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sveco\OneDrive\Počítač\robota\bojna\PD archeoskanzen\Zadanie\"/>
    </mc:Choice>
  </mc:AlternateContent>
  <xr:revisionPtr revIDLastSave="0" documentId="13_ncr:1_{D34A84E2-4B32-4EA7-AA39-1AD36D1F1A7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kapitulácia stavby" sheetId="1" r:id="rId1"/>
    <sheet name="SO-1.1_AA - Architektonic..." sheetId="2" r:id="rId2"/>
    <sheet name="SO-1.1_ELE - Elektroinšta..." sheetId="3" r:id="rId3"/>
    <sheet name="SO-1.2 - Palisáda dvojitá" sheetId="4" r:id="rId4"/>
    <sheet name="SO-1.3 - Palisáda jednoduchá" sheetId="5" r:id="rId5"/>
    <sheet name="SO-1.4 - Veža" sheetId="6" r:id="rId6"/>
    <sheet name="SO-1.5 - Ohrady" sheetId="7" r:id="rId7"/>
    <sheet name="SO-2.1_B - Brána" sheetId="8" r:id="rId8"/>
    <sheet name="SO-2.1_L - Lávka" sheetId="9" r:id="rId9"/>
    <sheet name="SO-2.2_AA - Architektonic..." sheetId="10" r:id="rId10"/>
    <sheet name="SO-2.2_ELE - Elektroinšta..." sheetId="11" r:id="rId11"/>
    <sheet name="SO-2.3_AA - Architektonic..." sheetId="12" r:id="rId12"/>
    <sheet name="SO-2.3_ELE - Elektroinšta..." sheetId="13" r:id="rId13"/>
    <sheet name="SO-2.3_ZTI - Zdravotechni..." sheetId="14" r:id="rId14"/>
    <sheet name="SO-3.1 - Amfiteáter" sheetId="15" r:id="rId15"/>
    <sheet name="SO-3.2 - Pódium" sheetId="16" r:id="rId16"/>
    <sheet name="SO-3.3_AA - Architektonic..." sheetId="17" r:id="rId17"/>
    <sheet name="SO-3.3_ELE - Elektroinšta..." sheetId="18" r:id="rId18"/>
    <sheet name="SO-3.3_ZTI - Zdravotechni..." sheetId="19" r:id="rId19"/>
    <sheet name="SO-3.3_UK - Vykurovanie" sheetId="20" r:id="rId20"/>
    <sheet name="SO-4.1_AA - Architektonic..." sheetId="21" r:id="rId21"/>
    <sheet name="SO-4.1_ELE - Elektroinšta..." sheetId="22" r:id="rId22"/>
    <sheet name="SO-4.4_AA - Architektonic..." sheetId="23" r:id="rId23"/>
    <sheet name="SO-4.4_ELE - Elektroinšta..." sheetId="24" r:id="rId24"/>
    <sheet name="SO-4.4_ZTI - Zdravotechni..." sheetId="25" r:id="rId25"/>
    <sheet name="SO-5.1.1_AA - Architekton..." sheetId="26" r:id="rId26"/>
    <sheet name="SO-5.1.1_ELE - Elektroinš..." sheetId="27" r:id="rId27"/>
    <sheet name="SO-5.1.1_UK - Vykurovanie" sheetId="28" r:id="rId28"/>
    <sheet name="SO-5.1.1_VZT - Vzduchotec..." sheetId="29" r:id="rId29"/>
    <sheet name="SO-5.1.1_ZTI - Zdravotech..." sheetId="30" r:id="rId30"/>
    <sheet name="SO-5.1.2_AA - Architekton..." sheetId="31" r:id="rId31"/>
    <sheet name="SO-5.1.2_ELE - Elektroinš..." sheetId="32" r:id="rId32"/>
    <sheet name="SO-5.1.2_UK - Vykurovanie" sheetId="33" r:id="rId33"/>
    <sheet name="SO-5.1.2_VZT - Vzduchotec..." sheetId="34" r:id="rId34"/>
    <sheet name="SO-5.1.2_ZTI - Zdravotech..." sheetId="35" r:id="rId35"/>
    <sheet name="SO-5.2.1_AA - Architekton..." sheetId="36" r:id="rId36"/>
    <sheet name="SO-5.2.1_UK - Vykurovanie" sheetId="37" r:id="rId37"/>
    <sheet name="SO-5.2.1_VZT - Vzduchotec..." sheetId="38" r:id="rId38"/>
    <sheet name="SO-5.2.1_ELE - Elektroinš..." sheetId="39" r:id="rId39"/>
    <sheet name="SO-5.2.1_EP - Elektroinšt..." sheetId="40" r:id="rId40"/>
    <sheet name="SO-5.2.1_ZTI - Zdravotech..." sheetId="41" r:id="rId41"/>
    <sheet name="SO-5.2.2_AA - Architekton..." sheetId="42" r:id="rId42"/>
    <sheet name="SO-5.2.2_ELE - Elektroinš..." sheetId="43" r:id="rId43"/>
    <sheet name="SO-5.2.2_UK - Vykurovanie" sheetId="44" r:id="rId44"/>
    <sheet name="SO-5.2.2_VZT - Vzduchotec..." sheetId="45" r:id="rId45"/>
    <sheet name="SO-5.2.2_ZTI - Zdravotech..." sheetId="46" r:id="rId46"/>
    <sheet name="SO-6 - Prípojka NN" sheetId="47" r:id="rId47"/>
    <sheet name="SO-7.1 - Zásobovanie obje..." sheetId="48" r:id="rId48"/>
    <sheet name="SO-8.1 - Odvedenie splašk..." sheetId="49" r:id="rId49"/>
    <sheet name="SO-9.1 - Dažďová kanalizácia" sheetId="50" r:id="rId50"/>
    <sheet name="1 - STROMY - výsadba" sheetId="51" state="hidden" r:id="rId51"/>
    <sheet name="2 - TRÁVNIK - pochôdzny -..." sheetId="52" state="hidden" r:id="rId52"/>
    <sheet name="3 - TRÁVNIK - svahy obran..." sheetId="53" state="hidden" r:id="rId53"/>
    <sheet name="4 - TRÁVNIK - lúčny - byl..." sheetId="54" state="hidden" r:id="rId54"/>
    <sheet name="5 - TRÁVNIK - trávna zmes..." sheetId="55" state="hidden" r:id="rId55"/>
    <sheet name="6 - KRY - krovité výsadby..." sheetId="56" state="hidden" r:id="rId56"/>
    <sheet name="7 - OKRASNÉ ZÁHONY (pohľa..." sheetId="57" state="hidden" r:id="rId57"/>
    <sheet name="8 - OKRASNÉ ZÁHONY - spri..." sheetId="58" state="hidden" r:id="rId58"/>
    <sheet name="9 - KRY - krovité výsadby..." sheetId="59" state="hidden" r:id="rId59"/>
    <sheet name="10 - RETENČNÉ VSAKOVACIE ..." sheetId="60" state="hidden" r:id="rId60"/>
    <sheet name="11 - POPINAVÉ KRY" sheetId="61" state="hidden" r:id="rId61"/>
    <sheet name="VRN - Vedľajšie rozpočtov..." sheetId="62" r:id="rId62"/>
  </sheets>
  <definedNames>
    <definedName name="_xlnm._FilterDatabase" localSheetId="50" hidden="1">'1 - STROMY - výsadba'!$C$122:$K$163</definedName>
    <definedName name="_xlnm._FilterDatabase" localSheetId="59" hidden="1">'10 - RETENČNÉ VSAKOVACIE ...'!$C$122:$K$142</definedName>
    <definedName name="_xlnm._FilterDatabase" localSheetId="60" hidden="1">'11 - POPINAVÉ KRY'!$C$122:$K$135</definedName>
    <definedName name="_xlnm._FilterDatabase" localSheetId="51" hidden="1">'2 - TRÁVNIK - pochôdzny -...'!$C$122:$K$142</definedName>
    <definedName name="_xlnm._FilterDatabase" localSheetId="52" hidden="1">'3 - TRÁVNIK - svahy obran...'!$C$122:$K$142</definedName>
    <definedName name="_xlnm._FilterDatabase" localSheetId="53" hidden="1">'4 - TRÁVNIK - lúčny - byl...'!$C$122:$K$137</definedName>
    <definedName name="_xlnm._FilterDatabase" localSheetId="54" hidden="1">'5 - TRÁVNIK - trávna zmes...'!$C$122:$K$137</definedName>
    <definedName name="_xlnm._FilterDatabase" localSheetId="55" hidden="1">'6 - KRY - krovité výsadby...'!$C$123:$K$147</definedName>
    <definedName name="_xlnm._FilterDatabase" localSheetId="56" hidden="1">'7 - OKRASNÉ ZÁHONY (pohľa...'!$C$122:$K$157</definedName>
    <definedName name="_xlnm._FilterDatabase" localSheetId="57" hidden="1">'8 - OKRASNÉ ZÁHONY - spri...'!$C$122:$K$154</definedName>
    <definedName name="_xlnm._FilterDatabase" localSheetId="58" hidden="1">'9 - KRY - krovité výsadby...'!$C$122:$K$154</definedName>
    <definedName name="_xlnm._FilterDatabase" localSheetId="1" hidden="1">'SO-1.1_AA - Architektonic...'!$C$128:$K$165</definedName>
    <definedName name="_xlnm._FilterDatabase" localSheetId="2" hidden="1">'SO-1.1_ELE - Elektroinšta...'!$C$127:$K$165</definedName>
    <definedName name="_xlnm._FilterDatabase" localSheetId="3" hidden="1">'SO-1.2 - Palisáda dvojitá'!$C$132:$K$175</definedName>
    <definedName name="_xlnm._FilterDatabase" localSheetId="4" hidden="1">'SO-1.3 - Palisáda jednoduchá'!$C$130:$K$165</definedName>
    <definedName name="_xlnm._FilterDatabase" localSheetId="5" hidden="1">'SO-1.4 - Veža'!$C$134:$K$210</definedName>
    <definedName name="_xlnm._FilterDatabase" localSheetId="6" hidden="1">'SO-1.5 - Ohrady'!$C$122:$K$132</definedName>
    <definedName name="_xlnm._FilterDatabase" localSheetId="7" hidden="1">'SO-2.1_B - Brána'!$C$137:$K$209</definedName>
    <definedName name="_xlnm._FilterDatabase" localSheetId="8" hidden="1">'SO-2.1_L - Lávka'!$C$131:$K$164</definedName>
    <definedName name="_xlnm._FilterDatabase" localSheetId="9" hidden="1">'SO-2.2_AA - Architektonic...'!$C$145:$K$272</definedName>
    <definedName name="_xlnm._FilterDatabase" localSheetId="10" hidden="1">'SO-2.2_ELE - Elektroinšta...'!$C$129:$K$224</definedName>
    <definedName name="_xlnm._FilterDatabase" localSheetId="11" hidden="1">'SO-2.3_AA - Architektonic...'!$C$145:$K$278</definedName>
    <definedName name="_xlnm._FilterDatabase" localSheetId="12" hidden="1">'SO-2.3_ELE - Elektroinšta...'!$C$132:$K$295</definedName>
    <definedName name="_xlnm._FilterDatabase" localSheetId="13" hidden="1">'SO-2.3_ZTI - Zdravotechni...'!$C$130:$K$248</definedName>
    <definedName name="_xlnm._FilterDatabase" localSheetId="14" hidden="1">'SO-3.1 - Amfiteáter'!$C$127:$K$171</definedName>
    <definedName name="_xlnm._FilterDatabase" localSheetId="15" hidden="1">'SO-3.2 - Pódium'!$C$132:$K$195</definedName>
    <definedName name="_xlnm._FilterDatabase" localSheetId="16" hidden="1">'SO-3.3_AA - Architektonic...'!$C$145:$K$367</definedName>
    <definedName name="_xlnm._FilterDatabase" localSheetId="17" hidden="1">'SO-3.3_ELE - Elektroinšta...'!$C$130:$K$182</definedName>
    <definedName name="_xlnm._FilterDatabase" localSheetId="19" hidden="1">'SO-3.3_UK - Vykurovanie'!$C$125:$K$131</definedName>
    <definedName name="_xlnm._FilterDatabase" localSheetId="18" hidden="1">'SO-3.3_ZTI - Zdravotechni...'!$C$131:$K$241</definedName>
    <definedName name="_xlnm._FilterDatabase" localSheetId="20" hidden="1">'SO-4.1_AA - Architektonic...'!$C$130:$K$170</definedName>
    <definedName name="_xlnm._FilterDatabase" localSheetId="21" hidden="1">'SO-4.1_ELE - Elektroinšta...'!$C$127:$K$172</definedName>
    <definedName name="_xlnm._FilterDatabase" localSheetId="22" hidden="1">'SO-4.4_AA - Architektonic...'!$C$130:$K$179</definedName>
    <definedName name="_xlnm._FilterDatabase" localSheetId="23" hidden="1">'SO-4.4_ELE - Elektroinšta...'!$C$128:$K$177</definedName>
    <definedName name="_xlnm._FilterDatabase" localSheetId="24" hidden="1">'SO-4.4_ZTI - Zdravotechni...'!$C$129:$K$181</definedName>
    <definedName name="_xlnm._FilterDatabase" localSheetId="25" hidden="1">'SO-5.1.1_AA - Architekton...'!$C$146:$K$380</definedName>
    <definedName name="_xlnm._FilterDatabase" localSheetId="26" hidden="1">'SO-5.1.1_ELE - Elektroinš...'!$C$130:$K$194</definedName>
    <definedName name="_xlnm._FilterDatabase" localSheetId="27" hidden="1">'SO-5.1.1_UK - Vykurovanie'!$C$130:$K$203</definedName>
    <definedName name="_xlnm._FilterDatabase" localSheetId="28" hidden="1">'SO-5.1.1_VZT - Vzduchotec...'!$C$126:$K$179</definedName>
    <definedName name="_xlnm._FilterDatabase" localSheetId="29" hidden="1">'SO-5.1.1_ZTI - Zdravotech...'!$C$129:$K$174</definedName>
    <definedName name="_xlnm._FilterDatabase" localSheetId="30" hidden="1">'SO-5.1.2_AA - Architekton...'!$C$149:$K$399</definedName>
    <definedName name="_xlnm._FilterDatabase" localSheetId="31" hidden="1">'SO-5.1.2_ELE - Elektroinš...'!$C$128:$K$166</definedName>
    <definedName name="_xlnm._FilterDatabase" localSheetId="32" hidden="1">'SO-5.1.2_UK - Vykurovanie'!$C$125:$K$132</definedName>
    <definedName name="_xlnm._FilterDatabase" localSheetId="33" hidden="1">'SO-5.1.2_VZT - Vzduchotec...'!$C$124:$K$163</definedName>
    <definedName name="_xlnm._FilterDatabase" localSheetId="34" hidden="1">'SO-5.1.2_ZTI - Zdravotech...'!$C$131:$K$266</definedName>
    <definedName name="_xlnm._FilterDatabase" localSheetId="35" hidden="1">'SO-5.2.1_AA - Architekton...'!$C$148:$K$459</definedName>
    <definedName name="_xlnm._FilterDatabase" localSheetId="38" hidden="1">'SO-5.2.1_ELE - Elektroinš...'!$C$127:$K$180</definedName>
    <definedName name="_xlnm._FilterDatabase" localSheetId="39" hidden="1">'SO-5.2.1_EP - Elektroinšt...'!$C$126:$K$152</definedName>
    <definedName name="_xlnm._FilterDatabase" localSheetId="36" hidden="1">'SO-5.2.1_UK - Vykurovanie'!$C$125:$K$132</definedName>
    <definedName name="_xlnm._FilterDatabase" localSheetId="37" hidden="1">'SO-5.2.1_VZT - Vzduchotec...'!$C$125:$K$183</definedName>
    <definedName name="_xlnm._FilterDatabase" localSheetId="40" hidden="1">'SO-5.2.1_ZTI - Zdravotech...'!$C$131:$K$272</definedName>
    <definedName name="_xlnm._FilterDatabase" localSheetId="41" hidden="1">'SO-5.2.2_AA - Architekton...'!$C$149:$K$392</definedName>
    <definedName name="_xlnm._FilterDatabase" localSheetId="42" hidden="1">'SO-5.2.2_ELE - Elektroinš...'!$C$128:$K$163</definedName>
    <definedName name="_xlnm._FilterDatabase" localSheetId="43" hidden="1">'SO-5.2.2_UK - Vykurovanie'!$C$125:$K$132</definedName>
    <definedName name="_xlnm._FilterDatabase" localSheetId="44" hidden="1">'SO-5.2.2_VZT - Vzduchotec...'!$C$124:$K$155</definedName>
    <definedName name="_xlnm._FilterDatabase" localSheetId="45" hidden="1">'SO-5.2.2_ZTI - Zdravotech...'!$C$131:$K$243</definedName>
    <definedName name="_xlnm._FilterDatabase" localSheetId="46" hidden="1">'SO-6 - Prípojka NN'!$C$118:$K$148</definedName>
    <definedName name="_xlnm._FilterDatabase" localSheetId="47" hidden="1">'SO-7.1 - Zásobovanie obje...'!$C$118:$K$151</definedName>
    <definedName name="_xlnm._FilterDatabase" localSheetId="48" hidden="1">'SO-8.1 - Odvedenie splašk...'!$C$121:$K$159</definedName>
    <definedName name="_xlnm._FilterDatabase" localSheetId="49" hidden="1">'SO-9.1 - Dažďová kanalizácia'!$C$118:$K$158</definedName>
    <definedName name="_xlnm._FilterDatabase" localSheetId="61" hidden="1">'VRN - Vedľajšie rozpočtov...'!$C$116:$K$120</definedName>
    <definedName name="_xlnm.Print_Titles" localSheetId="50">'1 - STROMY - výsadba'!$122:$122</definedName>
    <definedName name="_xlnm.Print_Titles" localSheetId="59">'10 - RETENČNÉ VSAKOVACIE ...'!$122:$122</definedName>
    <definedName name="_xlnm.Print_Titles" localSheetId="60">'11 - POPINAVÉ KRY'!$122:$122</definedName>
    <definedName name="_xlnm.Print_Titles" localSheetId="51">'2 - TRÁVNIK - pochôdzny -...'!$122:$122</definedName>
    <definedName name="_xlnm.Print_Titles" localSheetId="52">'3 - TRÁVNIK - svahy obran...'!$122:$122</definedName>
    <definedName name="_xlnm.Print_Titles" localSheetId="53">'4 - TRÁVNIK - lúčny - byl...'!$122:$122</definedName>
    <definedName name="_xlnm.Print_Titles" localSheetId="54">'5 - TRÁVNIK - trávna zmes...'!$122:$122</definedName>
    <definedName name="_xlnm.Print_Titles" localSheetId="55">'6 - KRY - krovité výsadby...'!$123:$123</definedName>
    <definedName name="_xlnm.Print_Titles" localSheetId="56">'7 - OKRASNÉ ZÁHONY (pohľa...'!$122:$122</definedName>
    <definedName name="_xlnm.Print_Titles" localSheetId="57">'8 - OKRASNÉ ZÁHONY - spri...'!$122:$122</definedName>
    <definedName name="_xlnm.Print_Titles" localSheetId="58">'9 - KRY - krovité výsadby...'!$122:$122</definedName>
    <definedName name="_xlnm.Print_Titles" localSheetId="0">'Rekapitulácia stavby'!$92:$92</definedName>
    <definedName name="_xlnm.Print_Titles" localSheetId="1">'SO-1.1_AA - Architektonic...'!$128:$128</definedName>
    <definedName name="_xlnm.Print_Titles" localSheetId="2">'SO-1.1_ELE - Elektroinšta...'!$127:$127</definedName>
    <definedName name="_xlnm.Print_Titles" localSheetId="3">'SO-1.2 - Palisáda dvojitá'!$132:$132</definedName>
    <definedName name="_xlnm.Print_Titles" localSheetId="4">'SO-1.3 - Palisáda jednoduchá'!$130:$130</definedName>
    <definedName name="_xlnm.Print_Titles" localSheetId="5">'SO-1.4 - Veža'!$134:$134</definedName>
    <definedName name="_xlnm.Print_Titles" localSheetId="6">'SO-1.5 - Ohrady'!$122:$122</definedName>
    <definedName name="_xlnm.Print_Titles" localSheetId="7">'SO-2.1_B - Brána'!$137:$137</definedName>
    <definedName name="_xlnm.Print_Titles" localSheetId="8">'SO-2.1_L - Lávka'!$131:$131</definedName>
    <definedName name="_xlnm.Print_Titles" localSheetId="9">'SO-2.2_AA - Architektonic...'!$145:$145</definedName>
    <definedName name="_xlnm.Print_Titles" localSheetId="10">'SO-2.2_ELE - Elektroinšta...'!$129:$129</definedName>
    <definedName name="_xlnm.Print_Titles" localSheetId="11">'SO-2.3_AA - Architektonic...'!$145:$145</definedName>
    <definedName name="_xlnm.Print_Titles" localSheetId="12">'SO-2.3_ELE - Elektroinšta...'!$132:$132</definedName>
    <definedName name="_xlnm.Print_Titles" localSheetId="13">'SO-2.3_ZTI - Zdravotechni...'!$130:$130</definedName>
    <definedName name="_xlnm.Print_Titles" localSheetId="14">'SO-3.1 - Amfiteáter'!$127:$127</definedName>
    <definedName name="_xlnm.Print_Titles" localSheetId="15">'SO-3.2 - Pódium'!$132:$132</definedName>
    <definedName name="_xlnm.Print_Titles" localSheetId="16">'SO-3.3_AA - Architektonic...'!$145:$145</definedName>
    <definedName name="_xlnm.Print_Titles" localSheetId="17">'SO-3.3_ELE - Elektroinšta...'!$130:$130</definedName>
    <definedName name="_xlnm.Print_Titles" localSheetId="19">'SO-3.3_UK - Vykurovanie'!$125:$125</definedName>
    <definedName name="_xlnm.Print_Titles" localSheetId="18">'SO-3.3_ZTI - Zdravotechni...'!$131:$131</definedName>
    <definedName name="_xlnm.Print_Titles" localSheetId="20">'SO-4.1_AA - Architektonic...'!$130:$130</definedName>
    <definedName name="_xlnm.Print_Titles" localSheetId="21">'SO-4.1_ELE - Elektroinšta...'!$127:$127</definedName>
    <definedName name="_xlnm.Print_Titles" localSheetId="22">'SO-4.4_AA - Architektonic...'!$130:$130</definedName>
    <definedName name="_xlnm.Print_Titles" localSheetId="23">'SO-4.4_ELE - Elektroinšta...'!$128:$128</definedName>
    <definedName name="_xlnm.Print_Titles" localSheetId="24">'SO-4.4_ZTI - Zdravotechni...'!$129:$129</definedName>
    <definedName name="_xlnm.Print_Titles" localSheetId="25">'SO-5.1.1_AA - Architekton...'!$146:$146</definedName>
    <definedName name="_xlnm.Print_Titles" localSheetId="26">'SO-5.1.1_ELE - Elektroinš...'!$130:$130</definedName>
    <definedName name="_xlnm.Print_Titles" localSheetId="27">'SO-5.1.1_UK - Vykurovanie'!$130:$130</definedName>
    <definedName name="_xlnm.Print_Titles" localSheetId="28">'SO-5.1.1_VZT - Vzduchotec...'!$126:$126</definedName>
    <definedName name="_xlnm.Print_Titles" localSheetId="29">'SO-5.1.1_ZTI - Zdravotech...'!$129:$129</definedName>
    <definedName name="_xlnm.Print_Titles" localSheetId="30">'SO-5.1.2_AA - Architekton...'!$149:$149</definedName>
    <definedName name="_xlnm.Print_Titles" localSheetId="31">'SO-5.1.2_ELE - Elektroinš...'!$128:$128</definedName>
    <definedName name="_xlnm.Print_Titles" localSheetId="32">'SO-5.1.2_UK - Vykurovanie'!$125:$125</definedName>
    <definedName name="_xlnm.Print_Titles" localSheetId="33">'SO-5.1.2_VZT - Vzduchotec...'!$124:$124</definedName>
    <definedName name="_xlnm.Print_Titles" localSheetId="34">'SO-5.1.2_ZTI - Zdravotech...'!$131:$131</definedName>
    <definedName name="_xlnm.Print_Titles" localSheetId="35">'SO-5.2.1_AA - Architekton...'!$148:$148</definedName>
    <definedName name="_xlnm.Print_Titles" localSheetId="38">'SO-5.2.1_ELE - Elektroinš...'!$127:$127</definedName>
    <definedName name="_xlnm.Print_Titles" localSheetId="39">'SO-5.2.1_EP - Elektroinšt...'!$126:$126</definedName>
    <definedName name="_xlnm.Print_Titles" localSheetId="36">'SO-5.2.1_UK - Vykurovanie'!$125:$125</definedName>
    <definedName name="_xlnm.Print_Titles" localSheetId="37">'SO-5.2.1_VZT - Vzduchotec...'!$125:$125</definedName>
    <definedName name="_xlnm.Print_Titles" localSheetId="40">'SO-5.2.1_ZTI - Zdravotech...'!$131:$131</definedName>
    <definedName name="_xlnm.Print_Titles" localSheetId="41">'SO-5.2.2_AA - Architekton...'!$149:$149</definedName>
    <definedName name="_xlnm.Print_Titles" localSheetId="42">'SO-5.2.2_ELE - Elektroinš...'!$128:$128</definedName>
    <definedName name="_xlnm.Print_Titles" localSheetId="43">'SO-5.2.2_UK - Vykurovanie'!$125:$125</definedName>
    <definedName name="_xlnm.Print_Titles" localSheetId="44">'SO-5.2.2_VZT - Vzduchotec...'!$124:$124</definedName>
    <definedName name="_xlnm.Print_Titles" localSheetId="45">'SO-5.2.2_ZTI - Zdravotech...'!$131:$131</definedName>
    <definedName name="_xlnm.Print_Titles" localSheetId="46">'SO-6 - Prípojka NN'!$118:$118</definedName>
    <definedName name="_xlnm.Print_Titles" localSheetId="47">'SO-7.1 - Zásobovanie obje...'!$118:$118</definedName>
    <definedName name="_xlnm.Print_Titles" localSheetId="48">'SO-8.1 - Odvedenie splašk...'!$121:$121</definedName>
    <definedName name="_xlnm.Print_Titles" localSheetId="49">'SO-9.1 - Dažďová kanalizácia'!$118:$118</definedName>
    <definedName name="_xlnm.Print_Titles" localSheetId="61">'VRN - Vedľajšie rozpočtov...'!$116:$116</definedName>
    <definedName name="_xlnm.Print_Area" localSheetId="50">'1 - STROMY - výsadba'!$C$4:$J$76,'1 - STROMY - výsadba'!$C$82:$J$102,'1 - STROMY - výsadba'!$C$108:$J$163</definedName>
    <definedName name="_xlnm.Print_Area" localSheetId="59">'10 - RETENČNÉ VSAKOVACIE ...'!$C$4:$J$76,'10 - RETENČNÉ VSAKOVACIE ...'!$C$82:$J$102,'10 - RETENČNÉ VSAKOVACIE ...'!$C$108:$J$142</definedName>
    <definedName name="_xlnm.Print_Area" localSheetId="60">'11 - POPINAVÉ KRY'!$C$4:$J$76,'11 - POPINAVÉ KRY'!$C$82:$J$102,'11 - POPINAVÉ KRY'!$C$108:$J$135</definedName>
    <definedName name="_xlnm.Print_Area" localSheetId="51">'2 - TRÁVNIK - pochôdzny -...'!$C$4:$J$76,'2 - TRÁVNIK - pochôdzny -...'!$C$82:$J$102,'2 - TRÁVNIK - pochôdzny -...'!$C$108:$J$142</definedName>
    <definedName name="_xlnm.Print_Area" localSheetId="52">'3 - TRÁVNIK - svahy obran...'!$C$4:$J$76,'3 - TRÁVNIK - svahy obran...'!$C$82:$J$102,'3 - TRÁVNIK - svahy obran...'!$C$108:$J$142</definedName>
    <definedName name="_xlnm.Print_Area" localSheetId="53">'4 - TRÁVNIK - lúčny - byl...'!$C$4:$J$76,'4 - TRÁVNIK - lúčny - byl...'!$C$82:$J$102,'4 - TRÁVNIK - lúčny - byl...'!$C$108:$J$137</definedName>
    <definedName name="_xlnm.Print_Area" localSheetId="54">'5 - TRÁVNIK - trávna zmes...'!$C$4:$J$76,'5 - TRÁVNIK - trávna zmes...'!$C$82:$J$102,'5 - TRÁVNIK - trávna zmes...'!$C$108:$J$137</definedName>
    <definedName name="_xlnm.Print_Area" localSheetId="55">'6 - KRY - krovité výsadby...'!$C$4:$J$76,'6 - KRY - krovité výsadby...'!$C$82:$J$103,'6 - KRY - krovité výsadby...'!$C$109:$J$147</definedName>
    <definedName name="_xlnm.Print_Area" localSheetId="56">'7 - OKRASNÉ ZÁHONY (pohľa...'!$C$4:$J$76,'7 - OKRASNÉ ZÁHONY (pohľa...'!$C$82:$J$102,'7 - OKRASNÉ ZÁHONY (pohľa...'!$C$108:$J$157</definedName>
    <definedName name="_xlnm.Print_Area" localSheetId="57">'8 - OKRASNÉ ZÁHONY - spri...'!$C$4:$J$76,'8 - OKRASNÉ ZÁHONY - spri...'!$C$82:$J$102,'8 - OKRASNÉ ZÁHONY - spri...'!$C$108:$J$154</definedName>
    <definedName name="_xlnm.Print_Area" localSheetId="58">'9 - KRY - krovité výsadby...'!$C$4:$J$76,'9 - KRY - krovité výsadby...'!$C$82:$J$102,'9 - KRY - krovité výsadby...'!$C$108:$J$154</definedName>
    <definedName name="_xlnm.Print_Area" localSheetId="0">'Rekapitulácia stavby'!$D$4:$AO$76,'Rekapitulácia stavby'!$C$82:$AQ$173</definedName>
    <definedName name="_xlnm.Print_Area" localSheetId="1">'SO-1.1_AA - Architektonic...'!$C$4:$J$76,'SO-1.1_AA - Architektonic...'!$C$82:$J$106,'SO-1.1_AA - Architektonic...'!$C$112:$J$165</definedName>
    <definedName name="_xlnm.Print_Area" localSheetId="2">'SO-1.1_ELE - Elektroinšta...'!$C$4:$J$76,'SO-1.1_ELE - Elektroinšta...'!$C$82:$J$105,'SO-1.1_ELE - Elektroinšta...'!$C$111:$J$165</definedName>
    <definedName name="_xlnm.Print_Area" localSheetId="3">'SO-1.2 - Palisáda dvojitá'!$C$4:$J$76,'SO-1.2 - Palisáda dvojitá'!$C$82:$J$112,'SO-1.2 - Palisáda dvojitá'!$C$118:$J$175</definedName>
    <definedName name="_xlnm.Print_Area" localSheetId="4">'SO-1.3 - Palisáda jednoduchá'!$C$4:$J$76,'SO-1.3 - Palisáda jednoduchá'!$C$82:$J$110,'SO-1.3 - Palisáda jednoduchá'!$C$116:$J$165</definedName>
    <definedName name="_xlnm.Print_Area" localSheetId="5">'SO-1.4 - Veža'!$C$4:$J$76,'SO-1.4 - Veža'!$C$82:$J$114,'SO-1.4 - Veža'!$C$120:$J$210</definedName>
    <definedName name="_xlnm.Print_Area" localSheetId="6">'SO-1.5 - Ohrady'!$C$4:$J$76,'SO-1.5 - Ohrady'!$C$82:$J$102,'SO-1.5 - Ohrady'!$C$108:$J$132</definedName>
    <definedName name="_xlnm.Print_Area" localSheetId="7">'SO-2.1_B - Brána'!$C$4:$J$76,'SO-2.1_B - Brána'!$C$82:$J$115,'SO-2.1_B - Brána'!$C$121:$J$209</definedName>
    <definedName name="_xlnm.Print_Area" localSheetId="8">'SO-2.1_L - Lávka'!$C$4:$J$76,'SO-2.1_L - Lávka'!$C$82:$J$109,'SO-2.1_L - Lávka'!$C$115:$J$164</definedName>
    <definedName name="_xlnm.Print_Area" localSheetId="9">'SO-2.2_AA - Architektonic...'!$C$4:$J$76,'SO-2.2_AA - Architektonic...'!$C$82:$J$123,'SO-2.2_AA - Architektonic...'!$C$129:$J$272</definedName>
    <definedName name="_xlnm.Print_Area" localSheetId="10">'SO-2.2_ELE - Elektroinšta...'!$C$4:$J$76,'SO-2.2_ELE - Elektroinšta...'!$C$82:$J$107,'SO-2.2_ELE - Elektroinšta...'!$C$113:$J$224</definedName>
    <definedName name="_xlnm.Print_Area" localSheetId="11">'SO-2.3_AA - Architektonic...'!$C$4:$J$76,'SO-2.3_AA - Architektonic...'!$C$82:$J$123,'SO-2.3_AA - Architektonic...'!$C$129:$J$278</definedName>
    <definedName name="_xlnm.Print_Area" localSheetId="12">'SO-2.3_ELE - Elektroinšta...'!$C$4:$J$76,'SO-2.3_ELE - Elektroinšta...'!$C$82:$J$110,'SO-2.3_ELE - Elektroinšta...'!$C$116:$J$295</definedName>
    <definedName name="_xlnm.Print_Area" localSheetId="13">'SO-2.3_ZTI - Zdravotechni...'!$C$4:$J$76,'SO-2.3_ZTI - Zdravotechni...'!$C$82:$J$108,'SO-2.3_ZTI - Zdravotechni...'!$C$114:$J$248</definedName>
    <definedName name="_xlnm.Print_Area" localSheetId="14">'SO-3.1 - Amfiteáter'!$C$4:$J$76,'SO-3.1 - Amfiteáter'!$C$82:$J$107,'SO-3.1 - Amfiteáter'!$C$113:$J$171</definedName>
    <definedName name="_xlnm.Print_Area" localSheetId="15">'SO-3.2 - Pódium'!$C$4:$J$76,'SO-3.2 - Pódium'!$C$82:$J$112,'SO-3.2 - Pódium'!$C$118:$J$195</definedName>
    <definedName name="_xlnm.Print_Area" localSheetId="16">'SO-3.3_AA - Architektonic...'!$C$4:$J$76,'SO-3.3_AA - Architektonic...'!$C$82:$J$123,'SO-3.3_AA - Architektonic...'!$C$129:$J$367</definedName>
    <definedName name="_xlnm.Print_Area" localSheetId="17">'SO-3.3_ELE - Elektroinšta...'!$C$4:$J$76,'SO-3.3_ELE - Elektroinšta...'!$C$82:$J$108,'SO-3.3_ELE - Elektroinšta...'!$C$114:$J$182</definedName>
    <definedName name="_xlnm.Print_Area" localSheetId="19">'SO-3.3_UK - Vykurovanie'!$C$4:$J$76,'SO-3.3_UK - Vykurovanie'!$C$82:$J$103,'SO-3.3_UK - Vykurovanie'!$C$109:$J$131</definedName>
    <definedName name="_xlnm.Print_Area" localSheetId="18">'SO-3.3_ZTI - Zdravotechni...'!$C$4:$J$76,'SO-3.3_ZTI - Zdravotechni...'!$C$82:$J$109,'SO-3.3_ZTI - Zdravotechni...'!$C$115:$J$241</definedName>
    <definedName name="_xlnm.Print_Area" localSheetId="20">'SO-4.1_AA - Architektonic...'!$C$4:$J$76,'SO-4.1_AA - Architektonic...'!$C$82:$J$108,'SO-4.1_AA - Architektonic...'!$C$114:$J$170</definedName>
    <definedName name="_xlnm.Print_Area" localSheetId="21">'SO-4.1_ELE - Elektroinšta...'!$C$4:$J$76,'SO-4.1_ELE - Elektroinšta...'!$C$82:$J$105,'SO-4.1_ELE - Elektroinšta...'!$C$111:$J$172</definedName>
    <definedName name="_xlnm.Print_Area" localSheetId="22">'SO-4.4_AA - Architektonic...'!$C$4:$J$76,'SO-4.4_AA - Architektonic...'!$C$82:$J$108,'SO-4.4_AA - Architektonic...'!$C$114:$J$179</definedName>
    <definedName name="_xlnm.Print_Area" localSheetId="23">'SO-4.4_ELE - Elektroinšta...'!$C$4:$J$76,'SO-4.4_ELE - Elektroinšta...'!$C$82:$J$106,'SO-4.4_ELE - Elektroinšta...'!$C$112:$J$177</definedName>
    <definedName name="_xlnm.Print_Area" localSheetId="24">'SO-4.4_ZTI - Zdravotechni...'!$C$4:$J$76,'SO-4.4_ZTI - Zdravotechni...'!$C$82:$J$107,'SO-4.4_ZTI - Zdravotechni...'!$C$113:$J$181</definedName>
    <definedName name="_xlnm.Print_Area" localSheetId="25">'SO-5.1.1_AA - Architekton...'!$C$4:$J$76,'SO-5.1.1_AA - Architekton...'!$C$82:$J$124,'SO-5.1.1_AA - Architekton...'!$C$130:$J$380</definedName>
    <definedName name="_xlnm.Print_Area" localSheetId="26">'SO-5.1.1_ELE - Elektroinš...'!$C$4:$J$76,'SO-5.1.1_ELE - Elektroinš...'!$C$82:$J$108,'SO-5.1.1_ELE - Elektroinš...'!$C$114:$J$194</definedName>
    <definedName name="_xlnm.Print_Area" localSheetId="27">'SO-5.1.1_UK - Vykurovanie'!$C$4:$J$76,'SO-5.1.1_UK - Vykurovanie'!$C$82:$J$108,'SO-5.1.1_UK - Vykurovanie'!$C$114:$J$203</definedName>
    <definedName name="_xlnm.Print_Area" localSheetId="28">'SO-5.1.1_VZT - Vzduchotec...'!$C$4:$J$76,'SO-5.1.1_VZT - Vzduchotec...'!$C$82:$J$104,'SO-5.1.1_VZT - Vzduchotec...'!$C$110:$J$179</definedName>
    <definedName name="_xlnm.Print_Area" localSheetId="29">'SO-5.1.1_ZTI - Zdravotech...'!$C$4:$J$76,'SO-5.1.1_ZTI - Zdravotech...'!$C$82:$J$107,'SO-5.1.1_ZTI - Zdravotech...'!$C$113:$J$174</definedName>
    <definedName name="_xlnm.Print_Area" localSheetId="30">'SO-5.1.2_AA - Architekton...'!$C$4:$J$76,'SO-5.1.2_AA - Architekton...'!$C$82:$J$127,'SO-5.1.2_AA - Architekton...'!$C$133:$J$399</definedName>
    <definedName name="_xlnm.Print_Area" localSheetId="31">'SO-5.1.2_ELE - Elektroinš...'!$C$4:$J$76,'SO-5.1.2_ELE - Elektroinš...'!$C$82:$J$106,'SO-5.1.2_ELE - Elektroinš...'!$C$112:$J$166</definedName>
    <definedName name="_xlnm.Print_Area" localSheetId="32">'SO-5.1.2_UK - Vykurovanie'!$C$4:$J$76,'SO-5.1.2_UK - Vykurovanie'!$C$82:$J$103,'SO-5.1.2_UK - Vykurovanie'!$C$109:$J$132</definedName>
    <definedName name="_xlnm.Print_Area" localSheetId="33">'SO-5.1.2_VZT - Vzduchotec...'!$C$4:$J$76,'SO-5.1.2_VZT - Vzduchotec...'!$C$82:$J$102,'SO-5.1.2_VZT - Vzduchotec...'!$C$108:$J$163</definedName>
    <definedName name="_xlnm.Print_Area" localSheetId="34">'SO-5.1.2_ZTI - Zdravotech...'!$C$4:$J$76,'SO-5.1.2_ZTI - Zdravotech...'!$C$82:$J$109,'SO-5.1.2_ZTI - Zdravotech...'!$C$115:$J$266</definedName>
    <definedName name="_xlnm.Print_Area" localSheetId="35">'SO-5.2.1_AA - Architekton...'!$C$4:$J$76,'SO-5.2.1_AA - Architekton...'!$C$82:$J$126,'SO-5.2.1_AA - Architekton...'!$C$132:$J$459</definedName>
    <definedName name="_xlnm.Print_Area" localSheetId="38">'SO-5.2.1_ELE - Elektroinš...'!$C$4:$J$76,'SO-5.2.1_ELE - Elektroinš...'!$C$82:$J$105,'SO-5.2.1_ELE - Elektroinš...'!$C$111:$J$180</definedName>
    <definedName name="_xlnm.Print_Area" localSheetId="39">'SO-5.2.1_EP - Elektroinšt...'!$C$4:$J$76,'SO-5.2.1_EP - Elektroinšt...'!$C$82:$J$104,'SO-5.2.1_EP - Elektroinšt...'!$C$110:$J$152</definedName>
    <definedName name="_xlnm.Print_Area" localSheetId="36">'SO-5.2.1_UK - Vykurovanie'!$C$4:$J$76,'SO-5.2.1_UK - Vykurovanie'!$C$82:$J$103,'SO-5.2.1_UK - Vykurovanie'!$C$109:$J$132</definedName>
    <definedName name="_xlnm.Print_Area" localSheetId="37">'SO-5.2.1_VZT - Vzduchotec...'!$C$4:$J$76,'SO-5.2.1_VZT - Vzduchotec...'!$C$82:$J$103,'SO-5.2.1_VZT - Vzduchotec...'!$C$109:$J$183</definedName>
    <definedName name="_xlnm.Print_Area" localSheetId="40">'SO-5.2.1_ZTI - Zdravotech...'!$C$4:$J$76,'SO-5.2.1_ZTI - Zdravotech...'!$C$82:$J$109,'SO-5.2.1_ZTI - Zdravotech...'!$C$115:$J$272</definedName>
    <definedName name="_xlnm.Print_Area" localSheetId="41">'SO-5.2.2_AA - Architekton...'!$C$4:$J$76,'SO-5.2.2_AA - Architekton...'!$C$82:$J$127,'SO-5.2.2_AA - Architekton...'!$C$133:$J$392</definedName>
    <definedName name="_xlnm.Print_Area" localSheetId="42">'SO-5.2.2_ELE - Elektroinš...'!$C$4:$J$76,'SO-5.2.2_ELE - Elektroinš...'!$C$82:$J$106,'SO-5.2.2_ELE - Elektroinš...'!$C$112:$J$163</definedName>
    <definedName name="_xlnm.Print_Area" localSheetId="43">'SO-5.2.2_UK - Vykurovanie'!$C$4:$J$76,'SO-5.2.2_UK - Vykurovanie'!$C$82:$J$103,'SO-5.2.2_UK - Vykurovanie'!$C$109:$J$132</definedName>
    <definedName name="_xlnm.Print_Area" localSheetId="44">'SO-5.2.2_VZT - Vzduchotec...'!$C$4:$J$76,'SO-5.2.2_VZT - Vzduchotec...'!$C$82:$J$102,'SO-5.2.2_VZT - Vzduchotec...'!$C$108:$J$155</definedName>
    <definedName name="_xlnm.Print_Area" localSheetId="45">'SO-5.2.2_ZTI - Zdravotech...'!$C$4:$J$76,'SO-5.2.2_ZTI - Zdravotech...'!$C$82:$J$109,'SO-5.2.2_ZTI - Zdravotech...'!$C$115:$J$243</definedName>
    <definedName name="_xlnm.Print_Area" localSheetId="46">'SO-6 - Prípojka NN'!$C$4:$J$76,'SO-6 - Prípojka NN'!$C$82:$J$100,'SO-6 - Prípojka NN'!$C$106:$J$148</definedName>
    <definedName name="_xlnm.Print_Area" localSheetId="47">'SO-7.1 - Zásobovanie obje...'!$C$4:$J$76,'SO-7.1 - Zásobovanie obje...'!$C$82:$J$100,'SO-7.1 - Zásobovanie obje...'!$C$106:$J$151</definedName>
    <definedName name="_xlnm.Print_Area" localSheetId="48">'SO-8.1 - Odvedenie splašk...'!$C$4:$J$76,'SO-8.1 - Odvedenie splašk...'!$C$82:$J$103,'SO-8.1 - Odvedenie splašk...'!$C$109:$J$159</definedName>
    <definedName name="_xlnm.Print_Area" localSheetId="49">'SO-9.1 - Dažďová kanalizácia'!$C$4:$J$76,'SO-9.1 - Dažďová kanalizácia'!$C$82:$J$100,'SO-9.1 - Dažďová kanalizácia'!$C$106:$J$158</definedName>
    <definedName name="_xlnm.Print_Area" localSheetId="61">'VRN - Vedľajšie rozpočtov...'!$C$4:$J$76,'VRN - Vedľajšie rozpočtov...'!$C$82:$J$98,'VRN - Vedľajšie rozpočtov...'!$C$104:$J$120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62" l="1"/>
  <c r="J36" i="62"/>
  <c r="AY172" i="1"/>
  <c r="J35" i="62"/>
  <c r="AX172" i="1"/>
  <c r="BI120" i="62"/>
  <c r="BH120" i="62"/>
  <c r="BG120" i="62"/>
  <c r="BE120" i="62"/>
  <c r="T120" i="62"/>
  <c r="R120" i="62"/>
  <c r="P120" i="62"/>
  <c r="BI119" i="62"/>
  <c r="BH119" i="62"/>
  <c r="BG119" i="62"/>
  <c r="BE119" i="62"/>
  <c r="T119" i="62"/>
  <c r="R119" i="62"/>
  <c r="P119" i="62"/>
  <c r="J114" i="62"/>
  <c r="J113" i="62"/>
  <c r="F113" i="62"/>
  <c r="F111" i="62"/>
  <c r="E109" i="62"/>
  <c r="J92" i="62"/>
  <c r="J91" i="62"/>
  <c r="F91" i="62"/>
  <c r="F89" i="62"/>
  <c r="E87" i="62"/>
  <c r="J18" i="62"/>
  <c r="E18" i="62"/>
  <c r="F114" i="62"/>
  <c r="J17" i="62"/>
  <c r="J12" i="62"/>
  <c r="J89" i="62"/>
  <c r="E7" i="62"/>
  <c r="E107" i="62"/>
  <c r="J39" i="61"/>
  <c r="J38" i="61"/>
  <c r="AY171" i="1"/>
  <c r="J37" i="61"/>
  <c r="AX171" i="1"/>
  <c r="BI135" i="61"/>
  <c r="BH135" i="61"/>
  <c r="BG135" i="61"/>
  <c r="BE135" i="61"/>
  <c r="T135" i="61"/>
  <c r="T134" i="61"/>
  <c r="R135" i="61"/>
  <c r="R134" i="61"/>
  <c r="P135" i="61"/>
  <c r="P134" i="61"/>
  <c r="BI133" i="61"/>
  <c r="BH133" i="61"/>
  <c r="BG133" i="61"/>
  <c r="BE133" i="61"/>
  <c r="T133" i="61"/>
  <c r="R133" i="61"/>
  <c r="P133" i="61"/>
  <c r="BI132" i="61"/>
  <c r="BH132" i="61"/>
  <c r="BG132" i="61"/>
  <c r="BE132" i="61"/>
  <c r="T132" i="61"/>
  <c r="R132" i="61"/>
  <c r="P132" i="61"/>
  <c r="BI131" i="61"/>
  <c r="BH131" i="61"/>
  <c r="BG131" i="61"/>
  <c r="BE131" i="61"/>
  <c r="T131" i="61"/>
  <c r="R131" i="61"/>
  <c r="P131" i="61"/>
  <c r="BI130" i="61"/>
  <c r="BH130" i="61"/>
  <c r="BG130" i="61"/>
  <c r="BE130" i="61"/>
  <c r="T130" i="61"/>
  <c r="R130" i="61"/>
  <c r="P130" i="61"/>
  <c r="BI129" i="61"/>
  <c r="BH129" i="61"/>
  <c r="BG129" i="61"/>
  <c r="BE129" i="61"/>
  <c r="T129" i="61"/>
  <c r="R129" i="61"/>
  <c r="P129" i="61"/>
  <c r="BI128" i="61"/>
  <c r="BH128" i="61"/>
  <c r="BG128" i="61"/>
  <c r="BE128" i="61"/>
  <c r="T128" i="61"/>
  <c r="R128" i="61"/>
  <c r="P128" i="61"/>
  <c r="BI127" i="61"/>
  <c r="BH127" i="61"/>
  <c r="BG127" i="61"/>
  <c r="BE127" i="61"/>
  <c r="T127" i="61"/>
  <c r="R127" i="61"/>
  <c r="P127" i="61"/>
  <c r="BI126" i="61"/>
  <c r="BH126" i="61"/>
  <c r="BG126" i="61"/>
  <c r="BE126" i="61"/>
  <c r="T126" i="61"/>
  <c r="R126" i="61"/>
  <c r="P126" i="61"/>
  <c r="J120" i="61"/>
  <c r="J119" i="61"/>
  <c r="F119" i="61"/>
  <c r="F117" i="61"/>
  <c r="E115" i="61"/>
  <c r="J94" i="61"/>
  <c r="J93" i="61"/>
  <c r="F93" i="61"/>
  <c r="F91" i="61"/>
  <c r="E89" i="61"/>
  <c r="J20" i="61"/>
  <c r="E20" i="61"/>
  <c r="F94" i="61"/>
  <c r="J19" i="61"/>
  <c r="J14" i="61"/>
  <c r="J91" i="61"/>
  <c r="E7" i="61"/>
  <c r="E85" i="61"/>
  <c r="J39" i="60"/>
  <c r="J38" i="60"/>
  <c r="AY170" i="1"/>
  <c r="J37" i="60"/>
  <c r="AX170" i="1"/>
  <c r="BI142" i="60"/>
  <c r="BH142" i="60"/>
  <c r="BG142" i="60"/>
  <c r="BE142" i="60"/>
  <c r="T142" i="60"/>
  <c r="T141" i="60"/>
  <c r="R142" i="60"/>
  <c r="R141" i="60"/>
  <c r="P142" i="60"/>
  <c r="P141" i="60"/>
  <c r="BI140" i="60"/>
  <c r="BH140" i="60"/>
  <c r="BG140" i="60"/>
  <c r="BE140" i="60"/>
  <c r="T140" i="60"/>
  <c r="R140" i="60"/>
  <c r="P140" i="60"/>
  <c r="BI139" i="60"/>
  <c r="BH139" i="60"/>
  <c r="BG139" i="60"/>
  <c r="BE139" i="60"/>
  <c r="T139" i="60"/>
  <c r="R139" i="60"/>
  <c r="P139" i="60"/>
  <c r="BI138" i="60"/>
  <c r="BH138" i="60"/>
  <c r="BG138" i="60"/>
  <c r="BE138" i="60"/>
  <c r="T138" i="60"/>
  <c r="R138" i="60"/>
  <c r="P138" i="60"/>
  <c r="BI137" i="60"/>
  <c r="BH137" i="60"/>
  <c r="BG137" i="60"/>
  <c r="BE137" i="60"/>
  <c r="T137" i="60"/>
  <c r="R137" i="60"/>
  <c r="P137" i="60"/>
  <c r="BI136" i="60"/>
  <c r="BH136" i="60"/>
  <c r="BG136" i="60"/>
  <c r="BE136" i="60"/>
  <c r="T136" i="60"/>
  <c r="R136" i="60"/>
  <c r="P136" i="60"/>
  <c r="BI135" i="60"/>
  <c r="BH135" i="60"/>
  <c r="BG135" i="60"/>
  <c r="BE135" i="60"/>
  <c r="T135" i="60"/>
  <c r="R135" i="60"/>
  <c r="P135" i="60"/>
  <c r="BI134" i="60"/>
  <c r="BH134" i="60"/>
  <c r="BG134" i="60"/>
  <c r="BE134" i="60"/>
  <c r="T134" i="60"/>
  <c r="R134" i="60"/>
  <c r="P134" i="60"/>
  <c r="BI133" i="60"/>
  <c r="BH133" i="60"/>
  <c r="BG133" i="60"/>
  <c r="BE133" i="60"/>
  <c r="T133" i="60"/>
  <c r="R133" i="60"/>
  <c r="P133" i="60"/>
  <c r="BI132" i="60"/>
  <c r="BH132" i="60"/>
  <c r="BG132" i="60"/>
  <c r="BE132" i="60"/>
  <c r="T132" i="60"/>
  <c r="R132" i="60"/>
  <c r="P132" i="60"/>
  <c r="BI131" i="60"/>
  <c r="BH131" i="60"/>
  <c r="BG131" i="60"/>
  <c r="BE131" i="60"/>
  <c r="T131" i="60"/>
  <c r="R131" i="60"/>
  <c r="P131" i="60"/>
  <c r="BI129" i="60"/>
  <c r="BH129" i="60"/>
  <c r="BG129" i="60"/>
  <c r="BE129" i="60"/>
  <c r="T129" i="60"/>
  <c r="R129" i="60"/>
  <c r="P129" i="60"/>
  <c r="BI128" i="60"/>
  <c r="BH128" i="60"/>
  <c r="BG128" i="60"/>
  <c r="BE128" i="60"/>
  <c r="T128" i="60"/>
  <c r="R128" i="60"/>
  <c r="P128" i="60"/>
  <c r="BI127" i="60"/>
  <c r="BH127" i="60"/>
  <c r="BG127" i="60"/>
  <c r="BE127" i="60"/>
  <c r="T127" i="60"/>
  <c r="R127" i="60"/>
  <c r="P127" i="60"/>
  <c r="BI126" i="60"/>
  <c r="BH126" i="60"/>
  <c r="BG126" i="60"/>
  <c r="BE126" i="60"/>
  <c r="T126" i="60"/>
  <c r="R126" i="60"/>
  <c r="P126" i="60"/>
  <c r="J120" i="60"/>
  <c r="J119" i="60"/>
  <c r="F119" i="60"/>
  <c r="F117" i="60"/>
  <c r="E115" i="60"/>
  <c r="J94" i="60"/>
  <c r="J93" i="60"/>
  <c r="F93" i="60"/>
  <c r="F91" i="60"/>
  <c r="E89" i="60"/>
  <c r="J20" i="60"/>
  <c r="E20" i="60"/>
  <c r="F94" i="60"/>
  <c r="J19" i="60"/>
  <c r="J14" i="60"/>
  <c r="J117" i="60"/>
  <c r="E7" i="60"/>
  <c r="E111" i="60"/>
  <c r="J39" i="59"/>
  <c r="J38" i="59"/>
  <c r="AY169" i="1"/>
  <c r="J37" i="59"/>
  <c r="AX169" i="1"/>
  <c r="BI154" i="59"/>
  <c r="BH154" i="59"/>
  <c r="BG154" i="59"/>
  <c r="BE154" i="59"/>
  <c r="T154" i="59"/>
  <c r="T153" i="59"/>
  <c r="R154" i="59"/>
  <c r="R153" i="59"/>
  <c r="P154" i="59"/>
  <c r="P153" i="59"/>
  <c r="BI152" i="59"/>
  <c r="BH152" i="59"/>
  <c r="BG152" i="59"/>
  <c r="BE152" i="59"/>
  <c r="T152" i="59"/>
  <c r="R152" i="59"/>
  <c r="P152" i="59"/>
  <c r="BI151" i="59"/>
  <c r="BH151" i="59"/>
  <c r="BG151" i="59"/>
  <c r="BE151" i="59"/>
  <c r="T151" i="59"/>
  <c r="R151" i="59"/>
  <c r="P151" i="59"/>
  <c r="BI150" i="59"/>
  <c r="BH150" i="59"/>
  <c r="BG150" i="59"/>
  <c r="BE150" i="59"/>
  <c r="T150" i="59"/>
  <c r="R150" i="59"/>
  <c r="P150" i="59"/>
  <c r="BI149" i="59"/>
  <c r="BH149" i="59"/>
  <c r="BG149" i="59"/>
  <c r="BE149" i="59"/>
  <c r="T149" i="59"/>
  <c r="R149" i="59"/>
  <c r="P149" i="59"/>
  <c r="BI148" i="59"/>
  <c r="BH148" i="59"/>
  <c r="BG148" i="59"/>
  <c r="BE148" i="59"/>
  <c r="T148" i="59"/>
  <c r="R148" i="59"/>
  <c r="P148" i="59"/>
  <c r="BI147" i="59"/>
  <c r="BH147" i="59"/>
  <c r="BG147" i="59"/>
  <c r="BE147" i="59"/>
  <c r="T147" i="59"/>
  <c r="R147" i="59"/>
  <c r="P147" i="59"/>
  <c r="BI146" i="59"/>
  <c r="BH146" i="59"/>
  <c r="BG146" i="59"/>
  <c r="BE146" i="59"/>
  <c r="T146" i="59"/>
  <c r="R146" i="59"/>
  <c r="P146" i="59"/>
  <c r="BI145" i="59"/>
  <c r="BH145" i="59"/>
  <c r="BG145" i="59"/>
  <c r="BE145" i="59"/>
  <c r="T145" i="59"/>
  <c r="R145" i="59"/>
  <c r="P145" i="59"/>
  <c r="BI144" i="59"/>
  <c r="BH144" i="59"/>
  <c r="BG144" i="59"/>
  <c r="BE144" i="59"/>
  <c r="T144" i="59"/>
  <c r="R144" i="59"/>
  <c r="P144" i="59"/>
  <c r="BI143" i="59"/>
  <c r="BH143" i="59"/>
  <c r="BG143" i="59"/>
  <c r="BE143" i="59"/>
  <c r="T143" i="59"/>
  <c r="R143" i="59"/>
  <c r="P143" i="59"/>
  <c r="BI142" i="59"/>
  <c r="BH142" i="59"/>
  <c r="BG142" i="59"/>
  <c r="BE142" i="59"/>
  <c r="T142" i="59"/>
  <c r="R142" i="59"/>
  <c r="P142" i="59"/>
  <c r="BI141" i="59"/>
  <c r="BH141" i="59"/>
  <c r="BG141" i="59"/>
  <c r="BE141" i="59"/>
  <c r="T141" i="59"/>
  <c r="R141" i="59"/>
  <c r="P141" i="59"/>
  <c r="BI140" i="59"/>
  <c r="BH140" i="59"/>
  <c r="BG140" i="59"/>
  <c r="BE140" i="59"/>
  <c r="T140" i="59"/>
  <c r="R140" i="59"/>
  <c r="P140" i="59"/>
  <c r="BI139" i="59"/>
  <c r="BH139" i="59"/>
  <c r="BG139" i="59"/>
  <c r="BE139" i="59"/>
  <c r="T139" i="59"/>
  <c r="R139" i="59"/>
  <c r="P139" i="59"/>
  <c r="BI138" i="59"/>
  <c r="BH138" i="59"/>
  <c r="BG138" i="59"/>
  <c r="BE138" i="59"/>
  <c r="T138" i="59"/>
  <c r="R138" i="59"/>
  <c r="P138" i="59"/>
  <c r="BI137" i="59"/>
  <c r="BH137" i="59"/>
  <c r="BG137" i="59"/>
  <c r="BE137" i="59"/>
  <c r="T137" i="59"/>
  <c r="R137" i="59"/>
  <c r="P137" i="59"/>
  <c r="BI136" i="59"/>
  <c r="BH136" i="59"/>
  <c r="BG136" i="59"/>
  <c r="BE136" i="59"/>
  <c r="T136" i="59"/>
  <c r="R136" i="59"/>
  <c r="P136" i="59"/>
  <c r="BI135" i="59"/>
  <c r="BH135" i="59"/>
  <c r="BG135" i="59"/>
  <c r="BE135" i="59"/>
  <c r="T135" i="59"/>
  <c r="R135" i="59"/>
  <c r="P135" i="59"/>
  <c r="BI134" i="59"/>
  <c r="BH134" i="59"/>
  <c r="BG134" i="59"/>
  <c r="BE134" i="59"/>
  <c r="T134" i="59"/>
  <c r="R134" i="59"/>
  <c r="P134" i="59"/>
  <c r="BI133" i="59"/>
  <c r="BH133" i="59"/>
  <c r="BG133" i="59"/>
  <c r="BE133" i="59"/>
  <c r="T133" i="59"/>
  <c r="R133" i="59"/>
  <c r="P133" i="59"/>
  <c r="BI132" i="59"/>
  <c r="BH132" i="59"/>
  <c r="BG132" i="59"/>
  <c r="BE132" i="59"/>
  <c r="T132" i="59"/>
  <c r="R132" i="59"/>
  <c r="P132" i="59"/>
  <c r="BI130" i="59"/>
  <c r="BH130" i="59"/>
  <c r="BG130" i="59"/>
  <c r="BE130" i="59"/>
  <c r="T130" i="59"/>
  <c r="R130" i="59"/>
  <c r="P130" i="59"/>
  <c r="BI129" i="59"/>
  <c r="BH129" i="59"/>
  <c r="BG129" i="59"/>
  <c r="BE129" i="59"/>
  <c r="T129" i="59"/>
  <c r="R129" i="59"/>
  <c r="P129" i="59"/>
  <c r="BI128" i="59"/>
  <c r="BH128" i="59"/>
  <c r="BG128" i="59"/>
  <c r="BE128" i="59"/>
  <c r="T128" i="59"/>
  <c r="R128" i="59"/>
  <c r="P128" i="59"/>
  <c r="BI127" i="59"/>
  <c r="BH127" i="59"/>
  <c r="BG127" i="59"/>
  <c r="BE127" i="59"/>
  <c r="T127" i="59"/>
  <c r="R127" i="59"/>
  <c r="P127" i="59"/>
  <c r="BI126" i="59"/>
  <c r="BH126" i="59"/>
  <c r="BG126" i="59"/>
  <c r="BE126" i="59"/>
  <c r="T126" i="59"/>
  <c r="R126" i="59"/>
  <c r="P126" i="59"/>
  <c r="J120" i="59"/>
  <c r="J119" i="59"/>
  <c r="F119" i="59"/>
  <c r="F117" i="59"/>
  <c r="E115" i="59"/>
  <c r="J94" i="59"/>
  <c r="J93" i="59"/>
  <c r="F93" i="59"/>
  <c r="F91" i="59"/>
  <c r="E89" i="59"/>
  <c r="J20" i="59"/>
  <c r="E20" i="59"/>
  <c r="F120" i="59"/>
  <c r="J19" i="59"/>
  <c r="J14" i="59"/>
  <c r="J117" i="59"/>
  <c r="E7" i="59"/>
  <c r="E111" i="59"/>
  <c r="J39" i="58"/>
  <c r="J38" i="58"/>
  <c r="AY168" i="1"/>
  <c r="J37" i="58"/>
  <c r="AX168" i="1"/>
  <c r="BI154" i="58"/>
  <c r="BH154" i="58"/>
  <c r="BG154" i="58"/>
  <c r="BE154" i="58"/>
  <c r="T154" i="58"/>
  <c r="T153" i="58"/>
  <c r="R154" i="58"/>
  <c r="R153" i="58"/>
  <c r="P154" i="58"/>
  <c r="P153" i="58"/>
  <c r="BI152" i="58"/>
  <c r="BH152" i="58"/>
  <c r="BG152" i="58"/>
  <c r="BE152" i="58"/>
  <c r="T152" i="58"/>
  <c r="R152" i="58"/>
  <c r="P152" i="58"/>
  <c r="BI151" i="58"/>
  <c r="BH151" i="58"/>
  <c r="BG151" i="58"/>
  <c r="BE151" i="58"/>
  <c r="T151" i="58"/>
  <c r="R151" i="58"/>
  <c r="P151" i="58"/>
  <c r="BI150" i="58"/>
  <c r="BH150" i="58"/>
  <c r="BG150" i="58"/>
  <c r="BE150" i="58"/>
  <c r="T150" i="58"/>
  <c r="R150" i="58"/>
  <c r="P150" i="58"/>
  <c r="BI149" i="58"/>
  <c r="BH149" i="58"/>
  <c r="BG149" i="58"/>
  <c r="BE149" i="58"/>
  <c r="T149" i="58"/>
  <c r="R149" i="58"/>
  <c r="P149" i="58"/>
  <c r="BI148" i="58"/>
  <c r="BH148" i="58"/>
  <c r="BG148" i="58"/>
  <c r="BE148" i="58"/>
  <c r="T148" i="58"/>
  <c r="R148" i="58"/>
  <c r="P148" i="58"/>
  <c r="BI147" i="58"/>
  <c r="BH147" i="58"/>
  <c r="BG147" i="58"/>
  <c r="BE147" i="58"/>
  <c r="T147" i="58"/>
  <c r="R147" i="58"/>
  <c r="P147" i="58"/>
  <c r="BI146" i="58"/>
  <c r="BH146" i="58"/>
  <c r="BG146" i="58"/>
  <c r="BE146" i="58"/>
  <c r="T146" i="58"/>
  <c r="R146" i="58"/>
  <c r="P146" i="58"/>
  <c r="BI145" i="58"/>
  <c r="BH145" i="58"/>
  <c r="BG145" i="58"/>
  <c r="BE145" i="58"/>
  <c r="T145" i="58"/>
  <c r="R145" i="58"/>
  <c r="P145" i="58"/>
  <c r="BI144" i="58"/>
  <c r="BH144" i="58"/>
  <c r="BG144" i="58"/>
  <c r="BE144" i="58"/>
  <c r="T144" i="58"/>
  <c r="R144" i="58"/>
  <c r="P144" i="58"/>
  <c r="BI143" i="58"/>
  <c r="BH143" i="58"/>
  <c r="BG143" i="58"/>
  <c r="BE143" i="58"/>
  <c r="T143" i="58"/>
  <c r="R143" i="58"/>
  <c r="P143" i="58"/>
  <c r="BI142" i="58"/>
  <c r="BH142" i="58"/>
  <c r="BG142" i="58"/>
  <c r="BE142" i="58"/>
  <c r="T142" i="58"/>
  <c r="R142" i="58"/>
  <c r="P142" i="58"/>
  <c r="BI141" i="58"/>
  <c r="BH141" i="58"/>
  <c r="BG141" i="58"/>
  <c r="BE141" i="58"/>
  <c r="T141" i="58"/>
  <c r="R141" i="58"/>
  <c r="P141" i="58"/>
  <c r="BI140" i="58"/>
  <c r="BH140" i="58"/>
  <c r="BG140" i="58"/>
  <c r="BE140" i="58"/>
  <c r="T140" i="58"/>
  <c r="R140" i="58"/>
  <c r="P140" i="58"/>
  <c r="BI139" i="58"/>
  <c r="BH139" i="58"/>
  <c r="BG139" i="58"/>
  <c r="BE139" i="58"/>
  <c r="T139" i="58"/>
  <c r="R139" i="58"/>
  <c r="P139" i="58"/>
  <c r="BI138" i="58"/>
  <c r="BH138" i="58"/>
  <c r="BG138" i="58"/>
  <c r="BE138" i="58"/>
  <c r="T138" i="58"/>
  <c r="R138" i="58"/>
  <c r="P138" i="58"/>
  <c r="BI137" i="58"/>
  <c r="BH137" i="58"/>
  <c r="BG137" i="58"/>
  <c r="BE137" i="58"/>
  <c r="T137" i="58"/>
  <c r="R137" i="58"/>
  <c r="P137" i="58"/>
  <c r="BI136" i="58"/>
  <c r="BH136" i="58"/>
  <c r="BG136" i="58"/>
  <c r="BE136" i="58"/>
  <c r="T136" i="58"/>
  <c r="R136" i="58"/>
  <c r="P136" i="58"/>
  <c r="BI135" i="58"/>
  <c r="BH135" i="58"/>
  <c r="BG135" i="58"/>
  <c r="BE135" i="58"/>
  <c r="T135" i="58"/>
  <c r="R135" i="58"/>
  <c r="P135" i="58"/>
  <c r="BI134" i="58"/>
  <c r="BH134" i="58"/>
  <c r="BG134" i="58"/>
  <c r="BE134" i="58"/>
  <c r="T134" i="58"/>
  <c r="R134" i="58"/>
  <c r="P134" i="58"/>
  <c r="BI133" i="58"/>
  <c r="BH133" i="58"/>
  <c r="BG133" i="58"/>
  <c r="BE133" i="58"/>
  <c r="T133" i="58"/>
  <c r="R133" i="58"/>
  <c r="P133" i="58"/>
  <c r="BI132" i="58"/>
  <c r="BH132" i="58"/>
  <c r="BG132" i="58"/>
  <c r="BE132" i="58"/>
  <c r="T132" i="58"/>
  <c r="R132" i="58"/>
  <c r="P132" i="58"/>
  <c r="BI130" i="58"/>
  <c r="BH130" i="58"/>
  <c r="BG130" i="58"/>
  <c r="BE130" i="58"/>
  <c r="T130" i="58"/>
  <c r="R130" i="58"/>
  <c r="P130" i="58"/>
  <c r="BI129" i="58"/>
  <c r="BH129" i="58"/>
  <c r="BG129" i="58"/>
  <c r="BE129" i="58"/>
  <c r="T129" i="58"/>
  <c r="R129" i="58"/>
  <c r="P129" i="58"/>
  <c r="BI128" i="58"/>
  <c r="BH128" i="58"/>
  <c r="BG128" i="58"/>
  <c r="BE128" i="58"/>
  <c r="T128" i="58"/>
  <c r="R128" i="58"/>
  <c r="P128" i="58"/>
  <c r="BI127" i="58"/>
  <c r="BH127" i="58"/>
  <c r="BG127" i="58"/>
  <c r="BE127" i="58"/>
  <c r="T127" i="58"/>
  <c r="R127" i="58"/>
  <c r="P127" i="58"/>
  <c r="BI126" i="58"/>
  <c r="BH126" i="58"/>
  <c r="BG126" i="58"/>
  <c r="BE126" i="58"/>
  <c r="T126" i="58"/>
  <c r="R126" i="58"/>
  <c r="P126" i="58"/>
  <c r="J120" i="58"/>
  <c r="J119" i="58"/>
  <c r="F119" i="58"/>
  <c r="F117" i="58"/>
  <c r="E115" i="58"/>
  <c r="J94" i="58"/>
  <c r="J93" i="58"/>
  <c r="F93" i="58"/>
  <c r="F91" i="58"/>
  <c r="E89" i="58"/>
  <c r="J20" i="58"/>
  <c r="E20" i="58"/>
  <c r="F120" i="58"/>
  <c r="J19" i="58"/>
  <c r="J14" i="58"/>
  <c r="J117" i="58"/>
  <c r="E7" i="58"/>
  <c r="E85" i="58"/>
  <c r="J39" i="57"/>
  <c r="J38" i="57"/>
  <c r="AY167" i="1"/>
  <c r="J37" i="57"/>
  <c r="AX167" i="1"/>
  <c r="BI157" i="57"/>
  <c r="BH157" i="57"/>
  <c r="BG157" i="57"/>
  <c r="BE157" i="57"/>
  <c r="T157" i="57"/>
  <c r="T156" i="57"/>
  <c r="R157" i="57"/>
  <c r="R156" i="57"/>
  <c r="P157" i="57"/>
  <c r="P156" i="57"/>
  <c r="BI155" i="57"/>
  <c r="BH155" i="57"/>
  <c r="BG155" i="57"/>
  <c r="BE155" i="57"/>
  <c r="T155" i="57"/>
  <c r="R155" i="57"/>
  <c r="P155" i="57"/>
  <c r="BI154" i="57"/>
  <c r="BH154" i="57"/>
  <c r="BG154" i="57"/>
  <c r="BE154" i="57"/>
  <c r="T154" i="57"/>
  <c r="R154" i="57"/>
  <c r="P154" i="57"/>
  <c r="BI153" i="57"/>
  <c r="BH153" i="57"/>
  <c r="BG153" i="57"/>
  <c r="BE153" i="57"/>
  <c r="T153" i="57"/>
  <c r="R153" i="57"/>
  <c r="P153" i="57"/>
  <c r="BI152" i="57"/>
  <c r="BH152" i="57"/>
  <c r="BG152" i="57"/>
  <c r="BE152" i="57"/>
  <c r="T152" i="57"/>
  <c r="R152" i="57"/>
  <c r="P152" i="57"/>
  <c r="BI151" i="57"/>
  <c r="BH151" i="57"/>
  <c r="BG151" i="57"/>
  <c r="BE151" i="57"/>
  <c r="T151" i="57"/>
  <c r="R151" i="57"/>
  <c r="P151" i="57"/>
  <c r="BI150" i="57"/>
  <c r="BH150" i="57"/>
  <c r="BG150" i="57"/>
  <c r="BE150" i="57"/>
  <c r="T150" i="57"/>
  <c r="R150" i="57"/>
  <c r="P150" i="57"/>
  <c r="BI149" i="57"/>
  <c r="BH149" i="57"/>
  <c r="BG149" i="57"/>
  <c r="BE149" i="57"/>
  <c r="T149" i="57"/>
  <c r="R149" i="57"/>
  <c r="P149" i="57"/>
  <c r="BI148" i="57"/>
  <c r="BH148" i="57"/>
  <c r="BG148" i="57"/>
  <c r="BE148" i="57"/>
  <c r="T148" i="57"/>
  <c r="R148" i="57"/>
  <c r="P148" i="57"/>
  <c r="BI147" i="57"/>
  <c r="BH147" i="57"/>
  <c r="BG147" i="57"/>
  <c r="BE147" i="57"/>
  <c r="T147" i="57"/>
  <c r="R147" i="57"/>
  <c r="P147" i="57"/>
  <c r="BI146" i="57"/>
  <c r="BH146" i="57"/>
  <c r="BG146" i="57"/>
  <c r="BE146" i="57"/>
  <c r="T146" i="57"/>
  <c r="R146" i="57"/>
  <c r="P146" i="57"/>
  <c r="BI145" i="57"/>
  <c r="BH145" i="57"/>
  <c r="BG145" i="57"/>
  <c r="BE145" i="57"/>
  <c r="T145" i="57"/>
  <c r="R145" i="57"/>
  <c r="P145" i="57"/>
  <c r="BI144" i="57"/>
  <c r="BH144" i="57"/>
  <c r="BG144" i="57"/>
  <c r="BE144" i="57"/>
  <c r="T144" i="57"/>
  <c r="R144" i="57"/>
  <c r="P144" i="57"/>
  <c r="BI143" i="57"/>
  <c r="BH143" i="57"/>
  <c r="BG143" i="57"/>
  <c r="BE143" i="57"/>
  <c r="T143" i="57"/>
  <c r="R143" i="57"/>
  <c r="P143" i="57"/>
  <c r="BI142" i="57"/>
  <c r="BH142" i="57"/>
  <c r="BG142" i="57"/>
  <c r="BE142" i="57"/>
  <c r="T142" i="57"/>
  <c r="R142" i="57"/>
  <c r="P142" i="57"/>
  <c r="BI141" i="57"/>
  <c r="BH141" i="57"/>
  <c r="BG141" i="57"/>
  <c r="BE141" i="57"/>
  <c r="T141" i="57"/>
  <c r="R141" i="57"/>
  <c r="P141" i="57"/>
  <c r="BI140" i="57"/>
  <c r="BH140" i="57"/>
  <c r="BG140" i="57"/>
  <c r="BE140" i="57"/>
  <c r="T140" i="57"/>
  <c r="R140" i="57"/>
  <c r="P140" i="57"/>
  <c r="BI139" i="57"/>
  <c r="BH139" i="57"/>
  <c r="BG139" i="57"/>
  <c r="BE139" i="57"/>
  <c r="T139" i="57"/>
  <c r="R139" i="57"/>
  <c r="P139" i="57"/>
  <c r="BI138" i="57"/>
  <c r="BH138" i="57"/>
  <c r="BG138" i="57"/>
  <c r="BE138" i="57"/>
  <c r="T138" i="57"/>
  <c r="R138" i="57"/>
  <c r="P138" i="57"/>
  <c r="BI137" i="57"/>
  <c r="BH137" i="57"/>
  <c r="BG137" i="57"/>
  <c r="BE137" i="57"/>
  <c r="T137" i="57"/>
  <c r="R137" i="57"/>
  <c r="P137" i="57"/>
  <c r="BI136" i="57"/>
  <c r="BH136" i="57"/>
  <c r="BG136" i="57"/>
  <c r="BE136" i="57"/>
  <c r="T136" i="57"/>
  <c r="R136" i="57"/>
  <c r="P136" i="57"/>
  <c r="BI135" i="57"/>
  <c r="BH135" i="57"/>
  <c r="BG135" i="57"/>
  <c r="BE135" i="57"/>
  <c r="T135" i="57"/>
  <c r="R135" i="57"/>
  <c r="P135" i="57"/>
  <c r="BI134" i="57"/>
  <c r="BH134" i="57"/>
  <c r="BG134" i="57"/>
  <c r="BE134" i="57"/>
  <c r="T134" i="57"/>
  <c r="R134" i="57"/>
  <c r="P134" i="57"/>
  <c r="BI133" i="57"/>
  <c r="BH133" i="57"/>
  <c r="BG133" i="57"/>
  <c r="BE133" i="57"/>
  <c r="T133" i="57"/>
  <c r="R133" i="57"/>
  <c r="P133" i="57"/>
  <c r="BI132" i="57"/>
  <c r="BH132" i="57"/>
  <c r="BG132" i="57"/>
  <c r="BE132" i="57"/>
  <c r="T132" i="57"/>
  <c r="R132" i="57"/>
  <c r="P132" i="57"/>
  <c r="BI130" i="57"/>
  <c r="BH130" i="57"/>
  <c r="BG130" i="57"/>
  <c r="BE130" i="57"/>
  <c r="T130" i="57"/>
  <c r="R130" i="57"/>
  <c r="P130" i="57"/>
  <c r="BI129" i="57"/>
  <c r="BH129" i="57"/>
  <c r="BG129" i="57"/>
  <c r="BE129" i="57"/>
  <c r="T129" i="57"/>
  <c r="R129" i="57"/>
  <c r="P129" i="57"/>
  <c r="BI128" i="57"/>
  <c r="BH128" i="57"/>
  <c r="BG128" i="57"/>
  <c r="BE128" i="57"/>
  <c r="T128" i="57"/>
  <c r="R128" i="57"/>
  <c r="P128" i="57"/>
  <c r="BI127" i="57"/>
  <c r="BH127" i="57"/>
  <c r="BG127" i="57"/>
  <c r="BE127" i="57"/>
  <c r="T127" i="57"/>
  <c r="R127" i="57"/>
  <c r="P127" i="57"/>
  <c r="BI126" i="57"/>
  <c r="BH126" i="57"/>
  <c r="BG126" i="57"/>
  <c r="BE126" i="57"/>
  <c r="T126" i="57"/>
  <c r="R126" i="57"/>
  <c r="P126" i="57"/>
  <c r="J120" i="57"/>
  <c r="J119" i="57"/>
  <c r="F119" i="57"/>
  <c r="F117" i="57"/>
  <c r="E115" i="57"/>
  <c r="J94" i="57"/>
  <c r="J93" i="57"/>
  <c r="F93" i="57"/>
  <c r="F91" i="57"/>
  <c r="E89" i="57"/>
  <c r="J20" i="57"/>
  <c r="E20" i="57"/>
  <c r="F120" i="57"/>
  <c r="J19" i="57"/>
  <c r="J14" i="57"/>
  <c r="J117" i="57"/>
  <c r="E7" i="57"/>
  <c r="E85" i="57"/>
  <c r="J39" i="56"/>
  <c r="J38" i="56"/>
  <c r="AY166" i="1"/>
  <c r="J37" i="56"/>
  <c r="AX166" i="1"/>
  <c r="BI147" i="56"/>
  <c r="BH147" i="56"/>
  <c r="BG147" i="56"/>
  <c r="BE147" i="56"/>
  <c r="T147" i="56"/>
  <c r="T146" i="56"/>
  <c r="R147" i="56"/>
  <c r="R146" i="56"/>
  <c r="P147" i="56"/>
  <c r="P146" i="56"/>
  <c r="BI145" i="56"/>
  <c r="BH145" i="56"/>
  <c r="BG145" i="56"/>
  <c r="BE145" i="56"/>
  <c r="T145" i="56"/>
  <c r="R145" i="56"/>
  <c r="P145" i="56"/>
  <c r="BI144" i="56"/>
  <c r="BH144" i="56"/>
  <c r="BG144" i="56"/>
  <c r="BE144" i="56"/>
  <c r="T144" i="56"/>
  <c r="R144" i="56"/>
  <c r="P144" i="56"/>
  <c r="BI143" i="56"/>
  <c r="BH143" i="56"/>
  <c r="BG143" i="56"/>
  <c r="BE143" i="56"/>
  <c r="T143" i="56"/>
  <c r="R143" i="56"/>
  <c r="P143" i="56"/>
  <c r="BI142" i="56"/>
  <c r="BH142" i="56"/>
  <c r="BG142" i="56"/>
  <c r="BE142" i="56"/>
  <c r="T142" i="56"/>
  <c r="R142" i="56"/>
  <c r="P142" i="56"/>
  <c r="BI141" i="56"/>
  <c r="BH141" i="56"/>
  <c r="BG141" i="56"/>
  <c r="BE141" i="56"/>
  <c r="T141" i="56"/>
  <c r="R141" i="56"/>
  <c r="P141" i="56"/>
  <c r="BI140" i="56"/>
  <c r="BH140" i="56"/>
  <c r="BG140" i="56"/>
  <c r="BE140" i="56"/>
  <c r="T140" i="56"/>
  <c r="R140" i="56"/>
  <c r="P140" i="56"/>
  <c r="BI139" i="56"/>
  <c r="BH139" i="56"/>
  <c r="BG139" i="56"/>
  <c r="BE139" i="56"/>
  <c r="T139" i="56"/>
  <c r="R139" i="56"/>
  <c r="P139" i="56"/>
  <c r="BI138" i="56"/>
  <c r="BH138" i="56"/>
  <c r="BG138" i="56"/>
  <c r="BE138" i="56"/>
  <c r="T138" i="56"/>
  <c r="R138" i="56"/>
  <c r="P138" i="56"/>
  <c r="BI137" i="56"/>
  <c r="BH137" i="56"/>
  <c r="BG137" i="56"/>
  <c r="BE137" i="56"/>
  <c r="T137" i="56"/>
  <c r="R137" i="56"/>
  <c r="P137" i="56"/>
  <c r="BI136" i="56"/>
  <c r="BH136" i="56"/>
  <c r="BG136" i="56"/>
  <c r="BE136" i="56"/>
  <c r="T136" i="56"/>
  <c r="R136" i="56"/>
  <c r="P136" i="56"/>
  <c r="BI135" i="56"/>
  <c r="BH135" i="56"/>
  <c r="BG135" i="56"/>
  <c r="BE135" i="56"/>
  <c r="T135" i="56"/>
  <c r="R135" i="56"/>
  <c r="P135" i="56"/>
  <c r="BI134" i="56"/>
  <c r="BH134" i="56"/>
  <c r="BG134" i="56"/>
  <c r="BE134" i="56"/>
  <c r="T134" i="56"/>
  <c r="R134" i="56"/>
  <c r="P134" i="56"/>
  <c r="BI133" i="56"/>
  <c r="BH133" i="56"/>
  <c r="BG133" i="56"/>
  <c r="BE133" i="56"/>
  <c r="T133" i="56"/>
  <c r="R133" i="56"/>
  <c r="P133" i="56"/>
  <c r="BI132" i="56"/>
  <c r="BH132" i="56"/>
  <c r="BG132" i="56"/>
  <c r="BE132" i="56"/>
  <c r="T132" i="56"/>
  <c r="R132" i="56"/>
  <c r="P132" i="56"/>
  <c r="BI130" i="56"/>
  <c r="BH130" i="56"/>
  <c r="BG130" i="56"/>
  <c r="BE130" i="56"/>
  <c r="T130" i="56"/>
  <c r="R130" i="56"/>
  <c r="P130" i="56"/>
  <c r="BI129" i="56"/>
  <c r="BH129" i="56"/>
  <c r="BG129" i="56"/>
  <c r="BE129" i="56"/>
  <c r="T129" i="56"/>
  <c r="R129" i="56"/>
  <c r="P129" i="56"/>
  <c r="BI127" i="56"/>
  <c r="BH127" i="56"/>
  <c r="BG127" i="56"/>
  <c r="BE127" i="56"/>
  <c r="T127" i="56"/>
  <c r="R127" i="56"/>
  <c r="P127" i="56"/>
  <c r="J121" i="56"/>
  <c r="J120" i="56"/>
  <c r="F120" i="56"/>
  <c r="F118" i="56"/>
  <c r="E116" i="56"/>
  <c r="J94" i="56"/>
  <c r="J93" i="56"/>
  <c r="F93" i="56"/>
  <c r="F91" i="56"/>
  <c r="E89" i="56"/>
  <c r="J20" i="56"/>
  <c r="E20" i="56"/>
  <c r="F121" i="56"/>
  <c r="J19" i="56"/>
  <c r="J14" i="56"/>
  <c r="J118" i="56"/>
  <c r="E7" i="56"/>
  <c r="E85" i="56"/>
  <c r="J39" i="55"/>
  <c r="J38" i="55"/>
  <c r="AY165" i="1"/>
  <c r="J37" i="55"/>
  <c r="AX165" i="1"/>
  <c r="BI137" i="55"/>
  <c r="BH137" i="55"/>
  <c r="BG137" i="55"/>
  <c r="BE137" i="55"/>
  <c r="T137" i="55"/>
  <c r="T136" i="55"/>
  <c r="R137" i="55"/>
  <c r="R136" i="55"/>
  <c r="P137" i="55"/>
  <c r="P136" i="55"/>
  <c r="BI135" i="55"/>
  <c r="BH135" i="55"/>
  <c r="BG135" i="55"/>
  <c r="BE135" i="55"/>
  <c r="T135" i="55"/>
  <c r="R135" i="55"/>
  <c r="P135" i="55"/>
  <c r="BI134" i="55"/>
  <c r="BH134" i="55"/>
  <c r="BG134" i="55"/>
  <c r="BE134" i="55"/>
  <c r="T134" i="55"/>
  <c r="R134" i="55"/>
  <c r="P134" i="55"/>
  <c r="BI133" i="55"/>
  <c r="BH133" i="55"/>
  <c r="BG133" i="55"/>
  <c r="BE133" i="55"/>
  <c r="T133" i="55"/>
  <c r="R133" i="55"/>
  <c r="P133" i="55"/>
  <c r="BI132" i="55"/>
  <c r="BH132" i="55"/>
  <c r="BG132" i="55"/>
  <c r="BE132" i="55"/>
  <c r="T132" i="55"/>
  <c r="R132" i="55"/>
  <c r="P132" i="55"/>
  <c r="BI131" i="55"/>
  <c r="BH131" i="55"/>
  <c r="BG131" i="55"/>
  <c r="BE131" i="55"/>
  <c r="T131" i="55"/>
  <c r="R131" i="55"/>
  <c r="P131" i="55"/>
  <c r="BI130" i="55"/>
  <c r="BH130" i="55"/>
  <c r="BG130" i="55"/>
  <c r="BE130" i="55"/>
  <c r="T130" i="55"/>
  <c r="R130" i="55"/>
  <c r="P130" i="55"/>
  <c r="BI129" i="55"/>
  <c r="BH129" i="55"/>
  <c r="BG129" i="55"/>
  <c r="BE129" i="55"/>
  <c r="T129" i="55"/>
  <c r="R129" i="55"/>
  <c r="P129" i="55"/>
  <c r="BI128" i="55"/>
  <c r="BH128" i="55"/>
  <c r="BG128" i="55"/>
  <c r="BE128" i="55"/>
  <c r="T128" i="55"/>
  <c r="R128" i="55"/>
  <c r="P128" i="55"/>
  <c r="BI127" i="55"/>
  <c r="BH127" i="55"/>
  <c r="BG127" i="55"/>
  <c r="BE127" i="55"/>
  <c r="T127" i="55"/>
  <c r="R127" i="55"/>
  <c r="P127" i="55"/>
  <c r="BI126" i="55"/>
  <c r="BH126" i="55"/>
  <c r="BG126" i="55"/>
  <c r="BE126" i="55"/>
  <c r="T126" i="55"/>
  <c r="R126" i="55"/>
  <c r="P126" i="55"/>
  <c r="J120" i="55"/>
  <c r="J119" i="55"/>
  <c r="F119" i="55"/>
  <c r="F117" i="55"/>
  <c r="E115" i="55"/>
  <c r="J94" i="55"/>
  <c r="J93" i="55"/>
  <c r="F93" i="55"/>
  <c r="F91" i="55"/>
  <c r="E89" i="55"/>
  <c r="J20" i="55"/>
  <c r="E20" i="55"/>
  <c r="F120" i="55"/>
  <c r="J19" i="55"/>
  <c r="J14" i="55"/>
  <c r="J91" i="55"/>
  <c r="E7" i="55"/>
  <c r="E111" i="55"/>
  <c r="J39" i="54"/>
  <c r="J38" i="54"/>
  <c r="AY164" i="1"/>
  <c r="J37" i="54"/>
  <c r="AX164" i="1"/>
  <c r="BI137" i="54"/>
  <c r="BH137" i="54"/>
  <c r="BG137" i="54"/>
  <c r="BE137" i="54"/>
  <c r="T137" i="54"/>
  <c r="T136" i="54"/>
  <c r="R137" i="54"/>
  <c r="R136" i="54"/>
  <c r="P137" i="54"/>
  <c r="P136" i="54"/>
  <c r="BI135" i="54"/>
  <c r="BH135" i="54"/>
  <c r="BG135" i="54"/>
  <c r="BE135" i="54"/>
  <c r="T135" i="54"/>
  <c r="R135" i="54"/>
  <c r="P135" i="54"/>
  <c r="BI134" i="54"/>
  <c r="BH134" i="54"/>
  <c r="BG134" i="54"/>
  <c r="BE134" i="54"/>
  <c r="T134" i="54"/>
  <c r="R134" i="54"/>
  <c r="P134" i="54"/>
  <c r="BI133" i="54"/>
  <c r="BH133" i="54"/>
  <c r="BG133" i="54"/>
  <c r="BE133" i="54"/>
  <c r="T133" i="54"/>
  <c r="R133" i="54"/>
  <c r="P133" i="54"/>
  <c r="BI132" i="54"/>
  <c r="BH132" i="54"/>
  <c r="BG132" i="54"/>
  <c r="BE132" i="54"/>
  <c r="T132" i="54"/>
  <c r="R132" i="54"/>
  <c r="P132" i="54"/>
  <c r="BI131" i="54"/>
  <c r="BH131" i="54"/>
  <c r="BG131" i="54"/>
  <c r="BE131" i="54"/>
  <c r="T131" i="54"/>
  <c r="R131" i="54"/>
  <c r="P131" i="54"/>
  <c r="BI130" i="54"/>
  <c r="BH130" i="54"/>
  <c r="BG130" i="54"/>
  <c r="BE130" i="54"/>
  <c r="T130" i="54"/>
  <c r="R130" i="54"/>
  <c r="P130" i="54"/>
  <c r="BI129" i="54"/>
  <c r="BH129" i="54"/>
  <c r="BG129" i="54"/>
  <c r="BE129" i="54"/>
  <c r="T129" i="54"/>
  <c r="R129" i="54"/>
  <c r="P129" i="54"/>
  <c r="BI128" i="54"/>
  <c r="BH128" i="54"/>
  <c r="BG128" i="54"/>
  <c r="BE128" i="54"/>
  <c r="T128" i="54"/>
  <c r="R128" i="54"/>
  <c r="P128" i="54"/>
  <c r="BI127" i="54"/>
  <c r="BH127" i="54"/>
  <c r="BG127" i="54"/>
  <c r="BE127" i="54"/>
  <c r="T127" i="54"/>
  <c r="R127" i="54"/>
  <c r="P127" i="54"/>
  <c r="BI126" i="54"/>
  <c r="BH126" i="54"/>
  <c r="BG126" i="54"/>
  <c r="BE126" i="54"/>
  <c r="T126" i="54"/>
  <c r="R126" i="54"/>
  <c r="P126" i="54"/>
  <c r="J120" i="54"/>
  <c r="J119" i="54"/>
  <c r="F119" i="54"/>
  <c r="F117" i="54"/>
  <c r="E115" i="54"/>
  <c r="J94" i="54"/>
  <c r="J93" i="54"/>
  <c r="F93" i="54"/>
  <c r="F91" i="54"/>
  <c r="E89" i="54"/>
  <c r="J20" i="54"/>
  <c r="E20" i="54"/>
  <c r="F94" i="54"/>
  <c r="J19" i="54"/>
  <c r="J14" i="54"/>
  <c r="J117" i="54"/>
  <c r="E7" i="54"/>
  <c r="E111" i="54"/>
  <c r="J39" i="53"/>
  <c r="J38" i="53"/>
  <c r="AY163" i="1"/>
  <c r="J37" i="53"/>
  <c r="AX163" i="1"/>
  <c r="BI142" i="53"/>
  <c r="BH142" i="53"/>
  <c r="BG142" i="53"/>
  <c r="BE142" i="53"/>
  <c r="T142" i="53"/>
  <c r="T141" i="53"/>
  <c r="R142" i="53"/>
  <c r="R141" i="53"/>
  <c r="P142" i="53"/>
  <c r="P141" i="53"/>
  <c r="BI140" i="53"/>
  <c r="BH140" i="53"/>
  <c r="BG140" i="53"/>
  <c r="BE140" i="53"/>
  <c r="T140" i="53"/>
  <c r="R140" i="53"/>
  <c r="P140" i="53"/>
  <c r="BI139" i="53"/>
  <c r="BH139" i="53"/>
  <c r="BG139" i="53"/>
  <c r="BE139" i="53"/>
  <c r="T139" i="53"/>
  <c r="R139" i="53"/>
  <c r="P139" i="53"/>
  <c r="BI138" i="53"/>
  <c r="BH138" i="53"/>
  <c r="BG138" i="53"/>
  <c r="BE138" i="53"/>
  <c r="T138" i="53"/>
  <c r="R138" i="53"/>
  <c r="P138" i="53"/>
  <c r="BI137" i="53"/>
  <c r="BH137" i="53"/>
  <c r="BG137" i="53"/>
  <c r="BE137" i="53"/>
  <c r="T137" i="53"/>
  <c r="R137" i="53"/>
  <c r="P137" i="53"/>
  <c r="BI136" i="53"/>
  <c r="BH136" i="53"/>
  <c r="BG136" i="53"/>
  <c r="BE136" i="53"/>
  <c r="T136" i="53"/>
  <c r="R136" i="53"/>
  <c r="P136" i="53"/>
  <c r="BI135" i="53"/>
  <c r="BH135" i="53"/>
  <c r="BG135" i="53"/>
  <c r="BE135" i="53"/>
  <c r="T135" i="53"/>
  <c r="R135" i="53"/>
  <c r="P135" i="53"/>
  <c r="BI134" i="53"/>
  <c r="BH134" i="53"/>
  <c r="BG134" i="53"/>
  <c r="BE134" i="53"/>
  <c r="T134" i="53"/>
  <c r="R134" i="53"/>
  <c r="P134" i="53"/>
  <c r="BI133" i="53"/>
  <c r="BH133" i="53"/>
  <c r="BG133" i="53"/>
  <c r="BE133" i="53"/>
  <c r="T133" i="53"/>
  <c r="R133" i="53"/>
  <c r="P133" i="53"/>
  <c r="BI132" i="53"/>
  <c r="BH132" i="53"/>
  <c r="BG132" i="53"/>
  <c r="BE132" i="53"/>
  <c r="T132" i="53"/>
  <c r="R132" i="53"/>
  <c r="P132" i="53"/>
  <c r="BI131" i="53"/>
  <c r="BH131" i="53"/>
  <c r="BG131" i="53"/>
  <c r="BE131" i="53"/>
  <c r="T131" i="53"/>
  <c r="R131" i="53"/>
  <c r="P131" i="53"/>
  <c r="BI130" i="53"/>
  <c r="BH130" i="53"/>
  <c r="BG130" i="53"/>
  <c r="BE130" i="53"/>
  <c r="T130" i="53"/>
  <c r="R130" i="53"/>
  <c r="P130" i="53"/>
  <c r="BI129" i="53"/>
  <c r="BH129" i="53"/>
  <c r="BG129" i="53"/>
  <c r="BE129" i="53"/>
  <c r="T129" i="53"/>
  <c r="R129" i="53"/>
  <c r="P129" i="53"/>
  <c r="BI128" i="53"/>
  <c r="BH128" i="53"/>
  <c r="BG128" i="53"/>
  <c r="BE128" i="53"/>
  <c r="T128" i="53"/>
  <c r="R128" i="53"/>
  <c r="P128" i="53"/>
  <c r="BI127" i="53"/>
  <c r="BH127" i="53"/>
  <c r="BG127" i="53"/>
  <c r="BE127" i="53"/>
  <c r="T127" i="53"/>
  <c r="R127" i="53"/>
  <c r="P127" i="53"/>
  <c r="BI126" i="53"/>
  <c r="BH126" i="53"/>
  <c r="BG126" i="53"/>
  <c r="BE126" i="53"/>
  <c r="T126" i="53"/>
  <c r="R126" i="53"/>
  <c r="P126" i="53"/>
  <c r="J120" i="53"/>
  <c r="J119" i="53"/>
  <c r="F119" i="53"/>
  <c r="F117" i="53"/>
  <c r="E115" i="53"/>
  <c r="J94" i="53"/>
  <c r="J93" i="53"/>
  <c r="F93" i="53"/>
  <c r="F91" i="53"/>
  <c r="E89" i="53"/>
  <c r="J20" i="53"/>
  <c r="E20" i="53"/>
  <c r="F120" i="53"/>
  <c r="J19" i="53"/>
  <c r="J14" i="53"/>
  <c r="J91" i="53"/>
  <c r="E7" i="53"/>
  <c r="E111" i="53"/>
  <c r="J39" i="52"/>
  <c r="J38" i="52"/>
  <c r="AY162" i="1"/>
  <c r="J37" i="52"/>
  <c r="AX162" i="1"/>
  <c r="BI142" i="52"/>
  <c r="BH142" i="52"/>
  <c r="BG142" i="52"/>
  <c r="BE142" i="52"/>
  <c r="T142" i="52"/>
  <c r="T141" i="52"/>
  <c r="R142" i="52"/>
  <c r="R141" i="52"/>
  <c r="P142" i="52"/>
  <c r="P141" i="52"/>
  <c r="BI140" i="52"/>
  <c r="BH140" i="52"/>
  <c r="BG140" i="52"/>
  <c r="BE140" i="52"/>
  <c r="T140" i="52"/>
  <c r="R140" i="52"/>
  <c r="P140" i="52"/>
  <c r="BI139" i="52"/>
  <c r="BH139" i="52"/>
  <c r="BG139" i="52"/>
  <c r="BE139" i="52"/>
  <c r="T139" i="52"/>
  <c r="R139" i="52"/>
  <c r="P139" i="52"/>
  <c r="BI138" i="52"/>
  <c r="BH138" i="52"/>
  <c r="BG138" i="52"/>
  <c r="BE138" i="52"/>
  <c r="T138" i="52"/>
  <c r="R138" i="52"/>
  <c r="P138" i="52"/>
  <c r="BI137" i="52"/>
  <c r="BH137" i="52"/>
  <c r="BG137" i="52"/>
  <c r="BE137" i="52"/>
  <c r="T137" i="52"/>
  <c r="R137" i="52"/>
  <c r="P137" i="52"/>
  <c r="BI136" i="52"/>
  <c r="BH136" i="52"/>
  <c r="BG136" i="52"/>
  <c r="BE136" i="52"/>
  <c r="T136" i="52"/>
  <c r="R136" i="52"/>
  <c r="P136" i="52"/>
  <c r="BI135" i="52"/>
  <c r="BH135" i="52"/>
  <c r="BG135" i="52"/>
  <c r="BE135" i="52"/>
  <c r="T135" i="52"/>
  <c r="R135" i="52"/>
  <c r="P135" i="52"/>
  <c r="BI134" i="52"/>
  <c r="BH134" i="52"/>
  <c r="BG134" i="52"/>
  <c r="BE134" i="52"/>
  <c r="T134" i="52"/>
  <c r="R134" i="52"/>
  <c r="P134" i="52"/>
  <c r="BI133" i="52"/>
  <c r="BH133" i="52"/>
  <c r="BG133" i="52"/>
  <c r="BE133" i="52"/>
  <c r="T133" i="52"/>
  <c r="R133" i="52"/>
  <c r="P133" i="52"/>
  <c r="BI132" i="52"/>
  <c r="BH132" i="52"/>
  <c r="BG132" i="52"/>
  <c r="BE132" i="52"/>
  <c r="T132" i="52"/>
  <c r="R132" i="52"/>
  <c r="P132" i="52"/>
  <c r="BI131" i="52"/>
  <c r="BH131" i="52"/>
  <c r="BG131" i="52"/>
  <c r="BE131" i="52"/>
  <c r="T131" i="52"/>
  <c r="R131" i="52"/>
  <c r="P131" i="52"/>
  <c r="BI130" i="52"/>
  <c r="BH130" i="52"/>
  <c r="BG130" i="52"/>
  <c r="BE130" i="52"/>
  <c r="T130" i="52"/>
  <c r="R130" i="52"/>
  <c r="P130" i="52"/>
  <c r="BI129" i="52"/>
  <c r="BH129" i="52"/>
  <c r="BG129" i="52"/>
  <c r="BE129" i="52"/>
  <c r="T129" i="52"/>
  <c r="R129" i="52"/>
  <c r="P129" i="52"/>
  <c r="BI128" i="52"/>
  <c r="BH128" i="52"/>
  <c r="BG128" i="52"/>
  <c r="BE128" i="52"/>
  <c r="T128" i="52"/>
  <c r="R128" i="52"/>
  <c r="P128" i="52"/>
  <c r="BI127" i="52"/>
  <c r="BH127" i="52"/>
  <c r="BG127" i="52"/>
  <c r="BE127" i="52"/>
  <c r="T127" i="52"/>
  <c r="R127" i="52"/>
  <c r="P127" i="52"/>
  <c r="BI126" i="52"/>
  <c r="BH126" i="52"/>
  <c r="BG126" i="52"/>
  <c r="BE126" i="52"/>
  <c r="T126" i="52"/>
  <c r="R126" i="52"/>
  <c r="P126" i="52"/>
  <c r="J120" i="52"/>
  <c r="J119" i="52"/>
  <c r="F119" i="52"/>
  <c r="F117" i="52"/>
  <c r="E115" i="52"/>
  <c r="J94" i="52"/>
  <c r="J93" i="52"/>
  <c r="F93" i="52"/>
  <c r="F91" i="52"/>
  <c r="E89" i="52"/>
  <c r="J20" i="52"/>
  <c r="E20" i="52"/>
  <c r="F120" i="52"/>
  <c r="J19" i="52"/>
  <c r="J14" i="52"/>
  <c r="J117" i="52"/>
  <c r="E7" i="52"/>
  <c r="E111" i="52"/>
  <c r="J39" i="51"/>
  <c r="J38" i="51"/>
  <c r="AY161" i="1"/>
  <c r="J37" i="51"/>
  <c r="AX161" i="1"/>
  <c r="BI163" i="51"/>
  <c r="BH163" i="51"/>
  <c r="BG163" i="51"/>
  <c r="BE163" i="51"/>
  <c r="T163" i="51"/>
  <c r="T162" i="51"/>
  <c r="R163" i="51"/>
  <c r="R162" i="51"/>
  <c r="P163" i="51"/>
  <c r="P162" i="51"/>
  <c r="BI161" i="51"/>
  <c r="BH161" i="51"/>
  <c r="BG161" i="51"/>
  <c r="BE161" i="51"/>
  <c r="T161" i="51"/>
  <c r="R161" i="51"/>
  <c r="P161" i="51"/>
  <c r="BI160" i="51"/>
  <c r="BH160" i="51"/>
  <c r="BG160" i="51"/>
  <c r="BE160" i="51"/>
  <c r="T160" i="51"/>
  <c r="R160" i="51"/>
  <c r="P160" i="51"/>
  <c r="BI159" i="51"/>
  <c r="BH159" i="51"/>
  <c r="BG159" i="51"/>
  <c r="BE159" i="51"/>
  <c r="T159" i="51"/>
  <c r="R159" i="51"/>
  <c r="P159" i="51"/>
  <c r="BI158" i="51"/>
  <c r="BH158" i="51"/>
  <c r="BG158" i="51"/>
  <c r="BE158" i="51"/>
  <c r="T158" i="51"/>
  <c r="R158" i="51"/>
  <c r="P158" i="51"/>
  <c r="BI157" i="51"/>
  <c r="BH157" i="51"/>
  <c r="BG157" i="51"/>
  <c r="BE157" i="51"/>
  <c r="T157" i="51"/>
  <c r="R157" i="51"/>
  <c r="P157" i="51"/>
  <c r="BI156" i="51"/>
  <c r="BH156" i="51"/>
  <c r="BG156" i="51"/>
  <c r="BE156" i="51"/>
  <c r="T156" i="51"/>
  <c r="R156" i="51"/>
  <c r="P156" i="51"/>
  <c r="BI155" i="51"/>
  <c r="BH155" i="51"/>
  <c r="BG155" i="51"/>
  <c r="BE155" i="51"/>
  <c r="T155" i="51"/>
  <c r="R155" i="51"/>
  <c r="P155" i="51"/>
  <c r="BI154" i="51"/>
  <c r="BH154" i="51"/>
  <c r="BG154" i="51"/>
  <c r="BE154" i="51"/>
  <c r="T154" i="51"/>
  <c r="R154" i="51"/>
  <c r="P154" i="51"/>
  <c r="BI153" i="51"/>
  <c r="BH153" i="51"/>
  <c r="BG153" i="51"/>
  <c r="BE153" i="51"/>
  <c r="T153" i="51"/>
  <c r="R153" i="51"/>
  <c r="P153" i="51"/>
  <c r="BI152" i="51"/>
  <c r="BH152" i="51"/>
  <c r="BG152" i="51"/>
  <c r="BE152" i="51"/>
  <c r="T152" i="51"/>
  <c r="R152" i="51"/>
  <c r="P152" i="51"/>
  <c r="BI151" i="51"/>
  <c r="BH151" i="51"/>
  <c r="BG151" i="51"/>
  <c r="BE151" i="51"/>
  <c r="T151" i="51"/>
  <c r="R151" i="51"/>
  <c r="P151" i="51"/>
  <c r="BI150" i="51"/>
  <c r="BH150" i="51"/>
  <c r="BG150" i="51"/>
  <c r="BE150" i="51"/>
  <c r="T150" i="51"/>
  <c r="R150" i="51"/>
  <c r="P150" i="51"/>
  <c r="BI149" i="51"/>
  <c r="BH149" i="51"/>
  <c r="BG149" i="51"/>
  <c r="BE149" i="51"/>
  <c r="T149" i="51"/>
  <c r="R149" i="51"/>
  <c r="P149" i="51"/>
  <c r="BI148" i="51"/>
  <c r="BH148" i="51"/>
  <c r="BG148" i="51"/>
  <c r="BE148" i="51"/>
  <c r="T148" i="51"/>
  <c r="R148" i="51"/>
  <c r="P148" i="51"/>
  <c r="BI147" i="51"/>
  <c r="BH147" i="51"/>
  <c r="BG147" i="51"/>
  <c r="BE147" i="51"/>
  <c r="T147" i="51"/>
  <c r="R147" i="51"/>
  <c r="P147" i="51"/>
  <c r="BI146" i="51"/>
  <c r="BH146" i="51"/>
  <c r="BG146" i="51"/>
  <c r="BE146" i="51"/>
  <c r="T146" i="51"/>
  <c r="R146" i="51"/>
  <c r="P146" i="51"/>
  <c r="BI145" i="51"/>
  <c r="BH145" i="51"/>
  <c r="BG145" i="51"/>
  <c r="BE145" i="51"/>
  <c r="T145" i="51"/>
  <c r="R145" i="51"/>
  <c r="P145" i="51"/>
  <c r="BI144" i="51"/>
  <c r="BH144" i="51"/>
  <c r="BG144" i="51"/>
  <c r="BE144" i="51"/>
  <c r="T144" i="51"/>
  <c r="R144" i="51"/>
  <c r="P144" i="51"/>
  <c r="BI143" i="51"/>
  <c r="BH143" i="51"/>
  <c r="BG143" i="51"/>
  <c r="BE143" i="51"/>
  <c r="T143" i="51"/>
  <c r="R143" i="51"/>
  <c r="P143" i="51"/>
  <c r="BI142" i="51"/>
  <c r="BH142" i="51"/>
  <c r="BG142" i="51"/>
  <c r="BE142" i="51"/>
  <c r="T142" i="51"/>
  <c r="R142" i="51"/>
  <c r="P142" i="51"/>
  <c r="BI141" i="51"/>
  <c r="BH141" i="51"/>
  <c r="BG141" i="51"/>
  <c r="BE141" i="51"/>
  <c r="T141" i="51"/>
  <c r="R141" i="51"/>
  <c r="P141" i="51"/>
  <c r="BI140" i="51"/>
  <c r="BH140" i="51"/>
  <c r="BG140" i="51"/>
  <c r="BE140" i="51"/>
  <c r="T140" i="51"/>
  <c r="R140" i="51"/>
  <c r="P140" i="51"/>
  <c r="BI139" i="51"/>
  <c r="BH139" i="51"/>
  <c r="BG139" i="51"/>
  <c r="BE139" i="51"/>
  <c r="T139" i="51"/>
  <c r="R139" i="51"/>
  <c r="P139" i="51"/>
  <c r="BI138" i="51"/>
  <c r="BH138" i="51"/>
  <c r="BG138" i="51"/>
  <c r="BE138" i="51"/>
  <c r="T138" i="51"/>
  <c r="R138" i="51"/>
  <c r="P138" i="51"/>
  <c r="BI137" i="51"/>
  <c r="BH137" i="51"/>
  <c r="BG137" i="51"/>
  <c r="BE137" i="51"/>
  <c r="T137" i="51"/>
  <c r="R137" i="51"/>
  <c r="P137" i="51"/>
  <c r="BI136" i="51"/>
  <c r="BH136" i="51"/>
  <c r="BG136" i="51"/>
  <c r="BE136" i="51"/>
  <c r="T136" i="51"/>
  <c r="R136" i="51"/>
  <c r="P136" i="51"/>
  <c r="BI135" i="51"/>
  <c r="BH135" i="51"/>
  <c r="BG135" i="51"/>
  <c r="BE135" i="51"/>
  <c r="T135" i="51"/>
  <c r="R135" i="51"/>
  <c r="P135" i="51"/>
  <c r="BI134" i="51"/>
  <c r="BH134" i="51"/>
  <c r="BG134" i="51"/>
  <c r="BE134" i="51"/>
  <c r="T134" i="51"/>
  <c r="R134" i="51"/>
  <c r="P134" i="51"/>
  <c r="BI133" i="51"/>
  <c r="BH133" i="51"/>
  <c r="BG133" i="51"/>
  <c r="BE133" i="51"/>
  <c r="T133" i="51"/>
  <c r="R133" i="51"/>
  <c r="P133" i="51"/>
  <c r="BI132" i="51"/>
  <c r="BH132" i="51"/>
  <c r="BG132" i="51"/>
  <c r="BE132" i="51"/>
  <c r="T132" i="51"/>
  <c r="R132" i="51"/>
  <c r="P132" i="51"/>
  <c r="BI131" i="51"/>
  <c r="BH131" i="51"/>
  <c r="BG131" i="51"/>
  <c r="BE131" i="51"/>
  <c r="T131" i="51"/>
  <c r="R131" i="51"/>
  <c r="P131" i="51"/>
  <c r="BI130" i="51"/>
  <c r="BH130" i="51"/>
  <c r="BG130" i="51"/>
  <c r="BE130" i="51"/>
  <c r="T130" i="51"/>
  <c r="R130" i="51"/>
  <c r="P130" i="51"/>
  <c r="BI129" i="51"/>
  <c r="BH129" i="51"/>
  <c r="BG129" i="51"/>
  <c r="BE129" i="51"/>
  <c r="T129" i="51"/>
  <c r="R129" i="51"/>
  <c r="P129" i="51"/>
  <c r="BI128" i="51"/>
  <c r="BH128" i="51"/>
  <c r="BG128" i="51"/>
  <c r="BE128" i="51"/>
  <c r="T128" i="51"/>
  <c r="R128" i="51"/>
  <c r="P128" i="51"/>
  <c r="BI127" i="51"/>
  <c r="BH127" i="51"/>
  <c r="BG127" i="51"/>
  <c r="BE127" i="51"/>
  <c r="T127" i="51"/>
  <c r="R127" i="51"/>
  <c r="P127" i="51"/>
  <c r="BI126" i="51"/>
  <c r="BH126" i="51"/>
  <c r="BG126" i="51"/>
  <c r="BE126" i="51"/>
  <c r="T126" i="51"/>
  <c r="R126" i="51"/>
  <c r="P126" i="51"/>
  <c r="J120" i="51"/>
  <c r="J119" i="51"/>
  <c r="F119" i="51"/>
  <c r="F117" i="51"/>
  <c r="E115" i="51"/>
  <c r="J94" i="51"/>
  <c r="J93" i="51"/>
  <c r="F93" i="51"/>
  <c r="F91" i="51"/>
  <c r="E89" i="51"/>
  <c r="J20" i="51"/>
  <c r="E20" i="51"/>
  <c r="F120" i="51"/>
  <c r="J19" i="51"/>
  <c r="J14" i="51"/>
  <c r="J117" i="51"/>
  <c r="E7" i="51"/>
  <c r="E85" i="51"/>
  <c r="J37" i="50"/>
  <c r="J36" i="50"/>
  <c r="AY159" i="1"/>
  <c r="J35" i="50"/>
  <c r="AX159" i="1"/>
  <c r="BI157" i="50"/>
  <c r="BH157" i="50"/>
  <c r="BG157" i="50"/>
  <c r="BE157" i="50"/>
  <c r="T157" i="50"/>
  <c r="R157" i="50"/>
  <c r="P157" i="50"/>
  <c r="BI156" i="50"/>
  <c r="BH156" i="50"/>
  <c r="BG156" i="50"/>
  <c r="BE156" i="50"/>
  <c r="T156" i="50"/>
  <c r="R156" i="50"/>
  <c r="P156" i="50"/>
  <c r="BI155" i="50"/>
  <c r="BH155" i="50"/>
  <c r="BG155" i="50"/>
  <c r="BE155" i="50"/>
  <c r="T155" i="50"/>
  <c r="R155" i="50"/>
  <c r="P155" i="50"/>
  <c r="BI154" i="50"/>
  <c r="BH154" i="50"/>
  <c r="BG154" i="50"/>
  <c r="BE154" i="50"/>
  <c r="T154" i="50"/>
  <c r="R154" i="50"/>
  <c r="P154" i="50"/>
  <c r="BI153" i="50"/>
  <c r="BH153" i="50"/>
  <c r="BG153" i="50"/>
  <c r="BE153" i="50"/>
  <c r="T153" i="50"/>
  <c r="R153" i="50"/>
  <c r="P153" i="50"/>
  <c r="BI152" i="50"/>
  <c r="BH152" i="50"/>
  <c r="BG152" i="50"/>
  <c r="BE152" i="50"/>
  <c r="T152" i="50"/>
  <c r="R152" i="50"/>
  <c r="P152" i="50"/>
  <c r="BI151" i="50"/>
  <c r="BH151" i="50"/>
  <c r="BG151" i="50"/>
  <c r="BE151" i="50"/>
  <c r="T151" i="50"/>
  <c r="R151" i="50"/>
  <c r="P151" i="50"/>
  <c r="BI150" i="50"/>
  <c r="BH150" i="50"/>
  <c r="BG150" i="50"/>
  <c r="BE150" i="50"/>
  <c r="T150" i="50"/>
  <c r="R150" i="50"/>
  <c r="P150" i="50"/>
  <c r="BI149" i="50"/>
  <c r="BH149" i="50"/>
  <c r="BG149" i="50"/>
  <c r="BE149" i="50"/>
  <c r="T149" i="50"/>
  <c r="R149" i="50"/>
  <c r="P149" i="50"/>
  <c r="BI148" i="50"/>
  <c r="BH148" i="50"/>
  <c r="BG148" i="50"/>
  <c r="BE148" i="50"/>
  <c r="T148" i="50"/>
  <c r="R148" i="50"/>
  <c r="P148" i="50"/>
  <c r="BI147" i="50"/>
  <c r="BH147" i="50"/>
  <c r="BG147" i="50"/>
  <c r="BE147" i="50"/>
  <c r="T147" i="50"/>
  <c r="R147" i="50"/>
  <c r="P147" i="50"/>
  <c r="BI146" i="50"/>
  <c r="BH146" i="50"/>
  <c r="BG146" i="50"/>
  <c r="BE146" i="50"/>
  <c r="T146" i="50"/>
  <c r="R146" i="50"/>
  <c r="P146" i="50"/>
  <c r="BI145" i="50"/>
  <c r="BH145" i="50"/>
  <c r="BG145" i="50"/>
  <c r="BE145" i="50"/>
  <c r="T145" i="50"/>
  <c r="R145" i="50"/>
  <c r="P145" i="50"/>
  <c r="BI144" i="50"/>
  <c r="BH144" i="50"/>
  <c r="BG144" i="50"/>
  <c r="BE144" i="50"/>
  <c r="T144" i="50"/>
  <c r="R144" i="50"/>
  <c r="P144" i="50"/>
  <c r="BI143" i="50"/>
  <c r="BH143" i="50"/>
  <c r="BG143" i="50"/>
  <c r="BE143" i="50"/>
  <c r="T143" i="50"/>
  <c r="R143" i="50"/>
  <c r="P143" i="50"/>
  <c r="BI142" i="50"/>
  <c r="BH142" i="50"/>
  <c r="BG142" i="50"/>
  <c r="BE142" i="50"/>
  <c r="T142" i="50"/>
  <c r="R142" i="50"/>
  <c r="P142" i="50"/>
  <c r="BI141" i="50"/>
  <c r="BH141" i="50"/>
  <c r="BG141" i="50"/>
  <c r="BE141" i="50"/>
  <c r="T141" i="50"/>
  <c r="R141" i="50"/>
  <c r="P141" i="50"/>
  <c r="BI140" i="50"/>
  <c r="BH140" i="50"/>
  <c r="BG140" i="50"/>
  <c r="BE140" i="50"/>
  <c r="T140" i="50"/>
  <c r="R140" i="50"/>
  <c r="P140" i="50"/>
  <c r="BI139" i="50"/>
  <c r="BH139" i="50"/>
  <c r="BG139" i="50"/>
  <c r="BE139" i="50"/>
  <c r="T139" i="50"/>
  <c r="R139" i="50"/>
  <c r="P139" i="50"/>
  <c r="BI138" i="50"/>
  <c r="BH138" i="50"/>
  <c r="BG138" i="50"/>
  <c r="BE138" i="50"/>
  <c r="T138" i="50"/>
  <c r="R138" i="50"/>
  <c r="P138" i="50"/>
  <c r="BI136" i="50"/>
  <c r="BH136" i="50"/>
  <c r="BG136" i="50"/>
  <c r="BE136" i="50"/>
  <c r="T136" i="50"/>
  <c r="R136" i="50"/>
  <c r="P136" i="50"/>
  <c r="BI135" i="50"/>
  <c r="BH135" i="50"/>
  <c r="BG135" i="50"/>
  <c r="BE135" i="50"/>
  <c r="T135" i="50"/>
  <c r="R135" i="50"/>
  <c r="P135" i="50"/>
  <c r="BI134" i="50"/>
  <c r="BH134" i="50"/>
  <c r="BG134" i="50"/>
  <c r="BE134" i="50"/>
  <c r="T134" i="50"/>
  <c r="R134" i="50"/>
  <c r="P134" i="50"/>
  <c r="BI133" i="50"/>
  <c r="BH133" i="50"/>
  <c r="BG133" i="50"/>
  <c r="BE133" i="50"/>
  <c r="T133" i="50"/>
  <c r="R133" i="50"/>
  <c r="P133" i="50"/>
  <c r="BI132" i="50"/>
  <c r="BH132" i="50"/>
  <c r="BG132" i="50"/>
  <c r="BE132" i="50"/>
  <c r="T132" i="50"/>
  <c r="R132" i="50"/>
  <c r="P132" i="50"/>
  <c r="BI131" i="50"/>
  <c r="BH131" i="50"/>
  <c r="BG131" i="50"/>
  <c r="BE131" i="50"/>
  <c r="T131" i="50"/>
  <c r="R131" i="50"/>
  <c r="P131" i="50"/>
  <c r="BI130" i="50"/>
  <c r="BH130" i="50"/>
  <c r="BG130" i="50"/>
  <c r="BE130" i="50"/>
  <c r="T130" i="50"/>
  <c r="R130" i="50"/>
  <c r="P130" i="50"/>
  <c r="BI129" i="50"/>
  <c r="BH129" i="50"/>
  <c r="BG129" i="50"/>
  <c r="BE129" i="50"/>
  <c r="T129" i="50"/>
  <c r="R129" i="50"/>
  <c r="P129" i="50"/>
  <c r="BI128" i="50"/>
  <c r="BH128" i="50"/>
  <c r="BG128" i="50"/>
  <c r="BE128" i="50"/>
  <c r="T128" i="50"/>
  <c r="R128" i="50"/>
  <c r="P128" i="50"/>
  <c r="BI127" i="50"/>
  <c r="BH127" i="50"/>
  <c r="BG127" i="50"/>
  <c r="BE127" i="50"/>
  <c r="T127" i="50"/>
  <c r="R127" i="50"/>
  <c r="P127" i="50"/>
  <c r="BI126" i="50"/>
  <c r="BH126" i="50"/>
  <c r="BG126" i="50"/>
  <c r="BE126" i="50"/>
  <c r="T126" i="50"/>
  <c r="R126" i="50"/>
  <c r="P126" i="50"/>
  <c r="BI125" i="50"/>
  <c r="BH125" i="50"/>
  <c r="BG125" i="50"/>
  <c r="BE125" i="50"/>
  <c r="T125" i="50"/>
  <c r="R125" i="50"/>
  <c r="P125" i="50"/>
  <c r="BI124" i="50"/>
  <c r="BH124" i="50"/>
  <c r="BG124" i="50"/>
  <c r="BE124" i="50"/>
  <c r="T124" i="50"/>
  <c r="R124" i="50"/>
  <c r="P124" i="50"/>
  <c r="BI123" i="50"/>
  <c r="BH123" i="50"/>
  <c r="BG123" i="50"/>
  <c r="BE123" i="50"/>
  <c r="T123" i="50"/>
  <c r="R123" i="50"/>
  <c r="P123" i="50"/>
  <c r="BI122" i="50"/>
  <c r="BH122" i="50"/>
  <c r="BG122" i="50"/>
  <c r="BE122" i="50"/>
  <c r="T122" i="50"/>
  <c r="R122" i="50"/>
  <c r="P122" i="50"/>
  <c r="J116" i="50"/>
  <c r="J115" i="50"/>
  <c r="F115" i="50"/>
  <c r="F113" i="50"/>
  <c r="E111" i="50"/>
  <c r="J92" i="50"/>
  <c r="J91" i="50"/>
  <c r="F91" i="50"/>
  <c r="F89" i="50"/>
  <c r="E87" i="50"/>
  <c r="J18" i="50"/>
  <c r="E18" i="50"/>
  <c r="F92" i="50"/>
  <c r="J17" i="50"/>
  <c r="J12" i="50"/>
  <c r="J89" i="50"/>
  <c r="E7" i="50"/>
  <c r="E109" i="50"/>
  <c r="J37" i="49"/>
  <c r="J36" i="49"/>
  <c r="AY158" i="1"/>
  <c r="J35" i="49"/>
  <c r="AX158" i="1"/>
  <c r="BI159" i="49"/>
  <c r="BH159" i="49"/>
  <c r="BG159" i="49"/>
  <c r="BE159" i="49"/>
  <c r="T159" i="49"/>
  <c r="R159" i="49"/>
  <c r="P159" i="49"/>
  <c r="BI158" i="49"/>
  <c r="BH158" i="49"/>
  <c r="BG158" i="49"/>
  <c r="BE158" i="49"/>
  <c r="T158" i="49"/>
  <c r="R158" i="49"/>
  <c r="P158" i="49"/>
  <c r="BI155" i="49"/>
  <c r="BH155" i="49"/>
  <c r="BG155" i="49"/>
  <c r="BE155" i="49"/>
  <c r="T155" i="49"/>
  <c r="T154" i="49"/>
  <c r="R155" i="49"/>
  <c r="R154" i="49"/>
  <c r="P155" i="49"/>
  <c r="P154" i="49"/>
  <c r="BI153" i="49"/>
  <c r="BH153" i="49"/>
  <c r="BG153" i="49"/>
  <c r="BE153" i="49"/>
  <c r="T153" i="49"/>
  <c r="R153" i="49"/>
  <c r="P153" i="49"/>
  <c r="BI151" i="49"/>
  <c r="BH151" i="49"/>
  <c r="BG151" i="49"/>
  <c r="BE151" i="49"/>
  <c r="T151" i="49"/>
  <c r="R151" i="49"/>
  <c r="P151" i="49"/>
  <c r="BI150" i="49"/>
  <c r="BH150" i="49"/>
  <c r="BG150" i="49"/>
  <c r="BE150" i="49"/>
  <c r="T150" i="49"/>
  <c r="R150" i="49"/>
  <c r="P150" i="49"/>
  <c r="BI149" i="49"/>
  <c r="BH149" i="49"/>
  <c r="BG149" i="49"/>
  <c r="BE149" i="49"/>
  <c r="T149" i="49"/>
  <c r="R149" i="49"/>
  <c r="P149" i="49"/>
  <c r="BI148" i="49"/>
  <c r="BH148" i="49"/>
  <c r="BG148" i="49"/>
  <c r="BE148" i="49"/>
  <c r="T148" i="49"/>
  <c r="R148" i="49"/>
  <c r="P148" i="49"/>
  <c r="BI147" i="49"/>
  <c r="BH147" i="49"/>
  <c r="BG147" i="49"/>
  <c r="BE147" i="49"/>
  <c r="T147" i="49"/>
  <c r="R147" i="49"/>
  <c r="P147" i="49"/>
  <c r="BI146" i="49"/>
  <c r="BH146" i="49"/>
  <c r="BG146" i="49"/>
  <c r="BE146" i="49"/>
  <c r="T146" i="49"/>
  <c r="R146" i="49"/>
  <c r="P146" i="49"/>
  <c r="BI145" i="49"/>
  <c r="BH145" i="49"/>
  <c r="BG145" i="49"/>
  <c r="BE145" i="49"/>
  <c r="T145" i="49"/>
  <c r="R145" i="49"/>
  <c r="P145" i="49"/>
  <c r="BI144" i="49"/>
  <c r="BH144" i="49"/>
  <c r="BG144" i="49"/>
  <c r="BE144" i="49"/>
  <c r="T144" i="49"/>
  <c r="R144" i="49"/>
  <c r="P144" i="49"/>
  <c r="BI143" i="49"/>
  <c r="BH143" i="49"/>
  <c r="BG143" i="49"/>
  <c r="BE143" i="49"/>
  <c r="T143" i="49"/>
  <c r="R143" i="49"/>
  <c r="P143" i="49"/>
  <c r="BI142" i="49"/>
  <c r="BH142" i="49"/>
  <c r="BG142" i="49"/>
  <c r="BE142" i="49"/>
  <c r="T142" i="49"/>
  <c r="R142" i="49"/>
  <c r="P142" i="49"/>
  <c r="BI141" i="49"/>
  <c r="BH141" i="49"/>
  <c r="BG141" i="49"/>
  <c r="BE141" i="49"/>
  <c r="T141" i="49"/>
  <c r="R141" i="49"/>
  <c r="P141" i="49"/>
  <c r="BI140" i="49"/>
  <c r="BH140" i="49"/>
  <c r="BG140" i="49"/>
  <c r="BE140" i="49"/>
  <c r="T140" i="49"/>
  <c r="R140" i="49"/>
  <c r="P140" i="49"/>
  <c r="BI138" i="49"/>
  <c r="BH138" i="49"/>
  <c r="BG138" i="49"/>
  <c r="BE138" i="49"/>
  <c r="T138" i="49"/>
  <c r="R138" i="49"/>
  <c r="P138" i="49"/>
  <c r="BI137" i="49"/>
  <c r="BH137" i="49"/>
  <c r="BG137" i="49"/>
  <c r="BE137" i="49"/>
  <c r="T137" i="49"/>
  <c r="R137" i="49"/>
  <c r="P137" i="49"/>
  <c r="BI136" i="49"/>
  <c r="BH136" i="49"/>
  <c r="BG136" i="49"/>
  <c r="BE136" i="49"/>
  <c r="T136" i="49"/>
  <c r="R136" i="49"/>
  <c r="P136" i="49"/>
  <c r="BI135" i="49"/>
  <c r="BH135" i="49"/>
  <c r="BG135" i="49"/>
  <c r="BE135" i="49"/>
  <c r="T135" i="49"/>
  <c r="R135" i="49"/>
  <c r="P135" i="49"/>
  <c r="BI134" i="49"/>
  <c r="BH134" i="49"/>
  <c r="BG134" i="49"/>
  <c r="BE134" i="49"/>
  <c r="T134" i="49"/>
  <c r="R134" i="49"/>
  <c r="P134" i="49"/>
  <c r="BI133" i="49"/>
  <c r="BH133" i="49"/>
  <c r="BG133" i="49"/>
  <c r="BE133" i="49"/>
  <c r="T133" i="49"/>
  <c r="R133" i="49"/>
  <c r="P133" i="49"/>
  <c r="BI132" i="49"/>
  <c r="BH132" i="49"/>
  <c r="BG132" i="49"/>
  <c r="BE132" i="49"/>
  <c r="T132" i="49"/>
  <c r="R132" i="49"/>
  <c r="P132" i="49"/>
  <c r="BI131" i="49"/>
  <c r="BH131" i="49"/>
  <c r="BG131" i="49"/>
  <c r="BE131" i="49"/>
  <c r="T131" i="49"/>
  <c r="R131" i="49"/>
  <c r="P131" i="49"/>
  <c r="BI130" i="49"/>
  <c r="BH130" i="49"/>
  <c r="BG130" i="49"/>
  <c r="BE130" i="49"/>
  <c r="T130" i="49"/>
  <c r="R130" i="49"/>
  <c r="P130" i="49"/>
  <c r="BI129" i="49"/>
  <c r="BH129" i="49"/>
  <c r="BG129" i="49"/>
  <c r="BE129" i="49"/>
  <c r="T129" i="49"/>
  <c r="R129" i="49"/>
  <c r="P129" i="49"/>
  <c r="BI128" i="49"/>
  <c r="BH128" i="49"/>
  <c r="BG128" i="49"/>
  <c r="BE128" i="49"/>
  <c r="T128" i="49"/>
  <c r="R128" i="49"/>
  <c r="P128" i="49"/>
  <c r="BI127" i="49"/>
  <c r="BH127" i="49"/>
  <c r="BG127" i="49"/>
  <c r="BE127" i="49"/>
  <c r="T127" i="49"/>
  <c r="R127" i="49"/>
  <c r="P127" i="49"/>
  <c r="BI126" i="49"/>
  <c r="BH126" i="49"/>
  <c r="BG126" i="49"/>
  <c r="BE126" i="49"/>
  <c r="T126" i="49"/>
  <c r="R126" i="49"/>
  <c r="P126" i="49"/>
  <c r="BI125" i="49"/>
  <c r="BH125" i="49"/>
  <c r="BG125" i="49"/>
  <c r="BE125" i="49"/>
  <c r="T125" i="49"/>
  <c r="R125" i="49"/>
  <c r="P125" i="49"/>
  <c r="J119" i="49"/>
  <c r="J118" i="49"/>
  <c r="F118" i="49"/>
  <c r="F116" i="49"/>
  <c r="E114" i="49"/>
  <c r="J92" i="49"/>
  <c r="J91" i="49"/>
  <c r="F91" i="49"/>
  <c r="F89" i="49"/>
  <c r="E87" i="49"/>
  <c r="J18" i="49"/>
  <c r="E18" i="49"/>
  <c r="F119" i="49"/>
  <c r="J17" i="49"/>
  <c r="J12" i="49"/>
  <c r="J116" i="49"/>
  <c r="E7" i="49"/>
  <c r="E112" i="49"/>
  <c r="J37" i="48"/>
  <c r="J36" i="48"/>
  <c r="AY157" i="1"/>
  <c r="J35" i="48"/>
  <c r="AX157" i="1"/>
  <c r="BI151" i="48"/>
  <c r="BH151" i="48"/>
  <c r="BG151" i="48"/>
  <c r="BE151" i="48"/>
  <c r="T151" i="48"/>
  <c r="R151" i="48"/>
  <c r="P151" i="48"/>
  <c r="BI150" i="48"/>
  <c r="BH150" i="48"/>
  <c r="BG150" i="48"/>
  <c r="BE150" i="48"/>
  <c r="T150" i="48"/>
  <c r="R150" i="48"/>
  <c r="P150" i="48"/>
  <c r="BI148" i="48"/>
  <c r="BH148" i="48"/>
  <c r="BG148" i="48"/>
  <c r="BE148" i="48"/>
  <c r="T148" i="48"/>
  <c r="R148" i="48"/>
  <c r="P148" i="48"/>
  <c r="BI147" i="48"/>
  <c r="BH147" i="48"/>
  <c r="BG147" i="48"/>
  <c r="BE147" i="48"/>
  <c r="T147" i="48"/>
  <c r="R147" i="48"/>
  <c r="P147" i="48"/>
  <c r="BI146" i="48"/>
  <c r="BH146" i="48"/>
  <c r="BG146" i="48"/>
  <c r="BE146" i="48"/>
  <c r="T146" i="48"/>
  <c r="R146" i="48"/>
  <c r="P146" i="48"/>
  <c r="BI145" i="48"/>
  <c r="BH145" i="48"/>
  <c r="BG145" i="48"/>
  <c r="BE145" i="48"/>
  <c r="T145" i="48"/>
  <c r="R145" i="48"/>
  <c r="P145" i="48"/>
  <c r="BI144" i="48"/>
  <c r="BH144" i="48"/>
  <c r="BG144" i="48"/>
  <c r="BE144" i="48"/>
  <c r="T144" i="48"/>
  <c r="R144" i="48"/>
  <c r="P144" i="48"/>
  <c r="BI143" i="48"/>
  <c r="BH143" i="48"/>
  <c r="BG143" i="48"/>
  <c r="BE143" i="48"/>
  <c r="T143" i="48"/>
  <c r="R143" i="48"/>
  <c r="P143" i="48"/>
  <c r="BI142" i="48"/>
  <c r="BH142" i="48"/>
  <c r="BG142" i="48"/>
  <c r="BE142" i="48"/>
  <c r="T142" i="48"/>
  <c r="R142" i="48"/>
  <c r="P142" i="48"/>
  <c r="BI141" i="48"/>
  <c r="BH141" i="48"/>
  <c r="BG141" i="48"/>
  <c r="BE141" i="48"/>
  <c r="T141" i="48"/>
  <c r="R141" i="48"/>
  <c r="P141" i="48"/>
  <c r="BI140" i="48"/>
  <c r="BH140" i="48"/>
  <c r="BG140" i="48"/>
  <c r="BE140" i="48"/>
  <c r="T140" i="48"/>
  <c r="R140" i="48"/>
  <c r="P140" i="48"/>
  <c r="BI139" i="48"/>
  <c r="BH139" i="48"/>
  <c r="BG139" i="48"/>
  <c r="BE139" i="48"/>
  <c r="T139" i="48"/>
  <c r="R139" i="48"/>
  <c r="P139" i="48"/>
  <c r="BI138" i="48"/>
  <c r="BH138" i="48"/>
  <c r="BG138" i="48"/>
  <c r="BE138" i="48"/>
  <c r="T138" i="48"/>
  <c r="R138" i="48"/>
  <c r="P138" i="48"/>
  <c r="BI137" i="48"/>
  <c r="BH137" i="48"/>
  <c r="BG137" i="48"/>
  <c r="BE137" i="48"/>
  <c r="T137" i="48"/>
  <c r="R137" i="48"/>
  <c r="P137" i="48"/>
  <c r="BI135" i="48"/>
  <c r="BH135" i="48"/>
  <c r="BG135" i="48"/>
  <c r="BE135" i="48"/>
  <c r="T135" i="48"/>
  <c r="R135" i="48"/>
  <c r="P135" i="48"/>
  <c r="BI134" i="48"/>
  <c r="BH134" i="48"/>
  <c r="BG134" i="48"/>
  <c r="BE134" i="48"/>
  <c r="T134" i="48"/>
  <c r="R134" i="48"/>
  <c r="P134" i="48"/>
  <c r="BI133" i="48"/>
  <c r="BH133" i="48"/>
  <c r="BG133" i="48"/>
  <c r="BE133" i="48"/>
  <c r="T133" i="48"/>
  <c r="R133" i="48"/>
  <c r="P133" i="48"/>
  <c r="BI132" i="48"/>
  <c r="BH132" i="48"/>
  <c r="BG132" i="48"/>
  <c r="BE132" i="48"/>
  <c r="T132" i="48"/>
  <c r="R132" i="48"/>
  <c r="P132" i="48"/>
  <c r="BI131" i="48"/>
  <c r="BH131" i="48"/>
  <c r="BG131" i="48"/>
  <c r="BE131" i="48"/>
  <c r="T131" i="48"/>
  <c r="R131" i="48"/>
  <c r="P131" i="48"/>
  <c r="BI130" i="48"/>
  <c r="BH130" i="48"/>
  <c r="BG130" i="48"/>
  <c r="BE130" i="48"/>
  <c r="T130" i="48"/>
  <c r="R130" i="48"/>
  <c r="P130" i="48"/>
  <c r="BI129" i="48"/>
  <c r="BH129" i="48"/>
  <c r="BG129" i="48"/>
  <c r="BE129" i="48"/>
  <c r="T129" i="48"/>
  <c r="R129" i="48"/>
  <c r="P129" i="48"/>
  <c r="BI128" i="48"/>
  <c r="BH128" i="48"/>
  <c r="BG128" i="48"/>
  <c r="BE128" i="48"/>
  <c r="T128" i="48"/>
  <c r="R128" i="48"/>
  <c r="P128" i="48"/>
  <c r="BI127" i="48"/>
  <c r="BH127" i="48"/>
  <c r="BG127" i="48"/>
  <c r="BE127" i="48"/>
  <c r="T127" i="48"/>
  <c r="R127" i="48"/>
  <c r="P127" i="48"/>
  <c r="BI126" i="48"/>
  <c r="BH126" i="48"/>
  <c r="BG126" i="48"/>
  <c r="BE126" i="48"/>
  <c r="T126" i="48"/>
  <c r="R126" i="48"/>
  <c r="P126" i="48"/>
  <c r="BI125" i="48"/>
  <c r="BH125" i="48"/>
  <c r="BG125" i="48"/>
  <c r="BE125" i="48"/>
  <c r="T125" i="48"/>
  <c r="R125" i="48"/>
  <c r="P125" i="48"/>
  <c r="BI124" i="48"/>
  <c r="BH124" i="48"/>
  <c r="BG124" i="48"/>
  <c r="BE124" i="48"/>
  <c r="T124" i="48"/>
  <c r="R124" i="48"/>
  <c r="P124" i="48"/>
  <c r="BI123" i="48"/>
  <c r="BH123" i="48"/>
  <c r="BG123" i="48"/>
  <c r="BE123" i="48"/>
  <c r="T123" i="48"/>
  <c r="R123" i="48"/>
  <c r="P123" i="48"/>
  <c r="BI122" i="48"/>
  <c r="BH122" i="48"/>
  <c r="BG122" i="48"/>
  <c r="BE122" i="48"/>
  <c r="T122" i="48"/>
  <c r="R122" i="48"/>
  <c r="P122" i="48"/>
  <c r="J116" i="48"/>
  <c r="J115" i="48"/>
  <c r="F115" i="48"/>
  <c r="F113" i="48"/>
  <c r="E111" i="48"/>
  <c r="J92" i="48"/>
  <c r="J91" i="48"/>
  <c r="F91" i="48"/>
  <c r="F89" i="48"/>
  <c r="E87" i="48"/>
  <c r="J18" i="48"/>
  <c r="E18" i="48"/>
  <c r="F92" i="48"/>
  <c r="J17" i="48"/>
  <c r="J12" i="48"/>
  <c r="J89" i="48"/>
  <c r="E7" i="48"/>
  <c r="E109" i="48"/>
  <c r="J37" i="47"/>
  <c r="J36" i="47"/>
  <c r="AY156" i="1"/>
  <c r="J35" i="47"/>
  <c r="AX156" i="1"/>
  <c r="BI148" i="47"/>
  <c r="BH148" i="47"/>
  <c r="BG148" i="47"/>
  <c r="BE148" i="47"/>
  <c r="T148" i="47"/>
  <c r="R148" i="47"/>
  <c r="P148" i="47"/>
  <c r="BI147" i="47"/>
  <c r="BH147" i="47"/>
  <c r="BG147" i="47"/>
  <c r="BE147" i="47"/>
  <c r="T147" i="47"/>
  <c r="R147" i="47"/>
  <c r="P147" i="47"/>
  <c r="BI146" i="47"/>
  <c r="BH146" i="47"/>
  <c r="BG146" i="47"/>
  <c r="BE146" i="47"/>
  <c r="T146" i="47"/>
  <c r="R146" i="47"/>
  <c r="P146" i="47"/>
  <c r="BI145" i="47"/>
  <c r="BH145" i="47"/>
  <c r="BG145" i="47"/>
  <c r="BE145" i="47"/>
  <c r="T145" i="47"/>
  <c r="R145" i="47"/>
  <c r="P145" i="47"/>
  <c r="BI144" i="47"/>
  <c r="BH144" i="47"/>
  <c r="BG144" i="47"/>
  <c r="BE144" i="47"/>
  <c r="T144" i="47"/>
  <c r="R144" i="47"/>
  <c r="P144" i="47"/>
  <c r="BI143" i="47"/>
  <c r="BH143" i="47"/>
  <c r="BG143" i="47"/>
  <c r="BE143" i="47"/>
  <c r="T143" i="47"/>
  <c r="R143" i="47"/>
  <c r="P143" i="47"/>
  <c r="BI142" i="47"/>
  <c r="BH142" i="47"/>
  <c r="BG142" i="47"/>
  <c r="BE142" i="47"/>
  <c r="T142" i="47"/>
  <c r="R142" i="47"/>
  <c r="P142" i="47"/>
  <c r="BI140" i="47"/>
  <c r="BH140" i="47"/>
  <c r="BG140" i="47"/>
  <c r="BE140" i="47"/>
  <c r="T140" i="47"/>
  <c r="R140" i="47"/>
  <c r="P140" i="47"/>
  <c r="BI139" i="47"/>
  <c r="BH139" i="47"/>
  <c r="BG139" i="47"/>
  <c r="BE139" i="47"/>
  <c r="T139" i="47"/>
  <c r="R139" i="47"/>
  <c r="P139" i="47"/>
  <c r="BI138" i="47"/>
  <c r="BH138" i="47"/>
  <c r="BG138" i="47"/>
  <c r="BE138" i="47"/>
  <c r="T138" i="47"/>
  <c r="R138" i="47"/>
  <c r="P138" i="47"/>
  <c r="BI137" i="47"/>
  <c r="BH137" i="47"/>
  <c r="BG137" i="47"/>
  <c r="BE137" i="47"/>
  <c r="T137" i="47"/>
  <c r="R137" i="47"/>
  <c r="P137" i="47"/>
  <c r="BI136" i="47"/>
  <c r="BH136" i="47"/>
  <c r="BG136" i="47"/>
  <c r="BE136" i="47"/>
  <c r="T136" i="47"/>
  <c r="R136" i="47"/>
  <c r="P136" i="47"/>
  <c r="BI135" i="47"/>
  <c r="BH135" i="47"/>
  <c r="BG135" i="47"/>
  <c r="BE135" i="47"/>
  <c r="T135" i="47"/>
  <c r="R135" i="47"/>
  <c r="P135" i="47"/>
  <c r="BI134" i="47"/>
  <c r="BH134" i="47"/>
  <c r="BG134" i="47"/>
  <c r="BE134" i="47"/>
  <c r="T134" i="47"/>
  <c r="R134" i="47"/>
  <c r="P134" i="47"/>
  <c r="BI133" i="47"/>
  <c r="BH133" i="47"/>
  <c r="BG133" i="47"/>
  <c r="BE133" i="47"/>
  <c r="T133" i="47"/>
  <c r="R133" i="47"/>
  <c r="P133" i="47"/>
  <c r="BI131" i="47"/>
  <c r="BH131" i="47"/>
  <c r="BG131" i="47"/>
  <c r="BE131" i="47"/>
  <c r="T131" i="47"/>
  <c r="R131" i="47"/>
  <c r="P131" i="47"/>
  <c r="BI130" i="47"/>
  <c r="BH130" i="47"/>
  <c r="BG130" i="47"/>
  <c r="BE130" i="47"/>
  <c r="T130" i="47"/>
  <c r="R130" i="47"/>
  <c r="P130" i="47"/>
  <c r="BI129" i="47"/>
  <c r="BH129" i="47"/>
  <c r="BG129" i="47"/>
  <c r="BE129" i="47"/>
  <c r="T129" i="47"/>
  <c r="R129" i="47"/>
  <c r="P129" i="47"/>
  <c r="BI128" i="47"/>
  <c r="BH128" i="47"/>
  <c r="BG128" i="47"/>
  <c r="BE128" i="47"/>
  <c r="T128" i="47"/>
  <c r="R128" i="47"/>
  <c r="P128" i="47"/>
  <c r="BI127" i="47"/>
  <c r="BH127" i="47"/>
  <c r="BG127" i="47"/>
  <c r="BE127" i="47"/>
  <c r="T127" i="47"/>
  <c r="R127" i="47"/>
  <c r="P127" i="47"/>
  <c r="BI126" i="47"/>
  <c r="BH126" i="47"/>
  <c r="BG126" i="47"/>
  <c r="BE126" i="47"/>
  <c r="T126" i="47"/>
  <c r="R126" i="47"/>
  <c r="P126" i="47"/>
  <c r="BI125" i="47"/>
  <c r="BH125" i="47"/>
  <c r="BG125" i="47"/>
  <c r="BE125" i="47"/>
  <c r="T125" i="47"/>
  <c r="R125" i="47"/>
  <c r="P125" i="47"/>
  <c r="BI124" i="47"/>
  <c r="BH124" i="47"/>
  <c r="BG124" i="47"/>
  <c r="BE124" i="47"/>
  <c r="T124" i="47"/>
  <c r="R124" i="47"/>
  <c r="P124" i="47"/>
  <c r="BI122" i="47"/>
  <c r="BH122" i="47"/>
  <c r="BG122" i="47"/>
  <c r="BE122" i="47"/>
  <c r="T122" i="47"/>
  <c r="R122" i="47"/>
  <c r="P122" i="47"/>
  <c r="BI121" i="47"/>
  <c r="BH121" i="47"/>
  <c r="BG121" i="47"/>
  <c r="BE121" i="47"/>
  <c r="T121" i="47"/>
  <c r="R121" i="47"/>
  <c r="P121" i="47"/>
  <c r="J116" i="47"/>
  <c r="J115" i="47"/>
  <c r="F115" i="47"/>
  <c r="F113" i="47"/>
  <c r="E111" i="47"/>
  <c r="J92" i="47"/>
  <c r="J91" i="47"/>
  <c r="F91" i="47"/>
  <c r="F89" i="47"/>
  <c r="E87" i="47"/>
  <c r="J18" i="47"/>
  <c r="E18" i="47"/>
  <c r="F116" i="47"/>
  <c r="J17" i="47"/>
  <c r="J12" i="47"/>
  <c r="J89" i="47"/>
  <c r="E7" i="47"/>
  <c r="E109" i="47"/>
  <c r="J41" i="46"/>
  <c r="J40" i="46"/>
  <c r="AY155" i="1"/>
  <c r="J39" i="46"/>
  <c r="AX155" i="1"/>
  <c r="BI243" i="46"/>
  <c r="BH243" i="46"/>
  <c r="BG243" i="46"/>
  <c r="BE243" i="46"/>
  <c r="T243" i="46"/>
  <c r="R243" i="46"/>
  <c r="P243" i="46"/>
  <c r="BI241" i="46"/>
  <c r="BH241" i="46"/>
  <c r="BG241" i="46"/>
  <c r="BE241" i="46"/>
  <c r="T241" i="46"/>
  <c r="R241" i="46"/>
  <c r="P241" i="46"/>
  <c r="BI240" i="46"/>
  <c r="BH240" i="46"/>
  <c r="BG240" i="46"/>
  <c r="BE240" i="46"/>
  <c r="T240" i="46"/>
  <c r="R240" i="46"/>
  <c r="P240" i="46"/>
  <c r="BI239" i="46"/>
  <c r="BH239" i="46"/>
  <c r="BG239" i="46"/>
  <c r="BE239" i="46"/>
  <c r="T239" i="46"/>
  <c r="R239" i="46"/>
  <c r="P239" i="46"/>
  <c r="BI238" i="46"/>
  <c r="BH238" i="46"/>
  <c r="BG238" i="46"/>
  <c r="BE238" i="46"/>
  <c r="T238" i="46"/>
  <c r="R238" i="46"/>
  <c r="P238" i="46"/>
  <c r="BI237" i="46"/>
  <c r="BH237" i="46"/>
  <c r="BG237" i="46"/>
  <c r="BE237" i="46"/>
  <c r="T237" i="46"/>
  <c r="R237" i="46"/>
  <c r="P237" i="46"/>
  <c r="BI236" i="46"/>
  <c r="BH236" i="46"/>
  <c r="BG236" i="46"/>
  <c r="BE236" i="46"/>
  <c r="T236" i="46"/>
  <c r="R236" i="46"/>
  <c r="P236" i="46"/>
  <c r="BI235" i="46"/>
  <c r="BH235" i="46"/>
  <c r="BG235" i="46"/>
  <c r="BE235" i="46"/>
  <c r="T235" i="46"/>
  <c r="R235" i="46"/>
  <c r="P235" i="46"/>
  <c r="BI234" i="46"/>
  <c r="BH234" i="46"/>
  <c r="BG234" i="46"/>
  <c r="BE234" i="46"/>
  <c r="T234" i="46"/>
  <c r="R234" i="46"/>
  <c r="P234" i="46"/>
  <c r="BI233" i="46"/>
  <c r="BH233" i="46"/>
  <c r="BG233" i="46"/>
  <c r="BE233" i="46"/>
  <c r="T233" i="46"/>
  <c r="R233" i="46"/>
  <c r="P233" i="46"/>
  <c r="BI232" i="46"/>
  <c r="BH232" i="46"/>
  <c r="BG232" i="46"/>
  <c r="BE232" i="46"/>
  <c r="T232" i="46"/>
  <c r="R232" i="46"/>
  <c r="P232" i="46"/>
  <c r="BI231" i="46"/>
  <c r="BH231" i="46"/>
  <c r="BG231" i="46"/>
  <c r="BE231" i="46"/>
  <c r="T231" i="46"/>
  <c r="R231" i="46"/>
  <c r="P231" i="46"/>
  <c r="BI230" i="46"/>
  <c r="BH230" i="46"/>
  <c r="BG230" i="46"/>
  <c r="BE230" i="46"/>
  <c r="T230" i="46"/>
  <c r="R230" i="46"/>
  <c r="P230" i="46"/>
  <c r="BI228" i="46"/>
  <c r="BH228" i="46"/>
  <c r="BG228" i="46"/>
  <c r="BE228" i="46"/>
  <c r="T228" i="46"/>
  <c r="R228" i="46"/>
  <c r="P228" i="46"/>
  <c r="BI227" i="46"/>
  <c r="BH227" i="46"/>
  <c r="BG227" i="46"/>
  <c r="BE227" i="46"/>
  <c r="T227" i="46"/>
  <c r="R227" i="46"/>
  <c r="P227" i="46"/>
  <c r="BI226" i="46"/>
  <c r="BH226" i="46"/>
  <c r="BG226" i="46"/>
  <c r="BE226" i="46"/>
  <c r="T226" i="46"/>
  <c r="R226" i="46"/>
  <c r="P226" i="46"/>
  <c r="BI225" i="46"/>
  <c r="BH225" i="46"/>
  <c r="BG225" i="46"/>
  <c r="BE225" i="46"/>
  <c r="T225" i="46"/>
  <c r="R225" i="46"/>
  <c r="P225" i="46"/>
  <c r="BI224" i="46"/>
  <c r="BH224" i="46"/>
  <c r="BG224" i="46"/>
  <c r="BE224" i="46"/>
  <c r="T224" i="46"/>
  <c r="R224" i="46"/>
  <c r="P224" i="46"/>
  <c r="BI223" i="46"/>
  <c r="BH223" i="46"/>
  <c r="BG223" i="46"/>
  <c r="BE223" i="46"/>
  <c r="T223" i="46"/>
  <c r="R223" i="46"/>
  <c r="P223" i="46"/>
  <c r="BI222" i="46"/>
  <c r="BH222" i="46"/>
  <c r="BG222" i="46"/>
  <c r="BE222" i="46"/>
  <c r="T222" i="46"/>
  <c r="R222" i="46"/>
  <c r="P222" i="46"/>
  <c r="BI221" i="46"/>
  <c r="BH221" i="46"/>
  <c r="BG221" i="46"/>
  <c r="BE221" i="46"/>
  <c r="T221" i="46"/>
  <c r="R221" i="46"/>
  <c r="P221" i="46"/>
  <c r="BI220" i="46"/>
  <c r="BH220" i="46"/>
  <c r="BG220" i="46"/>
  <c r="BE220" i="46"/>
  <c r="T220" i="46"/>
  <c r="R220" i="46"/>
  <c r="P220" i="46"/>
  <c r="BI219" i="46"/>
  <c r="BH219" i="46"/>
  <c r="BG219" i="46"/>
  <c r="BE219" i="46"/>
  <c r="T219" i="46"/>
  <c r="R219" i="46"/>
  <c r="P219" i="46"/>
  <c r="BI218" i="46"/>
  <c r="BH218" i="46"/>
  <c r="BG218" i="46"/>
  <c r="BE218" i="46"/>
  <c r="T218" i="46"/>
  <c r="R218" i="46"/>
  <c r="P218" i="46"/>
  <c r="BI217" i="46"/>
  <c r="BH217" i="46"/>
  <c r="BG217" i="46"/>
  <c r="BE217" i="46"/>
  <c r="T217" i="46"/>
  <c r="R217" i="46"/>
  <c r="P217" i="46"/>
  <c r="BI216" i="46"/>
  <c r="BH216" i="46"/>
  <c r="BG216" i="46"/>
  <c r="BE216" i="46"/>
  <c r="T216" i="46"/>
  <c r="R216" i="46"/>
  <c r="P216" i="46"/>
  <c r="BI215" i="46"/>
  <c r="BH215" i="46"/>
  <c r="BG215" i="46"/>
  <c r="BE215" i="46"/>
  <c r="T215" i="46"/>
  <c r="R215" i="46"/>
  <c r="P215" i="46"/>
  <c r="BI214" i="46"/>
  <c r="BH214" i="46"/>
  <c r="BG214" i="46"/>
  <c r="BE214" i="46"/>
  <c r="T214" i="46"/>
  <c r="R214" i="46"/>
  <c r="P214" i="46"/>
  <c r="BI213" i="46"/>
  <c r="BH213" i="46"/>
  <c r="BG213" i="46"/>
  <c r="BE213" i="46"/>
  <c r="T213" i="46"/>
  <c r="R213" i="46"/>
  <c r="P213" i="46"/>
  <c r="BI212" i="46"/>
  <c r="BH212" i="46"/>
  <c r="BG212" i="46"/>
  <c r="BE212" i="46"/>
  <c r="T212" i="46"/>
  <c r="R212" i="46"/>
  <c r="P212" i="46"/>
  <c r="BI211" i="46"/>
  <c r="BH211" i="46"/>
  <c r="BG211" i="46"/>
  <c r="BE211" i="46"/>
  <c r="T211" i="46"/>
  <c r="R211" i="46"/>
  <c r="P211" i="46"/>
  <c r="BI210" i="46"/>
  <c r="BH210" i="46"/>
  <c r="BG210" i="46"/>
  <c r="BE210" i="46"/>
  <c r="T210" i="46"/>
  <c r="R210" i="46"/>
  <c r="P210" i="46"/>
  <c r="BI209" i="46"/>
  <c r="BH209" i="46"/>
  <c r="BG209" i="46"/>
  <c r="BE209" i="46"/>
  <c r="T209" i="46"/>
  <c r="R209" i="46"/>
  <c r="P209" i="46"/>
  <c r="BI208" i="46"/>
  <c r="BH208" i="46"/>
  <c r="BG208" i="46"/>
  <c r="BE208" i="46"/>
  <c r="T208" i="46"/>
  <c r="R208" i="46"/>
  <c r="P208" i="46"/>
  <c r="BI207" i="46"/>
  <c r="BH207" i="46"/>
  <c r="BG207" i="46"/>
  <c r="BE207" i="46"/>
  <c r="T207" i="46"/>
  <c r="R207" i="46"/>
  <c r="P207" i="46"/>
  <c r="BI205" i="46"/>
  <c r="BH205" i="46"/>
  <c r="BG205" i="46"/>
  <c r="BE205" i="46"/>
  <c r="T205" i="46"/>
  <c r="R205" i="46"/>
  <c r="P205" i="46"/>
  <c r="BI203" i="46"/>
  <c r="BH203" i="46"/>
  <c r="BG203" i="46"/>
  <c r="BE203" i="46"/>
  <c r="T203" i="46"/>
  <c r="R203" i="46"/>
  <c r="P203" i="46"/>
  <c r="BI202" i="46"/>
  <c r="BH202" i="46"/>
  <c r="BG202" i="46"/>
  <c r="BE202" i="46"/>
  <c r="T202" i="46"/>
  <c r="R202" i="46"/>
  <c r="P202" i="46"/>
  <c r="BI201" i="46"/>
  <c r="BH201" i="46"/>
  <c r="BG201" i="46"/>
  <c r="BE201" i="46"/>
  <c r="T201" i="46"/>
  <c r="R201" i="46"/>
  <c r="P201" i="46"/>
  <c r="BI200" i="46"/>
  <c r="BH200" i="46"/>
  <c r="BG200" i="46"/>
  <c r="BE200" i="46"/>
  <c r="T200" i="46"/>
  <c r="R200" i="46"/>
  <c r="P200" i="46"/>
  <c r="BI199" i="46"/>
  <c r="BH199" i="46"/>
  <c r="BG199" i="46"/>
  <c r="BE199" i="46"/>
  <c r="T199" i="46"/>
  <c r="R199" i="46"/>
  <c r="P199" i="46"/>
  <c r="BI198" i="46"/>
  <c r="BH198" i="46"/>
  <c r="BG198" i="46"/>
  <c r="BE198" i="46"/>
  <c r="T198" i="46"/>
  <c r="R198" i="46"/>
  <c r="P198" i="46"/>
  <c r="BI197" i="46"/>
  <c r="BH197" i="46"/>
  <c r="BG197" i="46"/>
  <c r="BE197" i="46"/>
  <c r="T197" i="46"/>
  <c r="R197" i="46"/>
  <c r="P197" i="46"/>
  <c r="BI196" i="46"/>
  <c r="BH196" i="46"/>
  <c r="BG196" i="46"/>
  <c r="BE196" i="46"/>
  <c r="T196" i="46"/>
  <c r="R196" i="46"/>
  <c r="P196" i="46"/>
  <c r="BI195" i="46"/>
  <c r="BH195" i="46"/>
  <c r="BG195" i="46"/>
  <c r="BE195" i="46"/>
  <c r="T195" i="46"/>
  <c r="R195" i="46"/>
  <c r="P195" i="46"/>
  <c r="BI194" i="46"/>
  <c r="BH194" i="46"/>
  <c r="BG194" i="46"/>
  <c r="BE194" i="46"/>
  <c r="T194" i="46"/>
  <c r="R194" i="46"/>
  <c r="P194" i="46"/>
  <c r="BI193" i="46"/>
  <c r="BH193" i="46"/>
  <c r="BG193" i="46"/>
  <c r="BE193" i="46"/>
  <c r="T193" i="46"/>
  <c r="R193" i="46"/>
  <c r="P193" i="46"/>
  <c r="BI192" i="46"/>
  <c r="BH192" i="46"/>
  <c r="BG192" i="46"/>
  <c r="BE192" i="46"/>
  <c r="T192" i="46"/>
  <c r="R192" i="46"/>
  <c r="P192" i="46"/>
  <c r="BI191" i="46"/>
  <c r="BH191" i="46"/>
  <c r="BG191" i="46"/>
  <c r="BE191" i="46"/>
  <c r="T191" i="46"/>
  <c r="R191" i="46"/>
  <c r="P191" i="46"/>
  <c r="BI190" i="46"/>
  <c r="BH190" i="46"/>
  <c r="BG190" i="46"/>
  <c r="BE190" i="46"/>
  <c r="T190" i="46"/>
  <c r="R190" i="46"/>
  <c r="P190" i="46"/>
  <c r="BI189" i="46"/>
  <c r="BH189" i="46"/>
  <c r="BG189" i="46"/>
  <c r="BE189" i="46"/>
  <c r="T189" i="46"/>
  <c r="R189" i="46"/>
  <c r="P189" i="46"/>
  <c r="BI188" i="46"/>
  <c r="BH188" i="46"/>
  <c r="BG188" i="46"/>
  <c r="BE188" i="46"/>
  <c r="T188" i="46"/>
  <c r="R188" i="46"/>
  <c r="P188" i="46"/>
  <c r="BI187" i="46"/>
  <c r="BH187" i="46"/>
  <c r="BG187" i="46"/>
  <c r="BE187" i="46"/>
  <c r="T187" i="46"/>
  <c r="R187" i="46"/>
  <c r="P187" i="46"/>
  <c r="BI186" i="46"/>
  <c r="BH186" i="46"/>
  <c r="BG186" i="46"/>
  <c r="BE186" i="46"/>
  <c r="T186" i="46"/>
  <c r="R186" i="46"/>
  <c r="P186" i="46"/>
  <c r="BI185" i="46"/>
  <c r="BH185" i="46"/>
  <c r="BG185" i="46"/>
  <c r="BE185" i="46"/>
  <c r="T185" i="46"/>
  <c r="R185" i="46"/>
  <c r="P185" i="46"/>
  <c r="BI184" i="46"/>
  <c r="BH184" i="46"/>
  <c r="BG184" i="46"/>
  <c r="BE184" i="46"/>
  <c r="T184" i="46"/>
  <c r="R184" i="46"/>
  <c r="P184" i="46"/>
  <c r="BI183" i="46"/>
  <c r="BH183" i="46"/>
  <c r="BG183" i="46"/>
  <c r="BE183" i="46"/>
  <c r="T183" i="46"/>
  <c r="R183" i="46"/>
  <c r="P183" i="46"/>
  <c r="BI182" i="46"/>
  <c r="BH182" i="46"/>
  <c r="BG182" i="46"/>
  <c r="BE182" i="46"/>
  <c r="T182" i="46"/>
  <c r="R182" i="46"/>
  <c r="P182" i="46"/>
  <c r="BI180" i="46"/>
  <c r="BH180" i="46"/>
  <c r="BG180" i="46"/>
  <c r="BE180" i="46"/>
  <c r="T180" i="46"/>
  <c r="R180" i="46"/>
  <c r="P180" i="46"/>
  <c r="BI179" i="46"/>
  <c r="BH179" i="46"/>
  <c r="BG179" i="46"/>
  <c r="BE179" i="46"/>
  <c r="T179" i="46"/>
  <c r="R179" i="46"/>
  <c r="P179" i="46"/>
  <c r="BI178" i="46"/>
  <c r="BH178" i="46"/>
  <c r="BG178" i="46"/>
  <c r="BE178" i="46"/>
  <c r="T178" i="46"/>
  <c r="R178" i="46"/>
  <c r="P178" i="46"/>
  <c r="BI177" i="46"/>
  <c r="BH177" i="46"/>
  <c r="BG177" i="46"/>
  <c r="BE177" i="46"/>
  <c r="T177" i="46"/>
  <c r="R177" i="46"/>
  <c r="P177" i="46"/>
  <c r="BI176" i="46"/>
  <c r="BH176" i="46"/>
  <c r="BG176" i="46"/>
  <c r="BE176" i="46"/>
  <c r="T176" i="46"/>
  <c r="R176" i="46"/>
  <c r="P176" i="46"/>
  <c r="BI174" i="46"/>
  <c r="BH174" i="46"/>
  <c r="BG174" i="46"/>
  <c r="BE174" i="46"/>
  <c r="T174" i="46"/>
  <c r="R174" i="46"/>
  <c r="P174" i="46"/>
  <c r="BI172" i="46"/>
  <c r="BH172" i="46"/>
  <c r="BG172" i="46"/>
  <c r="BE172" i="46"/>
  <c r="T172" i="46"/>
  <c r="R172" i="46"/>
  <c r="P172" i="46"/>
  <c r="BI170" i="46"/>
  <c r="BH170" i="46"/>
  <c r="BG170" i="46"/>
  <c r="BE170" i="46"/>
  <c r="T170" i="46"/>
  <c r="R170" i="46"/>
  <c r="P170" i="46"/>
  <c r="BI169" i="46"/>
  <c r="BH169" i="46"/>
  <c r="BG169" i="46"/>
  <c r="BE169" i="46"/>
  <c r="T169" i="46"/>
  <c r="R169" i="46"/>
  <c r="P169" i="46"/>
  <c r="BI167" i="46"/>
  <c r="BH167" i="46"/>
  <c r="BG167" i="46"/>
  <c r="BE167" i="46"/>
  <c r="T167" i="46"/>
  <c r="R167" i="46"/>
  <c r="P167" i="46"/>
  <c r="BI166" i="46"/>
  <c r="BH166" i="46"/>
  <c r="BG166" i="46"/>
  <c r="BE166" i="46"/>
  <c r="T166" i="46"/>
  <c r="R166" i="46"/>
  <c r="P166" i="46"/>
  <c r="BI164" i="46"/>
  <c r="BH164" i="46"/>
  <c r="BG164" i="46"/>
  <c r="BE164" i="46"/>
  <c r="T164" i="46"/>
  <c r="R164" i="46"/>
  <c r="P164" i="46"/>
  <c r="BI162" i="46"/>
  <c r="BH162" i="46"/>
  <c r="BG162" i="46"/>
  <c r="BE162" i="46"/>
  <c r="T162" i="46"/>
  <c r="R162" i="46"/>
  <c r="P162" i="46"/>
  <c r="BI160" i="46"/>
  <c r="BH160" i="46"/>
  <c r="BG160" i="46"/>
  <c r="BE160" i="46"/>
  <c r="T160" i="46"/>
  <c r="R160" i="46"/>
  <c r="P160" i="46"/>
  <c r="BI158" i="46"/>
  <c r="BH158" i="46"/>
  <c r="BG158" i="46"/>
  <c r="BE158" i="46"/>
  <c r="T158" i="46"/>
  <c r="R158" i="46"/>
  <c r="P158" i="46"/>
  <c r="BI157" i="46"/>
  <c r="BH157" i="46"/>
  <c r="BG157" i="46"/>
  <c r="BE157" i="46"/>
  <c r="T157" i="46"/>
  <c r="R157" i="46"/>
  <c r="P157" i="46"/>
  <c r="BI154" i="46"/>
  <c r="BH154" i="46"/>
  <c r="BG154" i="46"/>
  <c r="BE154" i="46"/>
  <c r="T154" i="46"/>
  <c r="T153" i="46"/>
  <c r="R154" i="46"/>
  <c r="R153" i="46"/>
  <c r="P154" i="46"/>
  <c r="P153" i="46"/>
  <c r="BI152" i="46"/>
  <c r="BH152" i="46"/>
  <c r="BG152" i="46"/>
  <c r="BE152" i="46"/>
  <c r="T152" i="46"/>
  <c r="R152" i="46"/>
  <c r="P152" i="46"/>
  <c r="BI151" i="46"/>
  <c r="BH151" i="46"/>
  <c r="BG151" i="46"/>
  <c r="BE151" i="46"/>
  <c r="T151" i="46"/>
  <c r="R151" i="46"/>
  <c r="P151" i="46"/>
  <c r="BI150" i="46"/>
  <c r="BH150" i="46"/>
  <c r="BG150" i="46"/>
  <c r="BE150" i="46"/>
  <c r="T150" i="46"/>
  <c r="R150" i="46"/>
  <c r="P150" i="46"/>
  <c r="BI149" i="46"/>
  <c r="BH149" i="46"/>
  <c r="BG149" i="46"/>
  <c r="BE149" i="46"/>
  <c r="T149" i="46"/>
  <c r="R149" i="46"/>
  <c r="P149" i="46"/>
  <c r="BI148" i="46"/>
  <c r="BH148" i="46"/>
  <c r="BG148" i="46"/>
  <c r="BE148" i="46"/>
  <c r="T148" i="46"/>
  <c r="R148" i="46"/>
  <c r="P148" i="46"/>
  <c r="BI147" i="46"/>
  <c r="BH147" i="46"/>
  <c r="BG147" i="46"/>
  <c r="BE147" i="46"/>
  <c r="T147" i="46"/>
  <c r="R147" i="46"/>
  <c r="P147" i="46"/>
  <c r="BI146" i="46"/>
  <c r="BH146" i="46"/>
  <c r="BG146" i="46"/>
  <c r="BE146" i="46"/>
  <c r="T146" i="46"/>
  <c r="R146" i="46"/>
  <c r="P146" i="46"/>
  <c r="BI145" i="46"/>
  <c r="BH145" i="46"/>
  <c r="BG145" i="46"/>
  <c r="BE145" i="46"/>
  <c r="T145" i="46"/>
  <c r="R145" i="46"/>
  <c r="P145" i="46"/>
  <c r="BI144" i="46"/>
  <c r="BH144" i="46"/>
  <c r="BG144" i="46"/>
  <c r="BE144" i="46"/>
  <c r="T144" i="46"/>
  <c r="R144" i="46"/>
  <c r="P144" i="46"/>
  <c r="BI143" i="46"/>
  <c r="BH143" i="46"/>
  <c r="BG143" i="46"/>
  <c r="BE143" i="46"/>
  <c r="T143" i="46"/>
  <c r="R143" i="46"/>
  <c r="P143" i="46"/>
  <c r="BI141" i="46"/>
  <c r="BH141" i="46"/>
  <c r="BG141" i="46"/>
  <c r="BE141" i="46"/>
  <c r="T141" i="46"/>
  <c r="R141" i="46"/>
  <c r="P141" i="46"/>
  <c r="BI140" i="46"/>
  <c r="BH140" i="46"/>
  <c r="BG140" i="46"/>
  <c r="BE140" i="46"/>
  <c r="T140" i="46"/>
  <c r="R140" i="46"/>
  <c r="P140" i="46"/>
  <c r="BI138" i="46"/>
  <c r="BH138" i="46"/>
  <c r="BG138" i="46"/>
  <c r="BE138" i="46"/>
  <c r="T138" i="46"/>
  <c r="R138" i="46"/>
  <c r="P138" i="46"/>
  <c r="BI137" i="46"/>
  <c r="BH137" i="46"/>
  <c r="BG137" i="46"/>
  <c r="BE137" i="46"/>
  <c r="T137" i="46"/>
  <c r="R137" i="46"/>
  <c r="P137" i="46"/>
  <c r="BI136" i="46"/>
  <c r="BH136" i="46"/>
  <c r="BG136" i="46"/>
  <c r="BE136" i="46"/>
  <c r="T136" i="46"/>
  <c r="R136" i="46"/>
  <c r="P136" i="46"/>
  <c r="BI135" i="46"/>
  <c r="BH135" i="46"/>
  <c r="BG135" i="46"/>
  <c r="BE135" i="46"/>
  <c r="T135" i="46"/>
  <c r="R135" i="46"/>
  <c r="P135" i="46"/>
  <c r="J129" i="46"/>
  <c r="J128" i="46"/>
  <c r="F128" i="46"/>
  <c r="F126" i="46"/>
  <c r="E124" i="46"/>
  <c r="J96" i="46"/>
  <c r="J95" i="46"/>
  <c r="F95" i="46"/>
  <c r="F93" i="46"/>
  <c r="E91" i="46"/>
  <c r="J22" i="46"/>
  <c r="E22" i="46"/>
  <c r="F129" i="46"/>
  <c r="J21" i="46"/>
  <c r="J16" i="46"/>
  <c r="J93" i="46"/>
  <c r="E7" i="46"/>
  <c r="E118" i="46"/>
  <c r="J41" i="45"/>
  <c r="J40" i="45"/>
  <c r="AY154" i="1"/>
  <c r="J39" i="45"/>
  <c r="AX154" i="1"/>
  <c r="BI155" i="45"/>
  <c r="BH155" i="45"/>
  <c r="BG155" i="45"/>
  <c r="BE155" i="45"/>
  <c r="T155" i="45"/>
  <c r="R155" i="45"/>
  <c r="P155" i="45"/>
  <c r="BI154" i="45"/>
  <c r="BH154" i="45"/>
  <c r="BG154" i="45"/>
  <c r="BE154" i="45"/>
  <c r="T154" i="45"/>
  <c r="R154" i="45"/>
  <c r="P154" i="45"/>
  <c r="BI153" i="45"/>
  <c r="BH153" i="45"/>
  <c r="BG153" i="45"/>
  <c r="BE153" i="45"/>
  <c r="T153" i="45"/>
  <c r="R153" i="45"/>
  <c r="P153" i="45"/>
  <c r="BI152" i="45"/>
  <c r="BH152" i="45"/>
  <c r="BG152" i="45"/>
  <c r="BE152" i="45"/>
  <c r="T152" i="45"/>
  <c r="R152" i="45"/>
  <c r="P152" i="45"/>
  <c r="BI151" i="45"/>
  <c r="BH151" i="45"/>
  <c r="BG151" i="45"/>
  <c r="BE151" i="45"/>
  <c r="T151" i="45"/>
  <c r="R151" i="45"/>
  <c r="P151" i="45"/>
  <c r="BI150" i="45"/>
  <c r="BH150" i="45"/>
  <c r="BG150" i="45"/>
  <c r="BE150" i="45"/>
  <c r="T150" i="45"/>
  <c r="R150" i="45"/>
  <c r="P150" i="45"/>
  <c r="BI149" i="45"/>
  <c r="BH149" i="45"/>
  <c r="BG149" i="45"/>
  <c r="BE149" i="45"/>
  <c r="T149" i="45"/>
  <c r="R149" i="45"/>
  <c r="P149" i="45"/>
  <c r="BI148" i="45"/>
  <c r="BH148" i="45"/>
  <c r="BG148" i="45"/>
  <c r="BE148" i="45"/>
  <c r="T148" i="45"/>
  <c r="R148" i="45"/>
  <c r="P148" i="45"/>
  <c r="BI147" i="45"/>
  <c r="BH147" i="45"/>
  <c r="BG147" i="45"/>
  <c r="BE147" i="45"/>
  <c r="T147" i="45"/>
  <c r="R147" i="45"/>
  <c r="P147" i="45"/>
  <c r="BI146" i="45"/>
  <c r="BH146" i="45"/>
  <c r="BG146" i="45"/>
  <c r="BE146" i="45"/>
  <c r="T146" i="45"/>
  <c r="R146" i="45"/>
  <c r="P146" i="45"/>
  <c r="BI145" i="45"/>
  <c r="BH145" i="45"/>
  <c r="BG145" i="45"/>
  <c r="BE145" i="45"/>
  <c r="T145" i="45"/>
  <c r="R145" i="45"/>
  <c r="P145" i="45"/>
  <c r="BI144" i="45"/>
  <c r="BH144" i="45"/>
  <c r="BG144" i="45"/>
  <c r="BE144" i="45"/>
  <c r="T144" i="45"/>
  <c r="R144" i="45"/>
  <c r="P144" i="45"/>
  <c r="BI143" i="45"/>
  <c r="BH143" i="45"/>
  <c r="BG143" i="45"/>
  <c r="BE143" i="45"/>
  <c r="T143" i="45"/>
  <c r="R143" i="45"/>
  <c r="P143" i="45"/>
  <c r="BI142" i="45"/>
  <c r="BH142" i="45"/>
  <c r="BG142" i="45"/>
  <c r="BE142" i="45"/>
  <c r="T142" i="45"/>
  <c r="R142" i="45"/>
  <c r="P142" i="45"/>
  <c r="BI141" i="45"/>
  <c r="BH141" i="45"/>
  <c r="BG141" i="45"/>
  <c r="BE141" i="45"/>
  <c r="T141" i="45"/>
  <c r="R141" i="45"/>
  <c r="P141" i="45"/>
  <c r="BI140" i="45"/>
  <c r="BH140" i="45"/>
  <c r="BG140" i="45"/>
  <c r="BE140" i="45"/>
  <c r="T140" i="45"/>
  <c r="R140" i="45"/>
  <c r="P140" i="45"/>
  <c r="BI139" i="45"/>
  <c r="BH139" i="45"/>
  <c r="BG139" i="45"/>
  <c r="BE139" i="45"/>
  <c r="T139" i="45"/>
  <c r="R139" i="45"/>
  <c r="P139" i="45"/>
  <c r="BI138" i="45"/>
  <c r="BH138" i="45"/>
  <c r="BG138" i="45"/>
  <c r="BE138" i="45"/>
  <c r="T138" i="45"/>
  <c r="R138" i="45"/>
  <c r="P138" i="45"/>
  <c r="BI137" i="45"/>
  <c r="BH137" i="45"/>
  <c r="BG137" i="45"/>
  <c r="BE137" i="45"/>
  <c r="T137" i="45"/>
  <c r="R137" i="45"/>
  <c r="P137" i="45"/>
  <c r="BI136" i="45"/>
  <c r="BH136" i="45"/>
  <c r="BG136" i="45"/>
  <c r="BE136" i="45"/>
  <c r="T136" i="45"/>
  <c r="R136" i="45"/>
  <c r="P136" i="45"/>
  <c r="BI135" i="45"/>
  <c r="BH135" i="45"/>
  <c r="BG135" i="45"/>
  <c r="BE135" i="45"/>
  <c r="T135" i="45"/>
  <c r="R135" i="45"/>
  <c r="P135" i="45"/>
  <c r="BI134" i="45"/>
  <c r="BH134" i="45"/>
  <c r="BG134" i="45"/>
  <c r="BE134" i="45"/>
  <c r="T134" i="45"/>
  <c r="R134" i="45"/>
  <c r="P134" i="45"/>
  <c r="BI133" i="45"/>
  <c r="BH133" i="45"/>
  <c r="BG133" i="45"/>
  <c r="BE133" i="45"/>
  <c r="T133" i="45"/>
  <c r="R133" i="45"/>
  <c r="P133" i="45"/>
  <c r="BI132" i="45"/>
  <c r="BH132" i="45"/>
  <c r="BG132" i="45"/>
  <c r="BE132" i="45"/>
  <c r="T132" i="45"/>
  <c r="R132" i="45"/>
  <c r="P132" i="45"/>
  <c r="BI131" i="45"/>
  <c r="BH131" i="45"/>
  <c r="BG131" i="45"/>
  <c r="BE131" i="45"/>
  <c r="T131" i="45"/>
  <c r="R131" i="45"/>
  <c r="P131" i="45"/>
  <c r="BI130" i="45"/>
  <c r="BH130" i="45"/>
  <c r="BG130" i="45"/>
  <c r="BE130" i="45"/>
  <c r="T130" i="45"/>
  <c r="R130" i="45"/>
  <c r="P130" i="45"/>
  <c r="BI129" i="45"/>
  <c r="BH129" i="45"/>
  <c r="BG129" i="45"/>
  <c r="BE129" i="45"/>
  <c r="T129" i="45"/>
  <c r="R129" i="45"/>
  <c r="P129" i="45"/>
  <c r="BI128" i="45"/>
  <c r="BH128" i="45"/>
  <c r="BG128" i="45"/>
  <c r="BE128" i="45"/>
  <c r="T128" i="45"/>
  <c r="R128" i="45"/>
  <c r="P128" i="45"/>
  <c r="BI127" i="45"/>
  <c r="BH127" i="45"/>
  <c r="BG127" i="45"/>
  <c r="BE127" i="45"/>
  <c r="T127" i="45"/>
  <c r="R127" i="45"/>
  <c r="P127" i="45"/>
  <c r="J122" i="45"/>
  <c r="J121" i="45"/>
  <c r="F121" i="45"/>
  <c r="F119" i="45"/>
  <c r="E117" i="45"/>
  <c r="J96" i="45"/>
  <c r="J95" i="45"/>
  <c r="F95" i="45"/>
  <c r="F93" i="45"/>
  <c r="E91" i="45"/>
  <c r="J22" i="45"/>
  <c r="E22" i="45"/>
  <c r="F122" i="45"/>
  <c r="J21" i="45"/>
  <c r="J16" i="45"/>
  <c r="J119" i="45"/>
  <c r="E7" i="45"/>
  <c r="E111" i="45"/>
  <c r="J41" i="44"/>
  <c r="J40" i="44"/>
  <c r="AY153" i="1"/>
  <c r="J39" i="44"/>
  <c r="AX153" i="1"/>
  <c r="BI132" i="44"/>
  <c r="BH132" i="44"/>
  <c r="BG132" i="44"/>
  <c r="BE132" i="44"/>
  <c r="T132" i="44"/>
  <c r="R132" i="44"/>
  <c r="P132" i="44"/>
  <c r="BI131" i="44"/>
  <c r="BH131" i="44"/>
  <c r="BG131" i="44"/>
  <c r="BE131" i="44"/>
  <c r="T131" i="44"/>
  <c r="R131" i="44"/>
  <c r="P131" i="44"/>
  <c r="BI130" i="44"/>
  <c r="BH130" i="44"/>
  <c r="BG130" i="44"/>
  <c r="BE130" i="44"/>
  <c r="T130" i="44"/>
  <c r="R130" i="44"/>
  <c r="P130" i="44"/>
  <c r="BI129" i="44"/>
  <c r="BH129" i="44"/>
  <c r="BG129" i="44"/>
  <c r="BE129" i="44"/>
  <c r="T129" i="44"/>
  <c r="R129" i="44"/>
  <c r="P129" i="44"/>
  <c r="J123" i="44"/>
  <c r="J122" i="44"/>
  <c r="F122" i="44"/>
  <c r="F120" i="44"/>
  <c r="E118" i="44"/>
  <c r="J96" i="44"/>
  <c r="J95" i="44"/>
  <c r="F95" i="44"/>
  <c r="F93" i="44"/>
  <c r="E91" i="44"/>
  <c r="J22" i="44"/>
  <c r="E22" i="44"/>
  <c r="F123" i="44"/>
  <c r="J21" i="44"/>
  <c r="J16" i="44"/>
  <c r="J93" i="44"/>
  <c r="E7" i="44"/>
  <c r="E112" i="44"/>
  <c r="J41" i="43"/>
  <c r="J40" i="43"/>
  <c r="AY152" i="1"/>
  <c r="J39" i="43"/>
  <c r="AX152" i="1"/>
  <c r="BI163" i="43"/>
  <c r="BH163" i="43"/>
  <c r="BG163" i="43"/>
  <c r="BE163" i="43"/>
  <c r="T163" i="43"/>
  <c r="R163" i="43"/>
  <c r="P163" i="43"/>
  <c r="BI162" i="43"/>
  <c r="BH162" i="43"/>
  <c r="BG162" i="43"/>
  <c r="BE162" i="43"/>
  <c r="T162" i="43"/>
  <c r="R162" i="43"/>
  <c r="P162" i="43"/>
  <c r="BI161" i="43"/>
  <c r="BH161" i="43"/>
  <c r="BG161" i="43"/>
  <c r="BE161" i="43"/>
  <c r="T161" i="43"/>
  <c r="R161" i="43"/>
  <c r="P161" i="43"/>
  <c r="BI160" i="43"/>
  <c r="BH160" i="43"/>
  <c r="BG160" i="43"/>
  <c r="BE160" i="43"/>
  <c r="T160" i="43"/>
  <c r="R160" i="43"/>
  <c r="P160" i="43"/>
  <c r="BI159" i="43"/>
  <c r="BH159" i="43"/>
  <c r="BG159" i="43"/>
  <c r="BE159" i="43"/>
  <c r="T159" i="43"/>
  <c r="R159" i="43"/>
  <c r="P159" i="43"/>
  <c r="BI158" i="43"/>
  <c r="BH158" i="43"/>
  <c r="BG158" i="43"/>
  <c r="BE158" i="43"/>
  <c r="T158" i="43"/>
  <c r="R158" i="43"/>
  <c r="P158" i="43"/>
  <c r="BI157" i="43"/>
  <c r="BH157" i="43"/>
  <c r="BG157" i="43"/>
  <c r="BE157" i="43"/>
  <c r="T157" i="43"/>
  <c r="R157" i="43"/>
  <c r="P157" i="43"/>
  <c r="BI156" i="43"/>
  <c r="BH156" i="43"/>
  <c r="BG156" i="43"/>
  <c r="BE156" i="43"/>
  <c r="T156" i="43"/>
  <c r="R156" i="43"/>
  <c r="P156" i="43"/>
  <c r="BI154" i="43"/>
  <c r="BH154" i="43"/>
  <c r="BG154" i="43"/>
  <c r="BE154" i="43"/>
  <c r="T154" i="43"/>
  <c r="R154" i="43"/>
  <c r="P154" i="43"/>
  <c r="BI153" i="43"/>
  <c r="BH153" i="43"/>
  <c r="BG153" i="43"/>
  <c r="BE153" i="43"/>
  <c r="T153" i="43"/>
  <c r="R153" i="43"/>
  <c r="P153" i="43"/>
  <c r="BI152" i="43"/>
  <c r="BH152" i="43"/>
  <c r="BG152" i="43"/>
  <c r="BE152" i="43"/>
  <c r="T152" i="43"/>
  <c r="R152" i="43"/>
  <c r="P152" i="43"/>
  <c r="BI150" i="43"/>
  <c r="BH150" i="43"/>
  <c r="BG150" i="43"/>
  <c r="BE150" i="43"/>
  <c r="T150" i="43"/>
  <c r="R150" i="43"/>
  <c r="P150" i="43"/>
  <c r="BI149" i="43"/>
  <c r="BH149" i="43"/>
  <c r="BG149" i="43"/>
  <c r="BE149" i="43"/>
  <c r="T149" i="43"/>
  <c r="R149" i="43"/>
  <c r="P149" i="43"/>
  <c r="BI147" i="43"/>
  <c r="BH147" i="43"/>
  <c r="BG147" i="43"/>
  <c r="BE147" i="43"/>
  <c r="T147" i="43"/>
  <c r="R147" i="43"/>
  <c r="P147" i="43"/>
  <c r="BI146" i="43"/>
  <c r="BH146" i="43"/>
  <c r="BG146" i="43"/>
  <c r="BE146" i="43"/>
  <c r="T146" i="43"/>
  <c r="R146" i="43"/>
  <c r="P146" i="43"/>
  <c r="BI145" i="43"/>
  <c r="BH145" i="43"/>
  <c r="BG145" i="43"/>
  <c r="BE145" i="43"/>
  <c r="T145" i="43"/>
  <c r="R145" i="43"/>
  <c r="P145" i="43"/>
  <c r="BI144" i="43"/>
  <c r="BH144" i="43"/>
  <c r="BG144" i="43"/>
  <c r="BE144" i="43"/>
  <c r="T144" i="43"/>
  <c r="R144" i="43"/>
  <c r="P144" i="43"/>
  <c r="BI143" i="43"/>
  <c r="BH143" i="43"/>
  <c r="BG143" i="43"/>
  <c r="BE143" i="43"/>
  <c r="T143" i="43"/>
  <c r="R143" i="43"/>
  <c r="P143" i="43"/>
  <c r="BI142" i="43"/>
  <c r="BH142" i="43"/>
  <c r="BG142" i="43"/>
  <c r="BE142" i="43"/>
  <c r="T142" i="43"/>
  <c r="R142" i="43"/>
  <c r="P142" i="43"/>
  <c r="BI141" i="43"/>
  <c r="BH141" i="43"/>
  <c r="BG141" i="43"/>
  <c r="BE141" i="43"/>
  <c r="T141" i="43"/>
  <c r="R141" i="43"/>
  <c r="P141" i="43"/>
  <c r="BI140" i="43"/>
  <c r="BH140" i="43"/>
  <c r="BG140" i="43"/>
  <c r="BE140" i="43"/>
  <c r="T140" i="43"/>
  <c r="R140" i="43"/>
  <c r="P140" i="43"/>
  <c r="BI139" i="43"/>
  <c r="BH139" i="43"/>
  <c r="BG139" i="43"/>
  <c r="BE139" i="43"/>
  <c r="T139" i="43"/>
  <c r="R139" i="43"/>
  <c r="P139" i="43"/>
  <c r="BI138" i="43"/>
  <c r="BH138" i="43"/>
  <c r="BG138" i="43"/>
  <c r="BE138" i="43"/>
  <c r="T138" i="43"/>
  <c r="R138" i="43"/>
  <c r="P138" i="43"/>
  <c r="BI137" i="43"/>
  <c r="BH137" i="43"/>
  <c r="BG137" i="43"/>
  <c r="BE137" i="43"/>
  <c r="T137" i="43"/>
  <c r="R137" i="43"/>
  <c r="P137" i="43"/>
  <c r="BI136" i="43"/>
  <c r="BH136" i="43"/>
  <c r="BG136" i="43"/>
  <c r="BE136" i="43"/>
  <c r="T136" i="43"/>
  <c r="R136" i="43"/>
  <c r="P136" i="43"/>
  <c r="BI135" i="43"/>
  <c r="BH135" i="43"/>
  <c r="BG135" i="43"/>
  <c r="BE135" i="43"/>
  <c r="T135" i="43"/>
  <c r="R135" i="43"/>
  <c r="P135" i="43"/>
  <c r="BI134" i="43"/>
  <c r="BH134" i="43"/>
  <c r="BG134" i="43"/>
  <c r="BE134" i="43"/>
  <c r="T134" i="43"/>
  <c r="R134" i="43"/>
  <c r="P134" i="43"/>
  <c r="BI133" i="43"/>
  <c r="BH133" i="43"/>
  <c r="BG133" i="43"/>
  <c r="BE133" i="43"/>
  <c r="T133" i="43"/>
  <c r="R133" i="43"/>
  <c r="P133" i="43"/>
  <c r="BI132" i="43"/>
  <c r="BH132" i="43"/>
  <c r="BG132" i="43"/>
  <c r="BE132" i="43"/>
  <c r="T132" i="43"/>
  <c r="R132" i="43"/>
  <c r="P132" i="43"/>
  <c r="J126" i="43"/>
  <c r="J125" i="43"/>
  <c r="F125" i="43"/>
  <c r="F123" i="43"/>
  <c r="E121" i="43"/>
  <c r="J96" i="43"/>
  <c r="J95" i="43"/>
  <c r="F95" i="43"/>
  <c r="F93" i="43"/>
  <c r="E91" i="43"/>
  <c r="J22" i="43"/>
  <c r="E22" i="43"/>
  <c r="F126" i="43"/>
  <c r="J21" i="43"/>
  <c r="J16" i="43"/>
  <c r="J123" i="43"/>
  <c r="E7" i="43"/>
  <c r="E85" i="43"/>
  <c r="J41" i="42"/>
  <c r="J40" i="42"/>
  <c r="AY151" i="1"/>
  <c r="J39" i="42"/>
  <c r="AX151" i="1"/>
  <c r="BI392" i="42"/>
  <c r="BH392" i="42"/>
  <c r="BG392" i="42"/>
  <c r="BE392" i="42"/>
  <c r="T392" i="42"/>
  <c r="R392" i="42"/>
  <c r="P392" i="42"/>
  <c r="BI391" i="42"/>
  <c r="BH391" i="42"/>
  <c r="BG391" i="42"/>
  <c r="BE391" i="42"/>
  <c r="T391" i="42"/>
  <c r="R391" i="42"/>
  <c r="P391" i="42"/>
  <c r="BI390" i="42"/>
  <c r="BH390" i="42"/>
  <c r="BG390" i="42"/>
  <c r="BE390" i="42"/>
  <c r="T390" i="42"/>
  <c r="R390" i="42"/>
  <c r="P390" i="42"/>
  <c r="BI389" i="42"/>
  <c r="BH389" i="42"/>
  <c r="BG389" i="42"/>
  <c r="BE389" i="42"/>
  <c r="T389" i="42"/>
  <c r="R389" i="42"/>
  <c r="P389" i="42"/>
  <c r="BI388" i="42"/>
  <c r="BH388" i="42"/>
  <c r="BG388" i="42"/>
  <c r="BE388" i="42"/>
  <c r="T388" i="42"/>
  <c r="R388" i="42"/>
  <c r="P388" i="42"/>
  <c r="BI386" i="42"/>
  <c r="BH386" i="42"/>
  <c r="BG386" i="42"/>
  <c r="BE386" i="42"/>
  <c r="T386" i="42"/>
  <c r="R386" i="42"/>
  <c r="P386" i="42"/>
  <c r="BI385" i="42"/>
  <c r="BH385" i="42"/>
  <c r="BG385" i="42"/>
  <c r="BE385" i="42"/>
  <c r="T385" i="42"/>
  <c r="R385" i="42"/>
  <c r="P385" i="42"/>
  <c r="BI384" i="42"/>
  <c r="BH384" i="42"/>
  <c r="BG384" i="42"/>
  <c r="BE384" i="42"/>
  <c r="T384" i="42"/>
  <c r="R384" i="42"/>
  <c r="P384" i="42"/>
  <c r="BI382" i="42"/>
  <c r="BH382" i="42"/>
  <c r="BG382" i="42"/>
  <c r="BE382" i="42"/>
  <c r="T382" i="42"/>
  <c r="R382" i="42"/>
  <c r="P382" i="42"/>
  <c r="BI381" i="42"/>
  <c r="BH381" i="42"/>
  <c r="BG381" i="42"/>
  <c r="BE381" i="42"/>
  <c r="T381" i="42"/>
  <c r="R381" i="42"/>
  <c r="P381" i="42"/>
  <c r="BI380" i="42"/>
  <c r="BH380" i="42"/>
  <c r="BG380" i="42"/>
  <c r="BE380" i="42"/>
  <c r="T380" i="42"/>
  <c r="R380" i="42"/>
  <c r="P380" i="42"/>
  <c r="BI379" i="42"/>
  <c r="BH379" i="42"/>
  <c r="BG379" i="42"/>
  <c r="BE379" i="42"/>
  <c r="T379" i="42"/>
  <c r="R379" i="42"/>
  <c r="P379" i="42"/>
  <c r="BI378" i="42"/>
  <c r="BH378" i="42"/>
  <c r="BG378" i="42"/>
  <c r="BE378" i="42"/>
  <c r="T378" i="42"/>
  <c r="R378" i="42"/>
  <c r="P378" i="42"/>
  <c r="BI377" i="42"/>
  <c r="BH377" i="42"/>
  <c r="BG377" i="42"/>
  <c r="BE377" i="42"/>
  <c r="T377" i="42"/>
  <c r="R377" i="42"/>
  <c r="P377" i="42"/>
  <c r="BI375" i="42"/>
  <c r="BH375" i="42"/>
  <c r="BG375" i="42"/>
  <c r="BE375" i="42"/>
  <c r="T375" i="42"/>
  <c r="R375" i="42"/>
  <c r="P375" i="42"/>
  <c r="BI374" i="42"/>
  <c r="BH374" i="42"/>
  <c r="BG374" i="42"/>
  <c r="BE374" i="42"/>
  <c r="T374" i="42"/>
  <c r="R374" i="42"/>
  <c r="P374" i="42"/>
  <c r="BI373" i="42"/>
  <c r="BH373" i="42"/>
  <c r="BG373" i="42"/>
  <c r="BE373" i="42"/>
  <c r="T373" i="42"/>
  <c r="R373" i="42"/>
  <c r="P373" i="42"/>
  <c r="BI371" i="42"/>
  <c r="BH371" i="42"/>
  <c r="BG371" i="42"/>
  <c r="BE371" i="42"/>
  <c r="T371" i="42"/>
  <c r="R371" i="42"/>
  <c r="P371" i="42"/>
  <c r="BI370" i="42"/>
  <c r="BH370" i="42"/>
  <c r="BG370" i="42"/>
  <c r="BE370" i="42"/>
  <c r="T370" i="42"/>
  <c r="R370" i="42"/>
  <c r="P370" i="42"/>
  <c r="BI369" i="42"/>
  <c r="BH369" i="42"/>
  <c r="BG369" i="42"/>
  <c r="BE369" i="42"/>
  <c r="T369" i="42"/>
  <c r="R369" i="42"/>
  <c r="P369" i="42"/>
  <c r="BI367" i="42"/>
  <c r="BH367" i="42"/>
  <c r="BG367" i="42"/>
  <c r="BE367" i="42"/>
  <c r="T367" i="42"/>
  <c r="R367" i="42"/>
  <c r="P367" i="42"/>
  <c r="BI366" i="42"/>
  <c r="BH366" i="42"/>
  <c r="BG366" i="42"/>
  <c r="BE366" i="42"/>
  <c r="T366" i="42"/>
  <c r="R366" i="42"/>
  <c r="P366" i="42"/>
  <c r="BI365" i="42"/>
  <c r="BH365" i="42"/>
  <c r="BG365" i="42"/>
  <c r="BE365" i="42"/>
  <c r="T365" i="42"/>
  <c r="R365" i="42"/>
  <c r="P365" i="42"/>
  <c r="BI363" i="42"/>
  <c r="BH363" i="42"/>
  <c r="BG363" i="42"/>
  <c r="BE363" i="42"/>
  <c r="T363" i="42"/>
  <c r="R363" i="42"/>
  <c r="P363" i="42"/>
  <c r="BI362" i="42"/>
  <c r="BH362" i="42"/>
  <c r="BG362" i="42"/>
  <c r="BE362" i="42"/>
  <c r="T362" i="42"/>
  <c r="R362" i="42"/>
  <c r="P362" i="42"/>
  <c r="BI360" i="42"/>
  <c r="BH360" i="42"/>
  <c r="BG360" i="42"/>
  <c r="BE360" i="42"/>
  <c r="T360" i="42"/>
  <c r="R360" i="42"/>
  <c r="P360" i="42"/>
  <c r="BI359" i="42"/>
  <c r="BH359" i="42"/>
  <c r="BG359" i="42"/>
  <c r="BE359" i="42"/>
  <c r="T359" i="42"/>
  <c r="R359" i="42"/>
  <c r="P359" i="42"/>
  <c r="BI358" i="42"/>
  <c r="BH358" i="42"/>
  <c r="BG358" i="42"/>
  <c r="BE358" i="42"/>
  <c r="T358" i="42"/>
  <c r="R358" i="42"/>
  <c r="P358" i="42"/>
  <c r="BI357" i="42"/>
  <c r="BH357" i="42"/>
  <c r="BG357" i="42"/>
  <c r="BE357" i="42"/>
  <c r="T357" i="42"/>
  <c r="R357" i="42"/>
  <c r="P357" i="42"/>
  <c r="BI356" i="42"/>
  <c r="BH356" i="42"/>
  <c r="BG356" i="42"/>
  <c r="BE356" i="42"/>
  <c r="T356" i="42"/>
  <c r="R356" i="42"/>
  <c r="P356" i="42"/>
  <c r="BI355" i="42"/>
  <c r="BH355" i="42"/>
  <c r="BG355" i="42"/>
  <c r="BE355" i="42"/>
  <c r="T355" i="42"/>
  <c r="R355" i="42"/>
  <c r="P355" i="42"/>
  <c r="BI354" i="42"/>
  <c r="BH354" i="42"/>
  <c r="BG354" i="42"/>
  <c r="BE354" i="42"/>
  <c r="T354" i="42"/>
  <c r="R354" i="42"/>
  <c r="P354" i="42"/>
  <c r="BI352" i="42"/>
  <c r="BH352" i="42"/>
  <c r="BG352" i="42"/>
  <c r="BE352" i="42"/>
  <c r="T352" i="42"/>
  <c r="R352" i="42"/>
  <c r="P352" i="42"/>
  <c r="BI351" i="42"/>
  <c r="BH351" i="42"/>
  <c r="BG351" i="42"/>
  <c r="BE351" i="42"/>
  <c r="T351" i="42"/>
  <c r="R351" i="42"/>
  <c r="P351" i="42"/>
  <c r="BI349" i="42"/>
  <c r="BH349" i="42"/>
  <c r="BG349" i="42"/>
  <c r="BE349" i="42"/>
  <c r="T349" i="42"/>
  <c r="R349" i="42"/>
  <c r="P349" i="42"/>
  <c r="BI348" i="42"/>
  <c r="BH348" i="42"/>
  <c r="BG348" i="42"/>
  <c r="BE348" i="42"/>
  <c r="T348" i="42"/>
  <c r="R348" i="42"/>
  <c r="P348" i="42"/>
  <c r="BI347" i="42"/>
  <c r="BH347" i="42"/>
  <c r="BG347" i="42"/>
  <c r="BE347" i="42"/>
  <c r="T347" i="42"/>
  <c r="R347" i="42"/>
  <c r="P347" i="42"/>
  <c r="BI346" i="42"/>
  <c r="BH346" i="42"/>
  <c r="BG346" i="42"/>
  <c r="BE346" i="42"/>
  <c r="T346" i="42"/>
  <c r="R346" i="42"/>
  <c r="P346" i="42"/>
  <c r="BI345" i="42"/>
  <c r="BH345" i="42"/>
  <c r="BG345" i="42"/>
  <c r="BE345" i="42"/>
  <c r="T345" i="42"/>
  <c r="R345" i="42"/>
  <c r="P345" i="42"/>
  <c r="BI344" i="42"/>
  <c r="BH344" i="42"/>
  <c r="BG344" i="42"/>
  <c r="BE344" i="42"/>
  <c r="T344" i="42"/>
  <c r="R344" i="42"/>
  <c r="P344" i="42"/>
  <c r="BI342" i="42"/>
  <c r="BH342" i="42"/>
  <c r="BG342" i="42"/>
  <c r="BE342" i="42"/>
  <c r="T342" i="42"/>
  <c r="R342" i="42"/>
  <c r="P342" i="42"/>
  <c r="BI341" i="42"/>
  <c r="BH341" i="42"/>
  <c r="BG341" i="42"/>
  <c r="BE341" i="42"/>
  <c r="T341" i="42"/>
  <c r="R341" i="42"/>
  <c r="P341" i="42"/>
  <c r="BI340" i="42"/>
  <c r="BH340" i="42"/>
  <c r="BG340" i="42"/>
  <c r="BE340" i="42"/>
  <c r="T340" i="42"/>
  <c r="R340" i="42"/>
  <c r="P340" i="42"/>
  <c r="BI338" i="42"/>
  <c r="BH338" i="42"/>
  <c r="BG338" i="42"/>
  <c r="BE338" i="42"/>
  <c r="T338" i="42"/>
  <c r="R338" i="42"/>
  <c r="P338" i="42"/>
  <c r="BI337" i="42"/>
  <c r="BH337" i="42"/>
  <c r="BG337" i="42"/>
  <c r="BE337" i="42"/>
  <c r="T337" i="42"/>
  <c r="R337" i="42"/>
  <c r="P337" i="42"/>
  <c r="BI336" i="42"/>
  <c r="BH336" i="42"/>
  <c r="BG336" i="42"/>
  <c r="BE336" i="42"/>
  <c r="T336" i="42"/>
  <c r="R336" i="42"/>
  <c r="P336" i="42"/>
  <c r="BI335" i="42"/>
  <c r="BH335" i="42"/>
  <c r="BG335" i="42"/>
  <c r="BE335" i="42"/>
  <c r="T335" i="42"/>
  <c r="R335" i="42"/>
  <c r="P335" i="42"/>
  <c r="BI334" i="42"/>
  <c r="BH334" i="42"/>
  <c r="BG334" i="42"/>
  <c r="BE334" i="42"/>
  <c r="T334" i="42"/>
  <c r="R334" i="42"/>
  <c r="P334" i="42"/>
  <c r="BI333" i="42"/>
  <c r="BH333" i="42"/>
  <c r="BG333" i="42"/>
  <c r="BE333" i="42"/>
  <c r="T333" i="42"/>
  <c r="R333" i="42"/>
  <c r="P333" i="42"/>
  <c r="BI332" i="42"/>
  <c r="BH332" i="42"/>
  <c r="BG332" i="42"/>
  <c r="BE332" i="42"/>
  <c r="T332" i="42"/>
  <c r="R332" i="42"/>
  <c r="P332" i="42"/>
  <c r="BI331" i="42"/>
  <c r="BH331" i="42"/>
  <c r="BG331" i="42"/>
  <c r="BE331" i="42"/>
  <c r="T331" i="42"/>
  <c r="R331" i="42"/>
  <c r="P331" i="42"/>
  <c r="BI330" i="42"/>
  <c r="BH330" i="42"/>
  <c r="BG330" i="42"/>
  <c r="BE330" i="42"/>
  <c r="T330" i="42"/>
  <c r="R330" i="42"/>
  <c r="P330" i="42"/>
  <c r="BI329" i="42"/>
  <c r="BH329" i="42"/>
  <c r="BG329" i="42"/>
  <c r="BE329" i="42"/>
  <c r="T329" i="42"/>
  <c r="R329" i="42"/>
  <c r="P329" i="42"/>
  <c r="BI327" i="42"/>
  <c r="BH327" i="42"/>
  <c r="BG327" i="42"/>
  <c r="BE327" i="42"/>
  <c r="T327" i="42"/>
  <c r="R327" i="42"/>
  <c r="P327" i="42"/>
  <c r="BI326" i="42"/>
  <c r="BH326" i="42"/>
  <c r="BG326" i="42"/>
  <c r="BE326" i="42"/>
  <c r="T326" i="42"/>
  <c r="R326" i="42"/>
  <c r="P326" i="42"/>
  <c r="BI325" i="42"/>
  <c r="BH325" i="42"/>
  <c r="BG325" i="42"/>
  <c r="BE325" i="42"/>
  <c r="T325" i="42"/>
  <c r="R325" i="42"/>
  <c r="P325" i="42"/>
  <c r="BI323" i="42"/>
  <c r="BH323" i="42"/>
  <c r="BG323" i="42"/>
  <c r="BE323" i="42"/>
  <c r="T323" i="42"/>
  <c r="R323" i="42"/>
  <c r="P323" i="42"/>
  <c r="BI322" i="42"/>
  <c r="BH322" i="42"/>
  <c r="BG322" i="42"/>
  <c r="BE322" i="42"/>
  <c r="T322" i="42"/>
  <c r="R322" i="42"/>
  <c r="P322" i="42"/>
  <c r="BI321" i="42"/>
  <c r="BH321" i="42"/>
  <c r="BG321" i="42"/>
  <c r="BE321" i="42"/>
  <c r="T321" i="42"/>
  <c r="R321" i="42"/>
  <c r="P321" i="42"/>
  <c r="BI320" i="42"/>
  <c r="BH320" i="42"/>
  <c r="BG320" i="42"/>
  <c r="BE320" i="42"/>
  <c r="T320" i="42"/>
  <c r="R320" i="42"/>
  <c r="P320" i="42"/>
  <c r="BI319" i="42"/>
  <c r="BH319" i="42"/>
  <c r="BG319" i="42"/>
  <c r="BE319" i="42"/>
  <c r="T319" i="42"/>
  <c r="R319" i="42"/>
  <c r="P319" i="42"/>
  <c r="BI318" i="42"/>
  <c r="BH318" i="42"/>
  <c r="BG318" i="42"/>
  <c r="BE318" i="42"/>
  <c r="T318" i="42"/>
  <c r="R318" i="42"/>
  <c r="P318" i="42"/>
  <c r="BI317" i="42"/>
  <c r="BH317" i="42"/>
  <c r="BG317" i="42"/>
  <c r="BE317" i="42"/>
  <c r="T317" i="42"/>
  <c r="R317" i="42"/>
  <c r="P317" i="42"/>
  <c r="BI316" i="42"/>
  <c r="BH316" i="42"/>
  <c r="BG316" i="42"/>
  <c r="BE316" i="42"/>
  <c r="T316" i="42"/>
  <c r="R316" i="42"/>
  <c r="P316" i="42"/>
  <c r="BI315" i="42"/>
  <c r="BH315" i="42"/>
  <c r="BG315" i="42"/>
  <c r="BE315" i="42"/>
  <c r="T315" i="42"/>
  <c r="R315" i="42"/>
  <c r="P315" i="42"/>
  <c r="BI314" i="42"/>
  <c r="BH314" i="42"/>
  <c r="BG314" i="42"/>
  <c r="BE314" i="42"/>
  <c r="T314" i="42"/>
  <c r="R314" i="42"/>
  <c r="P314" i="42"/>
  <c r="BI313" i="42"/>
  <c r="BH313" i="42"/>
  <c r="BG313" i="42"/>
  <c r="BE313" i="42"/>
  <c r="T313" i="42"/>
  <c r="R313" i="42"/>
  <c r="P313" i="42"/>
  <c r="BI312" i="42"/>
  <c r="BH312" i="42"/>
  <c r="BG312" i="42"/>
  <c r="BE312" i="42"/>
  <c r="T312" i="42"/>
  <c r="R312" i="42"/>
  <c r="P312" i="42"/>
  <c r="BI311" i="42"/>
  <c r="BH311" i="42"/>
  <c r="BG311" i="42"/>
  <c r="BE311" i="42"/>
  <c r="T311" i="42"/>
  <c r="R311" i="42"/>
  <c r="P311" i="42"/>
  <c r="BI310" i="42"/>
  <c r="BH310" i="42"/>
  <c r="BG310" i="42"/>
  <c r="BE310" i="42"/>
  <c r="T310" i="42"/>
  <c r="R310" i="42"/>
  <c r="P310" i="42"/>
  <c r="BI309" i="42"/>
  <c r="BH309" i="42"/>
  <c r="BG309" i="42"/>
  <c r="BE309" i="42"/>
  <c r="T309" i="42"/>
  <c r="R309" i="42"/>
  <c r="P309" i="42"/>
  <c r="BI308" i="42"/>
  <c r="BH308" i="42"/>
  <c r="BG308" i="42"/>
  <c r="BE308" i="42"/>
  <c r="T308" i="42"/>
  <c r="R308" i="42"/>
  <c r="P308" i="42"/>
  <c r="BI307" i="42"/>
  <c r="BH307" i="42"/>
  <c r="BG307" i="42"/>
  <c r="BE307" i="42"/>
  <c r="T307" i="42"/>
  <c r="R307" i="42"/>
  <c r="P307" i="42"/>
  <c r="BI306" i="42"/>
  <c r="BH306" i="42"/>
  <c r="BG306" i="42"/>
  <c r="BE306" i="42"/>
  <c r="T306" i="42"/>
  <c r="R306" i="42"/>
  <c r="P306" i="42"/>
  <c r="BI304" i="42"/>
  <c r="BH304" i="42"/>
  <c r="BG304" i="42"/>
  <c r="BE304" i="42"/>
  <c r="T304" i="42"/>
  <c r="R304" i="42"/>
  <c r="P304" i="42"/>
  <c r="BI303" i="42"/>
  <c r="BH303" i="42"/>
  <c r="BG303" i="42"/>
  <c r="BE303" i="42"/>
  <c r="T303" i="42"/>
  <c r="R303" i="42"/>
  <c r="P303" i="42"/>
  <c r="BI302" i="42"/>
  <c r="BH302" i="42"/>
  <c r="BG302" i="42"/>
  <c r="BE302" i="42"/>
  <c r="T302" i="42"/>
  <c r="R302" i="42"/>
  <c r="P302" i="42"/>
  <c r="BI301" i="42"/>
  <c r="BH301" i="42"/>
  <c r="BG301" i="42"/>
  <c r="BE301" i="42"/>
  <c r="T301" i="42"/>
  <c r="R301" i="42"/>
  <c r="P301" i="42"/>
  <c r="BI300" i="42"/>
  <c r="BH300" i="42"/>
  <c r="BG300" i="42"/>
  <c r="BE300" i="42"/>
  <c r="T300" i="42"/>
  <c r="R300" i="42"/>
  <c r="P300" i="42"/>
  <c r="BI299" i="42"/>
  <c r="BH299" i="42"/>
  <c r="BG299" i="42"/>
  <c r="BE299" i="42"/>
  <c r="T299" i="42"/>
  <c r="R299" i="42"/>
  <c r="P299" i="42"/>
  <c r="BI298" i="42"/>
  <c r="BH298" i="42"/>
  <c r="BG298" i="42"/>
  <c r="BE298" i="42"/>
  <c r="T298" i="42"/>
  <c r="R298" i="42"/>
  <c r="P298" i="42"/>
  <c r="BI297" i="42"/>
  <c r="BH297" i="42"/>
  <c r="BG297" i="42"/>
  <c r="BE297" i="42"/>
  <c r="T297" i="42"/>
  <c r="R297" i="42"/>
  <c r="P297" i="42"/>
  <c r="BI296" i="42"/>
  <c r="BH296" i="42"/>
  <c r="BG296" i="42"/>
  <c r="BE296" i="42"/>
  <c r="T296" i="42"/>
  <c r="R296" i="42"/>
  <c r="P296" i="42"/>
  <c r="BI295" i="42"/>
  <c r="BH295" i="42"/>
  <c r="BG295" i="42"/>
  <c r="BE295" i="42"/>
  <c r="T295" i="42"/>
  <c r="R295" i="42"/>
  <c r="P295" i="42"/>
  <c r="BI294" i="42"/>
  <c r="BH294" i="42"/>
  <c r="BG294" i="42"/>
  <c r="BE294" i="42"/>
  <c r="T294" i="42"/>
  <c r="R294" i="42"/>
  <c r="P294" i="42"/>
  <c r="BI293" i="42"/>
  <c r="BH293" i="42"/>
  <c r="BG293" i="42"/>
  <c r="BE293" i="42"/>
  <c r="T293" i="42"/>
  <c r="R293" i="42"/>
  <c r="P293" i="42"/>
  <c r="BI292" i="42"/>
  <c r="BH292" i="42"/>
  <c r="BG292" i="42"/>
  <c r="BE292" i="42"/>
  <c r="T292" i="42"/>
  <c r="R292" i="42"/>
  <c r="P292" i="42"/>
  <c r="BI291" i="42"/>
  <c r="BH291" i="42"/>
  <c r="BG291" i="42"/>
  <c r="BE291" i="42"/>
  <c r="T291" i="42"/>
  <c r="R291" i="42"/>
  <c r="P291" i="42"/>
  <c r="BI290" i="42"/>
  <c r="BH290" i="42"/>
  <c r="BG290" i="42"/>
  <c r="BE290" i="42"/>
  <c r="T290" i="42"/>
  <c r="R290" i="42"/>
  <c r="P290" i="42"/>
  <c r="BI289" i="42"/>
  <c r="BH289" i="42"/>
  <c r="BG289" i="42"/>
  <c r="BE289" i="42"/>
  <c r="T289" i="42"/>
  <c r="R289" i="42"/>
  <c r="P289" i="42"/>
  <c r="BI288" i="42"/>
  <c r="BH288" i="42"/>
  <c r="BG288" i="42"/>
  <c r="BE288" i="42"/>
  <c r="T288" i="42"/>
  <c r="R288" i="42"/>
  <c r="P288" i="42"/>
  <c r="BI287" i="42"/>
  <c r="BH287" i="42"/>
  <c r="BG287" i="42"/>
  <c r="BE287" i="42"/>
  <c r="T287" i="42"/>
  <c r="R287" i="42"/>
  <c r="P287" i="42"/>
  <c r="BI286" i="42"/>
  <c r="BH286" i="42"/>
  <c r="BG286" i="42"/>
  <c r="BE286" i="42"/>
  <c r="T286" i="42"/>
  <c r="R286" i="42"/>
  <c r="P286" i="42"/>
  <c r="BI285" i="42"/>
  <c r="BH285" i="42"/>
  <c r="BG285" i="42"/>
  <c r="BE285" i="42"/>
  <c r="T285" i="42"/>
  <c r="R285" i="42"/>
  <c r="P285" i="42"/>
  <c r="BI284" i="42"/>
  <c r="BH284" i="42"/>
  <c r="BG284" i="42"/>
  <c r="BE284" i="42"/>
  <c r="T284" i="42"/>
  <c r="R284" i="42"/>
  <c r="P284" i="42"/>
  <c r="BI283" i="42"/>
  <c r="BH283" i="42"/>
  <c r="BG283" i="42"/>
  <c r="BE283" i="42"/>
  <c r="T283" i="42"/>
  <c r="R283" i="42"/>
  <c r="P283" i="42"/>
  <c r="BI282" i="42"/>
  <c r="BH282" i="42"/>
  <c r="BG282" i="42"/>
  <c r="BE282" i="42"/>
  <c r="T282" i="42"/>
  <c r="R282" i="42"/>
  <c r="P282" i="42"/>
  <c r="BI281" i="42"/>
  <c r="BH281" i="42"/>
  <c r="BG281" i="42"/>
  <c r="BE281" i="42"/>
  <c r="T281" i="42"/>
  <c r="R281" i="42"/>
  <c r="P281" i="42"/>
  <c r="BI280" i="42"/>
  <c r="BH280" i="42"/>
  <c r="BG280" i="42"/>
  <c r="BE280" i="42"/>
  <c r="T280" i="42"/>
  <c r="R280" i="42"/>
  <c r="P280" i="42"/>
  <c r="BI279" i="42"/>
  <c r="BH279" i="42"/>
  <c r="BG279" i="42"/>
  <c r="BE279" i="42"/>
  <c r="T279" i="42"/>
  <c r="R279" i="42"/>
  <c r="P279" i="42"/>
  <c r="BI278" i="42"/>
  <c r="BH278" i="42"/>
  <c r="BG278" i="42"/>
  <c r="BE278" i="42"/>
  <c r="T278" i="42"/>
  <c r="R278" i="42"/>
  <c r="P278" i="42"/>
  <c r="BI276" i="42"/>
  <c r="BH276" i="42"/>
  <c r="BG276" i="42"/>
  <c r="BE276" i="42"/>
  <c r="T276" i="42"/>
  <c r="R276" i="42"/>
  <c r="P276" i="42"/>
  <c r="BI275" i="42"/>
  <c r="BH275" i="42"/>
  <c r="BG275" i="42"/>
  <c r="BE275" i="42"/>
  <c r="T275" i="42"/>
  <c r="R275" i="42"/>
  <c r="P275" i="42"/>
  <c r="BI274" i="42"/>
  <c r="BH274" i="42"/>
  <c r="BG274" i="42"/>
  <c r="BE274" i="42"/>
  <c r="T274" i="42"/>
  <c r="R274" i="42"/>
  <c r="P274" i="42"/>
  <c r="BI273" i="42"/>
  <c r="BH273" i="42"/>
  <c r="BG273" i="42"/>
  <c r="BE273" i="42"/>
  <c r="T273" i="42"/>
  <c r="R273" i="42"/>
  <c r="P273" i="42"/>
  <c r="BI272" i="42"/>
  <c r="BH272" i="42"/>
  <c r="BG272" i="42"/>
  <c r="BE272" i="42"/>
  <c r="T272" i="42"/>
  <c r="R272" i="42"/>
  <c r="P272" i="42"/>
  <c r="BI271" i="42"/>
  <c r="BH271" i="42"/>
  <c r="BG271" i="42"/>
  <c r="BE271" i="42"/>
  <c r="T271" i="42"/>
  <c r="R271" i="42"/>
  <c r="P271" i="42"/>
  <c r="BI270" i="42"/>
  <c r="BH270" i="42"/>
  <c r="BG270" i="42"/>
  <c r="BE270" i="42"/>
  <c r="T270" i="42"/>
  <c r="R270" i="42"/>
  <c r="P270" i="42"/>
  <c r="BI269" i="42"/>
  <c r="BH269" i="42"/>
  <c r="BG269" i="42"/>
  <c r="BE269" i="42"/>
  <c r="T269" i="42"/>
  <c r="R269" i="42"/>
  <c r="P269" i="42"/>
  <c r="BI268" i="42"/>
  <c r="BH268" i="42"/>
  <c r="BG268" i="42"/>
  <c r="BE268" i="42"/>
  <c r="T268" i="42"/>
  <c r="R268" i="42"/>
  <c r="P268" i="42"/>
  <c r="BI267" i="42"/>
  <c r="BH267" i="42"/>
  <c r="BG267" i="42"/>
  <c r="BE267" i="42"/>
  <c r="T267" i="42"/>
  <c r="R267" i="42"/>
  <c r="P267" i="42"/>
  <c r="BI266" i="42"/>
  <c r="BH266" i="42"/>
  <c r="BG266" i="42"/>
  <c r="BE266" i="42"/>
  <c r="T266" i="42"/>
  <c r="R266" i="42"/>
  <c r="P266" i="42"/>
  <c r="BI265" i="42"/>
  <c r="BH265" i="42"/>
  <c r="BG265" i="42"/>
  <c r="BE265" i="42"/>
  <c r="T265" i="42"/>
  <c r="R265" i="42"/>
  <c r="P265" i="42"/>
  <c r="BI264" i="42"/>
  <c r="BH264" i="42"/>
  <c r="BG264" i="42"/>
  <c r="BE264" i="42"/>
  <c r="T264" i="42"/>
  <c r="R264" i="42"/>
  <c r="P264" i="42"/>
  <c r="BI263" i="42"/>
  <c r="BH263" i="42"/>
  <c r="BG263" i="42"/>
  <c r="BE263" i="42"/>
  <c r="T263" i="42"/>
  <c r="R263" i="42"/>
  <c r="P263" i="42"/>
  <c r="BI262" i="42"/>
  <c r="BH262" i="42"/>
  <c r="BG262" i="42"/>
  <c r="BE262" i="42"/>
  <c r="T262" i="42"/>
  <c r="R262" i="42"/>
  <c r="P262" i="42"/>
  <c r="BI261" i="42"/>
  <c r="BH261" i="42"/>
  <c r="BG261" i="42"/>
  <c r="BE261" i="42"/>
  <c r="T261" i="42"/>
  <c r="R261" i="42"/>
  <c r="P261" i="42"/>
  <c r="BI260" i="42"/>
  <c r="BH260" i="42"/>
  <c r="BG260" i="42"/>
  <c r="BE260" i="42"/>
  <c r="T260" i="42"/>
  <c r="R260" i="42"/>
  <c r="P260" i="42"/>
  <c r="BI259" i="42"/>
  <c r="BH259" i="42"/>
  <c r="BG259" i="42"/>
  <c r="BE259" i="42"/>
  <c r="T259" i="42"/>
  <c r="R259" i="42"/>
  <c r="P259" i="42"/>
  <c r="BI258" i="42"/>
  <c r="BH258" i="42"/>
  <c r="BG258" i="42"/>
  <c r="BE258" i="42"/>
  <c r="T258" i="42"/>
  <c r="R258" i="42"/>
  <c r="P258" i="42"/>
  <c r="BI257" i="42"/>
  <c r="BH257" i="42"/>
  <c r="BG257" i="42"/>
  <c r="BE257" i="42"/>
  <c r="T257" i="42"/>
  <c r="R257" i="42"/>
  <c r="P257" i="42"/>
  <c r="BI256" i="42"/>
  <c r="BH256" i="42"/>
  <c r="BG256" i="42"/>
  <c r="BE256" i="42"/>
  <c r="T256" i="42"/>
  <c r="R256" i="42"/>
  <c r="P256" i="42"/>
  <c r="BI255" i="42"/>
  <c r="BH255" i="42"/>
  <c r="BG255" i="42"/>
  <c r="BE255" i="42"/>
  <c r="T255" i="42"/>
  <c r="R255" i="42"/>
  <c r="P255" i="42"/>
  <c r="BI254" i="42"/>
  <c r="BH254" i="42"/>
  <c r="BG254" i="42"/>
  <c r="BE254" i="42"/>
  <c r="T254" i="42"/>
  <c r="R254" i="42"/>
  <c r="P254" i="42"/>
  <c r="BI251" i="42"/>
  <c r="BH251" i="42"/>
  <c r="BG251" i="42"/>
  <c r="BE251" i="42"/>
  <c r="T251" i="42"/>
  <c r="T250" i="42"/>
  <c r="R251" i="42"/>
  <c r="R250" i="42"/>
  <c r="P251" i="42"/>
  <c r="P250" i="42"/>
  <c r="BI249" i="42"/>
  <c r="BH249" i="42"/>
  <c r="BG249" i="42"/>
  <c r="BE249" i="42"/>
  <c r="T249" i="42"/>
  <c r="R249" i="42"/>
  <c r="P249" i="42"/>
  <c r="BI248" i="42"/>
  <c r="BH248" i="42"/>
  <c r="BG248" i="42"/>
  <c r="BE248" i="42"/>
  <c r="T248" i="42"/>
  <c r="R248" i="42"/>
  <c r="P248" i="42"/>
  <c r="BI247" i="42"/>
  <c r="BH247" i="42"/>
  <c r="BG247" i="42"/>
  <c r="BE247" i="42"/>
  <c r="T247" i="42"/>
  <c r="R247" i="42"/>
  <c r="P247" i="42"/>
  <c r="BI246" i="42"/>
  <c r="BH246" i="42"/>
  <c r="BG246" i="42"/>
  <c r="BE246" i="42"/>
  <c r="T246" i="42"/>
  <c r="R246" i="42"/>
  <c r="P246" i="42"/>
  <c r="BI245" i="42"/>
  <c r="BH245" i="42"/>
  <c r="BG245" i="42"/>
  <c r="BE245" i="42"/>
  <c r="T245" i="42"/>
  <c r="R245" i="42"/>
  <c r="P245" i="42"/>
  <c r="BI244" i="42"/>
  <c r="BH244" i="42"/>
  <c r="BG244" i="42"/>
  <c r="BE244" i="42"/>
  <c r="T244" i="42"/>
  <c r="R244" i="42"/>
  <c r="P244" i="42"/>
  <c r="BI243" i="42"/>
  <c r="BH243" i="42"/>
  <c r="BG243" i="42"/>
  <c r="BE243" i="42"/>
  <c r="T243" i="42"/>
  <c r="R243" i="42"/>
  <c r="P243" i="42"/>
  <c r="BI242" i="42"/>
  <c r="BH242" i="42"/>
  <c r="BG242" i="42"/>
  <c r="BE242" i="42"/>
  <c r="T242" i="42"/>
  <c r="R242" i="42"/>
  <c r="P242" i="42"/>
  <c r="BI241" i="42"/>
  <c r="BH241" i="42"/>
  <c r="BG241" i="42"/>
  <c r="BE241" i="42"/>
  <c r="T241" i="42"/>
  <c r="R241" i="42"/>
  <c r="P241" i="42"/>
  <c r="BI240" i="42"/>
  <c r="BH240" i="42"/>
  <c r="BG240" i="42"/>
  <c r="BE240" i="42"/>
  <c r="T240" i="42"/>
  <c r="R240" i="42"/>
  <c r="P240" i="42"/>
  <c r="BI239" i="42"/>
  <c r="BH239" i="42"/>
  <c r="BG239" i="42"/>
  <c r="BE239" i="42"/>
  <c r="T239" i="42"/>
  <c r="R239" i="42"/>
  <c r="P239" i="42"/>
  <c r="BI237" i="42"/>
  <c r="BH237" i="42"/>
  <c r="BG237" i="42"/>
  <c r="BE237" i="42"/>
  <c r="T237" i="42"/>
  <c r="R237" i="42"/>
  <c r="P237" i="42"/>
  <c r="BI236" i="42"/>
  <c r="BH236" i="42"/>
  <c r="BG236" i="42"/>
  <c r="BE236" i="42"/>
  <c r="T236" i="42"/>
  <c r="R236" i="42"/>
  <c r="P236" i="42"/>
  <c r="BI235" i="42"/>
  <c r="BH235" i="42"/>
  <c r="BG235" i="42"/>
  <c r="BE235" i="42"/>
  <c r="T235" i="42"/>
  <c r="R235" i="42"/>
  <c r="P235" i="42"/>
  <c r="BI234" i="42"/>
  <c r="BH234" i="42"/>
  <c r="BG234" i="42"/>
  <c r="BE234" i="42"/>
  <c r="T234" i="42"/>
  <c r="R234" i="42"/>
  <c r="P234" i="42"/>
  <c r="BI233" i="42"/>
  <c r="BH233" i="42"/>
  <c r="BG233" i="42"/>
  <c r="BE233" i="42"/>
  <c r="T233" i="42"/>
  <c r="R233" i="42"/>
  <c r="P233" i="42"/>
  <c r="BI231" i="42"/>
  <c r="BH231" i="42"/>
  <c r="BG231" i="42"/>
  <c r="BE231" i="42"/>
  <c r="T231" i="42"/>
  <c r="R231" i="42"/>
  <c r="P231" i="42"/>
  <c r="BI230" i="42"/>
  <c r="BH230" i="42"/>
  <c r="BG230" i="42"/>
  <c r="BE230" i="42"/>
  <c r="T230" i="42"/>
  <c r="R230" i="42"/>
  <c r="P230" i="42"/>
  <c r="BI229" i="42"/>
  <c r="BH229" i="42"/>
  <c r="BG229" i="42"/>
  <c r="BE229" i="42"/>
  <c r="T229" i="42"/>
  <c r="R229" i="42"/>
  <c r="P229" i="42"/>
  <c r="BI228" i="42"/>
  <c r="BH228" i="42"/>
  <c r="BG228" i="42"/>
  <c r="BE228" i="42"/>
  <c r="T228" i="42"/>
  <c r="R228" i="42"/>
  <c r="P228" i="42"/>
  <c r="BI227" i="42"/>
  <c r="BH227" i="42"/>
  <c r="BG227" i="42"/>
  <c r="BE227" i="42"/>
  <c r="T227" i="42"/>
  <c r="R227" i="42"/>
  <c r="P227" i="42"/>
  <c r="BI226" i="42"/>
  <c r="BH226" i="42"/>
  <c r="BG226" i="42"/>
  <c r="BE226" i="42"/>
  <c r="T226" i="42"/>
  <c r="R226" i="42"/>
  <c r="P226" i="42"/>
  <c r="BI225" i="42"/>
  <c r="BH225" i="42"/>
  <c r="BG225" i="42"/>
  <c r="BE225" i="42"/>
  <c r="T225" i="42"/>
  <c r="R225" i="42"/>
  <c r="P225" i="42"/>
  <c r="BI224" i="42"/>
  <c r="BH224" i="42"/>
  <c r="BG224" i="42"/>
  <c r="BE224" i="42"/>
  <c r="T224" i="42"/>
  <c r="R224" i="42"/>
  <c r="P224" i="42"/>
  <c r="BI223" i="42"/>
  <c r="BH223" i="42"/>
  <c r="BG223" i="42"/>
  <c r="BE223" i="42"/>
  <c r="T223" i="42"/>
  <c r="R223" i="42"/>
  <c r="P223" i="42"/>
  <c r="BI222" i="42"/>
  <c r="BH222" i="42"/>
  <c r="BG222" i="42"/>
  <c r="BE222" i="42"/>
  <c r="T222" i="42"/>
  <c r="R222" i="42"/>
  <c r="P222" i="42"/>
  <c r="BI221" i="42"/>
  <c r="BH221" i="42"/>
  <c r="BG221" i="42"/>
  <c r="BE221" i="42"/>
  <c r="T221" i="42"/>
  <c r="R221" i="42"/>
  <c r="P221" i="42"/>
  <c r="BI220" i="42"/>
  <c r="BH220" i="42"/>
  <c r="BG220" i="42"/>
  <c r="BE220" i="42"/>
  <c r="T220" i="42"/>
  <c r="R220" i="42"/>
  <c r="P220" i="42"/>
  <c r="BI219" i="42"/>
  <c r="BH219" i="42"/>
  <c r="BG219" i="42"/>
  <c r="BE219" i="42"/>
  <c r="T219" i="42"/>
  <c r="R219" i="42"/>
  <c r="P219" i="42"/>
  <c r="BI218" i="42"/>
  <c r="BH218" i="42"/>
  <c r="BG218" i="42"/>
  <c r="BE218" i="42"/>
  <c r="T218" i="42"/>
  <c r="R218" i="42"/>
  <c r="P218" i="42"/>
  <c r="BI217" i="42"/>
  <c r="BH217" i="42"/>
  <c r="BG217" i="42"/>
  <c r="BE217" i="42"/>
  <c r="T217" i="42"/>
  <c r="R217" i="42"/>
  <c r="P217" i="42"/>
  <c r="BI216" i="42"/>
  <c r="BH216" i="42"/>
  <c r="BG216" i="42"/>
  <c r="BE216" i="42"/>
  <c r="T216" i="42"/>
  <c r="R216" i="42"/>
  <c r="P216" i="42"/>
  <c r="BI215" i="42"/>
  <c r="BH215" i="42"/>
  <c r="BG215" i="42"/>
  <c r="BE215" i="42"/>
  <c r="T215" i="42"/>
  <c r="R215" i="42"/>
  <c r="P215" i="42"/>
  <c r="BI214" i="42"/>
  <c r="BH214" i="42"/>
  <c r="BG214" i="42"/>
  <c r="BE214" i="42"/>
  <c r="T214" i="42"/>
  <c r="R214" i="42"/>
  <c r="P214" i="42"/>
  <c r="BI213" i="42"/>
  <c r="BH213" i="42"/>
  <c r="BG213" i="42"/>
  <c r="BE213" i="42"/>
  <c r="T213" i="42"/>
  <c r="R213" i="42"/>
  <c r="P213" i="42"/>
  <c r="BI212" i="42"/>
  <c r="BH212" i="42"/>
  <c r="BG212" i="42"/>
  <c r="BE212" i="42"/>
  <c r="T212" i="42"/>
  <c r="R212" i="42"/>
  <c r="P212" i="42"/>
  <c r="BI211" i="42"/>
  <c r="BH211" i="42"/>
  <c r="BG211" i="42"/>
  <c r="BE211" i="42"/>
  <c r="T211" i="42"/>
  <c r="R211" i="42"/>
  <c r="P211" i="42"/>
  <c r="BI210" i="42"/>
  <c r="BH210" i="42"/>
  <c r="BG210" i="42"/>
  <c r="BE210" i="42"/>
  <c r="T210" i="42"/>
  <c r="R210" i="42"/>
  <c r="P210" i="42"/>
  <c r="BI209" i="42"/>
  <c r="BH209" i="42"/>
  <c r="BG209" i="42"/>
  <c r="BE209" i="42"/>
  <c r="T209" i="42"/>
  <c r="R209" i="42"/>
  <c r="P209" i="42"/>
  <c r="BI208" i="42"/>
  <c r="BH208" i="42"/>
  <c r="BG208" i="42"/>
  <c r="BE208" i="42"/>
  <c r="T208" i="42"/>
  <c r="R208" i="42"/>
  <c r="P208" i="42"/>
  <c r="BI206" i="42"/>
  <c r="BH206" i="42"/>
  <c r="BG206" i="42"/>
  <c r="BE206" i="42"/>
  <c r="T206" i="42"/>
  <c r="T205" i="42"/>
  <c r="R206" i="42"/>
  <c r="R205" i="42"/>
  <c r="P206" i="42"/>
  <c r="P205" i="42"/>
  <c r="BI204" i="42"/>
  <c r="BH204" i="42"/>
  <c r="BG204" i="42"/>
  <c r="BE204" i="42"/>
  <c r="T204" i="42"/>
  <c r="R204" i="42"/>
  <c r="P204" i="42"/>
  <c r="BI203" i="42"/>
  <c r="BH203" i="42"/>
  <c r="BG203" i="42"/>
  <c r="BE203" i="42"/>
  <c r="T203" i="42"/>
  <c r="R203" i="42"/>
  <c r="P203" i="42"/>
  <c r="BI202" i="42"/>
  <c r="BH202" i="42"/>
  <c r="BG202" i="42"/>
  <c r="BE202" i="42"/>
  <c r="T202" i="42"/>
  <c r="R202" i="42"/>
  <c r="P202" i="42"/>
  <c r="BI201" i="42"/>
  <c r="BH201" i="42"/>
  <c r="BG201" i="42"/>
  <c r="BE201" i="42"/>
  <c r="T201" i="42"/>
  <c r="R201" i="42"/>
  <c r="P201" i="42"/>
  <c r="BI200" i="42"/>
  <c r="BH200" i="42"/>
  <c r="BG200" i="42"/>
  <c r="BE200" i="42"/>
  <c r="T200" i="42"/>
  <c r="R200" i="42"/>
  <c r="P200" i="42"/>
  <c r="BI199" i="42"/>
  <c r="BH199" i="42"/>
  <c r="BG199" i="42"/>
  <c r="BE199" i="42"/>
  <c r="T199" i="42"/>
  <c r="R199" i="42"/>
  <c r="P199" i="42"/>
  <c r="BI198" i="42"/>
  <c r="BH198" i="42"/>
  <c r="BG198" i="42"/>
  <c r="BE198" i="42"/>
  <c r="T198" i="42"/>
  <c r="R198" i="42"/>
  <c r="P198" i="42"/>
  <c r="BI196" i="42"/>
  <c r="BH196" i="42"/>
  <c r="BG196" i="42"/>
  <c r="BE196" i="42"/>
  <c r="T196" i="42"/>
  <c r="R196" i="42"/>
  <c r="P196" i="42"/>
  <c r="BI195" i="42"/>
  <c r="BH195" i="42"/>
  <c r="BG195" i="42"/>
  <c r="BE195" i="42"/>
  <c r="T195" i="42"/>
  <c r="R195" i="42"/>
  <c r="P195" i="42"/>
  <c r="BI194" i="42"/>
  <c r="BH194" i="42"/>
  <c r="BG194" i="42"/>
  <c r="BE194" i="42"/>
  <c r="T194" i="42"/>
  <c r="R194" i="42"/>
  <c r="P194" i="42"/>
  <c r="BI193" i="42"/>
  <c r="BH193" i="42"/>
  <c r="BG193" i="42"/>
  <c r="BE193" i="42"/>
  <c r="T193" i="42"/>
  <c r="R193" i="42"/>
  <c r="P193" i="42"/>
  <c r="BI192" i="42"/>
  <c r="BH192" i="42"/>
  <c r="BG192" i="42"/>
  <c r="BE192" i="42"/>
  <c r="T192" i="42"/>
  <c r="R192" i="42"/>
  <c r="P192" i="42"/>
  <c r="BI191" i="42"/>
  <c r="BH191" i="42"/>
  <c r="BG191" i="42"/>
  <c r="BE191" i="42"/>
  <c r="T191" i="42"/>
  <c r="R191" i="42"/>
  <c r="P191" i="42"/>
  <c r="BI190" i="42"/>
  <c r="BH190" i="42"/>
  <c r="BG190" i="42"/>
  <c r="BE190" i="42"/>
  <c r="T190" i="42"/>
  <c r="R190" i="42"/>
  <c r="P190" i="42"/>
  <c r="BI189" i="42"/>
  <c r="BH189" i="42"/>
  <c r="BG189" i="42"/>
  <c r="BE189" i="42"/>
  <c r="T189" i="42"/>
  <c r="R189" i="42"/>
  <c r="P189" i="42"/>
  <c r="BI188" i="42"/>
  <c r="BH188" i="42"/>
  <c r="BG188" i="42"/>
  <c r="BE188" i="42"/>
  <c r="T188" i="42"/>
  <c r="R188" i="42"/>
  <c r="P188" i="42"/>
  <c r="BI187" i="42"/>
  <c r="BH187" i="42"/>
  <c r="BG187" i="42"/>
  <c r="BE187" i="42"/>
  <c r="T187" i="42"/>
  <c r="R187" i="42"/>
  <c r="P187" i="42"/>
  <c r="BI186" i="42"/>
  <c r="BH186" i="42"/>
  <c r="BG186" i="42"/>
  <c r="BE186" i="42"/>
  <c r="T186" i="42"/>
  <c r="R186" i="42"/>
  <c r="P186" i="42"/>
  <c r="BI185" i="42"/>
  <c r="BH185" i="42"/>
  <c r="BG185" i="42"/>
  <c r="BE185" i="42"/>
  <c r="T185" i="42"/>
  <c r="R185" i="42"/>
  <c r="P185" i="42"/>
  <c r="BI183" i="42"/>
  <c r="BH183" i="42"/>
  <c r="BG183" i="42"/>
  <c r="BE183" i="42"/>
  <c r="T183" i="42"/>
  <c r="R183" i="42"/>
  <c r="P183" i="42"/>
  <c r="BI182" i="42"/>
  <c r="BH182" i="42"/>
  <c r="BG182" i="42"/>
  <c r="BE182" i="42"/>
  <c r="T182" i="42"/>
  <c r="R182" i="42"/>
  <c r="P182" i="42"/>
  <c r="BI181" i="42"/>
  <c r="BH181" i="42"/>
  <c r="BG181" i="42"/>
  <c r="BE181" i="42"/>
  <c r="T181" i="42"/>
  <c r="R181" i="42"/>
  <c r="P181" i="42"/>
  <c r="BI180" i="42"/>
  <c r="BH180" i="42"/>
  <c r="BG180" i="42"/>
  <c r="BE180" i="42"/>
  <c r="T180" i="42"/>
  <c r="R180" i="42"/>
  <c r="P180" i="42"/>
  <c r="BI179" i="42"/>
  <c r="BH179" i="42"/>
  <c r="BG179" i="42"/>
  <c r="BE179" i="42"/>
  <c r="T179" i="42"/>
  <c r="R179" i="42"/>
  <c r="P179" i="42"/>
  <c r="BI178" i="42"/>
  <c r="BH178" i="42"/>
  <c r="BG178" i="42"/>
  <c r="BE178" i="42"/>
  <c r="T178" i="42"/>
  <c r="R178" i="42"/>
  <c r="P178" i="42"/>
  <c r="BI177" i="42"/>
  <c r="BH177" i="42"/>
  <c r="BG177" i="42"/>
  <c r="BE177" i="42"/>
  <c r="T177" i="42"/>
  <c r="R177" i="42"/>
  <c r="P177" i="42"/>
  <c r="BI176" i="42"/>
  <c r="BH176" i="42"/>
  <c r="BG176" i="42"/>
  <c r="BE176" i="42"/>
  <c r="T176" i="42"/>
  <c r="R176" i="42"/>
  <c r="P176" i="42"/>
  <c r="BI175" i="42"/>
  <c r="BH175" i="42"/>
  <c r="BG175" i="42"/>
  <c r="BE175" i="42"/>
  <c r="T175" i="42"/>
  <c r="R175" i="42"/>
  <c r="P175" i="42"/>
  <c r="BI174" i="42"/>
  <c r="BH174" i="42"/>
  <c r="BG174" i="42"/>
  <c r="BE174" i="42"/>
  <c r="T174" i="42"/>
  <c r="R174" i="42"/>
  <c r="P174" i="42"/>
  <c r="BI173" i="42"/>
  <c r="BH173" i="42"/>
  <c r="BG173" i="42"/>
  <c r="BE173" i="42"/>
  <c r="T173" i="42"/>
  <c r="R173" i="42"/>
  <c r="P173" i="42"/>
  <c r="BI172" i="42"/>
  <c r="BH172" i="42"/>
  <c r="BG172" i="42"/>
  <c r="BE172" i="42"/>
  <c r="T172" i="42"/>
  <c r="R172" i="42"/>
  <c r="P172" i="42"/>
  <c r="BI171" i="42"/>
  <c r="BH171" i="42"/>
  <c r="BG171" i="42"/>
  <c r="BE171" i="42"/>
  <c r="T171" i="42"/>
  <c r="R171" i="42"/>
  <c r="P171" i="42"/>
  <c r="BI170" i="42"/>
  <c r="BH170" i="42"/>
  <c r="BG170" i="42"/>
  <c r="BE170" i="42"/>
  <c r="T170" i="42"/>
  <c r="R170" i="42"/>
  <c r="P170" i="42"/>
  <c r="BI169" i="42"/>
  <c r="BH169" i="42"/>
  <c r="BG169" i="42"/>
  <c r="BE169" i="42"/>
  <c r="T169" i="42"/>
  <c r="R169" i="42"/>
  <c r="P169" i="42"/>
  <c r="BI168" i="42"/>
  <c r="BH168" i="42"/>
  <c r="BG168" i="42"/>
  <c r="BE168" i="42"/>
  <c r="T168" i="42"/>
  <c r="R168" i="42"/>
  <c r="P168" i="42"/>
  <c r="BI167" i="42"/>
  <c r="BH167" i="42"/>
  <c r="BG167" i="42"/>
  <c r="BE167" i="42"/>
  <c r="T167" i="42"/>
  <c r="R167" i="42"/>
  <c r="P167" i="42"/>
  <c r="BI166" i="42"/>
  <c r="BH166" i="42"/>
  <c r="BG166" i="42"/>
  <c r="BE166" i="42"/>
  <c r="T166" i="42"/>
  <c r="R166" i="42"/>
  <c r="P166" i="42"/>
  <c r="BI165" i="42"/>
  <c r="BH165" i="42"/>
  <c r="BG165" i="42"/>
  <c r="BE165" i="42"/>
  <c r="T165" i="42"/>
  <c r="R165" i="42"/>
  <c r="P165" i="42"/>
  <c r="BI164" i="42"/>
  <c r="BH164" i="42"/>
  <c r="BG164" i="42"/>
  <c r="BE164" i="42"/>
  <c r="T164" i="42"/>
  <c r="R164" i="42"/>
  <c r="P164" i="42"/>
  <c r="BI163" i="42"/>
  <c r="BH163" i="42"/>
  <c r="BG163" i="42"/>
  <c r="BE163" i="42"/>
  <c r="T163" i="42"/>
  <c r="R163" i="42"/>
  <c r="P163" i="42"/>
  <c r="BI162" i="42"/>
  <c r="BH162" i="42"/>
  <c r="BG162" i="42"/>
  <c r="BE162" i="42"/>
  <c r="T162" i="42"/>
  <c r="R162" i="42"/>
  <c r="P162" i="42"/>
  <c r="BI161" i="42"/>
  <c r="BH161" i="42"/>
  <c r="BG161" i="42"/>
  <c r="BE161" i="42"/>
  <c r="T161" i="42"/>
  <c r="R161" i="42"/>
  <c r="P161" i="42"/>
  <c r="BI159" i="42"/>
  <c r="BH159" i="42"/>
  <c r="BG159" i="42"/>
  <c r="BE159" i="42"/>
  <c r="T159" i="42"/>
  <c r="R159" i="42"/>
  <c r="P159" i="42"/>
  <c r="BI158" i="42"/>
  <c r="BH158" i="42"/>
  <c r="BG158" i="42"/>
  <c r="BE158" i="42"/>
  <c r="T158" i="42"/>
  <c r="R158" i="42"/>
  <c r="P158" i="42"/>
  <c r="BI157" i="42"/>
  <c r="BH157" i="42"/>
  <c r="BG157" i="42"/>
  <c r="BE157" i="42"/>
  <c r="T157" i="42"/>
  <c r="R157" i="42"/>
  <c r="P157" i="42"/>
  <c r="BI156" i="42"/>
  <c r="BH156" i="42"/>
  <c r="BG156" i="42"/>
  <c r="BE156" i="42"/>
  <c r="T156" i="42"/>
  <c r="R156" i="42"/>
  <c r="P156" i="42"/>
  <c r="BI155" i="42"/>
  <c r="BH155" i="42"/>
  <c r="BG155" i="42"/>
  <c r="BE155" i="42"/>
  <c r="T155" i="42"/>
  <c r="R155" i="42"/>
  <c r="P155" i="42"/>
  <c r="BI154" i="42"/>
  <c r="BH154" i="42"/>
  <c r="BG154" i="42"/>
  <c r="BE154" i="42"/>
  <c r="T154" i="42"/>
  <c r="R154" i="42"/>
  <c r="P154" i="42"/>
  <c r="BI153" i="42"/>
  <c r="BH153" i="42"/>
  <c r="BG153" i="42"/>
  <c r="BE153" i="42"/>
  <c r="T153" i="42"/>
  <c r="R153" i="42"/>
  <c r="P153" i="42"/>
  <c r="J147" i="42"/>
  <c r="J146" i="42"/>
  <c r="F146" i="42"/>
  <c r="F144" i="42"/>
  <c r="E142" i="42"/>
  <c r="J96" i="42"/>
  <c r="J95" i="42"/>
  <c r="F95" i="42"/>
  <c r="F93" i="42"/>
  <c r="E91" i="42"/>
  <c r="J22" i="42"/>
  <c r="E22" i="42"/>
  <c r="F147" i="42"/>
  <c r="J21" i="42"/>
  <c r="J16" i="42"/>
  <c r="J144" i="42"/>
  <c r="E7" i="42"/>
  <c r="E85" i="42"/>
  <c r="J41" i="41"/>
  <c r="J40" i="41"/>
  <c r="AY149" i="1"/>
  <c r="J39" i="41"/>
  <c r="AX149" i="1"/>
  <c r="BI272" i="41"/>
  <c r="BH272" i="41"/>
  <c r="BG272" i="41"/>
  <c r="BE272" i="41"/>
  <c r="T272" i="41"/>
  <c r="R272" i="41"/>
  <c r="P272" i="41"/>
  <c r="BI270" i="41"/>
  <c r="BH270" i="41"/>
  <c r="BG270" i="41"/>
  <c r="BE270" i="41"/>
  <c r="T270" i="41"/>
  <c r="R270" i="41"/>
  <c r="P270" i="41"/>
  <c r="BI269" i="41"/>
  <c r="BH269" i="41"/>
  <c r="BG269" i="41"/>
  <c r="BE269" i="41"/>
  <c r="T269" i="41"/>
  <c r="R269" i="41"/>
  <c r="P269" i="41"/>
  <c r="BI267" i="41"/>
  <c r="BH267" i="41"/>
  <c r="BG267" i="41"/>
  <c r="BE267" i="41"/>
  <c r="T267" i="41"/>
  <c r="R267" i="41"/>
  <c r="P267" i="41"/>
  <c r="BI265" i="41"/>
  <c r="BH265" i="41"/>
  <c r="BG265" i="41"/>
  <c r="BE265" i="41"/>
  <c r="T265" i="41"/>
  <c r="R265" i="41"/>
  <c r="P265" i="41"/>
  <c r="BI264" i="41"/>
  <c r="BH264" i="41"/>
  <c r="BG264" i="41"/>
  <c r="BE264" i="41"/>
  <c r="T264" i="41"/>
  <c r="R264" i="41"/>
  <c r="P264" i="41"/>
  <c r="BI262" i="41"/>
  <c r="BH262" i="41"/>
  <c r="BG262" i="41"/>
  <c r="BE262" i="41"/>
  <c r="T262" i="41"/>
  <c r="R262" i="41"/>
  <c r="P262" i="41"/>
  <c r="BI261" i="41"/>
  <c r="BH261" i="41"/>
  <c r="BG261" i="41"/>
  <c r="BE261" i="41"/>
  <c r="T261" i="41"/>
  <c r="R261" i="41"/>
  <c r="P261" i="41"/>
  <c r="BI260" i="41"/>
  <c r="BH260" i="41"/>
  <c r="BG260" i="41"/>
  <c r="BE260" i="41"/>
  <c r="T260" i="41"/>
  <c r="R260" i="41"/>
  <c r="P260" i="41"/>
  <c r="BI259" i="41"/>
  <c r="BH259" i="41"/>
  <c r="BG259" i="41"/>
  <c r="BE259" i="41"/>
  <c r="T259" i="41"/>
  <c r="R259" i="41"/>
  <c r="P259" i="41"/>
  <c r="BI258" i="41"/>
  <c r="BH258" i="41"/>
  <c r="BG258" i="41"/>
  <c r="BE258" i="41"/>
  <c r="T258" i="41"/>
  <c r="R258" i="41"/>
  <c r="P258" i="41"/>
  <c r="BI257" i="41"/>
  <c r="BH257" i="41"/>
  <c r="BG257" i="41"/>
  <c r="BE257" i="41"/>
  <c r="T257" i="41"/>
  <c r="R257" i="41"/>
  <c r="P257" i="41"/>
  <c r="BI256" i="41"/>
  <c r="BH256" i="41"/>
  <c r="BG256" i="41"/>
  <c r="BE256" i="41"/>
  <c r="T256" i="41"/>
  <c r="R256" i="41"/>
  <c r="P256" i="41"/>
  <c r="BI255" i="41"/>
  <c r="BH255" i="41"/>
  <c r="BG255" i="41"/>
  <c r="BE255" i="41"/>
  <c r="T255" i="41"/>
  <c r="R255" i="41"/>
  <c r="P255" i="41"/>
  <c r="BI254" i="41"/>
  <c r="BH254" i="41"/>
  <c r="BG254" i="41"/>
  <c r="BE254" i="41"/>
  <c r="T254" i="41"/>
  <c r="R254" i="41"/>
  <c r="P254" i="41"/>
  <c r="BI253" i="41"/>
  <c r="BH253" i="41"/>
  <c r="BG253" i="41"/>
  <c r="BE253" i="41"/>
  <c r="T253" i="41"/>
  <c r="R253" i="41"/>
  <c r="P253" i="41"/>
  <c r="BI252" i="41"/>
  <c r="BH252" i="41"/>
  <c r="BG252" i="41"/>
  <c r="BE252" i="41"/>
  <c r="T252" i="41"/>
  <c r="R252" i="41"/>
  <c r="P252" i="41"/>
  <c r="BI251" i="41"/>
  <c r="BH251" i="41"/>
  <c r="BG251" i="41"/>
  <c r="BE251" i="41"/>
  <c r="T251" i="41"/>
  <c r="R251" i="41"/>
  <c r="P251" i="41"/>
  <c r="BI250" i="41"/>
  <c r="BH250" i="41"/>
  <c r="BG250" i="41"/>
  <c r="BE250" i="41"/>
  <c r="T250" i="41"/>
  <c r="R250" i="41"/>
  <c r="P250" i="41"/>
  <c r="BI249" i="41"/>
  <c r="BH249" i="41"/>
  <c r="BG249" i="41"/>
  <c r="BE249" i="41"/>
  <c r="T249" i="41"/>
  <c r="R249" i="41"/>
  <c r="P249" i="41"/>
  <c r="BI248" i="41"/>
  <c r="BH248" i="41"/>
  <c r="BG248" i="41"/>
  <c r="BE248" i="41"/>
  <c r="T248" i="41"/>
  <c r="R248" i="41"/>
  <c r="P248" i="41"/>
  <c r="BI246" i="41"/>
  <c r="BH246" i="41"/>
  <c r="BG246" i="41"/>
  <c r="BE246" i="41"/>
  <c r="T246" i="41"/>
  <c r="R246" i="41"/>
  <c r="P246" i="41"/>
  <c r="BI245" i="41"/>
  <c r="BH245" i="41"/>
  <c r="BG245" i="41"/>
  <c r="BE245" i="41"/>
  <c r="T245" i="41"/>
  <c r="R245" i="41"/>
  <c r="P245" i="41"/>
  <c r="BI243" i="41"/>
  <c r="BH243" i="41"/>
  <c r="BG243" i="41"/>
  <c r="BE243" i="41"/>
  <c r="T243" i="41"/>
  <c r="R243" i="41"/>
  <c r="P243" i="41"/>
  <c r="BI242" i="41"/>
  <c r="BH242" i="41"/>
  <c r="BG242" i="41"/>
  <c r="BE242" i="41"/>
  <c r="T242" i="41"/>
  <c r="R242" i="41"/>
  <c r="P242" i="41"/>
  <c r="BI241" i="41"/>
  <c r="BH241" i="41"/>
  <c r="BG241" i="41"/>
  <c r="BE241" i="41"/>
  <c r="T241" i="41"/>
  <c r="R241" i="41"/>
  <c r="P241" i="41"/>
  <c r="BI240" i="41"/>
  <c r="BH240" i="41"/>
  <c r="BG240" i="41"/>
  <c r="BE240" i="41"/>
  <c r="T240" i="41"/>
  <c r="R240" i="41"/>
  <c r="P240" i="41"/>
  <c r="BI239" i="41"/>
  <c r="BH239" i="41"/>
  <c r="BG239" i="41"/>
  <c r="BE239" i="41"/>
  <c r="T239" i="41"/>
  <c r="R239" i="41"/>
  <c r="P239" i="41"/>
  <c r="BI238" i="41"/>
  <c r="BH238" i="41"/>
  <c r="BG238" i="41"/>
  <c r="BE238" i="41"/>
  <c r="T238" i="41"/>
  <c r="R238" i="41"/>
  <c r="P238" i="41"/>
  <c r="BI237" i="41"/>
  <c r="BH237" i="41"/>
  <c r="BG237" i="41"/>
  <c r="BE237" i="41"/>
  <c r="T237" i="41"/>
  <c r="R237" i="41"/>
  <c r="P237" i="41"/>
  <c r="BI236" i="41"/>
  <c r="BH236" i="41"/>
  <c r="BG236" i="41"/>
  <c r="BE236" i="41"/>
  <c r="T236" i="41"/>
  <c r="R236" i="41"/>
  <c r="P236" i="41"/>
  <c r="BI235" i="41"/>
  <c r="BH235" i="41"/>
  <c r="BG235" i="41"/>
  <c r="BE235" i="41"/>
  <c r="T235" i="41"/>
  <c r="R235" i="41"/>
  <c r="P235" i="41"/>
  <c r="BI234" i="41"/>
  <c r="BH234" i="41"/>
  <c r="BG234" i="41"/>
  <c r="BE234" i="41"/>
  <c r="T234" i="41"/>
  <c r="R234" i="41"/>
  <c r="P234" i="41"/>
  <c r="BI233" i="41"/>
  <c r="BH233" i="41"/>
  <c r="BG233" i="41"/>
  <c r="BE233" i="41"/>
  <c r="T233" i="41"/>
  <c r="R233" i="41"/>
  <c r="P233" i="41"/>
  <c r="BI232" i="41"/>
  <c r="BH232" i="41"/>
  <c r="BG232" i="41"/>
  <c r="BE232" i="41"/>
  <c r="T232" i="41"/>
  <c r="R232" i="41"/>
  <c r="P232" i="41"/>
  <c r="BI231" i="41"/>
  <c r="BH231" i="41"/>
  <c r="BG231" i="41"/>
  <c r="BE231" i="41"/>
  <c r="T231" i="41"/>
  <c r="R231" i="41"/>
  <c r="P231" i="41"/>
  <c r="BI230" i="41"/>
  <c r="BH230" i="41"/>
  <c r="BG230" i="41"/>
  <c r="BE230" i="41"/>
  <c r="T230" i="41"/>
  <c r="R230" i="41"/>
  <c r="P230" i="41"/>
  <c r="BI229" i="41"/>
  <c r="BH229" i="41"/>
  <c r="BG229" i="41"/>
  <c r="BE229" i="41"/>
  <c r="T229" i="41"/>
  <c r="R229" i="41"/>
  <c r="P229" i="41"/>
  <c r="BI228" i="41"/>
  <c r="BH228" i="41"/>
  <c r="BG228" i="41"/>
  <c r="BE228" i="41"/>
  <c r="T228" i="41"/>
  <c r="R228" i="41"/>
  <c r="P228" i="41"/>
  <c r="BI227" i="41"/>
  <c r="BH227" i="41"/>
  <c r="BG227" i="41"/>
  <c r="BE227" i="41"/>
  <c r="T227" i="41"/>
  <c r="R227" i="41"/>
  <c r="P227" i="41"/>
  <c r="BI226" i="41"/>
  <c r="BH226" i="41"/>
  <c r="BG226" i="41"/>
  <c r="BE226" i="41"/>
  <c r="T226" i="41"/>
  <c r="R226" i="41"/>
  <c r="P226" i="41"/>
  <c r="BI225" i="41"/>
  <c r="BH225" i="41"/>
  <c r="BG225" i="41"/>
  <c r="BE225" i="41"/>
  <c r="T225" i="41"/>
  <c r="R225" i="41"/>
  <c r="P225" i="41"/>
  <c r="BI224" i="41"/>
  <c r="BH224" i="41"/>
  <c r="BG224" i="41"/>
  <c r="BE224" i="41"/>
  <c r="T224" i="41"/>
  <c r="R224" i="41"/>
  <c r="P224" i="41"/>
  <c r="BI223" i="41"/>
  <c r="BH223" i="41"/>
  <c r="BG223" i="41"/>
  <c r="BE223" i="41"/>
  <c r="T223" i="41"/>
  <c r="R223" i="41"/>
  <c r="P223" i="41"/>
  <c r="BI222" i="41"/>
  <c r="BH222" i="41"/>
  <c r="BG222" i="41"/>
  <c r="BE222" i="41"/>
  <c r="T222" i="41"/>
  <c r="R222" i="41"/>
  <c r="P222" i="41"/>
  <c r="BI221" i="41"/>
  <c r="BH221" i="41"/>
  <c r="BG221" i="41"/>
  <c r="BE221" i="41"/>
  <c r="T221" i="41"/>
  <c r="R221" i="41"/>
  <c r="P221" i="41"/>
  <c r="BI220" i="41"/>
  <c r="BH220" i="41"/>
  <c r="BG220" i="41"/>
  <c r="BE220" i="41"/>
  <c r="T220" i="41"/>
  <c r="R220" i="41"/>
  <c r="P220" i="41"/>
  <c r="BI219" i="41"/>
  <c r="BH219" i="41"/>
  <c r="BG219" i="41"/>
  <c r="BE219" i="41"/>
  <c r="T219" i="41"/>
  <c r="R219" i="41"/>
  <c r="P219" i="41"/>
  <c r="BI218" i="41"/>
  <c r="BH218" i="41"/>
  <c r="BG218" i="41"/>
  <c r="BE218" i="41"/>
  <c r="T218" i="41"/>
  <c r="R218" i="41"/>
  <c r="P218" i="41"/>
  <c r="BI216" i="41"/>
  <c r="BH216" i="41"/>
  <c r="BG216" i="41"/>
  <c r="BE216" i="41"/>
  <c r="T216" i="41"/>
  <c r="R216" i="41"/>
  <c r="P216" i="41"/>
  <c r="BI214" i="41"/>
  <c r="BH214" i="41"/>
  <c r="BG214" i="41"/>
  <c r="BE214" i="41"/>
  <c r="T214" i="41"/>
  <c r="R214" i="41"/>
  <c r="P214" i="41"/>
  <c r="BI213" i="41"/>
  <c r="BH213" i="41"/>
  <c r="BG213" i="41"/>
  <c r="BE213" i="41"/>
  <c r="T213" i="41"/>
  <c r="R213" i="41"/>
  <c r="P213" i="41"/>
  <c r="BI212" i="41"/>
  <c r="BH212" i="41"/>
  <c r="BG212" i="41"/>
  <c r="BE212" i="41"/>
  <c r="T212" i="41"/>
  <c r="R212" i="41"/>
  <c r="P212" i="41"/>
  <c r="BI211" i="41"/>
  <c r="BH211" i="41"/>
  <c r="BG211" i="41"/>
  <c r="BE211" i="41"/>
  <c r="T211" i="41"/>
  <c r="R211" i="41"/>
  <c r="P211" i="41"/>
  <c r="BI210" i="41"/>
  <c r="BH210" i="41"/>
  <c r="BG210" i="41"/>
  <c r="BE210" i="41"/>
  <c r="T210" i="41"/>
  <c r="R210" i="41"/>
  <c r="P210" i="41"/>
  <c r="BI208" i="41"/>
  <c r="BH208" i="41"/>
  <c r="BG208" i="41"/>
  <c r="BE208" i="41"/>
  <c r="T208" i="41"/>
  <c r="R208" i="41"/>
  <c r="P208" i="41"/>
  <c r="BI207" i="41"/>
  <c r="BH207" i="41"/>
  <c r="BG207" i="41"/>
  <c r="BE207" i="41"/>
  <c r="T207" i="41"/>
  <c r="R207" i="41"/>
  <c r="P207" i="41"/>
  <c r="BI206" i="41"/>
  <c r="BH206" i="41"/>
  <c r="BG206" i="41"/>
  <c r="BE206" i="41"/>
  <c r="T206" i="41"/>
  <c r="R206" i="41"/>
  <c r="P206" i="41"/>
  <c r="BI205" i="41"/>
  <c r="BH205" i="41"/>
  <c r="BG205" i="41"/>
  <c r="BE205" i="41"/>
  <c r="T205" i="41"/>
  <c r="R205" i="41"/>
  <c r="P205" i="41"/>
  <c r="BI204" i="41"/>
  <c r="BH204" i="41"/>
  <c r="BG204" i="41"/>
  <c r="BE204" i="41"/>
  <c r="T204" i="41"/>
  <c r="R204" i="41"/>
  <c r="P204" i="41"/>
  <c r="BI203" i="41"/>
  <c r="BH203" i="41"/>
  <c r="BG203" i="41"/>
  <c r="BE203" i="41"/>
  <c r="T203" i="41"/>
  <c r="R203" i="41"/>
  <c r="P203" i="41"/>
  <c r="BI202" i="41"/>
  <c r="BH202" i="41"/>
  <c r="BG202" i="41"/>
  <c r="BE202" i="41"/>
  <c r="T202" i="41"/>
  <c r="R202" i="41"/>
  <c r="P202" i="41"/>
  <c r="BI201" i="41"/>
  <c r="BH201" i="41"/>
  <c r="BG201" i="41"/>
  <c r="BE201" i="41"/>
  <c r="T201" i="41"/>
  <c r="R201" i="41"/>
  <c r="P201" i="41"/>
  <c r="BI200" i="41"/>
  <c r="BH200" i="41"/>
  <c r="BG200" i="41"/>
  <c r="BE200" i="41"/>
  <c r="T200" i="41"/>
  <c r="R200" i="41"/>
  <c r="P200" i="41"/>
  <c r="BI199" i="41"/>
  <c r="BH199" i="41"/>
  <c r="BG199" i="41"/>
  <c r="BE199" i="41"/>
  <c r="T199" i="41"/>
  <c r="R199" i="41"/>
  <c r="P199" i="41"/>
  <c r="BI198" i="41"/>
  <c r="BH198" i="41"/>
  <c r="BG198" i="41"/>
  <c r="BE198" i="41"/>
  <c r="T198" i="41"/>
  <c r="R198" i="41"/>
  <c r="P198" i="41"/>
  <c r="BI197" i="41"/>
  <c r="BH197" i="41"/>
  <c r="BG197" i="41"/>
  <c r="BE197" i="41"/>
  <c r="T197" i="41"/>
  <c r="R197" i="41"/>
  <c r="P197" i="41"/>
  <c r="BI196" i="41"/>
  <c r="BH196" i="41"/>
  <c r="BG196" i="41"/>
  <c r="BE196" i="41"/>
  <c r="T196" i="41"/>
  <c r="R196" i="41"/>
  <c r="P196" i="41"/>
  <c r="BI195" i="41"/>
  <c r="BH195" i="41"/>
  <c r="BG195" i="41"/>
  <c r="BE195" i="41"/>
  <c r="T195" i="41"/>
  <c r="R195" i="41"/>
  <c r="P195" i="41"/>
  <c r="BI194" i="41"/>
  <c r="BH194" i="41"/>
  <c r="BG194" i="41"/>
  <c r="BE194" i="41"/>
  <c r="T194" i="41"/>
  <c r="R194" i="41"/>
  <c r="P194" i="41"/>
  <c r="BI193" i="41"/>
  <c r="BH193" i="41"/>
  <c r="BG193" i="41"/>
  <c r="BE193" i="41"/>
  <c r="T193" i="41"/>
  <c r="R193" i="41"/>
  <c r="P193" i="41"/>
  <c r="BI192" i="41"/>
  <c r="BH192" i="41"/>
  <c r="BG192" i="41"/>
  <c r="BE192" i="41"/>
  <c r="T192" i="41"/>
  <c r="R192" i="41"/>
  <c r="P192" i="41"/>
  <c r="BI191" i="41"/>
  <c r="BH191" i="41"/>
  <c r="BG191" i="41"/>
  <c r="BE191" i="41"/>
  <c r="T191" i="41"/>
  <c r="R191" i="41"/>
  <c r="P191" i="41"/>
  <c r="BI190" i="41"/>
  <c r="BH190" i="41"/>
  <c r="BG190" i="41"/>
  <c r="BE190" i="41"/>
  <c r="T190" i="41"/>
  <c r="R190" i="41"/>
  <c r="P190" i="41"/>
  <c r="BI189" i="41"/>
  <c r="BH189" i="41"/>
  <c r="BG189" i="41"/>
  <c r="BE189" i="41"/>
  <c r="T189" i="41"/>
  <c r="R189" i="41"/>
  <c r="P189" i="41"/>
  <c r="BI188" i="41"/>
  <c r="BH188" i="41"/>
  <c r="BG188" i="41"/>
  <c r="BE188" i="41"/>
  <c r="T188" i="41"/>
  <c r="R188" i="41"/>
  <c r="P188" i="41"/>
  <c r="BI187" i="41"/>
  <c r="BH187" i="41"/>
  <c r="BG187" i="41"/>
  <c r="BE187" i="41"/>
  <c r="T187" i="41"/>
  <c r="R187" i="41"/>
  <c r="P187" i="41"/>
  <c r="BI186" i="41"/>
  <c r="BH186" i="41"/>
  <c r="BG186" i="41"/>
  <c r="BE186" i="41"/>
  <c r="T186" i="41"/>
  <c r="R186" i="41"/>
  <c r="P186" i="41"/>
  <c r="BI185" i="41"/>
  <c r="BH185" i="41"/>
  <c r="BG185" i="41"/>
  <c r="BE185" i="41"/>
  <c r="T185" i="41"/>
  <c r="R185" i="41"/>
  <c r="P185" i="41"/>
  <c r="BI184" i="41"/>
  <c r="BH184" i="41"/>
  <c r="BG184" i="41"/>
  <c r="BE184" i="41"/>
  <c r="T184" i="41"/>
  <c r="R184" i="41"/>
  <c r="P184" i="41"/>
  <c r="BI183" i="41"/>
  <c r="BH183" i="41"/>
  <c r="BG183" i="41"/>
  <c r="BE183" i="41"/>
  <c r="T183" i="41"/>
  <c r="R183" i="41"/>
  <c r="P183" i="41"/>
  <c r="BI182" i="41"/>
  <c r="BH182" i="41"/>
  <c r="BG182" i="41"/>
  <c r="BE182" i="41"/>
  <c r="T182" i="41"/>
  <c r="R182" i="41"/>
  <c r="P182" i="41"/>
  <c r="BI180" i="41"/>
  <c r="BH180" i="41"/>
  <c r="BG180" i="41"/>
  <c r="BE180" i="41"/>
  <c r="T180" i="41"/>
  <c r="R180" i="41"/>
  <c r="P180" i="41"/>
  <c r="BI179" i="41"/>
  <c r="BH179" i="41"/>
  <c r="BG179" i="41"/>
  <c r="BE179" i="41"/>
  <c r="T179" i="41"/>
  <c r="R179" i="41"/>
  <c r="P179" i="41"/>
  <c r="BI178" i="41"/>
  <c r="BH178" i="41"/>
  <c r="BG178" i="41"/>
  <c r="BE178" i="41"/>
  <c r="T178" i="41"/>
  <c r="R178" i="41"/>
  <c r="P178" i="41"/>
  <c r="BI177" i="41"/>
  <c r="BH177" i="41"/>
  <c r="BG177" i="41"/>
  <c r="BE177" i="41"/>
  <c r="T177" i="41"/>
  <c r="R177" i="41"/>
  <c r="P177" i="41"/>
  <c r="BI176" i="41"/>
  <c r="BH176" i="41"/>
  <c r="BG176" i="41"/>
  <c r="BE176" i="41"/>
  <c r="T176" i="41"/>
  <c r="R176" i="41"/>
  <c r="P176" i="41"/>
  <c r="BI174" i="41"/>
  <c r="BH174" i="41"/>
  <c r="BG174" i="41"/>
  <c r="BE174" i="41"/>
  <c r="T174" i="41"/>
  <c r="R174" i="41"/>
  <c r="P174" i="41"/>
  <c r="BI172" i="41"/>
  <c r="BH172" i="41"/>
  <c r="BG172" i="41"/>
  <c r="BE172" i="41"/>
  <c r="T172" i="41"/>
  <c r="R172" i="41"/>
  <c r="P172" i="41"/>
  <c r="BI170" i="41"/>
  <c r="BH170" i="41"/>
  <c r="BG170" i="41"/>
  <c r="BE170" i="41"/>
  <c r="T170" i="41"/>
  <c r="R170" i="41"/>
  <c r="P170" i="41"/>
  <c r="BI169" i="41"/>
  <c r="BH169" i="41"/>
  <c r="BG169" i="41"/>
  <c r="BE169" i="41"/>
  <c r="T169" i="41"/>
  <c r="R169" i="41"/>
  <c r="P169" i="41"/>
  <c r="BI167" i="41"/>
  <c r="BH167" i="41"/>
  <c r="BG167" i="41"/>
  <c r="BE167" i="41"/>
  <c r="T167" i="41"/>
  <c r="R167" i="41"/>
  <c r="P167" i="41"/>
  <c r="BI166" i="41"/>
  <c r="BH166" i="41"/>
  <c r="BG166" i="41"/>
  <c r="BE166" i="41"/>
  <c r="T166" i="41"/>
  <c r="R166" i="41"/>
  <c r="P166" i="41"/>
  <c r="BI164" i="41"/>
  <c r="BH164" i="41"/>
  <c r="BG164" i="41"/>
  <c r="BE164" i="41"/>
  <c r="T164" i="41"/>
  <c r="R164" i="41"/>
  <c r="P164" i="41"/>
  <c r="BI162" i="41"/>
  <c r="BH162" i="41"/>
  <c r="BG162" i="41"/>
  <c r="BE162" i="41"/>
  <c r="T162" i="41"/>
  <c r="R162" i="41"/>
  <c r="P162" i="41"/>
  <c r="BI160" i="41"/>
  <c r="BH160" i="41"/>
  <c r="BG160" i="41"/>
  <c r="BE160" i="41"/>
  <c r="T160" i="41"/>
  <c r="R160" i="41"/>
  <c r="P160" i="41"/>
  <c r="BI158" i="41"/>
  <c r="BH158" i="41"/>
  <c r="BG158" i="41"/>
  <c r="BE158" i="41"/>
  <c r="T158" i="41"/>
  <c r="R158" i="41"/>
  <c r="P158" i="41"/>
  <c r="BI157" i="41"/>
  <c r="BH157" i="41"/>
  <c r="BG157" i="41"/>
  <c r="BE157" i="41"/>
  <c r="T157" i="41"/>
  <c r="R157" i="41"/>
  <c r="P157" i="41"/>
  <c r="BI154" i="41"/>
  <c r="BH154" i="41"/>
  <c r="BG154" i="41"/>
  <c r="BE154" i="41"/>
  <c r="T154" i="41"/>
  <c r="T153" i="41"/>
  <c r="R154" i="41"/>
  <c r="R153" i="41"/>
  <c r="P154" i="41"/>
  <c r="P153" i="41"/>
  <c r="BI152" i="41"/>
  <c r="BH152" i="41"/>
  <c r="BG152" i="41"/>
  <c r="BE152" i="41"/>
  <c r="T152" i="41"/>
  <c r="R152" i="41"/>
  <c r="P152" i="41"/>
  <c r="BI151" i="41"/>
  <c r="BH151" i="41"/>
  <c r="BG151" i="41"/>
  <c r="BE151" i="41"/>
  <c r="T151" i="41"/>
  <c r="R151" i="41"/>
  <c r="P151" i="41"/>
  <c r="BI150" i="41"/>
  <c r="BH150" i="41"/>
  <c r="BG150" i="41"/>
  <c r="BE150" i="41"/>
  <c r="T150" i="41"/>
  <c r="R150" i="41"/>
  <c r="P150" i="41"/>
  <c r="BI149" i="41"/>
  <c r="BH149" i="41"/>
  <c r="BG149" i="41"/>
  <c r="BE149" i="41"/>
  <c r="T149" i="41"/>
  <c r="R149" i="41"/>
  <c r="P149" i="41"/>
  <c r="BI148" i="41"/>
  <c r="BH148" i="41"/>
  <c r="BG148" i="41"/>
  <c r="BE148" i="41"/>
  <c r="T148" i="41"/>
  <c r="R148" i="41"/>
  <c r="P148" i="41"/>
  <c r="BI147" i="41"/>
  <c r="BH147" i="41"/>
  <c r="BG147" i="41"/>
  <c r="BE147" i="41"/>
  <c r="T147" i="41"/>
  <c r="R147" i="41"/>
  <c r="P147" i="41"/>
  <c r="BI146" i="41"/>
  <c r="BH146" i="41"/>
  <c r="BG146" i="41"/>
  <c r="BE146" i="41"/>
  <c r="T146" i="41"/>
  <c r="R146" i="41"/>
  <c r="P146" i="41"/>
  <c r="BI145" i="41"/>
  <c r="BH145" i="41"/>
  <c r="BG145" i="41"/>
  <c r="BE145" i="41"/>
  <c r="T145" i="41"/>
  <c r="R145" i="41"/>
  <c r="P145" i="41"/>
  <c r="BI144" i="41"/>
  <c r="BH144" i="41"/>
  <c r="BG144" i="41"/>
  <c r="BE144" i="41"/>
  <c r="T144" i="41"/>
  <c r="R144" i="41"/>
  <c r="P144" i="41"/>
  <c r="BI143" i="41"/>
  <c r="BH143" i="41"/>
  <c r="BG143" i="41"/>
  <c r="BE143" i="41"/>
  <c r="T143" i="41"/>
  <c r="R143" i="41"/>
  <c r="P143" i="41"/>
  <c r="BI141" i="41"/>
  <c r="BH141" i="41"/>
  <c r="BG141" i="41"/>
  <c r="BE141" i="41"/>
  <c r="T141" i="41"/>
  <c r="R141" i="41"/>
  <c r="P141" i="41"/>
  <c r="BI140" i="41"/>
  <c r="BH140" i="41"/>
  <c r="BG140" i="41"/>
  <c r="BE140" i="41"/>
  <c r="T140" i="41"/>
  <c r="R140" i="41"/>
  <c r="P140" i="41"/>
  <c r="BI138" i="41"/>
  <c r="BH138" i="41"/>
  <c r="BG138" i="41"/>
  <c r="BE138" i="41"/>
  <c r="T138" i="41"/>
  <c r="R138" i="41"/>
  <c r="P138" i="41"/>
  <c r="BI137" i="41"/>
  <c r="BH137" i="41"/>
  <c r="BG137" i="41"/>
  <c r="BE137" i="41"/>
  <c r="T137" i="41"/>
  <c r="R137" i="41"/>
  <c r="P137" i="41"/>
  <c r="BI136" i="41"/>
  <c r="BH136" i="41"/>
  <c r="BG136" i="41"/>
  <c r="BE136" i="41"/>
  <c r="T136" i="41"/>
  <c r="R136" i="41"/>
  <c r="P136" i="41"/>
  <c r="BI135" i="41"/>
  <c r="BH135" i="41"/>
  <c r="BG135" i="41"/>
  <c r="BE135" i="41"/>
  <c r="T135" i="41"/>
  <c r="R135" i="41"/>
  <c r="P135" i="41"/>
  <c r="J129" i="41"/>
  <c r="J128" i="41"/>
  <c r="F128" i="41"/>
  <c r="F126" i="41"/>
  <c r="E124" i="41"/>
  <c r="J96" i="41"/>
  <c r="J95" i="41"/>
  <c r="F95" i="41"/>
  <c r="F93" i="41"/>
  <c r="E91" i="41"/>
  <c r="J22" i="41"/>
  <c r="E22" i="41"/>
  <c r="F129" i="41"/>
  <c r="J21" i="41"/>
  <c r="J16" i="41"/>
  <c r="J126" i="41"/>
  <c r="E7" i="41"/>
  <c r="E85" i="41"/>
  <c r="J41" i="40"/>
  <c r="J40" i="40"/>
  <c r="AY148" i="1"/>
  <c r="J39" i="40"/>
  <c r="AX148" i="1"/>
  <c r="BI152" i="40"/>
  <c r="BH152" i="40"/>
  <c r="BG152" i="40"/>
  <c r="BE152" i="40"/>
  <c r="T152" i="40"/>
  <c r="R152" i="40"/>
  <c r="P152" i="40"/>
  <c r="BI151" i="40"/>
  <c r="BH151" i="40"/>
  <c r="BG151" i="40"/>
  <c r="BE151" i="40"/>
  <c r="T151" i="40"/>
  <c r="R151" i="40"/>
  <c r="P151" i="40"/>
  <c r="BI150" i="40"/>
  <c r="BH150" i="40"/>
  <c r="BG150" i="40"/>
  <c r="BE150" i="40"/>
  <c r="T150" i="40"/>
  <c r="R150" i="40"/>
  <c r="P150" i="40"/>
  <c r="BI149" i="40"/>
  <c r="BH149" i="40"/>
  <c r="BG149" i="40"/>
  <c r="BE149" i="40"/>
  <c r="T149" i="40"/>
  <c r="R149" i="40"/>
  <c r="P149" i="40"/>
  <c r="BI148" i="40"/>
  <c r="BH148" i="40"/>
  <c r="BG148" i="40"/>
  <c r="BE148" i="40"/>
  <c r="T148" i="40"/>
  <c r="R148" i="40"/>
  <c r="P148" i="40"/>
  <c r="BI147" i="40"/>
  <c r="BH147" i="40"/>
  <c r="BG147" i="40"/>
  <c r="BE147" i="40"/>
  <c r="T147" i="40"/>
  <c r="R147" i="40"/>
  <c r="P147" i="40"/>
  <c r="BI146" i="40"/>
  <c r="BH146" i="40"/>
  <c r="BG146" i="40"/>
  <c r="BE146" i="40"/>
  <c r="T146" i="40"/>
  <c r="R146" i="40"/>
  <c r="P146" i="40"/>
  <c r="BI144" i="40"/>
  <c r="BH144" i="40"/>
  <c r="BG144" i="40"/>
  <c r="BE144" i="40"/>
  <c r="T144" i="40"/>
  <c r="R144" i="40"/>
  <c r="P144" i="40"/>
  <c r="BI143" i="40"/>
  <c r="BH143" i="40"/>
  <c r="BG143" i="40"/>
  <c r="BE143" i="40"/>
  <c r="T143" i="40"/>
  <c r="R143" i="40"/>
  <c r="P143" i="40"/>
  <c r="BI142" i="40"/>
  <c r="BH142" i="40"/>
  <c r="BG142" i="40"/>
  <c r="BE142" i="40"/>
  <c r="T142" i="40"/>
  <c r="R142" i="40"/>
  <c r="P142" i="40"/>
  <c r="BI141" i="40"/>
  <c r="BH141" i="40"/>
  <c r="BG141" i="40"/>
  <c r="BE141" i="40"/>
  <c r="T141" i="40"/>
  <c r="R141" i="40"/>
  <c r="P141" i="40"/>
  <c r="BI140" i="40"/>
  <c r="BH140" i="40"/>
  <c r="BG140" i="40"/>
  <c r="BE140" i="40"/>
  <c r="T140" i="40"/>
  <c r="R140" i="40"/>
  <c r="P140" i="40"/>
  <c r="BI139" i="40"/>
  <c r="BH139" i="40"/>
  <c r="BG139" i="40"/>
  <c r="BE139" i="40"/>
  <c r="T139" i="40"/>
  <c r="R139" i="40"/>
  <c r="P139" i="40"/>
  <c r="BI138" i="40"/>
  <c r="BH138" i="40"/>
  <c r="BG138" i="40"/>
  <c r="BE138" i="40"/>
  <c r="T138" i="40"/>
  <c r="R138" i="40"/>
  <c r="P138" i="40"/>
  <c r="BI136" i="40"/>
  <c r="BH136" i="40"/>
  <c r="BG136" i="40"/>
  <c r="BE136" i="40"/>
  <c r="T136" i="40"/>
  <c r="R136" i="40"/>
  <c r="P136" i="40"/>
  <c r="BI135" i="40"/>
  <c r="BH135" i="40"/>
  <c r="BG135" i="40"/>
  <c r="BE135" i="40"/>
  <c r="T135" i="40"/>
  <c r="R135" i="40"/>
  <c r="P135" i="40"/>
  <c r="BI134" i="40"/>
  <c r="BH134" i="40"/>
  <c r="BG134" i="40"/>
  <c r="BE134" i="40"/>
  <c r="T134" i="40"/>
  <c r="R134" i="40"/>
  <c r="P134" i="40"/>
  <c r="BI133" i="40"/>
  <c r="BH133" i="40"/>
  <c r="BG133" i="40"/>
  <c r="BE133" i="40"/>
  <c r="T133" i="40"/>
  <c r="R133" i="40"/>
  <c r="P133" i="40"/>
  <c r="BI132" i="40"/>
  <c r="BH132" i="40"/>
  <c r="BG132" i="40"/>
  <c r="BE132" i="40"/>
  <c r="T132" i="40"/>
  <c r="R132" i="40"/>
  <c r="P132" i="40"/>
  <c r="BI130" i="40"/>
  <c r="BH130" i="40"/>
  <c r="BG130" i="40"/>
  <c r="BE130" i="40"/>
  <c r="T130" i="40"/>
  <c r="R130" i="40"/>
  <c r="P130" i="40"/>
  <c r="BI129" i="40"/>
  <c r="BH129" i="40"/>
  <c r="BG129" i="40"/>
  <c r="BE129" i="40"/>
  <c r="T129" i="40"/>
  <c r="R129" i="40"/>
  <c r="P129" i="40"/>
  <c r="J124" i="40"/>
  <c r="J123" i="40"/>
  <c r="F123" i="40"/>
  <c r="F121" i="40"/>
  <c r="E119" i="40"/>
  <c r="J96" i="40"/>
  <c r="J95" i="40"/>
  <c r="F95" i="40"/>
  <c r="F93" i="40"/>
  <c r="E91" i="40"/>
  <c r="J22" i="40"/>
  <c r="E22" i="40"/>
  <c r="F124" i="40"/>
  <c r="J21" i="40"/>
  <c r="J16" i="40"/>
  <c r="J121" i="40"/>
  <c r="E7" i="40"/>
  <c r="E85" i="40"/>
  <c r="J41" i="39"/>
  <c r="J40" i="39"/>
  <c r="AY147" i="1"/>
  <c r="J39" i="39"/>
  <c r="AX147" i="1"/>
  <c r="BI180" i="39"/>
  <c r="BH180" i="39"/>
  <c r="BG180" i="39"/>
  <c r="BE180" i="39"/>
  <c r="T180" i="39"/>
  <c r="R180" i="39"/>
  <c r="P180" i="39"/>
  <c r="BI179" i="39"/>
  <c r="BH179" i="39"/>
  <c r="BG179" i="39"/>
  <c r="BE179" i="39"/>
  <c r="T179" i="39"/>
  <c r="R179" i="39"/>
  <c r="P179" i="39"/>
  <c r="BI178" i="39"/>
  <c r="BH178" i="39"/>
  <c r="BG178" i="39"/>
  <c r="BE178" i="39"/>
  <c r="T178" i="39"/>
  <c r="R178" i="39"/>
  <c r="P178" i="39"/>
  <c r="BI177" i="39"/>
  <c r="BH177" i="39"/>
  <c r="BG177" i="39"/>
  <c r="BE177" i="39"/>
  <c r="T177" i="39"/>
  <c r="R177" i="39"/>
  <c r="P177" i="39"/>
  <c r="BI175" i="39"/>
  <c r="BH175" i="39"/>
  <c r="BG175" i="39"/>
  <c r="BE175" i="39"/>
  <c r="T175" i="39"/>
  <c r="R175" i="39"/>
  <c r="P175" i="39"/>
  <c r="BI174" i="39"/>
  <c r="BH174" i="39"/>
  <c r="BG174" i="39"/>
  <c r="BE174" i="39"/>
  <c r="T174" i="39"/>
  <c r="R174" i="39"/>
  <c r="P174" i="39"/>
  <c r="BI173" i="39"/>
  <c r="BH173" i="39"/>
  <c r="BG173" i="39"/>
  <c r="BE173" i="39"/>
  <c r="T173" i="39"/>
  <c r="R173" i="39"/>
  <c r="P173" i="39"/>
  <c r="BI172" i="39"/>
  <c r="BH172" i="39"/>
  <c r="BG172" i="39"/>
  <c r="BE172" i="39"/>
  <c r="T172" i="39"/>
  <c r="R172" i="39"/>
  <c r="P172" i="39"/>
  <c r="BI171" i="39"/>
  <c r="BH171" i="39"/>
  <c r="BG171" i="39"/>
  <c r="BE171" i="39"/>
  <c r="T171" i="39"/>
  <c r="R171" i="39"/>
  <c r="P171" i="39"/>
  <c r="BI170" i="39"/>
  <c r="BH170" i="39"/>
  <c r="BG170" i="39"/>
  <c r="BE170" i="39"/>
  <c r="T170" i="39"/>
  <c r="R170" i="39"/>
  <c r="P170" i="39"/>
  <c r="BI168" i="39"/>
  <c r="BH168" i="39"/>
  <c r="BG168" i="39"/>
  <c r="BE168" i="39"/>
  <c r="T168" i="39"/>
  <c r="T167" i="39"/>
  <c r="R168" i="39"/>
  <c r="R167" i="39"/>
  <c r="P168" i="39"/>
  <c r="P167" i="39"/>
  <c r="BI166" i="39"/>
  <c r="BH166" i="39"/>
  <c r="BG166" i="39"/>
  <c r="BE166" i="39"/>
  <c r="T166" i="39"/>
  <c r="R166" i="39"/>
  <c r="P166" i="39"/>
  <c r="BI165" i="39"/>
  <c r="BH165" i="39"/>
  <c r="BG165" i="39"/>
  <c r="BE165" i="39"/>
  <c r="T165" i="39"/>
  <c r="R165" i="39"/>
  <c r="P165" i="39"/>
  <c r="BI164" i="39"/>
  <c r="BH164" i="39"/>
  <c r="BG164" i="39"/>
  <c r="BE164" i="39"/>
  <c r="T164" i="39"/>
  <c r="R164" i="39"/>
  <c r="P164" i="39"/>
  <c r="BI163" i="39"/>
  <c r="BH163" i="39"/>
  <c r="BG163" i="39"/>
  <c r="BE163" i="39"/>
  <c r="T163" i="39"/>
  <c r="R163" i="39"/>
  <c r="P163" i="39"/>
  <c r="BI162" i="39"/>
  <c r="BH162" i="39"/>
  <c r="BG162" i="39"/>
  <c r="BE162" i="39"/>
  <c r="T162" i="39"/>
  <c r="R162" i="39"/>
  <c r="P162" i="39"/>
  <c r="BI161" i="39"/>
  <c r="BH161" i="39"/>
  <c r="BG161" i="39"/>
  <c r="BE161" i="39"/>
  <c r="T161" i="39"/>
  <c r="R161" i="39"/>
  <c r="P161" i="39"/>
  <c r="BI160" i="39"/>
  <c r="BH160" i="39"/>
  <c r="BG160" i="39"/>
  <c r="BE160" i="39"/>
  <c r="T160" i="39"/>
  <c r="R160" i="39"/>
  <c r="P160" i="39"/>
  <c r="BI159" i="39"/>
  <c r="BH159" i="39"/>
  <c r="BG159" i="39"/>
  <c r="BE159" i="39"/>
  <c r="T159" i="39"/>
  <c r="R159" i="39"/>
  <c r="P159" i="39"/>
  <c r="BI158" i="39"/>
  <c r="BH158" i="39"/>
  <c r="BG158" i="39"/>
  <c r="BE158" i="39"/>
  <c r="T158" i="39"/>
  <c r="R158" i="39"/>
  <c r="P158" i="39"/>
  <c r="BI157" i="39"/>
  <c r="BH157" i="39"/>
  <c r="BG157" i="39"/>
  <c r="BE157" i="39"/>
  <c r="T157" i="39"/>
  <c r="R157" i="39"/>
  <c r="P157" i="39"/>
  <c r="BI156" i="39"/>
  <c r="BH156" i="39"/>
  <c r="BG156" i="39"/>
  <c r="BE156" i="39"/>
  <c r="T156" i="39"/>
  <c r="R156" i="39"/>
  <c r="P156" i="39"/>
  <c r="BI155" i="39"/>
  <c r="BH155" i="39"/>
  <c r="BG155" i="39"/>
  <c r="BE155" i="39"/>
  <c r="T155" i="39"/>
  <c r="R155" i="39"/>
  <c r="P155" i="39"/>
  <c r="BI154" i="39"/>
  <c r="BH154" i="39"/>
  <c r="BG154" i="39"/>
  <c r="BE154" i="39"/>
  <c r="T154" i="39"/>
  <c r="R154" i="39"/>
  <c r="P154" i="39"/>
  <c r="BI153" i="39"/>
  <c r="BH153" i="39"/>
  <c r="BG153" i="39"/>
  <c r="BE153" i="39"/>
  <c r="T153" i="39"/>
  <c r="R153" i="39"/>
  <c r="P153" i="39"/>
  <c r="BI152" i="39"/>
  <c r="BH152" i="39"/>
  <c r="BG152" i="39"/>
  <c r="BE152" i="39"/>
  <c r="T152" i="39"/>
  <c r="R152" i="39"/>
  <c r="P152" i="39"/>
  <c r="BI151" i="39"/>
  <c r="BH151" i="39"/>
  <c r="BG151" i="39"/>
  <c r="BE151" i="39"/>
  <c r="T151" i="39"/>
  <c r="R151" i="39"/>
  <c r="P151" i="39"/>
  <c r="BI150" i="39"/>
  <c r="BH150" i="39"/>
  <c r="BG150" i="39"/>
  <c r="BE150" i="39"/>
  <c r="T150" i="39"/>
  <c r="R150" i="39"/>
  <c r="P150" i="39"/>
  <c r="BI149" i="39"/>
  <c r="BH149" i="39"/>
  <c r="BG149" i="39"/>
  <c r="BE149" i="39"/>
  <c r="T149" i="39"/>
  <c r="R149" i="39"/>
  <c r="P149" i="39"/>
  <c r="BI148" i="39"/>
  <c r="BH148" i="39"/>
  <c r="BG148" i="39"/>
  <c r="BE148" i="39"/>
  <c r="T148" i="39"/>
  <c r="R148" i="39"/>
  <c r="P148" i="39"/>
  <c r="BI147" i="39"/>
  <c r="BH147" i="39"/>
  <c r="BG147" i="39"/>
  <c r="BE147" i="39"/>
  <c r="T147" i="39"/>
  <c r="R147" i="39"/>
  <c r="P147" i="39"/>
  <c r="BI146" i="39"/>
  <c r="BH146" i="39"/>
  <c r="BG146" i="39"/>
  <c r="BE146" i="39"/>
  <c r="T146" i="39"/>
  <c r="R146" i="39"/>
  <c r="P146" i="39"/>
  <c r="BI145" i="39"/>
  <c r="BH145" i="39"/>
  <c r="BG145" i="39"/>
  <c r="BE145" i="39"/>
  <c r="T145" i="39"/>
  <c r="R145" i="39"/>
  <c r="P145" i="39"/>
  <c r="BI144" i="39"/>
  <c r="BH144" i="39"/>
  <c r="BG144" i="39"/>
  <c r="BE144" i="39"/>
  <c r="T144" i="39"/>
  <c r="R144" i="39"/>
  <c r="P144" i="39"/>
  <c r="BI143" i="39"/>
  <c r="BH143" i="39"/>
  <c r="BG143" i="39"/>
  <c r="BE143" i="39"/>
  <c r="T143" i="39"/>
  <c r="R143" i="39"/>
  <c r="P143" i="39"/>
  <c r="BI142" i="39"/>
  <c r="BH142" i="39"/>
  <c r="BG142" i="39"/>
  <c r="BE142" i="39"/>
  <c r="T142" i="39"/>
  <c r="R142" i="39"/>
  <c r="P142" i="39"/>
  <c r="BI141" i="39"/>
  <c r="BH141" i="39"/>
  <c r="BG141" i="39"/>
  <c r="BE141" i="39"/>
  <c r="T141" i="39"/>
  <c r="R141" i="39"/>
  <c r="P141" i="39"/>
  <c r="BI140" i="39"/>
  <c r="BH140" i="39"/>
  <c r="BG140" i="39"/>
  <c r="BE140" i="39"/>
  <c r="T140" i="39"/>
  <c r="R140" i="39"/>
  <c r="P140" i="39"/>
  <c r="BI139" i="39"/>
  <c r="BH139" i="39"/>
  <c r="BG139" i="39"/>
  <c r="BE139" i="39"/>
  <c r="T139" i="39"/>
  <c r="R139" i="39"/>
  <c r="P139" i="39"/>
  <c r="BI138" i="39"/>
  <c r="BH138" i="39"/>
  <c r="BG138" i="39"/>
  <c r="BE138" i="39"/>
  <c r="T138" i="39"/>
  <c r="R138" i="39"/>
  <c r="P138" i="39"/>
  <c r="BI137" i="39"/>
  <c r="BH137" i="39"/>
  <c r="BG137" i="39"/>
  <c r="BE137" i="39"/>
  <c r="T137" i="39"/>
  <c r="R137" i="39"/>
  <c r="P137" i="39"/>
  <c r="BI136" i="39"/>
  <c r="BH136" i="39"/>
  <c r="BG136" i="39"/>
  <c r="BE136" i="39"/>
  <c r="T136" i="39"/>
  <c r="R136" i="39"/>
  <c r="P136" i="39"/>
  <c r="BI135" i="39"/>
  <c r="BH135" i="39"/>
  <c r="BG135" i="39"/>
  <c r="BE135" i="39"/>
  <c r="T135" i="39"/>
  <c r="R135" i="39"/>
  <c r="P135" i="39"/>
  <c r="BI134" i="39"/>
  <c r="BH134" i="39"/>
  <c r="BG134" i="39"/>
  <c r="BE134" i="39"/>
  <c r="T134" i="39"/>
  <c r="R134" i="39"/>
  <c r="P134" i="39"/>
  <c r="BI133" i="39"/>
  <c r="BH133" i="39"/>
  <c r="BG133" i="39"/>
  <c r="BE133" i="39"/>
  <c r="T133" i="39"/>
  <c r="R133" i="39"/>
  <c r="P133" i="39"/>
  <c r="BI132" i="39"/>
  <c r="BH132" i="39"/>
  <c r="BG132" i="39"/>
  <c r="BE132" i="39"/>
  <c r="T132" i="39"/>
  <c r="R132" i="39"/>
  <c r="P132" i="39"/>
  <c r="BI131" i="39"/>
  <c r="BH131" i="39"/>
  <c r="BG131" i="39"/>
  <c r="BE131" i="39"/>
  <c r="T131" i="39"/>
  <c r="R131" i="39"/>
  <c r="P131" i="39"/>
  <c r="BI130" i="39"/>
  <c r="BH130" i="39"/>
  <c r="BG130" i="39"/>
  <c r="BE130" i="39"/>
  <c r="T130" i="39"/>
  <c r="R130" i="39"/>
  <c r="P130" i="39"/>
  <c r="J125" i="39"/>
  <c r="J124" i="39"/>
  <c r="F124" i="39"/>
  <c r="F122" i="39"/>
  <c r="E120" i="39"/>
  <c r="J96" i="39"/>
  <c r="J95" i="39"/>
  <c r="F95" i="39"/>
  <c r="F93" i="39"/>
  <c r="E91" i="39"/>
  <c r="J22" i="39"/>
  <c r="E22" i="39"/>
  <c r="F125" i="39"/>
  <c r="J21" i="39"/>
  <c r="J16" i="39"/>
  <c r="J93" i="39"/>
  <c r="E7" i="39"/>
  <c r="E114" i="39"/>
  <c r="J41" i="38"/>
  <c r="J40" i="38"/>
  <c r="AY146" i="1"/>
  <c r="J39" i="38"/>
  <c r="AX146" i="1"/>
  <c r="BI183" i="38"/>
  <c r="BH183" i="38"/>
  <c r="BG183" i="38"/>
  <c r="BE183" i="38"/>
  <c r="T183" i="38"/>
  <c r="R183" i="38"/>
  <c r="P183" i="38"/>
  <c r="BI182" i="38"/>
  <c r="BH182" i="38"/>
  <c r="BG182" i="38"/>
  <c r="BE182" i="38"/>
  <c r="T182" i="38"/>
  <c r="R182" i="38"/>
  <c r="P182" i="38"/>
  <c r="BI181" i="38"/>
  <c r="BH181" i="38"/>
  <c r="BG181" i="38"/>
  <c r="BE181" i="38"/>
  <c r="T181" i="38"/>
  <c r="R181" i="38"/>
  <c r="P181" i="38"/>
  <c r="BI180" i="38"/>
  <c r="BH180" i="38"/>
  <c r="BG180" i="38"/>
  <c r="BE180" i="38"/>
  <c r="T180" i="38"/>
  <c r="R180" i="38"/>
  <c r="P180" i="38"/>
  <c r="BI179" i="38"/>
  <c r="BH179" i="38"/>
  <c r="BG179" i="38"/>
  <c r="BE179" i="38"/>
  <c r="T179" i="38"/>
  <c r="R179" i="38"/>
  <c r="P179" i="38"/>
  <c r="BI178" i="38"/>
  <c r="BH178" i="38"/>
  <c r="BG178" i="38"/>
  <c r="BE178" i="38"/>
  <c r="T178" i="38"/>
  <c r="R178" i="38"/>
  <c r="P178" i="38"/>
  <c r="BI177" i="38"/>
  <c r="BH177" i="38"/>
  <c r="BG177" i="38"/>
  <c r="BE177" i="38"/>
  <c r="T177" i="38"/>
  <c r="R177" i="38"/>
  <c r="P177" i="38"/>
  <c r="BI176" i="38"/>
  <c r="BH176" i="38"/>
  <c r="BG176" i="38"/>
  <c r="BE176" i="38"/>
  <c r="T176" i="38"/>
  <c r="R176" i="38"/>
  <c r="P176" i="38"/>
  <c r="BI175" i="38"/>
  <c r="BH175" i="38"/>
  <c r="BG175" i="38"/>
  <c r="BE175" i="38"/>
  <c r="T175" i="38"/>
  <c r="R175" i="38"/>
  <c r="P175" i="38"/>
  <c r="BI174" i="38"/>
  <c r="BH174" i="38"/>
  <c r="BG174" i="38"/>
  <c r="BE174" i="38"/>
  <c r="T174" i="38"/>
  <c r="R174" i="38"/>
  <c r="P174" i="38"/>
  <c r="BI173" i="38"/>
  <c r="BH173" i="38"/>
  <c r="BG173" i="38"/>
  <c r="BE173" i="38"/>
  <c r="T173" i="38"/>
  <c r="R173" i="38"/>
  <c r="P173" i="38"/>
  <c r="BI172" i="38"/>
  <c r="BH172" i="38"/>
  <c r="BG172" i="38"/>
  <c r="BE172" i="38"/>
  <c r="T172" i="38"/>
  <c r="R172" i="38"/>
  <c r="P172" i="38"/>
  <c r="BI171" i="38"/>
  <c r="BH171" i="38"/>
  <c r="BG171" i="38"/>
  <c r="BE171" i="38"/>
  <c r="T171" i="38"/>
  <c r="R171" i="38"/>
  <c r="P171" i="38"/>
  <c r="BI170" i="38"/>
  <c r="BH170" i="38"/>
  <c r="BG170" i="38"/>
  <c r="BE170" i="38"/>
  <c r="T170" i="38"/>
  <c r="R170" i="38"/>
  <c r="P170" i="38"/>
  <c r="BI169" i="38"/>
  <c r="BH169" i="38"/>
  <c r="BG169" i="38"/>
  <c r="BE169" i="38"/>
  <c r="T169" i="38"/>
  <c r="R169" i="38"/>
  <c r="P169" i="38"/>
  <c r="BI168" i="38"/>
  <c r="BH168" i="38"/>
  <c r="BG168" i="38"/>
  <c r="BE168" i="38"/>
  <c r="T168" i="38"/>
  <c r="R168" i="38"/>
  <c r="P168" i="38"/>
  <c r="BI167" i="38"/>
  <c r="BH167" i="38"/>
  <c r="BG167" i="38"/>
  <c r="BE167" i="38"/>
  <c r="T167" i="38"/>
  <c r="R167" i="38"/>
  <c r="P167" i="38"/>
  <c r="BI166" i="38"/>
  <c r="BH166" i="38"/>
  <c r="BG166" i="38"/>
  <c r="BE166" i="38"/>
  <c r="T166" i="38"/>
  <c r="R166" i="38"/>
  <c r="P166" i="38"/>
  <c r="BI165" i="38"/>
  <c r="BH165" i="38"/>
  <c r="BG165" i="38"/>
  <c r="BE165" i="38"/>
  <c r="T165" i="38"/>
  <c r="R165" i="38"/>
  <c r="P165" i="38"/>
  <c r="BI163" i="38"/>
  <c r="BH163" i="38"/>
  <c r="BG163" i="38"/>
  <c r="BE163" i="38"/>
  <c r="T163" i="38"/>
  <c r="R163" i="38"/>
  <c r="P163" i="38"/>
  <c r="BI162" i="38"/>
  <c r="BH162" i="38"/>
  <c r="BG162" i="38"/>
  <c r="BE162" i="38"/>
  <c r="T162" i="38"/>
  <c r="R162" i="38"/>
  <c r="P162" i="38"/>
  <c r="BI161" i="38"/>
  <c r="BH161" i="38"/>
  <c r="BG161" i="38"/>
  <c r="BE161" i="38"/>
  <c r="T161" i="38"/>
  <c r="R161" i="38"/>
  <c r="P161" i="38"/>
  <c r="BI160" i="38"/>
  <c r="BH160" i="38"/>
  <c r="BG160" i="38"/>
  <c r="BE160" i="38"/>
  <c r="T160" i="38"/>
  <c r="R160" i="38"/>
  <c r="P160" i="38"/>
  <c r="BI159" i="38"/>
  <c r="BH159" i="38"/>
  <c r="BG159" i="38"/>
  <c r="BE159" i="38"/>
  <c r="T159" i="38"/>
  <c r="R159" i="38"/>
  <c r="P159" i="38"/>
  <c r="BI158" i="38"/>
  <c r="BH158" i="38"/>
  <c r="BG158" i="38"/>
  <c r="BE158" i="38"/>
  <c r="T158" i="38"/>
  <c r="R158" i="38"/>
  <c r="P158" i="38"/>
  <c r="BI157" i="38"/>
  <c r="BH157" i="38"/>
  <c r="BG157" i="38"/>
  <c r="BE157" i="38"/>
  <c r="T157" i="38"/>
  <c r="R157" i="38"/>
  <c r="P157" i="38"/>
  <c r="BI156" i="38"/>
  <c r="BH156" i="38"/>
  <c r="BG156" i="38"/>
  <c r="BE156" i="38"/>
  <c r="T156" i="38"/>
  <c r="R156" i="38"/>
  <c r="P156" i="38"/>
  <c r="BI155" i="38"/>
  <c r="BH155" i="38"/>
  <c r="BG155" i="38"/>
  <c r="BE155" i="38"/>
  <c r="T155" i="38"/>
  <c r="R155" i="38"/>
  <c r="P155" i="38"/>
  <c r="BI154" i="38"/>
  <c r="BH154" i="38"/>
  <c r="BG154" i="38"/>
  <c r="BE154" i="38"/>
  <c r="T154" i="38"/>
  <c r="R154" i="38"/>
  <c r="P154" i="38"/>
  <c r="BI153" i="38"/>
  <c r="BH153" i="38"/>
  <c r="BG153" i="38"/>
  <c r="BE153" i="38"/>
  <c r="T153" i="38"/>
  <c r="R153" i="38"/>
  <c r="P153" i="38"/>
  <c r="BI152" i="38"/>
  <c r="BH152" i="38"/>
  <c r="BG152" i="38"/>
  <c r="BE152" i="38"/>
  <c r="T152" i="38"/>
  <c r="R152" i="38"/>
  <c r="P152" i="38"/>
  <c r="BI151" i="38"/>
  <c r="BH151" i="38"/>
  <c r="BG151" i="38"/>
  <c r="BE151" i="38"/>
  <c r="T151" i="38"/>
  <c r="R151" i="38"/>
  <c r="P151" i="38"/>
  <c r="BI150" i="38"/>
  <c r="BH150" i="38"/>
  <c r="BG150" i="38"/>
  <c r="BE150" i="38"/>
  <c r="T150" i="38"/>
  <c r="R150" i="38"/>
  <c r="P150" i="38"/>
  <c r="BI149" i="38"/>
  <c r="BH149" i="38"/>
  <c r="BG149" i="38"/>
  <c r="BE149" i="38"/>
  <c r="T149" i="38"/>
  <c r="R149" i="38"/>
  <c r="P149" i="38"/>
  <c r="BI148" i="38"/>
  <c r="BH148" i="38"/>
  <c r="BG148" i="38"/>
  <c r="BE148" i="38"/>
  <c r="T148" i="38"/>
  <c r="R148" i="38"/>
  <c r="P148" i="38"/>
  <c r="BI147" i="38"/>
  <c r="BH147" i="38"/>
  <c r="BG147" i="38"/>
  <c r="BE147" i="38"/>
  <c r="T147" i="38"/>
  <c r="R147" i="38"/>
  <c r="P147" i="38"/>
  <c r="BI146" i="38"/>
  <c r="BH146" i="38"/>
  <c r="BG146" i="38"/>
  <c r="BE146" i="38"/>
  <c r="T146" i="38"/>
  <c r="R146" i="38"/>
  <c r="P146" i="38"/>
  <c r="BI145" i="38"/>
  <c r="BH145" i="38"/>
  <c r="BG145" i="38"/>
  <c r="BE145" i="38"/>
  <c r="T145" i="38"/>
  <c r="R145" i="38"/>
  <c r="P145" i="38"/>
  <c r="BI144" i="38"/>
  <c r="BH144" i="38"/>
  <c r="BG144" i="38"/>
  <c r="BE144" i="38"/>
  <c r="T144" i="38"/>
  <c r="R144" i="38"/>
  <c r="P144" i="38"/>
  <c r="BI143" i="38"/>
  <c r="BH143" i="38"/>
  <c r="BG143" i="38"/>
  <c r="BE143" i="38"/>
  <c r="T143" i="38"/>
  <c r="R143" i="38"/>
  <c r="P143" i="38"/>
  <c r="BI142" i="38"/>
  <c r="BH142" i="38"/>
  <c r="BG142" i="38"/>
  <c r="BE142" i="38"/>
  <c r="T142" i="38"/>
  <c r="R142" i="38"/>
  <c r="P142" i="38"/>
  <c r="BI141" i="38"/>
  <c r="BH141" i="38"/>
  <c r="BG141" i="38"/>
  <c r="BE141" i="38"/>
  <c r="T141" i="38"/>
  <c r="R141" i="38"/>
  <c r="P141" i="38"/>
  <c r="BI140" i="38"/>
  <c r="BH140" i="38"/>
  <c r="BG140" i="38"/>
  <c r="BE140" i="38"/>
  <c r="T140" i="38"/>
  <c r="R140" i="38"/>
  <c r="P140" i="38"/>
  <c r="BI139" i="38"/>
  <c r="BH139" i="38"/>
  <c r="BG139" i="38"/>
  <c r="BE139" i="38"/>
  <c r="T139" i="38"/>
  <c r="R139" i="38"/>
  <c r="P139" i="38"/>
  <c r="BI138" i="38"/>
  <c r="BH138" i="38"/>
  <c r="BG138" i="38"/>
  <c r="BE138" i="38"/>
  <c r="T138" i="38"/>
  <c r="R138" i="38"/>
  <c r="P138" i="38"/>
  <c r="BI137" i="38"/>
  <c r="BH137" i="38"/>
  <c r="BG137" i="38"/>
  <c r="BE137" i="38"/>
  <c r="T137" i="38"/>
  <c r="R137" i="38"/>
  <c r="P137" i="38"/>
  <c r="BI136" i="38"/>
  <c r="BH136" i="38"/>
  <c r="BG136" i="38"/>
  <c r="BE136" i="38"/>
  <c r="T136" i="38"/>
  <c r="R136" i="38"/>
  <c r="P136" i="38"/>
  <c r="BI135" i="38"/>
  <c r="BH135" i="38"/>
  <c r="BG135" i="38"/>
  <c r="BE135" i="38"/>
  <c r="T135" i="38"/>
  <c r="R135" i="38"/>
  <c r="P135" i="38"/>
  <c r="BI134" i="38"/>
  <c r="BH134" i="38"/>
  <c r="BG134" i="38"/>
  <c r="BE134" i="38"/>
  <c r="T134" i="38"/>
  <c r="R134" i="38"/>
  <c r="P134" i="38"/>
  <c r="BI133" i="38"/>
  <c r="BH133" i="38"/>
  <c r="BG133" i="38"/>
  <c r="BE133" i="38"/>
  <c r="T133" i="38"/>
  <c r="R133" i="38"/>
  <c r="P133" i="38"/>
  <c r="BI132" i="38"/>
  <c r="BH132" i="38"/>
  <c r="BG132" i="38"/>
  <c r="BE132" i="38"/>
  <c r="T132" i="38"/>
  <c r="R132" i="38"/>
  <c r="P132" i="38"/>
  <c r="BI131" i="38"/>
  <c r="BH131" i="38"/>
  <c r="BG131" i="38"/>
  <c r="BE131" i="38"/>
  <c r="T131" i="38"/>
  <c r="R131" i="38"/>
  <c r="P131" i="38"/>
  <c r="BI130" i="38"/>
  <c r="BH130" i="38"/>
  <c r="BG130" i="38"/>
  <c r="BE130" i="38"/>
  <c r="T130" i="38"/>
  <c r="R130" i="38"/>
  <c r="P130" i="38"/>
  <c r="BI129" i="38"/>
  <c r="BH129" i="38"/>
  <c r="BG129" i="38"/>
  <c r="BE129" i="38"/>
  <c r="T129" i="38"/>
  <c r="R129" i="38"/>
  <c r="P129" i="38"/>
  <c r="BI128" i="38"/>
  <c r="BH128" i="38"/>
  <c r="BG128" i="38"/>
  <c r="BE128" i="38"/>
  <c r="T128" i="38"/>
  <c r="R128" i="38"/>
  <c r="P128" i="38"/>
  <c r="J123" i="38"/>
  <c r="J122" i="38"/>
  <c r="F122" i="38"/>
  <c r="F120" i="38"/>
  <c r="E118" i="38"/>
  <c r="J96" i="38"/>
  <c r="J95" i="38"/>
  <c r="F95" i="38"/>
  <c r="F93" i="38"/>
  <c r="E91" i="38"/>
  <c r="J22" i="38"/>
  <c r="E22" i="38"/>
  <c r="F123" i="38"/>
  <c r="J21" i="38"/>
  <c r="J16" i="38"/>
  <c r="J93" i="38"/>
  <c r="E7" i="38"/>
  <c r="E112" i="38"/>
  <c r="P128" i="37"/>
  <c r="P127" i="37"/>
  <c r="P126" i="37"/>
  <c r="AU145" i="1"/>
  <c r="J41" i="37"/>
  <c r="J40" i="37"/>
  <c r="AY145" i="1"/>
  <c r="J39" i="37"/>
  <c r="AX145" i="1"/>
  <c r="BI132" i="37"/>
  <c r="BH132" i="37"/>
  <c r="BG132" i="37"/>
  <c r="BE132" i="37"/>
  <c r="T132" i="37"/>
  <c r="R132" i="37"/>
  <c r="P132" i="37"/>
  <c r="BI131" i="37"/>
  <c r="BH131" i="37"/>
  <c r="BG131" i="37"/>
  <c r="BE131" i="37"/>
  <c r="T131" i="37"/>
  <c r="R131" i="37"/>
  <c r="P131" i="37"/>
  <c r="BI130" i="37"/>
  <c r="BH130" i="37"/>
  <c r="BG130" i="37"/>
  <c r="BE130" i="37"/>
  <c r="T130" i="37"/>
  <c r="R130" i="37"/>
  <c r="P130" i="37"/>
  <c r="BI129" i="37"/>
  <c r="BH129" i="37"/>
  <c r="BG129" i="37"/>
  <c r="BE129" i="37"/>
  <c r="T129" i="37"/>
  <c r="R129" i="37"/>
  <c r="P129" i="37"/>
  <c r="J123" i="37"/>
  <c r="J122" i="37"/>
  <c r="F122" i="37"/>
  <c r="F120" i="37"/>
  <c r="E118" i="37"/>
  <c r="J96" i="37"/>
  <c r="J95" i="37"/>
  <c r="F95" i="37"/>
  <c r="F93" i="37"/>
  <c r="E91" i="37"/>
  <c r="J22" i="37"/>
  <c r="E22" i="37"/>
  <c r="F123" i="37"/>
  <c r="J21" i="37"/>
  <c r="J16" i="37"/>
  <c r="J93" i="37"/>
  <c r="E7" i="37"/>
  <c r="E112" i="37"/>
  <c r="J41" i="36"/>
  <c r="J40" i="36"/>
  <c r="AY144" i="1"/>
  <c r="J39" i="36"/>
  <c r="AX144" i="1"/>
  <c r="BI458" i="36"/>
  <c r="BH458" i="36"/>
  <c r="BG458" i="36"/>
  <c r="BE458" i="36"/>
  <c r="T458" i="36"/>
  <c r="R458" i="36"/>
  <c r="P458" i="36"/>
  <c r="BI456" i="36"/>
  <c r="BH456" i="36"/>
  <c r="BG456" i="36"/>
  <c r="BE456" i="36"/>
  <c r="T456" i="36"/>
  <c r="R456" i="36"/>
  <c r="P456" i="36"/>
  <c r="BI454" i="36"/>
  <c r="BH454" i="36"/>
  <c r="BG454" i="36"/>
  <c r="BE454" i="36"/>
  <c r="T454" i="36"/>
  <c r="R454" i="36"/>
  <c r="P454" i="36"/>
  <c r="BI452" i="36"/>
  <c r="BH452" i="36"/>
  <c r="BG452" i="36"/>
  <c r="BE452" i="36"/>
  <c r="T452" i="36"/>
  <c r="R452" i="36"/>
  <c r="P452" i="36"/>
  <c r="BI450" i="36"/>
  <c r="BH450" i="36"/>
  <c r="BG450" i="36"/>
  <c r="BE450" i="36"/>
  <c r="T450" i="36"/>
  <c r="R450" i="36"/>
  <c r="P450" i="36"/>
  <c r="BI448" i="36"/>
  <c r="BH448" i="36"/>
  <c r="BG448" i="36"/>
  <c r="BE448" i="36"/>
  <c r="T448" i="36"/>
  <c r="R448" i="36"/>
  <c r="P448" i="36"/>
  <c r="BI446" i="36"/>
  <c r="BH446" i="36"/>
  <c r="BG446" i="36"/>
  <c r="BE446" i="36"/>
  <c r="T446" i="36"/>
  <c r="R446" i="36"/>
  <c r="P446" i="36"/>
  <c r="BI444" i="36"/>
  <c r="BH444" i="36"/>
  <c r="BG444" i="36"/>
  <c r="BE444" i="36"/>
  <c r="T444" i="36"/>
  <c r="R444" i="36"/>
  <c r="P444" i="36"/>
  <c r="BI442" i="36"/>
  <c r="BH442" i="36"/>
  <c r="BG442" i="36"/>
  <c r="BE442" i="36"/>
  <c r="T442" i="36"/>
  <c r="R442" i="36"/>
  <c r="P442" i="36"/>
  <c r="BI440" i="36"/>
  <c r="BH440" i="36"/>
  <c r="BG440" i="36"/>
  <c r="BE440" i="36"/>
  <c r="T440" i="36"/>
  <c r="R440" i="36"/>
  <c r="P440" i="36"/>
  <c r="BI438" i="36"/>
  <c r="BH438" i="36"/>
  <c r="BG438" i="36"/>
  <c r="BE438" i="36"/>
  <c r="T438" i="36"/>
  <c r="R438" i="36"/>
  <c r="P438" i="36"/>
  <c r="BI436" i="36"/>
  <c r="BH436" i="36"/>
  <c r="BG436" i="36"/>
  <c r="BE436" i="36"/>
  <c r="T436" i="36"/>
  <c r="R436" i="36"/>
  <c r="P436" i="36"/>
  <c r="BI434" i="36"/>
  <c r="BH434" i="36"/>
  <c r="BG434" i="36"/>
  <c r="BE434" i="36"/>
  <c r="T434" i="36"/>
  <c r="R434" i="36"/>
  <c r="P434" i="36"/>
  <c r="BI432" i="36"/>
  <c r="BH432" i="36"/>
  <c r="BG432" i="36"/>
  <c r="BE432" i="36"/>
  <c r="T432" i="36"/>
  <c r="R432" i="36"/>
  <c r="P432" i="36"/>
  <c r="BI430" i="36"/>
  <c r="BH430" i="36"/>
  <c r="BG430" i="36"/>
  <c r="BE430" i="36"/>
  <c r="T430" i="36"/>
  <c r="R430" i="36"/>
  <c r="P430" i="36"/>
  <c r="BI428" i="36"/>
  <c r="BH428" i="36"/>
  <c r="BG428" i="36"/>
  <c r="BE428" i="36"/>
  <c r="T428" i="36"/>
  <c r="R428" i="36"/>
  <c r="P428" i="36"/>
  <c r="BI426" i="36"/>
  <c r="BH426" i="36"/>
  <c r="BG426" i="36"/>
  <c r="BE426" i="36"/>
  <c r="T426" i="36"/>
  <c r="R426" i="36"/>
  <c r="P426" i="36"/>
  <c r="BI424" i="36"/>
  <c r="BH424" i="36"/>
  <c r="BG424" i="36"/>
  <c r="BE424" i="36"/>
  <c r="T424" i="36"/>
  <c r="R424" i="36"/>
  <c r="P424" i="36"/>
  <c r="BI423" i="36"/>
  <c r="BH423" i="36"/>
  <c r="BG423" i="36"/>
  <c r="BE423" i="36"/>
  <c r="T423" i="36"/>
  <c r="R423" i="36"/>
  <c r="P423" i="36"/>
  <c r="BI421" i="36"/>
  <c r="BH421" i="36"/>
  <c r="BG421" i="36"/>
  <c r="BE421" i="36"/>
  <c r="T421" i="36"/>
  <c r="R421" i="36"/>
  <c r="P421" i="36"/>
  <c r="BI420" i="36"/>
  <c r="BH420" i="36"/>
  <c r="BG420" i="36"/>
  <c r="BE420" i="36"/>
  <c r="T420" i="36"/>
  <c r="R420" i="36"/>
  <c r="P420" i="36"/>
  <c r="BI419" i="36"/>
  <c r="BH419" i="36"/>
  <c r="BG419" i="36"/>
  <c r="BE419" i="36"/>
  <c r="T419" i="36"/>
  <c r="R419" i="36"/>
  <c r="P419" i="36"/>
  <c r="BI417" i="36"/>
  <c r="BH417" i="36"/>
  <c r="BG417" i="36"/>
  <c r="BE417" i="36"/>
  <c r="T417" i="36"/>
  <c r="R417" i="36"/>
  <c r="P417" i="36"/>
  <c r="BI416" i="36"/>
  <c r="BH416" i="36"/>
  <c r="BG416" i="36"/>
  <c r="BE416" i="36"/>
  <c r="T416" i="36"/>
  <c r="R416" i="36"/>
  <c r="P416" i="36"/>
  <c r="BI415" i="36"/>
  <c r="BH415" i="36"/>
  <c r="BG415" i="36"/>
  <c r="BE415" i="36"/>
  <c r="T415" i="36"/>
  <c r="R415" i="36"/>
  <c r="P415" i="36"/>
  <c r="BI414" i="36"/>
  <c r="BH414" i="36"/>
  <c r="BG414" i="36"/>
  <c r="BE414" i="36"/>
  <c r="T414" i="36"/>
  <c r="R414" i="36"/>
  <c r="P414" i="36"/>
  <c r="BI413" i="36"/>
  <c r="BH413" i="36"/>
  <c r="BG413" i="36"/>
  <c r="BE413" i="36"/>
  <c r="T413" i="36"/>
  <c r="R413" i="36"/>
  <c r="P413" i="36"/>
  <c r="BI412" i="36"/>
  <c r="BH412" i="36"/>
  <c r="BG412" i="36"/>
  <c r="BE412" i="36"/>
  <c r="T412" i="36"/>
  <c r="R412" i="36"/>
  <c r="P412" i="36"/>
  <c r="BI410" i="36"/>
  <c r="BH410" i="36"/>
  <c r="BG410" i="36"/>
  <c r="BE410" i="36"/>
  <c r="T410" i="36"/>
  <c r="R410" i="36"/>
  <c r="P410" i="36"/>
  <c r="BI409" i="36"/>
  <c r="BH409" i="36"/>
  <c r="BG409" i="36"/>
  <c r="BE409" i="36"/>
  <c r="T409" i="36"/>
  <c r="R409" i="36"/>
  <c r="P409" i="36"/>
  <c r="BI408" i="36"/>
  <c r="BH408" i="36"/>
  <c r="BG408" i="36"/>
  <c r="BE408" i="36"/>
  <c r="T408" i="36"/>
  <c r="R408" i="36"/>
  <c r="P408" i="36"/>
  <c r="BI406" i="36"/>
  <c r="BH406" i="36"/>
  <c r="BG406" i="36"/>
  <c r="BE406" i="36"/>
  <c r="T406" i="36"/>
  <c r="R406" i="36"/>
  <c r="P406" i="36"/>
  <c r="BI405" i="36"/>
  <c r="BH405" i="36"/>
  <c r="BG405" i="36"/>
  <c r="BE405" i="36"/>
  <c r="T405" i="36"/>
  <c r="R405" i="36"/>
  <c r="P405" i="36"/>
  <c r="BI403" i="36"/>
  <c r="BH403" i="36"/>
  <c r="BG403" i="36"/>
  <c r="BE403" i="36"/>
  <c r="T403" i="36"/>
  <c r="R403" i="36"/>
  <c r="P403" i="36"/>
  <c r="BI402" i="36"/>
  <c r="BH402" i="36"/>
  <c r="BG402" i="36"/>
  <c r="BE402" i="36"/>
  <c r="T402" i="36"/>
  <c r="R402" i="36"/>
  <c r="P402" i="36"/>
  <c r="BI401" i="36"/>
  <c r="BH401" i="36"/>
  <c r="BG401" i="36"/>
  <c r="BE401" i="36"/>
  <c r="T401" i="36"/>
  <c r="R401" i="36"/>
  <c r="P401" i="36"/>
  <c r="BI400" i="36"/>
  <c r="BH400" i="36"/>
  <c r="BG400" i="36"/>
  <c r="BE400" i="36"/>
  <c r="T400" i="36"/>
  <c r="R400" i="36"/>
  <c r="P400" i="36"/>
  <c r="BI399" i="36"/>
  <c r="BH399" i="36"/>
  <c r="BG399" i="36"/>
  <c r="BE399" i="36"/>
  <c r="T399" i="36"/>
  <c r="R399" i="36"/>
  <c r="P399" i="36"/>
  <c r="BI397" i="36"/>
  <c r="BH397" i="36"/>
  <c r="BG397" i="36"/>
  <c r="BE397" i="36"/>
  <c r="T397" i="36"/>
  <c r="R397" i="36"/>
  <c r="P397" i="36"/>
  <c r="BI396" i="36"/>
  <c r="BH396" i="36"/>
  <c r="BG396" i="36"/>
  <c r="BE396" i="36"/>
  <c r="T396" i="36"/>
  <c r="R396" i="36"/>
  <c r="P396" i="36"/>
  <c r="BI395" i="36"/>
  <c r="BH395" i="36"/>
  <c r="BG395" i="36"/>
  <c r="BE395" i="36"/>
  <c r="T395" i="36"/>
  <c r="R395" i="36"/>
  <c r="P395" i="36"/>
  <c r="BI394" i="36"/>
  <c r="BH394" i="36"/>
  <c r="BG394" i="36"/>
  <c r="BE394" i="36"/>
  <c r="T394" i="36"/>
  <c r="R394" i="36"/>
  <c r="P394" i="36"/>
  <c r="BI393" i="36"/>
  <c r="BH393" i="36"/>
  <c r="BG393" i="36"/>
  <c r="BE393" i="36"/>
  <c r="T393" i="36"/>
  <c r="R393" i="36"/>
  <c r="P393" i="36"/>
  <c r="BI392" i="36"/>
  <c r="BH392" i="36"/>
  <c r="BG392" i="36"/>
  <c r="BE392" i="36"/>
  <c r="T392" i="36"/>
  <c r="R392" i="36"/>
  <c r="P392" i="36"/>
  <c r="BI391" i="36"/>
  <c r="BH391" i="36"/>
  <c r="BG391" i="36"/>
  <c r="BE391" i="36"/>
  <c r="T391" i="36"/>
  <c r="R391" i="36"/>
  <c r="P391" i="36"/>
  <c r="BI389" i="36"/>
  <c r="BH389" i="36"/>
  <c r="BG389" i="36"/>
  <c r="BE389" i="36"/>
  <c r="T389" i="36"/>
  <c r="R389" i="36"/>
  <c r="P389" i="36"/>
  <c r="BI388" i="36"/>
  <c r="BH388" i="36"/>
  <c r="BG388" i="36"/>
  <c r="BE388" i="36"/>
  <c r="T388" i="36"/>
  <c r="R388" i="36"/>
  <c r="P388" i="36"/>
  <c r="BI387" i="36"/>
  <c r="BH387" i="36"/>
  <c r="BG387" i="36"/>
  <c r="BE387" i="36"/>
  <c r="T387" i="36"/>
  <c r="R387" i="36"/>
  <c r="P387" i="36"/>
  <c r="BI386" i="36"/>
  <c r="BH386" i="36"/>
  <c r="BG386" i="36"/>
  <c r="BE386" i="36"/>
  <c r="T386" i="36"/>
  <c r="R386" i="36"/>
  <c r="P386" i="36"/>
  <c r="BI385" i="36"/>
  <c r="BH385" i="36"/>
  <c r="BG385" i="36"/>
  <c r="BE385" i="36"/>
  <c r="T385" i="36"/>
  <c r="R385" i="36"/>
  <c r="P385" i="36"/>
  <c r="BI384" i="36"/>
  <c r="BH384" i="36"/>
  <c r="BG384" i="36"/>
  <c r="BE384" i="36"/>
  <c r="T384" i="36"/>
  <c r="R384" i="36"/>
  <c r="P384" i="36"/>
  <c r="BI383" i="36"/>
  <c r="BH383" i="36"/>
  <c r="BG383" i="36"/>
  <c r="BE383" i="36"/>
  <c r="T383" i="36"/>
  <c r="R383" i="36"/>
  <c r="P383" i="36"/>
  <c r="BI382" i="36"/>
  <c r="BH382" i="36"/>
  <c r="BG382" i="36"/>
  <c r="BE382" i="36"/>
  <c r="T382" i="36"/>
  <c r="R382" i="36"/>
  <c r="P382" i="36"/>
  <c r="BI381" i="36"/>
  <c r="BH381" i="36"/>
  <c r="BG381" i="36"/>
  <c r="BE381" i="36"/>
  <c r="T381" i="36"/>
  <c r="R381" i="36"/>
  <c r="P381" i="36"/>
  <c r="BI380" i="36"/>
  <c r="BH380" i="36"/>
  <c r="BG380" i="36"/>
  <c r="BE380" i="36"/>
  <c r="T380" i="36"/>
  <c r="R380" i="36"/>
  <c r="P380" i="36"/>
  <c r="BI379" i="36"/>
  <c r="BH379" i="36"/>
  <c r="BG379" i="36"/>
  <c r="BE379" i="36"/>
  <c r="T379" i="36"/>
  <c r="R379" i="36"/>
  <c r="P379" i="36"/>
  <c r="BI378" i="36"/>
  <c r="BH378" i="36"/>
  <c r="BG378" i="36"/>
  <c r="BE378" i="36"/>
  <c r="T378" i="36"/>
  <c r="R378" i="36"/>
  <c r="P378" i="36"/>
  <c r="BI377" i="36"/>
  <c r="BH377" i="36"/>
  <c r="BG377" i="36"/>
  <c r="BE377" i="36"/>
  <c r="T377" i="36"/>
  <c r="R377" i="36"/>
  <c r="P377" i="36"/>
  <c r="BI376" i="36"/>
  <c r="BH376" i="36"/>
  <c r="BG376" i="36"/>
  <c r="BE376" i="36"/>
  <c r="T376" i="36"/>
  <c r="R376" i="36"/>
  <c r="P376" i="36"/>
  <c r="BI375" i="36"/>
  <c r="BH375" i="36"/>
  <c r="BG375" i="36"/>
  <c r="BE375" i="36"/>
  <c r="T375" i="36"/>
  <c r="R375" i="36"/>
  <c r="P375" i="36"/>
  <c r="BI374" i="36"/>
  <c r="BH374" i="36"/>
  <c r="BG374" i="36"/>
  <c r="BE374" i="36"/>
  <c r="T374" i="36"/>
  <c r="R374" i="36"/>
  <c r="P374" i="36"/>
  <c r="BI372" i="36"/>
  <c r="BH372" i="36"/>
  <c r="BG372" i="36"/>
  <c r="BE372" i="36"/>
  <c r="T372" i="36"/>
  <c r="R372" i="36"/>
  <c r="P372" i="36"/>
  <c r="BI371" i="36"/>
  <c r="BH371" i="36"/>
  <c r="BG371" i="36"/>
  <c r="BE371" i="36"/>
  <c r="T371" i="36"/>
  <c r="R371" i="36"/>
  <c r="P371" i="36"/>
  <c r="BI370" i="36"/>
  <c r="BH370" i="36"/>
  <c r="BG370" i="36"/>
  <c r="BE370" i="36"/>
  <c r="T370" i="36"/>
  <c r="R370" i="36"/>
  <c r="P370" i="36"/>
  <c r="BI369" i="36"/>
  <c r="BH369" i="36"/>
  <c r="BG369" i="36"/>
  <c r="BE369" i="36"/>
  <c r="T369" i="36"/>
  <c r="R369" i="36"/>
  <c r="P369" i="36"/>
  <c r="BI367" i="36"/>
  <c r="BH367" i="36"/>
  <c r="BG367" i="36"/>
  <c r="BE367" i="36"/>
  <c r="T367" i="36"/>
  <c r="R367" i="36"/>
  <c r="P367" i="36"/>
  <c r="BI366" i="36"/>
  <c r="BH366" i="36"/>
  <c r="BG366" i="36"/>
  <c r="BE366" i="36"/>
  <c r="T366" i="36"/>
  <c r="R366" i="36"/>
  <c r="P366" i="36"/>
  <c r="BI365" i="36"/>
  <c r="BH365" i="36"/>
  <c r="BG365" i="36"/>
  <c r="BE365" i="36"/>
  <c r="T365" i="36"/>
  <c r="R365" i="36"/>
  <c r="P365" i="36"/>
  <c r="BI363" i="36"/>
  <c r="BH363" i="36"/>
  <c r="BG363" i="36"/>
  <c r="BE363" i="36"/>
  <c r="T363" i="36"/>
  <c r="R363" i="36"/>
  <c r="P363" i="36"/>
  <c r="BI362" i="36"/>
  <c r="BH362" i="36"/>
  <c r="BG362" i="36"/>
  <c r="BE362" i="36"/>
  <c r="T362" i="36"/>
  <c r="R362" i="36"/>
  <c r="P362" i="36"/>
  <c r="BI361" i="36"/>
  <c r="BH361" i="36"/>
  <c r="BG361" i="36"/>
  <c r="BE361" i="36"/>
  <c r="T361" i="36"/>
  <c r="R361" i="36"/>
  <c r="P361" i="36"/>
  <c r="BI360" i="36"/>
  <c r="BH360" i="36"/>
  <c r="BG360" i="36"/>
  <c r="BE360" i="36"/>
  <c r="T360" i="36"/>
  <c r="R360" i="36"/>
  <c r="P360" i="36"/>
  <c r="BI359" i="36"/>
  <c r="BH359" i="36"/>
  <c r="BG359" i="36"/>
  <c r="BE359" i="36"/>
  <c r="T359" i="36"/>
  <c r="R359" i="36"/>
  <c r="P359" i="36"/>
  <c r="BI358" i="36"/>
  <c r="BH358" i="36"/>
  <c r="BG358" i="36"/>
  <c r="BE358" i="36"/>
  <c r="T358" i="36"/>
  <c r="R358" i="36"/>
  <c r="P358" i="36"/>
  <c r="BI357" i="36"/>
  <c r="BH357" i="36"/>
  <c r="BG357" i="36"/>
  <c r="BE357" i="36"/>
  <c r="T357" i="36"/>
  <c r="R357" i="36"/>
  <c r="P357" i="36"/>
  <c r="BI356" i="36"/>
  <c r="BH356" i="36"/>
  <c r="BG356" i="36"/>
  <c r="BE356" i="36"/>
  <c r="T356" i="36"/>
  <c r="R356" i="36"/>
  <c r="P356" i="36"/>
  <c r="BI355" i="36"/>
  <c r="BH355" i="36"/>
  <c r="BG355" i="36"/>
  <c r="BE355" i="36"/>
  <c r="T355" i="36"/>
  <c r="R355" i="36"/>
  <c r="P355" i="36"/>
  <c r="BI353" i="36"/>
  <c r="BH353" i="36"/>
  <c r="BG353" i="36"/>
  <c r="BE353" i="36"/>
  <c r="T353" i="36"/>
  <c r="R353" i="36"/>
  <c r="P353" i="36"/>
  <c r="BI352" i="36"/>
  <c r="BH352" i="36"/>
  <c r="BG352" i="36"/>
  <c r="BE352" i="36"/>
  <c r="T352" i="36"/>
  <c r="R352" i="36"/>
  <c r="P352" i="36"/>
  <c r="BI351" i="36"/>
  <c r="BH351" i="36"/>
  <c r="BG351" i="36"/>
  <c r="BE351" i="36"/>
  <c r="T351" i="36"/>
  <c r="R351" i="36"/>
  <c r="P351" i="36"/>
  <c r="BI349" i="36"/>
  <c r="BH349" i="36"/>
  <c r="BG349" i="36"/>
  <c r="BE349" i="36"/>
  <c r="T349" i="36"/>
  <c r="R349" i="36"/>
  <c r="P349" i="36"/>
  <c r="BI348" i="36"/>
  <c r="BH348" i="36"/>
  <c r="BG348" i="36"/>
  <c r="BE348" i="36"/>
  <c r="T348" i="36"/>
  <c r="R348" i="36"/>
  <c r="P348" i="36"/>
  <c r="BI347" i="36"/>
  <c r="BH347" i="36"/>
  <c r="BG347" i="36"/>
  <c r="BE347" i="36"/>
  <c r="T347" i="36"/>
  <c r="R347" i="36"/>
  <c r="P347" i="36"/>
  <c r="BI346" i="36"/>
  <c r="BH346" i="36"/>
  <c r="BG346" i="36"/>
  <c r="BE346" i="36"/>
  <c r="T346" i="36"/>
  <c r="R346" i="36"/>
  <c r="P346" i="36"/>
  <c r="BI345" i="36"/>
  <c r="BH345" i="36"/>
  <c r="BG345" i="36"/>
  <c r="BE345" i="36"/>
  <c r="T345" i="36"/>
  <c r="R345" i="36"/>
  <c r="P345" i="36"/>
  <c r="BI344" i="36"/>
  <c r="BH344" i="36"/>
  <c r="BG344" i="36"/>
  <c r="BE344" i="36"/>
  <c r="T344" i="36"/>
  <c r="R344" i="36"/>
  <c r="P344" i="36"/>
  <c r="BI343" i="36"/>
  <c r="BH343" i="36"/>
  <c r="BG343" i="36"/>
  <c r="BE343" i="36"/>
  <c r="T343" i="36"/>
  <c r="R343" i="36"/>
  <c r="P343" i="36"/>
  <c r="BI342" i="36"/>
  <c r="BH342" i="36"/>
  <c r="BG342" i="36"/>
  <c r="BE342" i="36"/>
  <c r="T342" i="36"/>
  <c r="R342" i="36"/>
  <c r="P342" i="36"/>
  <c r="BI341" i="36"/>
  <c r="BH341" i="36"/>
  <c r="BG341" i="36"/>
  <c r="BE341" i="36"/>
  <c r="T341" i="36"/>
  <c r="R341" i="36"/>
  <c r="P341" i="36"/>
  <c r="BI340" i="36"/>
  <c r="BH340" i="36"/>
  <c r="BG340" i="36"/>
  <c r="BE340" i="36"/>
  <c r="T340" i="36"/>
  <c r="R340" i="36"/>
  <c r="P340" i="36"/>
  <c r="BI339" i="36"/>
  <c r="BH339" i="36"/>
  <c r="BG339" i="36"/>
  <c r="BE339" i="36"/>
  <c r="T339" i="36"/>
  <c r="R339" i="36"/>
  <c r="P339" i="36"/>
  <c r="BI338" i="36"/>
  <c r="BH338" i="36"/>
  <c r="BG338" i="36"/>
  <c r="BE338" i="36"/>
  <c r="T338" i="36"/>
  <c r="R338" i="36"/>
  <c r="P338" i="36"/>
  <c r="BI337" i="36"/>
  <c r="BH337" i="36"/>
  <c r="BG337" i="36"/>
  <c r="BE337" i="36"/>
  <c r="T337" i="36"/>
  <c r="R337" i="36"/>
  <c r="P337" i="36"/>
  <c r="BI336" i="36"/>
  <c r="BH336" i="36"/>
  <c r="BG336" i="36"/>
  <c r="BE336" i="36"/>
  <c r="T336" i="36"/>
  <c r="R336" i="36"/>
  <c r="P336" i="36"/>
  <c r="BI335" i="36"/>
  <c r="BH335" i="36"/>
  <c r="BG335" i="36"/>
  <c r="BE335" i="36"/>
  <c r="T335" i="36"/>
  <c r="R335" i="36"/>
  <c r="P335" i="36"/>
  <c r="BI334" i="36"/>
  <c r="BH334" i="36"/>
  <c r="BG334" i="36"/>
  <c r="BE334" i="36"/>
  <c r="T334" i="36"/>
  <c r="R334" i="36"/>
  <c r="P334" i="36"/>
  <c r="BI333" i="36"/>
  <c r="BH333" i="36"/>
  <c r="BG333" i="36"/>
  <c r="BE333" i="36"/>
  <c r="T333" i="36"/>
  <c r="R333" i="36"/>
  <c r="P333" i="36"/>
  <c r="BI332" i="36"/>
  <c r="BH332" i="36"/>
  <c r="BG332" i="36"/>
  <c r="BE332" i="36"/>
  <c r="T332" i="36"/>
  <c r="R332" i="36"/>
  <c r="P332" i="36"/>
  <c r="BI331" i="36"/>
  <c r="BH331" i="36"/>
  <c r="BG331" i="36"/>
  <c r="BE331" i="36"/>
  <c r="T331" i="36"/>
  <c r="R331" i="36"/>
  <c r="P331" i="36"/>
  <c r="BI330" i="36"/>
  <c r="BH330" i="36"/>
  <c r="BG330" i="36"/>
  <c r="BE330" i="36"/>
  <c r="T330" i="36"/>
  <c r="R330" i="36"/>
  <c r="P330" i="36"/>
  <c r="BI329" i="36"/>
  <c r="BH329" i="36"/>
  <c r="BG329" i="36"/>
  <c r="BE329" i="36"/>
  <c r="T329" i="36"/>
  <c r="R329" i="36"/>
  <c r="P329" i="36"/>
  <c r="BI327" i="36"/>
  <c r="BH327" i="36"/>
  <c r="BG327" i="36"/>
  <c r="BE327" i="36"/>
  <c r="T327" i="36"/>
  <c r="R327" i="36"/>
  <c r="P327" i="36"/>
  <c r="BI326" i="36"/>
  <c r="BH326" i="36"/>
  <c r="BG326" i="36"/>
  <c r="BE326" i="36"/>
  <c r="T326" i="36"/>
  <c r="R326" i="36"/>
  <c r="P326" i="36"/>
  <c r="BI325" i="36"/>
  <c r="BH325" i="36"/>
  <c r="BG325" i="36"/>
  <c r="BE325" i="36"/>
  <c r="T325" i="36"/>
  <c r="R325" i="36"/>
  <c r="P325" i="36"/>
  <c r="BI324" i="36"/>
  <c r="BH324" i="36"/>
  <c r="BG324" i="36"/>
  <c r="BE324" i="36"/>
  <c r="T324" i="36"/>
  <c r="R324" i="36"/>
  <c r="P324" i="36"/>
  <c r="BI323" i="36"/>
  <c r="BH323" i="36"/>
  <c r="BG323" i="36"/>
  <c r="BE323" i="36"/>
  <c r="T323" i="36"/>
  <c r="R323" i="36"/>
  <c r="P323" i="36"/>
  <c r="BI322" i="36"/>
  <c r="BH322" i="36"/>
  <c r="BG322" i="36"/>
  <c r="BE322" i="36"/>
  <c r="T322" i="36"/>
  <c r="R322" i="36"/>
  <c r="P322" i="36"/>
  <c r="BI321" i="36"/>
  <c r="BH321" i="36"/>
  <c r="BG321" i="36"/>
  <c r="BE321" i="36"/>
  <c r="T321" i="36"/>
  <c r="R321" i="36"/>
  <c r="P321" i="36"/>
  <c r="BI320" i="36"/>
  <c r="BH320" i="36"/>
  <c r="BG320" i="36"/>
  <c r="BE320" i="36"/>
  <c r="T320" i="36"/>
  <c r="R320" i="36"/>
  <c r="P320" i="36"/>
  <c r="BI319" i="36"/>
  <c r="BH319" i="36"/>
  <c r="BG319" i="36"/>
  <c r="BE319" i="36"/>
  <c r="T319" i="36"/>
  <c r="R319" i="36"/>
  <c r="P319" i="36"/>
  <c r="BI318" i="36"/>
  <c r="BH318" i="36"/>
  <c r="BG318" i="36"/>
  <c r="BE318" i="36"/>
  <c r="T318" i="36"/>
  <c r="R318" i="36"/>
  <c r="P318" i="36"/>
  <c r="BI317" i="36"/>
  <c r="BH317" i="36"/>
  <c r="BG317" i="36"/>
  <c r="BE317" i="36"/>
  <c r="T317" i="36"/>
  <c r="R317" i="36"/>
  <c r="P317" i="36"/>
  <c r="BI316" i="36"/>
  <c r="BH316" i="36"/>
  <c r="BG316" i="36"/>
  <c r="BE316" i="36"/>
  <c r="T316" i="36"/>
  <c r="R316" i="36"/>
  <c r="P316" i="36"/>
  <c r="BI315" i="36"/>
  <c r="BH315" i="36"/>
  <c r="BG315" i="36"/>
  <c r="BE315" i="36"/>
  <c r="T315" i="36"/>
  <c r="R315" i="36"/>
  <c r="P315" i="36"/>
  <c r="BI314" i="36"/>
  <c r="BH314" i="36"/>
  <c r="BG314" i="36"/>
  <c r="BE314" i="36"/>
  <c r="T314" i="36"/>
  <c r="R314" i="36"/>
  <c r="P314" i="36"/>
  <c r="BI313" i="36"/>
  <c r="BH313" i="36"/>
  <c r="BG313" i="36"/>
  <c r="BE313" i="36"/>
  <c r="T313" i="36"/>
  <c r="R313" i="36"/>
  <c r="P313" i="36"/>
  <c r="BI312" i="36"/>
  <c r="BH312" i="36"/>
  <c r="BG312" i="36"/>
  <c r="BE312" i="36"/>
  <c r="T312" i="36"/>
  <c r="R312" i="36"/>
  <c r="P312" i="36"/>
  <c r="BI311" i="36"/>
  <c r="BH311" i="36"/>
  <c r="BG311" i="36"/>
  <c r="BE311" i="36"/>
  <c r="T311" i="36"/>
  <c r="R311" i="36"/>
  <c r="P311" i="36"/>
  <c r="BI310" i="36"/>
  <c r="BH310" i="36"/>
  <c r="BG310" i="36"/>
  <c r="BE310" i="36"/>
  <c r="T310" i="36"/>
  <c r="R310" i="36"/>
  <c r="P310" i="36"/>
  <c r="BI309" i="36"/>
  <c r="BH309" i="36"/>
  <c r="BG309" i="36"/>
  <c r="BE309" i="36"/>
  <c r="T309" i="36"/>
  <c r="R309" i="36"/>
  <c r="P309" i="36"/>
  <c r="BI308" i="36"/>
  <c r="BH308" i="36"/>
  <c r="BG308" i="36"/>
  <c r="BE308" i="36"/>
  <c r="T308" i="36"/>
  <c r="R308" i="36"/>
  <c r="P308" i="36"/>
  <c r="BI307" i="36"/>
  <c r="BH307" i="36"/>
  <c r="BG307" i="36"/>
  <c r="BE307" i="36"/>
  <c r="T307" i="36"/>
  <c r="R307" i="36"/>
  <c r="P307" i="36"/>
  <c r="BI306" i="36"/>
  <c r="BH306" i="36"/>
  <c r="BG306" i="36"/>
  <c r="BE306" i="36"/>
  <c r="T306" i="36"/>
  <c r="R306" i="36"/>
  <c r="P306" i="36"/>
  <c r="BI305" i="36"/>
  <c r="BH305" i="36"/>
  <c r="BG305" i="36"/>
  <c r="BE305" i="36"/>
  <c r="T305" i="36"/>
  <c r="R305" i="36"/>
  <c r="P305" i="36"/>
  <c r="BI304" i="36"/>
  <c r="BH304" i="36"/>
  <c r="BG304" i="36"/>
  <c r="BE304" i="36"/>
  <c r="T304" i="36"/>
  <c r="R304" i="36"/>
  <c r="P304" i="36"/>
  <c r="BI303" i="36"/>
  <c r="BH303" i="36"/>
  <c r="BG303" i="36"/>
  <c r="BE303" i="36"/>
  <c r="T303" i="36"/>
  <c r="R303" i="36"/>
  <c r="P303" i="36"/>
  <c r="BI302" i="36"/>
  <c r="BH302" i="36"/>
  <c r="BG302" i="36"/>
  <c r="BE302" i="36"/>
  <c r="T302" i="36"/>
  <c r="R302" i="36"/>
  <c r="P302" i="36"/>
  <c r="BI301" i="36"/>
  <c r="BH301" i="36"/>
  <c r="BG301" i="36"/>
  <c r="BE301" i="36"/>
  <c r="T301" i="36"/>
  <c r="R301" i="36"/>
  <c r="P301" i="36"/>
  <c r="BI299" i="36"/>
  <c r="BH299" i="36"/>
  <c r="BG299" i="36"/>
  <c r="BE299" i="36"/>
  <c r="T299" i="36"/>
  <c r="R299" i="36"/>
  <c r="P299" i="36"/>
  <c r="BI298" i="36"/>
  <c r="BH298" i="36"/>
  <c r="BG298" i="36"/>
  <c r="BE298" i="36"/>
  <c r="T298" i="36"/>
  <c r="R298" i="36"/>
  <c r="P298" i="36"/>
  <c r="BI297" i="36"/>
  <c r="BH297" i="36"/>
  <c r="BG297" i="36"/>
  <c r="BE297" i="36"/>
  <c r="T297" i="36"/>
  <c r="R297" i="36"/>
  <c r="P297" i="36"/>
  <c r="BI296" i="36"/>
  <c r="BH296" i="36"/>
  <c r="BG296" i="36"/>
  <c r="BE296" i="36"/>
  <c r="T296" i="36"/>
  <c r="R296" i="36"/>
  <c r="P296" i="36"/>
  <c r="BI295" i="36"/>
  <c r="BH295" i="36"/>
  <c r="BG295" i="36"/>
  <c r="BE295" i="36"/>
  <c r="T295" i="36"/>
  <c r="R295" i="36"/>
  <c r="P295" i="36"/>
  <c r="BI294" i="36"/>
  <c r="BH294" i="36"/>
  <c r="BG294" i="36"/>
  <c r="BE294" i="36"/>
  <c r="T294" i="36"/>
  <c r="R294" i="36"/>
  <c r="P294" i="36"/>
  <c r="BI293" i="36"/>
  <c r="BH293" i="36"/>
  <c r="BG293" i="36"/>
  <c r="BE293" i="36"/>
  <c r="T293" i="36"/>
  <c r="R293" i="36"/>
  <c r="P293" i="36"/>
  <c r="BI292" i="36"/>
  <c r="BH292" i="36"/>
  <c r="BG292" i="36"/>
  <c r="BE292" i="36"/>
  <c r="T292" i="36"/>
  <c r="R292" i="36"/>
  <c r="P292" i="36"/>
  <c r="BI291" i="36"/>
  <c r="BH291" i="36"/>
  <c r="BG291" i="36"/>
  <c r="BE291" i="36"/>
  <c r="T291" i="36"/>
  <c r="R291" i="36"/>
  <c r="P291" i="36"/>
  <c r="BI290" i="36"/>
  <c r="BH290" i="36"/>
  <c r="BG290" i="36"/>
  <c r="BE290" i="36"/>
  <c r="T290" i="36"/>
  <c r="R290" i="36"/>
  <c r="P290" i="36"/>
  <c r="BI289" i="36"/>
  <c r="BH289" i="36"/>
  <c r="BG289" i="36"/>
  <c r="BE289" i="36"/>
  <c r="T289" i="36"/>
  <c r="R289" i="36"/>
  <c r="P289" i="36"/>
  <c r="BI288" i="36"/>
  <c r="BH288" i="36"/>
  <c r="BG288" i="36"/>
  <c r="BE288" i="36"/>
  <c r="T288" i="36"/>
  <c r="R288" i="36"/>
  <c r="P288" i="36"/>
  <c r="BI287" i="36"/>
  <c r="BH287" i="36"/>
  <c r="BG287" i="36"/>
  <c r="BE287" i="36"/>
  <c r="T287" i="36"/>
  <c r="R287" i="36"/>
  <c r="P287" i="36"/>
  <c r="BI286" i="36"/>
  <c r="BH286" i="36"/>
  <c r="BG286" i="36"/>
  <c r="BE286" i="36"/>
  <c r="T286" i="36"/>
  <c r="R286" i="36"/>
  <c r="P286" i="36"/>
  <c r="BI285" i="36"/>
  <c r="BH285" i="36"/>
  <c r="BG285" i="36"/>
  <c r="BE285" i="36"/>
  <c r="T285" i="36"/>
  <c r="R285" i="36"/>
  <c r="P285" i="36"/>
  <c r="BI284" i="36"/>
  <c r="BH284" i="36"/>
  <c r="BG284" i="36"/>
  <c r="BE284" i="36"/>
  <c r="T284" i="36"/>
  <c r="R284" i="36"/>
  <c r="P284" i="36"/>
  <c r="BI283" i="36"/>
  <c r="BH283" i="36"/>
  <c r="BG283" i="36"/>
  <c r="BE283" i="36"/>
  <c r="T283" i="36"/>
  <c r="R283" i="36"/>
  <c r="P283" i="36"/>
  <c r="BI282" i="36"/>
  <c r="BH282" i="36"/>
  <c r="BG282" i="36"/>
  <c r="BE282" i="36"/>
  <c r="T282" i="36"/>
  <c r="R282" i="36"/>
  <c r="P282" i="36"/>
  <c r="BI281" i="36"/>
  <c r="BH281" i="36"/>
  <c r="BG281" i="36"/>
  <c r="BE281" i="36"/>
  <c r="T281" i="36"/>
  <c r="R281" i="36"/>
  <c r="P281" i="36"/>
  <c r="BI280" i="36"/>
  <c r="BH280" i="36"/>
  <c r="BG280" i="36"/>
  <c r="BE280" i="36"/>
  <c r="T280" i="36"/>
  <c r="R280" i="36"/>
  <c r="P280" i="36"/>
  <c r="BI279" i="36"/>
  <c r="BH279" i="36"/>
  <c r="BG279" i="36"/>
  <c r="BE279" i="36"/>
  <c r="T279" i="36"/>
  <c r="R279" i="36"/>
  <c r="P279" i="36"/>
  <c r="BI278" i="36"/>
  <c r="BH278" i="36"/>
  <c r="BG278" i="36"/>
  <c r="BE278" i="36"/>
  <c r="T278" i="36"/>
  <c r="R278" i="36"/>
  <c r="P278" i="36"/>
  <c r="BI277" i="36"/>
  <c r="BH277" i="36"/>
  <c r="BG277" i="36"/>
  <c r="BE277" i="36"/>
  <c r="T277" i="36"/>
  <c r="R277" i="36"/>
  <c r="P277" i="36"/>
  <c r="BI274" i="36"/>
  <c r="BH274" i="36"/>
  <c r="BG274" i="36"/>
  <c r="BE274" i="36"/>
  <c r="T274" i="36"/>
  <c r="T273" i="36"/>
  <c r="R274" i="36"/>
  <c r="R273" i="36"/>
  <c r="P274" i="36"/>
  <c r="P273" i="36"/>
  <c r="BI272" i="36"/>
  <c r="BH272" i="36"/>
  <c r="BG272" i="36"/>
  <c r="BE272" i="36"/>
  <c r="T272" i="36"/>
  <c r="R272" i="36"/>
  <c r="P272" i="36"/>
  <c r="BI271" i="36"/>
  <c r="BH271" i="36"/>
  <c r="BG271" i="36"/>
  <c r="BE271" i="36"/>
  <c r="T271" i="36"/>
  <c r="R271" i="36"/>
  <c r="P271" i="36"/>
  <c r="BI270" i="36"/>
  <c r="BH270" i="36"/>
  <c r="BG270" i="36"/>
  <c r="BE270" i="36"/>
  <c r="T270" i="36"/>
  <c r="R270" i="36"/>
  <c r="P270" i="36"/>
  <c r="BI269" i="36"/>
  <c r="BH269" i="36"/>
  <c r="BG269" i="36"/>
  <c r="BE269" i="36"/>
  <c r="T269" i="36"/>
  <c r="R269" i="36"/>
  <c r="P269" i="36"/>
  <c r="BI268" i="36"/>
  <c r="BH268" i="36"/>
  <c r="BG268" i="36"/>
  <c r="BE268" i="36"/>
  <c r="T268" i="36"/>
  <c r="R268" i="36"/>
  <c r="P268" i="36"/>
  <c r="BI267" i="36"/>
  <c r="BH267" i="36"/>
  <c r="BG267" i="36"/>
  <c r="BE267" i="36"/>
  <c r="T267" i="36"/>
  <c r="R267" i="36"/>
  <c r="P267" i="36"/>
  <c r="BI266" i="36"/>
  <c r="BH266" i="36"/>
  <c r="BG266" i="36"/>
  <c r="BE266" i="36"/>
  <c r="T266" i="36"/>
  <c r="R266" i="36"/>
  <c r="P266" i="36"/>
  <c r="BI265" i="36"/>
  <c r="BH265" i="36"/>
  <c r="BG265" i="36"/>
  <c r="BE265" i="36"/>
  <c r="T265" i="36"/>
  <c r="R265" i="36"/>
  <c r="P265" i="36"/>
  <c r="BI264" i="36"/>
  <c r="BH264" i="36"/>
  <c r="BG264" i="36"/>
  <c r="BE264" i="36"/>
  <c r="T264" i="36"/>
  <c r="R264" i="36"/>
  <c r="P264" i="36"/>
  <c r="BI263" i="36"/>
  <c r="BH263" i="36"/>
  <c r="BG263" i="36"/>
  <c r="BE263" i="36"/>
  <c r="T263" i="36"/>
  <c r="R263" i="36"/>
  <c r="P263" i="36"/>
  <c r="BI262" i="36"/>
  <c r="BH262" i="36"/>
  <c r="BG262" i="36"/>
  <c r="BE262" i="36"/>
  <c r="T262" i="36"/>
  <c r="R262" i="36"/>
  <c r="P262" i="36"/>
  <c r="BI261" i="36"/>
  <c r="BH261" i="36"/>
  <c r="BG261" i="36"/>
  <c r="BE261" i="36"/>
  <c r="T261" i="36"/>
  <c r="R261" i="36"/>
  <c r="P261" i="36"/>
  <c r="BI260" i="36"/>
  <c r="BH260" i="36"/>
  <c r="BG260" i="36"/>
  <c r="BE260" i="36"/>
  <c r="T260" i="36"/>
  <c r="R260" i="36"/>
  <c r="P260" i="36"/>
  <c r="BI259" i="36"/>
  <c r="BH259" i="36"/>
  <c r="BG259" i="36"/>
  <c r="BE259" i="36"/>
  <c r="T259" i="36"/>
  <c r="R259" i="36"/>
  <c r="P259" i="36"/>
  <c r="BI258" i="36"/>
  <c r="BH258" i="36"/>
  <c r="BG258" i="36"/>
  <c r="BE258" i="36"/>
  <c r="T258" i="36"/>
  <c r="R258" i="36"/>
  <c r="P258" i="36"/>
  <c r="BI257" i="36"/>
  <c r="BH257" i="36"/>
  <c r="BG257" i="36"/>
  <c r="BE257" i="36"/>
  <c r="T257" i="36"/>
  <c r="R257" i="36"/>
  <c r="P257" i="36"/>
  <c r="BI256" i="36"/>
  <c r="BH256" i="36"/>
  <c r="BG256" i="36"/>
  <c r="BE256" i="36"/>
  <c r="T256" i="36"/>
  <c r="R256" i="36"/>
  <c r="P256" i="36"/>
  <c r="BI255" i="36"/>
  <c r="BH255" i="36"/>
  <c r="BG255" i="36"/>
  <c r="BE255" i="36"/>
  <c r="T255" i="36"/>
  <c r="R255" i="36"/>
  <c r="P255" i="36"/>
  <c r="BI254" i="36"/>
  <c r="BH254" i="36"/>
  <c r="BG254" i="36"/>
  <c r="BE254" i="36"/>
  <c r="T254" i="36"/>
  <c r="R254" i="36"/>
  <c r="P254" i="36"/>
  <c r="BI253" i="36"/>
  <c r="BH253" i="36"/>
  <c r="BG253" i="36"/>
  <c r="BE253" i="36"/>
  <c r="T253" i="36"/>
  <c r="R253" i="36"/>
  <c r="P253" i="36"/>
  <c r="BI251" i="36"/>
  <c r="BH251" i="36"/>
  <c r="BG251" i="36"/>
  <c r="BE251" i="36"/>
  <c r="T251" i="36"/>
  <c r="R251" i="36"/>
  <c r="P251" i="36"/>
  <c r="BI250" i="36"/>
  <c r="BH250" i="36"/>
  <c r="BG250" i="36"/>
  <c r="BE250" i="36"/>
  <c r="T250" i="36"/>
  <c r="R250" i="36"/>
  <c r="P250" i="36"/>
  <c r="BI249" i="36"/>
  <c r="BH249" i="36"/>
  <c r="BG249" i="36"/>
  <c r="BE249" i="36"/>
  <c r="T249" i="36"/>
  <c r="R249" i="36"/>
  <c r="P249" i="36"/>
  <c r="BI248" i="36"/>
  <c r="BH248" i="36"/>
  <c r="BG248" i="36"/>
  <c r="BE248" i="36"/>
  <c r="T248" i="36"/>
  <c r="R248" i="36"/>
  <c r="P248" i="36"/>
  <c r="BI247" i="36"/>
  <c r="BH247" i="36"/>
  <c r="BG247" i="36"/>
  <c r="BE247" i="36"/>
  <c r="T247" i="36"/>
  <c r="R247" i="36"/>
  <c r="P247" i="36"/>
  <c r="BI246" i="36"/>
  <c r="BH246" i="36"/>
  <c r="BG246" i="36"/>
  <c r="BE246" i="36"/>
  <c r="T246" i="36"/>
  <c r="R246" i="36"/>
  <c r="P246" i="36"/>
  <c r="BI245" i="36"/>
  <c r="BH245" i="36"/>
  <c r="BG245" i="36"/>
  <c r="BE245" i="36"/>
  <c r="T245" i="36"/>
  <c r="R245" i="36"/>
  <c r="P245" i="36"/>
  <c r="BI243" i="36"/>
  <c r="BH243" i="36"/>
  <c r="BG243" i="36"/>
  <c r="BE243" i="36"/>
  <c r="T243" i="36"/>
  <c r="R243" i="36"/>
  <c r="P243" i="36"/>
  <c r="BI242" i="36"/>
  <c r="BH242" i="36"/>
  <c r="BG242" i="36"/>
  <c r="BE242" i="36"/>
  <c r="T242" i="36"/>
  <c r="R242" i="36"/>
  <c r="P242" i="36"/>
  <c r="BI241" i="36"/>
  <c r="BH241" i="36"/>
  <c r="BG241" i="36"/>
  <c r="BE241" i="36"/>
  <c r="T241" i="36"/>
  <c r="R241" i="36"/>
  <c r="P241" i="36"/>
  <c r="BI240" i="36"/>
  <c r="BH240" i="36"/>
  <c r="BG240" i="36"/>
  <c r="BE240" i="36"/>
  <c r="T240" i="36"/>
  <c r="R240" i="36"/>
  <c r="P240" i="36"/>
  <c r="BI239" i="36"/>
  <c r="BH239" i="36"/>
  <c r="BG239" i="36"/>
  <c r="BE239" i="36"/>
  <c r="T239" i="36"/>
  <c r="R239" i="36"/>
  <c r="P239" i="36"/>
  <c r="BI238" i="36"/>
  <c r="BH238" i="36"/>
  <c r="BG238" i="36"/>
  <c r="BE238" i="36"/>
  <c r="T238" i="36"/>
  <c r="R238" i="36"/>
  <c r="P238" i="36"/>
  <c r="BI237" i="36"/>
  <c r="BH237" i="36"/>
  <c r="BG237" i="36"/>
  <c r="BE237" i="36"/>
  <c r="T237" i="36"/>
  <c r="R237" i="36"/>
  <c r="P237" i="36"/>
  <c r="BI236" i="36"/>
  <c r="BH236" i="36"/>
  <c r="BG236" i="36"/>
  <c r="BE236" i="36"/>
  <c r="T236" i="36"/>
  <c r="R236" i="36"/>
  <c r="P236" i="36"/>
  <c r="BI235" i="36"/>
  <c r="BH235" i="36"/>
  <c r="BG235" i="36"/>
  <c r="BE235" i="36"/>
  <c r="T235" i="36"/>
  <c r="R235" i="36"/>
  <c r="P235" i="36"/>
  <c r="BI234" i="36"/>
  <c r="BH234" i="36"/>
  <c r="BG234" i="36"/>
  <c r="BE234" i="36"/>
  <c r="T234" i="36"/>
  <c r="R234" i="36"/>
  <c r="P234" i="36"/>
  <c r="BI233" i="36"/>
  <c r="BH233" i="36"/>
  <c r="BG233" i="36"/>
  <c r="BE233" i="36"/>
  <c r="T233" i="36"/>
  <c r="R233" i="36"/>
  <c r="P233" i="36"/>
  <c r="BI232" i="36"/>
  <c r="BH232" i="36"/>
  <c r="BG232" i="36"/>
  <c r="BE232" i="36"/>
  <c r="T232" i="36"/>
  <c r="R232" i="36"/>
  <c r="P232" i="36"/>
  <c r="BI231" i="36"/>
  <c r="BH231" i="36"/>
  <c r="BG231" i="36"/>
  <c r="BE231" i="36"/>
  <c r="T231" i="36"/>
  <c r="R231" i="36"/>
  <c r="P231" i="36"/>
  <c r="BI230" i="36"/>
  <c r="BH230" i="36"/>
  <c r="BG230" i="36"/>
  <c r="BE230" i="36"/>
  <c r="T230" i="36"/>
  <c r="R230" i="36"/>
  <c r="P230" i="36"/>
  <c r="BI229" i="36"/>
  <c r="BH229" i="36"/>
  <c r="BG229" i="36"/>
  <c r="BE229" i="36"/>
  <c r="T229" i="36"/>
  <c r="R229" i="36"/>
  <c r="P229" i="36"/>
  <c r="BI228" i="36"/>
  <c r="BH228" i="36"/>
  <c r="BG228" i="36"/>
  <c r="BE228" i="36"/>
  <c r="T228" i="36"/>
  <c r="R228" i="36"/>
  <c r="P228" i="36"/>
  <c r="BI227" i="36"/>
  <c r="BH227" i="36"/>
  <c r="BG227" i="36"/>
  <c r="BE227" i="36"/>
  <c r="T227" i="36"/>
  <c r="R227" i="36"/>
  <c r="P227" i="36"/>
  <c r="BI226" i="36"/>
  <c r="BH226" i="36"/>
  <c r="BG226" i="36"/>
  <c r="BE226" i="36"/>
  <c r="T226" i="36"/>
  <c r="R226" i="36"/>
  <c r="P226" i="36"/>
  <c r="BI225" i="36"/>
  <c r="BH225" i="36"/>
  <c r="BG225" i="36"/>
  <c r="BE225" i="36"/>
  <c r="T225" i="36"/>
  <c r="R225" i="36"/>
  <c r="P225" i="36"/>
  <c r="BI224" i="36"/>
  <c r="BH224" i="36"/>
  <c r="BG224" i="36"/>
  <c r="BE224" i="36"/>
  <c r="T224" i="36"/>
  <c r="R224" i="36"/>
  <c r="P224" i="36"/>
  <c r="BI223" i="36"/>
  <c r="BH223" i="36"/>
  <c r="BG223" i="36"/>
  <c r="BE223" i="36"/>
  <c r="T223" i="36"/>
  <c r="R223" i="36"/>
  <c r="P223" i="36"/>
  <c r="BI222" i="36"/>
  <c r="BH222" i="36"/>
  <c r="BG222" i="36"/>
  <c r="BE222" i="36"/>
  <c r="T222" i="36"/>
  <c r="R222" i="36"/>
  <c r="P222" i="36"/>
  <c r="BI221" i="36"/>
  <c r="BH221" i="36"/>
  <c r="BG221" i="36"/>
  <c r="BE221" i="36"/>
  <c r="T221" i="36"/>
  <c r="R221" i="36"/>
  <c r="P221" i="36"/>
  <c r="BI220" i="36"/>
  <c r="BH220" i="36"/>
  <c r="BG220" i="36"/>
  <c r="BE220" i="36"/>
  <c r="T220" i="36"/>
  <c r="R220" i="36"/>
  <c r="P220" i="36"/>
  <c r="BI219" i="36"/>
  <c r="BH219" i="36"/>
  <c r="BG219" i="36"/>
  <c r="BE219" i="36"/>
  <c r="T219" i="36"/>
  <c r="R219" i="36"/>
  <c r="P219" i="36"/>
  <c r="BI218" i="36"/>
  <c r="BH218" i="36"/>
  <c r="BG218" i="36"/>
  <c r="BE218" i="36"/>
  <c r="T218" i="36"/>
  <c r="R218" i="36"/>
  <c r="P218" i="36"/>
  <c r="BI217" i="36"/>
  <c r="BH217" i="36"/>
  <c r="BG217" i="36"/>
  <c r="BE217" i="36"/>
  <c r="T217" i="36"/>
  <c r="R217" i="36"/>
  <c r="P217" i="36"/>
  <c r="BI216" i="36"/>
  <c r="BH216" i="36"/>
  <c r="BG216" i="36"/>
  <c r="BE216" i="36"/>
  <c r="T216" i="36"/>
  <c r="R216" i="36"/>
  <c r="P216" i="36"/>
  <c r="BI215" i="36"/>
  <c r="BH215" i="36"/>
  <c r="BG215" i="36"/>
  <c r="BE215" i="36"/>
  <c r="T215" i="36"/>
  <c r="R215" i="36"/>
  <c r="P215" i="36"/>
  <c r="BI213" i="36"/>
  <c r="BH213" i="36"/>
  <c r="BG213" i="36"/>
  <c r="BE213" i="36"/>
  <c r="T213" i="36"/>
  <c r="T212" i="36"/>
  <c r="R213" i="36"/>
  <c r="R212" i="36"/>
  <c r="P213" i="36"/>
  <c r="P212" i="36"/>
  <c r="BI211" i="36"/>
  <c r="BH211" i="36"/>
  <c r="BG211" i="36"/>
  <c r="BE211" i="36"/>
  <c r="T211" i="36"/>
  <c r="R211" i="36"/>
  <c r="P211" i="36"/>
  <c r="BI210" i="36"/>
  <c r="BH210" i="36"/>
  <c r="BG210" i="36"/>
  <c r="BE210" i="36"/>
  <c r="T210" i="36"/>
  <c r="R210" i="36"/>
  <c r="P210" i="36"/>
  <c r="BI209" i="36"/>
  <c r="BH209" i="36"/>
  <c r="BG209" i="36"/>
  <c r="BE209" i="36"/>
  <c r="T209" i="36"/>
  <c r="R209" i="36"/>
  <c r="P209" i="36"/>
  <c r="BI208" i="36"/>
  <c r="BH208" i="36"/>
  <c r="BG208" i="36"/>
  <c r="BE208" i="36"/>
  <c r="T208" i="36"/>
  <c r="R208" i="36"/>
  <c r="P208" i="36"/>
  <c r="BI207" i="36"/>
  <c r="BH207" i="36"/>
  <c r="BG207" i="36"/>
  <c r="BE207" i="36"/>
  <c r="T207" i="36"/>
  <c r="R207" i="36"/>
  <c r="P207" i="36"/>
  <c r="BI206" i="36"/>
  <c r="BH206" i="36"/>
  <c r="BG206" i="36"/>
  <c r="BE206" i="36"/>
  <c r="T206" i="36"/>
  <c r="R206" i="36"/>
  <c r="P206" i="36"/>
  <c r="BI204" i="36"/>
  <c r="BH204" i="36"/>
  <c r="BG204" i="36"/>
  <c r="BE204" i="36"/>
  <c r="T204" i="36"/>
  <c r="R204" i="36"/>
  <c r="P204" i="36"/>
  <c r="BI203" i="36"/>
  <c r="BH203" i="36"/>
  <c r="BG203" i="36"/>
  <c r="BE203" i="36"/>
  <c r="T203" i="36"/>
  <c r="R203" i="36"/>
  <c r="P203" i="36"/>
  <c r="BI202" i="36"/>
  <c r="BH202" i="36"/>
  <c r="BG202" i="36"/>
  <c r="BE202" i="36"/>
  <c r="T202" i="36"/>
  <c r="R202" i="36"/>
  <c r="P202" i="36"/>
  <c r="BI201" i="36"/>
  <c r="BH201" i="36"/>
  <c r="BG201" i="36"/>
  <c r="BE201" i="36"/>
  <c r="T201" i="36"/>
  <c r="R201" i="36"/>
  <c r="P201" i="36"/>
  <c r="BI200" i="36"/>
  <c r="BH200" i="36"/>
  <c r="BG200" i="36"/>
  <c r="BE200" i="36"/>
  <c r="T200" i="36"/>
  <c r="R200" i="36"/>
  <c r="P200" i="36"/>
  <c r="BI199" i="36"/>
  <c r="BH199" i="36"/>
  <c r="BG199" i="36"/>
  <c r="BE199" i="36"/>
  <c r="T199" i="36"/>
  <c r="R199" i="36"/>
  <c r="P199" i="36"/>
  <c r="BI198" i="36"/>
  <c r="BH198" i="36"/>
  <c r="BG198" i="36"/>
  <c r="BE198" i="36"/>
  <c r="T198" i="36"/>
  <c r="R198" i="36"/>
  <c r="P198" i="36"/>
  <c r="BI197" i="36"/>
  <c r="BH197" i="36"/>
  <c r="BG197" i="36"/>
  <c r="BE197" i="36"/>
  <c r="T197" i="36"/>
  <c r="R197" i="36"/>
  <c r="P197" i="36"/>
  <c r="BI196" i="36"/>
  <c r="BH196" i="36"/>
  <c r="BG196" i="36"/>
  <c r="BE196" i="36"/>
  <c r="T196" i="36"/>
  <c r="R196" i="36"/>
  <c r="P196" i="36"/>
  <c r="BI195" i="36"/>
  <c r="BH195" i="36"/>
  <c r="BG195" i="36"/>
  <c r="BE195" i="36"/>
  <c r="T195" i="36"/>
  <c r="R195" i="36"/>
  <c r="P195" i="36"/>
  <c r="BI194" i="36"/>
  <c r="BH194" i="36"/>
  <c r="BG194" i="36"/>
  <c r="BE194" i="36"/>
  <c r="T194" i="36"/>
  <c r="R194" i="36"/>
  <c r="P194" i="36"/>
  <c r="BI193" i="36"/>
  <c r="BH193" i="36"/>
  <c r="BG193" i="36"/>
  <c r="BE193" i="36"/>
  <c r="T193" i="36"/>
  <c r="R193" i="36"/>
  <c r="P193" i="36"/>
  <c r="BI192" i="36"/>
  <c r="BH192" i="36"/>
  <c r="BG192" i="36"/>
  <c r="BE192" i="36"/>
  <c r="T192" i="36"/>
  <c r="R192" i="36"/>
  <c r="P192" i="36"/>
  <c r="BI191" i="36"/>
  <c r="BH191" i="36"/>
  <c r="BG191" i="36"/>
  <c r="BE191" i="36"/>
  <c r="T191" i="36"/>
  <c r="R191" i="36"/>
  <c r="P191" i="36"/>
  <c r="BI190" i="36"/>
  <c r="BH190" i="36"/>
  <c r="BG190" i="36"/>
  <c r="BE190" i="36"/>
  <c r="T190" i="36"/>
  <c r="R190" i="36"/>
  <c r="P190" i="36"/>
  <c r="BI189" i="36"/>
  <c r="BH189" i="36"/>
  <c r="BG189" i="36"/>
  <c r="BE189" i="36"/>
  <c r="T189" i="36"/>
  <c r="R189" i="36"/>
  <c r="P189" i="36"/>
  <c r="BI188" i="36"/>
  <c r="BH188" i="36"/>
  <c r="BG188" i="36"/>
  <c r="BE188" i="36"/>
  <c r="T188" i="36"/>
  <c r="R188" i="36"/>
  <c r="P188" i="36"/>
  <c r="BI187" i="36"/>
  <c r="BH187" i="36"/>
  <c r="BG187" i="36"/>
  <c r="BE187" i="36"/>
  <c r="T187" i="36"/>
  <c r="R187" i="36"/>
  <c r="P187" i="36"/>
  <c r="BI186" i="36"/>
  <c r="BH186" i="36"/>
  <c r="BG186" i="36"/>
  <c r="BE186" i="36"/>
  <c r="T186" i="36"/>
  <c r="R186" i="36"/>
  <c r="P186" i="36"/>
  <c r="BI185" i="36"/>
  <c r="BH185" i="36"/>
  <c r="BG185" i="36"/>
  <c r="BE185" i="36"/>
  <c r="T185" i="36"/>
  <c r="R185" i="36"/>
  <c r="P185" i="36"/>
  <c r="BI184" i="36"/>
  <c r="BH184" i="36"/>
  <c r="BG184" i="36"/>
  <c r="BE184" i="36"/>
  <c r="T184" i="36"/>
  <c r="R184" i="36"/>
  <c r="P184" i="36"/>
  <c r="BI182" i="36"/>
  <c r="BH182" i="36"/>
  <c r="BG182" i="36"/>
  <c r="BE182" i="36"/>
  <c r="T182" i="36"/>
  <c r="R182" i="36"/>
  <c r="P182" i="36"/>
  <c r="BI181" i="36"/>
  <c r="BH181" i="36"/>
  <c r="BG181" i="36"/>
  <c r="BE181" i="36"/>
  <c r="T181" i="36"/>
  <c r="R181" i="36"/>
  <c r="P181" i="36"/>
  <c r="BI180" i="36"/>
  <c r="BH180" i="36"/>
  <c r="BG180" i="36"/>
  <c r="BE180" i="36"/>
  <c r="T180" i="36"/>
  <c r="R180" i="36"/>
  <c r="P180" i="36"/>
  <c r="BI179" i="36"/>
  <c r="BH179" i="36"/>
  <c r="BG179" i="36"/>
  <c r="BE179" i="36"/>
  <c r="T179" i="36"/>
  <c r="R179" i="36"/>
  <c r="P179" i="36"/>
  <c r="BI178" i="36"/>
  <c r="BH178" i="36"/>
  <c r="BG178" i="36"/>
  <c r="BE178" i="36"/>
  <c r="T178" i="36"/>
  <c r="R178" i="36"/>
  <c r="P178" i="36"/>
  <c r="BI177" i="36"/>
  <c r="BH177" i="36"/>
  <c r="BG177" i="36"/>
  <c r="BE177" i="36"/>
  <c r="T177" i="36"/>
  <c r="R177" i="36"/>
  <c r="P177" i="36"/>
  <c r="BI176" i="36"/>
  <c r="BH176" i="36"/>
  <c r="BG176" i="36"/>
  <c r="BE176" i="36"/>
  <c r="T176" i="36"/>
  <c r="R176" i="36"/>
  <c r="P176" i="36"/>
  <c r="BI175" i="36"/>
  <c r="BH175" i="36"/>
  <c r="BG175" i="36"/>
  <c r="BE175" i="36"/>
  <c r="T175" i="36"/>
  <c r="R175" i="36"/>
  <c r="P175" i="36"/>
  <c r="BI174" i="36"/>
  <c r="BH174" i="36"/>
  <c r="BG174" i="36"/>
  <c r="BE174" i="36"/>
  <c r="T174" i="36"/>
  <c r="R174" i="36"/>
  <c r="P174" i="36"/>
  <c r="BI173" i="36"/>
  <c r="BH173" i="36"/>
  <c r="BG173" i="36"/>
  <c r="BE173" i="36"/>
  <c r="T173" i="36"/>
  <c r="R173" i="36"/>
  <c r="P173" i="36"/>
  <c r="BI172" i="36"/>
  <c r="BH172" i="36"/>
  <c r="BG172" i="36"/>
  <c r="BE172" i="36"/>
  <c r="T172" i="36"/>
  <c r="R172" i="36"/>
  <c r="P172" i="36"/>
  <c r="BI171" i="36"/>
  <c r="BH171" i="36"/>
  <c r="BG171" i="36"/>
  <c r="BE171" i="36"/>
  <c r="T171" i="36"/>
  <c r="R171" i="36"/>
  <c r="P171" i="36"/>
  <c r="BI170" i="36"/>
  <c r="BH170" i="36"/>
  <c r="BG170" i="36"/>
  <c r="BE170" i="36"/>
  <c r="T170" i="36"/>
  <c r="R170" i="36"/>
  <c r="P170" i="36"/>
  <c r="BI169" i="36"/>
  <c r="BH169" i="36"/>
  <c r="BG169" i="36"/>
  <c r="BE169" i="36"/>
  <c r="T169" i="36"/>
  <c r="R169" i="36"/>
  <c r="P169" i="36"/>
  <c r="BI168" i="36"/>
  <c r="BH168" i="36"/>
  <c r="BG168" i="36"/>
  <c r="BE168" i="36"/>
  <c r="T168" i="36"/>
  <c r="R168" i="36"/>
  <c r="P168" i="36"/>
  <c r="BI167" i="36"/>
  <c r="BH167" i="36"/>
  <c r="BG167" i="36"/>
  <c r="BE167" i="36"/>
  <c r="T167" i="36"/>
  <c r="R167" i="36"/>
  <c r="P167" i="36"/>
  <c r="BI166" i="36"/>
  <c r="BH166" i="36"/>
  <c r="BG166" i="36"/>
  <c r="BE166" i="36"/>
  <c r="T166" i="36"/>
  <c r="R166" i="36"/>
  <c r="P166" i="36"/>
  <c r="BI165" i="36"/>
  <c r="BH165" i="36"/>
  <c r="BG165" i="36"/>
  <c r="BE165" i="36"/>
  <c r="T165" i="36"/>
  <c r="R165" i="36"/>
  <c r="P165" i="36"/>
  <c r="BI164" i="36"/>
  <c r="BH164" i="36"/>
  <c r="BG164" i="36"/>
  <c r="BE164" i="36"/>
  <c r="T164" i="36"/>
  <c r="R164" i="36"/>
  <c r="P164" i="36"/>
  <c r="BI163" i="36"/>
  <c r="BH163" i="36"/>
  <c r="BG163" i="36"/>
  <c r="BE163" i="36"/>
  <c r="T163" i="36"/>
  <c r="R163" i="36"/>
  <c r="P163" i="36"/>
  <c r="BI162" i="36"/>
  <c r="BH162" i="36"/>
  <c r="BG162" i="36"/>
  <c r="BE162" i="36"/>
  <c r="T162" i="36"/>
  <c r="R162" i="36"/>
  <c r="P162" i="36"/>
  <c r="BI161" i="36"/>
  <c r="BH161" i="36"/>
  <c r="BG161" i="36"/>
  <c r="BE161" i="36"/>
  <c r="T161" i="36"/>
  <c r="R161" i="36"/>
  <c r="P161" i="36"/>
  <c r="BI160" i="36"/>
  <c r="BH160" i="36"/>
  <c r="BG160" i="36"/>
  <c r="BE160" i="36"/>
  <c r="T160" i="36"/>
  <c r="R160" i="36"/>
  <c r="P160" i="36"/>
  <c r="BI158" i="36"/>
  <c r="BH158" i="36"/>
  <c r="BG158" i="36"/>
  <c r="BE158" i="36"/>
  <c r="T158" i="36"/>
  <c r="R158" i="36"/>
  <c r="P158" i="36"/>
  <c r="BI157" i="36"/>
  <c r="BH157" i="36"/>
  <c r="BG157" i="36"/>
  <c r="BE157" i="36"/>
  <c r="T157" i="36"/>
  <c r="R157" i="36"/>
  <c r="P157" i="36"/>
  <c r="BI156" i="36"/>
  <c r="BH156" i="36"/>
  <c r="BG156" i="36"/>
  <c r="BE156" i="36"/>
  <c r="T156" i="36"/>
  <c r="R156" i="36"/>
  <c r="P156" i="36"/>
  <c r="BI155" i="36"/>
  <c r="BH155" i="36"/>
  <c r="BG155" i="36"/>
  <c r="BE155" i="36"/>
  <c r="T155" i="36"/>
  <c r="R155" i="36"/>
  <c r="P155" i="36"/>
  <c r="BI154" i="36"/>
  <c r="BH154" i="36"/>
  <c r="BG154" i="36"/>
  <c r="BE154" i="36"/>
  <c r="T154" i="36"/>
  <c r="R154" i="36"/>
  <c r="P154" i="36"/>
  <c r="BI153" i="36"/>
  <c r="BH153" i="36"/>
  <c r="BG153" i="36"/>
  <c r="BE153" i="36"/>
  <c r="T153" i="36"/>
  <c r="R153" i="36"/>
  <c r="P153" i="36"/>
  <c r="BI152" i="36"/>
  <c r="BH152" i="36"/>
  <c r="BG152" i="36"/>
  <c r="BE152" i="36"/>
  <c r="T152" i="36"/>
  <c r="R152" i="36"/>
  <c r="P152" i="36"/>
  <c r="J146" i="36"/>
  <c r="J145" i="36"/>
  <c r="F145" i="36"/>
  <c r="F143" i="36"/>
  <c r="E141" i="36"/>
  <c r="J96" i="36"/>
  <c r="J95" i="36"/>
  <c r="F95" i="36"/>
  <c r="F93" i="36"/>
  <c r="E91" i="36"/>
  <c r="J22" i="36"/>
  <c r="E22" i="36"/>
  <c r="F96" i="36"/>
  <c r="J21" i="36"/>
  <c r="J16" i="36"/>
  <c r="J143" i="36"/>
  <c r="E7" i="36"/>
  <c r="E85" i="36"/>
  <c r="J41" i="35"/>
  <c r="J40" i="35"/>
  <c r="AY142" i="1"/>
  <c r="J39" i="35"/>
  <c r="AX142" i="1"/>
  <c r="BI266" i="35"/>
  <c r="BH266" i="35"/>
  <c r="BG266" i="35"/>
  <c r="BE266" i="35"/>
  <c r="T266" i="35"/>
  <c r="R266" i="35"/>
  <c r="P266" i="35"/>
  <c r="BI264" i="35"/>
  <c r="BH264" i="35"/>
  <c r="BG264" i="35"/>
  <c r="BE264" i="35"/>
  <c r="T264" i="35"/>
  <c r="R264" i="35"/>
  <c r="P264" i="35"/>
  <c r="BI263" i="35"/>
  <c r="BH263" i="35"/>
  <c r="BG263" i="35"/>
  <c r="BE263" i="35"/>
  <c r="T263" i="35"/>
  <c r="R263" i="35"/>
  <c r="P263" i="35"/>
  <c r="BI261" i="35"/>
  <c r="BH261" i="35"/>
  <c r="BG261" i="35"/>
  <c r="BE261" i="35"/>
  <c r="T261" i="35"/>
  <c r="R261" i="35"/>
  <c r="P261" i="35"/>
  <c r="BI259" i="35"/>
  <c r="BH259" i="35"/>
  <c r="BG259" i="35"/>
  <c r="BE259" i="35"/>
  <c r="T259" i="35"/>
  <c r="R259" i="35"/>
  <c r="P259" i="35"/>
  <c r="BI258" i="35"/>
  <c r="BH258" i="35"/>
  <c r="BG258" i="35"/>
  <c r="BE258" i="35"/>
  <c r="T258" i="35"/>
  <c r="R258" i="35"/>
  <c r="P258" i="35"/>
  <c r="BI257" i="35"/>
  <c r="BH257" i="35"/>
  <c r="BG257" i="35"/>
  <c r="BE257" i="35"/>
  <c r="T257" i="35"/>
  <c r="R257" i="35"/>
  <c r="P257" i="35"/>
  <c r="BI256" i="35"/>
  <c r="BH256" i="35"/>
  <c r="BG256" i="35"/>
  <c r="BE256" i="35"/>
  <c r="T256" i="35"/>
  <c r="R256" i="35"/>
  <c r="P256" i="35"/>
  <c r="BI255" i="35"/>
  <c r="BH255" i="35"/>
  <c r="BG255" i="35"/>
  <c r="BE255" i="35"/>
  <c r="T255" i="35"/>
  <c r="R255" i="35"/>
  <c r="P255" i="35"/>
  <c r="BI254" i="35"/>
  <c r="BH254" i="35"/>
  <c r="BG254" i="35"/>
  <c r="BE254" i="35"/>
  <c r="T254" i="35"/>
  <c r="R254" i="35"/>
  <c r="P254" i="35"/>
  <c r="BI253" i="35"/>
  <c r="BH253" i="35"/>
  <c r="BG253" i="35"/>
  <c r="BE253" i="35"/>
  <c r="T253" i="35"/>
  <c r="R253" i="35"/>
  <c r="P253" i="35"/>
  <c r="BI252" i="35"/>
  <c r="BH252" i="35"/>
  <c r="BG252" i="35"/>
  <c r="BE252" i="35"/>
  <c r="T252" i="35"/>
  <c r="R252" i="35"/>
  <c r="P252" i="35"/>
  <c r="BI251" i="35"/>
  <c r="BH251" i="35"/>
  <c r="BG251" i="35"/>
  <c r="BE251" i="35"/>
  <c r="T251" i="35"/>
  <c r="R251" i="35"/>
  <c r="P251" i="35"/>
  <c r="BI250" i="35"/>
  <c r="BH250" i="35"/>
  <c r="BG250" i="35"/>
  <c r="BE250" i="35"/>
  <c r="T250" i="35"/>
  <c r="R250" i="35"/>
  <c r="P250" i="35"/>
  <c r="BI249" i="35"/>
  <c r="BH249" i="35"/>
  <c r="BG249" i="35"/>
  <c r="BE249" i="35"/>
  <c r="T249" i="35"/>
  <c r="R249" i="35"/>
  <c r="P249" i="35"/>
  <c r="BI248" i="35"/>
  <c r="BH248" i="35"/>
  <c r="BG248" i="35"/>
  <c r="BE248" i="35"/>
  <c r="T248" i="35"/>
  <c r="R248" i="35"/>
  <c r="P248" i="35"/>
  <c r="BI247" i="35"/>
  <c r="BH247" i="35"/>
  <c r="BG247" i="35"/>
  <c r="BE247" i="35"/>
  <c r="T247" i="35"/>
  <c r="R247" i="35"/>
  <c r="P247" i="35"/>
  <c r="BI246" i="35"/>
  <c r="BH246" i="35"/>
  <c r="BG246" i="35"/>
  <c r="BE246" i="35"/>
  <c r="T246" i="35"/>
  <c r="R246" i="35"/>
  <c r="P246" i="35"/>
  <c r="BI245" i="35"/>
  <c r="BH245" i="35"/>
  <c r="BG245" i="35"/>
  <c r="BE245" i="35"/>
  <c r="T245" i="35"/>
  <c r="R245" i="35"/>
  <c r="P245" i="35"/>
  <c r="BI243" i="35"/>
  <c r="BH243" i="35"/>
  <c r="BG243" i="35"/>
  <c r="BE243" i="35"/>
  <c r="T243" i="35"/>
  <c r="R243" i="35"/>
  <c r="P243" i="35"/>
  <c r="BI242" i="35"/>
  <c r="BH242" i="35"/>
  <c r="BG242" i="35"/>
  <c r="BE242" i="35"/>
  <c r="T242" i="35"/>
  <c r="R242" i="35"/>
  <c r="P242" i="35"/>
  <c r="BI241" i="35"/>
  <c r="BH241" i="35"/>
  <c r="BG241" i="35"/>
  <c r="BE241" i="35"/>
  <c r="T241" i="35"/>
  <c r="R241" i="35"/>
  <c r="P241" i="35"/>
  <c r="BI240" i="35"/>
  <c r="BH240" i="35"/>
  <c r="BG240" i="35"/>
  <c r="BE240" i="35"/>
  <c r="T240" i="35"/>
  <c r="R240" i="35"/>
  <c r="P240" i="35"/>
  <c r="BI239" i="35"/>
  <c r="BH239" i="35"/>
  <c r="BG239" i="35"/>
  <c r="BE239" i="35"/>
  <c r="T239" i="35"/>
  <c r="R239" i="35"/>
  <c r="P239" i="35"/>
  <c r="BI238" i="35"/>
  <c r="BH238" i="35"/>
  <c r="BG238" i="35"/>
  <c r="BE238" i="35"/>
  <c r="T238" i="35"/>
  <c r="R238" i="35"/>
  <c r="P238" i="35"/>
  <c r="BI237" i="35"/>
  <c r="BH237" i="35"/>
  <c r="BG237" i="35"/>
  <c r="BE237" i="35"/>
  <c r="T237" i="35"/>
  <c r="R237" i="35"/>
  <c r="P237" i="35"/>
  <c r="BI236" i="35"/>
  <c r="BH236" i="35"/>
  <c r="BG236" i="35"/>
  <c r="BE236" i="35"/>
  <c r="T236" i="35"/>
  <c r="R236" i="35"/>
  <c r="P236" i="35"/>
  <c r="BI235" i="35"/>
  <c r="BH235" i="35"/>
  <c r="BG235" i="35"/>
  <c r="BE235" i="35"/>
  <c r="T235" i="35"/>
  <c r="R235" i="35"/>
  <c r="P235" i="35"/>
  <c r="BI234" i="35"/>
  <c r="BH234" i="35"/>
  <c r="BG234" i="35"/>
  <c r="BE234" i="35"/>
  <c r="T234" i="35"/>
  <c r="R234" i="35"/>
  <c r="P234" i="35"/>
  <c r="BI233" i="35"/>
  <c r="BH233" i="35"/>
  <c r="BG233" i="35"/>
  <c r="BE233" i="35"/>
  <c r="T233" i="35"/>
  <c r="R233" i="35"/>
  <c r="P233" i="35"/>
  <c r="BI232" i="35"/>
  <c r="BH232" i="35"/>
  <c r="BG232" i="35"/>
  <c r="BE232" i="35"/>
  <c r="T232" i="35"/>
  <c r="R232" i="35"/>
  <c r="P232" i="35"/>
  <c r="BI231" i="35"/>
  <c r="BH231" i="35"/>
  <c r="BG231" i="35"/>
  <c r="BE231" i="35"/>
  <c r="T231" i="35"/>
  <c r="R231" i="35"/>
  <c r="P231" i="35"/>
  <c r="BI230" i="35"/>
  <c r="BH230" i="35"/>
  <c r="BG230" i="35"/>
  <c r="BE230" i="35"/>
  <c r="T230" i="35"/>
  <c r="R230" i="35"/>
  <c r="P230" i="35"/>
  <c r="BI229" i="35"/>
  <c r="BH229" i="35"/>
  <c r="BG229" i="35"/>
  <c r="BE229" i="35"/>
  <c r="T229" i="35"/>
  <c r="R229" i="35"/>
  <c r="P229" i="35"/>
  <c r="BI228" i="35"/>
  <c r="BH228" i="35"/>
  <c r="BG228" i="35"/>
  <c r="BE228" i="35"/>
  <c r="T228" i="35"/>
  <c r="R228" i="35"/>
  <c r="P228" i="35"/>
  <c r="BI227" i="35"/>
  <c r="BH227" i="35"/>
  <c r="BG227" i="35"/>
  <c r="BE227" i="35"/>
  <c r="T227" i="35"/>
  <c r="R227" i="35"/>
  <c r="P227" i="35"/>
  <c r="BI226" i="35"/>
  <c r="BH226" i="35"/>
  <c r="BG226" i="35"/>
  <c r="BE226" i="35"/>
  <c r="T226" i="35"/>
  <c r="R226" i="35"/>
  <c r="P226" i="35"/>
  <c r="BI225" i="35"/>
  <c r="BH225" i="35"/>
  <c r="BG225" i="35"/>
  <c r="BE225" i="35"/>
  <c r="T225" i="35"/>
  <c r="R225" i="35"/>
  <c r="P225" i="35"/>
  <c r="BI224" i="35"/>
  <c r="BH224" i="35"/>
  <c r="BG224" i="35"/>
  <c r="BE224" i="35"/>
  <c r="T224" i="35"/>
  <c r="R224" i="35"/>
  <c r="P224" i="35"/>
  <c r="BI223" i="35"/>
  <c r="BH223" i="35"/>
  <c r="BG223" i="35"/>
  <c r="BE223" i="35"/>
  <c r="T223" i="35"/>
  <c r="R223" i="35"/>
  <c r="P223" i="35"/>
  <c r="BI222" i="35"/>
  <c r="BH222" i="35"/>
  <c r="BG222" i="35"/>
  <c r="BE222" i="35"/>
  <c r="T222" i="35"/>
  <c r="R222" i="35"/>
  <c r="P222" i="35"/>
  <c r="BI221" i="35"/>
  <c r="BH221" i="35"/>
  <c r="BG221" i="35"/>
  <c r="BE221" i="35"/>
  <c r="T221" i="35"/>
  <c r="R221" i="35"/>
  <c r="P221" i="35"/>
  <c r="BI220" i="35"/>
  <c r="BH220" i="35"/>
  <c r="BG220" i="35"/>
  <c r="BE220" i="35"/>
  <c r="T220" i="35"/>
  <c r="R220" i="35"/>
  <c r="P220" i="35"/>
  <c r="BI218" i="35"/>
  <c r="BH218" i="35"/>
  <c r="BG218" i="35"/>
  <c r="BE218" i="35"/>
  <c r="T218" i="35"/>
  <c r="R218" i="35"/>
  <c r="P218" i="35"/>
  <c r="BI216" i="35"/>
  <c r="BH216" i="35"/>
  <c r="BG216" i="35"/>
  <c r="BE216" i="35"/>
  <c r="T216" i="35"/>
  <c r="R216" i="35"/>
  <c r="P216" i="35"/>
  <c r="BI215" i="35"/>
  <c r="BH215" i="35"/>
  <c r="BG215" i="35"/>
  <c r="BE215" i="35"/>
  <c r="T215" i="35"/>
  <c r="R215" i="35"/>
  <c r="P215" i="35"/>
  <c r="BI214" i="35"/>
  <c r="BH214" i="35"/>
  <c r="BG214" i="35"/>
  <c r="BE214" i="35"/>
  <c r="T214" i="35"/>
  <c r="R214" i="35"/>
  <c r="P214" i="35"/>
  <c r="BI213" i="35"/>
  <c r="BH213" i="35"/>
  <c r="BG213" i="35"/>
  <c r="BE213" i="35"/>
  <c r="T213" i="35"/>
  <c r="R213" i="35"/>
  <c r="P213" i="35"/>
  <c r="BI212" i="35"/>
  <c r="BH212" i="35"/>
  <c r="BG212" i="35"/>
  <c r="BE212" i="35"/>
  <c r="T212" i="35"/>
  <c r="R212" i="35"/>
  <c r="P212" i="35"/>
  <c r="BI210" i="35"/>
  <c r="BH210" i="35"/>
  <c r="BG210" i="35"/>
  <c r="BE210" i="35"/>
  <c r="T210" i="35"/>
  <c r="R210" i="35"/>
  <c r="P210" i="35"/>
  <c r="BI209" i="35"/>
  <c r="BH209" i="35"/>
  <c r="BG209" i="35"/>
  <c r="BE209" i="35"/>
  <c r="T209" i="35"/>
  <c r="R209" i="35"/>
  <c r="P209" i="35"/>
  <c r="BI208" i="35"/>
  <c r="BH208" i="35"/>
  <c r="BG208" i="35"/>
  <c r="BE208" i="35"/>
  <c r="T208" i="35"/>
  <c r="R208" i="35"/>
  <c r="P208" i="35"/>
  <c r="BI207" i="35"/>
  <c r="BH207" i="35"/>
  <c r="BG207" i="35"/>
  <c r="BE207" i="35"/>
  <c r="T207" i="35"/>
  <c r="R207" i="35"/>
  <c r="P207" i="35"/>
  <c r="BI206" i="35"/>
  <c r="BH206" i="35"/>
  <c r="BG206" i="35"/>
  <c r="BE206" i="35"/>
  <c r="T206" i="35"/>
  <c r="R206" i="35"/>
  <c r="P206" i="35"/>
  <c r="BI205" i="35"/>
  <c r="BH205" i="35"/>
  <c r="BG205" i="35"/>
  <c r="BE205" i="35"/>
  <c r="T205" i="35"/>
  <c r="R205" i="35"/>
  <c r="P205" i="35"/>
  <c r="BI204" i="35"/>
  <c r="BH204" i="35"/>
  <c r="BG204" i="35"/>
  <c r="BE204" i="35"/>
  <c r="T204" i="35"/>
  <c r="R204" i="35"/>
  <c r="P204" i="35"/>
  <c r="BI203" i="35"/>
  <c r="BH203" i="35"/>
  <c r="BG203" i="35"/>
  <c r="BE203" i="35"/>
  <c r="T203" i="35"/>
  <c r="R203" i="35"/>
  <c r="P203" i="35"/>
  <c r="BI202" i="35"/>
  <c r="BH202" i="35"/>
  <c r="BG202" i="35"/>
  <c r="BE202" i="35"/>
  <c r="T202" i="35"/>
  <c r="R202" i="35"/>
  <c r="P202" i="35"/>
  <c r="BI201" i="35"/>
  <c r="BH201" i="35"/>
  <c r="BG201" i="35"/>
  <c r="BE201" i="35"/>
  <c r="T201" i="35"/>
  <c r="R201" i="35"/>
  <c r="P201" i="35"/>
  <c r="BI200" i="35"/>
  <c r="BH200" i="35"/>
  <c r="BG200" i="35"/>
  <c r="BE200" i="35"/>
  <c r="T200" i="35"/>
  <c r="R200" i="35"/>
  <c r="P200" i="35"/>
  <c r="BI199" i="35"/>
  <c r="BH199" i="35"/>
  <c r="BG199" i="35"/>
  <c r="BE199" i="35"/>
  <c r="T199" i="35"/>
  <c r="R199" i="35"/>
  <c r="P199" i="35"/>
  <c r="BI198" i="35"/>
  <c r="BH198" i="35"/>
  <c r="BG198" i="35"/>
  <c r="BE198" i="35"/>
  <c r="T198" i="35"/>
  <c r="R198" i="35"/>
  <c r="P198" i="35"/>
  <c r="BI197" i="35"/>
  <c r="BH197" i="35"/>
  <c r="BG197" i="35"/>
  <c r="BE197" i="35"/>
  <c r="T197" i="35"/>
  <c r="R197" i="35"/>
  <c r="P197" i="35"/>
  <c r="BI196" i="35"/>
  <c r="BH196" i="35"/>
  <c r="BG196" i="35"/>
  <c r="BE196" i="35"/>
  <c r="T196" i="35"/>
  <c r="R196" i="35"/>
  <c r="P196" i="35"/>
  <c r="BI195" i="35"/>
  <c r="BH195" i="35"/>
  <c r="BG195" i="35"/>
  <c r="BE195" i="35"/>
  <c r="T195" i="35"/>
  <c r="R195" i="35"/>
  <c r="P195" i="35"/>
  <c r="BI194" i="35"/>
  <c r="BH194" i="35"/>
  <c r="BG194" i="35"/>
  <c r="BE194" i="35"/>
  <c r="T194" i="35"/>
  <c r="R194" i="35"/>
  <c r="P194" i="35"/>
  <c r="BI193" i="35"/>
  <c r="BH193" i="35"/>
  <c r="BG193" i="35"/>
  <c r="BE193" i="35"/>
  <c r="T193" i="35"/>
  <c r="R193" i="35"/>
  <c r="P193" i="35"/>
  <c r="BI192" i="35"/>
  <c r="BH192" i="35"/>
  <c r="BG192" i="35"/>
  <c r="BE192" i="35"/>
  <c r="T192" i="35"/>
  <c r="R192" i="35"/>
  <c r="P192" i="35"/>
  <c r="BI191" i="35"/>
  <c r="BH191" i="35"/>
  <c r="BG191" i="35"/>
  <c r="BE191" i="35"/>
  <c r="T191" i="35"/>
  <c r="R191" i="35"/>
  <c r="P191" i="35"/>
  <c r="BI190" i="35"/>
  <c r="BH190" i="35"/>
  <c r="BG190" i="35"/>
  <c r="BE190" i="35"/>
  <c r="T190" i="35"/>
  <c r="R190" i="35"/>
  <c r="P190" i="35"/>
  <c r="BI189" i="35"/>
  <c r="BH189" i="35"/>
  <c r="BG189" i="35"/>
  <c r="BE189" i="35"/>
  <c r="T189" i="35"/>
  <c r="R189" i="35"/>
  <c r="P189" i="35"/>
  <c r="BI188" i="35"/>
  <c r="BH188" i="35"/>
  <c r="BG188" i="35"/>
  <c r="BE188" i="35"/>
  <c r="T188" i="35"/>
  <c r="R188" i="35"/>
  <c r="P188" i="35"/>
  <c r="BI187" i="35"/>
  <c r="BH187" i="35"/>
  <c r="BG187" i="35"/>
  <c r="BE187" i="35"/>
  <c r="T187" i="35"/>
  <c r="R187" i="35"/>
  <c r="P187" i="35"/>
  <c r="BI186" i="35"/>
  <c r="BH186" i="35"/>
  <c r="BG186" i="35"/>
  <c r="BE186" i="35"/>
  <c r="T186" i="35"/>
  <c r="R186" i="35"/>
  <c r="P186" i="35"/>
  <c r="BI185" i="35"/>
  <c r="BH185" i="35"/>
  <c r="BG185" i="35"/>
  <c r="BE185" i="35"/>
  <c r="T185" i="35"/>
  <c r="R185" i="35"/>
  <c r="P185" i="35"/>
  <c r="BI184" i="35"/>
  <c r="BH184" i="35"/>
  <c r="BG184" i="35"/>
  <c r="BE184" i="35"/>
  <c r="T184" i="35"/>
  <c r="R184" i="35"/>
  <c r="P184" i="35"/>
  <c r="BI182" i="35"/>
  <c r="BH182" i="35"/>
  <c r="BG182" i="35"/>
  <c r="BE182" i="35"/>
  <c r="T182" i="35"/>
  <c r="R182" i="35"/>
  <c r="P182" i="35"/>
  <c r="BI181" i="35"/>
  <c r="BH181" i="35"/>
  <c r="BG181" i="35"/>
  <c r="BE181" i="35"/>
  <c r="T181" i="35"/>
  <c r="R181" i="35"/>
  <c r="P181" i="35"/>
  <c r="BI180" i="35"/>
  <c r="BH180" i="35"/>
  <c r="BG180" i="35"/>
  <c r="BE180" i="35"/>
  <c r="T180" i="35"/>
  <c r="R180" i="35"/>
  <c r="P180" i="35"/>
  <c r="BI179" i="35"/>
  <c r="BH179" i="35"/>
  <c r="BG179" i="35"/>
  <c r="BE179" i="35"/>
  <c r="T179" i="35"/>
  <c r="R179" i="35"/>
  <c r="P179" i="35"/>
  <c r="BI178" i="35"/>
  <c r="BH178" i="35"/>
  <c r="BG178" i="35"/>
  <c r="BE178" i="35"/>
  <c r="T178" i="35"/>
  <c r="R178" i="35"/>
  <c r="P178" i="35"/>
  <c r="BI176" i="35"/>
  <c r="BH176" i="35"/>
  <c r="BG176" i="35"/>
  <c r="BE176" i="35"/>
  <c r="T176" i="35"/>
  <c r="R176" i="35"/>
  <c r="P176" i="35"/>
  <c r="BI174" i="35"/>
  <c r="BH174" i="35"/>
  <c r="BG174" i="35"/>
  <c r="BE174" i="35"/>
  <c r="T174" i="35"/>
  <c r="R174" i="35"/>
  <c r="P174" i="35"/>
  <c r="BI172" i="35"/>
  <c r="BH172" i="35"/>
  <c r="BG172" i="35"/>
  <c r="BE172" i="35"/>
  <c r="T172" i="35"/>
  <c r="R172" i="35"/>
  <c r="P172" i="35"/>
  <c r="BI171" i="35"/>
  <c r="BH171" i="35"/>
  <c r="BG171" i="35"/>
  <c r="BE171" i="35"/>
  <c r="T171" i="35"/>
  <c r="R171" i="35"/>
  <c r="P171" i="35"/>
  <c r="BI169" i="35"/>
  <c r="BH169" i="35"/>
  <c r="BG169" i="35"/>
  <c r="BE169" i="35"/>
  <c r="T169" i="35"/>
  <c r="R169" i="35"/>
  <c r="P169" i="35"/>
  <c r="BI168" i="35"/>
  <c r="BH168" i="35"/>
  <c r="BG168" i="35"/>
  <c r="BE168" i="35"/>
  <c r="T168" i="35"/>
  <c r="R168" i="35"/>
  <c r="P168" i="35"/>
  <c r="BI166" i="35"/>
  <c r="BH166" i="35"/>
  <c r="BG166" i="35"/>
  <c r="BE166" i="35"/>
  <c r="T166" i="35"/>
  <c r="R166" i="35"/>
  <c r="P166" i="35"/>
  <c r="BI164" i="35"/>
  <c r="BH164" i="35"/>
  <c r="BG164" i="35"/>
  <c r="BE164" i="35"/>
  <c r="T164" i="35"/>
  <c r="R164" i="35"/>
  <c r="P164" i="35"/>
  <c r="BI162" i="35"/>
  <c r="BH162" i="35"/>
  <c r="BG162" i="35"/>
  <c r="BE162" i="35"/>
  <c r="T162" i="35"/>
  <c r="R162" i="35"/>
  <c r="P162" i="35"/>
  <c r="BI160" i="35"/>
  <c r="BH160" i="35"/>
  <c r="BG160" i="35"/>
  <c r="BE160" i="35"/>
  <c r="T160" i="35"/>
  <c r="R160" i="35"/>
  <c r="P160" i="35"/>
  <c r="BI159" i="35"/>
  <c r="BH159" i="35"/>
  <c r="BG159" i="35"/>
  <c r="BE159" i="35"/>
  <c r="T159" i="35"/>
  <c r="R159" i="35"/>
  <c r="P159" i="35"/>
  <c r="BI156" i="35"/>
  <c r="BH156" i="35"/>
  <c r="BG156" i="35"/>
  <c r="BE156" i="35"/>
  <c r="T156" i="35"/>
  <c r="T155" i="35"/>
  <c r="R156" i="35"/>
  <c r="R155" i="35"/>
  <c r="P156" i="35"/>
  <c r="P155" i="35"/>
  <c r="BI154" i="35"/>
  <c r="BH154" i="35"/>
  <c r="BG154" i="35"/>
  <c r="BE154" i="35"/>
  <c r="T154" i="35"/>
  <c r="R154" i="35"/>
  <c r="P154" i="35"/>
  <c r="BI153" i="35"/>
  <c r="BH153" i="35"/>
  <c r="BG153" i="35"/>
  <c r="BE153" i="35"/>
  <c r="T153" i="35"/>
  <c r="R153" i="35"/>
  <c r="P153" i="35"/>
  <c r="BI152" i="35"/>
  <c r="BH152" i="35"/>
  <c r="BG152" i="35"/>
  <c r="BE152" i="35"/>
  <c r="T152" i="35"/>
  <c r="R152" i="35"/>
  <c r="P152" i="35"/>
  <c r="BI151" i="35"/>
  <c r="BH151" i="35"/>
  <c r="BG151" i="35"/>
  <c r="BE151" i="35"/>
  <c r="T151" i="35"/>
  <c r="R151" i="35"/>
  <c r="P151" i="35"/>
  <c r="BI150" i="35"/>
  <c r="BH150" i="35"/>
  <c r="BG150" i="35"/>
  <c r="BE150" i="35"/>
  <c r="T150" i="35"/>
  <c r="R150" i="35"/>
  <c r="P150" i="35"/>
  <c r="BI149" i="35"/>
  <c r="BH149" i="35"/>
  <c r="BG149" i="35"/>
  <c r="BE149" i="35"/>
  <c r="T149" i="35"/>
  <c r="R149" i="35"/>
  <c r="P149" i="35"/>
  <c r="BI148" i="35"/>
  <c r="BH148" i="35"/>
  <c r="BG148" i="35"/>
  <c r="BE148" i="35"/>
  <c r="T148" i="35"/>
  <c r="R148" i="35"/>
  <c r="P148" i="35"/>
  <c r="BI147" i="35"/>
  <c r="BH147" i="35"/>
  <c r="BG147" i="35"/>
  <c r="BE147" i="35"/>
  <c r="T147" i="35"/>
  <c r="R147" i="35"/>
  <c r="P147" i="35"/>
  <c r="BI146" i="35"/>
  <c r="BH146" i="35"/>
  <c r="BG146" i="35"/>
  <c r="BE146" i="35"/>
  <c r="T146" i="35"/>
  <c r="R146" i="35"/>
  <c r="P146" i="35"/>
  <c r="BI145" i="35"/>
  <c r="BH145" i="35"/>
  <c r="BG145" i="35"/>
  <c r="BE145" i="35"/>
  <c r="T145" i="35"/>
  <c r="R145" i="35"/>
  <c r="P145" i="35"/>
  <c r="BI143" i="35"/>
  <c r="BH143" i="35"/>
  <c r="BG143" i="35"/>
  <c r="BE143" i="35"/>
  <c r="T143" i="35"/>
  <c r="R143" i="35"/>
  <c r="P143" i="35"/>
  <c r="BI142" i="35"/>
  <c r="BH142" i="35"/>
  <c r="BG142" i="35"/>
  <c r="BE142" i="35"/>
  <c r="T142" i="35"/>
  <c r="R142" i="35"/>
  <c r="P142" i="35"/>
  <c r="BI140" i="35"/>
  <c r="BH140" i="35"/>
  <c r="BG140" i="35"/>
  <c r="BE140" i="35"/>
  <c r="T140" i="35"/>
  <c r="R140" i="35"/>
  <c r="P140" i="35"/>
  <c r="BI139" i="35"/>
  <c r="BH139" i="35"/>
  <c r="BG139" i="35"/>
  <c r="BE139" i="35"/>
  <c r="T139" i="35"/>
  <c r="R139" i="35"/>
  <c r="P139" i="35"/>
  <c r="BI138" i="35"/>
  <c r="BH138" i="35"/>
  <c r="BG138" i="35"/>
  <c r="BE138" i="35"/>
  <c r="T138" i="35"/>
  <c r="R138" i="35"/>
  <c r="P138" i="35"/>
  <c r="BI137" i="35"/>
  <c r="BH137" i="35"/>
  <c r="BG137" i="35"/>
  <c r="BE137" i="35"/>
  <c r="T137" i="35"/>
  <c r="R137" i="35"/>
  <c r="P137" i="35"/>
  <c r="BI136" i="35"/>
  <c r="BH136" i="35"/>
  <c r="BG136" i="35"/>
  <c r="BE136" i="35"/>
  <c r="T136" i="35"/>
  <c r="R136" i="35"/>
  <c r="P136" i="35"/>
  <c r="BI135" i="35"/>
  <c r="BH135" i="35"/>
  <c r="BG135" i="35"/>
  <c r="BE135" i="35"/>
  <c r="T135" i="35"/>
  <c r="R135" i="35"/>
  <c r="P135" i="35"/>
  <c r="J129" i="35"/>
  <c r="J128" i="35"/>
  <c r="F128" i="35"/>
  <c r="F126" i="35"/>
  <c r="E124" i="35"/>
  <c r="J96" i="35"/>
  <c r="J95" i="35"/>
  <c r="F95" i="35"/>
  <c r="F93" i="35"/>
  <c r="E91" i="35"/>
  <c r="J22" i="35"/>
  <c r="E22" i="35"/>
  <c r="F96" i="35"/>
  <c r="J21" i="35"/>
  <c r="J16" i="35"/>
  <c r="J126" i="35"/>
  <c r="E7" i="35"/>
  <c r="E85" i="35"/>
  <c r="J41" i="34"/>
  <c r="J40" i="34"/>
  <c r="AY141" i="1"/>
  <c r="J39" i="34"/>
  <c r="AX141" i="1"/>
  <c r="BI163" i="34"/>
  <c r="BH163" i="34"/>
  <c r="BG163" i="34"/>
  <c r="BE163" i="34"/>
  <c r="T163" i="34"/>
  <c r="R163" i="34"/>
  <c r="P163" i="34"/>
  <c r="BI162" i="34"/>
  <c r="BH162" i="34"/>
  <c r="BG162" i="34"/>
  <c r="BE162" i="34"/>
  <c r="T162" i="34"/>
  <c r="R162" i="34"/>
  <c r="P162" i="34"/>
  <c r="BI161" i="34"/>
  <c r="BH161" i="34"/>
  <c r="BG161" i="34"/>
  <c r="BE161" i="34"/>
  <c r="T161" i="34"/>
  <c r="R161" i="34"/>
  <c r="P161" i="34"/>
  <c r="BI160" i="34"/>
  <c r="BH160" i="34"/>
  <c r="BG160" i="34"/>
  <c r="BE160" i="34"/>
  <c r="T160" i="34"/>
  <c r="R160" i="34"/>
  <c r="P160" i="34"/>
  <c r="BI159" i="34"/>
  <c r="BH159" i="34"/>
  <c r="BG159" i="34"/>
  <c r="BE159" i="34"/>
  <c r="T159" i="34"/>
  <c r="R159" i="34"/>
  <c r="P159" i="34"/>
  <c r="BI158" i="34"/>
  <c r="BH158" i="34"/>
  <c r="BG158" i="34"/>
  <c r="BE158" i="34"/>
  <c r="T158" i="34"/>
  <c r="R158" i="34"/>
  <c r="P158" i="34"/>
  <c r="BI157" i="34"/>
  <c r="BH157" i="34"/>
  <c r="BG157" i="34"/>
  <c r="BE157" i="34"/>
  <c r="T157" i="34"/>
  <c r="R157" i="34"/>
  <c r="P157" i="34"/>
  <c r="BI156" i="34"/>
  <c r="BH156" i="34"/>
  <c r="BG156" i="34"/>
  <c r="BE156" i="34"/>
  <c r="T156" i="34"/>
  <c r="R156" i="34"/>
  <c r="P156" i="34"/>
  <c r="BI155" i="34"/>
  <c r="BH155" i="34"/>
  <c r="BG155" i="34"/>
  <c r="BE155" i="34"/>
  <c r="T155" i="34"/>
  <c r="R155" i="34"/>
  <c r="P155" i="34"/>
  <c r="BI154" i="34"/>
  <c r="BH154" i="34"/>
  <c r="BG154" i="34"/>
  <c r="BE154" i="34"/>
  <c r="T154" i="34"/>
  <c r="R154" i="34"/>
  <c r="P154" i="34"/>
  <c r="BI153" i="34"/>
  <c r="BH153" i="34"/>
  <c r="BG153" i="34"/>
  <c r="BE153" i="34"/>
  <c r="T153" i="34"/>
  <c r="R153" i="34"/>
  <c r="P153" i="34"/>
  <c r="BI152" i="34"/>
  <c r="BH152" i="34"/>
  <c r="BG152" i="34"/>
  <c r="BE152" i="34"/>
  <c r="T152" i="34"/>
  <c r="R152" i="34"/>
  <c r="P152" i="34"/>
  <c r="BI151" i="34"/>
  <c r="BH151" i="34"/>
  <c r="BG151" i="34"/>
  <c r="BE151" i="34"/>
  <c r="T151" i="34"/>
  <c r="R151" i="34"/>
  <c r="P151" i="34"/>
  <c r="BI150" i="34"/>
  <c r="BH150" i="34"/>
  <c r="BG150" i="34"/>
  <c r="BE150" i="34"/>
  <c r="T150" i="34"/>
  <c r="R150" i="34"/>
  <c r="P150" i="34"/>
  <c r="BI149" i="34"/>
  <c r="BH149" i="34"/>
  <c r="BG149" i="34"/>
  <c r="BE149" i="34"/>
  <c r="T149" i="34"/>
  <c r="R149" i="34"/>
  <c r="P149" i="34"/>
  <c r="BI148" i="34"/>
  <c r="BH148" i="34"/>
  <c r="BG148" i="34"/>
  <c r="BE148" i="34"/>
  <c r="T148" i="34"/>
  <c r="R148" i="34"/>
  <c r="P148" i="34"/>
  <c r="BI147" i="34"/>
  <c r="BH147" i="34"/>
  <c r="BG147" i="34"/>
  <c r="BE147" i="34"/>
  <c r="T147" i="34"/>
  <c r="R147" i="34"/>
  <c r="P147" i="34"/>
  <c r="BI146" i="34"/>
  <c r="BH146" i="34"/>
  <c r="BG146" i="34"/>
  <c r="BE146" i="34"/>
  <c r="T146" i="34"/>
  <c r="R146" i="34"/>
  <c r="P146" i="34"/>
  <c r="BI145" i="34"/>
  <c r="BH145" i="34"/>
  <c r="BG145" i="34"/>
  <c r="BE145" i="34"/>
  <c r="T145" i="34"/>
  <c r="R145" i="34"/>
  <c r="P145" i="34"/>
  <c r="BI144" i="34"/>
  <c r="BH144" i="34"/>
  <c r="BG144" i="34"/>
  <c r="BE144" i="34"/>
  <c r="T144" i="34"/>
  <c r="R144" i="34"/>
  <c r="P144" i="34"/>
  <c r="BI143" i="34"/>
  <c r="BH143" i="34"/>
  <c r="BG143" i="34"/>
  <c r="BE143" i="34"/>
  <c r="T143" i="34"/>
  <c r="R143" i="34"/>
  <c r="P143" i="34"/>
  <c r="BI142" i="34"/>
  <c r="BH142" i="34"/>
  <c r="BG142" i="34"/>
  <c r="BE142" i="34"/>
  <c r="T142" i="34"/>
  <c r="R142" i="34"/>
  <c r="P142" i="34"/>
  <c r="BI141" i="34"/>
  <c r="BH141" i="34"/>
  <c r="BG141" i="34"/>
  <c r="BE141" i="34"/>
  <c r="T141" i="34"/>
  <c r="R141" i="34"/>
  <c r="P141" i="34"/>
  <c r="BI140" i="34"/>
  <c r="BH140" i="34"/>
  <c r="BG140" i="34"/>
  <c r="BE140" i="34"/>
  <c r="T140" i="34"/>
  <c r="R140" i="34"/>
  <c r="P140" i="34"/>
  <c r="BI139" i="34"/>
  <c r="BH139" i="34"/>
  <c r="BG139" i="34"/>
  <c r="BE139" i="34"/>
  <c r="T139" i="34"/>
  <c r="R139" i="34"/>
  <c r="P139" i="34"/>
  <c r="BI138" i="34"/>
  <c r="BH138" i="34"/>
  <c r="BG138" i="34"/>
  <c r="BE138" i="34"/>
  <c r="T138" i="34"/>
  <c r="R138" i="34"/>
  <c r="P138" i="34"/>
  <c r="BI137" i="34"/>
  <c r="BH137" i="34"/>
  <c r="BG137" i="34"/>
  <c r="BE137" i="34"/>
  <c r="T137" i="34"/>
  <c r="R137" i="34"/>
  <c r="P137" i="34"/>
  <c r="BI136" i="34"/>
  <c r="BH136" i="34"/>
  <c r="BG136" i="34"/>
  <c r="BE136" i="34"/>
  <c r="T136" i="34"/>
  <c r="R136" i="34"/>
  <c r="P136" i="34"/>
  <c r="BI135" i="34"/>
  <c r="BH135" i="34"/>
  <c r="BG135" i="34"/>
  <c r="BE135" i="34"/>
  <c r="T135" i="34"/>
  <c r="R135" i="34"/>
  <c r="P135" i="34"/>
  <c r="BI134" i="34"/>
  <c r="BH134" i="34"/>
  <c r="BG134" i="34"/>
  <c r="BE134" i="34"/>
  <c r="T134" i="34"/>
  <c r="R134" i="34"/>
  <c r="P134" i="34"/>
  <c r="BI133" i="34"/>
  <c r="BH133" i="34"/>
  <c r="BG133" i="34"/>
  <c r="BE133" i="34"/>
  <c r="T133" i="34"/>
  <c r="R133" i="34"/>
  <c r="P133" i="34"/>
  <c r="BI132" i="34"/>
  <c r="BH132" i="34"/>
  <c r="BG132" i="34"/>
  <c r="BE132" i="34"/>
  <c r="T132" i="34"/>
  <c r="R132" i="34"/>
  <c r="P132" i="34"/>
  <c r="BI131" i="34"/>
  <c r="BH131" i="34"/>
  <c r="BG131" i="34"/>
  <c r="BE131" i="34"/>
  <c r="T131" i="34"/>
  <c r="R131" i="34"/>
  <c r="P131" i="34"/>
  <c r="BI130" i="34"/>
  <c r="BH130" i="34"/>
  <c r="BG130" i="34"/>
  <c r="BE130" i="34"/>
  <c r="T130" i="34"/>
  <c r="R130" i="34"/>
  <c r="P130" i="34"/>
  <c r="BI129" i="34"/>
  <c r="BH129" i="34"/>
  <c r="BG129" i="34"/>
  <c r="BE129" i="34"/>
  <c r="T129" i="34"/>
  <c r="R129" i="34"/>
  <c r="P129" i="34"/>
  <c r="BI128" i="34"/>
  <c r="BH128" i="34"/>
  <c r="BG128" i="34"/>
  <c r="BE128" i="34"/>
  <c r="T128" i="34"/>
  <c r="R128" i="34"/>
  <c r="P128" i="34"/>
  <c r="BI127" i="34"/>
  <c r="BH127" i="34"/>
  <c r="BG127" i="34"/>
  <c r="BE127" i="34"/>
  <c r="T127" i="34"/>
  <c r="R127" i="34"/>
  <c r="P127" i="34"/>
  <c r="J122" i="34"/>
  <c r="J121" i="34"/>
  <c r="F121" i="34"/>
  <c r="F119" i="34"/>
  <c r="E117" i="34"/>
  <c r="J96" i="34"/>
  <c r="J95" i="34"/>
  <c r="F95" i="34"/>
  <c r="F93" i="34"/>
  <c r="E91" i="34"/>
  <c r="J22" i="34"/>
  <c r="E22" i="34"/>
  <c r="F122" i="34"/>
  <c r="J21" i="34"/>
  <c r="J16" i="34"/>
  <c r="J93" i="34"/>
  <c r="E7" i="34"/>
  <c r="E111" i="34"/>
  <c r="J41" i="33"/>
  <c r="J40" i="33"/>
  <c r="AY140" i="1"/>
  <c r="J39" i="33"/>
  <c r="AX140" i="1"/>
  <c r="BI132" i="33"/>
  <c r="BH132" i="33"/>
  <c r="BG132" i="33"/>
  <c r="BE132" i="33"/>
  <c r="T132" i="33"/>
  <c r="R132" i="33"/>
  <c r="P132" i="33"/>
  <c r="BI131" i="33"/>
  <c r="BH131" i="33"/>
  <c r="BG131" i="33"/>
  <c r="BE131" i="33"/>
  <c r="T131" i="33"/>
  <c r="R131" i="33"/>
  <c r="P131" i="33"/>
  <c r="BI130" i="33"/>
  <c r="BH130" i="33"/>
  <c r="BG130" i="33"/>
  <c r="BE130" i="33"/>
  <c r="T130" i="33"/>
  <c r="R130" i="33"/>
  <c r="P130" i="33"/>
  <c r="BI129" i="33"/>
  <c r="BH129" i="33"/>
  <c r="BG129" i="33"/>
  <c r="BE129" i="33"/>
  <c r="T129" i="33"/>
  <c r="R129" i="33"/>
  <c r="P129" i="33"/>
  <c r="J123" i="33"/>
  <c r="J122" i="33"/>
  <c r="F122" i="33"/>
  <c r="F120" i="33"/>
  <c r="E118" i="33"/>
  <c r="J96" i="33"/>
  <c r="J95" i="33"/>
  <c r="F95" i="33"/>
  <c r="F93" i="33"/>
  <c r="E91" i="33"/>
  <c r="J22" i="33"/>
  <c r="E22" i="33"/>
  <c r="F123" i="33"/>
  <c r="J21" i="33"/>
  <c r="J16" i="33"/>
  <c r="J120" i="33"/>
  <c r="E7" i="33"/>
  <c r="E85" i="33"/>
  <c r="J41" i="32"/>
  <c r="J40" i="32"/>
  <c r="AY139" i="1"/>
  <c r="J39" i="32"/>
  <c r="AX139" i="1"/>
  <c r="BI166" i="32"/>
  <c r="BH166" i="32"/>
  <c r="BG166" i="32"/>
  <c r="BE166" i="32"/>
  <c r="T166" i="32"/>
  <c r="R166" i="32"/>
  <c r="P166" i="32"/>
  <c r="BI165" i="32"/>
  <c r="BH165" i="32"/>
  <c r="BG165" i="32"/>
  <c r="BE165" i="32"/>
  <c r="T165" i="32"/>
  <c r="R165" i="32"/>
  <c r="P165" i="32"/>
  <c r="BI164" i="32"/>
  <c r="BH164" i="32"/>
  <c r="BG164" i="32"/>
  <c r="BE164" i="32"/>
  <c r="T164" i="32"/>
  <c r="R164" i="32"/>
  <c r="P164" i="32"/>
  <c r="BI163" i="32"/>
  <c r="BH163" i="32"/>
  <c r="BG163" i="32"/>
  <c r="BE163" i="32"/>
  <c r="T163" i="32"/>
  <c r="R163" i="32"/>
  <c r="P163" i="32"/>
  <c r="BI162" i="32"/>
  <c r="BH162" i="32"/>
  <c r="BG162" i="32"/>
  <c r="BE162" i="32"/>
  <c r="T162" i="32"/>
  <c r="R162" i="32"/>
  <c r="P162" i="32"/>
  <c r="BI161" i="32"/>
  <c r="BH161" i="32"/>
  <c r="BG161" i="32"/>
  <c r="BE161" i="32"/>
  <c r="T161" i="32"/>
  <c r="R161" i="32"/>
  <c r="P161" i="32"/>
  <c r="BI160" i="32"/>
  <c r="BH160" i="32"/>
  <c r="BG160" i="32"/>
  <c r="BE160" i="32"/>
  <c r="T160" i="32"/>
  <c r="R160" i="32"/>
  <c r="P160" i="32"/>
  <c r="BI159" i="32"/>
  <c r="BH159" i="32"/>
  <c r="BG159" i="32"/>
  <c r="BE159" i="32"/>
  <c r="T159" i="32"/>
  <c r="R159" i="32"/>
  <c r="P159" i="32"/>
  <c r="BI158" i="32"/>
  <c r="BH158" i="32"/>
  <c r="BG158" i="32"/>
  <c r="BE158" i="32"/>
  <c r="T158" i="32"/>
  <c r="R158" i="32"/>
  <c r="P158" i="32"/>
  <c r="BI157" i="32"/>
  <c r="BH157" i="32"/>
  <c r="BG157" i="32"/>
  <c r="BE157" i="32"/>
  <c r="T157" i="32"/>
  <c r="R157" i="32"/>
  <c r="P157" i="32"/>
  <c r="BI156" i="32"/>
  <c r="BH156" i="32"/>
  <c r="BG156" i="32"/>
  <c r="BE156" i="32"/>
  <c r="T156" i="32"/>
  <c r="R156" i="32"/>
  <c r="P156" i="32"/>
  <c r="BI155" i="32"/>
  <c r="BH155" i="32"/>
  <c r="BG155" i="32"/>
  <c r="BE155" i="32"/>
  <c r="T155" i="32"/>
  <c r="R155" i="32"/>
  <c r="P155" i="32"/>
  <c r="BI154" i="32"/>
  <c r="BH154" i="32"/>
  <c r="BG154" i="32"/>
  <c r="BE154" i="32"/>
  <c r="T154" i="32"/>
  <c r="R154" i="32"/>
  <c r="P154" i="32"/>
  <c r="BI153" i="32"/>
  <c r="BH153" i="32"/>
  <c r="BG153" i="32"/>
  <c r="BE153" i="32"/>
  <c r="T153" i="32"/>
  <c r="R153" i="32"/>
  <c r="P153" i="32"/>
  <c r="BI152" i="32"/>
  <c r="BH152" i="32"/>
  <c r="BG152" i="32"/>
  <c r="BE152" i="32"/>
  <c r="T152" i="32"/>
  <c r="R152" i="32"/>
  <c r="P152" i="32"/>
  <c r="BI151" i="32"/>
  <c r="BH151" i="32"/>
  <c r="BG151" i="32"/>
  <c r="BE151" i="32"/>
  <c r="T151" i="32"/>
  <c r="R151" i="32"/>
  <c r="P151" i="32"/>
  <c r="BI150" i="32"/>
  <c r="BH150" i="32"/>
  <c r="BG150" i="32"/>
  <c r="BE150" i="32"/>
  <c r="T150" i="32"/>
  <c r="R150" i="32"/>
  <c r="P150" i="32"/>
  <c r="BI149" i="32"/>
  <c r="BH149" i="32"/>
  <c r="BG149" i="32"/>
  <c r="BE149" i="32"/>
  <c r="T149" i="32"/>
  <c r="R149" i="32"/>
  <c r="P149" i="32"/>
  <c r="BI148" i="32"/>
  <c r="BH148" i="32"/>
  <c r="BG148" i="32"/>
  <c r="BE148" i="32"/>
  <c r="T148" i="32"/>
  <c r="R148" i="32"/>
  <c r="P148" i="32"/>
  <c r="BI146" i="32"/>
  <c r="BH146" i="32"/>
  <c r="BG146" i="32"/>
  <c r="BE146" i="32"/>
  <c r="T146" i="32"/>
  <c r="R146" i="32"/>
  <c r="P146" i="32"/>
  <c r="BI145" i="32"/>
  <c r="BH145" i="32"/>
  <c r="BG145" i="32"/>
  <c r="BE145" i="32"/>
  <c r="T145" i="32"/>
  <c r="R145" i="32"/>
  <c r="P145" i="32"/>
  <c r="BI144" i="32"/>
  <c r="BH144" i="32"/>
  <c r="BG144" i="32"/>
  <c r="BE144" i="32"/>
  <c r="T144" i="32"/>
  <c r="R144" i="32"/>
  <c r="P144" i="32"/>
  <c r="BI143" i="32"/>
  <c r="BH143" i="32"/>
  <c r="BG143" i="32"/>
  <c r="BE143" i="32"/>
  <c r="T143" i="32"/>
  <c r="R143" i="32"/>
  <c r="P143" i="32"/>
  <c r="BI142" i="32"/>
  <c r="BH142" i="32"/>
  <c r="BG142" i="32"/>
  <c r="BE142" i="32"/>
  <c r="T142" i="32"/>
  <c r="R142" i="32"/>
  <c r="P142" i="32"/>
  <c r="BI141" i="32"/>
  <c r="BH141" i="32"/>
  <c r="BG141" i="32"/>
  <c r="BE141" i="32"/>
  <c r="T141" i="32"/>
  <c r="R141" i="32"/>
  <c r="P141" i="32"/>
  <c r="BI140" i="32"/>
  <c r="BH140" i="32"/>
  <c r="BG140" i="32"/>
  <c r="BE140" i="32"/>
  <c r="T140" i="32"/>
  <c r="R140" i="32"/>
  <c r="P140" i="32"/>
  <c r="BI139" i="32"/>
  <c r="BH139" i="32"/>
  <c r="BG139" i="32"/>
  <c r="BE139" i="32"/>
  <c r="T139" i="32"/>
  <c r="R139" i="32"/>
  <c r="P139" i="32"/>
  <c r="BI137" i="32"/>
  <c r="BH137" i="32"/>
  <c r="BG137" i="32"/>
  <c r="BE137" i="32"/>
  <c r="T137" i="32"/>
  <c r="R137" i="32"/>
  <c r="P137" i="32"/>
  <c r="BI136" i="32"/>
  <c r="BH136" i="32"/>
  <c r="BG136" i="32"/>
  <c r="BE136" i="32"/>
  <c r="T136" i="32"/>
  <c r="R136" i="32"/>
  <c r="P136" i="32"/>
  <c r="BI135" i="32"/>
  <c r="BH135" i="32"/>
  <c r="BG135" i="32"/>
  <c r="BE135" i="32"/>
  <c r="T135" i="32"/>
  <c r="R135" i="32"/>
  <c r="P135" i="32"/>
  <c r="BI133" i="32"/>
  <c r="BH133" i="32"/>
  <c r="BG133" i="32"/>
  <c r="BE133" i="32"/>
  <c r="T133" i="32"/>
  <c r="R133" i="32"/>
  <c r="P133" i="32"/>
  <c r="BI132" i="32"/>
  <c r="BH132" i="32"/>
  <c r="BG132" i="32"/>
  <c r="BE132" i="32"/>
  <c r="T132" i="32"/>
  <c r="R132" i="32"/>
  <c r="P132" i="32"/>
  <c r="J126" i="32"/>
  <c r="J125" i="32"/>
  <c r="F125" i="32"/>
  <c r="F123" i="32"/>
  <c r="E121" i="32"/>
  <c r="J96" i="32"/>
  <c r="J95" i="32"/>
  <c r="F95" i="32"/>
  <c r="F93" i="32"/>
  <c r="E91" i="32"/>
  <c r="J22" i="32"/>
  <c r="E22" i="32"/>
  <c r="F126" i="32"/>
  <c r="J21" i="32"/>
  <c r="J16" i="32"/>
  <c r="J123" i="32"/>
  <c r="E7" i="32"/>
  <c r="E115" i="32"/>
  <c r="J41" i="31"/>
  <c r="J40" i="31"/>
  <c r="AY138" i="1"/>
  <c r="J39" i="31"/>
  <c r="AX138" i="1"/>
  <c r="BI399" i="31"/>
  <c r="BH399" i="31"/>
  <c r="BG399" i="31"/>
  <c r="BE399" i="31"/>
  <c r="T399" i="31"/>
  <c r="R399" i="31"/>
  <c r="P399" i="31"/>
  <c r="BI398" i="31"/>
  <c r="BH398" i="31"/>
  <c r="BG398" i="31"/>
  <c r="BE398" i="31"/>
  <c r="T398" i="31"/>
  <c r="R398" i="31"/>
  <c r="P398" i="31"/>
  <c r="BI397" i="31"/>
  <c r="BH397" i="31"/>
  <c r="BG397" i="31"/>
  <c r="BE397" i="31"/>
  <c r="T397" i="31"/>
  <c r="R397" i="31"/>
  <c r="P397" i="31"/>
  <c r="BI396" i="31"/>
  <c r="BH396" i="31"/>
  <c r="BG396" i="31"/>
  <c r="BE396" i="31"/>
  <c r="T396" i="31"/>
  <c r="R396" i="31"/>
  <c r="P396" i="31"/>
  <c r="BI395" i="31"/>
  <c r="BH395" i="31"/>
  <c r="BG395" i="31"/>
  <c r="BE395" i="31"/>
  <c r="T395" i="31"/>
  <c r="R395" i="31"/>
  <c r="P395" i="31"/>
  <c r="BI393" i="31"/>
  <c r="BH393" i="31"/>
  <c r="BG393" i="31"/>
  <c r="BE393" i="31"/>
  <c r="T393" i="31"/>
  <c r="R393" i="31"/>
  <c r="P393" i="31"/>
  <c r="BI392" i="31"/>
  <c r="BH392" i="31"/>
  <c r="BG392" i="31"/>
  <c r="BE392" i="31"/>
  <c r="T392" i="31"/>
  <c r="R392" i="31"/>
  <c r="P392" i="31"/>
  <c r="BI391" i="31"/>
  <c r="BH391" i="31"/>
  <c r="BG391" i="31"/>
  <c r="BE391" i="31"/>
  <c r="T391" i="31"/>
  <c r="R391" i="31"/>
  <c r="P391" i="31"/>
  <c r="BI389" i="31"/>
  <c r="BH389" i="31"/>
  <c r="BG389" i="31"/>
  <c r="BE389" i="31"/>
  <c r="T389" i="31"/>
  <c r="R389" i="31"/>
  <c r="P389" i="31"/>
  <c r="BI388" i="31"/>
  <c r="BH388" i="31"/>
  <c r="BG388" i="31"/>
  <c r="BE388" i="31"/>
  <c r="T388" i="31"/>
  <c r="R388" i="31"/>
  <c r="P388" i="31"/>
  <c r="BI387" i="31"/>
  <c r="BH387" i="31"/>
  <c r="BG387" i="31"/>
  <c r="BE387" i="31"/>
  <c r="T387" i="31"/>
  <c r="R387" i="31"/>
  <c r="P387" i="31"/>
  <c r="BI386" i="31"/>
  <c r="BH386" i="31"/>
  <c r="BG386" i="31"/>
  <c r="BE386" i="31"/>
  <c r="T386" i="31"/>
  <c r="R386" i="31"/>
  <c r="P386" i="31"/>
  <c r="BI385" i="31"/>
  <c r="BH385" i="31"/>
  <c r="BG385" i="31"/>
  <c r="BE385" i="31"/>
  <c r="T385" i="31"/>
  <c r="R385" i="31"/>
  <c r="P385" i="31"/>
  <c r="BI384" i="31"/>
  <c r="BH384" i="31"/>
  <c r="BG384" i="31"/>
  <c r="BE384" i="31"/>
  <c r="T384" i="31"/>
  <c r="R384" i="31"/>
  <c r="P384" i="31"/>
  <c r="BI382" i="31"/>
  <c r="BH382" i="31"/>
  <c r="BG382" i="31"/>
  <c r="BE382" i="31"/>
  <c r="T382" i="31"/>
  <c r="R382" i="31"/>
  <c r="P382" i="31"/>
  <c r="BI381" i="31"/>
  <c r="BH381" i="31"/>
  <c r="BG381" i="31"/>
  <c r="BE381" i="31"/>
  <c r="T381" i="31"/>
  <c r="R381" i="31"/>
  <c r="P381" i="31"/>
  <c r="BI380" i="31"/>
  <c r="BH380" i="31"/>
  <c r="BG380" i="31"/>
  <c r="BE380" i="31"/>
  <c r="T380" i="31"/>
  <c r="R380" i="31"/>
  <c r="P380" i="31"/>
  <c r="BI378" i="31"/>
  <c r="BH378" i="31"/>
  <c r="BG378" i="31"/>
  <c r="BE378" i="31"/>
  <c r="T378" i="31"/>
  <c r="R378" i="31"/>
  <c r="P378" i="31"/>
  <c r="BI377" i="31"/>
  <c r="BH377" i="31"/>
  <c r="BG377" i="31"/>
  <c r="BE377" i="31"/>
  <c r="T377" i="31"/>
  <c r="R377" i="31"/>
  <c r="P377" i="31"/>
  <c r="BI376" i="31"/>
  <c r="BH376" i="31"/>
  <c r="BG376" i="31"/>
  <c r="BE376" i="31"/>
  <c r="T376" i="31"/>
  <c r="R376" i="31"/>
  <c r="P376" i="31"/>
  <c r="BI374" i="31"/>
  <c r="BH374" i="31"/>
  <c r="BG374" i="31"/>
  <c r="BE374" i="31"/>
  <c r="T374" i="31"/>
  <c r="R374" i="31"/>
  <c r="P374" i="31"/>
  <c r="BI373" i="31"/>
  <c r="BH373" i="31"/>
  <c r="BG373" i="31"/>
  <c r="BE373" i="31"/>
  <c r="T373" i="31"/>
  <c r="R373" i="31"/>
  <c r="P373" i="31"/>
  <c r="BI372" i="31"/>
  <c r="BH372" i="31"/>
  <c r="BG372" i="31"/>
  <c r="BE372" i="31"/>
  <c r="T372" i="31"/>
  <c r="R372" i="31"/>
  <c r="P372" i="31"/>
  <c r="BI371" i="31"/>
  <c r="BH371" i="31"/>
  <c r="BG371" i="31"/>
  <c r="BE371" i="31"/>
  <c r="T371" i="31"/>
  <c r="R371" i="31"/>
  <c r="P371" i="31"/>
  <c r="BI370" i="31"/>
  <c r="BH370" i="31"/>
  <c r="BG370" i="31"/>
  <c r="BE370" i="31"/>
  <c r="T370" i="31"/>
  <c r="R370" i="31"/>
  <c r="P370" i="31"/>
  <c r="BI368" i="31"/>
  <c r="BH368" i="31"/>
  <c r="BG368" i="31"/>
  <c r="BE368" i="31"/>
  <c r="T368" i="31"/>
  <c r="R368" i="31"/>
  <c r="P368" i="31"/>
  <c r="BI367" i="31"/>
  <c r="BH367" i="31"/>
  <c r="BG367" i="31"/>
  <c r="BE367" i="31"/>
  <c r="T367" i="31"/>
  <c r="R367" i="31"/>
  <c r="P367" i="31"/>
  <c r="BI366" i="31"/>
  <c r="BH366" i="31"/>
  <c r="BG366" i="31"/>
  <c r="BE366" i="31"/>
  <c r="T366" i="31"/>
  <c r="R366" i="31"/>
  <c r="P366" i="31"/>
  <c r="BI365" i="31"/>
  <c r="BH365" i="31"/>
  <c r="BG365" i="31"/>
  <c r="BE365" i="31"/>
  <c r="T365" i="31"/>
  <c r="R365" i="31"/>
  <c r="P365" i="31"/>
  <c r="BI364" i="31"/>
  <c r="BH364" i="31"/>
  <c r="BG364" i="31"/>
  <c r="BE364" i="31"/>
  <c r="T364" i="31"/>
  <c r="R364" i="31"/>
  <c r="P364" i="31"/>
  <c r="BI362" i="31"/>
  <c r="BH362" i="31"/>
  <c r="BG362" i="31"/>
  <c r="BE362" i="31"/>
  <c r="T362" i="31"/>
  <c r="R362" i="31"/>
  <c r="P362" i="31"/>
  <c r="BI361" i="31"/>
  <c r="BH361" i="31"/>
  <c r="BG361" i="31"/>
  <c r="BE361" i="31"/>
  <c r="T361" i="31"/>
  <c r="R361" i="31"/>
  <c r="P361" i="31"/>
  <c r="BI360" i="31"/>
  <c r="BH360" i="31"/>
  <c r="BG360" i="31"/>
  <c r="BE360" i="31"/>
  <c r="T360" i="31"/>
  <c r="R360" i="31"/>
  <c r="P360" i="31"/>
  <c r="BI359" i="31"/>
  <c r="BH359" i="31"/>
  <c r="BG359" i="31"/>
  <c r="BE359" i="31"/>
  <c r="T359" i="31"/>
  <c r="R359" i="31"/>
  <c r="P359" i="31"/>
  <c r="BI358" i="31"/>
  <c r="BH358" i="31"/>
  <c r="BG358" i="31"/>
  <c r="BE358" i="31"/>
  <c r="T358" i="31"/>
  <c r="R358" i="31"/>
  <c r="P358" i="31"/>
  <c r="BI357" i="31"/>
  <c r="BH357" i="31"/>
  <c r="BG357" i="31"/>
  <c r="BE357" i="31"/>
  <c r="T357" i="31"/>
  <c r="R357" i="31"/>
  <c r="P357" i="31"/>
  <c r="BI356" i="31"/>
  <c r="BH356" i="31"/>
  <c r="BG356" i="31"/>
  <c r="BE356" i="31"/>
  <c r="T356" i="31"/>
  <c r="R356" i="31"/>
  <c r="P356" i="31"/>
  <c r="BI355" i="31"/>
  <c r="BH355" i="31"/>
  <c r="BG355" i="31"/>
  <c r="BE355" i="31"/>
  <c r="T355" i="31"/>
  <c r="R355" i="31"/>
  <c r="P355" i="31"/>
  <c r="BI354" i="31"/>
  <c r="BH354" i="31"/>
  <c r="BG354" i="31"/>
  <c r="BE354" i="31"/>
  <c r="T354" i="31"/>
  <c r="R354" i="31"/>
  <c r="P354" i="31"/>
  <c r="BI353" i="31"/>
  <c r="BH353" i="31"/>
  <c r="BG353" i="31"/>
  <c r="BE353" i="31"/>
  <c r="T353" i="31"/>
  <c r="R353" i="31"/>
  <c r="P353" i="31"/>
  <c r="BI352" i="31"/>
  <c r="BH352" i="31"/>
  <c r="BG352" i="31"/>
  <c r="BE352" i="31"/>
  <c r="T352" i="31"/>
  <c r="R352" i="31"/>
  <c r="P352" i="31"/>
  <c r="BI350" i="31"/>
  <c r="BH350" i="31"/>
  <c r="BG350" i="31"/>
  <c r="BE350" i="31"/>
  <c r="T350" i="31"/>
  <c r="R350" i="31"/>
  <c r="P350" i="31"/>
  <c r="BI349" i="31"/>
  <c r="BH349" i="31"/>
  <c r="BG349" i="31"/>
  <c r="BE349" i="31"/>
  <c r="T349" i="31"/>
  <c r="R349" i="31"/>
  <c r="P349" i="31"/>
  <c r="BI347" i="31"/>
  <c r="BH347" i="31"/>
  <c r="BG347" i="31"/>
  <c r="BE347" i="31"/>
  <c r="T347" i="31"/>
  <c r="R347" i="31"/>
  <c r="P347" i="31"/>
  <c r="BI346" i="31"/>
  <c r="BH346" i="31"/>
  <c r="BG346" i="31"/>
  <c r="BE346" i="31"/>
  <c r="T346" i="31"/>
  <c r="R346" i="31"/>
  <c r="P346" i="31"/>
  <c r="BI345" i="31"/>
  <c r="BH345" i="31"/>
  <c r="BG345" i="31"/>
  <c r="BE345" i="31"/>
  <c r="T345" i="31"/>
  <c r="R345" i="31"/>
  <c r="P345" i="31"/>
  <c r="BI344" i="31"/>
  <c r="BH344" i="31"/>
  <c r="BG344" i="31"/>
  <c r="BE344" i="31"/>
  <c r="T344" i="31"/>
  <c r="R344" i="31"/>
  <c r="P344" i="31"/>
  <c r="BI343" i="31"/>
  <c r="BH343" i="31"/>
  <c r="BG343" i="31"/>
  <c r="BE343" i="31"/>
  <c r="T343" i="31"/>
  <c r="R343" i="31"/>
  <c r="P343" i="31"/>
  <c r="BI342" i="31"/>
  <c r="BH342" i="31"/>
  <c r="BG342" i="31"/>
  <c r="BE342" i="31"/>
  <c r="T342" i="31"/>
  <c r="R342" i="31"/>
  <c r="P342" i="31"/>
  <c r="BI340" i="31"/>
  <c r="BH340" i="31"/>
  <c r="BG340" i="31"/>
  <c r="BE340" i="31"/>
  <c r="T340" i="31"/>
  <c r="R340" i="31"/>
  <c r="P340" i="31"/>
  <c r="BI339" i="31"/>
  <c r="BH339" i="31"/>
  <c r="BG339" i="31"/>
  <c r="BE339" i="31"/>
  <c r="T339" i="31"/>
  <c r="R339" i="31"/>
  <c r="P339" i="31"/>
  <c r="BI338" i="31"/>
  <c r="BH338" i="31"/>
  <c r="BG338" i="31"/>
  <c r="BE338" i="31"/>
  <c r="T338" i="31"/>
  <c r="R338" i="31"/>
  <c r="P338" i="31"/>
  <c r="BI336" i="31"/>
  <c r="BH336" i="31"/>
  <c r="BG336" i="31"/>
  <c r="BE336" i="31"/>
  <c r="T336" i="31"/>
  <c r="R336" i="31"/>
  <c r="P336" i="31"/>
  <c r="BI335" i="31"/>
  <c r="BH335" i="31"/>
  <c r="BG335" i="31"/>
  <c r="BE335" i="31"/>
  <c r="T335" i="31"/>
  <c r="R335" i="31"/>
  <c r="P335" i="31"/>
  <c r="BI334" i="31"/>
  <c r="BH334" i="31"/>
  <c r="BG334" i="31"/>
  <c r="BE334" i="31"/>
  <c r="T334" i="31"/>
  <c r="R334" i="31"/>
  <c r="P334" i="31"/>
  <c r="BI333" i="31"/>
  <c r="BH333" i="31"/>
  <c r="BG333" i="31"/>
  <c r="BE333" i="31"/>
  <c r="T333" i="31"/>
  <c r="R333" i="31"/>
  <c r="P333" i="31"/>
  <c r="BI332" i="31"/>
  <c r="BH332" i="31"/>
  <c r="BG332" i="31"/>
  <c r="BE332" i="31"/>
  <c r="T332" i="31"/>
  <c r="R332" i="31"/>
  <c r="P332" i="31"/>
  <c r="BI331" i="31"/>
  <c r="BH331" i="31"/>
  <c r="BG331" i="31"/>
  <c r="BE331" i="31"/>
  <c r="T331" i="31"/>
  <c r="R331" i="31"/>
  <c r="P331" i="31"/>
  <c r="BI330" i="31"/>
  <c r="BH330" i="31"/>
  <c r="BG330" i="31"/>
  <c r="BE330" i="31"/>
  <c r="T330" i="31"/>
  <c r="R330" i="31"/>
  <c r="P330" i="31"/>
  <c r="BI329" i="31"/>
  <c r="BH329" i="31"/>
  <c r="BG329" i="31"/>
  <c r="BE329" i="31"/>
  <c r="T329" i="31"/>
  <c r="R329" i="31"/>
  <c r="P329" i="31"/>
  <c r="BI328" i="31"/>
  <c r="BH328" i="31"/>
  <c r="BG328" i="31"/>
  <c r="BE328" i="31"/>
  <c r="T328" i="31"/>
  <c r="R328" i="31"/>
  <c r="P328" i="31"/>
  <c r="BI326" i="31"/>
  <c r="BH326" i="31"/>
  <c r="BG326" i="31"/>
  <c r="BE326" i="31"/>
  <c r="T326" i="31"/>
  <c r="R326" i="31"/>
  <c r="P326" i="31"/>
  <c r="BI325" i="31"/>
  <c r="BH325" i="31"/>
  <c r="BG325" i="31"/>
  <c r="BE325" i="31"/>
  <c r="T325" i="31"/>
  <c r="R325" i="31"/>
  <c r="P325" i="31"/>
  <c r="BI324" i="31"/>
  <c r="BH324" i="31"/>
  <c r="BG324" i="31"/>
  <c r="BE324" i="31"/>
  <c r="T324" i="31"/>
  <c r="R324" i="31"/>
  <c r="P324" i="31"/>
  <c r="BI322" i="31"/>
  <c r="BH322" i="31"/>
  <c r="BG322" i="31"/>
  <c r="BE322" i="31"/>
  <c r="T322" i="31"/>
  <c r="R322" i="31"/>
  <c r="P322" i="31"/>
  <c r="BI321" i="31"/>
  <c r="BH321" i="31"/>
  <c r="BG321" i="31"/>
  <c r="BE321" i="31"/>
  <c r="T321" i="31"/>
  <c r="R321" i="31"/>
  <c r="P321" i="31"/>
  <c r="BI320" i="31"/>
  <c r="BH320" i="31"/>
  <c r="BG320" i="31"/>
  <c r="BE320" i="31"/>
  <c r="T320" i="31"/>
  <c r="R320" i="31"/>
  <c r="P320" i="31"/>
  <c r="BI319" i="31"/>
  <c r="BH319" i="31"/>
  <c r="BG319" i="31"/>
  <c r="BE319" i="31"/>
  <c r="T319" i="31"/>
  <c r="R319" i="31"/>
  <c r="P319" i="31"/>
  <c r="BI318" i="31"/>
  <c r="BH318" i="31"/>
  <c r="BG318" i="31"/>
  <c r="BE318" i="31"/>
  <c r="T318" i="31"/>
  <c r="R318" i="31"/>
  <c r="P318" i="31"/>
  <c r="BI317" i="31"/>
  <c r="BH317" i="31"/>
  <c r="BG317" i="31"/>
  <c r="BE317" i="31"/>
  <c r="T317" i="31"/>
  <c r="R317" i="31"/>
  <c r="P317" i="31"/>
  <c r="BI316" i="31"/>
  <c r="BH316" i="31"/>
  <c r="BG316" i="31"/>
  <c r="BE316" i="31"/>
  <c r="T316" i="31"/>
  <c r="R316" i="31"/>
  <c r="P316" i="31"/>
  <c r="BI315" i="31"/>
  <c r="BH315" i="31"/>
  <c r="BG315" i="31"/>
  <c r="BE315" i="31"/>
  <c r="T315" i="31"/>
  <c r="R315" i="31"/>
  <c r="P315" i="31"/>
  <c r="BI314" i="31"/>
  <c r="BH314" i="31"/>
  <c r="BG314" i="31"/>
  <c r="BE314" i="31"/>
  <c r="T314" i="31"/>
  <c r="R314" i="31"/>
  <c r="P314" i="31"/>
  <c r="BI313" i="31"/>
  <c r="BH313" i="31"/>
  <c r="BG313" i="31"/>
  <c r="BE313" i="31"/>
  <c r="T313" i="31"/>
  <c r="R313" i="31"/>
  <c r="P313" i="31"/>
  <c r="BI312" i="31"/>
  <c r="BH312" i="31"/>
  <c r="BG312" i="31"/>
  <c r="BE312" i="31"/>
  <c r="T312" i="31"/>
  <c r="R312" i="31"/>
  <c r="P312" i="31"/>
  <c r="BI311" i="31"/>
  <c r="BH311" i="31"/>
  <c r="BG311" i="31"/>
  <c r="BE311" i="31"/>
  <c r="T311" i="31"/>
  <c r="R311" i="31"/>
  <c r="P311" i="31"/>
  <c r="BI310" i="31"/>
  <c r="BH310" i="31"/>
  <c r="BG310" i="31"/>
  <c r="BE310" i="31"/>
  <c r="T310" i="31"/>
  <c r="R310" i="31"/>
  <c r="P310" i="31"/>
  <c r="BI309" i="31"/>
  <c r="BH309" i="31"/>
  <c r="BG309" i="31"/>
  <c r="BE309" i="31"/>
  <c r="T309" i="31"/>
  <c r="R309" i="31"/>
  <c r="P309" i="31"/>
  <c r="BI308" i="31"/>
  <c r="BH308" i="31"/>
  <c r="BG308" i="31"/>
  <c r="BE308" i="31"/>
  <c r="T308" i="31"/>
  <c r="R308" i="31"/>
  <c r="P308" i="31"/>
  <c r="BI307" i="31"/>
  <c r="BH307" i="31"/>
  <c r="BG307" i="31"/>
  <c r="BE307" i="31"/>
  <c r="T307" i="31"/>
  <c r="R307" i="31"/>
  <c r="P307" i="31"/>
  <c r="BI306" i="31"/>
  <c r="BH306" i="31"/>
  <c r="BG306" i="31"/>
  <c r="BE306" i="31"/>
  <c r="T306" i="31"/>
  <c r="R306" i="31"/>
  <c r="P306" i="31"/>
  <c r="BI305" i="31"/>
  <c r="BH305" i="31"/>
  <c r="BG305" i="31"/>
  <c r="BE305" i="31"/>
  <c r="T305" i="31"/>
  <c r="R305" i="31"/>
  <c r="P305" i="31"/>
  <c r="BI303" i="31"/>
  <c r="BH303" i="31"/>
  <c r="BG303" i="31"/>
  <c r="BE303" i="31"/>
  <c r="T303" i="31"/>
  <c r="R303" i="31"/>
  <c r="P303" i="31"/>
  <c r="BI302" i="31"/>
  <c r="BH302" i="31"/>
  <c r="BG302" i="31"/>
  <c r="BE302" i="31"/>
  <c r="T302" i="31"/>
  <c r="R302" i="31"/>
  <c r="P302" i="31"/>
  <c r="BI301" i="31"/>
  <c r="BH301" i="31"/>
  <c r="BG301" i="31"/>
  <c r="BE301" i="31"/>
  <c r="T301" i="31"/>
  <c r="R301" i="31"/>
  <c r="P301" i="31"/>
  <c r="BI300" i="31"/>
  <c r="BH300" i="31"/>
  <c r="BG300" i="31"/>
  <c r="BE300" i="31"/>
  <c r="T300" i="31"/>
  <c r="R300" i="31"/>
  <c r="P300" i="31"/>
  <c r="BI299" i="31"/>
  <c r="BH299" i="31"/>
  <c r="BG299" i="31"/>
  <c r="BE299" i="31"/>
  <c r="T299" i="31"/>
  <c r="R299" i="31"/>
  <c r="P299" i="31"/>
  <c r="BI298" i="31"/>
  <c r="BH298" i="31"/>
  <c r="BG298" i="31"/>
  <c r="BE298" i="31"/>
  <c r="T298" i="31"/>
  <c r="R298" i="31"/>
  <c r="P298" i="31"/>
  <c r="BI297" i="31"/>
  <c r="BH297" i="31"/>
  <c r="BG297" i="31"/>
  <c r="BE297" i="31"/>
  <c r="T297" i="31"/>
  <c r="R297" i="31"/>
  <c r="P297" i="31"/>
  <c r="BI296" i="31"/>
  <c r="BH296" i="31"/>
  <c r="BG296" i="31"/>
  <c r="BE296" i="31"/>
  <c r="T296" i="31"/>
  <c r="R296" i="31"/>
  <c r="P296" i="31"/>
  <c r="BI295" i="31"/>
  <c r="BH295" i="31"/>
  <c r="BG295" i="31"/>
  <c r="BE295" i="31"/>
  <c r="T295" i="31"/>
  <c r="R295" i="31"/>
  <c r="P295" i="31"/>
  <c r="BI294" i="31"/>
  <c r="BH294" i="31"/>
  <c r="BG294" i="31"/>
  <c r="BE294" i="31"/>
  <c r="T294" i="31"/>
  <c r="R294" i="31"/>
  <c r="P294" i="31"/>
  <c r="BI293" i="31"/>
  <c r="BH293" i="31"/>
  <c r="BG293" i="31"/>
  <c r="BE293" i="31"/>
  <c r="T293" i="31"/>
  <c r="R293" i="31"/>
  <c r="P293" i="31"/>
  <c r="BI292" i="31"/>
  <c r="BH292" i="31"/>
  <c r="BG292" i="31"/>
  <c r="BE292" i="31"/>
  <c r="T292" i="31"/>
  <c r="R292" i="31"/>
  <c r="P292" i="31"/>
  <c r="BI291" i="31"/>
  <c r="BH291" i="31"/>
  <c r="BG291" i="31"/>
  <c r="BE291" i="31"/>
  <c r="T291" i="31"/>
  <c r="R291" i="31"/>
  <c r="P291" i="31"/>
  <c r="BI290" i="31"/>
  <c r="BH290" i="31"/>
  <c r="BG290" i="31"/>
  <c r="BE290" i="31"/>
  <c r="T290" i="31"/>
  <c r="R290" i="31"/>
  <c r="P290" i="31"/>
  <c r="BI289" i="31"/>
  <c r="BH289" i="31"/>
  <c r="BG289" i="31"/>
  <c r="BE289" i="31"/>
  <c r="T289" i="31"/>
  <c r="R289" i="31"/>
  <c r="P289" i="31"/>
  <c r="BI288" i="31"/>
  <c r="BH288" i="31"/>
  <c r="BG288" i="31"/>
  <c r="BE288" i="31"/>
  <c r="T288" i="31"/>
  <c r="R288" i="31"/>
  <c r="P288" i="31"/>
  <c r="BI287" i="31"/>
  <c r="BH287" i="31"/>
  <c r="BG287" i="31"/>
  <c r="BE287" i="31"/>
  <c r="T287" i="31"/>
  <c r="R287" i="31"/>
  <c r="P287" i="31"/>
  <c r="BI286" i="31"/>
  <c r="BH286" i="31"/>
  <c r="BG286" i="31"/>
  <c r="BE286" i="31"/>
  <c r="T286" i="31"/>
  <c r="R286" i="31"/>
  <c r="P286" i="31"/>
  <c r="BI285" i="31"/>
  <c r="BH285" i="31"/>
  <c r="BG285" i="31"/>
  <c r="BE285" i="31"/>
  <c r="T285" i="31"/>
  <c r="R285" i="31"/>
  <c r="P285" i="31"/>
  <c r="BI284" i="31"/>
  <c r="BH284" i="31"/>
  <c r="BG284" i="31"/>
  <c r="BE284" i="31"/>
  <c r="T284" i="31"/>
  <c r="R284" i="31"/>
  <c r="P284" i="31"/>
  <c r="BI283" i="31"/>
  <c r="BH283" i="31"/>
  <c r="BG283" i="31"/>
  <c r="BE283" i="31"/>
  <c r="T283" i="31"/>
  <c r="R283" i="31"/>
  <c r="P283" i="31"/>
  <c r="BI282" i="31"/>
  <c r="BH282" i="31"/>
  <c r="BG282" i="31"/>
  <c r="BE282" i="31"/>
  <c r="T282" i="31"/>
  <c r="R282" i="31"/>
  <c r="P282" i="31"/>
  <c r="BI281" i="31"/>
  <c r="BH281" i="31"/>
  <c r="BG281" i="31"/>
  <c r="BE281" i="31"/>
  <c r="T281" i="31"/>
  <c r="R281" i="31"/>
  <c r="P281" i="31"/>
  <c r="BI280" i="31"/>
  <c r="BH280" i="31"/>
  <c r="BG280" i="31"/>
  <c r="BE280" i="31"/>
  <c r="T280" i="31"/>
  <c r="R280" i="31"/>
  <c r="P280" i="31"/>
  <c r="BI279" i="31"/>
  <c r="BH279" i="31"/>
  <c r="BG279" i="31"/>
  <c r="BE279" i="31"/>
  <c r="T279" i="31"/>
  <c r="R279" i="31"/>
  <c r="P279" i="31"/>
  <c r="BI278" i="31"/>
  <c r="BH278" i="31"/>
  <c r="BG278" i="31"/>
  <c r="BE278" i="31"/>
  <c r="T278" i="31"/>
  <c r="R278" i="31"/>
  <c r="P278" i="31"/>
  <c r="BI277" i="31"/>
  <c r="BH277" i="31"/>
  <c r="BG277" i="31"/>
  <c r="BE277" i="31"/>
  <c r="T277" i="31"/>
  <c r="R277" i="31"/>
  <c r="P277" i="31"/>
  <c r="BI276" i="31"/>
  <c r="BH276" i="31"/>
  <c r="BG276" i="31"/>
  <c r="BE276" i="31"/>
  <c r="T276" i="31"/>
  <c r="R276" i="31"/>
  <c r="P276" i="31"/>
  <c r="BI275" i="31"/>
  <c r="BH275" i="31"/>
  <c r="BG275" i="31"/>
  <c r="BE275" i="31"/>
  <c r="T275" i="31"/>
  <c r="R275" i="31"/>
  <c r="P275" i="31"/>
  <c r="BI273" i="31"/>
  <c r="BH273" i="31"/>
  <c r="BG273" i="31"/>
  <c r="BE273" i="31"/>
  <c r="T273" i="31"/>
  <c r="R273" i="31"/>
  <c r="P273" i="31"/>
  <c r="BI272" i="31"/>
  <c r="BH272" i="31"/>
  <c r="BG272" i="31"/>
  <c r="BE272" i="31"/>
  <c r="T272" i="31"/>
  <c r="R272" i="31"/>
  <c r="P272" i="31"/>
  <c r="BI271" i="31"/>
  <c r="BH271" i="31"/>
  <c r="BG271" i="31"/>
  <c r="BE271" i="31"/>
  <c r="T271" i="31"/>
  <c r="R271" i="31"/>
  <c r="P271" i="31"/>
  <c r="BI270" i="31"/>
  <c r="BH270" i="31"/>
  <c r="BG270" i="31"/>
  <c r="BE270" i="31"/>
  <c r="T270" i="31"/>
  <c r="R270" i="31"/>
  <c r="P270" i="31"/>
  <c r="BI269" i="31"/>
  <c r="BH269" i="31"/>
  <c r="BG269" i="31"/>
  <c r="BE269" i="31"/>
  <c r="T269" i="31"/>
  <c r="R269" i="31"/>
  <c r="P269" i="31"/>
  <c r="BI268" i="31"/>
  <c r="BH268" i="31"/>
  <c r="BG268" i="31"/>
  <c r="BE268" i="31"/>
  <c r="T268" i="31"/>
  <c r="R268" i="31"/>
  <c r="P268" i="31"/>
  <c r="BI267" i="31"/>
  <c r="BH267" i="31"/>
  <c r="BG267" i="31"/>
  <c r="BE267" i="31"/>
  <c r="T267" i="31"/>
  <c r="R267" i="31"/>
  <c r="P267" i="31"/>
  <c r="BI266" i="31"/>
  <c r="BH266" i="31"/>
  <c r="BG266" i="31"/>
  <c r="BE266" i="31"/>
  <c r="T266" i="31"/>
  <c r="R266" i="31"/>
  <c r="P266" i="31"/>
  <c r="BI265" i="31"/>
  <c r="BH265" i="31"/>
  <c r="BG265" i="31"/>
  <c r="BE265" i="31"/>
  <c r="T265" i="31"/>
  <c r="R265" i="31"/>
  <c r="P265" i="31"/>
  <c r="BI264" i="31"/>
  <c r="BH264" i="31"/>
  <c r="BG264" i="31"/>
  <c r="BE264" i="31"/>
  <c r="T264" i="31"/>
  <c r="R264" i="31"/>
  <c r="P264" i="31"/>
  <c r="BI263" i="31"/>
  <c r="BH263" i="31"/>
  <c r="BG263" i="31"/>
  <c r="BE263" i="31"/>
  <c r="T263" i="31"/>
  <c r="R263" i="31"/>
  <c r="P263" i="31"/>
  <c r="BI262" i="31"/>
  <c r="BH262" i="31"/>
  <c r="BG262" i="31"/>
  <c r="BE262" i="31"/>
  <c r="T262" i="31"/>
  <c r="R262" i="31"/>
  <c r="P262" i="31"/>
  <c r="BI261" i="31"/>
  <c r="BH261" i="31"/>
  <c r="BG261" i="31"/>
  <c r="BE261" i="31"/>
  <c r="T261" i="31"/>
  <c r="R261" i="31"/>
  <c r="P261" i="31"/>
  <c r="BI260" i="31"/>
  <c r="BH260" i="31"/>
  <c r="BG260" i="31"/>
  <c r="BE260" i="31"/>
  <c r="T260" i="31"/>
  <c r="R260" i="31"/>
  <c r="P260" i="31"/>
  <c r="BI259" i="31"/>
  <c r="BH259" i="31"/>
  <c r="BG259" i="31"/>
  <c r="BE259" i="31"/>
  <c r="T259" i="31"/>
  <c r="R259" i="31"/>
  <c r="P259" i="31"/>
  <c r="BI258" i="31"/>
  <c r="BH258" i="31"/>
  <c r="BG258" i="31"/>
  <c r="BE258" i="31"/>
  <c r="T258" i="31"/>
  <c r="R258" i="31"/>
  <c r="P258" i="31"/>
  <c r="BI257" i="31"/>
  <c r="BH257" i="31"/>
  <c r="BG257" i="31"/>
  <c r="BE257" i="31"/>
  <c r="T257" i="31"/>
  <c r="R257" i="31"/>
  <c r="P257" i="31"/>
  <c r="BI256" i="31"/>
  <c r="BH256" i="31"/>
  <c r="BG256" i="31"/>
  <c r="BE256" i="31"/>
  <c r="T256" i="31"/>
  <c r="R256" i="31"/>
  <c r="P256" i="31"/>
  <c r="BI255" i="31"/>
  <c r="BH255" i="31"/>
  <c r="BG255" i="31"/>
  <c r="BE255" i="31"/>
  <c r="T255" i="31"/>
  <c r="R255" i="31"/>
  <c r="P255" i="31"/>
  <c r="BI254" i="31"/>
  <c r="BH254" i="31"/>
  <c r="BG254" i="31"/>
  <c r="BE254" i="31"/>
  <c r="T254" i="31"/>
  <c r="R254" i="31"/>
  <c r="P254" i="31"/>
  <c r="BI253" i="31"/>
  <c r="BH253" i="31"/>
  <c r="BG253" i="31"/>
  <c r="BE253" i="31"/>
  <c r="T253" i="31"/>
  <c r="R253" i="31"/>
  <c r="P253" i="31"/>
  <c r="BI252" i="31"/>
  <c r="BH252" i="31"/>
  <c r="BG252" i="31"/>
  <c r="BE252" i="31"/>
  <c r="T252" i="31"/>
  <c r="R252" i="31"/>
  <c r="P252" i="31"/>
  <c r="BI251" i="31"/>
  <c r="BH251" i="31"/>
  <c r="BG251" i="31"/>
  <c r="BE251" i="31"/>
  <c r="T251" i="31"/>
  <c r="R251" i="31"/>
  <c r="P251" i="31"/>
  <c r="BI248" i="31"/>
  <c r="BH248" i="31"/>
  <c r="BG248" i="31"/>
  <c r="BE248" i="31"/>
  <c r="T248" i="31"/>
  <c r="T247" i="31"/>
  <c r="R248" i="31"/>
  <c r="R247" i="31"/>
  <c r="P248" i="31"/>
  <c r="P247" i="31"/>
  <c r="BI246" i="31"/>
  <c r="BH246" i="31"/>
  <c r="BG246" i="31"/>
  <c r="BE246" i="31"/>
  <c r="T246" i="31"/>
  <c r="R246" i="31"/>
  <c r="P246" i="31"/>
  <c r="BI245" i="31"/>
  <c r="BH245" i="31"/>
  <c r="BG245" i="31"/>
  <c r="BE245" i="31"/>
  <c r="T245" i="31"/>
  <c r="R245" i="31"/>
  <c r="P245" i="31"/>
  <c r="BI244" i="31"/>
  <c r="BH244" i="31"/>
  <c r="BG244" i="31"/>
  <c r="BE244" i="31"/>
  <c r="T244" i="31"/>
  <c r="R244" i="31"/>
  <c r="P244" i="31"/>
  <c r="BI243" i="31"/>
  <c r="BH243" i="31"/>
  <c r="BG243" i="31"/>
  <c r="BE243" i="31"/>
  <c r="T243" i="31"/>
  <c r="R243" i="31"/>
  <c r="P243" i="31"/>
  <c r="BI242" i="31"/>
  <c r="BH242" i="31"/>
  <c r="BG242" i="31"/>
  <c r="BE242" i="31"/>
  <c r="T242" i="31"/>
  <c r="R242" i="31"/>
  <c r="P242" i="31"/>
  <c r="BI241" i="31"/>
  <c r="BH241" i="31"/>
  <c r="BG241" i="31"/>
  <c r="BE241" i="31"/>
  <c r="T241" i="31"/>
  <c r="R241" i="31"/>
  <c r="P241" i="31"/>
  <c r="BI240" i="31"/>
  <c r="BH240" i="31"/>
  <c r="BG240" i="31"/>
  <c r="BE240" i="31"/>
  <c r="T240" i="31"/>
  <c r="R240" i="31"/>
  <c r="P240" i="31"/>
  <c r="BI239" i="31"/>
  <c r="BH239" i="31"/>
  <c r="BG239" i="31"/>
  <c r="BE239" i="31"/>
  <c r="T239" i="31"/>
  <c r="R239" i="31"/>
  <c r="P239" i="31"/>
  <c r="BI238" i="31"/>
  <c r="BH238" i="31"/>
  <c r="BG238" i="31"/>
  <c r="BE238" i="31"/>
  <c r="T238" i="31"/>
  <c r="R238" i="31"/>
  <c r="P238" i="31"/>
  <c r="BI237" i="31"/>
  <c r="BH237" i="31"/>
  <c r="BG237" i="31"/>
  <c r="BE237" i="31"/>
  <c r="T237" i="31"/>
  <c r="R237" i="31"/>
  <c r="P237" i="31"/>
  <c r="BI236" i="31"/>
  <c r="BH236" i="31"/>
  <c r="BG236" i="31"/>
  <c r="BE236" i="31"/>
  <c r="T236" i="31"/>
  <c r="R236" i="31"/>
  <c r="P236" i="31"/>
  <c r="BI234" i="31"/>
  <c r="BH234" i="31"/>
  <c r="BG234" i="31"/>
  <c r="BE234" i="31"/>
  <c r="T234" i="31"/>
  <c r="R234" i="31"/>
  <c r="P234" i="31"/>
  <c r="BI233" i="31"/>
  <c r="BH233" i="31"/>
  <c r="BG233" i="31"/>
  <c r="BE233" i="31"/>
  <c r="T233" i="31"/>
  <c r="R233" i="31"/>
  <c r="P233" i="31"/>
  <c r="BI232" i="31"/>
  <c r="BH232" i="31"/>
  <c r="BG232" i="31"/>
  <c r="BE232" i="31"/>
  <c r="T232" i="31"/>
  <c r="R232" i="31"/>
  <c r="P232" i="31"/>
  <c r="BI231" i="31"/>
  <c r="BH231" i="31"/>
  <c r="BG231" i="31"/>
  <c r="BE231" i="31"/>
  <c r="T231" i="31"/>
  <c r="R231" i="31"/>
  <c r="P231" i="31"/>
  <c r="BI230" i="31"/>
  <c r="BH230" i="31"/>
  <c r="BG230" i="31"/>
  <c r="BE230" i="31"/>
  <c r="T230" i="31"/>
  <c r="R230" i="31"/>
  <c r="P230" i="31"/>
  <c r="BI229" i="31"/>
  <c r="BH229" i="31"/>
  <c r="BG229" i="31"/>
  <c r="BE229" i="31"/>
  <c r="T229" i="31"/>
  <c r="R229" i="31"/>
  <c r="P229" i="31"/>
  <c r="BI228" i="31"/>
  <c r="BH228" i="31"/>
  <c r="BG228" i="31"/>
  <c r="BE228" i="31"/>
  <c r="T228" i="31"/>
  <c r="R228" i="31"/>
  <c r="P228" i="31"/>
  <c r="BI226" i="31"/>
  <c r="BH226" i="31"/>
  <c r="BG226" i="31"/>
  <c r="BE226" i="31"/>
  <c r="T226" i="31"/>
  <c r="R226" i="31"/>
  <c r="P226" i="31"/>
  <c r="BI225" i="31"/>
  <c r="BH225" i="31"/>
  <c r="BG225" i="31"/>
  <c r="BE225" i="31"/>
  <c r="T225" i="31"/>
  <c r="R225" i="31"/>
  <c r="P225" i="31"/>
  <c r="BI224" i="31"/>
  <c r="BH224" i="31"/>
  <c r="BG224" i="31"/>
  <c r="BE224" i="31"/>
  <c r="T224" i="31"/>
  <c r="R224" i="31"/>
  <c r="P224" i="31"/>
  <c r="BI223" i="31"/>
  <c r="BH223" i="31"/>
  <c r="BG223" i="31"/>
  <c r="BE223" i="31"/>
  <c r="T223" i="31"/>
  <c r="R223" i="31"/>
  <c r="P223" i="31"/>
  <c r="BI222" i="31"/>
  <c r="BH222" i="31"/>
  <c r="BG222" i="31"/>
  <c r="BE222" i="31"/>
  <c r="T222" i="31"/>
  <c r="R222" i="31"/>
  <c r="P222" i="31"/>
  <c r="BI221" i="31"/>
  <c r="BH221" i="31"/>
  <c r="BG221" i="31"/>
  <c r="BE221" i="31"/>
  <c r="T221" i="31"/>
  <c r="R221" i="31"/>
  <c r="P221" i="31"/>
  <c r="BI220" i="31"/>
  <c r="BH220" i="31"/>
  <c r="BG220" i="31"/>
  <c r="BE220" i="31"/>
  <c r="T220" i="31"/>
  <c r="R220" i="31"/>
  <c r="P220" i="31"/>
  <c r="BI219" i="31"/>
  <c r="BH219" i="31"/>
  <c r="BG219" i="31"/>
  <c r="BE219" i="31"/>
  <c r="T219" i="31"/>
  <c r="R219" i="31"/>
  <c r="P219" i="31"/>
  <c r="BI218" i="31"/>
  <c r="BH218" i="31"/>
  <c r="BG218" i="31"/>
  <c r="BE218" i="31"/>
  <c r="T218" i="31"/>
  <c r="R218" i="31"/>
  <c r="P218" i="31"/>
  <c r="BI217" i="31"/>
  <c r="BH217" i="31"/>
  <c r="BG217" i="31"/>
  <c r="BE217" i="31"/>
  <c r="T217" i="31"/>
  <c r="R217" i="31"/>
  <c r="P217" i="31"/>
  <c r="BI216" i="31"/>
  <c r="BH216" i="31"/>
  <c r="BG216" i="31"/>
  <c r="BE216" i="31"/>
  <c r="T216" i="31"/>
  <c r="R216" i="31"/>
  <c r="P216" i="31"/>
  <c r="BI215" i="31"/>
  <c r="BH215" i="31"/>
  <c r="BG215" i="31"/>
  <c r="BE215" i="31"/>
  <c r="T215" i="31"/>
  <c r="R215" i="31"/>
  <c r="P215" i="31"/>
  <c r="BI214" i="31"/>
  <c r="BH214" i="31"/>
  <c r="BG214" i="31"/>
  <c r="BE214" i="31"/>
  <c r="T214" i="31"/>
  <c r="R214" i="31"/>
  <c r="P214" i="31"/>
  <c r="BI213" i="31"/>
  <c r="BH213" i="31"/>
  <c r="BG213" i="31"/>
  <c r="BE213" i="31"/>
  <c r="T213" i="31"/>
  <c r="R213" i="31"/>
  <c r="P213" i="31"/>
  <c r="BI212" i="31"/>
  <c r="BH212" i="31"/>
  <c r="BG212" i="31"/>
  <c r="BE212" i="31"/>
  <c r="T212" i="31"/>
  <c r="R212" i="31"/>
  <c r="P212" i="31"/>
  <c r="BI211" i="31"/>
  <c r="BH211" i="31"/>
  <c r="BG211" i="31"/>
  <c r="BE211" i="31"/>
  <c r="T211" i="31"/>
  <c r="R211" i="31"/>
  <c r="P211" i="31"/>
  <c r="BI210" i="31"/>
  <c r="BH210" i="31"/>
  <c r="BG210" i="31"/>
  <c r="BE210" i="31"/>
  <c r="T210" i="31"/>
  <c r="R210" i="31"/>
  <c r="P210" i="31"/>
  <c r="BI209" i="31"/>
  <c r="BH209" i="31"/>
  <c r="BG209" i="31"/>
  <c r="BE209" i="31"/>
  <c r="T209" i="31"/>
  <c r="R209" i="31"/>
  <c r="P209" i="31"/>
  <c r="BI208" i="31"/>
  <c r="BH208" i="31"/>
  <c r="BG208" i="31"/>
  <c r="BE208" i="31"/>
  <c r="T208" i="31"/>
  <c r="R208" i="31"/>
  <c r="P208" i="31"/>
  <c r="BI207" i="31"/>
  <c r="BH207" i="31"/>
  <c r="BG207" i="31"/>
  <c r="BE207" i="31"/>
  <c r="T207" i="31"/>
  <c r="R207" i="31"/>
  <c r="P207" i="31"/>
  <c r="BI205" i="31"/>
  <c r="BH205" i="31"/>
  <c r="BG205" i="31"/>
  <c r="BE205" i="31"/>
  <c r="T205" i="31"/>
  <c r="T204" i="31"/>
  <c r="R205" i="31"/>
  <c r="R204" i="31"/>
  <c r="P205" i="31"/>
  <c r="P204" i="31"/>
  <c r="BI203" i="31"/>
  <c r="BH203" i="31"/>
  <c r="BG203" i="31"/>
  <c r="BE203" i="31"/>
  <c r="T203" i="31"/>
  <c r="R203" i="31"/>
  <c r="P203" i="31"/>
  <c r="BI202" i="31"/>
  <c r="BH202" i="31"/>
  <c r="BG202" i="31"/>
  <c r="BE202" i="31"/>
  <c r="T202" i="31"/>
  <c r="R202" i="31"/>
  <c r="P202" i="31"/>
  <c r="BI201" i="31"/>
  <c r="BH201" i="31"/>
  <c r="BG201" i="31"/>
  <c r="BE201" i="31"/>
  <c r="T201" i="31"/>
  <c r="R201" i="31"/>
  <c r="P201" i="31"/>
  <c r="BI200" i="31"/>
  <c r="BH200" i="31"/>
  <c r="BG200" i="31"/>
  <c r="BE200" i="31"/>
  <c r="T200" i="31"/>
  <c r="R200" i="31"/>
  <c r="P200" i="31"/>
  <c r="BI199" i="31"/>
  <c r="BH199" i="31"/>
  <c r="BG199" i="31"/>
  <c r="BE199" i="31"/>
  <c r="T199" i="31"/>
  <c r="R199" i="31"/>
  <c r="P199" i="31"/>
  <c r="BI198" i="31"/>
  <c r="BH198" i="31"/>
  <c r="BG198" i="31"/>
  <c r="BE198" i="31"/>
  <c r="T198" i="31"/>
  <c r="R198" i="31"/>
  <c r="P198" i="31"/>
  <c r="BI196" i="31"/>
  <c r="BH196" i="31"/>
  <c r="BG196" i="31"/>
  <c r="BE196" i="31"/>
  <c r="T196" i="31"/>
  <c r="R196" i="31"/>
  <c r="P196" i="31"/>
  <c r="BI195" i="31"/>
  <c r="BH195" i="31"/>
  <c r="BG195" i="31"/>
  <c r="BE195" i="31"/>
  <c r="T195" i="31"/>
  <c r="R195" i="31"/>
  <c r="P195" i="31"/>
  <c r="BI194" i="31"/>
  <c r="BH194" i="31"/>
  <c r="BG194" i="31"/>
  <c r="BE194" i="31"/>
  <c r="T194" i="31"/>
  <c r="R194" i="31"/>
  <c r="P194" i="31"/>
  <c r="BI193" i="31"/>
  <c r="BH193" i="31"/>
  <c r="BG193" i="31"/>
  <c r="BE193" i="31"/>
  <c r="T193" i="31"/>
  <c r="R193" i="31"/>
  <c r="P193" i="31"/>
  <c r="BI192" i="31"/>
  <c r="BH192" i="31"/>
  <c r="BG192" i="31"/>
  <c r="BE192" i="31"/>
  <c r="T192" i="31"/>
  <c r="R192" i="31"/>
  <c r="P192" i="31"/>
  <c r="BI191" i="31"/>
  <c r="BH191" i="31"/>
  <c r="BG191" i="31"/>
  <c r="BE191" i="31"/>
  <c r="T191" i="31"/>
  <c r="R191" i="31"/>
  <c r="P191" i="31"/>
  <c r="BI190" i="31"/>
  <c r="BH190" i="31"/>
  <c r="BG190" i="31"/>
  <c r="BE190" i="31"/>
  <c r="T190" i="31"/>
  <c r="R190" i="31"/>
  <c r="P190" i="31"/>
  <c r="BI189" i="31"/>
  <c r="BH189" i="31"/>
  <c r="BG189" i="31"/>
  <c r="BE189" i="31"/>
  <c r="T189" i="31"/>
  <c r="R189" i="31"/>
  <c r="P189" i="31"/>
  <c r="BI188" i="31"/>
  <c r="BH188" i="31"/>
  <c r="BG188" i="31"/>
  <c r="BE188" i="31"/>
  <c r="T188" i="31"/>
  <c r="R188" i="31"/>
  <c r="P188" i="31"/>
  <c r="BI187" i="31"/>
  <c r="BH187" i="31"/>
  <c r="BG187" i="31"/>
  <c r="BE187" i="31"/>
  <c r="T187" i="31"/>
  <c r="R187" i="31"/>
  <c r="P187" i="31"/>
  <c r="BI186" i="31"/>
  <c r="BH186" i="31"/>
  <c r="BG186" i="31"/>
  <c r="BE186" i="31"/>
  <c r="T186" i="31"/>
  <c r="R186" i="31"/>
  <c r="P186" i="31"/>
  <c r="BI185" i="31"/>
  <c r="BH185" i="31"/>
  <c r="BG185" i="31"/>
  <c r="BE185" i="31"/>
  <c r="T185" i="31"/>
  <c r="R185" i="31"/>
  <c r="P185" i="31"/>
  <c r="BI183" i="31"/>
  <c r="BH183" i="31"/>
  <c r="BG183" i="31"/>
  <c r="BE183" i="31"/>
  <c r="T183" i="31"/>
  <c r="R183" i="31"/>
  <c r="P183" i="31"/>
  <c r="BI182" i="31"/>
  <c r="BH182" i="31"/>
  <c r="BG182" i="31"/>
  <c r="BE182" i="31"/>
  <c r="T182" i="31"/>
  <c r="R182" i="31"/>
  <c r="P182" i="31"/>
  <c r="BI181" i="31"/>
  <c r="BH181" i="31"/>
  <c r="BG181" i="31"/>
  <c r="BE181" i="31"/>
  <c r="T181" i="31"/>
  <c r="R181" i="31"/>
  <c r="P181" i="31"/>
  <c r="BI180" i="31"/>
  <c r="BH180" i="31"/>
  <c r="BG180" i="31"/>
  <c r="BE180" i="31"/>
  <c r="T180" i="31"/>
  <c r="R180" i="31"/>
  <c r="P180" i="31"/>
  <c r="BI179" i="31"/>
  <c r="BH179" i="31"/>
  <c r="BG179" i="31"/>
  <c r="BE179" i="31"/>
  <c r="T179" i="31"/>
  <c r="R179" i="31"/>
  <c r="P179" i="31"/>
  <c r="BI178" i="31"/>
  <c r="BH178" i="31"/>
  <c r="BG178" i="31"/>
  <c r="BE178" i="31"/>
  <c r="T178" i="31"/>
  <c r="R178" i="31"/>
  <c r="P178" i="31"/>
  <c r="BI177" i="31"/>
  <c r="BH177" i="31"/>
  <c r="BG177" i="31"/>
  <c r="BE177" i="31"/>
  <c r="T177" i="31"/>
  <c r="R177" i="31"/>
  <c r="P177" i="31"/>
  <c r="BI176" i="31"/>
  <c r="BH176" i="31"/>
  <c r="BG176" i="31"/>
  <c r="BE176" i="31"/>
  <c r="T176" i="31"/>
  <c r="R176" i="31"/>
  <c r="P176" i="31"/>
  <c r="BI175" i="31"/>
  <c r="BH175" i="31"/>
  <c r="BG175" i="31"/>
  <c r="BE175" i="31"/>
  <c r="T175" i="31"/>
  <c r="R175" i="31"/>
  <c r="P175" i="31"/>
  <c r="BI174" i="31"/>
  <c r="BH174" i="31"/>
  <c r="BG174" i="31"/>
  <c r="BE174" i="31"/>
  <c r="T174" i="31"/>
  <c r="R174" i="31"/>
  <c r="P174" i="31"/>
  <c r="BI173" i="31"/>
  <c r="BH173" i="31"/>
  <c r="BG173" i="31"/>
  <c r="BE173" i="31"/>
  <c r="T173" i="31"/>
  <c r="R173" i="31"/>
  <c r="P173" i="31"/>
  <c r="BI172" i="31"/>
  <c r="BH172" i="31"/>
  <c r="BG172" i="31"/>
  <c r="BE172" i="31"/>
  <c r="T172" i="31"/>
  <c r="R172" i="31"/>
  <c r="P172" i="31"/>
  <c r="BI171" i="31"/>
  <c r="BH171" i="31"/>
  <c r="BG171" i="31"/>
  <c r="BE171" i="31"/>
  <c r="T171" i="31"/>
  <c r="R171" i="31"/>
  <c r="P171" i="31"/>
  <c r="BI170" i="31"/>
  <c r="BH170" i="31"/>
  <c r="BG170" i="31"/>
  <c r="BE170" i="31"/>
  <c r="T170" i="31"/>
  <c r="R170" i="31"/>
  <c r="P170" i="31"/>
  <c r="BI169" i="31"/>
  <c r="BH169" i="31"/>
  <c r="BG169" i="31"/>
  <c r="BE169" i="31"/>
  <c r="T169" i="31"/>
  <c r="R169" i="31"/>
  <c r="P169" i="31"/>
  <c r="BI168" i="31"/>
  <c r="BH168" i="31"/>
  <c r="BG168" i="31"/>
  <c r="BE168" i="31"/>
  <c r="T168" i="31"/>
  <c r="R168" i="31"/>
  <c r="P168" i="31"/>
  <c r="BI167" i="31"/>
  <c r="BH167" i="31"/>
  <c r="BG167" i="31"/>
  <c r="BE167" i="31"/>
  <c r="T167" i="31"/>
  <c r="R167" i="31"/>
  <c r="P167" i="31"/>
  <c r="BI166" i="31"/>
  <c r="BH166" i="31"/>
  <c r="BG166" i="31"/>
  <c r="BE166" i="31"/>
  <c r="T166" i="31"/>
  <c r="R166" i="31"/>
  <c r="P166" i="31"/>
  <c r="BI165" i="31"/>
  <c r="BH165" i="31"/>
  <c r="BG165" i="31"/>
  <c r="BE165" i="31"/>
  <c r="T165" i="31"/>
  <c r="R165" i="31"/>
  <c r="P165" i="31"/>
  <c r="BI164" i="31"/>
  <c r="BH164" i="31"/>
  <c r="BG164" i="31"/>
  <c r="BE164" i="31"/>
  <c r="T164" i="31"/>
  <c r="R164" i="31"/>
  <c r="P164" i="31"/>
  <c r="BI163" i="31"/>
  <c r="BH163" i="31"/>
  <c r="BG163" i="31"/>
  <c r="BE163" i="31"/>
  <c r="T163" i="31"/>
  <c r="R163" i="31"/>
  <c r="P163" i="31"/>
  <c r="BI162" i="31"/>
  <c r="BH162" i="31"/>
  <c r="BG162" i="31"/>
  <c r="BE162" i="31"/>
  <c r="T162" i="31"/>
  <c r="R162" i="31"/>
  <c r="P162" i="31"/>
  <c r="BI161" i="31"/>
  <c r="BH161" i="31"/>
  <c r="BG161" i="31"/>
  <c r="BE161" i="31"/>
  <c r="T161" i="31"/>
  <c r="R161" i="31"/>
  <c r="P161" i="31"/>
  <c r="BI159" i="31"/>
  <c r="BH159" i="31"/>
  <c r="BG159" i="31"/>
  <c r="BE159" i="31"/>
  <c r="T159" i="31"/>
  <c r="R159" i="31"/>
  <c r="P159" i="31"/>
  <c r="BI158" i="31"/>
  <c r="BH158" i="31"/>
  <c r="BG158" i="31"/>
  <c r="BE158" i="31"/>
  <c r="T158" i="31"/>
  <c r="R158" i="31"/>
  <c r="P158" i="31"/>
  <c r="BI157" i="31"/>
  <c r="BH157" i="31"/>
  <c r="BG157" i="31"/>
  <c r="BE157" i="31"/>
  <c r="T157" i="31"/>
  <c r="R157" i="31"/>
  <c r="P157" i="31"/>
  <c r="BI156" i="31"/>
  <c r="BH156" i="31"/>
  <c r="BG156" i="31"/>
  <c r="BE156" i="31"/>
  <c r="T156" i="31"/>
  <c r="R156" i="31"/>
  <c r="P156" i="31"/>
  <c r="BI155" i="31"/>
  <c r="BH155" i="31"/>
  <c r="BG155" i="31"/>
  <c r="BE155" i="31"/>
  <c r="T155" i="31"/>
  <c r="R155" i="31"/>
  <c r="P155" i="31"/>
  <c r="BI154" i="31"/>
  <c r="BH154" i="31"/>
  <c r="BG154" i="31"/>
  <c r="BE154" i="31"/>
  <c r="T154" i="31"/>
  <c r="R154" i="31"/>
  <c r="P154" i="31"/>
  <c r="BI153" i="31"/>
  <c r="BH153" i="31"/>
  <c r="BG153" i="31"/>
  <c r="BE153" i="31"/>
  <c r="T153" i="31"/>
  <c r="R153" i="31"/>
  <c r="P153" i="31"/>
  <c r="J147" i="31"/>
  <c r="J146" i="31"/>
  <c r="F146" i="31"/>
  <c r="F144" i="31"/>
  <c r="E142" i="31"/>
  <c r="J96" i="31"/>
  <c r="J95" i="31"/>
  <c r="F95" i="31"/>
  <c r="F93" i="31"/>
  <c r="E91" i="31"/>
  <c r="J22" i="31"/>
  <c r="E22" i="31"/>
  <c r="F147" i="31"/>
  <c r="J21" i="31"/>
  <c r="J16" i="31"/>
  <c r="J93" i="31"/>
  <c r="E7" i="31"/>
  <c r="E136" i="31"/>
  <c r="J41" i="30"/>
  <c r="J40" i="30"/>
  <c r="AY136" i="1"/>
  <c r="J39" i="30"/>
  <c r="AX136" i="1"/>
  <c r="BI174" i="30"/>
  <c r="BH174" i="30"/>
  <c r="BG174" i="30"/>
  <c r="BE174" i="30"/>
  <c r="T174" i="30"/>
  <c r="R174" i="30"/>
  <c r="P174" i="30"/>
  <c r="BI172" i="30"/>
  <c r="BH172" i="30"/>
  <c r="BG172" i="30"/>
  <c r="BE172" i="30"/>
  <c r="T172" i="30"/>
  <c r="R172" i="30"/>
  <c r="P172" i="30"/>
  <c r="BI171" i="30"/>
  <c r="BH171" i="30"/>
  <c r="BG171" i="30"/>
  <c r="BE171" i="30"/>
  <c r="T171" i="30"/>
  <c r="R171" i="30"/>
  <c r="P171" i="30"/>
  <c r="BI170" i="30"/>
  <c r="BH170" i="30"/>
  <c r="BG170" i="30"/>
  <c r="BE170" i="30"/>
  <c r="T170" i="30"/>
  <c r="R170" i="30"/>
  <c r="P170" i="30"/>
  <c r="BI168" i="30"/>
  <c r="BH168" i="30"/>
  <c r="BG168" i="30"/>
  <c r="BE168" i="30"/>
  <c r="T168" i="30"/>
  <c r="R168" i="30"/>
  <c r="P168" i="30"/>
  <c r="BI167" i="30"/>
  <c r="BH167" i="30"/>
  <c r="BG167" i="30"/>
  <c r="BE167" i="30"/>
  <c r="T167" i="30"/>
  <c r="R167" i="30"/>
  <c r="P167" i="30"/>
  <c r="BI166" i="30"/>
  <c r="BH166" i="30"/>
  <c r="BG166" i="30"/>
  <c r="BE166" i="30"/>
  <c r="T166" i="30"/>
  <c r="R166" i="30"/>
  <c r="P166" i="30"/>
  <c r="BI165" i="30"/>
  <c r="BH165" i="30"/>
  <c r="BG165" i="30"/>
  <c r="BE165" i="30"/>
  <c r="T165" i="30"/>
  <c r="R165" i="30"/>
  <c r="P165" i="30"/>
  <c r="BI164" i="30"/>
  <c r="BH164" i="30"/>
  <c r="BG164" i="30"/>
  <c r="BE164" i="30"/>
  <c r="T164" i="30"/>
  <c r="R164" i="30"/>
  <c r="P164" i="30"/>
  <c r="BI163" i="30"/>
  <c r="BH163" i="30"/>
  <c r="BG163" i="30"/>
  <c r="BE163" i="30"/>
  <c r="T163" i="30"/>
  <c r="R163" i="30"/>
  <c r="P163" i="30"/>
  <c r="BI162" i="30"/>
  <c r="BH162" i="30"/>
  <c r="BG162" i="30"/>
  <c r="BE162" i="30"/>
  <c r="T162" i="30"/>
  <c r="R162" i="30"/>
  <c r="P162" i="30"/>
  <c r="BI161" i="30"/>
  <c r="BH161" i="30"/>
  <c r="BG161" i="30"/>
  <c r="BE161" i="30"/>
  <c r="T161" i="30"/>
  <c r="R161" i="30"/>
  <c r="P161" i="30"/>
  <c r="BI160" i="30"/>
  <c r="BH160" i="30"/>
  <c r="BG160" i="30"/>
  <c r="BE160" i="30"/>
  <c r="T160" i="30"/>
  <c r="R160" i="30"/>
  <c r="P160" i="30"/>
  <c r="BI158" i="30"/>
  <c r="BH158" i="30"/>
  <c r="BG158" i="30"/>
  <c r="BE158" i="30"/>
  <c r="T158" i="30"/>
  <c r="R158" i="30"/>
  <c r="P158" i="30"/>
  <c r="BI157" i="30"/>
  <c r="BH157" i="30"/>
  <c r="BG157" i="30"/>
  <c r="BE157" i="30"/>
  <c r="T157" i="30"/>
  <c r="R157" i="30"/>
  <c r="P157" i="30"/>
  <c r="BI156" i="30"/>
  <c r="BH156" i="30"/>
  <c r="BG156" i="30"/>
  <c r="BE156" i="30"/>
  <c r="T156" i="30"/>
  <c r="R156" i="30"/>
  <c r="P156" i="30"/>
  <c r="BI155" i="30"/>
  <c r="BH155" i="30"/>
  <c r="BG155" i="30"/>
  <c r="BE155" i="30"/>
  <c r="T155" i="30"/>
  <c r="R155" i="30"/>
  <c r="P155" i="30"/>
  <c r="BI154" i="30"/>
  <c r="BH154" i="30"/>
  <c r="BG154" i="30"/>
  <c r="BE154" i="30"/>
  <c r="T154" i="30"/>
  <c r="R154" i="30"/>
  <c r="P154" i="30"/>
  <c r="BI151" i="30"/>
  <c r="BH151" i="30"/>
  <c r="BG151" i="30"/>
  <c r="BE151" i="30"/>
  <c r="T151" i="30"/>
  <c r="T150" i="30"/>
  <c r="R151" i="30"/>
  <c r="R150" i="30"/>
  <c r="P151" i="30"/>
  <c r="P150" i="30"/>
  <c r="BI149" i="30"/>
  <c r="BH149" i="30"/>
  <c r="BG149" i="30"/>
  <c r="BE149" i="30"/>
  <c r="T149" i="30"/>
  <c r="R149" i="30"/>
  <c r="P149" i="30"/>
  <c r="BI148" i="30"/>
  <c r="BH148" i="30"/>
  <c r="BG148" i="30"/>
  <c r="BE148" i="30"/>
  <c r="T148" i="30"/>
  <c r="R148" i="30"/>
  <c r="P148" i="30"/>
  <c r="BI147" i="30"/>
  <c r="BH147" i="30"/>
  <c r="BG147" i="30"/>
  <c r="BE147" i="30"/>
  <c r="T147" i="30"/>
  <c r="R147" i="30"/>
  <c r="P147" i="30"/>
  <c r="BI146" i="30"/>
  <c r="BH146" i="30"/>
  <c r="BG146" i="30"/>
  <c r="BE146" i="30"/>
  <c r="T146" i="30"/>
  <c r="R146" i="30"/>
  <c r="P146" i="30"/>
  <c r="BI145" i="30"/>
  <c r="BH145" i="30"/>
  <c r="BG145" i="30"/>
  <c r="BE145" i="30"/>
  <c r="T145" i="30"/>
  <c r="R145" i="30"/>
  <c r="P145" i="30"/>
  <c r="BI144" i="30"/>
  <c r="BH144" i="30"/>
  <c r="BG144" i="30"/>
  <c r="BE144" i="30"/>
  <c r="T144" i="30"/>
  <c r="R144" i="30"/>
  <c r="P144" i="30"/>
  <c r="BI143" i="30"/>
  <c r="BH143" i="30"/>
  <c r="BG143" i="30"/>
  <c r="BE143" i="30"/>
  <c r="T143" i="30"/>
  <c r="R143" i="30"/>
  <c r="P143" i="30"/>
  <c r="BI142" i="30"/>
  <c r="BH142" i="30"/>
  <c r="BG142" i="30"/>
  <c r="BE142" i="30"/>
  <c r="T142" i="30"/>
  <c r="R142" i="30"/>
  <c r="P142" i="30"/>
  <c r="BI141" i="30"/>
  <c r="BH141" i="30"/>
  <c r="BG141" i="30"/>
  <c r="BE141" i="30"/>
  <c r="T141" i="30"/>
  <c r="R141" i="30"/>
  <c r="P141" i="30"/>
  <c r="BI139" i="30"/>
  <c r="BH139" i="30"/>
  <c r="BG139" i="30"/>
  <c r="BE139" i="30"/>
  <c r="T139" i="30"/>
  <c r="R139" i="30"/>
  <c r="P139" i="30"/>
  <c r="BI138" i="30"/>
  <c r="BH138" i="30"/>
  <c r="BG138" i="30"/>
  <c r="BE138" i="30"/>
  <c r="T138" i="30"/>
  <c r="R138" i="30"/>
  <c r="P138" i="30"/>
  <c r="BI136" i="30"/>
  <c r="BH136" i="30"/>
  <c r="BG136" i="30"/>
  <c r="BE136" i="30"/>
  <c r="T136" i="30"/>
  <c r="R136" i="30"/>
  <c r="P136" i="30"/>
  <c r="BI135" i="30"/>
  <c r="BH135" i="30"/>
  <c r="BG135" i="30"/>
  <c r="BE135" i="30"/>
  <c r="T135" i="30"/>
  <c r="R135" i="30"/>
  <c r="P135" i="30"/>
  <c r="BI134" i="30"/>
  <c r="BH134" i="30"/>
  <c r="BG134" i="30"/>
  <c r="BE134" i="30"/>
  <c r="T134" i="30"/>
  <c r="R134" i="30"/>
  <c r="P134" i="30"/>
  <c r="BI133" i="30"/>
  <c r="BH133" i="30"/>
  <c r="BG133" i="30"/>
  <c r="BE133" i="30"/>
  <c r="T133" i="30"/>
  <c r="R133" i="30"/>
  <c r="P133" i="30"/>
  <c r="J127" i="30"/>
  <c r="J126" i="30"/>
  <c r="F126" i="30"/>
  <c r="F124" i="30"/>
  <c r="E122" i="30"/>
  <c r="J96" i="30"/>
  <c r="J95" i="30"/>
  <c r="F95" i="30"/>
  <c r="F93" i="30"/>
  <c r="E91" i="30"/>
  <c r="J22" i="30"/>
  <c r="E22" i="30"/>
  <c r="F96" i="30"/>
  <c r="J21" i="30"/>
  <c r="J16" i="30"/>
  <c r="J93" i="30"/>
  <c r="E7" i="30"/>
  <c r="E116" i="30"/>
  <c r="J41" i="29"/>
  <c r="J40" i="29"/>
  <c r="AY135" i="1"/>
  <c r="J39" i="29"/>
  <c r="AX135" i="1"/>
  <c r="BI179" i="29"/>
  <c r="BH179" i="29"/>
  <c r="BG179" i="29"/>
  <c r="BE179" i="29"/>
  <c r="T179" i="29"/>
  <c r="R179" i="29"/>
  <c r="P179" i="29"/>
  <c r="BI178" i="29"/>
  <c r="BH178" i="29"/>
  <c r="BG178" i="29"/>
  <c r="BE178" i="29"/>
  <c r="T178" i="29"/>
  <c r="R178" i="29"/>
  <c r="P178" i="29"/>
  <c r="BI177" i="29"/>
  <c r="BH177" i="29"/>
  <c r="BG177" i="29"/>
  <c r="BE177" i="29"/>
  <c r="T177" i="29"/>
  <c r="R177" i="29"/>
  <c r="P177" i="29"/>
  <c r="BI176" i="29"/>
  <c r="BH176" i="29"/>
  <c r="BG176" i="29"/>
  <c r="BE176" i="29"/>
  <c r="T176" i="29"/>
  <c r="R176" i="29"/>
  <c r="P176" i="29"/>
  <c r="BI175" i="29"/>
  <c r="BH175" i="29"/>
  <c r="BG175" i="29"/>
  <c r="BE175" i="29"/>
  <c r="T175" i="29"/>
  <c r="R175" i="29"/>
  <c r="P175" i="29"/>
  <c r="BI174" i="29"/>
  <c r="BH174" i="29"/>
  <c r="BG174" i="29"/>
  <c r="BE174" i="29"/>
  <c r="T174" i="29"/>
  <c r="R174" i="29"/>
  <c r="P174" i="29"/>
  <c r="BI173" i="29"/>
  <c r="BH173" i="29"/>
  <c r="BG173" i="29"/>
  <c r="BE173" i="29"/>
  <c r="T173" i="29"/>
  <c r="R173" i="29"/>
  <c r="P173" i="29"/>
  <c r="BI171" i="29"/>
  <c r="BH171" i="29"/>
  <c r="BG171" i="29"/>
  <c r="BE171" i="29"/>
  <c r="T171" i="29"/>
  <c r="R171" i="29"/>
  <c r="P171" i="29"/>
  <c r="BI170" i="29"/>
  <c r="BH170" i="29"/>
  <c r="BG170" i="29"/>
  <c r="BE170" i="29"/>
  <c r="T170" i="29"/>
  <c r="R170" i="29"/>
  <c r="P170" i="29"/>
  <c r="BI169" i="29"/>
  <c r="BH169" i="29"/>
  <c r="BG169" i="29"/>
  <c r="BE169" i="29"/>
  <c r="T169" i="29"/>
  <c r="R169" i="29"/>
  <c r="P169" i="29"/>
  <c r="BI168" i="29"/>
  <c r="BH168" i="29"/>
  <c r="BG168" i="29"/>
  <c r="BE168" i="29"/>
  <c r="T168" i="29"/>
  <c r="R168" i="29"/>
  <c r="P168" i="29"/>
  <c r="BI167" i="29"/>
  <c r="BH167" i="29"/>
  <c r="BG167" i="29"/>
  <c r="BE167" i="29"/>
  <c r="T167" i="29"/>
  <c r="R167" i="29"/>
  <c r="P167" i="29"/>
  <c r="BI165" i="29"/>
  <c r="BH165" i="29"/>
  <c r="BG165" i="29"/>
  <c r="BE165" i="29"/>
  <c r="T165" i="29"/>
  <c r="R165" i="29"/>
  <c r="P165" i="29"/>
  <c r="BI164" i="29"/>
  <c r="BH164" i="29"/>
  <c r="BG164" i="29"/>
  <c r="BE164" i="29"/>
  <c r="T164" i="29"/>
  <c r="R164" i="29"/>
  <c r="P164" i="29"/>
  <c r="BI163" i="29"/>
  <c r="BH163" i="29"/>
  <c r="BG163" i="29"/>
  <c r="BE163" i="29"/>
  <c r="T163" i="29"/>
  <c r="R163" i="29"/>
  <c r="P163" i="29"/>
  <c r="BI162" i="29"/>
  <c r="BH162" i="29"/>
  <c r="BG162" i="29"/>
  <c r="BE162" i="29"/>
  <c r="T162" i="29"/>
  <c r="R162" i="29"/>
  <c r="P162" i="29"/>
  <c r="BI161" i="29"/>
  <c r="BH161" i="29"/>
  <c r="BG161" i="29"/>
  <c r="BE161" i="29"/>
  <c r="T161" i="29"/>
  <c r="R161" i="29"/>
  <c r="P161" i="29"/>
  <c r="BI160" i="29"/>
  <c r="BH160" i="29"/>
  <c r="BG160" i="29"/>
  <c r="BE160" i="29"/>
  <c r="T160" i="29"/>
  <c r="R160" i="29"/>
  <c r="P160" i="29"/>
  <c r="BI159" i="29"/>
  <c r="BH159" i="29"/>
  <c r="BG159" i="29"/>
  <c r="BE159" i="29"/>
  <c r="T159" i="29"/>
  <c r="R159" i="29"/>
  <c r="P159" i="29"/>
  <c r="BI158" i="29"/>
  <c r="BH158" i="29"/>
  <c r="BG158" i="29"/>
  <c r="BE158" i="29"/>
  <c r="T158" i="29"/>
  <c r="R158" i="29"/>
  <c r="P158" i="29"/>
  <c r="BI157" i="29"/>
  <c r="BH157" i="29"/>
  <c r="BG157" i="29"/>
  <c r="BE157" i="29"/>
  <c r="T157" i="29"/>
  <c r="R157" i="29"/>
  <c r="P157" i="29"/>
  <c r="BI156" i="29"/>
  <c r="BH156" i="29"/>
  <c r="BG156" i="29"/>
  <c r="BE156" i="29"/>
  <c r="T156" i="29"/>
  <c r="R156" i="29"/>
  <c r="P156" i="29"/>
  <c r="BI155" i="29"/>
  <c r="BH155" i="29"/>
  <c r="BG155" i="29"/>
  <c r="BE155" i="29"/>
  <c r="T155" i="29"/>
  <c r="R155" i="29"/>
  <c r="P155" i="29"/>
  <c r="BI154" i="29"/>
  <c r="BH154" i="29"/>
  <c r="BG154" i="29"/>
  <c r="BE154" i="29"/>
  <c r="T154" i="29"/>
  <c r="R154" i="29"/>
  <c r="P154" i="29"/>
  <c r="BI153" i="29"/>
  <c r="BH153" i="29"/>
  <c r="BG153" i="29"/>
  <c r="BE153" i="29"/>
  <c r="T153" i="29"/>
  <c r="R153" i="29"/>
  <c r="P153" i="29"/>
  <c r="BI152" i="29"/>
  <c r="BH152" i="29"/>
  <c r="BG152" i="29"/>
  <c r="BE152" i="29"/>
  <c r="T152" i="29"/>
  <c r="R152" i="29"/>
  <c r="P152" i="29"/>
  <c r="BI151" i="29"/>
  <c r="BH151" i="29"/>
  <c r="BG151" i="29"/>
  <c r="BE151" i="29"/>
  <c r="T151" i="29"/>
  <c r="R151" i="29"/>
  <c r="P151" i="29"/>
  <c r="BI150" i="29"/>
  <c r="BH150" i="29"/>
  <c r="BG150" i="29"/>
  <c r="BE150" i="29"/>
  <c r="T150" i="29"/>
  <c r="R150" i="29"/>
  <c r="P150" i="29"/>
  <c r="BI149" i="29"/>
  <c r="BH149" i="29"/>
  <c r="BG149" i="29"/>
  <c r="BE149" i="29"/>
  <c r="T149" i="29"/>
  <c r="R149" i="29"/>
  <c r="P149" i="29"/>
  <c r="BI148" i="29"/>
  <c r="BH148" i="29"/>
  <c r="BG148" i="29"/>
  <c r="BE148" i="29"/>
  <c r="T148" i="29"/>
  <c r="R148" i="29"/>
  <c r="P148" i="29"/>
  <c r="BI147" i="29"/>
  <c r="BH147" i="29"/>
  <c r="BG147" i="29"/>
  <c r="BE147" i="29"/>
  <c r="T147" i="29"/>
  <c r="R147" i="29"/>
  <c r="P147" i="29"/>
  <c r="BI146" i="29"/>
  <c r="BH146" i="29"/>
  <c r="BG146" i="29"/>
  <c r="BE146" i="29"/>
  <c r="T146" i="29"/>
  <c r="R146" i="29"/>
  <c r="P146" i="29"/>
  <c r="BI145" i="29"/>
  <c r="BH145" i="29"/>
  <c r="BG145" i="29"/>
  <c r="BE145" i="29"/>
  <c r="T145" i="29"/>
  <c r="R145" i="29"/>
  <c r="P145" i="29"/>
  <c r="BI144" i="29"/>
  <c r="BH144" i="29"/>
  <c r="BG144" i="29"/>
  <c r="BE144" i="29"/>
  <c r="T144" i="29"/>
  <c r="R144" i="29"/>
  <c r="P144" i="29"/>
  <c r="BI143" i="29"/>
  <c r="BH143" i="29"/>
  <c r="BG143" i="29"/>
  <c r="BE143" i="29"/>
  <c r="T143" i="29"/>
  <c r="R143" i="29"/>
  <c r="P143" i="29"/>
  <c r="BI142" i="29"/>
  <c r="BH142" i="29"/>
  <c r="BG142" i="29"/>
  <c r="BE142" i="29"/>
  <c r="T142" i="29"/>
  <c r="R142" i="29"/>
  <c r="P142" i="29"/>
  <c r="BI141" i="29"/>
  <c r="BH141" i="29"/>
  <c r="BG141" i="29"/>
  <c r="BE141" i="29"/>
  <c r="T141" i="29"/>
  <c r="R141" i="29"/>
  <c r="P141" i="29"/>
  <c r="BI140" i="29"/>
  <c r="BH140" i="29"/>
  <c r="BG140" i="29"/>
  <c r="BE140" i="29"/>
  <c r="T140" i="29"/>
  <c r="R140" i="29"/>
  <c r="P140" i="29"/>
  <c r="BI139" i="29"/>
  <c r="BH139" i="29"/>
  <c r="BG139" i="29"/>
  <c r="BE139" i="29"/>
  <c r="T139" i="29"/>
  <c r="R139" i="29"/>
  <c r="P139" i="29"/>
  <c r="BI138" i="29"/>
  <c r="BH138" i="29"/>
  <c r="BG138" i="29"/>
  <c r="BE138" i="29"/>
  <c r="T138" i="29"/>
  <c r="R138" i="29"/>
  <c r="P138" i="29"/>
  <c r="BI137" i="29"/>
  <c r="BH137" i="29"/>
  <c r="BG137" i="29"/>
  <c r="BE137" i="29"/>
  <c r="T137" i="29"/>
  <c r="R137" i="29"/>
  <c r="P137" i="29"/>
  <c r="BI136" i="29"/>
  <c r="BH136" i="29"/>
  <c r="BG136" i="29"/>
  <c r="BE136" i="29"/>
  <c r="T136" i="29"/>
  <c r="R136" i="29"/>
  <c r="P136" i="29"/>
  <c r="BI135" i="29"/>
  <c r="BH135" i="29"/>
  <c r="BG135" i="29"/>
  <c r="BE135" i="29"/>
  <c r="T135" i="29"/>
  <c r="R135" i="29"/>
  <c r="P135" i="29"/>
  <c r="BI134" i="29"/>
  <c r="BH134" i="29"/>
  <c r="BG134" i="29"/>
  <c r="BE134" i="29"/>
  <c r="T134" i="29"/>
  <c r="R134" i="29"/>
  <c r="P134" i="29"/>
  <c r="BI133" i="29"/>
  <c r="BH133" i="29"/>
  <c r="BG133" i="29"/>
  <c r="BE133" i="29"/>
  <c r="T133" i="29"/>
  <c r="R133" i="29"/>
  <c r="P133" i="29"/>
  <c r="BI131" i="29"/>
  <c r="BH131" i="29"/>
  <c r="BG131" i="29"/>
  <c r="BE131" i="29"/>
  <c r="T131" i="29"/>
  <c r="R131" i="29"/>
  <c r="P131" i="29"/>
  <c r="BI130" i="29"/>
  <c r="BH130" i="29"/>
  <c r="BG130" i="29"/>
  <c r="BE130" i="29"/>
  <c r="T130" i="29"/>
  <c r="R130" i="29"/>
  <c r="P130" i="29"/>
  <c r="BI129" i="29"/>
  <c r="BH129" i="29"/>
  <c r="BG129" i="29"/>
  <c r="BE129" i="29"/>
  <c r="T129" i="29"/>
  <c r="R129" i="29"/>
  <c r="P129" i="29"/>
  <c r="J124" i="29"/>
  <c r="J123" i="29"/>
  <c r="F123" i="29"/>
  <c r="F121" i="29"/>
  <c r="E119" i="29"/>
  <c r="J96" i="29"/>
  <c r="J95" i="29"/>
  <c r="F95" i="29"/>
  <c r="F93" i="29"/>
  <c r="E91" i="29"/>
  <c r="J22" i="29"/>
  <c r="E22" i="29"/>
  <c r="F96" i="29"/>
  <c r="J21" i="29"/>
  <c r="J16" i="29"/>
  <c r="J93" i="29"/>
  <c r="E7" i="29"/>
  <c r="E85" i="29"/>
  <c r="J41" i="28"/>
  <c r="J40" i="28"/>
  <c r="AY134" i="1"/>
  <c r="J39" i="28"/>
  <c r="AX134" i="1"/>
  <c r="BI203" i="28"/>
  <c r="BH203" i="28"/>
  <c r="BG203" i="28"/>
  <c r="BE203" i="28"/>
  <c r="T203" i="28"/>
  <c r="R203" i="28"/>
  <c r="P203" i="28"/>
  <c r="BI202" i="28"/>
  <c r="BH202" i="28"/>
  <c r="BG202" i="28"/>
  <c r="BE202" i="28"/>
  <c r="T202" i="28"/>
  <c r="R202" i="28"/>
  <c r="P202" i="28"/>
  <c r="BI201" i="28"/>
  <c r="BH201" i="28"/>
  <c r="BG201" i="28"/>
  <c r="BE201" i="28"/>
  <c r="T201" i="28"/>
  <c r="R201" i="28"/>
  <c r="P201" i="28"/>
  <c r="BI199" i="28"/>
  <c r="BH199" i="28"/>
  <c r="BG199" i="28"/>
  <c r="BE199" i="28"/>
  <c r="T199" i="28"/>
  <c r="R199" i="28"/>
  <c r="P199" i="28"/>
  <c r="BI198" i="28"/>
  <c r="BH198" i="28"/>
  <c r="BG198" i="28"/>
  <c r="BE198" i="28"/>
  <c r="T198" i="28"/>
  <c r="R198" i="28"/>
  <c r="P198" i="28"/>
  <c r="BI197" i="28"/>
  <c r="BH197" i="28"/>
  <c r="BG197" i="28"/>
  <c r="BE197" i="28"/>
  <c r="T197" i="28"/>
  <c r="R197" i="28"/>
  <c r="P197" i="28"/>
  <c r="BI196" i="28"/>
  <c r="BH196" i="28"/>
  <c r="BG196" i="28"/>
  <c r="BE196" i="28"/>
  <c r="T196" i="28"/>
  <c r="R196" i="28"/>
  <c r="P196" i="28"/>
  <c r="BI195" i="28"/>
  <c r="BH195" i="28"/>
  <c r="BG195" i="28"/>
  <c r="BE195" i="28"/>
  <c r="T195" i="28"/>
  <c r="R195" i="28"/>
  <c r="P195" i="28"/>
  <c r="BI194" i="28"/>
  <c r="BH194" i="28"/>
  <c r="BG194" i="28"/>
  <c r="BE194" i="28"/>
  <c r="T194" i="28"/>
  <c r="R194" i="28"/>
  <c r="P194" i="28"/>
  <c r="BI193" i="28"/>
  <c r="BH193" i="28"/>
  <c r="BG193" i="28"/>
  <c r="BE193" i="28"/>
  <c r="T193" i="28"/>
  <c r="R193" i="28"/>
  <c r="P193" i="28"/>
  <c r="BI192" i="28"/>
  <c r="BH192" i="28"/>
  <c r="BG192" i="28"/>
  <c r="BE192" i="28"/>
  <c r="T192" i="28"/>
  <c r="R192" i="28"/>
  <c r="P192" i="28"/>
  <c r="BI191" i="28"/>
  <c r="BH191" i="28"/>
  <c r="BG191" i="28"/>
  <c r="BE191" i="28"/>
  <c r="T191" i="28"/>
  <c r="R191" i="28"/>
  <c r="P191" i="28"/>
  <c r="BI189" i="28"/>
  <c r="BH189" i="28"/>
  <c r="BG189" i="28"/>
  <c r="BE189" i="28"/>
  <c r="T189" i="28"/>
  <c r="R189" i="28"/>
  <c r="P189" i="28"/>
  <c r="BI188" i="28"/>
  <c r="BH188" i="28"/>
  <c r="BG188" i="28"/>
  <c r="BE188" i="28"/>
  <c r="T188" i="28"/>
  <c r="R188" i="28"/>
  <c r="P188" i="28"/>
  <c r="BI187" i="28"/>
  <c r="BH187" i="28"/>
  <c r="BG187" i="28"/>
  <c r="BE187" i="28"/>
  <c r="T187" i="28"/>
  <c r="R187" i="28"/>
  <c r="P187" i="28"/>
  <c r="BI185" i="28"/>
  <c r="BH185" i="28"/>
  <c r="BG185" i="28"/>
  <c r="BE185" i="28"/>
  <c r="T185" i="28"/>
  <c r="R185" i="28"/>
  <c r="P185" i="28"/>
  <c r="BI184" i="28"/>
  <c r="BH184" i="28"/>
  <c r="BG184" i="28"/>
  <c r="BE184" i="28"/>
  <c r="T184" i="28"/>
  <c r="R184" i="28"/>
  <c r="P184" i="28"/>
  <c r="BI183" i="28"/>
  <c r="BH183" i="28"/>
  <c r="BG183" i="28"/>
  <c r="BE183" i="28"/>
  <c r="T183" i="28"/>
  <c r="R183" i="28"/>
  <c r="P183" i="28"/>
  <c r="BI182" i="28"/>
  <c r="BH182" i="28"/>
  <c r="BG182" i="28"/>
  <c r="BE182" i="28"/>
  <c r="T182" i="28"/>
  <c r="R182" i="28"/>
  <c r="P182" i="28"/>
  <c r="BI181" i="28"/>
  <c r="BH181" i="28"/>
  <c r="BG181" i="28"/>
  <c r="BE181" i="28"/>
  <c r="T181" i="28"/>
  <c r="R181" i="28"/>
  <c r="P181" i="28"/>
  <c r="BI180" i="28"/>
  <c r="BH180" i="28"/>
  <c r="BG180" i="28"/>
  <c r="BE180" i="28"/>
  <c r="T180" i="28"/>
  <c r="R180" i="28"/>
  <c r="P180" i="28"/>
  <c r="BI178" i="28"/>
  <c r="BH178" i="28"/>
  <c r="BG178" i="28"/>
  <c r="BE178" i="28"/>
  <c r="T178" i="28"/>
  <c r="R178" i="28"/>
  <c r="P178" i="28"/>
  <c r="BI177" i="28"/>
  <c r="BH177" i="28"/>
  <c r="BG177" i="28"/>
  <c r="BE177" i="28"/>
  <c r="T177" i="28"/>
  <c r="R177" i="28"/>
  <c r="P177" i="28"/>
  <c r="BI176" i="28"/>
  <c r="BH176" i="28"/>
  <c r="BG176" i="28"/>
  <c r="BE176" i="28"/>
  <c r="T176" i="28"/>
  <c r="R176" i="28"/>
  <c r="P176" i="28"/>
  <c r="BI175" i="28"/>
  <c r="BH175" i="28"/>
  <c r="BG175" i="28"/>
  <c r="BE175" i="28"/>
  <c r="T175" i="28"/>
  <c r="R175" i="28"/>
  <c r="P175" i="28"/>
  <c r="BI174" i="28"/>
  <c r="BH174" i="28"/>
  <c r="BG174" i="28"/>
  <c r="BE174" i="28"/>
  <c r="T174" i="28"/>
  <c r="R174" i="28"/>
  <c r="P174" i="28"/>
  <c r="BI173" i="28"/>
  <c r="BH173" i="28"/>
  <c r="BG173" i="28"/>
  <c r="BE173" i="28"/>
  <c r="T173" i="28"/>
  <c r="R173" i="28"/>
  <c r="P173" i="28"/>
  <c r="BI172" i="28"/>
  <c r="BH172" i="28"/>
  <c r="BG172" i="28"/>
  <c r="BE172" i="28"/>
  <c r="T172" i="28"/>
  <c r="R172" i="28"/>
  <c r="P172" i="28"/>
  <c r="BI171" i="28"/>
  <c r="BH171" i="28"/>
  <c r="BG171" i="28"/>
  <c r="BE171" i="28"/>
  <c r="T171" i="28"/>
  <c r="R171" i="28"/>
  <c r="P171" i="28"/>
  <c r="BI170" i="28"/>
  <c r="BH170" i="28"/>
  <c r="BG170" i="28"/>
  <c r="BE170" i="28"/>
  <c r="T170" i="28"/>
  <c r="R170" i="28"/>
  <c r="P170" i="28"/>
  <c r="BI169" i="28"/>
  <c r="BH169" i="28"/>
  <c r="BG169" i="28"/>
  <c r="BE169" i="28"/>
  <c r="T169" i="28"/>
  <c r="R169" i="28"/>
  <c r="P169" i="28"/>
  <c r="BI168" i="28"/>
  <c r="BH168" i="28"/>
  <c r="BG168" i="28"/>
  <c r="BE168" i="28"/>
  <c r="T168" i="28"/>
  <c r="R168" i="28"/>
  <c r="P168" i="28"/>
  <c r="BI167" i="28"/>
  <c r="BH167" i="28"/>
  <c r="BG167" i="28"/>
  <c r="BE167" i="28"/>
  <c r="T167" i="28"/>
  <c r="R167" i="28"/>
  <c r="P167" i="28"/>
  <c r="BI166" i="28"/>
  <c r="BH166" i="28"/>
  <c r="BG166" i="28"/>
  <c r="BE166" i="28"/>
  <c r="T166" i="28"/>
  <c r="R166" i="28"/>
  <c r="P166" i="28"/>
  <c r="BI164" i="28"/>
  <c r="BH164" i="28"/>
  <c r="BG164" i="28"/>
  <c r="BE164" i="28"/>
  <c r="T164" i="28"/>
  <c r="R164" i="28"/>
  <c r="P164" i="28"/>
  <c r="BI163" i="28"/>
  <c r="BH163" i="28"/>
  <c r="BG163" i="28"/>
  <c r="BE163" i="28"/>
  <c r="T163" i="28"/>
  <c r="R163" i="28"/>
  <c r="P163" i="28"/>
  <c r="BI162" i="28"/>
  <c r="BH162" i="28"/>
  <c r="BG162" i="28"/>
  <c r="BE162" i="28"/>
  <c r="T162" i="28"/>
  <c r="R162" i="28"/>
  <c r="P162" i="28"/>
  <c r="BI161" i="28"/>
  <c r="BH161" i="28"/>
  <c r="BG161" i="28"/>
  <c r="BE161" i="28"/>
  <c r="T161" i="28"/>
  <c r="R161" i="28"/>
  <c r="P161" i="28"/>
  <c r="BI159" i="28"/>
  <c r="BH159" i="28"/>
  <c r="BG159" i="28"/>
  <c r="BE159" i="28"/>
  <c r="T159" i="28"/>
  <c r="R159" i="28"/>
  <c r="P159" i="28"/>
  <c r="BI158" i="28"/>
  <c r="BH158" i="28"/>
  <c r="BG158" i="28"/>
  <c r="BE158" i="28"/>
  <c r="T158" i="28"/>
  <c r="R158" i="28"/>
  <c r="P158" i="28"/>
  <c r="BI157" i="28"/>
  <c r="BH157" i="28"/>
  <c r="BG157" i="28"/>
  <c r="BE157" i="28"/>
  <c r="T157" i="28"/>
  <c r="R157" i="28"/>
  <c r="P157" i="28"/>
  <c r="BI156" i="28"/>
  <c r="BH156" i="28"/>
  <c r="BG156" i="28"/>
  <c r="BE156" i="28"/>
  <c r="T156" i="28"/>
  <c r="R156" i="28"/>
  <c r="P156" i="28"/>
  <c r="BI154" i="28"/>
  <c r="BH154" i="28"/>
  <c r="BG154" i="28"/>
  <c r="BE154" i="28"/>
  <c r="T154" i="28"/>
  <c r="R154" i="28"/>
  <c r="P154" i="28"/>
  <c r="BI152" i="28"/>
  <c r="BH152" i="28"/>
  <c r="BG152" i="28"/>
  <c r="BE152" i="28"/>
  <c r="T152" i="28"/>
  <c r="R152" i="28"/>
  <c r="P152" i="28"/>
  <c r="BI151" i="28"/>
  <c r="BH151" i="28"/>
  <c r="BG151" i="28"/>
  <c r="BE151" i="28"/>
  <c r="T151" i="28"/>
  <c r="R151" i="28"/>
  <c r="P151" i="28"/>
  <c r="BI150" i="28"/>
  <c r="BH150" i="28"/>
  <c r="BG150" i="28"/>
  <c r="BE150" i="28"/>
  <c r="T150" i="28"/>
  <c r="R150" i="28"/>
  <c r="P150" i="28"/>
  <c r="BI149" i="28"/>
  <c r="BH149" i="28"/>
  <c r="BG149" i="28"/>
  <c r="BE149" i="28"/>
  <c r="T149" i="28"/>
  <c r="R149" i="28"/>
  <c r="P149" i="28"/>
  <c r="BI148" i="28"/>
  <c r="BH148" i="28"/>
  <c r="BG148" i="28"/>
  <c r="BE148" i="28"/>
  <c r="T148" i="28"/>
  <c r="R148" i="28"/>
  <c r="P148" i="28"/>
  <c r="BI146" i="28"/>
  <c r="BH146" i="28"/>
  <c r="BG146" i="28"/>
  <c r="BE146" i="28"/>
  <c r="T146" i="28"/>
  <c r="R146" i="28"/>
  <c r="P146" i="28"/>
  <c r="BI145" i="28"/>
  <c r="BH145" i="28"/>
  <c r="BG145" i="28"/>
  <c r="BE145" i="28"/>
  <c r="T145" i="28"/>
  <c r="R145" i="28"/>
  <c r="P145" i="28"/>
  <c r="BI144" i="28"/>
  <c r="BH144" i="28"/>
  <c r="BG144" i="28"/>
  <c r="BE144" i="28"/>
  <c r="T144" i="28"/>
  <c r="R144" i="28"/>
  <c r="P144" i="28"/>
  <c r="BI143" i="28"/>
  <c r="BH143" i="28"/>
  <c r="BG143" i="28"/>
  <c r="BE143" i="28"/>
  <c r="T143" i="28"/>
  <c r="R143" i="28"/>
  <c r="P143" i="28"/>
  <c r="BI142" i="28"/>
  <c r="BH142" i="28"/>
  <c r="BG142" i="28"/>
  <c r="BE142" i="28"/>
  <c r="T142" i="28"/>
  <c r="R142" i="28"/>
  <c r="P142" i="28"/>
  <c r="BI141" i="28"/>
  <c r="BH141" i="28"/>
  <c r="BG141" i="28"/>
  <c r="BE141" i="28"/>
  <c r="T141" i="28"/>
  <c r="R141" i="28"/>
  <c r="P141" i="28"/>
  <c r="BI140" i="28"/>
  <c r="BH140" i="28"/>
  <c r="BG140" i="28"/>
  <c r="BE140" i="28"/>
  <c r="T140" i="28"/>
  <c r="R140" i="28"/>
  <c r="P140" i="28"/>
  <c r="BI138" i="28"/>
  <c r="BH138" i="28"/>
  <c r="BG138" i="28"/>
  <c r="BE138" i="28"/>
  <c r="T138" i="28"/>
  <c r="R138" i="28"/>
  <c r="P138" i="28"/>
  <c r="BI137" i="28"/>
  <c r="BH137" i="28"/>
  <c r="BG137" i="28"/>
  <c r="BE137" i="28"/>
  <c r="T137" i="28"/>
  <c r="R137" i="28"/>
  <c r="P137" i="28"/>
  <c r="BI136" i="28"/>
  <c r="BH136" i="28"/>
  <c r="BG136" i="28"/>
  <c r="BE136" i="28"/>
  <c r="T136" i="28"/>
  <c r="R136" i="28"/>
  <c r="P136" i="28"/>
  <c r="BI135" i="28"/>
  <c r="BH135" i="28"/>
  <c r="BG135" i="28"/>
  <c r="BE135" i="28"/>
  <c r="T135" i="28"/>
  <c r="R135" i="28"/>
  <c r="P135" i="28"/>
  <c r="BI134" i="28"/>
  <c r="BH134" i="28"/>
  <c r="BG134" i="28"/>
  <c r="BE134" i="28"/>
  <c r="T134" i="28"/>
  <c r="R134" i="28"/>
  <c r="P134" i="28"/>
  <c r="J128" i="28"/>
  <c r="J127" i="28"/>
  <c r="F127" i="28"/>
  <c r="F125" i="28"/>
  <c r="E123" i="28"/>
  <c r="J96" i="28"/>
  <c r="J95" i="28"/>
  <c r="F95" i="28"/>
  <c r="F93" i="28"/>
  <c r="E91" i="28"/>
  <c r="J22" i="28"/>
  <c r="E22" i="28"/>
  <c r="F96" i="28"/>
  <c r="J21" i="28"/>
  <c r="J16" i="28"/>
  <c r="J125" i="28"/>
  <c r="E7" i="28"/>
  <c r="E85" i="28"/>
  <c r="J41" i="27"/>
  <c r="J40" i="27"/>
  <c r="AY133" i="1"/>
  <c r="J39" i="27"/>
  <c r="AX133" i="1"/>
  <c r="BI194" i="27"/>
  <c r="BH194" i="27"/>
  <c r="BG194" i="27"/>
  <c r="BE194" i="27"/>
  <c r="T194" i="27"/>
  <c r="R194" i="27"/>
  <c r="P194" i="27"/>
  <c r="BI193" i="27"/>
  <c r="BH193" i="27"/>
  <c r="BG193" i="27"/>
  <c r="BE193" i="27"/>
  <c r="T193" i="27"/>
  <c r="R193" i="27"/>
  <c r="P193" i="27"/>
  <c r="BI192" i="27"/>
  <c r="BH192" i="27"/>
  <c r="BG192" i="27"/>
  <c r="BE192" i="27"/>
  <c r="T192" i="27"/>
  <c r="R192" i="27"/>
  <c r="P192" i="27"/>
  <c r="BI191" i="27"/>
  <c r="BH191" i="27"/>
  <c r="BG191" i="27"/>
  <c r="BE191" i="27"/>
  <c r="T191" i="27"/>
  <c r="R191" i="27"/>
  <c r="P191" i="27"/>
  <c r="BI190" i="27"/>
  <c r="BH190" i="27"/>
  <c r="BG190" i="27"/>
  <c r="BE190" i="27"/>
  <c r="T190" i="27"/>
  <c r="R190" i="27"/>
  <c r="P190" i="27"/>
  <c r="BI189" i="27"/>
  <c r="BH189" i="27"/>
  <c r="BG189" i="27"/>
  <c r="BE189" i="27"/>
  <c r="T189" i="27"/>
  <c r="R189" i="27"/>
  <c r="P189" i="27"/>
  <c r="BI188" i="27"/>
  <c r="BH188" i="27"/>
  <c r="BG188" i="27"/>
  <c r="BE188" i="27"/>
  <c r="T188" i="27"/>
  <c r="R188" i="27"/>
  <c r="P188" i="27"/>
  <c r="BI187" i="27"/>
  <c r="BH187" i="27"/>
  <c r="BG187" i="27"/>
  <c r="BE187" i="27"/>
  <c r="T187" i="27"/>
  <c r="R187" i="27"/>
  <c r="P187" i="27"/>
  <c r="BI185" i="27"/>
  <c r="BH185" i="27"/>
  <c r="BG185" i="27"/>
  <c r="BE185" i="27"/>
  <c r="T185" i="27"/>
  <c r="R185" i="27"/>
  <c r="P185" i="27"/>
  <c r="BI184" i="27"/>
  <c r="BH184" i="27"/>
  <c r="BG184" i="27"/>
  <c r="BE184" i="27"/>
  <c r="T184" i="27"/>
  <c r="R184" i="27"/>
  <c r="P184" i="27"/>
  <c r="BI183" i="27"/>
  <c r="BH183" i="27"/>
  <c r="BG183" i="27"/>
  <c r="BE183" i="27"/>
  <c r="T183" i="27"/>
  <c r="R183" i="27"/>
  <c r="P183" i="27"/>
  <c r="BI182" i="27"/>
  <c r="BH182" i="27"/>
  <c r="BG182" i="27"/>
  <c r="BE182" i="27"/>
  <c r="T182" i="27"/>
  <c r="R182" i="27"/>
  <c r="P182" i="27"/>
  <c r="BI180" i="27"/>
  <c r="BH180" i="27"/>
  <c r="BG180" i="27"/>
  <c r="BE180" i="27"/>
  <c r="T180" i="27"/>
  <c r="R180" i="27"/>
  <c r="P180" i="27"/>
  <c r="BI179" i="27"/>
  <c r="BH179" i="27"/>
  <c r="BG179" i="27"/>
  <c r="BE179" i="27"/>
  <c r="T179" i="27"/>
  <c r="R179" i="27"/>
  <c r="P179" i="27"/>
  <c r="BI178" i="27"/>
  <c r="BH178" i="27"/>
  <c r="BG178" i="27"/>
  <c r="BE178" i="27"/>
  <c r="T178" i="27"/>
  <c r="R178" i="27"/>
  <c r="P178" i="27"/>
  <c r="BI177" i="27"/>
  <c r="BH177" i="27"/>
  <c r="BG177" i="27"/>
  <c r="BE177" i="27"/>
  <c r="T177" i="27"/>
  <c r="R177" i="27"/>
  <c r="P177" i="27"/>
  <c r="BI176" i="27"/>
  <c r="BH176" i="27"/>
  <c r="BG176" i="27"/>
  <c r="BE176" i="27"/>
  <c r="T176" i="27"/>
  <c r="R176" i="27"/>
  <c r="P176" i="27"/>
  <c r="BI175" i="27"/>
  <c r="BH175" i="27"/>
  <c r="BG175" i="27"/>
  <c r="BE175" i="27"/>
  <c r="T175" i="27"/>
  <c r="R175" i="27"/>
  <c r="P175" i="27"/>
  <c r="BI174" i="27"/>
  <c r="BH174" i="27"/>
  <c r="BG174" i="27"/>
  <c r="BE174" i="27"/>
  <c r="T174" i="27"/>
  <c r="R174" i="27"/>
  <c r="P174" i="27"/>
  <c r="BI173" i="27"/>
  <c r="BH173" i="27"/>
  <c r="BG173" i="27"/>
  <c r="BE173" i="27"/>
  <c r="T173" i="27"/>
  <c r="R173" i="27"/>
  <c r="P173" i="27"/>
  <c r="BI172" i="27"/>
  <c r="BH172" i="27"/>
  <c r="BG172" i="27"/>
  <c r="BE172" i="27"/>
  <c r="T172" i="27"/>
  <c r="R172" i="27"/>
  <c r="P172" i="27"/>
  <c r="BI171" i="27"/>
  <c r="BH171" i="27"/>
  <c r="BG171" i="27"/>
  <c r="BE171" i="27"/>
  <c r="T171" i="27"/>
  <c r="R171" i="27"/>
  <c r="P171" i="27"/>
  <c r="BI170" i="27"/>
  <c r="BH170" i="27"/>
  <c r="BG170" i="27"/>
  <c r="BE170" i="27"/>
  <c r="T170" i="27"/>
  <c r="R170" i="27"/>
  <c r="P170" i="27"/>
  <c r="BI169" i="27"/>
  <c r="BH169" i="27"/>
  <c r="BG169" i="27"/>
  <c r="BE169" i="27"/>
  <c r="T169" i="27"/>
  <c r="R169" i="27"/>
  <c r="P169" i="27"/>
  <c r="BI168" i="27"/>
  <c r="BH168" i="27"/>
  <c r="BG168" i="27"/>
  <c r="BE168" i="27"/>
  <c r="T168" i="27"/>
  <c r="R168" i="27"/>
  <c r="P168" i="27"/>
  <c r="BI166" i="27"/>
  <c r="BH166" i="27"/>
  <c r="BG166" i="27"/>
  <c r="BE166" i="27"/>
  <c r="T166" i="27"/>
  <c r="T165" i="27"/>
  <c r="R166" i="27"/>
  <c r="R165" i="27"/>
  <c r="P166" i="27"/>
  <c r="P165" i="27"/>
  <c r="BI164" i="27"/>
  <c r="BH164" i="27"/>
  <c r="BG164" i="27"/>
  <c r="BE164" i="27"/>
  <c r="T164" i="27"/>
  <c r="T163" i="27"/>
  <c r="R164" i="27"/>
  <c r="R163" i="27"/>
  <c r="P164" i="27"/>
  <c r="P163" i="27"/>
  <c r="BI162" i="27"/>
  <c r="BH162" i="27"/>
  <c r="BG162" i="27"/>
  <c r="BE162" i="27"/>
  <c r="T162" i="27"/>
  <c r="R162" i="27"/>
  <c r="P162" i="27"/>
  <c r="BI161" i="27"/>
  <c r="BH161" i="27"/>
  <c r="BG161" i="27"/>
  <c r="BE161" i="27"/>
  <c r="T161" i="27"/>
  <c r="R161" i="27"/>
  <c r="P161" i="27"/>
  <c r="BI159" i="27"/>
  <c r="BH159" i="27"/>
  <c r="BG159" i="27"/>
  <c r="BE159" i="27"/>
  <c r="T159" i="27"/>
  <c r="R159" i="27"/>
  <c r="P159" i="27"/>
  <c r="BI158" i="27"/>
  <c r="BH158" i="27"/>
  <c r="BG158" i="27"/>
  <c r="BE158" i="27"/>
  <c r="T158" i="27"/>
  <c r="R158" i="27"/>
  <c r="P158" i="27"/>
  <c r="BI157" i="27"/>
  <c r="BH157" i="27"/>
  <c r="BG157" i="27"/>
  <c r="BE157" i="27"/>
  <c r="T157" i="27"/>
  <c r="R157" i="27"/>
  <c r="P157" i="27"/>
  <c r="BI156" i="27"/>
  <c r="BH156" i="27"/>
  <c r="BG156" i="27"/>
  <c r="BE156" i="27"/>
  <c r="T156" i="27"/>
  <c r="R156" i="27"/>
  <c r="P156" i="27"/>
  <c r="BI155" i="27"/>
  <c r="BH155" i="27"/>
  <c r="BG155" i="27"/>
  <c r="BE155" i="27"/>
  <c r="T155" i="27"/>
  <c r="R155" i="27"/>
  <c r="P155" i="27"/>
  <c r="BI154" i="27"/>
  <c r="BH154" i="27"/>
  <c r="BG154" i="27"/>
  <c r="BE154" i="27"/>
  <c r="T154" i="27"/>
  <c r="R154" i="27"/>
  <c r="P154" i="27"/>
  <c r="BI153" i="27"/>
  <c r="BH153" i="27"/>
  <c r="BG153" i="27"/>
  <c r="BE153" i="27"/>
  <c r="T153" i="27"/>
  <c r="R153" i="27"/>
  <c r="P153" i="27"/>
  <c r="BI152" i="27"/>
  <c r="BH152" i="27"/>
  <c r="BG152" i="27"/>
  <c r="BE152" i="27"/>
  <c r="T152" i="27"/>
  <c r="R152" i="27"/>
  <c r="P152" i="27"/>
  <c r="BI151" i="27"/>
  <c r="BH151" i="27"/>
  <c r="BG151" i="27"/>
  <c r="BE151" i="27"/>
  <c r="T151" i="27"/>
  <c r="R151" i="27"/>
  <c r="P151" i="27"/>
  <c r="BI150" i="27"/>
  <c r="BH150" i="27"/>
  <c r="BG150" i="27"/>
  <c r="BE150" i="27"/>
  <c r="T150" i="27"/>
  <c r="R150" i="27"/>
  <c r="P150" i="27"/>
  <c r="BI149" i="27"/>
  <c r="BH149" i="27"/>
  <c r="BG149" i="27"/>
  <c r="BE149" i="27"/>
  <c r="T149" i="27"/>
  <c r="R149" i="27"/>
  <c r="P149" i="27"/>
  <c r="BI148" i="27"/>
  <c r="BH148" i="27"/>
  <c r="BG148" i="27"/>
  <c r="BE148" i="27"/>
  <c r="T148" i="27"/>
  <c r="R148" i="27"/>
  <c r="P148" i="27"/>
  <c r="BI147" i="27"/>
  <c r="BH147" i="27"/>
  <c r="BG147" i="27"/>
  <c r="BE147" i="27"/>
  <c r="T147" i="27"/>
  <c r="R147" i="27"/>
  <c r="P147" i="27"/>
  <c r="BI146" i="27"/>
  <c r="BH146" i="27"/>
  <c r="BG146" i="27"/>
  <c r="BE146" i="27"/>
  <c r="T146" i="27"/>
  <c r="R146" i="27"/>
  <c r="P146" i="27"/>
  <c r="BI145" i="27"/>
  <c r="BH145" i="27"/>
  <c r="BG145" i="27"/>
  <c r="BE145" i="27"/>
  <c r="T145" i="27"/>
  <c r="R145" i="27"/>
  <c r="P145" i="27"/>
  <c r="BI144" i="27"/>
  <c r="BH144" i="27"/>
  <c r="BG144" i="27"/>
  <c r="BE144" i="27"/>
  <c r="T144" i="27"/>
  <c r="R144" i="27"/>
  <c r="P144" i="27"/>
  <c r="BI143" i="27"/>
  <c r="BH143" i="27"/>
  <c r="BG143" i="27"/>
  <c r="BE143" i="27"/>
  <c r="T143" i="27"/>
  <c r="R143" i="27"/>
  <c r="P143" i="27"/>
  <c r="BI142" i="27"/>
  <c r="BH142" i="27"/>
  <c r="BG142" i="27"/>
  <c r="BE142" i="27"/>
  <c r="T142" i="27"/>
  <c r="R142" i="27"/>
  <c r="P142" i="27"/>
  <c r="BI141" i="27"/>
  <c r="BH141" i="27"/>
  <c r="BG141" i="27"/>
  <c r="BE141" i="27"/>
  <c r="T141" i="27"/>
  <c r="R141" i="27"/>
  <c r="P141" i="27"/>
  <c r="BI140" i="27"/>
  <c r="BH140" i="27"/>
  <c r="BG140" i="27"/>
  <c r="BE140" i="27"/>
  <c r="T140" i="27"/>
  <c r="R140" i="27"/>
  <c r="P140" i="27"/>
  <c r="BI139" i="27"/>
  <c r="BH139" i="27"/>
  <c r="BG139" i="27"/>
  <c r="BE139" i="27"/>
  <c r="T139" i="27"/>
  <c r="R139" i="27"/>
  <c r="P139" i="27"/>
  <c r="BI138" i="27"/>
  <c r="BH138" i="27"/>
  <c r="BG138" i="27"/>
  <c r="BE138" i="27"/>
  <c r="T138" i="27"/>
  <c r="R138" i="27"/>
  <c r="P138" i="27"/>
  <c r="BI137" i="27"/>
  <c r="BH137" i="27"/>
  <c r="BG137" i="27"/>
  <c r="BE137" i="27"/>
  <c r="T137" i="27"/>
  <c r="R137" i="27"/>
  <c r="P137" i="27"/>
  <c r="BI136" i="27"/>
  <c r="BH136" i="27"/>
  <c r="BG136" i="27"/>
  <c r="BE136" i="27"/>
  <c r="T136" i="27"/>
  <c r="R136" i="27"/>
  <c r="P136" i="27"/>
  <c r="BI135" i="27"/>
  <c r="BH135" i="27"/>
  <c r="BG135" i="27"/>
  <c r="BE135" i="27"/>
  <c r="T135" i="27"/>
  <c r="R135" i="27"/>
  <c r="P135" i="27"/>
  <c r="BI134" i="27"/>
  <c r="BH134" i="27"/>
  <c r="BG134" i="27"/>
  <c r="BE134" i="27"/>
  <c r="T134" i="27"/>
  <c r="R134" i="27"/>
  <c r="P134" i="27"/>
  <c r="BI133" i="27"/>
  <c r="BH133" i="27"/>
  <c r="BG133" i="27"/>
  <c r="BE133" i="27"/>
  <c r="T133" i="27"/>
  <c r="R133" i="27"/>
  <c r="P133" i="27"/>
  <c r="J128" i="27"/>
  <c r="J127" i="27"/>
  <c r="F127" i="27"/>
  <c r="F125" i="27"/>
  <c r="E123" i="27"/>
  <c r="J96" i="27"/>
  <c r="J95" i="27"/>
  <c r="F95" i="27"/>
  <c r="F93" i="27"/>
  <c r="E91" i="27"/>
  <c r="J22" i="27"/>
  <c r="E22" i="27"/>
  <c r="F128" i="27"/>
  <c r="J21" i="27"/>
  <c r="J16" i="27"/>
  <c r="J125" i="27"/>
  <c r="E7" i="27"/>
  <c r="E117" i="27"/>
  <c r="J41" i="26"/>
  <c r="J40" i="26"/>
  <c r="AY132" i="1"/>
  <c r="J39" i="26"/>
  <c r="AX132" i="1"/>
  <c r="BI379" i="26"/>
  <c r="BH379" i="26"/>
  <c r="BG379" i="26"/>
  <c r="BE379" i="26"/>
  <c r="T379" i="26"/>
  <c r="T378" i="26"/>
  <c r="T377" i="26"/>
  <c r="R379" i="26"/>
  <c r="R378" i="26"/>
  <c r="R377" i="26" s="1"/>
  <c r="P379" i="26"/>
  <c r="P378" i="26" s="1"/>
  <c r="P377" i="26" s="1"/>
  <c r="BI376" i="26"/>
  <c r="BH376" i="26"/>
  <c r="BG376" i="26"/>
  <c r="BE376" i="26"/>
  <c r="T376" i="26"/>
  <c r="T375" i="26"/>
  <c r="R376" i="26"/>
  <c r="R375" i="26"/>
  <c r="P376" i="26"/>
  <c r="P375" i="26"/>
  <c r="BI374" i="26"/>
  <c r="BH374" i="26"/>
  <c r="BG374" i="26"/>
  <c r="BE374" i="26"/>
  <c r="T374" i="26"/>
  <c r="R374" i="26"/>
  <c r="P374" i="26"/>
  <c r="BI373" i="26"/>
  <c r="BH373" i="26"/>
  <c r="BG373" i="26"/>
  <c r="BE373" i="26"/>
  <c r="T373" i="26"/>
  <c r="R373" i="26"/>
  <c r="P373" i="26"/>
  <c r="BI372" i="26"/>
  <c r="BH372" i="26"/>
  <c r="BG372" i="26"/>
  <c r="BE372" i="26"/>
  <c r="T372" i="26"/>
  <c r="R372" i="26"/>
  <c r="P372" i="26"/>
  <c r="BI371" i="26"/>
  <c r="BH371" i="26"/>
  <c r="BG371" i="26"/>
  <c r="BE371" i="26"/>
  <c r="T371" i="26"/>
  <c r="R371" i="26"/>
  <c r="P371" i="26"/>
  <c r="BI369" i="26"/>
  <c r="BH369" i="26"/>
  <c r="BG369" i="26"/>
  <c r="BE369" i="26"/>
  <c r="T369" i="26"/>
  <c r="R369" i="26"/>
  <c r="P369" i="26"/>
  <c r="BI368" i="26"/>
  <c r="BH368" i="26"/>
  <c r="BG368" i="26"/>
  <c r="BE368" i="26"/>
  <c r="T368" i="26"/>
  <c r="R368" i="26"/>
  <c r="P368" i="26"/>
  <c r="BI367" i="26"/>
  <c r="BH367" i="26"/>
  <c r="BG367" i="26"/>
  <c r="BE367" i="26"/>
  <c r="T367" i="26"/>
  <c r="R367" i="26"/>
  <c r="P367" i="26"/>
  <c r="BI366" i="26"/>
  <c r="BH366" i="26"/>
  <c r="BG366" i="26"/>
  <c r="BE366" i="26"/>
  <c r="T366" i="26"/>
  <c r="R366" i="26"/>
  <c r="P366" i="26"/>
  <c r="BI365" i="26"/>
  <c r="BH365" i="26"/>
  <c r="BG365" i="26"/>
  <c r="BE365" i="26"/>
  <c r="T365" i="26"/>
  <c r="R365" i="26"/>
  <c r="P365" i="26"/>
  <c r="BI364" i="26"/>
  <c r="BH364" i="26"/>
  <c r="BG364" i="26"/>
  <c r="BE364" i="26"/>
  <c r="T364" i="26"/>
  <c r="R364" i="26"/>
  <c r="P364" i="26"/>
  <c r="BI363" i="26"/>
  <c r="BH363" i="26"/>
  <c r="BG363" i="26"/>
  <c r="BE363" i="26"/>
  <c r="T363" i="26"/>
  <c r="R363" i="26"/>
  <c r="P363" i="26"/>
  <c r="BI361" i="26"/>
  <c r="BH361" i="26"/>
  <c r="BG361" i="26"/>
  <c r="BE361" i="26"/>
  <c r="T361" i="26"/>
  <c r="R361" i="26"/>
  <c r="P361" i="26"/>
  <c r="BI360" i="26"/>
  <c r="BH360" i="26"/>
  <c r="BG360" i="26"/>
  <c r="BE360" i="26"/>
  <c r="T360" i="26"/>
  <c r="R360" i="26"/>
  <c r="P360" i="26"/>
  <c r="BI358" i="26"/>
  <c r="BH358" i="26"/>
  <c r="BG358" i="26"/>
  <c r="BE358" i="26"/>
  <c r="T358" i="26"/>
  <c r="R358" i="26"/>
  <c r="P358" i="26"/>
  <c r="BI357" i="26"/>
  <c r="BH357" i="26"/>
  <c r="BG357" i="26"/>
  <c r="BE357" i="26"/>
  <c r="T357" i="26"/>
  <c r="R357" i="26"/>
  <c r="P357" i="26"/>
  <c r="BI356" i="26"/>
  <c r="BH356" i="26"/>
  <c r="BG356" i="26"/>
  <c r="BE356" i="26"/>
  <c r="T356" i="26"/>
  <c r="R356" i="26"/>
  <c r="P356" i="26"/>
  <c r="BI355" i="26"/>
  <c r="BH355" i="26"/>
  <c r="BG355" i="26"/>
  <c r="BE355" i="26"/>
  <c r="T355" i="26"/>
  <c r="R355" i="26"/>
  <c r="P355" i="26"/>
  <c r="BI354" i="26"/>
  <c r="BH354" i="26"/>
  <c r="BG354" i="26"/>
  <c r="BE354" i="26"/>
  <c r="T354" i="26"/>
  <c r="R354" i="26"/>
  <c r="P354" i="26"/>
  <c r="BI352" i="26"/>
  <c r="BH352" i="26"/>
  <c r="BG352" i="26"/>
  <c r="BE352" i="26"/>
  <c r="T352" i="26"/>
  <c r="R352" i="26"/>
  <c r="P352" i="26"/>
  <c r="BI351" i="26"/>
  <c r="BH351" i="26"/>
  <c r="BG351" i="26"/>
  <c r="BE351" i="26"/>
  <c r="T351" i="26"/>
  <c r="R351" i="26"/>
  <c r="P351" i="26"/>
  <c r="BI350" i="26"/>
  <c r="BH350" i="26"/>
  <c r="BG350" i="26"/>
  <c r="BE350" i="26"/>
  <c r="T350" i="26"/>
  <c r="R350" i="26"/>
  <c r="P350" i="26"/>
  <c r="BI349" i="26"/>
  <c r="BH349" i="26"/>
  <c r="BG349" i="26"/>
  <c r="BE349" i="26"/>
  <c r="T349" i="26"/>
  <c r="R349" i="26"/>
  <c r="P349" i="26"/>
  <c r="BI348" i="26"/>
  <c r="BH348" i="26"/>
  <c r="BG348" i="26"/>
  <c r="BE348" i="26"/>
  <c r="T348" i="26"/>
  <c r="R348" i="26"/>
  <c r="P348" i="26"/>
  <c r="BI347" i="26"/>
  <c r="BH347" i="26"/>
  <c r="BG347" i="26"/>
  <c r="BE347" i="26"/>
  <c r="T347" i="26"/>
  <c r="R347" i="26"/>
  <c r="P347" i="26"/>
  <c r="BI346" i="26"/>
  <c r="BH346" i="26"/>
  <c r="BG346" i="26"/>
  <c r="BE346" i="26"/>
  <c r="T346" i="26"/>
  <c r="R346" i="26"/>
  <c r="P346" i="26"/>
  <c r="BI345" i="26"/>
  <c r="BH345" i="26"/>
  <c r="BG345" i="26"/>
  <c r="BE345" i="26"/>
  <c r="T345" i="26"/>
  <c r="R345" i="26"/>
  <c r="P345" i="26"/>
  <c r="BI344" i="26"/>
  <c r="BH344" i="26"/>
  <c r="BG344" i="26"/>
  <c r="BE344" i="26"/>
  <c r="T344" i="26"/>
  <c r="R344" i="26"/>
  <c r="P344" i="26"/>
  <c r="BI343" i="26"/>
  <c r="BH343" i="26"/>
  <c r="BG343" i="26"/>
  <c r="BE343" i="26"/>
  <c r="T343" i="26"/>
  <c r="R343" i="26"/>
  <c r="P343" i="26"/>
  <c r="BI342" i="26"/>
  <c r="BH342" i="26"/>
  <c r="BG342" i="26"/>
  <c r="BE342" i="26"/>
  <c r="T342" i="26"/>
  <c r="R342" i="26"/>
  <c r="P342" i="26"/>
  <c r="BI341" i="26"/>
  <c r="BH341" i="26"/>
  <c r="BG341" i="26"/>
  <c r="BE341" i="26"/>
  <c r="T341" i="26"/>
  <c r="R341" i="26"/>
  <c r="P341" i="26"/>
  <c r="BI339" i="26"/>
  <c r="BH339" i="26"/>
  <c r="BG339" i="26"/>
  <c r="BE339" i="26"/>
  <c r="T339" i="26"/>
  <c r="R339" i="26"/>
  <c r="P339" i="26"/>
  <c r="BI338" i="26"/>
  <c r="BH338" i="26"/>
  <c r="BG338" i="26"/>
  <c r="BE338" i="26"/>
  <c r="T338" i="26"/>
  <c r="R338" i="26"/>
  <c r="P338" i="26"/>
  <c r="BI337" i="26"/>
  <c r="BH337" i="26"/>
  <c r="BG337" i="26"/>
  <c r="BE337" i="26"/>
  <c r="T337" i="26"/>
  <c r="R337" i="26"/>
  <c r="P337" i="26"/>
  <c r="BI335" i="26"/>
  <c r="BH335" i="26"/>
  <c r="BG335" i="26"/>
  <c r="BE335" i="26"/>
  <c r="T335" i="26"/>
  <c r="R335" i="26"/>
  <c r="P335" i="26"/>
  <c r="BI334" i="26"/>
  <c r="BH334" i="26"/>
  <c r="BG334" i="26"/>
  <c r="BE334" i="26"/>
  <c r="T334" i="26"/>
  <c r="R334" i="26"/>
  <c r="P334" i="26"/>
  <c r="BI333" i="26"/>
  <c r="BH333" i="26"/>
  <c r="BG333" i="26"/>
  <c r="BE333" i="26"/>
  <c r="T333" i="26"/>
  <c r="R333" i="26"/>
  <c r="P333" i="26"/>
  <c r="BI332" i="26"/>
  <c r="BH332" i="26"/>
  <c r="BG332" i="26"/>
  <c r="BE332" i="26"/>
  <c r="T332" i="26"/>
  <c r="R332" i="26"/>
  <c r="P332" i="26"/>
  <c r="BI331" i="26"/>
  <c r="BH331" i="26"/>
  <c r="BG331" i="26"/>
  <c r="BE331" i="26"/>
  <c r="T331" i="26"/>
  <c r="R331" i="26"/>
  <c r="P331" i="26"/>
  <c r="BI330" i="26"/>
  <c r="BH330" i="26"/>
  <c r="BG330" i="26"/>
  <c r="BE330" i="26"/>
  <c r="T330" i="26"/>
  <c r="R330" i="26"/>
  <c r="P330" i="26"/>
  <c r="BI329" i="26"/>
  <c r="BH329" i="26"/>
  <c r="BG329" i="26"/>
  <c r="BE329" i="26"/>
  <c r="T329" i="26"/>
  <c r="R329" i="26"/>
  <c r="P329" i="26"/>
  <c r="BI328" i="26"/>
  <c r="BH328" i="26"/>
  <c r="BG328" i="26"/>
  <c r="BE328" i="26"/>
  <c r="T328" i="26"/>
  <c r="R328" i="26"/>
  <c r="P328" i="26"/>
  <c r="BI326" i="26"/>
  <c r="BH326" i="26"/>
  <c r="BG326" i="26"/>
  <c r="BE326" i="26"/>
  <c r="T326" i="26"/>
  <c r="R326" i="26"/>
  <c r="P326" i="26"/>
  <c r="BI325" i="26"/>
  <c r="BH325" i="26"/>
  <c r="BG325" i="26"/>
  <c r="BE325" i="26"/>
  <c r="T325" i="26"/>
  <c r="R325" i="26"/>
  <c r="P325" i="26"/>
  <c r="BI324" i="26"/>
  <c r="BH324" i="26"/>
  <c r="BG324" i="26"/>
  <c r="BE324" i="26"/>
  <c r="T324" i="26"/>
  <c r="R324" i="26"/>
  <c r="P324" i="26"/>
  <c r="BI323" i="26"/>
  <c r="BH323" i="26"/>
  <c r="BG323" i="26"/>
  <c r="BE323" i="26"/>
  <c r="T323" i="26"/>
  <c r="R323" i="26"/>
  <c r="P323" i="26"/>
  <c r="BI322" i="26"/>
  <c r="BH322" i="26"/>
  <c r="BG322" i="26"/>
  <c r="BE322" i="26"/>
  <c r="T322" i="26"/>
  <c r="R322" i="26"/>
  <c r="P322" i="26"/>
  <c r="BI321" i="26"/>
  <c r="BH321" i="26"/>
  <c r="BG321" i="26"/>
  <c r="BE321" i="26"/>
  <c r="T321" i="26"/>
  <c r="R321" i="26"/>
  <c r="P321" i="26"/>
  <c r="BI320" i="26"/>
  <c r="BH320" i="26"/>
  <c r="BG320" i="26"/>
  <c r="BE320" i="26"/>
  <c r="T320" i="26"/>
  <c r="R320" i="26"/>
  <c r="P320" i="26"/>
  <c r="BI319" i="26"/>
  <c r="BH319" i="26"/>
  <c r="BG319" i="26"/>
  <c r="BE319" i="26"/>
  <c r="T319" i="26"/>
  <c r="R319" i="26"/>
  <c r="P319" i="26"/>
  <c r="BI318" i="26"/>
  <c r="BH318" i="26"/>
  <c r="BG318" i="26"/>
  <c r="BE318" i="26"/>
  <c r="T318" i="26"/>
  <c r="R318" i="26"/>
  <c r="P318" i="26"/>
  <c r="BI317" i="26"/>
  <c r="BH317" i="26"/>
  <c r="BG317" i="26"/>
  <c r="BE317" i="26"/>
  <c r="T317" i="26"/>
  <c r="R317" i="26"/>
  <c r="P317" i="26"/>
  <c r="BI316" i="26"/>
  <c r="BH316" i="26"/>
  <c r="BG316" i="26"/>
  <c r="BE316" i="26"/>
  <c r="T316" i="26"/>
  <c r="R316" i="26"/>
  <c r="P316" i="26"/>
  <c r="BI315" i="26"/>
  <c r="BH315" i="26"/>
  <c r="BG315" i="26"/>
  <c r="BE315" i="26"/>
  <c r="T315" i="26"/>
  <c r="R315" i="26"/>
  <c r="P315" i="26"/>
  <c r="BI314" i="26"/>
  <c r="BH314" i="26"/>
  <c r="BG314" i="26"/>
  <c r="BE314" i="26"/>
  <c r="T314" i="26"/>
  <c r="R314" i="26"/>
  <c r="P314" i="26"/>
  <c r="BI313" i="26"/>
  <c r="BH313" i="26"/>
  <c r="BG313" i="26"/>
  <c r="BE313" i="26"/>
  <c r="T313" i="26"/>
  <c r="R313" i="26"/>
  <c r="P313" i="26"/>
  <c r="BI312" i="26"/>
  <c r="BH312" i="26"/>
  <c r="BG312" i="26"/>
  <c r="BE312" i="26"/>
  <c r="T312" i="26"/>
  <c r="R312" i="26"/>
  <c r="P312" i="26"/>
  <c r="BI311" i="26"/>
  <c r="BH311" i="26"/>
  <c r="BG311" i="26"/>
  <c r="BE311" i="26"/>
  <c r="T311" i="26"/>
  <c r="R311" i="26"/>
  <c r="P311" i="26"/>
  <c r="BI310" i="26"/>
  <c r="BH310" i="26"/>
  <c r="BG310" i="26"/>
  <c r="BE310" i="26"/>
  <c r="T310" i="26"/>
  <c r="R310" i="26"/>
  <c r="P310" i="26"/>
  <c r="BI309" i="26"/>
  <c r="BH309" i="26"/>
  <c r="BG309" i="26"/>
  <c r="BE309" i="26"/>
  <c r="T309" i="26"/>
  <c r="R309" i="26"/>
  <c r="P309" i="26"/>
  <c r="BI308" i="26"/>
  <c r="BH308" i="26"/>
  <c r="BG308" i="26"/>
  <c r="BE308" i="26"/>
  <c r="T308" i="26"/>
  <c r="R308" i="26"/>
  <c r="P308" i="26"/>
  <c r="BI306" i="26"/>
  <c r="BH306" i="26"/>
  <c r="BG306" i="26"/>
  <c r="BE306" i="26"/>
  <c r="T306" i="26"/>
  <c r="R306" i="26"/>
  <c r="P306" i="26"/>
  <c r="BI305" i="26"/>
  <c r="BH305" i="26"/>
  <c r="BG305" i="26"/>
  <c r="BE305" i="26"/>
  <c r="T305" i="26"/>
  <c r="R305" i="26"/>
  <c r="P305" i="26"/>
  <c r="BI304" i="26"/>
  <c r="BH304" i="26"/>
  <c r="BG304" i="26"/>
  <c r="BE304" i="26"/>
  <c r="T304" i="26"/>
  <c r="R304" i="26"/>
  <c r="P304" i="26"/>
  <c r="BI303" i="26"/>
  <c r="BH303" i="26"/>
  <c r="BG303" i="26"/>
  <c r="BE303" i="26"/>
  <c r="T303" i="26"/>
  <c r="R303" i="26"/>
  <c r="P303" i="26"/>
  <c r="BI302" i="26"/>
  <c r="BH302" i="26"/>
  <c r="BG302" i="26"/>
  <c r="BE302" i="26"/>
  <c r="T302" i="26"/>
  <c r="R302" i="26"/>
  <c r="P302" i="26"/>
  <c r="BI301" i="26"/>
  <c r="BH301" i="26"/>
  <c r="BG301" i="26"/>
  <c r="BE301" i="26"/>
  <c r="T301" i="26"/>
  <c r="R301" i="26"/>
  <c r="P301" i="26"/>
  <c r="BI300" i="26"/>
  <c r="BH300" i="26"/>
  <c r="BG300" i="26"/>
  <c r="BE300" i="26"/>
  <c r="T300" i="26"/>
  <c r="R300" i="26"/>
  <c r="P300" i="26"/>
  <c r="BI299" i="26"/>
  <c r="BH299" i="26"/>
  <c r="BG299" i="26"/>
  <c r="BE299" i="26"/>
  <c r="T299" i="26"/>
  <c r="R299" i="26"/>
  <c r="P299" i="26"/>
  <c r="BI298" i="26"/>
  <c r="BH298" i="26"/>
  <c r="BG298" i="26"/>
  <c r="BE298" i="26"/>
  <c r="T298" i="26"/>
  <c r="R298" i="26"/>
  <c r="P298" i="26"/>
  <c r="BI297" i="26"/>
  <c r="BH297" i="26"/>
  <c r="BG297" i="26"/>
  <c r="BE297" i="26"/>
  <c r="T297" i="26"/>
  <c r="R297" i="26"/>
  <c r="P297" i="26"/>
  <c r="BI296" i="26"/>
  <c r="BH296" i="26"/>
  <c r="BG296" i="26"/>
  <c r="BE296" i="26"/>
  <c r="T296" i="26"/>
  <c r="R296" i="26"/>
  <c r="P296" i="26"/>
  <c r="BI295" i="26"/>
  <c r="BH295" i="26"/>
  <c r="BG295" i="26"/>
  <c r="BE295" i="26"/>
  <c r="T295" i="26"/>
  <c r="R295" i="26"/>
  <c r="P295" i="26"/>
  <c r="BI294" i="26"/>
  <c r="BH294" i="26"/>
  <c r="BG294" i="26"/>
  <c r="BE294" i="26"/>
  <c r="T294" i="26"/>
  <c r="R294" i="26"/>
  <c r="P294" i="26"/>
  <c r="BI293" i="26"/>
  <c r="BH293" i="26"/>
  <c r="BG293" i="26"/>
  <c r="BE293" i="26"/>
  <c r="T293" i="26"/>
  <c r="R293" i="26"/>
  <c r="P293" i="26"/>
  <c r="BI292" i="26"/>
  <c r="BH292" i="26"/>
  <c r="BG292" i="26"/>
  <c r="BE292" i="26"/>
  <c r="T292" i="26"/>
  <c r="R292" i="26"/>
  <c r="P292" i="26"/>
  <c r="BI291" i="26"/>
  <c r="BH291" i="26"/>
  <c r="BG291" i="26"/>
  <c r="BE291" i="26"/>
  <c r="T291" i="26"/>
  <c r="R291" i="26"/>
  <c r="P291" i="26"/>
  <c r="BI290" i="26"/>
  <c r="BH290" i="26"/>
  <c r="BG290" i="26"/>
  <c r="BE290" i="26"/>
  <c r="T290" i="26"/>
  <c r="R290" i="26"/>
  <c r="P290" i="26"/>
  <c r="BI289" i="26"/>
  <c r="BH289" i="26"/>
  <c r="BG289" i="26"/>
  <c r="BE289" i="26"/>
  <c r="T289" i="26"/>
  <c r="R289" i="26"/>
  <c r="P289" i="26"/>
  <c r="BI288" i="26"/>
  <c r="BH288" i="26"/>
  <c r="BG288" i="26"/>
  <c r="BE288" i="26"/>
  <c r="T288" i="26"/>
  <c r="R288" i="26"/>
  <c r="P288" i="26"/>
  <c r="BI287" i="26"/>
  <c r="BH287" i="26"/>
  <c r="BG287" i="26"/>
  <c r="BE287" i="26"/>
  <c r="T287" i="26"/>
  <c r="R287" i="26"/>
  <c r="P287" i="26"/>
  <c r="BI286" i="26"/>
  <c r="BH286" i="26"/>
  <c r="BG286" i="26"/>
  <c r="BE286" i="26"/>
  <c r="T286" i="26"/>
  <c r="R286" i="26"/>
  <c r="P286" i="26"/>
  <c r="BI285" i="26"/>
  <c r="BH285" i="26"/>
  <c r="BG285" i="26"/>
  <c r="BE285" i="26"/>
  <c r="T285" i="26"/>
  <c r="R285" i="26"/>
  <c r="P285" i="26"/>
  <c r="BI284" i="26"/>
  <c r="BH284" i="26"/>
  <c r="BG284" i="26"/>
  <c r="BE284" i="26"/>
  <c r="T284" i="26"/>
  <c r="R284" i="26"/>
  <c r="P284" i="26"/>
  <c r="BI283" i="26"/>
  <c r="BH283" i="26"/>
  <c r="BG283" i="26"/>
  <c r="BE283" i="26"/>
  <c r="T283" i="26"/>
  <c r="R283" i="26"/>
  <c r="P283" i="26"/>
  <c r="BI282" i="26"/>
  <c r="BH282" i="26"/>
  <c r="BG282" i="26"/>
  <c r="BE282" i="26"/>
  <c r="T282" i="26"/>
  <c r="R282" i="26"/>
  <c r="P282" i="26"/>
  <c r="BI281" i="26"/>
  <c r="BH281" i="26"/>
  <c r="BG281" i="26"/>
  <c r="BE281" i="26"/>
  <c r="T281" i="26"/>
  <c r="R281" i="26"/>
  <c r="P281" i="26"/>
  <c r="BI280" i="26"/>
  <c r="BH280" i="26"/>
  <c r="BG280" i="26"/>
  <c r="BE280" i="26"/>
  <c r="T280" i="26"/>
  <c r="R280" i="26"/>
  <c r="P280" i="26"/>
  <c r="BI279" i="26"/>
  <c r="BH279" i="26"/>
  <c r="BG279" i="26"/>
  <c r="BE279" i="26"/>
  <c r="T279" i="26"/>
  <c r="R279" i="26"/>
  <c r="P279" i="26"/>
  <c r="BI278" i="26"/>
  <c r="BH278" i="26"/>
  <c r="BG278" i="26"/>
  <c r="BE278" i="26"/>
  <c r="T278" i="26"/>
  <c r="R278" i="26"/>
  <c r="P278" i="26"/>
  <c r="BI276" i="26"/>
  <c r="BH276" i="26"/>
  <c r="BG276" i="26"/>
  <c r="BE276" i="26"/>
  <c r="T276" i="26"/>
  <c r="R276" i="26"/>
  <c r="P276" i="26"/>
  <c r="BI275" i="26"/>
  <c r="BH275" i="26"/>
  <c r="BG275" i="26"/>
  <c r="BE275" i="26"/>
  <c r="T275" i="26"/>
  <c r="R275" i="26"/>
  <c r="P275" i="26"/>
  <c r="BI274" i="26"/>
  <c r="BH274" i="26"/>
  <c r="BG274" i="26"/>
  <c r="BE274" i="26"/>
  <c r="T274" i="26"/>
  <c r="R274" i="26"/>
  <c r="P274" i="26"/>
  <c r="BI273" i="26"/>
  <c r="BH273" i="26"/>
  <c r="BG273" i="26"/>
  <c r="BE273" i="26"/>
  <c r="T273" i="26"/>
  <c r="R273" i="26"/>
  <c r="P273" i="26"/>
  <c r="BI272" i="26"/>
  <c r="BH272" i="26"/>
  <c r="BG272" i="26"/>
  <c r="BE272" i="26"/>
  <c r="T272" i="26"/>
  <c r="R272" i="26"/>
  <c r="P272" i="26"/>
  <c r="BI271" i="26"/>
  <c r="BH271" i="26"/>
  <c r="BG271" i="26"/>
  <c r="BE271" i="26"/>
  <c r="T271" i="26"/>
  <c r="R271" i="26"/>
  <c r="P271" i="26"/>
  <c r="BI270" i="26"/>
  <c r="BH270" i="26"/>
  <c r="BG270" i="26"/>
  <c r="BE270" i="26"/>
  <c r="T270" i="26"/>
  <c r="R270" i="26"/>
  <c r="P270" i="26"/>
  <c r="BI269" i="26"/>
  <c r="BH269" i="26"/>
  <c r="BG269" i="26"/>
  <c r="BE269" i="26"/>
  <c r="T269" i="26"/>
  <c r="R269" i="26"/>
  <c r="P269" i="26"/>
  <c r="BI268" i="26"/>
  <c r="BH268" i="26"/>
  <c r="BG268" i="26"/>
  <c r="BE268" i="26"/>
  <c r="T268" i="26"/>
  <c r="R268" i="26"/>
  <c r="P268" i="26"/>
  <c r="BI267" i="26"/>
  <c r="BH267" i="26"/>
  <c r="BG267" i="26"/>
  <c r="BE267" i="26"/>
  <c r="T267" i="26"/>
  <c r="R267" i="26"/>
  <c r="P267" i="26"/>
  <c r="BI266" i="26"/>
  <c r="BH266" i="26"/>
  <c r="BG266" i="26"/>
  <c r="BE266" i="26"/>
  <c r="T266" i="26"/>
  <c r="R266" i="26"/>
  <c r="P266" i="26"/>
  <c r="BI265" i="26"/>
  <c r="BH265" i="26"/>
  <c r="BG265" i="26"/>
  <c r="BE265" i="26"/>
  <c r="T265" i="26"/>
  <c r="R265" i="26"/>
  <c r="P265" i="26"/>
  <c r="BI264" i="26"/>
  <c r="BH264" i="26"/>
  <c r="BG264" i="26"/>
  <c r="BE264" i="26"/>
  <c r="T264" i="26"/>
  <c r="R264" i="26"/>
  <c r="P264" i="26"/>
  <c r="BI263" i="26"/>
  <c r="BH263" i="26"/>
  <c r="BG263" i="26"/>
  <c r="BE263" i="26"/>
  <c r="T263" i="26"/>
  <c r="R263" i="26"/>
  <c r="P263" i="26"/>
  <c r="BI262" i="26"/>
  <c r="BH262" i="26"/>
  <c r="BG262" i="26"/>
  <c r="BE262" i="26"/>
  <c r="T262" i="26"/>
  <c r="R262" i="26"/>
  <c r="P262" i="26"/>
  <c r="BI261" i="26"/>
  <c r="BH261" i="26"/>
  <c r="BG261" i="26"/>
  <c r="BE261" i="26"/>
  <c r="T261" i="26"/>
  <c r="R261" i="26"/>
  <c r="P261" i="26"/>
  <c r="BI260" i="26"/>
  <c r="BH260" i="26"/>
  <c r="BG260" i="26"/>
  <c r="BE260" i="26"/>
  <c r="T260" i="26"/>
  <c r="R260" i="26"/>
  <c r="P260" i="26"/>
  <c r="BI259" i="26"/>
  <c r="BH259" i="26"/>
  <c r="BG259" i="26"/>
  <c r="BE259" i="26"/>
  <c r="T259" i="26"/>
  <c r="R259" i="26"/>
  <c r="P259" i="26"/>
  <c r="BI258" i="26"/>
  <c r="BH258" i="26"/>
  <c r="BG258" i="26"/>
  <c r="BE258" i="26"/>
  <c r="T258" i="26"/>
  <c r="R258" i="26"/>
  <c r="P258" i="26"/>
  <c r="BI257" i="26"/>
  <c r="BH257" i="26"/>
  <c r="BG257" i="26"/>
  <c r="BE257" i="26"/>
  <c r="T257" i="26"/>
  <c r="R257" i="26"/>
  <c r="P257" i="26"/>
  <c r="BI256" i="26"/>
  <c r="BH256" i="26"/>
  <c r="BG256" i="26"/>
  <c r="BE256" i="26"/>
  <c r="T256" i="26"/>
  <c r="R256" i="26"/>
  <c r="P256" i="26"/>
  <c r="BI253" i="26"/>
  <c r="BH253" i="26"/>
  <c r="BG253" i="26"/>
  <c r="BE253" i="26"/>
  <c r="T253" i="26"/>
  <c r="T252" i="26"/>
  <c r="R253" i="26"/>
  <c r="R252" i="26"/>
  <c r="P253" i="26"/>
  <c r="P252" i="26"/>
  <c r="BI251" i="26"/>
  <c r="BH251" i="26"/>
  <c r="BG251" i="26"/>
  <c r="BE251" i="26"/>
  <c r="T251" i="26"/>
  <c r="R251" i="26"/>
  <c r="P251" i="26"/>
  <c r="BI250" i="26"/>
  <c r="BH250" i="26"/>
  <c r="BG250" i="26"/>
  <c r="BE250" i="26"/>
  <c r="T250" i="26"/>
  <c r="R250" i="26"/>
  <c r="P250" i="26"/>
  <c r="BI249" i="26"/>
  <c r="BH249" i="26"/>
  <c r="BG249" i="26"/>
  <c r="BE249" i="26"/>
  <c r="T249" i="26"/>
  <c r="R249" i="26"/>
  <c r="P249" i="26"/>
  <c r="BI248" i="26"/>
  <c r="BH248" i="26"/>
  <c r="BG248" i="26"/>
  <c r="BE248" i="26"/>
  <c r="T248" i="26"/>
  <c r="R248" i="26"/>
  <c r="P248" i="26"/>
  <c r="BI247" i="26"/>
  <c r="BH247" i="26"/>
  <c r="BG247" i="26"/>
  <c r="BE247" i="26"/>
  <c r="T247" i="26"/>
  <c r="R247" i="26"/>
  <c r="P247" i="26"/>
  <c r="BI246" i="26"/>
  <c r="BH246" i="26"/>
  <c r="BG246" i="26"/>
  <c r="BE246" i="26"/>
  <c r="T246" i="26"/>
  <c r="R246" i="26"/>
  <c r="P246" i="26"/>
  <c r="BI245" i="26"/>
  <c r="BH245" i="26"/>
  <c r="BG245" i="26"/>
  <c r="BE245" i="26"/>
  <c r="T245" i="26"/>
  <c r="R245" i="26"/>
  <c r="P245" i="26"/>
  <c r="BI244" i="26"/>
  <c r="BH244" i="26"/>
  <c r="BG244" i="26"/>
  <c r="BE244" i="26"/>
  <c r="T244" i="26"/>
  <c r="R244" i="26"/>
  <c r="P244" i="26"/>
  <c r="BI243" i="26"/>
  <c r="BH243" i="26"/>
  <c r="BG243" i="26"/>
  <c r="BE243" i="26"/>
  <c r="T243" i="26"/>
  <c r="R243" i="26"/>
  <c r="P243" i="26"/>
  <c r="BI242" i="26"/>
  <c r="BH242" i="26"/>
  <c r="BG242" i="26"/>
  <c r="BE242" i="26"/>
  <c r="T242" i="26"/>
  <c r="R242" i="26"/>
  <c r="P242" i="26"/>
  <c r="BI241" i="26"/>
  <c r="BH241" i="26"/>
  <c r="BG241" i="26"/>
  <c r="BE241" i="26"/>
  <c r="T241" i="26"/>
  <c r="R241" i="26"/>
  <c r="P241" i="26"/>
  <c r="BI240" i="26"/>
  <c r="BH240" i="26"/>
  <c r="BG240" i="26"/>
  <c r="BE240" i="26"/>
  <c r="T240" i="26"/>
  <c r="R240" i="26"/>
  <c r="P240" i="26"/>
  <c r="BI239" i="26"/>
  <c r="BH239" i="26"/>
  <c r="BG239" i="26"/>
  <c r="BE239" i="26"/>
  <c r="T239" i="26"/>
  <c r="R239" i="26"/>
  <c r="P239" i="26"/>
  <c r="BI238" i="26"/>
  <c r="BH238" i="26"/>
  <c r="BG238" i="26"/>
  <c r="BE238" i="26"/>
  <c r="T238" i="26"/>
  <c r="R238" i="26"/>
  <c r="P238" i="26"/>
  <c r="BI237" i="26"/>
  <c r="BH237" i="26"/>
  <c r="BG237" i="26"/>
  <c r="BE237" i="26"/>
  <c r="T237" i="26"/>
  <c r="R237" i="26"/>
  <c r="P237" i="26"/>
  <c r="BI236" i="26"/>
  <c r="BH236" i="26"/>
  <c r="BG236" i="26"/>
  <c r="BE236" i="26"/>
  <c r="T236" i="26"/>
  <c r="R236" i="26"/>
  <c r="P236" i="26"/>
  <c r="BI235" i="26"/>
  <c r="BH235" i="26"/>
  <c r="BG235" i="26"/>
  <c r="BE235" i="26"/>
  <c r="T235" i="26"/>
  <c r="R235" i="26"/>
  <c r="P235" i="26"/>
  <c r="BI234" i="26"/>
  <c r="BH234" i="26"/>
  <c r="BG234" i="26"/>
  <c r="BE234" i="26"/>
  <c r="T234" i="26"/>
  <c r="R234" i="26"/>
  <c r="P234" i="26"/>
  <c r="BI233" i="26"/>
  <c r="BH233" i="26"/>
  <c r="BG233" i="26"/>
  <c r="BE233" i="26"/>
  <c r="T233" i="26"/>
  <c r="R233" i="26"/>
  <c r="P233" i="26"/>
  <c r="BI232" i="26"/>
  <c r="BH232" i="26"/>
  <c r="BG232" i="26"/>
  <c r="BE232" i="26"/>
  <c r="T232" i="26"/>
  <c r="R232" i="26"/>
  <c r="P232" i="26"/>
  <c r="BI230" i="26"/>
  <c r="BH230" i="26"/>
  <c r="BG230" i="26"/>
  <c r="BE230" i="26"/>
  <c r="T230" i="26"/>
  <c r="R230" i="26"/>
  <c r="P230" i="26"/>
  <c r="BI229" i="26"/>
  <c r="BH229" i="26"/>
  <c r="BG229" i="26"/>
  <c r="BE229" i="26"/>
  <c r="T229" i="26"/>
  <c r="R229" i="26"/>
  <c r="P229" i="26"/>
  <c r="BI228" i="26"/>
  <c r="BH228" i="26"/>
  <c r="BG228" i="26"/>
  <c r="BE228" i="26"/>
  <c r="T228" i="26"/>
  <c r="R228" i="26"/>
  <c r="P228" i="26"/>
  <c r="BI226" i="26"/>
  <c r="BH226" i="26"/>
  <c r="BG226" i="26"/>
  <c r="BE226" i="26"/>
  <c r="T226" i="26"/>
  <c r="R226" i="26"/>
  <c r="P226" i="26"/>
  <c r="BI225" i="26"/>
  <c r="BH225" i="26"/>
  <c r="BG225" i="26"/>
  <c r="BE225" i="26"/>
  <c r="T225" i="26"/>
  <c r="R225" i="26"/>
  <c r="P225" i="26"/>
  <c r="BI224" i="26"/>
  <c r="BH224" i="26"/>
  <c r="BG224" i="26"/>
  <c r="BE224" i="26"/>
  <c r="T224" i="26"/>
  <c r="R224" i="26"/>
  <c r="P224" i="26"/>
  <c r="BI223" i="26"/>
  <c r="BH223" i="26"/>
  <c r="BG223" i="26"/>
  <c r="BE223" i="26"/>
  <c r="T223" i="26"/>
  <c r="R223" i="26"/>
  <c r="P223" i="26"/>
  <c r="BI222" i="26"/>
  <c r="BH222" i="26"/>
  <c r="BG222" i="26"/>
  <c r="BE222" i="26"/>
  <c r="T222" i="26"/>
  <c r="R222" i="26"/>
  <c r="P222" i="26"/>
  <c r="BI221" i="26"/>
  <c r="BH221" i="26"/>
  <c r="BG221" i="26"/>
  <c r="BE221" i="26"/>
  <c r="T221" i="26"/>
  <c r="R221" i="26"/>
  <c r="P221" i="26"/>
  <c r="BI220" i="26"/>
  <c r="BH220" i="26"/>
  <c r="BG220" i="26"/>
  <c r="BE220" i="26"/>
  <c r="T220" i="26"/>
  <c r="R220" i="26"/>
  <c r="P220" i="26"/>
  <c r="BI219" i="26"/>
  <c r="BH219" i="26"/>
  <c r="BG219" i="26"/>
  <c r="BE219" i="26"/>
  <c r="T219" i="26"/>
  <c r="R219" i="26"/>
  <c r="P219" i="26"/>
  <c r="BI218" i="26"/>
  <c r="BH218" i="26"/>
  <c r="BG218" i="26"/>
  <c r="BE218" i="26"/>
  <c r="T218" i="26"/>
  <c r="R218" i="26"/>
  <c r="P218" i="26"/>
  <c r="BI217" i="26"/>
  <c r="BH217" i="26"/>
  <c r="BG217" i="26"/>
  <c r="BE217" i="26"/>
  <c r="T217" i="26"/>
  <c r="R217" i="26"/>
  <c r="P217" i="26"/>
  <c r="BI216" i="26"/>
  <c r="BH216" i="26"/>
  <c r="BG216" i="26"/>
  <c r="BE216" i="26"/>
  <c r="T216" i="26"/>
  <c r="R216" i="26"/>
  <c r="P216" i="26"/>
  <c r="BI215" i="26"/>
  <c r="BH215" i="26"/>
  <c r="BG215" i="26"/>
  <c r="BE215" i="26"/>
  <c r="T215" i="26"/>
  <c r="R215" i="26"/>
  <c r="P215" i="26"/>
  <c r="BI214" i="26"/>
  <c r="BH214" i="26"/>
  <c r="BG214" i="26"/>
  <c r="BE214" i="26"/>
  <c r="T214" i="26"/>
  <c r="R214" i="26"/>
  <c r="P214" i="26"/>
  <c r="BI213" i="26"/>
  <c r="BH213" i="26"/>
  <c r="BG213" i="26"/>
  <c r="BE213" i="26"/>
  <c r="T213" i="26"/>
  <c r="R213" i="26"/>
  <c r="P213" i="26"/>
  <c r="BI212" i="26"/>
  <c r="BH212" i="26"/>
  <c r="BG212" i="26"/>
  <c r="BE212" i="26"/>
  <c r="T212" i="26"/>
  <c r="R212" i="26"/>
  <c r="P212" i="26"/>
  <c r="BI211" i="26"/>
  <c r="BH211" i="26"/>
  <c r="BG211" i="26"/>
  <c r="BE211" i="26"/>
  <c r="T211" i="26"/>
  <c r="R211" i="26"/>
  <c r="P211" i="26"/>
  <c r="BI210" i="26"/>
  <c r="BH210" i="26"/>
  <c r="BG210" i="26"/>
  <c r="BE210" i="26"/>
  <c r="T210" i="26"/>
  <c r="R210" i="26"/>
  <c r="P210" i="26"/>
  <c r="BI209" i="26"/>
  <c r="BH209" i="26"/>
  <c r="BG209" i="26"/>
  <c r="BE209" i="26"/>
  <c r="T209" i="26"/>
  <c r="R209" i="26"/>
  <c r="P209" i="26"/>
  <c r="BI208" i="26"/>
  <c r="BH208" i="26"/>
  <c r="BG208" i="26"/>
  <c r="BE208" i="26"/>
  <c r="T208" i="26"/>
  <c r="R208" i="26"/>
  <c r="P208" i="26"/>
  <c r="BI207" i="26"/>
  <c r="BH207" i="26"/>
  <c r="BG207" i="26"/>
  <c r="BE207" i="26"/>
  <c r="T207" i="26"/>
  <c r="R207" i="26"/>
  <c r="P207" i="26"/>
  <c r="BI206" i="26"/>
  <c r="BH206" i="26"/>
  <c r="BG206" i="26"/>
  <c r="BE206" i="26"/>
  <c r="T206" i="26"/>
  <c r="R206" i="26"/>
  <c r="P206" i="26"/>
  <c r="BI205" i="26"/>
  <c r="BH205" i="26"/>
  <c r="BG205" i="26"/>
  <c r="BE205" i="26"/>
  <c r="T205" i="26"/>
  <c r="R205" i="26"/>
  <c r="P205" i="26"/>
  <c r="BI204" i="26"/>
  <c r="BH204" i="26"/>
  <c r="BG204" i="26"/>
  <c r="BE204" i="26"/>
  <c r="T204" i="26"/>
  <c r="R204" i="26"/>
  <c r="P204" i="26"/>
  <c r="BI203" i="26"/>
  <c r="BH203" i="26"/>
  <c r="BG203" i="26"/>
  <c r="BE203" i="26"/>
  <c r="T203" i="26"/>
  <c r="R203" i="26"/>
  <c r="P203" i="26"/>
  <c r="BI202" i="26"/>
  <c r="BH202" i="26"/>
  <c r="BG202" i="26"/>
  <c r="BE202" i="26"/>
  <c r="T202" i="26"/>
  <c r="R202" i="26"/>
  <c r="P202" i="26"/>
  <c r="BI200" i="26"/>
  <c r="BH200" i="26"/>
  <c r="BG200" i="26"/>
  <c r="BE200" i="26"/>
  <c r="T200" i="26"/>
  <c r="T199" i="26"/>
  <c r="R200" i="26"/>
  <c r="R199" i="26"/>
  <c r="P200" i="26"/>
  <c r="P199" i="26"/>
  <c r="BI198" i="26"/>
  <c r="BH198" i="26"/>
  <c r="BG198" i="26"/>
  <c r="BE198" i="26"/>
  <c r="T198" i="26"/>
  <c r="R198" i="26"/>
  <c r="P198" i="26"/>
  <c r="BI197" i="26"/>
  <c r="BH197" i="26"/>
  <c r="BG197" i="26"/>
  <c r="BE197" i="26"/>
  <c r="T197" i="26"/>
  <c r="R197" i="26"/>
  <c r="P197" i="26"/>
  <c r="BI196" i="26"/>
  <c r="BH196" i="26"/>
  <c r="BG196" i="26"/>
  <c r="BE196" i="26"/>
  <c r="T196" i="26"/>
  <c r="R196" i="26"/>
  <c r="P196" i="26"/>
  <c r="BI195" i="26"/>
  <c r="BH195" i="26"/>
  <c r="BG195" i="26"/>
  <c r="BE195" i="26"/>
  <c r="T195" i="26"/>
  <c r="R195" i="26"/>
  <c r="P195" i="26"/>
  <c r="BI194" i="26"/>
  <c r="BH194" i="26"/>
  <c r="BG194" i="26"/>
  <c r="BE194" i="26"/>
  <c r="T194" i="26"/>
  <c r="R194" i="26"/>
  <c r="P194" i="26"/>
  <c r="BI193" i="26"/>
  <c r="BH193" i="26"/>
  <c r="BG193" i="26"/>
  <c r="BE193" i="26"/>
  <c r="T193" i="26"/>
  <c r="R193" i="26"/>
  <c r="P193" i="26"/>
  <c r="BI192" i="26"/>
  <c r="BH192" i="26"/>
  <c r="BG192" i="26"/>
  <c r="BE192" i="26"/>
  <c r="T192" i="26"/>
  <c r="R192" i="26"/>
  <c r="P192" i="26"/>
  <c r="BI190" i="26"/>
  <c r="BH190" i="26"/>
  <c r="BG190" i="26"/>
  <c r="BE190" i="26"/>
  <c r="T190" i="26"/>
  <c r="R190" i="26"/>
  <c r="P190" i="26"/>
  <c r="BI189" i="26"/>
  <c r="BH189" i="26"/>
  <c r="BG189" i="26"/>
  <c r="BE189" i="26"/>
  <c r="T189" i="26"/>
  <c r="R189" i="26"/>
  <c r="P189" i="26"/>
  <c r="BI188" i="26"/>
  <c r="BH188" i="26"/>
  <c r="BG188" i="26"/>
  <c r="BE188" i="26"/>
  <c r="T188" i="26"/>
  <c r="R188" i="26"/>
  <c r="P188" i="26"/>
  <c r="BI187" i="26"/>
  <c r="BH187" i="26"/>
  <c r="BG187" i="26"/>
  <c r="BE187" i="26"/>
  <c r="T187" i="26"/>
  <c r="R187" i="26"/>
  <c r="P187" i="26"/>
  <c r="BI186" i="26"/>
  <c r="BH186" i="26"/>
  <c r="BG186" i="26"/>
  <c r="BE186" i="26"/>
  <c r="T186" i="26"/>
  <c r="R186" i="26"/>
  <c r="P186" i="26"/>
  <c r="BI185" i="26"/>
  <c r="BH185" i="26"/>
  <c r="BG185" i="26"/>
  <c r="BE185" i="26"/>
  <c r="T185" i="26"/>
  <c r="R185" i="26"/>
  <c r="P185" i="26"/>
  <c r="BI184" i="26"/>
  <c r="BH184" i="26"/>
  <c r="BG184" i="26"/>
  <c r="BE184" i="26"/>
  <c r="T184" i="26"/>
  <c r="R184" i="26"/>
  <c r="P184" i="26"/>
  <c r="BI183" i="26"/>
  <c r="BH183" i="26"/>
  <c r="BG183" i="26"/>
  <c r="BE183" i="26"/>
  <c r="T183" i="26"/>
  <c r="R183" i="26"/>
  <c r="P183" i="26"/>
  <c r="BI182" i="26"/>
  <c r="BH182" i="26"/>
  <c r="BG182" i="26"/>
  <c r="BE182" i="26"/>
  <c r="T182" i="26"/>
  <c r="R182" i="26"/>
  <c r="P182" i="26"/>
  <c r="BI180" i="26"/>
  <c r="BH180" i="26"/>
  <c r="BG180" i="26"/>
  <c r="BE180" i="26"/>
  <c r="T180" i="26"/>
  <c r="R180" i="26"/>
  <c r="P180" i="26"/>
  <c r="BI179" i="26"/>
  <c r="BH179" i="26"/>
  <c r="BG179" i="26"/>
  <c r="BE179" i="26"/>
  <c r="T179" i="26"/>
  <c r="R179" i="26"/>
  <c r="P179" i="26"/>
  <c r="BI178" i="26"/>
  <c r="BH178" i="26"/>
  <c r="BG178" i="26"/>
  <c r="BE178" i="26"/>
  <c r="T178" i="26"/>
  <c r="R178" i="26"/>
  <c r="P178" i="26"/>
  <c r="BI177" i="26"/>
  <c r="BH177" i="26"/>
  <c r="BG177" i="26"/>
  <c r="BE177" i="26"/>
  <c r="T177" i="26"/>
  <c r="R177" i="26"/>
  <c r="P177" i="26"/>
  <c r="BI176" i="26"/>
  <c r="BH176" i="26"/>
  <c r="BG176" i="26"/>
  <c r="BE176" i="26"/>
  <c r="T176" i="26"/>
  <c r="R176" i="26"/>
  <c r="P176" i="26"/>
  <c r="BI175" i="26"/>
  <c r="BH175" i="26"/>
  <c r="BG175" i="26"/>
  <c r="BE175" i="26"/>
  <c r="T175" i="26"/>
  <c r="R175" i="26"/>
  <c r="P175" i="26"/>
  <c r="BI174" i="26"/>
  <c r="BH174" i="26"/>
  <c r="BG174" i="26"/>
  <c r="BE174" i="26"/>
  <c r="T174" i="26"/>
  <c r="R174" i="26"/>
  <c r="P174" i="26"/>
  <c r="BI173" i="26"/>
  <c r="BH173" i="26"/>
  <c r="BG173" i="26"/>
  <c r="BE173" i="26"/>
  <c r="T173" i="26"/>
  <c r="R173" i="26"/>
  <c r="P173" i="26"/>
  <c r="BI172" i="26"/>
  <c r="BH172" i="26"/>
  <c r="BG172" i="26"/>
  <c r="BE172" i="26"/>
  <c r="T172" i="26"/>
  <c r="R172" i="26"/>
  <c r="P172" i="26"/>
  <c r="BI171" i="26"/>
  <c r="BH171" i="26"/>
  <c r="BG171" i="26"/>
  <c r="BE171" i="26"/>
  <c r="T171" i="26"/>
  <c r="R171" i="26"/>
  <c r="P171" i="26"/>
  <c r="BI170" i="26"/>
  <c r="BH170" i="26"/>
  <c r="BG170" i="26"/>
  <c r="BE170" i="26"/>
  <c r="T170" i="26"/>
  <c r="R170" i="26"/>
  <c r="P170" i="26"/>
  <c r="BI169" i="26"/>
  <c r="BH169" i="26"/>
  <c r="BG169" i="26"/>
  <c r="BE169" i="26"/>
  <c r="T169" i="26"/>
  <c r="R169" i="26"/>
  <c r="P169" i="26"/>
  <c r="BI168" i="26"/>
  <c r="BH168" i="26"/>
  <c r="BG168" i="26"/>
  <c r="BE168" i="26"/>
  <c r="T168" i="26"/>
  <c r="R168" i="26"/>
  <c r="P168" i="26"/>
  <c r="BI167" i="26"/>
  <c r="BH167" i="26"/>
  <c r="BG167" i="26"/>
  <c r="BE167" i="26"/>
  <c r="T167" i="26"/>
  <c r="R167" i="26"/>
  <c r="P167" i="26"/>
  <c r="BI166" i="26"/>
  <c r="BH166" i="26"/>
  <c r="BG166" i="26"/>
  <c r="BE166" i="26"/>
  <c r="T166" i="26"/>
  <c r="R166" i="26"/>
  <c r="P166" i="26"/>
  <c r="BI165" i="26"/>
  <c r="BH165" i="26"/>
  <c r="BG165" i="26"/>
  <c r="BE165" i="26"/>
  <c r="T165" i="26"/>
  <c r="R165" i="26"/>
  <c r="P165" i="26"/>
  <c r="BI164" i="26"/>
  <c r="BH164" i="26"/>
  <c r="BG164" i="26"/>
  <c r="BE164" i="26"/>
  <c r="T164" i="26"/>
  <c r="R164" i="26"/>
  <c r="P164" i="26"/>
  <c r="BI163" i="26"/>
  <c r="BH163" i="26"/>
  <c r="BG163" i="26"/>
  <c r="BE163" i="26"/>
  <c r="T163" i="26"/>
  <c r="R163" i="26"/>
  <c r="P163" i="26"/>
  <c r="BI162" i="26"/>
  <c r="BH162" i="26"/>
  <c r="BG162" i="26"/>
  <c r="BE162" i="26"/>
  <c r="T162" i="26"/>
  <c r="R162" i="26"/>
  <c r="P162" i="26"/>
  <c r="BI161" i="26"/>
  <c r="BH161" i="26"/>
  <c r="BG161" i="26"/>
  <c r="BE161" i="26"/>
  <c r="T161" i="26"/>
  <c r="R161" i="26"/>
  <c r="P161" i="26"/>
  <c r="BI160" i="26"/>
  <c r="BH160" i="26"/>
  <c r="BG160" i="26"/>
  <c r="BE160" i="26"/>
  <c r="T160" i="26"/>
  <c r="R160" i="26"/>
  <c r="P160" i="26"/>
  <c r="BI159" i="26"/>
  <c r="BH159" i="26"/>
  <c r="BG159" i="26"/>
  <c r="BE159" i="26"/>
  <c r="T159" i="26"/>
  <c r="R159" i="26"/>
  <c r="P159" i="26"/>
  <c r="BI158" i="26"/>
  <c r="BH158" i="26"/>
  <c r="BG158" i="26"/>
  <c r="BE158" i="26"/>
  <c r="T158" i="26"/>
  <c r="R158" i="26"/>
  <c r="P158" i="26"/>
  <c r="BI156" i="26"/>
  <c r="BH156" i="26"/>
  <c r="BG156" i="26"/>
  <c r="BE156" i="26"/>
  <c r="T156" i="26"/>
  <c r="R156" i="26"/>
  <c r="P156" i="26"/>
  <c r="BI155" i="26"/>
  <c r="BH155" i="26"/>
  <c r="BG155" i="26"/>
  <c r="BE155" i="26"/>
  <c r="T155" i="26"/>
  <c r="R155" i="26"/>
  <c r="P155" i="26"/>
  <c r="BI154" i="26"/>
  <c r="BH154" i="26"/>
  <c r="BG154" i="26"/>
  <c r="BE154" i="26"/>
  <c r="T154" i="26"/>
  <c r="R154" i="26"/>
  <c r="P154" i="26"/>
  <c r="BI153" i="26"/>
  <c r="BH153" i="26"/>
  <c r="BG153" i="26"/>
  <c r="BE153" i="26"/>
  <c r="T153" i="26"/>
  <c r="R153" i="26"/>
  <c r="P153" i="26"/>
  <c r="BI152" i="26"/>
  <c r="BH152" i="26"/>
  <c r="BG152" i="26"/>
  <c r="BE152" i="26"/>
  <c r="T152" i="26"/>
  <c r="R152" i="26"/>
  <c r="P152" i="26"/>
  <c r="BI151" i="26"/>
  <c r="BH151" i="26"/>
  <c r="BG151" i="26"/>
  <c r="BE151" i="26"/>
  <c r="T151" i="26"/>
  <c r="R151" i="26"/>
  <c r="P151" i="26"/>
  <c r="BI150" i="26"/>
  <c r="BH150" i="26"/>
  <c r="BG150" i="26"/>
  <c r="BE150" i="26"/>
  <c r="T150" i="26"/>
  <c r="R150" i="26"/>
  <c r="P150" i="26"/>
  <c r="J144" i="26"/>
  <c r="J143" i="26"/>
  <c r="F143" i="26"/>
  <c r="F141" i="26"/>
  <c r="E139" i="26"/>
  <c r="J96" i="26"/>
  <c r="J95" i="26"/>
  <c r="F95" i="26"/>
  <c r="F93" i="26"/>
  <c r="E91" i="26"/>
  <c r="J22" i="26"/>
  <c r="E22" i="26"/>
  <c r="F144" i="26"/>
  <c r="J21" i="26"/>
  <c r="J16" i="26"/>
  <c r="J141" i="26"/>
  <c r="E7" i="26"/>
  <c r="E133" i="26"/>
  <c r="J41" i="25"/>
  <c r="J40" i="25"/>
  <c r="AY129" i="1"/>
  <c r="J39" i="25"/>
  <c r="AX129" i="1"/>
  <c r="BI181" i="25"/>
  <c r="BH181" i="25"/>
  <c r="BG181" i="25"/>
  <c r="BE181" i="25"/>
  <c r="T181" i="25"/>
  <c r="R181" i="25"/>
  <c r="P181" i="25"/>
  <c r="BI180" i="25"/>
  <c r="BH180" i="25"/>
  <c r="BG180" i="25"/>
  <c r="BE180" i="25"/>
  <c r="T180" i="25"/>
  <c r="R180" i="25"/>
  <c r="P180" i="25"/>
  <c r="BI177" i="25"/>
  <c r="BH177" i="25"/>
  <c r="BG177" i="25"/>
  <c r="BE177" i="25"/>
  <c r="T177" i="25"/>
  <c r="T176" i="25"/>
  <c r="R177" i="25"/>
  <c r="R176" i="25"/>
  <c r="P177" i="25"/>
  <c r="P176" i="25"/>
  <c r="BI175" i="25"/>
  <c r="BH175" i="25"/>
  <c r="BG175" i="25"/>
  <c r="BE175" i="25"/>
  <c r="T175" i="25"/>
  <c r="R175" i="25"/>
  <c r="P175" i="25"/>
  <c r="BI174" i="25"/>
  <c r="BH174" i="25"/>
  <c r="BG174" i="25"/>
  <c r="BE174" i="25"/>
  <c r="T174" i="25"/>
  <c r="R174" i="25"/>
  <c r="P174" i="25"/>
  <c r="BI173" i="25"/>
  <c r="BH173" i="25"/>
  <c r="BG173" i="25"/>
  <c r="BE173" i="25"/>
  <c r="T173" i="25"/>
  <c r="R173" i="25"/>
  <c r="P173" i="25"/>
  <c r="BI172" i="25"/>
  <c r="BH172" i="25"/>
  <c r="BG172" i="25"/>
  <c r="BE172" i="25"/>
  <c r="T172" i="25"/>
  <c r="R172" i="25"/>
  <c r="P172" i="25"/>
  <c r="BI171" i="25"/>
  <c r="BH171" i="25"/>
  <c r="BG171" i="25"/>
  <c r="BE171" i="25"/>
  <c r="T171" i="25"/>
  <c r="R171" i="25"/>
  <c r="P171" i="25"/>
  <c r="BI170" i="25"/>
  <c r="BH170" i="25"/>
  <c r="BG170" i="25"/>
  <c r="BE170" i="25"/>
  <c r="T170" i="25"/>
  <c r="R170" i="25"/>
  <c r="P170" i="25"/>
  <c r="BI168" i="25"/>
  <c r="BH168" i="25"/>
  <c r="BG168" i="25"/>
  <c r="BE168" i="25"/>
  <c r="T168" i="25"/>
  <c r="R168" i="25"/>
  <c r="P168" i="25"/>
  <c r="BI166" i="25"/>
  <c r="BH166" i="25"/>
  <c r="BG166" i="25"/>
  <c r="BE166" i="25"/>
  <c r="T166" i="25"/>
  <c r="R166" i="25"/>
  <c r="P166" i="25"/>
  <c r="BI165" i="25"/>
  <c r="BH165" i="25"/>
  <c r="BG165" i="25"/>
  <c r="BE165" i="25"/>
  <c r="T165" i="25"/>
  <c r="R165" i="25"/>
  <c r="P165" i="25"/>
  <c r="BI163" i="25"/>
  <c r="BH163" i="25"/>
  <c r="BG163" i="25"/>
  <c r="BE163" i="25"/>
  <c r="T163" i="25"/>
  <c r="R163" i="25"/>
  <c r="P163" i="25"/>
  <c r="BI162" i="25"/>
  <c r="BH162" i="25"/>
  <c r="BG162" i="25"/>
  <c r="BE162" i="25"/>
  <c r="T162" i="25"/>
  <c r="R162" i="25"/>
  <c r="P162" i="25"/>
  <c r="BI161" i="25"/>
  <c r="BH161" i="25"/>
  <c r="BG161" i="25"/>
  <c r="BE161" i="25"/>
  <c r="T161" i="25"/>
  <c r="R161" i="25"/>
  <c r="P161" i="25"/>
  <c r="BI160" i="25"/>
  <c r="BH160" i="25"/>
  <c r="BG160" i="25"/>
  <c r="BE160" i="25"/>
  <c r="T160" i="25"/>
  <c r="R160" i="25"/>
  <c r="P160" i="25"/>
  <c r="BI159" i="25"/>
  <c r="BH159" i="25"/>
  <c r="BG159" i="25"/>
  <c r="BE159" i="25"/>
  <c r="T159" i="25"/>
  <c r="R159" i="25"/>
  <c r="P159" i="25"/>
  <c r="BI158" i="25"/>
  <c r="BH158" i="25"/>
  <c r="BG158" i="25"/>
  <c r="BE158" i="25"/>
  <c r="T158" i="25"/>
  <c r="R158" i="25"/>
  <c r="P158" i="25"/>
  <c r="BI157" i="25"/>
  <c r="BH157" i="25"/>
  <c r="BG157" i="25"/>
  <c r="BE157" i="25"/>
  <c r="T157" i="25"/>
  <c r="R157" i="25"/>
  <c r="P157" i="25"/>
  <c r="BI156" i="25"/>
  <c r="BH156" i="25"/>
  <c r="BG156" i="25"/>
  <c r="BE156" i="25"/>
  <c r="T156" i="25"/>
  <c r="R156" i="25"/>
  <c r="P156" i="25"/>
  <c r="BI155" i="25"/>
  <c r="BH155" i="25"/>
  <c r="BG155" i="25"/>
  <c r="BE155" i="25"/>
  <c r="T155" i="25"/>
  <c r="R155" i="25"/>
  <c r="P155" i="25"/>
  <c r="BI154" i="25"/>
  <c r="BH154" i="25"/>
  <c r="BG154" i="25"/>
  <c r="BE154" i="25"/>
  <c r="T154" i="25"/>
  <c r="R154" i="25"/>
  <c r="P154" i="25"/>
  <c r="BI153" i="25"/>
  <c r="BH153" i="25"/>
  <c r="BG153" i="25"/>
  <c r="BE153" i="25"/>
  <c r="T153" i="25"/>
  <c r="R153" i="25"/>
  <c r="P153" i="25"/>
  <c r="BI152" i="25"/>
  <c r="BH152" i="25"/>
  <c r="BG152" i="25"/>
  <c r="BE152" i="25"/>
  <c r="T152" i="25"/>
  <c r="R152" i="25"/>
  <c r="P152" i="25"/>
  <c r="BI151" i="25"/>
  <c r="BH151" i="25"/>
  <c r="BG151" i="25"/>
  <c r="BE151" i="25"/>
  <c r="T151" i="25"/>
  <c r="R151" i="25"/>
  <c r="P151" i="25"/>
  <c r="BI150" i="25"/>
  <c r="BH150" i="25"/>
  <c r="BG150" i="25"/>
  <c r="BE150" i="25"/>
  <c r="T150" i="25"/>
  <c r="R150" i="25"/>
  <c r="P150" i="25"/>
  <c r="BI149" i="25"/>
  <c r="BH149" i="25"/>
  <c r="BG149" i="25"/>
  <c r="BE149" i="25"/>
  <c r="T149" i="25"/>
  <c r="R149" i="25"/>
  <c r="P149" i="25"/>
  <c r="BI148" i="25"/>
  <c r="BH148" i="25"/>
  <c r="BG148" i="25"/>
  <c r="BE148" i="25"/>
  <c r="T148" i="25"/>
  <c r="R148" i="25"/>
  <c r="P148" i="25"/>
  <c r="BI146" i="25"/>
  <c r="BH146" i="25"/>
  <c r="BG146" i="25"/>
  <c r="BE146" i="25"/>
  <c r="T146" i="25"/>
  <c r="R146" i="25"/>
  <c r="P146" i="25"/>
  <c r="BI145" i="25"/>
  <c r="BH145" i="25"/>
  <c r="BG145" i="25"/>
  <c r="BE145" i="25"/>
  <c r="T145" i="25"/>
  <c r="R145" i="25"/>
  <c r="P145" i="25"/>
  <c r="BI144" i="25"/>
  <c r="BH144" i="25"/>
  <c r="BG144" i="25"/>
  <c r="BE144" i="25"/>
  <c r="T144" i="25"/>
  <c r="R144" i="25"/>
  <c r="P144" i="25"/>
  <c r="BI143" i="25"/>
  <c r="BH143" i="25"/>
  <c r="BG143" i="25"/>
  <c r="BE143" i="25"/>
  <c r="T143" i="25"/>
  <c r="R143" i="25"/>
  <c r="P143" i="25"/>
  <c r="BI142" i="25"/>
  <c r="BH142" i="25"/>
  <c r="BG142" i="25"/>
  <c r="BE142" i="25"/>
  <c r="T142" i="25"/>
  <c r="R142" i="25"/>
  <c r="P142" i="25"/>
  <c r="BI141" i="25"/>
  <c r="BH141" i="25"/>
  <c r="BG141" i="25"/>
  <c r="BE141" i="25"/>
  <c r="T141" i="25"/>
  <c r="R141" i="25"/>
  <c r="P141" i="25"/>
  <c r="BI140" i="25"/>
  <c r="BH140" i="25"/>
  <c r="BG140" i="25"/>
  <c r="BE140" i="25"/>
  <c r="T140" i="25"/>
  <c r="R140" i="25"/>
  <c r="P140" i="25"/>
  <c r="BI139" i="25"/>
  <c r="BH139" i="25"/>
  <c r="BG139" i="25"/>
  <c r="BE139" i="25"/>
  <c r="T139" i="25"/>
  <c r="R139" i="25"/>
  <c r="P139" i="25"/>
  <c r="BI138" i="25"/>
  <c r="BH138" i="25"/>
  <c r="BG138" i="25"/>
  <c r="BE138" i="25"/>
  <c r="T138" i="25"/>
  <c r="R138" i="25"/>
  <c r="P138" i="25"/>
  <c r="BI137" i="25"/>
  <c r="BH137" i="25"/>
  <c r="BG137" i="25"/>
  <c r="BE137" i="25"/>
  <c r="T137" i="25"/>
  <c r="R137" i="25"/>
  <c r="P137" i="25"/>
  <c r="BI136" i="25"/>
  <c r="BH136" i="25"/>
  <c r="BG136" i="25"/>
  <c r="BE136" i="25"/>
  <c r="T136" i="25"/>
  <c r="R136" i="25"/>
  <c r="P136" i="25"/>
  <c r="BI135" i="25"/>
  <c r="BH135" i="25"/>
  <c r="BG135" i="25"/>
  <c r="BE135" i="25"/>
  <c r="T135" i="25"/>
  <c r="R135" i="25"/>
  <c r="P135" i="25"/>
  <c r="BI134" i="25"/>
  <c r="BH134" i="25"/>
  <c r="BG134" i="25"/>
  <c r="BE134" i="25"/>
  <c r="T134" i="25"/>
  <c r="R134" i="25"/>
  <c r="P134" i="25"/>
  <c r="BI133" i="25"/>
  <c r="BH133" i="25"/>
  <c r="BG133" i="25"/>
  <c r="BE133" i="25"/>
  <c r="T133" i="25"/>
  <c r="R133" i="25"/>
  <c r="P133" i="25"/>
  <c r="J127" i="25"/>
  <c r="J126" i="25"/>
  <c r="F126" i="25"/>
  <c r="F124" i="25"/>
  <c r="E122" i="25"/>
  <c r="J96" i="25"/>
  <c r="J95" i="25"/>
  <c r="F95" i="25"/>
  <c r="F93" i="25"/>
  <c r="E91" i="25"/>
  <c r="J22" i="25"/>
  <c r="E22" i="25"/>
  <c r="F96" i="25"/>
  <c r="J21" i="25"/>
  <c r="J16" i="25"/>
  <c r="J124" i="25"/>
  <c r="E7" i="25"/>
  <c r="E116" i="25"/>
  <c r="J41" i="24"/>
  <c r="J40" i="24"/>
  <c r="AY128" i="1"/>
  <c r="J39" i="24"/>
  <c r="AX128" i="1"/>
  <c r="BI177" i="24"/>
  <c r="BH177" i="24"/>
  <c r="BG177" i="24"/>
  <c r="BE177" i="24"/>
  <c r="T177" i="24"/>
  <c r="R177" i="24"/>
  <c r="P177" i="24"/>
  <c r="BI176" i="24"/>
  <c r="BH176" i="24"/>
  <c r="BG176" i="24"/>
  <c r="BE176" i="24"/>
  <c r="T176" i="24"/>
  <c r="R176" i="24"/>
  <c r="P176" i="24"/>
  <c r="BI175" i="24"/>
  <c r="BH175" i="24"/>
  <c r="BG175" i="24"/>
  <c r="BE175" i="24"/>
  <c r="T175" i="24"/>
  <c r="R175" i="24"/>
  <c r="P175" i="24"/>
  <c r="BI174" i="24"/>
  <c r="BH174" i="24"/>
  <c r="BG174" i="24"/>
  <c r="BE174" i="24"/>
  <c r="T174" i="24"/>
  <c r="R174" i="24"/>
  <c r="P174" i="24"/>
  <c r="BI173" i="24"/>
  <c r="BH173" i="24"/>
  <c r="BG173" i="24"/>
  <c r="BE173" i="24"/>
  <c r="T173" i="24"/>
  <c r="R173" i="24"/>
  <c r="P173" i="24"/>
  <c r="BI172" i="24"/>
  <c r="BH172" i="24"/>
  <c r="BG172" i="24"/>
  <c r="BE172" i="24"/>
  <c r="T172" i="24"/>
  <c r="R172" i="24"/>
  <c r="P172" i="24"/>
  <c r="BI171" i="24"/>
  <c r="BH171" i="24"/>
  <c r="BG171" i="24"/>
  <c r="BE171" i="24"/>
  <c r="T171" i="24"/>
  <c r="R171" i="24"/>
  <c r="P171" i="24"/>
  <c r="BI170" i="24"/>
  <c r="BH170" i="24"/>
  <c r="BG170" i="24"/>
  <c r="BE170" i="24"/>
  <c r="T170" i="24"/>
  <c r="R170" i="24"/>
  <c r="P170" i="24"/>
  <c r="BI168" i="24"/>
  <c r="BH168" i="24"/>
  <c r="BG168" i="24"/>
  <c r="BE168" i="24"/>
  <c r="T168" i="24"/>
  <c r="R168" i="24"/>
  <c r="P168" i="24"/>
  <c r="BI167" i="24"/>
  <c r="BH167" i="24"/>
  <c r="BG167" i="24"/>
  <c r="BE167" i="24"/>
  <c r="T167" i="24"/>
  <c r="R167" i="24"/>
  <c r="P167" i="24"/>
  <c r="BI166" i="24"/>
  <c r="BH166" i="24"/>
  <c r="BG166" i="24"/>
  <c r="BE166" i="24"/>
  <c r="T166" i="24"/>
  <c r="R166" i="24"/>
  <c r="P166" i="24"/>
  <c r="BI165" i="24"/>
  <c r="BH165" i="24"/>
  <c r="BG165" i="24"/>
  <c r="BE165" i="24"/>
  <c r="T165" i="24"/>
  <c r="R165" i="24"/>
  <c r="P165" i="24"/>
  <c r="BI164" i="24"/>
  <c r="BH164" i="24"/>
  <c r="BG164" i="24"/>
  <c r="BE164" i="24"/>
  <c r="T164" i="24"/>
  <c r="R164" i="24"/>
  <c r="P164" i="24"/>
  <c r="BI163" i="24"/>
  <c r="BH163" i="24"/>
  <c r="BG163" i="24"/>
  <c r="BE163" i="24"/>
  <c r="T163" i="24"/>
  <c r="R163" i="24"/>
  <c r="P163" i="24"/>
  <c r="BI162" i="24"/>
  <c r="BH162" i="24"/>
  <c r="BG162" i="24"/>
  <c r="BE162" i="24"/>
  <c r="T162" i="24"/>
  <c r="R162" i="24"/>
  <c r="P162" i="24"/>
  <c r="BI161" i="24"/>
  <c r="BH161" i="24"/>
  <c r="BG161" i="24"/>
  <c r="BE161" i="24"/>
  <c r="T161" i="24"/>
  <c r="R161" i="24"/>
  <c r="P161" i="24"/>
  <c r="BI160" i="24"/>
  <c r="BH160" i="24"/>
  <c r="BG160" i="24"/>
  <c r="BE160" i="24"/>
  <c r="T160" i="24"/>
  <c r="R160" i="24"/>
  <c r="P160" i="24"/>
  <c r="BI159" i="24"/>
  <c r="BH159" i="24"/>
  <c r="BG159" i="24"/>
  <c r="BE159" i="24"/>
  <c r="T159" i="24"/>
  <c r="R159" i="24"/>
  <c r="P159" i="24"/>
  <c r="BI158" i="24"/>
  <c r="BH158" i="24"/>
  <c r="BG158" i="24"/>
  <c r="BE158" i="24"/>
  <c r="T158" i="24"/>
  <c r="R158" i="24"/>
  <c r="P158" i="24"/>
  <c r="BI157" i="24"/>
  <c r="BH157" i="24"/>
  <c r="BG157" i="24"/>
  <c r="BE157" i="24"/>
  <c r="T157" i="24"/>
  <c r="R157" i="24"/>
  <c r="P157" i="24"/>
  <c r="BI156" i="24"/>
  <c r="BH156" i="24"/>
  <c r="BG156" i="24"/>
  <c r="BE156" i="24"/>
  <c r="T156" i="24"/>
  <c r="R156" i="24"/>
  <c r="P156" i="24"/>
  <c r="BI154" i="24"/>
  <c r="BH154" i="24"/>
  <c r="BG154" i="24"/>
  <c r="BE154" i="24"/>
  <c r="T154" i="24"/>
  <c r="R154" i="24"/>
  <c r="P154" i="24"/>
  <c r="BI153" i="24"/>
  <c r="BH153" i="24"/>
  <c r="BG153" i="24"/>
  <c r="BE153" i="24"/>
  <c r="T153" i="24"/>
  <c r="R153" i="24"/>
  <c r="P153" i="24"/>
  <c r="BI151" i="24"/>
  <c r="BH151" i="24"/>
  <c r="BG151" i="24"/>
  <c r="BE151" i="24"/>
  <c r="T151" i="24"/>
  <c r="R151" i="24"/>
  <c r="P151" i="24"/>
  <c r="BI150" i="24"/>
  <c r="BH150" i="24"/>
  <c r="BG150" i="24"/>
  <c r="BE150" i="24"/>
  <c r="T150" i="24"/>
  <c r="R150" i="24"/>
  <c r="P150" i="24"/>
  <c r="BI149" i="24"/>
  <c r="BH149" i="24"/>
  <c r="BG149" i="24"/>
  <c r="BE149" i="24"/>
  <c r="T149" i="24"/>
  <c r="R149" i="24"/>
  <c r="P149" i="24"/>
  <c r="BI148" i="24"/>
  <c r="BH148" i="24"/>
  <c r="BG148" i="24"/>
  <c r="BE148" i="24"/>
  <c r="T148" i="24"/>
  <c r="R148" i="24"/>
  <c r="P148" i="24"/>
  <c r="BI147" i="24"/>
  <c r="BH147" i="24"/>
  <c r="BG147" i="24"/>
  <c r="BE147" i="24"/>
  <c r="T147" i="24"/>
  <c r="R147" i="24"/>
  <c r="P147" i="24"/>
  <c r="BI146" i="24"/>
  <c r="BH146" i="24"/>
  <c r="BG146" i="24"/>
  <c r="BE146" i="24"/>
  <c r="T146" i="24"/>
  <c r="R146" i="24"/>
  <c r="P146" i="24"/>
  <c r="BI145" i="24"/>
  <c r="BH145" i="24"/>
  <c r="BG145" i="24"/>
  <c r="BE145" i="24"/>
  <c r="T145" i="24"/>
  <c r="R145" i="24"/>
  <c r="P145" i="24"/>
  <c r="BI144" i="24"/>
  <c r="BH144" i="24"/>
  <c r="BG144" i="24"/>
  <c r="BE144" i="24"/>
  <c r="T144" i="24"/>
  <c r="R144" i="24"/>
  <c r="P144" i="24"/>
  <c r="BI143" i="24"/>
  <c r="BH143" i="24"/>
  <c r="BG143" i="24"/>
  <c r="BE143" i="24"/>
  <c r="T143" i="24"/>
  <c r="R143" i="24"/>
  <c r="P143" i="24"/>
  <c r="BI142" i="24"/>
  <c r="BH142" i="24"/>
  <c r="BG142" i="24"/>
  <c r="BE142" i="24"/>
  <c r="T142" i="24"/>
  <c r="R142" i="24"/>
  <c r="P142" i="24"/>
  <c r="BI141" i="24"/>
  <c r="BH141" i="24"/>
  <c r="BG141" i="24"/>
  <c r="BE141" i="24"/>
  <c r="T141" i="24"/>
  <c r="R141" i="24"/>
  <c r="P141" i="24"/>
  <c r="BI139" i="24"/>
  <c r="BH139" i="24"/>
  <c r="BG139" i="24"/>
  <c r="BE139" i="24"/>
  <c r="T139" i="24"/>
  <c r="R139" i="24"/>
  <c r="P139" i="24"/>
  <c r="BI138" i="24"/>
  <c r="BH138" i="24"/>
  <c r="BG138" i="24"/>
  <c r="BE138" i="24"/>
  <c r="T138" i="24"/>
  <c r="R138" i="24"/>
  <c r="P138" i="24"/>
  <c r="BI137" i="24"/>
  <c r="BH137" i="24"/>
  <c r="BG137" i="24"/>
  <c r="BE137" i="24"/>
  <c r="T137" i="24"/>
  <c r="R137" i="24"/>
  <c r="P137" i="24"/>
  <c r="BI136" i="24"/>
  <c r="BH136" i="24"/>
  <c r="BG136" i="24"/>
  <c r="BE136" i="24"/>
  <c r="T136" i="24"/>
  <c r="R136" i="24"/>
  <c r="P136" i="24"/>
  <c r="BI135" i="24"/>
  <c r="BH135" i="24"/>
  <c r="BG135" i="24"/>
  <c r="BE135" i="24"/>
  <c r="T135" i="24"/>
  <c r="R135" i="24"/>
  <c r="P135" i="24"/>
  <c r="BI134" i="24"/>
  <c r="BH134" i="24"/>
  <c r="BG134" i="24"/>
  <c r="BE134" i="24"/>
  <c r="T134" i="24"/>
  <c r="R134" i="24"/>
  <c r="P134" i="24"/>
  <c r="BI132" i="24"/>
  <c r="BH132" i="24"/>
  <c r="BG132" i="24"/>
  <c r="BE132" i="24"/>
  <c r="T132" i="24"/>
  <c r="R132" i="24"/>
  <c r="P132" i="24"/>
  <c r="BI131" i="24"/>
  <c r="BH131" i="24"/>
  <c r="BG131" i="24"/>
  <c r="BE131" i="24"/>
  <c r="T131" i="24"/>
  <c r="R131" i="24"/>
  <c r="P131" i="24"/>
  <c r="J126" i="24"/>
  <c r="J125" i="24"/>
  <c r="F125" i="24"/>
  <c r="F123" i="24"/>
  <c r="E121" i="24"/>
  <c r="J96" i="24"/>
  <c r="J95" i="24"/>
  <c r="F95" i="24"/>
  <c r="F93" i="24"/>
  <c r="E91" i="24"/>
  <c r="J22" i="24"/>
  <c r="E22" i="24"/>
  <c r="F96" i="24"/>
  <c r="J21" i="24"/>
  <c r="J16" i="24"/>
  <c r="J93" i="24"/>
  <c r="E7" i="24"/>
  <c r="E115" i="24"/>
  <c r="J41" i="23"/>
  <c r="J40" i="23"/>
  <c r="AY127" i="1"/>
  <c r="J39" i="23"/>
  <c r="AX127" i="1"/>
  <c r="BI179" i="23"/>
  <c r="BH179" i="23"/>
  <c r="BG179" i="23"/>
  <c r="BE179" i="23"/>
  <c r="T179" i="23"/>
  <c r="R179" i="23"/>
  <c r="P179" i="23"/>
  <c r="BI178" i="23"/>
  <c r="BH178" i="23"/>
  <c r="BG178" i="23"/>
  <c r="BE178" i="23"/>
  <c r="T178" i="23"/>
  <c r="R178" i="23"/>
  <c r="P178" i="23"/>
  <c r="BI177" i="23"/>
  <c r="BH177" i="23"/>
  <c r="BG177" i="23"/>
  <c r="BE177" i="23"/>
  <c r="T177" i="23"/>
  <c r="R177" i="23"/>
  <c r="P177" i="23"/>
  <c r="BI176" i="23"/>
  <c r="BH176" i="23"/>
  <c r="BG176" i="23"/>
  <c r="BE176" i="23"/>
  <c r="T176" i="23"/>
  <c r="R176" i="23"/>
  <c r="P176" i="23"/>
  <c r="BI175" i="23"/>
  <c r="BH175" i="23"/>
  <c r="BG175" i="23"/>
  <c r="BE175" i="23"/>
  <c r="T175" i="23"/>
  <c r="R175" i="23"/>
  <c r="P175" i="23"/>
  <c r="BI173" i="23"/>
  <c r="BH173" i="23"/>
  <c r="BG173" i="23"/>
  <c r="BE173" i="23"/>
  <c r="T173" i="23"/>
  <c r="T172" i="23"/>
  <c r="R173" i="23"/>
  <c r="R172" i="23"/>
  <c r="P173" i="23"/>
  <c r="P172" i="23"/>
  <c r="BI171" i="23"/>
  <c r="BH171" i="23"/>
  <c r="BG171" i="23"/>
  <c r="BE171" i="23"/>
  <c r="T171" i="23"/>
  <c r="R171" i="23"/>
  <c r="P171" i="23"/>
  <c r="BI170" i="23"/>
  <c r="BH170" i="23"/>
  <c r="BG170" i="23"/>
  <c r="BE170" i="23"/>
  <c r="T170" i="23"/>
  <c r="R170" i="23"/>
  <c r="P170" i="23"/>
  <c r="BI169" i="23"/>
  <c r="BH169" i="23"/>
  <c r="BG169" i="23"/>
  <c r="BE169" i="23"/>
  <c r="T169" i="23"/>
  <c r="R169" i="23"/>
  <c r="P169" i="23"/>
  <c r="BI168" i="23"/>
  <c r="BH168" i="23"/>
  <c r="BG168" i="23"/>
  <c r="BE168" i="23"/>
  <c r="T168" i="23"/>
  <c r="R168" i="23"/>
  <c r="P168" i="23"/>
  <c r="BI167" i="23"/>
  <c r="BH167" i="23"/>
  <c r="BG167" i="23"/>
  <c r="BE167" i="23"/>
  <c r="T167" i="23"/>
  <c r="R167" i="23"/>
  <c r="P167" i="23"/>
  <c r="BI166" i="23"/>
  <c r="BH166" i="23"/>
  <c r="BG166" i="23"/>
  <c r="BE166" i="23"/>
  <c r="T166" i="23"/>
  <c r="R166" i="23"/>
  <c r="P166" i="23"/>
  <c r="BI165" i="23"/>
  <c r="BH165" i="23"/>
  <c r="BG165" i="23"/>
  <c r="BE165" i="23"/>
  <c r="T165" i="23"/>
  <c r="R165" i="23"/>
  <c r="P165" i="23"/>
  <c r="BI164" i="23"/>
  <c r="BH164" i="23"/>
  <c r="BG164" i="23"/>
  <c r="BE164" i="23"/>
  <c r="T164" i="23"/>
  <c r="R164" i="23"/>
  <c r="P164" i="23"/>
  <c r="BI163" i="23"/>
  <c r="BH163" i="23"/>
  <c r="BG163" i="23"/>
  <c r="BE163" i="23"/>
  <c r="T163" i="23"/>
  <c r="R163" i="23"/>
  <c r="P163" i="23"/>
  <c r="BI162" i="23"/>
  <c r="BH162" i="23"/>
  <c r="BG162" i="23"/>
  <c r="BE162" i="23"/>
  <c r="T162" i="23"/>
  <c r="R162" i="23"/>
  <c r="P162" i="23"/>
  <c r="BI161" i="23"/>
  <c r="BH161" i="23"/>
  <c r="BG161" i="23"/>
  <c r="BE161" i="23"/>
  <c r="T161" i="23"/>
  <c r="R161" i="23"/>
  <c r="P161" i="23"/>
  <c r="BI160" i="23"/>
  <c r="BH160" i="23"/>
  <c r="BG160" i="23"/>
  <c r="BE160" i="23"/>
  <c r="T160" i="23"/>
  <c r="R160" i="23"/>
  <c r="P160" i="23"/>
  <c r="BI158" i="23"/>
  <c r="BH158" i="23"/>
  <c r="BG158" i="23"/>
  <c r="BE158" i="23"/>
  <c r="T158" i="23"/>
  <c r="R158" i="23"/>
  <c r="P158" i="23"/>
  <c r="BI157" i="23"/>
  <c r="BH157" i="23"/>
  <c r="BG157" i="23"/>
  <c r="BE157" i="23"/>
  <c r="T157" i="23"/>
  <c r="R157" i="23"/>
  <c r="P157" i="23"/>
  <c r="BI156" i="23"/>
  <c r="BH156" i="23"/>
  <c r="BG156" i="23"/>
  <c r="BE156" i="23"/>
  <c r="T156" i="23"/>
  <c r="R156" i="23"/>
  <c r="P156" i="23"/>
  <c r="BI155" i="23"/>
  <c r="BH155" i="23"/>
  <c r="BG155" i="23"/>
  <c r="BE155" i="23"/>
  <c r="T155" i="23"/>
  <c r="R155" i="23"/>
  <c r="P155" i="23"/>
  <c r="BI154" i="23"/>
  <c r="BH154" i="23"/>
  <c r="BG154" i="23"/>
  <c r="BE154" i="23"/>
  <c r="T154" i="23"/>
  <c r="R154" i="23"/>
  <c r="P154" i="23"/>
  <c r="BI153" i="23"/>
  <c r="BH153" i="23"/>
  <c r="BG153" i="23"/>
  <c r="BE153" i="23"/>
  <c r="T153" i="23"/>
  <c r="R153" i="23"/>
  <c r="P153" i="23"/>
  <c r="BI152" i="23"/>
  <c r="BH152" i="23"/>
  <c r="BG152" i="23"/>
  <c r="BE152" i="23"/>
  <c r="T152" i="23"/>
  <c r="R152" i="23"/>
  <c r="P152" i="23"/>
  <c r="BI151" i="23"/>
  <c r="BH151" i="23"/>
  <c r="BG151" i="23"/>
  <c r="BE151" i="23"/>
  <c r="T151" i="23"/>
  <c r="R151" i="23"/>
  <c r="P151" i="23"/>
  <c r="BI149" i="23"/>
  <c r="BH149" i="23"/>
  <c r="BG149" i="23"/>
  <c r="BE149" i="23"/>
  <c r="T149" i="23"/>
  <c r="R149" i="23"/>
  <c r="P149" i="23"/>
  <c r="BI148" i="23"/>
  <c r="BH148" i="23"/>
  <c r="BG148" i="23"/>
  <c r="BE148" i="23"/>
  <c r="T148" i="23"/>
  <c r="R148" i="23"/>
  <c r="P148" i="23"/>
  <c r="BI147" i="23"/>
  <c r="BH147" i="23"/>
  <c r="BG147" i="23"/>
  <c r="BE147" i="23"/>
  <c r="T147" i="23"/>
  <c r="R147" i="23"/>
  <c r="P147" i="23"/>
  <c r="BI146" i="23"/>
  <c r="BH146" i="23"/>
  <c r="BG146" i="23"/>
  <c r="BE146" i="23"/>
  <c r="T146" i="23"/>
  <c r="R146" i="23"/>
  <c r="P146" i="23"/>
  <c r="BI145" i="23"/>
  <c r="BH145" i="23"/>
  <c r="BG145" i="23"/>
  <c r="BE145" i="23"/>
  <c r="T145" i="23"/>
  <c r="R145" i="23"/>
  <c r="P145" i="23"/>
  <c r="BI144" i="23"/>
  <c r="BH144" i="23"/>
  <c r="BG144" i="23"/>
  <c r="BE144" i="23"/>
  <c r="T144" i="23"/>
  <c r="R144" i="23"/>
  <c r="P144" i="23"/>
  <c r="BI142" i="23"/>
  <c r="BH142" i="23"/>
  <c r="BG142" i="23"/>
  <c r="BE142" i="23"/>
  <c r="T142" i="23"/>
  <c r="R142" i="23"/>
  <c r="P142" i="23"/>
  <c r="BI141" i="23"/>
  <c r="BH141" i="23"/>
  <c r="BG141" i="23"/>
  <c r="BE141" i="23"/>
  <c r="T141" i="23"/>
  <c r="R141" i="23"/>
  <c r="P141" i="23"/>
  <c r="BI140" i="23"/>
  <c r="BH140" i="23"/>
  <c r="BG140" i="23"/>
  <c r="BE140" i="23"/>
  <c r="T140" i="23"/>
  <c r="R140" i="23"/>
  <c r="P140" i="23"/>
  <c r="BI139" i="23"/>
  <c r="BH139" i="23"/>
  <c r="BG139" i="23"/>
  <c r="BE139" i="23"/>
  <c r="T139" i="23"/>
  <c r="R139" i="23"/>
  <c r="P139" i="23"/>
  <c r="BI138" i="23"/>
  <c r="BH138" i="23"/>
  <c r="BG138" i="23"/>
  <c r="BE138" i="23"/>
  <c r="T138" i="23"/>
  <c r="R138" i="23"/>
  <c r="P138" i="23"/>
  <c r="BI137" i="23"/>
  <c r="BH137" i="23"/>
  <c r="BG137" i="23"/>
  <c r="BE137" i="23"/>
  <c r="T137" i="23"/>
  <c r="R137" i="23"/>
  <c r="P137" i="23"/>
  <c r="BI136" i="23"/>
  <c r="BH136" i="23"/>
  <c r="BG136" i="23"/>
  <c r="BE136" i="23"/>
  <c r="T136" i="23"/>
  <c r="R136" i="23"/>
  <c r="P136" i="23"/>
  <c r="BI135" i="23"/>
  <c r="BH135" i="23"/>
  <c r="BG135" i="23"/>
  <c r="BE135" i="23"/>
  <c r="T135" i="23"/>
  <c r="R135" i="23"/>
  <c r="P135" i="23"/>
  <c r="BI134" i="23"/>
  <c r="BH134" i="23"/>
  <c r="BG134" i="23"/>
  <c r="BE134" i="23"/>
  <c r="T134" i="23"/>
  <c r="R134" i="23"/>
  <c r="P134" i="23"/>
  <c r="J128" i="23"/>
  <c r="J127" i="23"/>
  <c r="F127" i="23"/>
  <c r="F125" i="23"/>
  <c r="E123" i="23"/>
  <c r="J96" i="23"/>
  <c r="J95" i="23"/>
  <c r="F95" i="23"/>
  <c r="F93" i="23"/>
  <c r="E91" i="23"/>
  <c r="J22" i="23"/>
  <c r="E22" i="23"/>
  <c r="F128" i="23"/>
  <c r="J21" i="23"/>
  <c r="J16" i="23"/>
  <c r="J125" i="23"/>
  <c r="E7" i="23"/>
  <c r="E85" i="23"/>
  <c r="J41" i="22"/>
  <c r="J40" i="22"/>
  <c r="AY125" i="1"/>
  <c r="J39" i="22"/>
  <c r="AX125" i="1"/>
  <c r="BI172" i="22"/>
  <c r="BH172" i="22"/>
  <c r="BG172" i="22"/>
  <c r="BE172" i="22"/>
  <c r="T172" i="22"/>
  <c r="R172" i="22"/>
  <c r="P172" i="22"/>
  <c r="BI171" i="22"/>
  <c r="BH171" i="22"/>
  <c r="BG171" i="22"/>
  <c r="BE171" i="22"/>
  <c r="T171" i="22"/>
  <c r="R171" i="22"/>
  <c r="P171" i="22"/>
  <c r="BI170" i="22"/>
  <c r="BH170" i="22"/>
  <c r="BG170" i="22"/>
  <c r="BE170" i="22"/>
  <c r="T170" i="22"/>
  <c r="R170" i="22"/>
  <c r="P170" i="22"/>
  <c r="BI169" i="22"/>
  <c r="BH169" i="22"/>
  <c r="BG169" i="22"/>
  <c r="BE169" i="22"/>
  <c r="T169" i="22"/>
  <c r="R169" i="22"/>
  <c r="P169" i="22"/>
  <c r="BI168" i="22"/>
  <c r="BH168" i="22"/>
  <c r="BG168" i="22"/>
  <c r="BE168" i="22"/>
  <c r="T168" i="22"/>
  <c r="R168" i="22"/>
  <c r="P168" i="22"/>
  <c r="BI167" i="22"/>
  <c r="BH167" i="22"/>
  <c r="BG167" i="22"/>
  <c r="BE167" i="22"/>
  <c r="T167" i="22"/>
  <c r="R167" i="22"/>
  <c r="P167" i="22"/>
  <c r="BI166" i="22"/>
  <c r="BH166" i="22"/>
  <c r="BG166" i="22"/>
  <c r="BE166" i="22"/>
  <c r="T166" i="22"/>
  <c r="R166" i="22"/>
  <c r="P166" i="22"/>
  <c r="BI164" i="22"/>
  <c r="BH164" i="22"/>
  <c r="BG164" i="22"/>
  <c r="BE164" i="22"/>
  <c r="T164" i="22"/>
  <c r="R164" i="22"/>
  <c r="P164" i="22"/>
  <c r="BI163" i="22"/>
  <c r="BH163" i="22"/>
  <c r="BG163" i="22"/>
  <c r="BE163" i="22"/>
  <c r="T163" i="22"/>
  <c r="R163" i="22"/>
  <c r="P163" i="22"/>
  <c r="BI162" i="22"/>
  <c r="BH162" i="22"/>
  <c r="BG162" i="22"/>
  <c r="BE162" i="22"/>
  <c r="T162" i="22"/>
  <c r="R162" i="22"/>
  <c r="P162" i="22"/>
  <c r="BI161" i="22"/>
  <c r="BH161" i="22"/>
  <c r="BG161" i="22"/>
  <c r="BE161" i="22"/>
  <c r="T161" i="22"/>
  <c r="R161" i="22"/>
  <c r="P161" i="22"/>
  <c r="BI160" i="22"/>
  <c r="BH160" i="22"/>
  <c r="BG160" i="22"/>
  <c r="BE160" i="22"/>
  <c r="T160" i="22"/>
  <c r="R160" i="22"/>
  <c r="P160" i="22"/>
  <c r="BI159" i="22"/>
  <c r="BH159" i="22"/>
  <c r="BG159" i="22"/>
  <c r="BE159" i="22"/>
  <c r="T159" i="22"/>
  <c r="R159" i="22"/>
  <c r="P159" i="22"/>
  <c r="BI158" i="22"/>
  <c r="BH158" i="22"/>
  <c r="BG158" i="22"/>
  <c r="BE158" i="22"/>
  <c r="T158" i="22"/>
  <c r="R158" i="22"/>
  <c r="P158" i="22"/>
  <c r="BI157" i="22"/>
  <c r="BH157" i="22"/>
  <c r="BG157" i="22"/>
  <c r="BE157" i="22"/>
  <c r="T157" i="22"/>
  <c r="R157" i="22"/>
  <c r="P157" i="22"/>
  <c r="BI156" i="22"/>
  <c r="BH156" i="22"/>
  <c r="BG156" i="22"/>
  <c r="BE156" i="22"/>
  <c r="T156" i="22"/>
  <c r="R156" i="22"/>
  <c r="P156" i="22"/>
  <c r="BI155" i="22"/>
  <c r="BH155" i="22"/>
  <c r="BG155" i="22"/>
  <c r="BE155" i="22"/>
  <c r="T155" i="22"/>
  <c r="R155" i="22"/>
  <c r="P155" i="22"/>
  <c r="BI154" i="22"/>
  <c r="BH154" i="22"/>
  <c r="BG154" i="22"/>
  <c r="BE154" i="22"/>
  <c r="T154" i="22"/>
  <c r="R154" i="22"/>
  <c r="P154" i="22"/>
  <c r="BI152" i="22"/>
  <c r="BH152" i="22"/>
  <c r="BG152" i="22"/>
  <c r="BE152" i="22"/>
  <c r="T152" i="22"/>
  <c r="R152" i="22"/>
  <c r="P152" i="22"/>
  <c r="BI151" i="22"/>
  <c r="BH151" i="22"/>
  <c r="BG151" i="22"/>
  <c r="BE151" i="22"/>
  <c r="T151" i="22"/>
  <c r="R151" i="22"/>
  <c r="P151" i="22"/>
  <c r="BI150" i="22"/>
  <c r="BH150" i="22"/>
  <c r="BG150" i="22"/>
  <c r="BE150" i="22"/>
  <c r="T150" i="22"/>
  <c r="R150" i="22"/>
  <c r="P150" i="22"/>
  <c r="BI148" i="22"/>
  <c r="BH148" i="22"/>
  <c r="BG148" i="22"/>
  <c r="BE148" i="22"/>
  <c r="T148" i="22"/>
  <c r="R148" i="22"/>
  <c r="P148" i="22"/>
  <c r="BI147" i="22"/>
  <c r="BH147" i="22"/>
  <c r="BG147" i="22"/>
  <c r="BE147" i="22"/>
  <c r="T147" i="22"/>
  <c r="R147" i="22"/>
  <c r="P147" i="22"/>
  <c r="BI145" i="22"/>
  <c r="BH145" i="22"/>
  <c r="BG145" i="22"/>
  <c r="BE145" i="22"/>
  <c r="T145" i="22"/>
  <c r="R145" i="22"/>
  <c r="P145" i="22"/>
  <c r="BI144" i="22"/>
  <c r="BH144" i="22"/>
  <c r="BG144" i="22"/>
  <c r="BE144" i="22"/>
  <c r="T144" i="22"/>
  <c r="R144" i="22"/>
  <c r="P144" i="22"/>
  <c r="BI143" i="22"/>
  <c r="BH143" i="22"/>
  <c r="BG143" i="22"/>
  <c r="BE143" i="22"/>
  <c r="T143" i="22"/>
  <c r="R143" i="22"/>
  <c r="P143" i="22"/>
  <c r="BI142" i="22"/>
  <c r="BH142" i="22"/>
  <c r="BG142" i="22"/>
  <c r="BE142" i="22"/>
  <c r="T142" i="22"/>
  <c r="R142" i="22"/>
  <c r="P142" i="22"/>
  <c r="BI141" i="22"/>
  <c r="BH141" i="22"/>
  <c r="BG141" i="22"/>
  <c r="BE141" i="22"/>
  <c r="T141" i="22"/>
  <c r="R141" i="22"/>
  <c r="P141" i="22"/>
  <c r="BI140" i="22"/>
  <c r="BH140" i="22"/>
  <c r="BG140" i="22"/>
  <c r="BE140" i="22"/>
  <c r="T140" i="22"/>
  <c r="R140" i="22"/>
  <c r="P140" i="22"/>
  <c r="BI139" i="22"/>
  <c r="BH139" i="22"/>
  <c r="BG139" i="22"/>
  <c r="BE139" i="22"/>
  <c r="T139" i="22"/>
  <c r="R139" i="22"/>
  <c r="P139" i="22"/>
  <c r="BI138" i="22"/>
  <c r="BH138" i="22"/>
  <c r="BG138" i="22"/>
  <c r="BE138" i="22"/>
  <c r="T138" i="22"/>
  <c r="R138" i="22"/>
  <c r="P138" i="22"/>
  <c r="BI137" i="22"/>
  <c r="BH137" i="22"/>
  <c r="BG137" i="22"/>
  <c r="BE137" i="22"/>
  <c r="T137" i="22"/>
  <c r="R137" i="22"/>
  <c r="P137" i="22"/>
  <c r="BI135" i="22"/>
  <c r="BH135" i="22"/>
  <c r="BG135" i="22"/>
  <c r="BE135" i="22"/>
  <c r="T135" i="22"/>
  <c r="R135" i="22"/>
  <c r="P135" i="22"/>
  <c r="BI134" i="22"/>
  <c r="BH134" i="22"/>
  <c r="BG134" i="22"/>
  <c r="BE134" i="22"/>
  <c r="T134" i="22"/>
  <c r="R134" i="22"/>
  <c r="P134" i="22"/>
  <c r="BI133" i="22"/>
  <c r="BH133" i="22"/>
  <c r="BG133" i="22"/>
  <c r="BE133" i="22"/>
  <c r="T133" i="22"/>
  <c r="R133" i="22"/>
  <c r="P133" i="22"/>
  <c r="BI132" i="22"/>
  <c r="BH132" i="22"/>
  <c r="BG132" i="22"/>
  <c r="BE132" i="22"/>
  <c r="T132" i="22"/>
  <c r="R132" i="22"/>
  <c r="P132" i="22"/>
  <c r="BI131" i="22"/>
  <c r="BH131" i="22"/>
  <c r="BG131" i="22"/>
  <c r="BE131" i="22"/>
  <c r="T131" i="22"/>
  <c r="R131" i="22"/>
  <c r="P131" i="22"/>
  <c r="BI130" i="22"/>
  <c r="BH130" i="22"/>
  <c r="BG130" i="22"/>
  <c r="BE130" i="22"/>
  <c r="T130" i="22"/>
  <c r="R130" i="22"/>
  <c r="P130" i="22"/>
  <c r="J125" i="22"/>
  <c r="J124" i="22"/>
  <c r="F124" i="22"/>
  <c r="F122" i="22"/>
  <c r="E120" i="22"/>
  <c r="J96" i="22"/>
  <c r="J95" i="22"/>
  <c r="F95" i="22"/>
  <c r="F93" i="22"/>
  <c r="E91" i="22"/>
  <c r="J22" i="22"/>
  <c r="E22" i="22"/>
  <c r="F96" i="22"/>
  <c r="J21" i="22"/>
  <c r="J16" i="22"/>
  <c r="J93" i="22"/>
  <c r="E7" i="22"/>
  <c r="E85" i="22"/>
  <c r="J41" i="21"/>
  <c r="J40" i="21"/>
  <c r="AY124" i="1"/>
  <c r="J39" i="21"/>
  <c r="AX124" i="1"/>
  <c r="BI170" i="21"/>
  <c r="BH170" i="21"/>
  <c r="BG170" i="21"/>
  <c r="BE170" i="21"/>
  <c r="T170" i="21"/>
  <c r="R170" i="21"/>
  <c r="P170" i="21"/>
  <c r="BI169" i="21"/>
  <c r="BH169" i="21"/>
  <c r="BG169" i="21"/>
  <c r="BE169" i="21"/>
  <c r="T169" i="21"/>
  <c r="R169" i="21"/>
  <c r="P169" i="21"/>
  <c r="BI167" i="21"/>
  <c r="BH167" i="21"/>
  <c r="BG167" i="21"/>
  <c r="BE167" i="21"/>
  <c r="T167" i="21"/>
  <c r="T166" i="21"/>
  <c r="R167" i="21"/>
  <c r="R166" i="21"/>
  <c r="P167" i="21"/>
  <c r="P166" i="21"/>
  <c r="BI165" i="21"/>
  <c r="BH165" i="21"/>
  <c r="BG165" i="21"/>
  <c r="BE165" i="21"/>
  <c r="T165" i="21"/>
  <c r="R165" i="21"/>
  <c r="P165" i="21"/>
  <c r="BI164" i="21"/>
  <c r="BH164" i="21"/>
  <c r="BG164" i="21"/>
  <c r="BE164" i="21"/>
  <c r="T164" i="21"/>
  <c r="R164" i="21"/>
  <c r="P164" i="21"/>
  <c r="BI162" i="21"/>
  <c r="BH162" i="21"/>
  <c r="BG162" i="21"/>
  <c r="BE162" i="21"/>
  <c r="T162" i="21"/>
  <c r="R162" i="21"/>
  <c r="P162" i="21"/>
  <c r="BI161" i="21"/>
  <c r="BH161" i="21"/>
  <c r="BG161" i="21"/>
  <c r="BE161" i="21"/>
  <c r="T161" i="21"/>
  <c r="R161" i="21"/>
  <c r="P161" i="21"/>
  <c r="BI160" i="21"/>
  <c r="BH160" i="21"/>
  <c r="BG160" i="21"/>
  <c r="BE160" i="21"/>
  <c r="T160" i="21"/>
  <c r="R160" i="21"/>
  <c r="P160" i="21"/>
  <c r="BI159" i="21"/>
  <c r="BH159" i="21"/>
  <c r="BG159" i="21"/>
  <c r="BE159" i="21"/>
  <c r="T159" i="21"/>
  <c r="R159" i="21"/>
  <c r="P159" i="21"/>
  <c r="BI158" i="21"/>
  <c r="BH158" i="21"/>
  <c r="BG158" i="21"/>
  <c r="BE158" i="21"/>
  <c r="T158" i="21"/>
  <c r="R158" i="21"/>
  <c r="P158" i="21"/>
  <c r="BI157" i="21"/>
  <c r="BH157" i="21"/>
  <c r="BG157" i="21"/>
  <c r="BE157" i="21"/>
  <c r="T157" i="21"/>
  <c r="R157" i="21"/>
  <c r="P157" i="21"/>
  <c r="BI156" i="21"/>
  <c r="BH156" i="21"/>
  <c r="BG156" i="21"/>
  <c r="BE156" i="21"/>
  <c r="T156" i="21"/>
  <c r="R156" i="21"/>
  <c r="P156" i="21"/>
  <c r="BI155" i="21"/>
  <c r="BH155" i="21"/>
  <c r="BG155" i="21"/>
  <c r="BE155" i="21"/>
  <c r="T155" i="21"/>
  <c r="R155" i="21"/>
  <c r="P155" i="21"/>
  <c r="BI154" i="21"/>
  <c r="BH154" i="21"/>
  <c r="BG154" i="21"/>
  <c r="BE154" i="21"/>
  <c r="T154" i="21"/>
  <c r="R154" i="21"/>
  <c r="P154" i="21"/>
  <c r="BI153" i="21"/>
  <c r="BH153" i="21"/>
  <c r="BG153" i="21"/>
  <c r="BE153" i="21"/>
  <c r="T153" i="21"/>
  <c r="R153" i="21"/>
  <c r="P153" i="21"/>
  <c r="BI152" i="21"/>
  <c r="BH152" i="21"/>
  <c r="BG152" i="21"/>
  <c r="BE152" i="21"/>
  <c r="T152" i="21"/>
  <c r="R152" i="21"/>
  <c r="P152" i="21"/>
  <c r="BI151" i="21"/>
  <c r="BH151" i="21"/>
  <c r="BG151" i="21"/>
  <c r="BE151" i="21"/>
  <c r="T151" i="21"/>
  <c r="R151" i="21"/>
  <c r="P151" i="21"/>
  <c r="BI149" i="21"/>
  <c r="BH149" i="21"/>
  <c r="BG149" i="21"/>
  <c r="BE149" i="21"/>
  <c r="T149" i="21"/>
  <c r="R149" i="21"/>
  <c r="P149" i="21"/>
  <c r="BI148" i="21"/>
  <c r="BH148" i="21"/>
  <c r="BG148" i="21"/>
  <c r="BE148" i="21"/>
  <c r="T148" i="21"/>
  <c r="R148" i="21"/>
  <c r="P148" i="21"/>
  <c r="BI146" i="21"/>
  <c r="BH146" i="21"/>
  <c r="BG146" i="21"/>
  <c r="BE146" i="21"/>
  <c r="T146" i="21"/>
  <c r="R146" i="21"/>
  <c r="P146" i="21"/>
  <c r="BI145" i="21"/>
  <c r="BH145" i="21"/>
  <c r="BG145" i="21"/>
  <c r="BE145" i="21"/>
  <c r="T145" i="21"/>
  <c r="R145" i="21"/>
  <c r="P145" i="21"/>
  <c r="BI144" i="21"/>
  <c r="BH144" i="21"/>
  <c r="BG144" i="21"/>
  <c r="BE144" i="21"/>
  <c r="T144" i="21"/>
  <c r="R144" i="21"/>
  <c r="P144" i="21"/>
  <c r="BI143" i="21"/>
  <c r="BH143" i="21"/>
  <c r="BG143" i="21"/>
  <c r="BE143" i="21"/>
  <c r="T143" i="21"/>
  <c r="R143" i="21"/>
  <c r="P143" i="21"/>
  <c r="BI142" i="21"/>
  <c r="BH142" i="21"/>
  <c r="BG142" i="21"/>
  <c r="BE142" i="21"/>
  <c r="T142" i="21"/>
  <c r="R142" i="21"/>
  <c r="P142" i="21"/>
  <c r="BI141" i="21"/>
  <c r="BH141" i="21"/>
  <c r="BG141" i="21"/>
  <c r="BE141" i="21"/>
  <c r="T141" i="21"/>
  <c r="R141" i="21"/>
  <c r="P141" i="21"/>
  <c r="BI140" i="21"/>
  <c r="BH140" i="21"/>
  <c r="BG140" i="21"/>
  <c r="BE140" i="21"/>
  <c r="T140" i="21"/>
  <c r="R140" i="21"/>
  <c r="P140" i="21"/>
  <c r="BI139" i="21"/>
  <c r="BH139" i="21"/>
  <c r="BG139" i="21"/>
  <c r="BE139" i="21"/>
  <c r="T139" i="21"/>
  <c r="R139" i="21"/>
  <c r="P139" i="21"/>
  <c r="BI138" i="21"/>
  <c r="BH138" i="21"/>
  <c r="BG138" i="21"/>
  <c r="BE138" i="21"/>
  <c r="T138" i="21"/>
  <c r="R138" i="21"/>
  <c r="P138" i="21"/>
  <c r="BI137" i="21"/>
  <c r="BH137" i="21"/>
  <c r="BG137" i="21"/>
  <c r="BE137" i="21"/>
  <c r="T137" i="21"/>
  <c r="R137" i="21"/>
  <c r="P137" i="21"/>
  <c r="BI136" i="21"/>
  <c r="BH136" i="21"/>
  <c r="BG136" i="21"/>
  <c r="BE136" i="21"/>
  <c r="T136" i="21"/>
  <c r="R136" i="21"/>
  <c r="P136" i="21"/>
  <c r="BI135" i="21"/>
  <c r="BH135" i="21"/>
  <c r="BG135" i="21"/>
  <c r="BE135" i="21"/>
  <c r="T135" i="21"/>
  <c r="R135" i="21"/>
  <c r="P135" i="21"/>
  <c r="BI134" i="21"/>
  <c r="BH134" i="21"/>
  <c r="BG134" i="21"/>
  <c r="BE134" i="21"/>
  <c r="T134" i="21"/>
  <c r="R134" i="21"/>
  <c r="P134" i="21"/>
  <c r="J128" i="21"/>
  <c r="J127" i="21"/>
  <c r="F127" i="21"/>
  <c r="F125" i="21"/>
  <c r="E123" i="21"/>
  <c r="J96" i="21"/>
  <c r="J95" i="21"/>
  <c r="F95" i="21"/>
  <c r="F93" i="21"/>
  <c r="E91" i="21"/>
  <c r="J22" i="21"/>
  <c r="E22" i="21"/>
  <c r="F96" i="21"/>
  <c r="J21" i="21"/>
  <c r="J16" i="21"/>
  <c r="J93" i="21"/>
  <c r="E7" i="21"/>
  <c r="E117" i="21"/>
  <c r="J41" i="20"/>
  <c r="J40" i="20"/>
  <c r="AY121" i="1"/>
  <c r="J39" i="20"/>
  <c r="AX121" i="1"/>
  <c r="BI131" i="20"/>
  <c r="BH131" i="20"/>
  <c r="BG131" i="20"/>
  <c r="BE131" i="20"/>
  <c r="T131" i="20"/>
  <c r="R131" i="20"/>
  <c r="P131" i="20"/>
  <c r="BI130" i="20"/>
  <c r="BH130" i="20"/>
  <c r="BG130" i="20"/>
  <c r="BE130" i="20"/>
  <c r="T130" i="20"/>
  <c r="R130" i="20"/>
  <c r="P130" i="20"/>
  <c r="BI129" i="20"/>
  <c r="BH129" i="20"/>
  <c r="BG129" i="20"/>
  <c r="BE129" i="20"/>
  <c r="T129" i="20"/>
  <c r="R129" i="20"/>
  <c r="P129" i="20"/>
  <c r="J123" i="20"/>
  <c r="J122" i="20"/>
  <c r="F122" i="20"/>
  <c r="F120" i="20"/>
  <c r="E118" i="20"/>
  <c r="J96" i="20"/>
  <c r="J95" i="20"/>
  <c r="F95" i="20"/>
  <c r="F93" i="20"/>
  <c r="E91" i="20"/>
  <c r="J22" i="20"/>
  <c r="E22" i="20"/>
  <c r="F123" i="20"/>
  <c r="J21" i="20"/>
  <c r="J16" i="20"/>
  <c r="J93" i="20"/>
  <c r="E7" i="20"/>
  <c r="E112" i="20"/>
  <c r="J41" i="19"/>
  <c r="J40" i="19"/>
  <c r="AY120" i="1"/>
  <c r="J39" i="19"/>
  <c r="AX120" i="1"/>
  <c r="BI241" i="19"/>
  <c r="BH241" i="19"/>
  <c r="BG241" i="19"/>
  <c r="BE241" i="19"/>
  <c r="T241" i="19"/>
  <c r="R241" i="19"/>
  <c r="P241" i="19"/>
  <c r="BI239" i="19"/>
  <c r="BH239" i="19"/>
  <c r="BG239" i="19"/>
  <c r="BE239" i="19"/>
  <c r="T239" i="19"/>
  <c r="R239" i="19"/>
  <c r="P239" i="19"/>
  <c r="BI238" i="19"/>
  <c r="BH238" i="19"/>
  <c r="BG238" i="19"/>
  <c r="BE238" i="19"/>
  <c r="T238" i="19"/>
  <c r="R238" i="19"/>
  <c r="P238" i="19"/>
  <c r="BI236" i="19"/>
  <c r="BH236" i="19"/>
  <c r="BG236" i="19"/>
  <c r="BE236" i="19"/>
  <c r="T236" i="19"/>
  <c r="R236" i="19"/>
  <c r="P236" i="19"/>
  <c r="BI234" i="19"/>
  <c r="BH234" i="19"/>
  <c r="BG234" i="19"/>
  <c r="BE234" i="19"/>
  <c r="T234" i="19"/>
  <c r="R234" i="19"/>
  <c r="P234" i="19"/>
  <c r="BI233" i="19"/>
  <c r="BH233" i="19"/>
  <c r="BG233" i="19"/>
  <c r="BE233" i="19"/>
  <c r="T233" i="19"/>
  <c r="R233" i="19"/>
  <c r="P233" i="19"/>
  <c r="BI231" i="19"/>
  <c r="BH231" i="19"/>
  <c r="BG231" i="19"/>
  <c r="BE231" i="19"/>
  <c r="T231" i="19"/>
  <c r="R231" i="19"/>
  <c r="P231" i="19"/>
  <c r="BI230" i="19"/>
  <c r="BH230" i="19"/>
  <c r="BG230" i="19"/>
  <c r="BE230" i="19"/>
  <c r="T230" i="19"/>
  <c r="R230" i="19"/>
  <c r="P230" i="19"/>
  <c r="BI229" i="19"/>
  <c r="BH229" i="19"/>
  <c r="BG229" i="19"/>
  <c r="BE229" i="19"/>
  <c r="T229" i="19"/>
  <c r="R229" i="19"/>
  <c r="P229" i="19"/>
  <c r="BI228" i="19"/>
  <c r="BH228" i="19"/>
  <c r="BG228" i="19"/>
  <c r="BE228" i="19"/>
  <c r="T228" i="19"/>
  <c r="R228" i="19"/>
  <c r="P228" i="19"/>
  <c r="BI227" i="19"/>
  <c r="BH227" i="19"/>
  <c r="BG227" i="19"/>
  <c r="BE227" i="19"/>
  <c r="T227" i="19"/>
  <c r="R227" i="19"/>
  <c r="P227" i="19"/>
  <c r="BI226" i="19"/>
  <c r="BH226" i="19"/>
  <c r="BG226" i="19"/>
  <c r="BE226" i="19"/>
  <c r="T226" i="19"/>
  <c r="R226" i="19"/>
  <c r="P226" i="19"/>
  <c r="BI225" i="19"/>
  <c r="BH225" i="19"/>
  <c r="BG225" i="19"/>
  <c r="BE225" i="19"/>
  <c r="T225" i="19"/>
  <c r="R225" i="19"/>
  <c r="P225" i="19"/>
  <c r="BI224" i="19"/>
  <c r="BH224" i="19"/>
  <c r="BG224" i="19"/>
  <c r="BE224" i="19"/>
  <c r="T224" i="19"/>
  <c r="R224" i="19"/>
  <c r="P224" i="19"/>
  <c r="BI223" i="19"/>
  <c r="BH223" i="19"/>
  <c r="BG223" i="19"/>
  <c r="BE223" i="19"/>
  <c r="T223" i="19"/>
  <c r="R223" i="19"/>
  <c r="P223" i="19"/>
  <c r="BI222" i="19"/>
  <c r="BH222" i="19"/>
  <c r="BG222" i="19"/>
  <c r="BE222" i="19"/>
  <c r="T222" i="19"/>
  <c r="R222" i="19"/>
  <c r="P222" i="19"/>
  <c r="BI221" i="19"/>
  <c r="BH221" i="19"/>
  <c r="BG221" i="19"/>
  <c r="BE221" i="19"/>
  <c r="T221" i="19"/>
  <c r="R221" i="19"/>
  <c r="P221" i="19"/>
  <c r="BI219" i="19"/>
  <c r="BH219" i="19"/>
  <c r="BG219" i="19"/>
  <c r="BE219" i="19"/>
  <c r="T219" i="19"/>
  <c r="R219" i="19"/>
  <c r="P219" i="19"/>
  <c r="BI218" i="19"/>
  <c r="BH218" i="19"/>
  <c r="BG218" i="19"/>
  <c r="BE218" i="19"/>
  <c r="T218" i="19"/>
  <c r="R218" i="19"/>
  <c r="P218" i="19"/>
  <c r="BI217" i="19"/>
  <c r="BH217" i="19"/>
  <c r="BG217" i="19"/>
  <c r="BE217" i="19"/>
  <c r="T217" i="19"/>
  <c r="R217" i="19"/>
  <c r="P217" i="19"/>
  <c r="BI216" i="19"/>
  <c r="BH216" i="19"/>
  <c r="BG216" i="19"/>
  <c r="BE216" i="19"/>
  <c r="T216" i="19"/>
  <c r="R216" i="19"/>
  <c r="P216" i="19"/>
  <c r="BI215" i="19"/>
  <c r="BH215" i="19"/>
  <c r="BG215" i="19"/>
  <c r="BE215" i="19"/>
  <c r="T215" i="19"/>
  <c r="R215" i="19"/>
  <c r="P215" i="19"/>
  <c r="BI214" i="19"/>
  <c r="BH214" i="19"/>
  <c r="BG214" i="19"/>
  <c r="BE214" i="19"/>
  <c r="T214" i="19"/>
  <c r="R214" i="19"/>
  <c r="P214" i="19"/>
  <c r="BI213" i="19"/>
  <c r="BH213" i="19"/>
  <c r="BG213" i="19"/>
  <c r="BE213" i="19"/>
  <c r="T213" i="19"/>
  <c r="R213" i="19"/>
  <c r="P213" i="19"/>
  <c r="BI212" i="19"/>
  <c r="BH212" i="19"/>
  <c r="BG212" i="19"/>
  <c r="BE212" i="19"/>
  <c r="T212" i="19"/>
  <c r="R212" i="19"/>
  <c r="P212" i="19"/>
  <c r="BI211" i="19"/>
  <c r="BH211" i="19"/>
  <c r="BG211" i="19"/>
  <c r="BE211" i="19"/>
  <c r="T211" i="19"/>
  <c r="R211" i="19"/>
  <c r="P211" i="19"/>
  <c r="BI210" i="19"/>
  <c r="BH210" i="19"/>
  <c r="BG210" i="19"/>
  <c r="BE210" i="19"/>
  <c r="T210" i="19"/>
  <c r="R210" i="19"/>
  <c r="P210" i="19"/>
  <c r="BI209" i="19"/>
  <c r="BH209" i="19"/>
  <c r="BG209" i="19"/>
  <c r="BE209" i="19"/>
  <c r="T209" i="19"/>
  <c r="R209" i="19"/>
  <c r="P209" i="19"/>
  <c r="BI208" i="19"/>
  <c r="BH208" i="19"/>
  <c r="BG208" i="19"/>
  <c r="BE208" i="19"/>
  <c r="T208" i="19"/>
  <c r="R208" i="19"/>
  <c r="P208" i="19"/>
  <c r="BI207" i="19"/>
  <c r="BH207" i="19"/>
  <c r="BG207" i="19"/>
  <c r="BE207" i="19"/>
  <c r="T207" i="19"/>
  <c r="R207" i="19"/>
  <c r="P207" i="19"/>
  <c r="BI205" i="19"/>
  <c r="BH205" i="19"/>
  <c r="BG205" i="19"/>
  <c r="BE205" i="19"/>
  <c r="T205" i="19"/>
  <c r="R205" i="19"/>
  <c r="P205" i="19"/>
  <c r="BI203" i="19"/>
  <c r="BH203" i="19"/>
  <c r="BG203" i="19"/>
  <c r="BE203" i="19"/>
  <c r="T203" i="19"/>
  <c r="R203" i="19"/>
  <c r="P203" i="19"/>
  <c r="BI202" i="19"/>
  <c r="BH202" i="19"/>
  <c r="BG202" i="19"/>
  <c r="BE202" i="19"/>
  <c r="T202" i="19"/>
  <c r="R202" i="19"/>
  <c r="P202" i="19"/>
  <c r="BI201" i="19"/>
  <c r="BH201" i="19"/>
  <c r="BG201" i="19"/>
  <c r="BE201" i="19"/>
  <c r="T201" i="19"/>
  <c r="R201" i="19"/>
  <c r="P201" i="19"/>
  <c r="BI200" i="19"/>
  <c r="BH200" i="19"/>
  <c r="BG200" i="19"/>
  <c r="BE200" i="19"/>
  <c r="T200" i="19"/>
  <c r="R200" i="19"/>
  <c r="P200" i="19"/>
  <c r="BI199" i="19"/>
  <c r="BH199" i="19"/>
  <c r="BG199" i="19"/>
  <c r="BE199" i="19"/>
  <c r="T199" i="19"/>
  <c r="R199" i="19"/>
  <c r="P199" i="19"/>
  <c r="BI198" i="19"/>
  <c r="BH198" i="19"/>
  <c r="BG198" i="19"/>
  <c r="BE198" i="19"/>
  <c r="T198" i="19"/>
  <c r="R198" i="19"/>
  <c r="P198" i="19"/>
  <c r="BI197" i="19"/>
  <c r="BH197" i="19"/>
  <c r="BG197" i="19"/>
  <c r="BE197" i="19"/>
  <c r="T197" i="19"/>
  <c r="R197" i="19"/>
  <c r="P197" i="19"/>
  <c r="BI196" i="19"/>
  <c r="BH196" i="19"/>
  <c r="BG196" i="19"/>
  <c r="BE196" i="19"/>
  <c r="T196" i="19"/>
  <c r="R196" i="19"/>
  <c r="P196" i="19"/>
  <c r="BI195" i="19"/>
  <c r="BH195" i="19"/>
  <c r="BG195" i="19"/>
  <c r="BE195" i="19"/>
  <c r="T195" i="19"/>
  <c r="R195" i="19"/>
  <c r="P195" i="19"/>
  <c r="BI194" i="19"/>
  <c r="BH194" i="19"/>
  <c r="BG194" i="19"/>
  <c r="BE194" i="19"/>
  <c r="T194" i="19"/>
  <c r="R194" i="19"/>
  <c r="P194" i="19"/>
  <c r="BI193" i="19"/>
  <c r="BH193" i="19"/>
  <c r="BG193" i="19"/>
  <c r="BE193" i="19"/>
  <c r="T193" i="19"/>
  <c r="R193" i="19"/>
  <c r="P193" i="19"/>
  <c r="BI192" i="19"/>
  <c r="BH192" i="19"/>
  <c r="BG192" i="19"/>
  <c r="BE192" i="19"/>
  <c r="T192" i="19"/>
  <c r="R192" i="19"/>
  <c r="P192" i="19"/>
  <c r="BI191" i="19"/>
  <c r="BH191" i="19"/>
  <c r="BG191" i="19"/>
  <c r="BE191" i="19"/>
  <c r="T191" i="19"/>
  <c r="R191" i="19"/>
  <c r="P191" i="19"/>
  <c r="BI190" i="19"/>
  <c r="BH190" i="19"/>
  <c r="BG190" i="19"/>
  <c r="BE190" i="19"/>
  <c r="T190" i="19"/>
  <c r="R190" i="19"/>
  <c r="P190" i="19"/>
  <c r="BI189" i="19"/>
  <c r="BH189" i="19"/>
  <c r="BG189" i="19"/>
  <c r="BE189" i="19"/>
  <c r="T189" i="19"/>
  <c r="R189" i="19"/>
  <c r="P189" i="19"/>
  <c r="BI188" i="19"/>
  <c r="BH188" i="19"/>
  <c r="BG188" i="19"/>
  <c r="BE188" i="19"/>
  <c r="T188" i="19"/>
  <c r="R188" i="19"/>
  <c r="P188" i="19"/>
  <c r="BI187" i="19"/>
  <c r="BH187" i="19"/>
  <c r="BG187" i="19"/>
  <c r="BE187" i="19"/>
  <c r="T187" i="19"/>
  <c r="R187" i="19"/>
  <c r="P187" i="19"/>
  <c r="BI186" i="19"/>
  <c r="BH186" i="19"/>
  <c r="BG186" i="19"/>
  <c r="BE186" i="19"/>
  <c r="T186" i="19"/>
  <c r="R186" i="19"/>
  <c r="P186" i="19"/>
  <c r="BI185" i="19"/>
  <c r="BH185" i="19"/>
  <c r="BG185" i="19"/>
  <c r="BE185" i="19"/>
  <c r="T185" i="19"/>
  <c r="R185" i="19"/>
  <c r="P185" i="19"/>
  <c r="BI184" i="19"/>
  <c r="BH184" i="19"/>
  <c r="BG184" i="19"/>
  <c r="BE184" i="19"/>
  <c r="T184" i="19"/>
  <c r="R184" i="19"/>
  <c r="P184" i="19"/>
  <c r="BI183" i="19"/>
  <c r="BH183" i="19"/>
  <c r="BG183" i="19"/>
  <c r="BE183" i="19"/>
  <c r="T183" i="19"/>
  <c r="R183" i="19"/>
  <c r="P183" i="19"/>
  <c r="BI182" i="19"/>
  <c r="BH182" i="19"/>
  <c r="BG182" i="19"/>
  <c r="BE182" i="19"/>
  <c r="T182" i="19"/>
  <c r="R182" i="19"/>
  <c r="P182" i="19"/>
  <c r="BI180" i="19"/>
  <c r="BH180" i="19"/>
  <c r="BG180" i="19"/>
  <c r="BE180" i="19"/>
  <c r="T180" i="19"/>
  <c r="R180" i="19"/>
  <c r="P180" i="19"/>
  <c r="BI179" i="19"/>
  <c r="BH179" i="19"/>
  <c r="BG179" i="19"/>
  <c r="BE179" i="19"/>
  <c r="T179" i="19"/>
  <c r="R179" i="19"/>
  <c r="P179" i="19"/>
  <c r="BI178" i="19"/>
  <c r="BH178" i="19"/>
  <c r="BG178" i="19"/>
  <c r="BE178" i="19"/>
  <c r="T178" i="19"/>
  <c r="R178" i="19"/>
  <c r="P178" i="19"/>
  <c r="BI177" i="19"/>
  <c r="BH177" i="19"/>
  <c r="BG177" i="19"/>
  <c r="BE177" i="19"/>
  <c r="T177" i="19"/>
  <c r="R177" i="19"/>
  <c r="P177" i="19"/>
  <c r="BI176" i="19"/>
  <c r="BH176" i="19"/>
  <c r="BG176" i="19"/>
  <c r="BE176" i="19"/>
  <c r="T176" i="19"/>
  <c r="R176" i="19"/>
  <c r="P176" i="19"/>
  <c r="BI174" i="19"/>
  <c r="BH174" i="19"/>
  <c r="BG174" i="19"/>
  <c r="BE174" i="19"/>
  <c r="T174" i="19"/>
  <c r="R174" i="19"/>
  <c r="P174" i="19"/>
  <c r="BI172" i="19"/>
  <c r="BH172" i="19"/>
  <c r="BG172" i="19"/>
  <c r="BE172" i="19"/>
  <c r="T172" i="19"/>
  <c r="R172" i="19"/>
  <c r="P172" i="19"/>
  <c r="BI170" i="19"/>
  <c r="BH170" i="19"/>
  <c r="BG170" i="19"/>
  <c r="BE170" i="19"/>
  <c r="T170" i="19"/>
  <c r="R170" i="19"/>
  <c r="P170" i="19"/>
  <c r="BI169" i="19"/>
  <c r="BH169" i="19"/>
  <c r="BG169" i="19"/>
  <c r="BE169" i="19"/>
  <c r="T169" i="19"/>
  <c r="R169" i="19"/>
  <c r="P169" i="19"/>
  <c r="BI167" i="19"/>
  <c r="BH167" i="19"/>
  <c r="BG167" i="19"/>
  <c r="BE167" i="19"/>
  <c r="T167" i="19"/>
  <c r="R167" i="19"/>
  <c r="P167" i="19"/>
  <c r="BI166" i="19"/>
  <c r="BH166" i="19"/>
  <c r="BG166" i="19"/>
  <c r="BE166" i="19"/>
  <c r="T166" i="19"/>
  <c r="R166" i="19"/>
  <c r="P166" i="19"/>
  <c r="BI164" i="19"/>
  <c r="BH164" i="19"/>
  <c r="BG164" i="19"/>
  <c r="BE164" i="19"/>
  <c r="T164" i="19"/>
  <c r="R164" i="19"/>
  <c r="P164" i="19"/>
  <c r="BI162" i="19"/>
  <c r="BH162" i="19"/>
  <c r="BG162" i="19"/>
  <c r="BE162" i="19"/>
  <c r="T162" i="19"/>
  <c r="R162" i="19"/>
  <c r="P162" i="19"/>
  <c r="BI160" i="19"/>
  <c r="BH160" i="19"/>
  <c r="BG160" i="19"/>
  <c r="BE160" i="19"/>
  <c r="T160" i="19"/>
  <c r="R160" i="19"/>
  <c r="P160" i="19"/>
  <c r="BI158" i="19"/>
  <c r="BH158" i="19"/>
  <c r="BG158" i="19"/>
  <c r="BE158" i="19"/>
  <c r="T158" i="19"/>
  <c r="R158" i="19"/>
  <c r="P158" i="19"/>
  <c r="BI157" i="19"/>
  <c r="BH157" i="19"/>
  <c r="BG157" i="19"/>
  <c r="BE157" i="19"/>
  <c r="T157" i="19"/>
  <c r="R157" i="19"/>
  <c r="P157" i="19"/>
  <c r="BI154" i="19"/>
  <c r="BH154" i="19"/>
  <c r="BG154" i="19"/>
  <c r="BE154" i="19"/>
  <c r="T154" i="19"/>
  <c r="T153" i="19"/>
  <c r="R154" i="19"/>
  <c r="R153" i="19"/>
  <c r="P154" i="19"/>
  <c r="P153" i="19"/>
  <c r="BI152" i="19"/>
  <c r="BH152" i="19"/>
  <c r="BG152" i="19"/>
  <c r="BE152" i="19"/>
  <c r="T152" i="19"/>
  <c r="R152" i="19"/>
  <c r="P152" i="19"/>
  <c r="BI151" i="19"/>
  <c r="BH151" i="19"/>
  <c r="BG151" i="19"/>
  <c r="BE151" i="19"/>
  <c r="T151" i="19"/>
  <c r="R151" i="19"/>
  <c r="P151" i="19"/>
  <c r="BI150" i="19"/>
  <c r="BH150" i="19"/>
  <c r="BG150" i="19"/>
  <c r="BE150" i="19"/>
  <c r="T150" i="19"/>
  <c r="R150" i="19"/>
  <c r="P150" i="19"/>
  <c r="BI149" i="19"/>
  <c r="BH149" i="19"/>
  <c r="BG149" i="19"/>
  <c r="BE149" i="19"/>
  <c r="T149" i="19"/>
  <c r="R149" i="19"/>
  <c r="P149" i="19"/>
  <c r="BI148" i="19"/>
  <c r="BH148" i="19"/>
  <c r="BG148" i="19"/>
  <c r="BE148" i="19"/>
  <c r="T148" i="19"/>
  <c r="R148" i="19"/>
  <c r="P148" i="19"/>
  <c r="BI147" i="19"/>
  <c r="BH147" i="19"/>
  <c r="BG147" i="19"/>
  <c r="BE147" i="19"/>
  <c r="T147" i="19"/>
  <c r="R147" i="19"/>
  <c r="P147" i="19"/>
  <c r="BI146" i="19"/>
  <c r="BH146" i="19"/>
  <c r="BG146" i="19"/>
  <c r="BE146" i="19"/>
  <c r="T146" i="19"/>
  <c r="R146" i="19"/>
  <c r="P146" i="19"/>
  <c r="BI145" i="19"/>
  <c r="BH145" i="19"/>
  <c r="BG145" i="19"/>
  <c r="BE145" i="19"/>
  <c r="T145" i="19"/>
  <c r="R145" i="19"/>
  <c r="P145" i="19"/>
  <c r="BI144" i="19"/>
  <c r="BH144" i="19"/>
  <c r="BG144" i="19"/>
  <c r="BE144" i="19"/>
  <c r="T144" i="19"/>
  <c r="R144" i="19"/>
  <c r="P144" i="19"/>
  <c r="BI143" i="19"/>
  <c r="BH143" i="19"/>
  <c r="BG143" i="19"/>
  <c r="BE143" i="19"/>
  <c r="T143" i="19"/>
  <c r="R143" i="19"/>
  <c r="P143" i="19"/>
  <c r="BI141" i="19"/>
  <c r="BH141" i="19"/>
  <c r="BG141" i="19"/>
  <c r="BE141" i="19"/>
  <c r="T141" i="19"/>
  <c r="R141" i="19"/>
  <c r="P141" i="19"/>
  <c r="BI140" i="19"/>
  <c r="BH140" i="19"/>
  <c r="BG140" i="19"/>
  <c r="BE140" i="19"/>
  <c r="T140" i="19"/>
  <c r="R140" i="19"/>
  <c r="P140" i="19"/>
  <c r="BI138" i="19"/>
  <c r="BH138" i="19"/>
  <c r="BG138" i="19"/>
  <c r="BE138" i="19"/>
  <c r="T138" i="19"/>
  <c r="R138" i="19"/>
  <c r="P138" i="19"/>
  <c r="BI137" i="19"/>
  <c r="BH137" i="19"/>
  <c r="BG137" i="19"/>
  <c r="BE137" i="19"/>
  <c r="T137" i="19"/>
  <c r="R137" i="19"/>
  <c r="P137" i="19"/>
  <c r="BI136" i="19"/>
  <c r="BH136" i="19"/>
  <c r="BG136" i="19"/>
  <c r="BE136" i="19"/>
  <c r="T136" i="19"/>
  <c r="R136" i="19"/>
  <c r="P136" i="19"/>
  <c r="BI135" i="19"/>
  <c r="BH135" i="19"/>
  <c r="BG135" i="19"/>
  <c r="BE135" i="19"/>
  <c r="T135" i="19"/>
  <c r="R135" i="19"/>
  <c r="P135" i="19"/>
  <c r="J129" i="19"/>
  <c r="J128" i="19"/>
  <c r="F128" i="19"/>
  <c r="F126" i="19"/>
  <c r="E124" i="19"/>
  <c r="J96" i="19"/>
  <c r="J95" i="19"/>
  <c r="F95" i="19"/>
  <c r="F93" i="19"/>
  <c r="E91" i="19"/>
  <c r="J22" i="19"/>
  <c r="E22" i="19"/>
  <c r="F96" i="19"/>
  <c r="J21" i="19"/>
  <c r="J16" i="19"/>
  <c r="J93" i="19"/>
  <c r="E7" i="19"/>
  <c r="E85" i="19"/>
  <c r="J41" i="18"/>
  <c r="J40" i="18"/>
  <c r="AY119" i="1"/>
  <c r="J39" i="18"/>
  <c r="AX119" i="1"/>
  <c r="BI182" i="18"/>
  <c r="BH182" i="18"/>
  <c r="BG182" i="18"/>
  <c r="BE182" i="18"/>
  <c r="T182" i="18"/>
  <c r="R182" i="18"/>
  <c r="P182" i="18"/>
  <c r="BI181" i="18"/>
  <c r="BH181" i="18"/>
  <c r="BG181" i="18"/>
  <c r="BE181" i="18"/>
  <c r="T181" i="18"/>
  <c r="R181" i="18"/>
  <c r="P181" i="18"/>
  <c r="BI180" i="18"/>
  <c r="BH180" i="18"/>
  <c r="BG180" i="18"/>
  <c r="BE180" i="18"/>
  <c r="T180" i="18"/>
  <c r="R180" i="18"/>
  <c r="P180" i="18"/>
  <c r="BI179" i="18"/>
  <c r="BH179" i="18"/>
  <c r="BG179" i="18"/>
  <c r="BE179" i="18"/>
  <c r="T179" i="18"/>
  <c r="R179" i="18"/>
  <c r="P179" i="18"/>
  <c r="BI178" i="18"/>
  <c r="BH178" i="18"/>
  <c r="BG178" i="18"/>
  <c r="BE178" i="18"/>
  <c r="T178" i="18"/>
  <c r="R178" i="18"/>
  <c r="P178" i="18"/>
  <c r="BI177" i="18"/>
  <c r="BH177" i="18"/>
  <c r="BG177" i="18"/>
  <c r="BE177" i="18"/>
  <c r="T177" i="18"/>
  <c r="R177" i="18"/>
  <c r="P177" i="18"/>
  <c r="BI176" i="18"/>
  <c r="BH176" i="18"/>
  <c r="BG176" i="18"/>
  <c r="BE176" i="18"/>
  <c r="T176" i="18"/>
  <c r="R176" i="18"/>
  <c r="P176" i="18"/>
  <c r="BI175" i="18"/>
  <c r="BH175" i="18"/>
  <c r="BG175" i="18"/>
  <c r="BE175" i="18"/>
  <c r="T175" i="18"/>
  <c r="R175" i="18"/>
  <c r="P175" i="18"/>
  <c r="BI173" i="18"/>
  <c r="BH173" i="18"/>
  <c r="BG173" i="18"/>
  <c r="BE173" i="18"/>
  <c r="T173" i="18"/>
  <c r="R173" i="18"/>
  <c r="P173" i="18"/>
  <c r="BI172" i="18"/>
  <c r="BH172" i="18"/>
  <c r="BG172" i="18"/>
  <c r="BE172" i="18"/>
  <c r="T172" i="18"/>
  <c r="R172" i="18"/>
  <c r="P172" i="18"/>
  <c r="BI171" i="18"/>
  <c r="BH171" i="18"/>
  <c r="BG171" i="18"/>
  <c r="BE171" i="18"/>
  <c r="T171" i="18"/>
  <c r="R171" i="18"/>
  <c r="P171" i="18"/>
  <c r="BI169" i="18"/>
  <c r="BH169" i="18"/>
  <c r="BG169" i="18"/>
  <c r="BE169" i="18"/>
  <c r="T169" i="18"/>
  <c r="R169" i="18"/>
  <c r="P169" i="18"/>
  <c r="BI168" i="18"/>
  <c r="BH168" i="18"/>
  <c r="BG168" i="18"/>
  <c r="BE168" i="18"/>
  <c r="T168" i="18"/>
  <c r="R168" i="18"/>
  <c r="P168" i="18"/>
  <c r="BI167" i="18"/>
  <c r="BH167" i="18"/>
  <c r="BG167" i="18"/>
  <c r="BE167" i="18"/>
  <c r="T167" i="18"/>
  <c r="R167" i="18"/>
  <c r="P167" i="18"/>
  <c r="BI166" i="18"/>
  <c r="BH166" i="18"/>
  <c r="BG166" i="18"/>
  <c r="BE166" i="18"/>
  <c r="T166" i="18"/>
  <c r="R166" i="18"/>
  <c r="P166" i="18"/>
  <c r="BI165" i="18"/>
  <c r="BH165" i="18"/>
  <c r="BG165" i="18"/>
  <c r="BE165" i="18"/>
  <c r="T165" i="18"/>
  <c r="R165" i="18"/>
  <c r="P165" i="18"/>
  <c r="BI164" i="18"/>
  <c r="BH164" i="18"/>
  <c r="BG164" i="18"/>
  <c r="BE164" i="18"/>
  <c r="T164" i="18"/>
  <c r="R164" i="18"/>
  <c r="P164" i="18"/>
  <c r="BI163" i="18"/>
  <c r="BH163" i="18"/>
  <c r="BG163" i="18"/>
  <c r="BE163" i="18"/>
  <c r="T163" i="18"/>
  <c r="R163" i="18"/>
  <c r="P163" i="18"/>
  <c r="BI162" i="18"/>
  <c r="BH162" i="18"/>
  <c r="BG162" i="18"/>
  <c r="BE162" i="18"/>
  <c r="T162" i="18"/>
  <c r="R162" i="18"/>
  <c r="P162" i="18"/>
  <c r="BI161" i="18"/>
  <c r="BH161" i="18"/>
  <c r="BG161" i="18"/>
  <c r="BE161" i="18"/>
  <c r="T161" i="18"/>
  <c r="R161" i="18"/>
  <c r="P161" i="18"/>
  <c r="BI160" i="18"/>
  <c r="BH160" i="18"/>
  <c r="BG160" i="18"/>
  <c r="BE160" i="18"/>
  <c r="T160" i="18"/>
  <c r="R160" i="18"/>
  <c r="P160" i="18"/>
  <c r="BI158" i="18"/>
  <c r="BH158" i="18"/>
  <c r="BG158" i="18"/>
  <c r="BE158" i="18"/>
  <c r="T158" i="18"/>
  <c r="T157" i="18"/>
  <c r="R158" i="18"/>
  <c r="R157" i="18"/>
  <c r="P158" i="18"/>
  <c r="P157" i="18"/>
  <c r="BI156" i="18"/>
  <c r="BH156" i="18"/>
  <c r="BG156" i="18"/>
  <c r="BE156" i="18"/>
  <c r="T156" i="18"/>
  <c r="T155" i="18"/>
  <c r="R156" i="18"/>
  <c r="R155" i="18"/>
  <c r="P156" i="18"/>
  <c r="P155" i="18"/>
  <c r="BI154" i="18"/>
  <c r="BH154" i="18"/>
  <c r="BG154" i="18"/>
  <c r="BE154" i="18"/>
  <c r="T154" i="18"/>
  <c r="R154" i="18"/>
  <c r="P154" i="18"/>
  <c r="BI153" i="18"/>
  <c r="BH153" i="18"/>
  <c r="BG153" i="18"/>
  <c r="BE153" i="18"/>
  <c r="T153" i="18"/>
  <c r="R153" i="18"/>
  <c r="P153" i="18"/>
  <c r="BI152" i="18"/>
  <c r="BH152" i="18"/>
  <c r="BG152" i="18"/>
  <c r="BE152" i="18"/>
  <c r="T152" i="18"/>
  <c r="R152" i="18"/>
  <c r="P152" i="18"/>
  <c r="BI151" i="18"/>
  <c r="BH151" i="18"/>
  <c r="BG151" i="18"/>
  <c r="BE151" i="18"/>
  <c r="T151" i="18"/>
  <c r="R151" i="18"/>
  <c r="P151" i="18"/>
  <c r="BI150" i="18"/>
  <c r="BH150" i="18"/>
  <c r="BG150" i="18"/>
  <c r="BE150" i="18"/>
  <c r="T150" i="18"/>
  <c r="R150" i="18"/>
  <c r="P150" i="18"/>
  <c r="BI149" i="18"/>
  <c r="BH149" i="18"/>
  <c r="BG149" i="18"/>
  <c r="BE149" i="18"/>
  <c r="T149" i="18"/>
  <c r="R149" i="18"/>
  <c r="P149" i="18"/>
  <c r="BI148" i="18"/>
  <c r="BH148" i="18"/>
  <c r="BG148" i="18"/>
  <c r="BE148" i="18"/>
  <c r="T148" i="18"/>
  <c r="R148" i="18"/>
  <c r="P148" i="18"/>
  <c r="BI147" i="18"/>
  <c r="BH147" i="18"/>
  <c r="BG147" i="18"/>
  <c r="BE147" i="18"/>
  <c r="T147" i="18"/>
  <c r="R147" i="18"/>
  <c r="P147" i="18"/>
  <c r="BI146" i="18"/>
  <c r="BH146" i="18"/>
  <c r="BG146" i="18"/>
  <c r="BE146" i="18"/>
  <c r="T146" i="18"/>
  <c r="R146" i="18"/>
  <c r="P146" i="18"/>
  <c r="BI145" i="18"/>
  <c r="BH145" i="18"/>
  <c r="BG145" i="18"/>
  <c r="BE145" i="18"/>
  <c r="T145" i="18"/>
  <c r="R145" i="18"/>
  <c r="P145" i="18"/>
  <c r="BI144" i="18"/>
  <c r="BH144" i="18"/>
  <c r="BG144" i="18"/>
  <c r="BE144" i="18"/>
  <c r="T144" i="18"/>
  <c r="R144" i="18"/>
  <c r="P144" i="18"/>
  <c r="BI143" i="18"/>
  <c r="BH143" i="18"/>
  <c r="BG143" i="18"/>
  <c r="BE143" i="18"/>
  <c r="T143" i="18"/>
  <c r="R143" i="18"/>
  <c r="P143" i="18"/>
  <c r="BI142" i="18"/>
  <c r="BH142" i="18"/>
  <c r="BG142" i="18"/>
  <c r="BE142" i="18"/>
  <c r="T142" i="18"/>
  <c r="R142" i="18"/>
  <c r="P142" i="18"/>
  <c r="BI141" i="18"/>
  <c r="BH141" i="18"/>
  <c r="BG141" i="18"/>
  <c r="BE141" i="18"/>
  <c r="T141" i="18"/>
  <c r="R141" i="18"/>
  <c r="P141" i="18"/>
  <c r="BI140" i="18"/>
  <c r="BH140" i="18"/>
  <c r="BG140" i="18"/>
  <c r="BE140" i="18"/>
  <c r="T140" i="18"/>
  <c r="R140" i="18"/>
  <c r="P140" i="18"/>
  <c r="BI139" i="18"/>
  <c r="BH139" i="18"/>
  <c r="BG139" i="18"/>
  <c r="BE139" i="18"/>
  <c r="T139" i="18"/>
  <c r="R139" i="18"/>
  <c r="P139" i="18"/>
  <c r="BI138" i="18"/>
  <c r="BH138" i="18"/>
  <c r="BG138" i="18"/>
  <c r="BE138" i="18"/>
  <c r="T138" i="18"/>
  <c r="R138" i="18"/>
  <c r="P138" i="18"/>
  <c r="BI137" i="18"/>
  <c r="BH137" i="18"/>
  <c r="BG137" i="18"/>
  <c r="BE137" i="18"/>
  <c r="T137" i="18"/>
  <c r="R137" i="18"/>
  <c r="P137" i="18"/>
  <c r="BI136" i="18"/>
  <c r="BH136" i="18"/>
  <c r="BG136" i="18"/>
  <c r="BE136" i="18"/>
  <c r="T136" i="18"/>
  <c r="R136" i="18"/>
  <c r="P136" i="18"/>
  <c r="BI135" i="18"/>
  <c r="BH135" i="18"/>
  <c r="BG135" i="18"/>
  <c r="BE135" i="18"/>
  <c r="T135" i="18"/>
  <c r="R135" i="18"/>
  <c r="P135" i="18"/>
  <c r="BI134" i="18"/>
  <c r="BH134" i="18"/>
  <c r="BG134" i="18"/>
  <c r="BE134" i="18"/>
  <c r="T134" i="18"/>
  <c r="R134" i="18"/>
  <c r="P134" i="18"/>
  <c r="J128" i="18"/>
  <c r="J127" i="18"/>
  <c r="F127" i="18"/>
  <c r="F125" i="18"/>
  <c r="E123" i="18"/>
  <c r="J96" i="18"/>
  <c r="J95" i="18"/>
  <c r="F95" i="18"/>
  <c r="F93" i="18"/>
  <c r="E91" i="18"/>
  <c r="J22" i="18"/>
  <c r="E22" i="18"/>
  <c r="F128" i="18"/>
  <c r="J21" i="18"/>
  <c r="J16" i="18"/>
  <c r="J125" i="18"/>
  <c r="E7" i="18"/>
  <c r="E117" i="18"/>
  <c r="J41" i="17"/>
  <c r="J40" i="17"/>
  <c r="AY118" i="1"/>
  <c r="J39" i="17"/>
  <c r="AX118" i="1"/>
  <c r="BI367" i="17"/>
  <c r="BH367" i="17"/>
  <c r="BG367" i="17"/>
  <c r="BE367" i="17"/>
  <c r="T367" i="17"/>
  <c r="R367" i="17"/>
  <c r="P367" i="17"/>
  <c r="BI366" i="17"/>
  <c r="BH366" i="17"/>
  <c r="BG366" i="17"/>
  <c r="BE366" i="17"/>
  <c r="T366" i="17"/>
  <c r="R366" i="17"/>
  <c r="P366" i="17"/>
  <c r="BI364" i="17"/>
  <c r="BH364" i="17"/>
  <c r="BG364" i="17"/>
  <c r="BE364" i="17"/>
  <c r="T364" i="17"/>
  <c r="R364" i="17"/>
  <c r="P364" i="17"/>
  <c r="BI363" i="17"/>
  <c r="BH363" i="17"/>
  <c r="BG363" i="17"/>
  <c r="BE363" i="17"/>
  <c r="T363" i="17"/>
  <c r="R363" i="17"/>
  <c r="P363" i="17"/>
  <c r="BI362" i="17"/>
  <c r="BH362" i="17"/>
  <c r="BG362" i="17"/>
  <c r="BE362" i="17"/>
  <c r="T362" i="17"/>
  <c r="R362" i="17"/>
  <c r="P362" i="17"/>
  <c r="BI361" i="17"/>
  <c r="BH361" i="17"/>
  <c r="BG361" i="17"/>
  <c r="BE361" i="17"/>
  <c r="T361" i="17"/>
  <c r="R361" i="17"/>
  <c r="P361" i="17"/>
  <c r="BI360" i="17"/>
  <c r="BH360" i="17"/>
  <c r="BG360" i="17"/>
  <c r="BE360" i="17"/>
  <c r="T360" i="17"/>
  <c r="R360" i="17"/>
  <c r="P360" i="17"/>
  <c r="BI358" i="17"/>
  <c r="BH358" i="17"/>
  <c r="BG358" i="17"/>
  <c r="BE358" i="17"/>
  <c r="T358" i="17"/>
  <c r="T357" i="17"/>
  <c r="R358" i="17"/>
  <c r="R357" i="17"/>
  <c r="P358" i="17"/>
  <c r="P357" i="17"/>
  <c r="BI356" i="17"/>
  <c r="BH356" i="17"/>
  <c r="BG356" i="17"/>
  <c r="BE356" i="17"/>
  <c r="T356" i="17"/>
  <c r="R356" i="17"/>
  <c r="P356" i="17"/>
  <c r="BI355" i="17"/>
  <c r="BH355" i="17"/>
  <c r="BG355" i="17"/>
  <c r="BE355" i="17"/>
  <c r="T355" i="17"/>
  <c r="R355" i="17"/>
  <c r="P355" i="17"/>
  <c r="BI354" i="17"/>
  <c r="BH354" i="17"/>
  <c r="BG354" i="17"/>
  <c r="BE354" i="17"/>
  <c r="T354" i="17"/>
  <c r="R354" i="17"/>
  <c r="P354" i="17"/>
  <c r="BI353" i="17"/>
  <c r="BH353" i="17"/>
  <c r="BG353" i="17"/>
  <c r="BE353" i="17"/>
  <c r="T353" i="17"/>
  <c r="R353" i="17"/>
  <c r="P353" i="17"/>
  <c r="BI352" i="17"/>
  <c r="BH352" i="17"/>
  <c r="BG352" i="17"/>
  <c r="BE352" i="17"/>
  <c r="T352" i="17"/>
  <c r="R352" i="17"/>
  <c r="P352" i="17"/>
  <c r="BI351" i="17"/>
  <c r="BH351" i="17"/>
  <c r="BG351" i="17"/>
  <c r="BE351" i="17"/>
  <c r="T351" i="17"/>
  <c r="R351" i="17"/>
  <c r="P351" i="17"/>
  <c r="BI349" i="17"/>
  <c r="BH349" i="17"/>
  <c r="BG349" i="17"/>
  <c r="BE349" i="17"/>
  <c r="T349" i="17"/>
  <c r="R349" i="17"/>
  <c r="P349" i="17"/>
  <c r="BI348" i="17"/>
  <c r="BH348" i="17"/>
  <c r="BG348" i="17"/>
  <c r="BE348" i="17"/>
  <c r="T348" i="17"/>
  <c r="R348" i="17"/>
  <c r="P348" i="17"/>
  <c r="BI347" i="17"/>
  <c r="BH347" i="17"/>
  <c r="BG347" i="17"/>
  <c r="BE347" i="17"/>
  <c r="T347" i="17"/>
  <c r="R347" i="17"/>
  <c r="P347" i="17"/>
  <c r="BI346" i="17"/>
  <c r="BH346" i="17"/>
  <c r="BG346" i="17"/>
  <c r="BE346" i="17"/>
  <c r="T346" i="17"/>
  <c r="R346" i="17"/>
  <c r="P346" i="17"/>
  <c r="BI344" i="17"/>
  <c r="BH344" i="17"/>
  <c r="BG344" i="17"/>
  <c r="BE344" i="17"/>
  <c r="T344" i="17"/>
  <c r="R344" i="17"/>
  <c r="P344" i="17"/>
  <c r="BI343" i="17"/>
  <c r="BH343" i="17"/>
  <c r="BG343" i="17"/>
  <c r="BE343" i="17"/>
  <c r="T343" i="17"/>
  <c r="R343" i="17"/>
  <c r="P343" i="17"/>
  <c r="BI342" i="17"/>
  <c r="BH342" i="17"/>
  <c r="BG342" i="17"/>
  <c r="BE342" i="17"/>
  <c r="T342" i="17"/>
  <c r="R342" i="17"/>
  <c r="P342" i="17"/>
  <c r="BI341" i="17"/>
  <c r="BH341" i="17"/>
  <c r="BG341" i="17"/>
  <c r="BE341" i="17"/>
  <c r="T341" i="17"/>
  <c r="R341" i="17"/>
  <c r="P341" i="17"/>
  <c r="BI340" i="17"/>
  <c r="BH340" i="17"/>
  <c r="BG340" i="17"/>
  <c r="BE340" i="17"/>
  <c r="T340" i="17"/>
  <c r="R340" i="17"/>
  <c r="P340" i="17"/>
  <c r="BI339" i="17"/>
  <c r="BH339" i="17"/>
  <c r="BG339" i="17"/>
  <c r="BE339" i="17"/>
  <c r="T339" i="17"/>
  <c r="R339" i="17"/>
  <c r="P339" i="17"/>
  <c r="BI338" i="17"/>
  <c r="BH338" i="17"/>
  <c r="BG338" i="17"/>
  <c r="BE338" i="17"/>
  <c r="T338" i="17"/>
  <c r="R338" i="17"/>
  <c r="P338" i="17"/>
  <c r="BI337" i="17"/>
  <c r="BH337" i="17"/>
  <c r="BG337" i="17"/>
  <c r="BE337" i="17"/>
  <c r="T337" i="17"/>
  <c r="R337" i="17"/>
  <c r="P337" i="17"/>
  <c r="BI336" i="17"/>
  <c r="BH336" i="17"/>
  <c r="BG336" i="17"/>
  <c r="BE336" i="17"/>
  <c r="T336" i="17"/>
  <c r="R336" i="17"/>
  <c r="P336" i="17"/>
  <c r="BI335" i="17"/>
  <c r="BH335" i="17"/>
  <c r="BG335" i="17"/>
  <c r="BE335" i="17"/>
  <c r="T335" i="17"/>
  <c r="R335" i="17"/>
  <c r="P335" i="17"/>
  <c r="BI334" i="17"/>
  <c r="BH334" i="17"/>
  <c r="BG334" i="17"/>
  <c r="BE334" i="17"/>
  <c r="T334" i="17"/>
  <c r="R334" i="17"/>
  <c r="P334" i="17"/>
  <c r="BI333" i="17"/>
  <c r="BH333" i="17"/>
  <c r="BG333" i="17"/>
  <c r="BE333" i="17"/>
  <c r="T333" i="17"/>
  <c r="R333" i="17"/>
  <c r="P333" i="17"/>
  <c r="BI332" i="17"/>
  <c r="BH332" i="17"/>
  <c r="BG332" i="17"/>
  <c r="BE332" i="17"/>
  <c r="T332" i="17"/>
  <c r="R332" i="17"/>
  <c r="P332" i="17"/>
  <c r="BI331" i="17"/>
  <c r="BH331" i="17"/>
  <c r="BG331" i="17"/>
  <c r="BE331" i="17"/>
  <c r="T331" i="17"/>
  <c r="R331" i="17"/>
  <c r="P331" i="17"/>
  <c r="BI330" i="17"/>
  <c r="BH330" i="17"/>
  <c r="BG330" i="17"/>
  <c r="BE330" i="17"/>
  <c r="T330" i="17"/>
  <c r="R330" i="17"/>
  <c r="P330" i="17"/>
  <c r="BI329" i="17"/>
  <c r="BH329" i="17"/>
  <c r="BG329" i="17"/>
  <c r="BE329" i="17"/>
  <c r="T329" i="17"/>
  <c r="R329" i="17"/>
  <c r="P329" i="17"/>
  <c r="BI328" i="17"/>
  <c r="BH328" i="17"/>
  <c r="BG328" i="17"/>
  <c r="BE328" i="17"/>
  <c r="T328" i="17"/>
  <c r="R328" i="17"/>
  <c r="P328" i="17"/>
  <c r="BI326" i="17"/>
  <c r="BH326" i="17"/>
  <c r="BG326" i="17"/>
  <c r="BE326" i="17"/>
  <c r="T326" i="17"/>
  <c r="R326" i="17"/>
  <c r="P326" i="17"/>
  <c r="BI325" i="17"/>
  <c r="BH325" i="17"/>
  <c r="BG325" i="17"/>
  <c r="BE325" i="17"/>
  <c r="T325" i="17"/>
  <c r="R325" i="17"/>
  <c r="P325" i="17"/>
  <c r="BI323" i="17"/>
  <c r="BH323" i="17"/>
  <c r="BG323" i="17"/>
  <c r="BE323" i="17"/>
  <c r="T323" i="17"/>
  <c r="R323" i="17"/>
  <c r="P323" i="17"/>
  <c r="BI322" i="17"/>
  <c r="BH322" i="17"/>
  <c r="BG322" i="17"/>
  <c r="BE322" i="17"/>
  <c r="T322" i="17"/>
  <c r="R322" i="17"/>
  <c r="P322" i="17"/>
  <c r="BI321" i="17"/>
  <c r="BH321" i="17"/>
  <c r="BG321" i="17"/>
  <c r="BE321" i="17"/>
  <c r="T321" i="17"/>
  <c r="R321" i="17"/>
  <c r="P321" i="17"/>
  <c r="BI320" i="17"/>
  <c r="BH320" i="17"/>
  <c r="BG320" i="17"/>
  <c r="BE320" i="17"/>
  <c r="T320" i="17"/>
  <c r="R320" i="17"/>
  <c r="P320" i="17"/>
  <c r="BI319" i="17"/>
  <c r="BH319" i="17"/>
  <c r="BG319" i="17"/>
  <c r="BE319" i="17"/>
  <c r="T319" i="17"/>
  <c r="R319" i="17"/>
  <c r="P319" i="17"/>
  <c r="BI318" i="17"/>
  <c r="BH318" i="17"/>
  <c r="BG318" i="17"/>
  <c r="BE318" i="17"/>
  <c r="T318" i="17"/>
  <c r="R318" i="17"/>
  <c r="P318" i="17"/>
  <c r="BI316" i="17"/>
  <c r="BH316" i="17"/>
  <c r="BG316" i="17"/>
  <c r="BE316" i="17"/>
  <c r="T316" i="17"/>
  <c r="R316" i="17"/>
  <c r="P316" i="17"/>
  <c r="BI315" i="17"/>
  <c r="BH315" i="17"/>
  <c r="BG315" i="17"/>
  <c r="BE315" i="17"/>
  <c r="T315" i="17"/>
  <c r="R315" i="17"/>
  <c r="P315" i="17"/>
  <c r="BI314" i="17"/>
  <c r="BH314" i="17"/>
  <c r="BG314" i="17"/>
  <c r="BE314" i="17"/>
  <c r="T314" i="17"/>
  <c r="R314" i="17"/>
  <c r="P314" i="17"/>
  <c r="BI313" i="17"/>
  <c r="BH313" i="17"/>
  <c r="BG313" i="17"/>
  <c r="BE313" i="17"/>
  <c r="T313" i="17"/>
  <c r="R313" i="17"/>
  <c r="P313" i="17"/>
  <c r="BI312" i="17"/>
  <c r="BH312" i="17"/>
  <c r="BG312" i="17"/>
  <c r="BE312" i="17"/>
  <c r="T312" i="17"/>
  <c r="R312" i="17"/>
  <c r="P312" i="17"/>
  <c r="BI311" i="17"/>
  <c r="BH311" i="17"/>
  <c r="BG311" i="17"/>
  <c r="BE311" i="17"/>
  <c r="T311" i="17"/>
  <c r="R311" i="17"/>
  <c r="P311" i="17"/>
  <c r="BI310" i="17"/>
  <c r="BH310" i="17"/>
  <c r="BG310" i="17"/>
  <c r="BE310" i="17"/>
  <c r="T310" i="17"/>
  <c r="R310" i="17"/>
  <c r="P310" i="17"/>
  <c r="BI309" i="17"/>
  <c r="BH309" i="17"/>
  <c r="BG309" i="17"/>
  <c r="BE309" i="17"/>
  <c r="T309" i="17"/>
  <c r="R309" i="17"/>
  <c r="P309" i="17"/>
  <c r="BI308" i="17"/>
  <c r="BH308" i="17"/>
  <c r="BG308" i="17"/>
  <c r="BE308" i="17"/>
  <c r="T308" i="17"/>
  <c r="R308" i="17"/>
  <c r="P308" i="17"/>
  <c r="BI307" i="17"/>
  <c r="BH307" i="17"/>
  <c r="BG307" i="17"/>
  <c r="BE307" i="17"/>
  <c r="T307" i="17"/>
  <c r="R307" i="17"/>
  <c r="P307" i="17"/>
  <c r="BI306" i="17"/>
  <c r="BH306" i="17"/>
  <c r="BG306" i="17"/>
  <c r="BE306" i="17"/>
  <c r="T306" i="17"/>
  <c r="R306" i="17"/>
  <c r="P306" i="17"/>
  <c r="BI304" i="17"/>
  <c r="BH304" i="17"/>
  <c r="BG304" i="17"/>
  <c r="BE304" i="17"/>
  <c r="T304" i="17"/>
  <c r="R304" i="17"/>
  <c r="P304" i="17"/>
  <c r="BI303" i="17"/>
  <c r="BH303" i="17"/>
  <c r="BG303" i="17"/>
  <c r="BE303" i="17"/>
  <c r="T303" i="17"/>
  <c r="R303" i="17"/>
  <c r="P303" i="17"/>
  <c r="BI302" i="17"/>
  <c r="BH302" i="17"/>
  <c r="BG302" i="17"/>
  <c r="BE302" i="17"/>
  <c r="T302" i="17"/>
  <c r="R302" i="17"/>
  <c r="P302" i="17"/>
  <c r="BI301" i="17"/>
  <c r="BH301" i="17"/>
  <c r="BG301" i="17"/>
  <c r="BE301" i="17"/>
  <c r="T301" i="17"/>
  <c r="R301" i="17"/>
  <c r="P301" i="17"/>
  <c r="BI300" i="17"/>
  <c r="BH300" i="17"/>
  <c r="BG300" i="17"/>
  <c r="BE300" i="17"/>
  <c r="T300" i="17"/>
  <c r="R300" i="17"/>
  <c r="P300" i="17"/>
  <c r="BI299" i="17"/>
  <c r="BH299" i="17"/>
  <c r="BG299" i="17"/>
  <c r="BE299" i="17"/>
  <c r="T299" i="17"/>
  <c r="R299" i="17"/>
  <c r="P299" i="17"/>
  <c r="BI297" i="17"/>
  <c r="BH297" i="17"/>
  <c r="BG297" i="17"/>
  <c r="BE297" i="17"/>
  <c r="T297" i="17"/>
  <c r="R297" i="17"/>
  <c r="P297" i="17"/>
  <c r="BI296" i="17"/>
  <c r="BH296" i="17"/>
  <c r="BG296" i="17"/>
  <c r="BE296" i="17"/>
  <c r="T296" i="17"/>
  <c r="R296" i="17"/>
  <c r="P296" i="17"/>
  <c r="BI295" i="17"/>
  <c r="BH295" i="17"/>
  <c r="BG295" i="17"/>
  <c r="BE295" i="17"/>
  <c r="T295" i="17"/>
  <c r="R295" i="17"/>
  <c r="P295" i="17"/>
  <c r="BI294" i="17"/>
  <c r="BH294" i="17"/>
  <c r="BG294" i="17"/>
  <c r="BE294" i="17"/>
  <c r="T294" i="17"/>
  <c r="R294" i="17"/>
  <c r="P294" i="17"/>
  <c r="BI293" i="17"/>
  <c r="BH293" i="17"/>
  <c r="BG293" i="17"/>
  <c r="BE293" i="17"/>
  <c r="T293" i="17"/>
  <c r="R293" i="17"/>
  <c r="P293" i="17"/>
  <c r="BI292" i="17"/>
  <c r="BH292" i="17"/>
  <c r="BG292" i="17"/>
  <c r="BE292" i="17"/>
  <c r="T292" i="17"/>
  <c r="R292" i="17"/>
  <c r="P292" i="17"/>
  <c r="BI291" i="17"/>
  <c r="BH291" i="17"/>
  <c r="BG291" i="17"/>
  <c r="BE291" i="17"/>
  <c r="T291" i="17"/>
  <c r="R291" i="17"/>
  <c r="P291" i="17"/>
  <c r="BI290" i="17"/>
  <c r="BH290" i="17"/>
  <c r="BG290" i="17"/>
  <c r="BE290" i="17"/>
  <c r="T290" i="17"/>
  <c r="R290" i="17"/>
  <c r="P290" i="17"/>
  <c r="BI289" i="17"/>
  <c r="BH289" i="17"/>
  <c r="BG289" i="17"/>
  <c r="BE289" i="17"/>
  <c r="T289" i="17"/>
  <c r="R289" i="17"/>
  <c r="P289" i="17"/>
  <c r="BI288" i="17"/>
  <c r="BH288" i="17"/>
  <c r="BG288" i="17"/>
  <c r="BE288" i="17"/>
  <c r="T288" i="17"/>
  <c r="R288" i="17"/>
  <c r="P288" i="17"/>
  <c r="BI287" i="17"/>
  <c r="BH287" i="17"/>
  <c r="BG287" i="17"/>
  <c r="BE287" i="17"/>
  <c r="T287" i="17"/>
  <c r="R287" i="17"/>
  <c r="P287" i="17"/>
  <c r="BI286" i="17"/>
  <c r="BH286" i="17"/>
  <c r="BG286" i="17"/>
  <c r="BE286" i="17"/>
  <c r="T286" i="17"/>
  <c r="R286" i="17"/>
  <c r="P286" i="17"/>
  <c r="BI285" i="17"/>
  <c r="BH285" i="17"/>
  <c r="BG285" i="17"/>
  <c r="BE285" i="17"/>
  <c r="T285" i="17"/>
  <c r="R285" i="17"/>
  <c r="P285" i="17"/>
  <c r="BI284" i="17"/>
  <c r="BH284" i="17"/>
  <c r="BG284" i="17"/>
  <c r="BE284" i="17"/>
  <c r="T284" i="17"/>
  <c r="R284" i="17"/>
  <c r="P284" i="17"/>
  <c r="BI283" i="17"/>
  <c r="BH283" i="17"/>
  <c r="BG283" i="17"/>
  <c r="BE283" i="17"/>
  <c r="T283" i="17"/>
  <c r="R283" i="17"/>
  <c r="P283" i="17"/>
  <c r="BI281" i="17"/>
  <c r="BH281" i="17"/>
  <c r="BG281" i="17"/>
  <c r="BE281" i="17"/>
  <c r="T281" i="17"/>
  <c r="R281" i="17"/>
  <c r="P281" i="17"/>
  <c r="BI280" i="17"/>
  <c r="BH280" i="17"/>
  <c r="BG280" i="17"/>
  <c r="BE280" i="17"/>
  <c r="T280" i="17"/>
  <c r="R280" i="17"/>
  <c r="P280" i="17"/>
  <c r="BI279" i="17"/>
  <c r="BH279" i="17"/>
  <c r="BG279" i="17"/>
  <c r="BE279" i="17"/>
  <c r="T279" i="17"/>
  <c r="R279" i="17"/>
  <c r="P279" i="17"/>
  <c r="BI278" i="17"/>
  <c r="BH278" i="17"/>
  <c r="BG278" i="17"/>
  <c r="BE278" i="17"/>
  <c r="T278" i="17"/>
  <c r="R278" i="17"/>
  <c r="P278" i="17"/>
  <c r="BI277" i="17"/>
  <c r="BH277" i="17"/>
  <c r="BG277" i="17"/>
  <c r="BE277" i="17"/>
  <c r="T277" i="17"/>
  <c r="R277" i="17"/>
  <c r="P277" i="17"/>
  <c r="BI276" i="17"/>
  <c r="BH276" i="17"/>
  <c r="BG276" i="17"/>
  <c r="BE276" i="17"/>
  <c r="T276" i="17"/>
  <c r="R276" i="17"/>
  <c r="P276" i="17"/>
  <c r="BI275" i="17"/>
  <c r="BH275" i="17"/>
  <c r="BG275" i="17"/>
  <c r="BE275" i="17"/>
  <c r="T275" i="17"/>
  <c r="R275" i="17"/>
  <c r="P275" i="17"/>
  <c r="BI274" i="17"/>
  <c r="BH274" i="17"/>
  <c r="BG274" i="17"/>
  <c r="BE274" i="17"/>
  <c r="T274" i="17"/>
  <c r="R274" i="17"/>
  <c r="P274" i="17"/>
  <c r="BI273" i="17"/>
  <c r="BH273" i="17"/>
  <c r="BG273" i="17"/>
  <c r="BE273" i="17"/>
  <c r="T273" i="17"/>
  <c r="R273" i="17"/>
  <c r="P273" i="17"/>
  <c r="BI272" i="17"/>
  <c r="BH272" i="17"/>
  <c r="BG272" i="17"/>
  <c r="BE272" i="17"/>
  <c r="T272" i="17"/>
  <c r="R272" i="17"/>
  <c r="P272" i="17"/>
  <c r="BI271" i="17"/>
  <c r="BH271" i="17"/>
  <c r="BG271" i="17"/>
  <c r="BE271" i="17"/>
  <c r="T271" i="17"/>
  <c r="R271" i="17"/>
  <c r="P271" i="17"/>
  <c r="BI270" i="17"/>
  <c r="BH270" i="17"/>
  <c r="BG270" i="17"/>
  <c r="BE270" i="17"/>
  <c r="T270" i="17"/>
  <c r="R270" i="17"/>
  <c r="P270" i="17"/>
  <c r="BI269" i="17"/>
  <c r="BH269" i="17"/>
  <c r="BG269" i="17"/>
  <c r="BE269" i="17"/>
  <c r="T269" i="17"/>
  <c r="R269" i="17"/>
  <c r="P269" i="17"/>
  <c r="BI268" i="17"/>
  <c r="BH268" i="17"/>
  <c r="BG268" i="17"/>
  <c r="BE268" i="17"/>
  <c r="T268" i="17"/>
  <c r="R268" i="17"/>
  <c r="P268" i="17"/>
  <c r="BI267" i="17"/>
  <c r="BH267" i="17"/>
  <c r="BG267" i="17"/>
  <c r="BE267" i="17"/>
  <c r="T267" i="17"/>
  <c r="R267" i="17"/>
  <c r="P267" i="17"/>
  <c r="BI266" i="17"/>
  <c r="BH266" i="17"/>
  <c r="BG266" i="17"/>
  <c r="BE266" i="17"/>
  <c r="T266" i="17"/>
  <c r="R266" i="17"/>
  <c r="P266" i="17"/>
  <c r="BI265" i="17"/>
  <c r="BH265" i="17"/>
  <c r="BG265" i="17"/>
  <c r="BE265" i="17"/>
  <c r="T265" i="17"/>
  <c r="R265" i="17"/>
  <c r="P265" i="17"/>
  <c r="BI264" i="17"/>
  <c r="BH264" i="17"/>
  <c r="BG264" i="17"/>
  <c r="BE264" i="17"/>
  <c r="T264" i="17"/>
  <c r="R264" i="17"/>
  <c r="P264" i="17"/>
  <c r="BI263" i="17"/>
  <c r="BH263" i="17"/>
  <c r="BG263" i="17"/>
  <c r="BE263" i="17"/>
  <c r="T263" i="17"/>
  <c r="R263" i="17"/>
  <c r="P263" i="17"/>
  <c r="BI262" i="17"/>
  <c r="BH262" i="17"/>
  <c r="BG262" i="17"/>
  <c r="BE262" i="17"/>
  <c r="T262" i="17"/>
  <c r="R262" i="17"/>
  <c r="P262" i="17"/>
  <c r="BI261" i="17"/>
  <c r="BH261" i="17"/>
  <c r="BG261" i="17"/>
  <c r="BE261" i="17"/>
  <c r="T261" i="17"/>
  <c r="R261" i="17"/>
  <c r="P261" i="17"/>
  <c r="BI260" i="17"/>
  <c r="BH260" i="17"/>
  <c r="BG260" i="17"/>
  <c r="BE260" i="17"/>
  <c r="T260" i="17"/>
  <c r="R260" i="17"/>
  <c r="P260" i="17"/>
  <c r="BI259" i="17"/>
  <c r="BH259" i="17"/>
  <c r="BG259" i="17"/>
  <c r="BE259" i="17"/>
  <c r="T259" i="17"/>
  <c r="R259" i="17"/>
  <c r="P259" i="17"/>
  <c r="BI258" i="17"/>
  <c r="BH258" i="17"/>
  <c r="BG258" i="17"/>
  <c r="BE258" i="17"/>
  <c r="T258" i="17"/>
  <c r="R258" i="17"/>
  <c r="P258" i="17"/>
  <c r="BI257" i="17"/>
  <c r="BH257" i="17"/>
  <c r="BG257" i="17"/>
  <c r="BE257" i="17"/>
  <c r="T257" i="17"/>
  <c r="R257" i="17"/>
  <c r="P257" i="17"/>
  <c r="BI256" i="17"/>
  <c r="BH256" i="17"/>
  <c r="BG256" i="17"/>
  <c r="BE256" i="17"/>
  <c r="T256" i="17"/>
  <c r="R256" i="17"/>
  <c r="P256" i="17"/>
  <c r="BI255" i="17"/>
  <c r="BH255" i="17"/>
  <c r="BG255" i="17"/>
  <c r="BE255" i="17"/>
  <c r="T255" i="17"/>
  <c r="R255" i="17"/>
  <c r="P255" i="17"/>
  <c r="BI254" i="17"/>
  <c r="BH254" i="17"/>
  <c r="BG254" i="17"/>
  <c r="BE254" i="17"/>
  <c r="T254" i="17"/>
  <c r="R254" i="17"/>
  <c r="P254" i="17"/>
  <c r="BI252" i="17"/>
  <c r="BH252" i="17"/>
  <c r="BG252" i="17"/>
  <c r="BE252" i="17"/>
  <c r="T252" i="17"/>
  <c r="R252" i="17"/>
  <c r="P252" i="17"/>
  <c r="BI251" i="17"/>
  <c r="BH251" i="17"/>
  <c r="BG251" i="17"/>
  <c r="BE251" i="17"/>
  <c r="T251" i="17"/>
  <c r="R251" i="17"/>
  <c r="P251" i="17"/>
  <c r="BI250" i="17"/>
  <c r="BH250" i="17"/>
  <c r="BG250" i="17"/>
  <c r="BE250" i="17"/>
  <c r="T250" i="17"/>
  <c r="R250" i="17"/>
  <c r="P250" i="17"/>
  <c r="BI249" i="17"/>
  <c r="BH249" i="17"/>
  <c r="BG249" i="17"/>
  <c r="BE249" i="17"/>
  <c r="T249" i="17"/>
  <c r="R249" i="17"/>
  <c r="P249" i="17"/>
  <c r="BI248" i="17"/>
  <c r="BH248" i="17"/>
  <c r="BG248" i="17"/>
  <c r="BE248" i="17"/>
  <c r="T248" i="17"/>
  <c r="R248" i="17"/>
  <c r="P248" i="17"/>
  <c r="BI247" i="17"/>
  <c r="BH247" i="17"/>
  <c r="BG247" i="17"/>
  <c r="BE247" i="17"/>
  <c r="T247" i="17"/>
  <c r="R247" i="17"/>
  <c r="P247" i="17"/>
  <c r="BI246" i="17"/>
  <c r="BH246" i="17"/>
  <c r="BG246" i="17"/>
  <c r="BE246" i="17"/>
  <c r="T246" i="17"/>
  <c r="R246" i="17"/>
  <c r="P246" i="17"/>
  <c r="BI244" i="17"/>
  <c r="BH244" i="17"/>
  <c r="BG244" i="17"/>
  <c r="BE244" i="17"/>
  <c r="T244" i="17"/>
  <c r="R244" i="17"/>
  <c r="P244" i="17"/>
  <c r="BI243" i="17"/>
  <c r="BH243" i="17"/>
  <c r="BG243" i="17"/>
  <c r="BE243" i="17"/>
  <c r="T243" i="17"/>
  <c r="R243" i="17"/>
  <c r="P243" i="17"/>
  <c r="BI242" i="17"/>
  <c r="BH242" i="17"/>
  <c r="BG242" i="17"/>
  <c r="BE242" i="17"/>
  <c r="T242" i="17"/>
  <c r="R242" i="17"/>
  <c r="P242" i="17"/>
  <c r="BI241" i="17"/>
  <c r="BH241" i="17"/>
  <c r="BG241" i="17"/>
  <c r="BE241" i="17"/>
  <c r="T241" i="17"/>
  <c r="R241" i="17"/>
  <c r="P241" i="17"/>
  <c r="BI240" i="17"/>
  <c r="BH240" i="17"/>
  <c r="BG240" i="17"/>
  <c r="BE240" i="17"/>
  <c r="T240" i="17"/>
  <c r="R240" i="17"/>
  <c r="P240" i="17"/>
  <c r="BI239" i="17"/>
  <c r="BH239" i="17"/>
  <c r="BG239" i="17"/>
  <c r="BE239" i="17"/>
  <c r="T239" i="17"/>
  <c r="R239" i="17"/>
  <c r="P239" i="17"/>
  <c r="BI238" i="17"/>
  <c r="BH238" i="17"/>
  <c r="BG238" i="17"/>
  <c r="BE238" i="17"/>
  <c r="T238" i="17"/>
  <c r="R238" i="17"/>
  <c r="P238" i="17"/>
  <c r="BI235" i="17"/>
  <c r="BH235" i="17"/>
  <c r="BG235" i="17"/>
  <c r="BE235" i="17"/>
  <c r="T235" i="17"/>
  <c r="T234" i="17"/>
  <c r="R235" i="17"/>
  <c r="R234" i="17"/>
  <c r="P235" i="17"/>
  <c r="P234" i="17"/>
  <c r="BI233" i="17"/>
  <c r="BH233" i="17"/>
  <c r="BG233" i="17"/>
  <c r="BE233" i="17"/>
  <c r="T233" i="17"/>
  <c r="R233" i="17"/>
  <c r="P233" i="17"/>
  <c r="BI232" i="17"/>
  <c r="BH232" i="17"/>
  <c r="BG232" i="17"/>
  <c r="BE232" i="17"/>
  <c r="T232" i="17"/>
  <c r="R232" i="17"/>
  <c r="P232" i="17"/>
  <c r="BI231" i="17"/>
  <c r="BH231" i="17"/>
  <c r="BG231" i="17"/>
  <c r="BE231" i="17"/>
  <c r="T231" i="17"/>
  <c r="R231" i="17"/>
  <c r="P231" i="17"/>
  <c r="BI230" i="17"/>
  <c r="BH230" i="17"/>
  <c r="BG230" i="17"/>
  <c r="BE230" i="17"/>
  <c r="T230" i="17"/>
  <c r="R230" i="17"/>
  <c r="P230" i="17"/>
  <c r="BI229" i="17"/>
  <c r="BH229" i="17"/>
  <c r="BG229" i="17"/>
  <c r="BE229" i="17"/>
  <c r="T229" i="17"/>
  <c r="R229" i="17"/>
  <c r="P229" i="17"/>
  <c r="BI228" i="17"/>
  <c r="BH228" i="17"/>
  <c r="BG228" i="17"/>
  <c r="BE228" i="17"/>
  <c r="T228" i="17"/>
  <c r="R228" i="17"/>
  <c r="P228" i="17"/>
  <c r="BI227" i="17"/>
  <c r="BH227" i="17"/>
  <c r="BG227" i="17"/>
  <c r="BE227" i="17"/>
  <c r="T227" i="17"/>
  <c r="R227" i="17"/>
  <c r="P227" i="17"/>
  <c r="BI226" i="17"/>
  <c r="BH226" i="17"/>
  <c r="BG226" i="17"/>
  <c r="BE226" i="17"/>
  <c r="T226" i="17"/>
  <c r="R226" i="17"/>
  <c r="P226" i="17"/>
  <c r="BI225" i="17"/>
  <c r="BH225" i="17"/>
  <c r="BG225" i="17"/>
  <c r="BE225" i="17"/>
  <c r="T225" i="17"/>
  <c r="R225" i="17"/>
  <c r="P225" i="17"/>
  <c r="BI223" i="17"/>
  <c r="BH223" i="17"/>
  <c r="BG223" i="17"/>
  <c r="BE223" i="17"/>
  <c r="T223" i="17"/>
  <c r="R223" i="17"/>
  <c r="P223" i="17"/>
  <c r="BI222" i="17"/>
  <c r="BH222" i="17"/>
  <c r="BG222" i="17"/>
  <c r="BE222" i="17"/>
  <c r="T222" i="17"/>
  <c r="R222" i="17"/>
  <c r="P222" i="17"/>
  <c r="BI221" i="17"/>
  <c r="BH221" i="17"/>
  <c r="BG221" i="17"/>
  <c r="BE221" i="17"/>
  <c r="T221" i="17"/>
  <c r="R221" i="17"/>
  <c r="P221" i="17"/>
  <c r="BI220" i="17"/>
  <c r="BH220" i="17"/>
  <c r="BG220" i="17"/>
  <c r="BE220" i="17"/>
  <c r="T220" i="17"/>
  <c r="R220" i="17"/>
  <c r="P220" i="17"/>
  <c r="BI219" i="17"/>
  <c r="BH219" i="17"/>
  <c r="BG219" i="17"/>
  <c r="BE219" i="17"/>
  <c r="T219" i="17"/>
  <c r="R219" i="17"/>
  <c r="P219" i="17"/>
  <c r="BI218" i="17"/>
  <c r="BH218" i="17"/>
  <c r="BG218" i="17"/>
  <c r="BE218" i="17"/>
  <c r="T218" i="17"/>
  <c r="R218" i="17"/>
  <c r="P218" i="17"/>
  <c r="BI217" i="17"/>
  <c r="BH217" i="17"/>
  <c r="BG217" i="17"/>
  <c r="BE217" i="17"/>
  <c r="T217" i="17"/>
  <c r="R217" i="17"/>
  <c r="P217" i="17"/>
  <c r="BI216" i="17"/>
  <c r="BH216" i="17"/>
  <c r="BG216" i="17"/>
  <c r="BE216" i="17"/>
  <c r="T216" i="17"/>
  <c r="R216" i="17"/>
  <c r="P216" i="17"/>
  <c r="BI215" i="17"/>
  <c r="BH215" i="17"/>
  <c r="BG215" i="17"/>
  <c r="BE215" i="17"/>
  <c r="T215" i="17"/>
  <c r="R215" i="17"/>
  <c r="P215" i="17"/>
  <c r="BI214" i="17"/>
  <c r="BH214" i="17"/>
  <c r="BG214" i="17"/>
  <c r="BE214" i="17"/>
  <c r="T214" i="17"/>
  <c r="R214" i="17"/>
  <c r="P214" i="17"/>
  <c r="BI213" i="17"/>
  <c r="BH213" i="17"/>
  <c r="BG213" i="17"/>
  <c r="BE213" i="17"/>
  <c r="T213" i="17"/>
  <c r="R213" i="17"/>
  <c r="P213" i="17"/>
  <c r="BI212" i="17"/>
  <c r="BH212" i="17"/>
  <c r="BG212" i="17"/>
  <c r="BE212" i="17"/>
  <c r="T212" i="17"/>
  <c r="R212" i="17"/>
  <c r="P212" i="17"/>
  <c r="BI211" i="17"/>
  <c r="BH211" i="17"/>
  <c r="BG211" i="17"/>
  <c r="BE211" i="17"/>
  <c r="T211" i="17"/>
  <c r="R211" i="17"/>
  <c r="P211" i="17"/>
  <c r="BI210" i="17"/>
  <c r="BH210" i="17"/>
  <c r="BG210" i="17"/>
  <c r="BE210" i="17"/>
  <c r="T210" i="17"/>
  <c r="R210" i="17"/>
  <c r="P210" i="17"/>
  <c r="BI209" i="17"/>
  <c r="BH209" i="17"/>
  <c r="BG209" i="17"/>
  <c r="BE209" i="17"/>
  <c r="T209" i="17"/>
  <c r="R209" i="17"/>
  <c r="P209" i="17"/>
  <c r="BI208" i="17"/>
  <c r="BH208" i="17"/>
  <c r="BG208" i="17"/>
  <c r="BE208" i="17"/>
  <c r="T208" i="17"/>
  <c r="R208" i="17"/>
  <c r="P208" i="17"/>
  <c r="BI207" i="17"/>
  <c r="BH207" i="17"/>
  <c r="BG207" i="17"/>
  <c r="BE207" i="17"/>
  <c r="T207" i="17"/>
  <c r="R207" i="17"/>
  <c r="P207" i="17"/>
  <c r="BI206" i="17"/>
  <c r="BH206" i="17"/>
  <c r="BG206" i="17"/>
  <c r="BE206" i="17"/>
  <c r="T206" i="17"/>
  <c r="R206" i="17"/>
  <c r="P206" i="17"/>
  <c r="BI205" i="17"/>
  <c r="BH205" i="17"/>
  <c r="BG205" i="17"/>
  <c r="BE205" i="17"/>
  <c r="T205" i="17"/>
  <c r="R205" i="17"/>
  <c r="P205" i="17"/>
  <c r="BI204" i="17"/>
  <c r="BH204" i="17"/>
  <c r="BG204" i="17"/>
  <c r="BE204" i="17"/>
  <c r="T204" i="17"/>
  <c r="R204" i="17"/>
  <c r="P204" i="17"/>
  <c r="BI203" i="17"/>
  <c r="BH203" i="17"/>
  <c r="BG203" i="17"/>
  <c r="BE203" i="17"/>
  <c r="T203" i="17"/>
  <c r="R203" i="17"/>
  <c r="P203" i="17"/>
  <c r="BI202" i="17"/>
  <c r="BH202" i="17"/>
  <c r="BG202" i="17"/>
  <c r="BE202" i="17"/>
  <c r="T202" i="17"/>
  <c r="R202" i="17"/>
  <c r="P202" i="17"/>
  <c r="BI201" i="17"/>
  <c r="BH201" i="17"/>
  <c r="BG201" i="17"/>
  <c r="BE201" i="17"/>
  <c r="T201" i="17"/>
  <c r="R201" i="17"/>
  <c r="P201" i="17"/>
  <c r="BI200" i="17"/>
  <c r="BH200" i="17"/>
  <c r="BG200" i="17"/>
  <c r="BE200" i="17"/>
  <c r="T200" i="17"/>
  <c r="R200" i="17"/>
  <c r="P200" i="17"/>
  <c r="BI199" i="17"/>
  <c r="BH199" i="17"/>
  <c r="BG199" i="17"/>
  <c r="BE199" i="17"/>
  <c r="T199" i="17"/>
  <c r="R199" i="17"/>
  <c r="P199" i="17"/>
  <c r="BI198" i="17"/>
  <c r="BH198" i="17"/>
  <c r="BG198" i="17"/>
  <c r="BE198" i="17"/>
  <c r="T198" i="17"/>
  <c r="R198" i="17"/>
  <c r="P198" i="17"/>
  <c r="BI197" i="17"/>
  <c r="BH197" i="17"/>
  <c r="BG197" i="17"/>
  <c r="BE197" i="17"/>
  <c r="T197" i="17"/>
  <c r="R197" i="17"/>
  <c r="P197" i="17"/>
  <c r="BI196" i="17"/>
  <c r="BH196" i="17"/>
  <c r="BG196" i="17"/>
  <c r="BE196" i="17"/>
  <c r="T196" i="17"/>
  <c r="R196" i="17"/>
  <c r="P196" i="17"/>
  <c r="BI195" i="17"/>
  <c r="BH195" i="17"/>
  <c r="BG195" i="17"/>
  <c r="BE195" i="17"/>
  <c r="T195" i="17"/>
  <c r="R195" i="17"/>
  <c r="P195" i="17"/>
  <c r="BI194" i="17"/>
  <c r="BH194" i="17"/>
  <c r="BG194" i="17"/>
  <c r="BE194" i="17"/>
  <c r="T194" i="17"/>
  <c r="R194" i="17"/>
  <c r="P194" i="17"/>
  <c r="BI193" i="17"/>
  <c r="BH193" i="17"/>
  <c r="BG193" i="17"/>
  <c r="BE193" i="17"/>
  <c r="T193" i="17"/>
  <c r="R193" i="17"/>
  <c r="P193" i="17"/>
  <c r="BI192" i="17"/>
  <c r="BH192" i="17"/>
  <c r="BG192" i="17"/>
  <c r="BE192" i="17"/>
  <c r="T192" i="17"/>
  <c r="R192" i="17"/>
  <c r="P192" i="17"/>
  <c r="BI190" i="17"/>
  <c r="BH190" i="17"/>
  <c r="BG190" i="17"/>
  <c r="BE190" i="17"/>
  <c r="T190" i="17"/>
  <c r="R190" i="17"/>
  <c r="P190" i="17"/>
  <c r="BI189" i="17"/>
  <c r="BH189" i="17"/>
  <c r="BG189" i="17"/>
  <c r="BE189" i="17"/>
  <c r="T189" i="17"/>
  <c r="R189" i="17"/>
  <c r="P189" i="17"/>
  <c r="BI188" i="17"/>
  <c r="BH188" i="17"/>
  <c r="BG188" i="17"/>
  <c r="BE188" i="17"/>
  <c r="T188" i="17"/>
  <c r="R188" i="17"/>
  <c r="P188" i="17"/>
  <c r="BI187" i="17"/>
  <c r="BH187" i="17"/>
  <c r="BG187" i="17"/>
  <c r="BE187" i="17"/>
  <c r="T187" i="17"/>
  <c r="R187" i="17"/>
  <c r="P187" i="17"/>
  <c r="BI186" i="17"/>
  <c r="BH186" i="17"/>
  <c r="BG186" i="17"/>
  <c r="BE186" i="17"/>
  <c r="T186" i="17"/>
  <c r="R186" i="17"/>
  <c r="P186" i="17"/>
  <c r="BI185" i="17"/>
  <c r="BH185" i="17"/>
  <c r="BG185" i="17"/>
  <c r="BE185" i="17"/>
  <c r="T185" i="17"/>
  <c r="R185" i="17"/>
  <c r="P185" i="17"/>
  <c r="BI183" i="17"/>
  <c r="BH183" i="17"/>
  <c r="BG183" i="17"/>
  <c r="BE183" i="17"/>
  <c r="T183" i="17"/>
  <c r="R183" i="17"/>
  <c r="P183" i="17"/>
  <c r="BI182" i="17"/>
  <c r="BH182" i="17"/>
  <c r="BG182" i="17"/>
  <c r="BE182" i="17"/>
  <c r="T182" i="17"/>
  <c r="R182" i="17"/>
  <c r="P182" i="17"/>
  <c r="BI181" i="17"/>
  <c r="BH181" i="17"/>
  <c r="BG181" i="17"/>
  <c r="BE181" i="17"/>
  <c r="T181" i="17"/>
  <c r="R181" i="17"/>
  <c r="P181" i="17"/>
  <c r="BI180" i="17"/>
  <c r="BH180" i="17"/>
  <c r="BG180" i="17"/>
  <c r="BE180" i="17"/>
  <c r="T180" i="17"/>
  <c r="R180" i="17"/>
  <c r="P180" i="17"/>
  <c r="BI179" i="17"/>
  <c r="BH179" i="17"/>
  <c r="BG179" i="17"/>
  <c r="BE179" i="17"/>
  <c r="T179" i="17"/>
  <c r="R179" i="17"/>
  <c r="P179" i="17"/>
  <c r="BI178" i="17"/>
  <c r="BH178" i="17"/>
  <c r="BG178" i="17"/>
  <c r="BE178" i="17"/>
  <c r="T178" i="17"/>
  <c r="R178" i="17"/>
  <c r="P178" i="17"/>
  <c r="BI177" i="17"/>
  <c r="BH177" i="17"/>
  <c r="BG177" i="17"/>
  <c r="BE177" i="17"/>
  <c r="T177" i="17"/>
  <c r="R177" i="17"/>
  <c r="P177" i="17"/>
  <c r="BI176" i="17"/>
  <c r="BH176" i="17"/>
  <c r="BG176" i="17"/>
  <c r="BE176" i="17"/>
  <c r="T176" i="17"/>
  <c r="R176" i="17"/>
  <c r="P176" i="17"/>
  <c r="BI175" i="17"/>
  <c r="BH175" i="17"/>
  <c r="BG175" i="17"/>
  <c r="BE175" i="17"/>
  <c r="T175" i="17"/>
  <c r="R175" i="17"/>
  <c r="P175" i="17"/>
  <c r="BI174" i="17"/>
  <c r="BH174" i="17"/>
  <c r="BG174" i="17"/>
  <c r="BE174" i="17"/>
  <c r="T174" i="17"/>
  <c r="R174" i="17"/>
  <c r="P174" i="17"/>
  <c r="BI173" i="17"/>
  <c r="BH173" i="17"/>
  <c r="BG173" i="17"/>
  <c r="BE173" i="17"/>
  <c r="T173" i="17"/>
  <c r="R173" i="17"/>
  <c r="P173" i="17"/>
  <c r="BI171" i="17"/>
  <c r="BH171" i="17"/>
  <c r="BG171" i="17"/>
  <c r="BE171" i="17"/>
  <c r="T171" i="17"/>
  <c r="R171" i="17"/>
  <c r="P171" i="17"/>
  <c r="BI170" i="17"/>
  <c r="BH170" i="17"/>
  <c r="BG170" i="17"/>
  <c r="BE170" i="17"/>
  <c r="T170" i="17"/>
  <c r="R170" i="17"/>
  <c r="P170" i="17"/>
  <c r="BI169" i="17"/>
  <c r="BH169" i="17"/>
  <c r="BG169" i="17"/>
  <c r="BE169" i="17"/>
  <c r="T169" i="17"/>
  <c r="R169" i="17"/>
  <c r="P169" i="17"/>
  <c r="BI168" i="17"/>
  <c r="BH168" i="17"/>
  <c r="BG168" i="17"/>
  <c r="BE168" i="17"/>
  <c r="T168" i="17"/>
  <c r="R168" i="17"/>
  <c r="P168" i="17"/>
  <c r="BI167" i="17"/>
  <c r="BH167" i="17"/>
  <c r="BG167" i="17"/>
  <c r="BE167" i="17"/>
  <c r="T167" i="17"/>
  <c r="R167" i="17"/>
  <c r="P167" i="17"/>
  <c r="BI166" i="17"/>
  <c r="BH166" i="17"/>
  <c r="BG166" i="17"/>
  <c r="BE166" i="17"/>
  <c r="T166" i="17"/>
  <c r="R166" i="17"/>
  <c r="P166" i="17"/>
  <c r="BI165" i="17"/>
  <c r="BH165" i="17"/>
  <c r="BG165" i="17"/>
  <c r="BE165" i="17"/>
  <c r="T165" i="17"/>
  <c r="R165" i="17"/>
  <c r="P165" i="17"/>
  <c r="BI164" i="17"/>
  <c r="BH164" i="17"/>
  <c r="BG164" i="17"/>
  <c r="BE164" i="17"/>
  <c r="T164" i="17"/>
  <c r="R164" i="17"/>
  <c r="P164" i="17"/>
  <c r="BI163" i="17"/>
  <c r="BH163" i="17"/>
  <c r="BG163" i="17"/>
  <c r="BE163" i="17"/>
  <c r="T163" i="17"/>
  <c r="R163" i="17"/>
  <c r="P163" i="17"/>
  <c r="BI161" i="17"/>
  <c r="BH161" i="17"/>
  <c r="BG161" i="17"/>
  <c r="BE161" i="17"/>
  <c r="T161" i="17"/>
  <c r="R161" i="17"/>
  <c r="P161" i="17"/>
  <c r="BI160" i="17"/>
  <c r="BH160" i="17"/>
  <c r="BG160" i="17"/>
  <c r="BE160" i="17"/>
  <c r="T160" i="17"/>
  <c r="R160" i="17"/>
  <c r="P160" i="17"/>
  <c r="BI159" i="17"/>
  <c r="BH159" i="17"/>
  <c r="BG159" i="17"/>
  <c r="BE159" i="17"/>
  <c r="T159" i="17"/>
  <c r="R159" i="17"/>
  <c r="P159" i="17"/>
  <c r="BI158" i="17"/>
  <c r="BH158" i="17"/>
  <c r="BG158" i="17"/>
  <c r="BE158" i="17"/>
  <c r="T158" i="17"/>
  <c r="R158" i="17"/>
  <c r="P158" i="17"/>
  <c r="BI157" i="17"/>
  <c r="BH157" i="17"/>
  <c r="BG157" i="17"/>
  <c r="BE157" i="17"/>
  <c r="T157" i="17"/>
  <c r="R157" i="17"/>
  <c r="P157" i="17"/>
  <c r="BI156" i="17"/>
  <c r="BH156" i="17"/>
  <c r="BG156" i="17"/>
  <c r="BE156" i="17"/>
  <c r="T156" i="17"/>
  <c r="R156" i="17"/>
  <c r="P156" i="17"/>
  <c r="BI155" i="17"/>
  <c r="BH155" i="17"/>
  <c r="BG155" i="17"/>
  <c r="BE155" i="17"/>
  <c r="T155" i="17"/>
  <c r="R155" i="17"/>
  <c r="P155" i="17"/>
  <c r="BI154" i="17"/>
  <c r="BH154" i="17"/>
  <c r="BG154" i="17"/>
  <c r="BE154" i="17"/>
  <c r="T154" i="17"/>
  <c r="R154" i="17"/>
  <c r="P154" i="17"/>
  <c r="BI153" i="17"/>
  <c r="BH153" i="17"/>
  <c r="BG153" i="17"/>
  <c r="BE153" i="17"/>
  <c r="T153" i="17"/>
  <c r="R153" i="17"/>
  <c r="P153" i="17"/>
  <c r="BI152" i="17"/>
  <c r="BH152" i="17"/>
  <c r="BG152" i="17"/>
  <c r="BE152" i="17"/>
  <c r="T152" i="17"/>
  <c r="R152" i="17"/>
  <c r="P152" i="17"/>
  <c r="BI151" i="17"/>
  <c r="BH151" i="17"/>
  <c r="BG151" i="17"/>
  <c r="BE151" i="17"/>
  <c r="T151" i="17"/>
  <c r="R151" i="17"/>
  <c r="P151" i="17"/>
  <c r="BI150" i="17"/>
  <c r="BH150" i="17"/>
  <c r="BG150" i="17"/>
  <c r="BE150" i="17"/>
  <c r="T150" i="17"/>
  <c r="R150" i="17"/>
  <c r="P150" i="17"/>
  <c r="BI149" i="17"/>
  <c r="BH149" i="17"/>
  <c r="BG149" i="17"/>
  <c r="BE149" i="17"/>
  <c r="T149" i="17"/>
  <c r="R149" i="17"/>
  <c r="P149" i="17"/>
  <c r="J143" i="17"/>
  <c r="J142" i="17"/>
  <c r="F142" i="17"/>
  <c r="F140" i="17"/>
  <c r="E138" i="17"/>
  <c r="J96" i="17"/>
  <c r="J95" i="17"/>
  <c r="F95" i="17"/>
  <c r="F93" i="17"/>
  <c r="E91" i="17"/>
  <c r="J22" i="17"/>
  <c r="E22" i="17"/>
  <c r="F143" i="17"/>
  <c r="J21" i="17"/>
  <c r="J16" i="17"/>
  <c r="J140" i="17"/>
  <c r="E7" i="17"/>
  <c r="E85" i="17"/>
  <c r="J39" i="16"/>
  <c r="J38" i="16"/>
  <c r="AY116" i="1"/>
  <c r="J37" i="16"/>
  <c r="AX116" i="1"/>
  <c r="BI195" i="16"/>
  <c r="BH195" i="16"/>
  <c r="BG195" i="16"/>
  <c r="BE195" i="16"/>
  <c r="T195" i="16"/>
  <c r="R195" i="16"/>
  <c r="P195" i="16"/>
  <c r="BI194" i="16"/>
  <c r="BH194" i="16"/>
  <c r="BG194" i="16"/>
  <c r="BE194" i="16"/>
  <c r="T194" i="16"/>
  <c r="R194" i="16"/>
  <c r="P194" i="16"/>
  <c r="BI192" i="16"/>
  <c r="BH192" i="16"/>
  <c r="BG192" i="16"/>
  <c r="BE192" i="16"/>
  <c r="T192" i="16"/>
  <c r="R192" i="16"/>
  <c r="P192" i="16"/>
  <c r="BI191" i="16"/>
  <c r="BH191" i="16"/>
  <c r="BG191" i="16"/>
  <c r="BE191" i="16"/>
  <c r="T191" i="16"/>
  <c r="R191" i="16"/>
  <c r="P191" i="16"/>
  <c r="BI190" i="16"/>
  <c r="BH190" i="16"/>
  <c r="BG190" i="16"/>
  <c r="BE190" i="16"/>
  <c r="T190" i="16"/>
  <c r="R190" i="16"/>
  <c r="P190" i="16"/>
  <c r="BI189" i="16"/>
  <c r="BH189" i="16"/>
  <c r="BG189" i="16"/>
  <c r="BE189" i="16"/>
  <c r="T189" i="16"/>
  <c r="R189" i="16"/>
  <c r="P189" i="16"/>
  <c r="BI187" i="16"/>
  <c r="BH187" i="16"/>
  <c r="BG187" i="16"/>
  <c r="BE187" i="16"/>
  <c r="T187" i="16"/>
  <c r="R187" i="16"/>
  <c r="P187" i="16"/>
  <c r="BI186" i="16"/>
  <c r="BH186" i="16"/>
  <c r="BG186" i="16"/>
  <c r="BE186" i="16"/>
  <c r="T186" i="16"/>
  <c r="R186" i="16"/>
  <c r="P186" i="16"/>
  <c r="BI185" i="16"/>
  <c r="BH185" i="16"/>
  <c r="BG185" i="16"/>
  <c r="BE185" i="16"/>
  <c r="T185" i="16"/>
  <c r="R185" i="16"/>
  <c r="P185" i="16"/>
  <c r="BI183" i="16"/>
  <c r="BH183" i="16"/>
  <c r="BG183" i="16"/>
  <c r="BE183" i="16"/>
  <c r="T183" i="16"/>
  <c r="R183" i="16"/>
  <c r="P183" i="16"/>
  <c r="BI182" i="16"/>
  <c r="BH182" i="16"/>
  <c r="BG182" i="16"/>
  <c r="BE182" i="16"/>
  <c r="T182" i="16"/>
  <c r="R182" i="16"/>
  <c r="P182" i="16"/>
  <c r="BI181" i="16"/>
  <c r="BH181" i="16"/>
  <c r="BG181" i="16"/>
  <c r="BE181" i="16"/>
  <c r="T181" i="16"/>
  <c r="R181" i="16"/>
  <c r="P181" i="16"/>
  <c r="BI180" i="16"/>
  <c r="BH180" i="16"/>
  <c r="BG180" i="16"/>
  <c r="BE180" i="16"/>
  <c r="T180" i="16"/>
  <c r="R180" i="16"/>
  <c r="P180" i="16"/>
  <c r="BI179" i="16"/>
  <c r="BH179" i="16"/>
  <c r="BG179" i="16"/>
  <c r="BE179" i="16"/>
  <c r="T179" i="16"/>
  <c r="R179" i="16"/>
  <c r="P179" i="16"/>
  <c r="BI178" i="16"/>
  <c r="BH178" i="16"/>
  <c r="BG178" i="16"/>
  <c r="BE178" i="16"/>
  <c r="T178" i="16"/>
  <c r="R178" i="16"/>
  <c r="P178" i="16"/>
  <c r="BI177" i="16"/>
  <c r="BH177" i="16"/>
  <c r="BG177" i="16"/>
  <c r="BE177" i="16"/>
  <c r="T177" i="16"/>
  <c r="R177" i="16"/>
  <c r="P177" i="16"/>
  <c r="BI176" i="16"/>
  <c r="BH176" i="16"/>
  <c r="BG176" i="16"/>
  <c r="BE176" i="16"/>
  <c r="T176" i="16"/>
  <c r="R176" i="16"/>
  <c r="P176" i="16"/>
  <c r="BI174" i="16"/>
  <c r="BH174" i="16"/>
  <c r="BG174" i="16"/>
  <c r="BE174" i="16"/>
  <c r="T174" i="16"/>
  <c r="R174" i="16"/>
  <c r="P174" i="16"/>
  <c r="BI173" i="16"/>
  <c r="BH173" i="16"/>
  <c r="BG173" i="16"/>
  <c r="BE173" i="16"/>
  <c r="T173" i="16"/>
  <c r="R173" i="16"/>
  <c r="P173" i="16"/>
  <c r="BI172" i="16"/>
  <c r="BH172" i="16"/>
  <c r="BG172" i="16"/>
  <c r="BE172" i="16"/>
  <c r="T172" i="16"/>
  <c r="R172" i="16"/>
  <c r="P172" i="16"/>
  <c r="BI171" i="16"/>
  <c r="BH171" i="16"/>
  <c r="BG171" i="16"/>
  <c r="BE171" i="16"/>
  <c r="T171" i="16"/>
  <c r="R171" i="16"/>
  <c r="P171" i="16"/>
  <c r="BI170" i="16"/>
  <c r="BH170" i="16"/>
  <c r="BG170" i="16"/>
  <c r="BE170" i="16"/>
  <c r="T170" i="16"/>
  <c r="R170" i="16"/>
  <c r="P170" i="16"/>
  <c r="BI169" i="16"/>
  <c r="BH169" i="16"/>
  <c r="BG169" i="16"/>
  <c r="BE169" i="16"/>
  <c r="T169" i="16"/>
  <c r="R169" i="16"/>
  <c r="P169" i="16"/>
  <c r="BI168" i="16"/>
  <c r="BH168" i="16"/>
  <c r="BG168" i="16"/>
  <c r="BE168" i="16"/>
  <c r="T168" i="16"/>
  <c r="R168" i="16"/>
  <c r="P168" i="16"/>
  <c r="BI167" i="16"/>
  <c r="BH167" i="16"/>
  <c r="BG167" i="16"/>
  <c r="BE167" i="16"/>
  <c r="T167" i="16"/>
  <c r="R167" i="16"/>
  <c r="P167" i="16"/>
  <c r="BI165" i="16"/>
  <c r="BH165" i="16"/>
  <c r="BG165" i="16"/>
  <c r="BE165" i="16"/>
  <c r="T165" i="16"/>
  <c r="R165" i="16"/>
  <c r="P165" i="16"/>
  <c r="BI164" i="16"/>
  <c r="BH164" i="16"/>
  <c r="BG164" i="16"/>
  <c r="BE164" i="16"/>
  <c r="T164" i="16"/>
  <c r="R164" i="16"/>
  <c r="P164" i="16"/>
  <c r="BI161" i="16"/>
  <c r="BH161" i="16"/>
  <c r="BG161" i="16"/>
  <c r="BE161" i="16"/>
  <c r="T161" i="16"/>
  <c r="T160" i="16"/>
  <c r="R161" i="16"/>
  <c r="R160" i="16"/>
  <c r="P161" i="16"/>
  <c r="P160" i="16"/>
  <c r="BI159" i="16"/>
  <c r="BH159" i="16"/>
  <c r="BG159" i="16"/>
  <c r="BE159" i="16"/>
  <c r="T159" i="16"/>
  <c r="T158" i="16"/>
  <c r="R159" i="16"/>
  <c r="R158" i="16"/>
  <c r="P159" i="16"/>
  <c r="P158" i="16"/>
  <c r="BI157" i="16"/>
  <c r="BH157" i="16"/>
  <c r="BG157" i="16"/>
  <c r="BE157" i="16"/>
  <c r="T157" i="16"/>
  <c r="T156" i="16"/>
  <c r="R157" i="16"/>
  <c r="R156" i="16"/>
  <c r="P157" i="16"/>
  <c r="P156" i="16"/>
  <c r="BI155" i="16"/>
  <c r="BH155" i="16"/>
  <c r="BG155" i="16"/>
  <c r="BE155" i="16"/>
  <c r="T155" i="16"/>
  <c r="R155" i="16"/>
  <c r="P155" i="16"/>
  <c r="BI154" i="16"/>
  <c r="BH154" i="16"/>
  <c r="BG154" i="16"/>
  <c r="BE154" i="16"/>
  <c r="T154" i="16"/>
  <c r="R154" i="16"/>
  <c r="P154" i="16"/>
  <c r="BI153" i="16"/>
  <c r="BH153" i="16"/>
  <c r="BG153" i="16"/>
  <c r="BE153" i="16"/>
  <c r="T153" i="16"/>
  <c r="R153" i="16"/>
  <c r="P153" i="16"/>
  <c r="BI152" i="16"/>
  <c r="BH152" i="16"/>
  <c r="BG152" i="16"/>
  <c r="BE152" i="16"/>
  <c r="T152" i="16"/>
  <c r="R152" i="16"/>
  <c r="P152" i="16"/>
  <c r="BI151" i="16"/>
  <c r="BH151" i="16"/>
  <c r="BG151" i="16"/>
  <c r="BE151" i="16"/>
  <c r="T151" i="16"/>
  <c r="R151" i="16"/>
  <c r="P151" i="16"/>
  <c r="BI150" i="16"/>
  <c r="BH150" i="16"/>
  <c r="BG150" i="16"/>
  <c r="BE150" i="16"/>
  <c r="T150" i="16"/>
  <c r="R150" i="16"/>
  <c r="P150" i="16"/>
  <c r="BI149" i="16"/>
  <c r="BH149" i="16"/>
  <c r="BG149" i="16"/>
  <c r="BE149" i="16"/>
  <c r="T149" i="16"/>
  <c r="R149" i="16"/>
  <c r="P149" i="16"/>
  <c r="BI148" i="16"/>
  <c r="BH148" i="16"/>
  <c r="BG148" i="16"/>
  <c r="BE148" i="16"/>
  <c r="T148" i="16"/>
  <c r="R148" i="16"/>
  <c r="P148" i="16"/>
  <c r="BI147" i="16"/>
  <c r="BH147" i="16"/>
  <c r="BG147" i="16"/>
  <c r="BE147" i="16"/>
  <c r="T147" i="16"/>
  <c r="R147" i="16"/>
  <c r="P147" i="16"/>
  <c r="BI146" i="16"/>
  <c r="BH146" i="16"/>
  <c r="BG146" i="16"/>
  <c r="BE146" i="16"/>
  <c r="T146" i="16"/>
  <c r="R146" i="16"/>
  <c r="P146" i="16"/>
  <c r="BI145" i="16"/>
  <c r="BH145" i="16"/>
  <c r="BG145" i="16"/>
  <c r="BE145" i="16"/>
  <c r="T145" i="16"/>
  <c r="R145" i="16"/>
  <c r="P145" i="16"/>
  <c r="BI143" i="16"/>
  <c r="BH143" i="16"/>
  <c r="BG143" i="16"/>
  <c r="BE143" i="16"/>
  <c r="T143" i="16"/>
  <c r="R143" i="16"/>
  <c r="P143" i="16"/>
  <c r="BI142" i="16"/>
  <c r="BH142" i="16"/>
  <c r="BG142" i="16"/>
  <c r="BE142" i="16"/>
  <c r="T142" i="16"/>
  <c r="R142" i="16"/>
  <c r="P142" i="16"/>
  <c r="BI141" i="16"/>
  <c r="BH141" i="16"/>
  <c r="BG141" i="16"/>
  <c r="BE141" i="16"/>
  <c r="T141" i="16"/>
  <c r="R141" i="16"/>
  <c r="P141" i="16"/>
  <c r="BI140" i="16"/>
  <c r="BH140" i="16"/>
  <c r="BG140" i="16"/>
  <c r="BE140" i="16"/>
  <c r="T140" i="16"/>
  <c r="R140" i="16"/>
  <c r="P140" i="16"/>
  <c r="BI139" i="16"/>
  <c r="BH139" i="16"/>
  <c r="BG139" i="16"/>
  <c r="BE139" i="16"/>
  <c r="T139" i="16"/>
  <c r="R139" i="16"/>
  <c r="P139" i="16"/>
  <c r="BI138" i="16"/>
  <c r="BH138" i="16"/>
  <c r="BG138" i="16"/>
  <c r="BE138" i="16"/>
  <c r="T138" i="16"/>
  <c r="R138" i="16"/>
  <c r="P138" i="16"/>
  <c r="BI137" i="16"/>
  <c r="BH137" i="16"/>
  <c r="BG137" i="16"/>
  <c r="BE137" i="16"/>
  <c r="T137" i="16"/>
  <c r="R137" i="16"/>
  <c r="P137" i="16"/>
  <c r="BI136" i="16"/>
  <c r="BH136" i="16"/>
  <c r="BG136" i="16"/>
  <c r="BE136" i="16"/>
  <c r="T136" i="16"/>
  <c r="R136" i="16"/>
  <c r="P136" i="16"/>
  <c r="J130" i="16"/>
  <c r="J129" i="16"/>
  <c r="F129" i="16"/>
  <c r="F127" i="16"/>
  <c r="E125" i="16"/>
  <c r="J94" i="16"/>
  <c r="J93" i="16"/>
  <c r="F93" i="16"/>
  <c r="F91" i="16"/>
  <c r="E89" i="16"/>
  <c r="J20" i="16"/>
  <c r="E20" i="16"/>
  <c r="F94" i="16"/>
  <c r="J19" i="16"/>
  <c r="J14" i="16"/>
  <c r="J127" i="16"/>
  <c r="E7" i="16"/>
  <c r="E121" i="16"/>
  <c r="J39" i="15"/>
  <c r="J38" i="15"/>
  <c r="AY115" i="1"/>
  <c r="J37" i="15"/>
  <c r="AX115" i="1"/>
  <c r="BI171" i="15"/>
  <c r="BH171" i="15"/>
  <c r="BG171" i="15"/>
  <c r="BE171" i="15"/>
  <c r="T171" i="15"/>
  <c r="T170" i="15"/>
  <c r="R171" i="15"/>
  <c r="R170" i="15"/>
  <c r="P171" i="15"/>
  <c r="P170" i="15"/>
  <c r="BI168" i="15"/>
  <c r="BH168" i="15"/>
  <c r="BG168" i="15"/>
  <c r="BE168" i="15"/>
  <c r="T168" i="15"/>
  <c r="T167" i="15"/>
  <c r="R168" i="15"/>
  <c r="R167" i="15"/>
  <c r="P168" i="15"/>
  <c r="P167" i="15"/>
  <c r="BI166" i="15"/>
  <c r="BH166" i="15"/>
  <c r="BG166" i="15"/>
  <c r="BE166" i="15"/>
  <c r="T166" i="15"/>
  <c r="R166" i="15"/>
  <c r="P166" i="15"/>
  <c r="BI165" i="15"/>
  <c r="BH165" i="15"/>
  <c r="BG165" i="15"/>
  <c r="BE165" i="15"/>
  <c r="T165" i="15"/>
  <c r="R165" i="15"/>
  <c r="P165" i="15"/>
  <c r="BI164" i="15"/>
  <c r="BH164" i="15"/>
  <c r="BG164" i="15"/>
  <c r="BE164" i="15"/>
  <c r="T164" i="15"/>
  <c r="R164" i="15"/>
  <c r="P164" i="15"/>
  <c r="BI163" i="15"/>
  <c r="BH163" i="15"/>
  <c r="BG163" i="15"/>
  <c r="BE163" i="15"/>
  <c r="T163" i="15"/>
  <c r="R163" i="15"/>
  <c r="P163" i="15"/>
  <c r="BI162" i="15"/>
  <c r="BH162" i="15"/>
  <c r="BG162" i="15"/>
  <c r="BE162" i="15"/>
  <c r="T162" i="15"/>
  <c r="R162" i="15"/>
  <c r="P162" i="15"/>
  <c r="BI161" i="15"/>
  <c r="BH161" i="15"/>
  <c r="BG161" i="15"/>
  <c r="BE161" i="15"/>
  <c r="T161" i="15"/>
  <c r="R161" i="15"/>
  <c r="P161" i="15"/>
  <c r="BI159" i="15"/>
  <c r="BH159" i="15"/>
  <c r="BG159" i="15"/>
  <c r="BE159" i="15"/>
  <c r="T159" i="15"/>
  <c r="T158" i="15"/>
  <c r="R159" i="15"/>
  <c r="R158" i="15"/>
  <c r="P159" i="15"/>
  <c r="P158" i="15"/>
  <c r="BI157" i="15"/>
  <c r="BH157" i="15"/>
  <c r="BG157" i="15"/>
  <c r="BE157" i="15"/>
  <c r="T157" i="15"/>
  <c r="R157" i="15"/>
  <c r="P157" i="15"/>
  <c r="BI156" i="15"/>
  <c r="BH156" i="15"/>
  <c r="BG156" i="15"/>
  <c r="BE156" i="15"/>
  <c r="T156" i="15"/>
  <c r="R156" i="15"/>
  <c r="P156" i="15"/>
  <c r="BI154" i="15"/>
  <c r="BH154" i="15"/>
  <c r="BG154" i="15"/>
  <c r="BE154" i="15"/>
  <c r="T154" i="15"/>
  <c r="T153" i="15"/>
  <c r="R154" i="15"/>
  <c r="R153" i="15"/>
  <c r="P154" i="15"/>
  <c r="P153" i="15"/>
  <c r="BI152" i="15"/>
  <c r="BH152" i="15"/>
  <c r="BG152" i="15"/>
  <c r="BE152" i="15"/>
  <c r="T152" i="15"/>
  <c r="R152" i="15"/>
  <c r="P152" i="15"/>
  <c r="BI151" i="15"/>
  <c r="BH151" i="15"/>
  <c r="BG151" i="15"/>
  <c r="BE151" i="15"/>
  <c r="T151" i="15"/>
  <c r="R151" i="15"/>
  <c r="P151" i="15"/>
  <c r="BI150" i="15"/>
  <c r="BH150" i="15"/>
  <c r="BG150" i="15"/>
  <c r="BE150" i="15"/>
  <c r="T150" i="15"/>
  <c r="R150" i="15"/>
  <c r="P150" i="15"/>
  <c r="BI149" i="15"/>
  <c r="BH149" i="15"/>
  <c r="BG149" i="15"/>
  <c r="BE149" i="15"/>
  <c r="T149" i="15"/>
  <c r="R149" i="15"/>
  <c r="P149" i="15"/>
  <c r="BI148" i="15"/>
  <c r="BH148" i="15"/>
  <c r="BG148" i="15"/>
  <c r="BE148" i="15"/>
  <c r="T148" i="15"/>
  <c r="R148" i="15"/>
  <c r="P148" i="15"/>
  <c r="BI147" i="15"/>
  <c r="BH147" i="15"/>
  <c r="BG147" i="15"/>
  <c r="BE147" i="15"/>
  <c r="T147" i="15"/>
  <c r="R147" i="15"/>
  <c r="P147" i="15"/>
  <c r="BI146" i="15"/>
  <c r="BH146" i="15"/>
  <c r="BG146" i="15"/>
  <c r="BE146" i="15"/>
  <c r="T146" i="15"/>
  <c r="R146" i="15"/>
  <c r="P146" i="15"/>
  <c r="BI145" i="15"/>
  <c r="BH145" i="15"/>
  <c r="BG145" i="15"/>
  <c r="BE145" i="15"/>
  <c r="T145" i="15"/>
  <c r="R145" i="15"/>
  <c r="P145" i="15"/>
  <c r="BI144" i="15"/>
  <c r="BH144" i="15"/>
  <c r="BG144" i="15"/>
  <c r="BE144" i="15"/>
  <c r="T144" i="15"/>
  <c r="R144" i="15"/>
  <c r="P144" i="15"/>
  <c r="BI143" i="15"/>
  <c r="BH143" i="15"/>
  <c r="BG143" i="15"/>
  <c r="BE143" i="15"/>
  <c r="T143" i="15"/>
  <c r="R143" i="15"/>
  <c r="P143" i="15"/>
  <c r="BI142" i="15"/>
  <c r="BH142" i="15"/>
  <c r="BG142" i="15"/>
  <c r="BE142" i="15"/>
  <c r="T142" i="15"/>
  <c r="R142" i="15"/>
  <c r="P142" i="15"/>
  <c r="BI141" i="15"/>
  <c r="BH141" i="15"/>
  <c r="BG141" i="15"/>
  <c r="BE141" i="15"/>
  <c r="T141" i="15"/>
  <c r="R141" i="15"/>
  <c r="P141" i="15"/>
  <c r="BI140" i="15"/>
  <c r="BH140" i="15"/>
  <c r="BG140" i="15"/>
  <c r="BE140" i="15"/>
  <c r="T140" i="15"/>
  <c r="R140" i="15"/>
  <c r="P140" i="15"/>
  <c r="BI139" i="15"/>
  <c r="BH139" i="15"/>
  <c r="BG139" i="15"/>
  <c r="BE139" i="15"/>
  <c r="T139" i="15"/>
  <c r="R139" i="15"/>
  <c r="P139" i="15"/>
  <c r="BI138" i="15"/>
  <c r="BH138" i="15"/>
  <c r="BG138" i="15"/>
  <c r="BE138" i="15"/>
  <c r="T138" i="15"/>
  <c r="R138" i="15"/>
  <c r="P138" i="15"/>
  <c r="BI137" i="15"/>
  <c r="BH137" i="15"/>
  <c r="BG137" i="15"/>
  <c r="BE137" i="15"/>
  <c r="T137" i="15"/>
  <c r="R137" i="15"/>
  <c r="P137" i="15"/>
  <c r="BI136" i="15"/>
  <c r="BH136" i="15"/>
  <c r="BG136" i="15"/>
  <c r="BE136" i="15"/>
  <c r="T136" i="15"/>
  <c r="R136" i="15"/>
  <c r="P136" i="15"/>
  <c r="BI135" i="15"/>
  <c r="BH135" i="15"/>
  <c r="BG135" i="15"/>
  <c r="BE135" i="15"/>
  <c r="T135" i="15"/>
  <c r="R135" i="15"/>
  <c r="P135" i="15"/>
  <c r="BI134" i="15"/>
  <c r="BH134" i="15"/>
  <c r="BG134" i="15"/>
  <c r="BE134" i="15"/>
  <c r="T134" i="15"/>
  <c r="R134" i="15"/>
  <c r="P134" i="15"/>
  <c r="BI133" i="15"/>
  <c r="BH133" i="15"/>
  <c r="BG133" i="15"/>
  <c r="BE133" i="15"/>
  <c r="T133" i="15"/>
  <c r="R133" i="15"/>
  <c r="P133" i="15"/>
  <c r="BI132" i="15"/>
  <c r="BH132" i="15"/>
  <c r="BG132" i="15"/>
  <c r="BE132" i="15"/>
  <c r="T132" i="15"/>
  <c r="R132" i="15"/>
  <c r="P132" i="15"/>
  <c r="BI131" i="15"/>
  <c r="BH131" i="15"/>
  <c r="BG131" i="15"/>
  <c r="BE131" i="15"/>
  <c r="T131" i="15"/>
  <c r="R131" i="15"/>
  <c r="P131" i="15"/>
  <c r="J125" i="15"/>
  <c r="J124" i="15"/>
  <c r="F124" i="15"/>
  <c r="F122" i="15"/>
  <c r="E120" i="15"/>
  <c r="J94" i="15"/>
  <c r="J93" i="15"/>
  <c r="F93" i="15"/>
  <c r="F91" i="15"/>
  <c r="E89" i="15"/>
  <c r="J20" i="15"/>
  <c r="E20" i="15"/>
  <c r="F94" i="15"/>
  <c r="J19" i="15"/>
  <c r="J14" i="15"/>
  <c r="J91" i="15"/>
  <c r="E7" i="15"/>
  <c r="E116" i="15"/>
  <c r="J41" i="14"/>
  <c r="J40" i="14"/>
  <c r="AY113" i="1"/>
  <c r="J39" i="14"/>
  <c r="AX113" i="1"/>
  <c r="BI248" i="14"/>
  <c r="BH248" i="14"/>
  <c r="BG248" i="14"/>
  <c r="BE248" i="14"/>
  <c r="T248" i="14"/>
  <c r="R248" i="14"/>
  <c r="P248" i="14"/>
  <c r="BI246" i="14"/>
  <c r="BH246" i="14"/>
  <c r="BG246" i="14"/>
  <c r="BE246" i="14"/>
  <c r="T246" i="14"/>
  <c r="R246" i="14"/>
  <c r="P246" i="14"/>
  <c r="BI245" i="14"/>
  <c r="BH245" i="14"/>
  <c r="BG245" i="14"/>
  <c r="BE245" i="14"/>
  <c r="T245" i="14"/>
  <c r="R245" i="14"/>
  <c r="P245" i="14"/>
  <c r="BI243" i="14"/>
  <c r="BH243" i="14"/>
  <c r="BG243" i="14"/>
  <c r="BE243" i="14"/>
  <c r="T243" i="14"/>
  <c r="R243" i="14"/>
  <c r="P243" i="14"/>
  <c r="BI242" i="14"/>
  <c r="BH242" i="14"/>
  <c r="BG242" i="14"/>
  <c r="BE242" i="14"/>
  <c r="T242" i="14"/>
  <c r="R242" i="14"/>
  <c r="P242" i="14"/>
  <c r="BI241" i="14"/>
  <c r="BH241" i="14"/>
  <c r="BG241" i="14"/>
  <c r="BE241" i="14"/>
  <c r="T241" i="14"/>
  <c r="R241" i="14"/>
  <c r="P241" i="14"/>
  <c r="BI240" i="14"/>
  <c r="BH240" i="14"/>
  <c r="BG240" i="14"/>
  <c r="BE240" i="14"/>
  <c r="T240" i="14"/>
  <c r="R240" i="14"/>
  <c r="P240" i="14"/>
  <c r="BI239" i="14"/>
  <c r="BH239" i="14"/>
  <c r="BG239" i="14"/>
  <c r="BE239" i="14"/>
  <c r="T239" i="14"/>
  <c r="R239" i="14"/>
  <c r="P239" i="14"/>
  <c r="BI238" i="14"/>
  <c r="BH238" i="14"/>
  <c r="BG238" i="14"/>
  <c r="BE238" i="14"/>
  <c r="T238" i="14"/>
  <c r="R238" i="14"/>
  <c r="P238" i="14"/>
  <c r="BI237" i="14"/>
  <c r="BH237" i="14"/>
  <c r="BG237" i="14"/>
  <c r="BE237" i="14"/>
  <c r="T237" i="14"/>
  <c r="R237" i="14"/>
  <c r="P237" i="14"/>
  <c r="BI236" i="14"/>
  <c r="BH236" i="14"/>
  <c r="BG236" i="14"/>
  <c r="BE236" i="14"/>
  <c r="T236" i="14"/>
  <c r="R236" i="14"/>
  <c r="P236" i="14"/>
  <c r="BI235" i="14"/>
  <c r="BH235" i="14"/>
  <c r="BG235" i="14"/>
  <c r="BE235" i="14"/>
  <c r="T235" i="14"/>
  <c r="R235" i="14"/>
  <c r="P235" i="14"/>
  <c r="BI233" i="14"/>
  <c r="BH233" i="14"/>
  <c r="BG233" i="14"/>
  <c r="BE233" i="14"/>
  <c r="T233" i="14"/>
  <c r="R233" i="14"/>
  <c r="P233" i="14"/>
  <c r="BI232" i="14"/>
  <c r="BH232" i="14"/>
  <c r="BG232" i="14"/>
  <c r="BE232" i="14"/>
  <c r="T232" i="14"/>
  <c r="R232" i="14"/>
  <c r="P232" i="14"/>
  <c r="BI231" i="14"/>
  <c r="BH231" i="14"/>
  <c r="BG231" i="14"/>
  <c r="BE231" i="14"/>
  <c r="T231" i="14"/>
  <c r="R231" i="14"/>
  <c r="P231" i="14"/>
  <c r="BI230" i="14"/>
  <c r="BH230" i="14"/>
  <c r="BG230" i="14"/>
  <c r="BE230" i="14"/>
  <c r="T230" i="14"/>
  <c r="R230" i="14"/>
  <c r="P230" i="14"/>
  <c r="BI229" i="14"/>
  <c r="BH229" i="14"/>
  <c r="BG229" i="14"/>
  <c r="BE229" i="14"/>
  <c r="T229" i="14"/>
  <c r="R229" i="14"/>
  <c r="P229" i="14"/>
  <c r="BI228" i="14"/>
  <c r="BH228" i="14"/>
  <c r="BG228" i="14"/>
  <c r="BE228" i="14"/>
  <c r="T228" i="14"/>
  <c r="R228" i="14"/>
  <c r="P228" i="14"/>
  <c r="BI227" i="14"/>
  <c r="BH227" i="14"/>
  <c r="BG227" i="14"/>
  <c r="BE227" i="14"/>
  <c r="T227" i="14"/>
  <c r="R227" i="14"/>
  <c r="P227" i="14"/>
  <c r="BI226" i="14"/>
  <c r="BH226" i="14"/>
  <c r="BG226" i="14"/>
  <c r="BE226" i="14"/>
  <c r="T226" i="14"/>
  <c r="R226" i="14"/>
  <c r="P226" i="14"/>
  <c r="BI225" i="14"/>
  <c r="BH225" i="14"/>
  <c r="BG225" i="14"/>
  <c r="BE225" i="14"/>
  <c r="T225" i="14"/>
  <c r="R225" i="14"/>
  <c r="P225" i="14"/>
  <c r="BI224" i="14"/>
  <c r="BH224" i="14"/>
  <c r="BG224" i="14"/>
  <c r="BE224" i="14"/>
  <c r="T224" i="14"/>
  <c r="R224" i="14"/>
  <c r="P224" i="14"/>
  <c r="BI223" i="14"/>
  <c r="BH223" i="14"/>
  <c r="BG223" i="14"/>
  <c r="BE223" i="14"/>
  <c r="T223" i="14"/>
  <c r="R223" i="14"/>
  <c r="P223" i="14"/>
  <c r="BI222" i="14"/>
  <c r="BH222" i="14"/>
  <c r="BG222" i="14"/>
  <c r="BE222" i="14"/>
  <c r="T222" i="14"/>
  <c r="R222" i="14"/>
  <c r="P222" i="14"/>
  <c r="BI221" i="14"/>
  <c r="BH221" i="14"/>
  <c r="BG221" i="14"/>
  <c r="BE221" i="14"/>
  <c r="T221" i="14"/>
  <c r="R221" i="14"/>
  <c r="P221" i="14"/>
  <c r="BI220" i="14"/>
  <c r="BH220" i="14"/>
  <c r="BG220" i="14"/>
  <c r="BE220" i="14"/>
  <c r="T220" i="14"/>
  <c r="R220" i="14"/>
  <c r="P220" i="14"/>
  <c r="BI219" i="14"/>
  <c r="BH219" i="14"/>
  <c r="BG219" i="14"/>
  <c r="BE219" i="14"/>
  <c r="T219" i="14"/>
  <c r="R219" i="14"/>
  <c r="P219" i="14"/>
  <c r="BI218" i="14"/>
  <c r="BH218" i="14"/>
  <c r="BG218" i="14"/>
  <c r="BE218" i="14"/>
  <c r="T218" i="14"/>
  <c r="R218" i="14"/>
  <c r="P218" i="14"/>
  <c r="BI217" i="14"/>
  <c r="BH217" i="14"/>
  <c r="BG217" i="14"/>
  <c r="BE217" i="14"/>
  <c r="T217" i="14"/>
  <c r="R217" i="14"/>
  <c r="P217" i="14"/>
  <c r="BI216" i="14"/>
  <c r="BH216" i="14"/>
  <c r="BG216" i="14"/>
  <c r="BE216" i="14"/>
  <c r="T216" i="14"/>
  <c r="R216" i="14"/>
  <c r="P216" i="14"/>
  <c r="BI215" i="14"/>
  <c r="BH215" i="14"/>
  <c r="BG215" i="14"/>
  <c r="BE215" i="14"/>
  <c r="T215" i="14"/>
  <c r="R215" i="14"/>
  <c r="P215" i="14"/>
  <c r="BI213" i="14"/>
  <c r="BH213" i="14"/>
  <c r="BG213" i="14"/>
  <c r="BE213" i="14"/>
  <c r="T213" i="14"/>
  <c r="R213" i="14"/>
  <c r="P213" i="14"/>
  <c r="BI211" i="14"/>
  <c r="BH211" i="14"/>
  <c r="BG211" i="14"/>
  <c r="BE211" i="14"/>
  <c r="T211" i="14"/>
  <c r="R211" i="14"/>
  <c r="P211" i="14"/>
  <c r="BI210" i="14"/>
  <c r="BH210" i="14"/>
  <c r="BG210" i="14"/>
  <c r="BE210" i="14"/>
  <c r="T210" i="14"/>
  <c r="R210" i="14"/>
  <c r="P210" i="14"/>
  <c r="BI209" i="14"/>
  <c r="BH209" i="14"/>
  <c r="BG209" i="14"/>
  <c r="BE209" i="14"/>
  <c r="T209" i="14"/>
  <c r="R209" i="14"/>
  <c r="P209" i="14"/>
  <c r="BI208" i="14"/>
  <c r="BH208" i="14"/>
  <c r="BG208" i="14"/>
  <c r="BE208" i="14"/>
  <c r="T208" i="14"/>
  <c r="R208" i="14"/>
  <c r="P208" i="14"/>
  <c r="BI207" i="14"/>
  <c r="BH207" i="14"/>
  <c r="BG207" i="14"/>
  <c r="BE207" i="14"/>
  <c r="T207" i="14"/>
  <c r="R207" i="14"/>
  <c r="P207" i="14"/>
  <c r="BI205" i="14"/>
  <c r="BH205" i="14"/>
  <c r="BG205" i="14"/>
  <c r="BE205" i="14"/>
  <c r="T205" i="14"/>
  <c r="R205" i="14"/>
  <c r="P205" i="14"/>
  <c r="BI204" i="14"/>
  <c r="BH204" i="14"/>
  <c r="BG204" i="14"/>
  <c r="BE204" i="14"/>
  <c r="T204" i="14"/>
  <c r="R204" i="14"/>
  <c r="P204" i="14"/>
  <c r="BI203" i="14"/>
  <c r="BH203" i="14"/>
  <c r="BG203" i="14"/>
  <c r="BE203" i="14"/>
  <c r="T203" i="14"/>
  <c r="R203" i="14"/>
  <c r="P203" i="14"/>
  <c r="BI202" i="14"/>
  <c r="BH202" i="14"/>
  <c r="BG202" i="14"/>
  <c r="BE202" i="14"/>
  <c r="T202" i="14"/>
  <c r="R202" i="14"/>
  <c r="P202" i="14"/>
  <c r="BI201" i="14"/>
  <c r="BH201" i="14"/>
  <c r="BG201" i="14"/>
  <c r="BE201" i="14"/>
  <c r="T201" i="14"/>
  <c r="R201" i="14"/>
  <c r="P201" i="14"/>
  <c r="BI200" i="14"/>
  <c r="BH200" i="14"/>
  <c r="BG200" i="14"/>
  <c r="BE200" i="14"/>
  <c r="T200" i="14"/>
  <c r="R200" i="14"/>
  <c r="P200" i="14"/>
  <c r="BI199" i="14"/>
  <c r="BH199" i="14"/>
  <c r="BG199" i="14"/>
  <c r="BE199" i="14"/>
  <c r="T199" i="14"/>
  <c r="R199" i="14"/>
  <c r="P199" i="14"/>
  <c r="BI198" i="14"/>
  <c r="BH198" i="14"/>
  <c r="BG198" i="14"/>
  <c r="BE198" i="14"/>
  <c r="T198" i="14"/>
  <c r="R198" i="14"/>
  <c r="P198" i="14"/>
  <c r="BI197" i="14"/>
  <c r="BH197" i="14"/>
  <c r="BG197" i="14"/>
  <c r="BE197" i="14"/>
  <c r="T197" i="14"/>
  <c r="R197" i="14"/>
  <c r="P197" i="14"/>
  <c r="BI196" i="14"/>
  <c r="BH196" i="14"/>
  <c r="BG196" i="14"/>
  <c r="BE196" i="14"/>
  <c r="T196" i="14"/>
  <c r="R196" i="14"/>
  <c r="P196" i="14"/>
  <c r="BI195" i="14"/>
  <c r="BH195" i="14"/>
  <c r="BG195" i="14"/>
  <c r="BE195" i="14"/>
  <c r="T195" i="14"/>
  <c r="R195" i="14"/>
  <c r="P195" i="14"/>
  <c r="BI194" i="14"/>
  <c r="BH194" i="14"/>
  <c r="BG194" i="14"/>
  <c r="BE194" i="14"/>
  <c r="T194" i="14"/>
  <c r="R194" i="14"/>
  <c r="P194" i="14"/>
  <c r="BI193" i="14"/>
  <c r="BH193" i="14"/>
  <c r="BG193" i="14"/>
  <c r="BE193" i="14"/>
  <c r="T193" i="14"/>
  <c r="R193" i="14"/>
  <c r="P193" i="14"/>
  <c r="BI192" i="14"/>
  <c r="BH192" i="14"/>
  <c r="BG192" i="14"/>
  <c r="BE192" i="14"/>
  <c r="T192" i="14"/>
  <c r="R192" i="14"/>
  <c r="P192" i="14"/>
  <c r="BI191" i="14"/>
  <c r="BH191" i="14"/>
  <c r="BG191" i="14"/>
  <c r="BE191" i="14"/>
  <c r="T191" i="14"/>
  <c r="R191" i="14"/>
  <c r="P191" i="14"/>
  <c r="BI190" i="14"/>
  <c r="BH190" i="14"/>
  <c r="BG190" i="14"/>
  <c r="BE190" i="14"/>
  <c r="T190" i="14"/>
  <c r="R190" i="14"/>
  <c r="P190" i="14"/>
  <c r="BI189" i="14"/>
  <c r="BH189" i="14"/>
  <c r="BG189" i="14"/>
  <c r="BE189" i="14"/>
  <c r="T189" i="14"/>
  <c r="R189" i="14"/>
  <c r="P189" i="14"/>
  <c r="BI188" i="14"/>
  <c r="BH188" i="14"/>
  <c r="BG188" i="14"/>
  <c r="BE188" i="14"/>
  <c r="T188" i="14"/>
  <c r="R188" i="14"/>
  <c r="P188" i="14"/>
  <c r="BI187" i="14"/>
  <c r="BH187" i="14"/>
  <c r="BG187" i="14"/>
  <c r="BE187" i="14"/>
  <c r="T187" i="14"/>
  <c r="R187" i="14"/>
  <c r="P187" i="14"/>
  <c r="BI186" i="14"/>
  <c r="BH186" i="14"/>
  <c r="BG186" i="14"/>
  <c r="BE186" i="14"/>
  <c r="T186" i="14"/>
  <c r="R186" i="14"/>
  <c r="P186" i="14"/>
  <c r="BI185" i="14"/>
  <c r="BH185" i="14"/>
  <c r="BG185" i="14"/>
  <c r="BE185" i="14"/>
  <c r="T185" i="14"/>
  <c r="R185" i="14"/>
  <c r="P185" i="14"/>
  <c r="BI184" i="14"/>
  <c r="BH184" i="14"/>
  <c r="BG184" i="14"/>
  <c r="BE184" i="14"/>
  <c r="T184" i="14"/>
  <c r="R184" i="14"/>
  <c r="P184" i="14"/>
  <c r="BI183" i="14"/>
  <c r="BH183" i="14"/>
  <c r="BG183" i="14"/>
  <c r="BE183" i="14"/>
  <c r="T183" i="14"/>
  <c r="R183" i="14"/>
  <c r="P183" i="14"/>
  <c r="BI182" i="14"/>
  <c r="BH182" i="14"/>
  <c r="BG182" i="14"/>
  <c r="BE182" i="14"/>
  <c r="T182" i="14"/>
  <c r="R182" i="14"/>
  <c r="P182" i="14"/>
  <c r="BI181" i="14"/>
  <c r="BH181" i="14"/>
  <c r="BG181" i="14"/>
  <c r="BE181" i="14"/>
  <c r="T181" i="14"/>
  <c r="R181" i="14"/>
  <c r="P181" i="14"/>
  <c r="BI180" i="14"/>
  <c r="BH180" i="14"/>
  <c r="BG180" i="14"/>
  <c r="BE180" i="14"/>
  <c r="T180" i="14"/>
  <c r="R180" i="14"/>
  <c r="P180" i="14"/>
  <c r="BI179" i="14"/>
  <c r="BH179" i="14"/>
  <c r="BG179" i="14"/>
  <c r="BE179" i="14"/>
  <c r="T179" i="14"/>
  <c r="R179" i="14"/>
  <c r="P179" i="14"/>
  <c r="BI177" i="14"/>
  <c r="BH177" i="14"/>
  <c r="BG177" i="14"/>
  <c r="BE177" i="14"/>
  <c r="T177" i="14"/>
  <c r="R177" i="14"/>
  <c r="P177" i="14"/>
  <c r="BI176" i="14"/>
  <c r="BH176" i="14"/>
  <c r="BG176" i="14"/>
  <c r="BE176" i="14"/>
  <c r="T176" i="14"/>
  <c r="R176" i="14"/>
  <c r="P176" i="14"/>
  <c r="BI175" i="14"/>
  <c r="BH175" i="14"/>
  <c r="BG175" i="14"/>
  <c r="BE175" i="14"/>
  <c r="T175" i="14"/>
  <c r="R175" i="14"/>
  <c r="P175" i="14"/>
  <c r="BI174" i="14"/>
  <c r="BH174" i="14"/>
  <c r="BG174" i="14"/>
  <c r="BE174" i="14"/>
  <c r="T174" i="14"/>
  <c r="R174" i="14"/>
  <c r="P174" i="14"/>
  <c r="BI173" i="14"/>
  <c r="BH173" i="14"/>
  <c r="BG173" i="14"/>
  <c r="BE173" i="14"/>
  <c r="T173" i="14"/>
  <c r="R173" i="14"/>
  <c r="P173" i="14"/>
  <c r="BI171" i="14"/>
  <c r="BH171" i="14"/>
  <c r="BG171" i="14"/>
  <c r="BE171" i="14"/>
  <c r="T171" i="14"/>
  <c r="R171" i="14"/>
  <c r="P171" i="14"/>
  <c r="BI169" i="14"/>
  <c r="BH169" i="14"/>
  <c r="BG169" i="14"/>
  <c r="BE169" i="14"/>
  <c r="T169" i="14"/>
  <c r="R169" i="14"/>
  <c r="P169" i="14"/>
  <c r="BI167" i="14"/>
  <c r="BH167" i="14"/>
  <c r="BG167" i="14"/>
  <c r="BE167" i="14"/>
  <c r="T167" i="14"/>
  <c r="R167" i="14"/>
  <c r="P167" i="14"/>
  <c r="BI166" i="14"/>
  <c r="BH166" i="14"/>
  <c r="BG166" i="14"/>
  <c r="BE166" i="14"/>
  <c r="T166" i="14"/>
  <c r="R166" i="14"/>
  <c r="P166" i="14"/>
  <c r="BI164" i="14"/>
  <c r="BH164" i="14"/>
  <c r="BG164" i="14"/>
  <c r="BE164" i="14"/>
  <c r="T164" i="14"/>
  <c r="R164" i="14"/>
  <c r="P164" i="14"/>
  <c r="BI163" i="14"/>
  <c r="BH163" i="14"/>
  <c r="BG163" i="14"/>
  <c r="BE163" i="14"/>
  <c r="T163" i="14"/>
  <c r="R163" i="14"/>
  <c r="P163" i="14"/>
  <c r="BI161" i="14"/>
  <c r="BH161" i="14"/>
  <c r="BG161" i="14"/>
  <c r="BE161" i="14"/>
  <c r="T161" i="14"/>
  <c r="R161" i="14"/>
  <c r="P161" i="14"/>
  <c r="BI159" i="14"/>
  <c r="BH159" i="14"/>
  <c r="BG159" i="14"/>
  <c r="BE159" i="14"/>
  <c r="T159" i="14"/>
  <c r="R159" i="14"/>
  <c r="P159" i="14"/>
  <c r="BI157" i="14"/>
  <c r="BH157" i="14"/>
  <c r="BG157" i="14"/>
  <c r="BE157" i="14"/>
  <c r="T157" i="14"/>
  <c r="R157" i="14"/>
  <c r="P157" i="14"/>
  <c r="BI155" i="14"/>
  <c r="BH155" i="14"/>
  <c r="BG155" i="14"/>
  <c r="BE155" i="14"/>
  <c r="T155" i="14"/>
  <c r="R155" i="14"/>
  <c r="P155" i="14"/>
  <c r="BI154" i="14"/>
  <c r="BH154" i="14"/>
  <c r="BG154" i="14"/>
  <c r="BE154" i="14"/>
  <c r="T154" i="14"/>
  <c r="R154" i="14"/>
  <c r="P154" i="14"/>
  <c r="BI151" i="14"/>
  <c r="BH151" i="14"/>
  <c r="BG151" i="14"/>
  <c r="BE151" i="14"/>
  <c r="T151" i="14"/>
  <c r="R151" i="14"/>
  <c r="P151" i="14"/>
  <c r="BI150" i="14"/>
  <c r="BH150" i="14"/>
  <c r="BG150" i="14"/>
  <c r="BE150" i="14"/>
  <c r="T150" i="14"/>
  <c r="R150" i="14"/>
  <c r="P150" i="14"/>
  <c r="BI149" i="14"/>
  <c r="BH149" i="14"/>
  <c r="BG149" i="14"/>
  <c r="BE149" i="14"/>
  <c r="T149" i="14"/>
  <c r="R149" i="14"/>
  <c r="P149" i="14"/>
  <c r="BI148" i="14"/>
  <c r="BH148" i="14"/>
  <c r="BG148" i="14"/>
  <c r="BE148" i="14"/>
  <c r="T148" i="14"/>
  <c r="R148" i="14"/>
  <c r="P148" i="14"/>
  <c r="BI147" i="14"/>
  <c r="BH147" i="14"/>
  <c r="BG147" i="14"/>
  <c r="BE147" i="14"/>
  <c r="T147" i="14"/>
  <c r="R147" i="14"/>
  <c r="P147" i="14"/>
  <c r="BI146" i="14"/>
  <c r="BH146" i="14"/>
  <c r="BG146" i="14"/>
  <c r="BE146" i="14"/>
  <c r="T146" i="14"/>
  <c r="R146" i="14"/>
  <c r="P146" i="14"/>
  <c r="BI145" i="14"/>
  <c r="BH145" i="14"/>
  <c r="BG145" i="14"/>
  <c r="BE145" i="14"/>
  <c r="T145" i="14"/>
  <c r="R145" i="14"/>
  <c r="P145" i="14"/>
  <c r="BI144" i="14"/>
  <c r="BH144" i="14"/>
  <c r="BG144" i="14"/>
  <c r="BE144" i="14"/>
  <c r="T144" i="14"/>
  <c r="R144" i="14"/>
  <c r="P144" i="14"/>
  <c r="BI143" i="14"/>
  <c r="BH143" i="14"/>
  <c r="BG143" i="14"/>
  <c r="BE143" i="14"/>
  <c r="T143" i="14"/>
  <c r="R143" i="14"/>
  <c r="P143" i="14"/>
  <c r="BI142" i="14"/>
  <c r="BH142" i="14"/>
  <c r="BG142" i="14"/>
  <c r="BE142" i="14"/>
  <c r="T142" i="14"/>
  <c r="R142" i="14"/>
  <c r="P142" i="14"/>
  <c r="BI140" i="14"/>
  <c r="BH140" i="14"/>
  <c r="BG140" i="14"/>
  <c r="BE140" i="14"/>
  <c r="T140" i="14"/>
  <c r="R140" i="14"/>
  <c r="P140" i="14"/>
  <c r="BI139" i="14"/>
  <c r="BH139" i="14"/>
  <c r="BG139" i="14"/>
  <c r="BE139" i="14"/>
  <c r="T139" i="14"/>
  <c r="R139" i="14"/>
  <c r="P139" i="14"/>
  <c r="BI137" i="14"/>
  <c r="BH137" i="14"/>
  <c r="BG137" i="14"/>
  <c r="BE137" i="14"/>
  <c r="T137" i="14"/>
  <c r="R137" i="14"/>
  <c r="P137" i="14"/>
  <c r="BI136" i="14"/>
  <c r="BH136" i="14"/>
  <c r="BG136" i="14"/>
  <c r="BE136" i="14"/>
  <c r="T136" i="14"/>
  <c r="R136" i="14"/>
  <c r="P136" i="14"/>
  <c r="BI135" i="14"/>
  <c r="BH135" i="14"/>
  <c r="BG135" i="14"/>
  <c r="BE135" i="14"/>
  <c r="T135" i="14"/>
  <c r="R135" i="14"/>
  <c r="P135" i="14"/>
  <c r="BI134" i="14"/>
  <c r="BH134" i="14"/>
  <c r="BG134" i="14"/>
  <c r="BE134" i="14"/>
  <c r="T134" i="14"/>
  <c r="R134" i="14"/>
  <c r="P134" i="14"/>
  <c r="J128" i="14"/>
  <c r="J127" i="14"/>
  <c r="F127" i="14"/>
  <c r="F125" i="14"/>
  <c r="E123" i="14"/>
  <c r="J96" i="14"/>
  <c r="J95" i="14"/>
  <c r="F95" i="14"/>
  <c r="F93" i="14"/>
  <c r="E91" i="14"/>
  <c r="J22" i="14"/>
  <c r="E22" i="14"/>
  <c r="F128" i="14"/>
  <c r="J21" i="14"/>
  <c r="J16" i="14"/>
  <c r="J125" i="14"/>
  <c r="E7" i="14"/>
  <c r="E85" i="14"/>
  <c r="J41" i="13"/>
  <c r="J40" i="13"/>
  <c r="AY112" i="1"/>
  <c r="J39" i="13"/>
  <c r="AX112" i="1"/>
  <c r="BI295" i="13"/>
  <c r="BH295" i="13"/>
  <c r="BG295" i="13"/>
  <c r="BE295" i="13"/>
  <c r="T295" i="13"/>
  <c r="R295" i="13"/>
  <c r="P295" i="13"/>
  <c r="BI294" i="13"/>
  <c r="BH294" i="13"/>
  <c r="BG294" i="13"/>
  <c r="BE294" i="13"/>
  <c r="T294" i="13"/>
  <c r="R294" i="13"/>
  <c r="P294" i="13"/>
  <c r="BI293" i="13"/>
  <c r="BH293" i="13"/>
  <c r="BG293" i="13"/>
  <c r="BE293" i="13"/>
  <c r="T293" i="13"/>
  <c r="R293" i="13"/>
  <c r="P293" i="13"/>
  <c r="BI292" i="13"/>
  <c r="BH292" i="13"/>
  <c r="BG292" i="13"/>
  <c r="BE292" i="13"/>
  <c r="T292" i="13"/>
  <c r="R292" i="13"/>
  <c r="P292" i="13"/>
  <c r="BI291" i="13"/>
  <c r="BH291" i="13"/>
  <c r="BG291" i="13"/>
  <c r="BE291" i="13"/>
  <c r="T291" i="13"/>
  <c r="R291" i="13"/>
  <c r="P291" i="13"/>
  <c r="BI290" i="13"/>
  <c r="BH290" i="13"/>
  <c r="BG290" i="13"/>
  <c r="BE290" i="13"/>
  <c r="T290" i="13"/>
  <c r="R290" i="13"/>
  <c r="P290" i="13"/>
  <c r="BI289" i="13"/>
  <c r="BH289" i="13"/>
  <c r="BG289" i="13"/>
  <c r="BE289" i="13"/>
  <c r="T289" i="13"/>
  <c r="R289" i="13"/>
  <c r="P289" i="13"/>
  <c r="BI287" i="13"/>
  <c r="BH287" i="13"/>
  <c r="BG287" i="13"/>
  <c r="BE287" i="13"/>
  <c r="T287" i="13"/>
  <c r="R287" i="13"/>
  <c r="P287" i="13"/>
  <c r="BI286" i="13"/>
  <c r="BH286" i="13"/>
  <c r="BG286" i="13"/>
  <c r="BE286" i="13"/>
  <c r="T286" i="13"/>
  <c r="R286" i="13"/>
  <c r="P286" i="13"/>
  <c r="BI285" i="13"/>
  <c r="BH285" i="13"/>
  <c r="BG285" i="13"/>
  <c r="BE285" i="13"/>
  <c r="T285" i="13"/>
  <c r="R285" i="13"/>
  <c r="P285" i="13"/>
  <c r="BI284" i="13"/>
  <c r="BH284" i="13"/>
  <c r="BG284" i="13"/>
  <c r="BE284" i="13"/>
  <c r="T284" i="13"/>
  <c r="R284" i="13"/>
  <c r="P284" i="13"/>
  <c r="BI283" i="13"/>
  <c r="BH283" i="13"/>
  <c r="BG283" i="13"/>
  <c r="BE283" i="13"/>
  <c r="T283" i="13"/>
  <c r="R283" i="13"/>
  <c r="P283" i="13"/>
  <c r="BI281" i="13"/>
  <c r="BH281" i="13"/>
  <c r="BG281" i="13"/>
  <c r="BE281" i="13"/>
  <c r="T281" i="13"/>
  <c r="R281" i="13"/>
  <c r="P281" i="13"/>
  <c r="BI280" i="13"/>
  <c r="BH280" i="13"/>
  <c r="BG280" i="13"/>
  <c r="BE280" i="13"/>
  <c r="T280" i="13"/>
  <c r="R280" i="13"/>
  <c r="P280" i="13"/>
  <c r="BI279" i="13"/>
  <c r="BH279" i="13"/>
  <c r="BG279" i="13"/>
  <c r="BE279" i="13"/>
  <c r="T279" i="13"/>
  <c r="R279" i="13"/>
  <c r="P279" i="13"/>
  <c r="BI278" i="13"/>
  <c r="BH278" i="13"/>
  <c r="BG278" i="13"/>
  <c r="BE278" i="13"/>
  <c r="T278" i="13"/>
  <c r="R278" i="13"/>
  <c r="P278" i="13"/>
  <c r="BI277" i="13"/>
  <c r="BH277" i="13"/>
  <c r="BG277" i="13"/>
  <c r="BE277" i="13"/>
  <c r="T277" i="13"/>
  <c r="R277" i="13"/>
  <c r="P277" i="13"/>
  <c r="BI276" i="13"/>
  <c r="BH276" i="13"/>
  <c r="BG276" i="13"/>
  <c r="BE276" i="13"/>
  <c r="T276" i="13"/>
  <c r="R276" i="13"/>
  <c r="P276" i="13"/>
  <c r="BI275" i="13"/>
  <c r="BH275" i="13"/>
  <c r="BG275" i="13"/>
  <c r="BE275" i="13"/>
  <c r="T275" i="13"/>
  <c r="R275" i="13"/>
  <c r="P275" i="13"/>
  <c r="BI274" i="13"/>
  <c r="BH274" i="13"/>
  <c r="BG274" i="13"/>
  <c r="BE274" i="13"/>
  <c r="T274" i="13"/>
  <c r="R274" i="13"/>
  <c r="P274" i="13"/>
  <c r="BI273" i="13"/>
  <c r="BH273" i="13"/>
  <c r="BG273" i="13"/>
  <c r="BE273" i="13"/>
  <c r="T273" i="13"/>
  <c r="R273" i="13"/>
  <c r="P273" i="13"/>
  <c r="BI272" i="13"/>
  <c r="BH272" i="13"/>
  <c r="BG272" i="13"/>
  <c r="BE272" i="13"/>
  <c r="T272" i="13"/>
  <c r="R272" i="13"/>
  <c r="P272" i="13"/>
  <c r="BI271" i="13"/>
  <c r="BH271" i="13"/>
  <c r="BG271" i="13"/>
  <c r="BE271" i="13"/>
  <c r="T271" i="13"/>
  <c r="R271" i="13"/>
  <c r="P271" i="13"/>
  <c r="BI270" i="13"/>
  <c r="BH270" i="13"/>
  <c r="BG270" i="13"/>
  <c r="BE270" i="13"/>
  <c r="T270" i="13"/>
  <c r="R270" i="13"/>
  <c r="P270" i="13"/>
  <c r="BI268" i="13"/>
  <c r="BH268" i="13"/>
  <c r="BG268" i="13"/>
  <c r="BE268" i="13"/>
  <c r="T268" i="13"/>
  <c r="R268" i="13"/>
  <c r="P268" i="13"/>
  <c r="BI267" i="13"/>
  <c r="BH267" i="13"/>
  <c r="BG267" i="13"/>
  <c r="BE267" i="13"/>
  <c r="T267" i="13"/>
  <c r="R267" i="13"/>
  <c r="P267" i="13"/>
  <c r="BI266" i="13"/>
  <c r="BH266" i="13"/>
  <c r="BG266" i="13"/>
  <c r="BE266" i="13"/>
  <c r="T266" i="13"/>
  <c r="R266" i="13"/>
  <c r="P266" i="13"/>
  <c r="BI265" i="13"/>
  <c r="BH265" i="13"/>
  <c r="BG265" i="13"/>
  <c r="BE265" i="13"/>
  <c r="T265" i="13"/>
  <c r="R265" i="13"/>
  <c r="P265" i="13"/>
  <c r="BI264" i="13"/>
  <c r="BH264" i="13"/>
  <c r="BG264" i="13"/>
  <c r="BE264" i="13"/>
  <c r="T264" i="13"/>
  <c r="R264" i="13"/>
  <c r="P264" i="13"/>
  <c r="BI263" i="13"/>
  <c r="BH263" i="13"/>
  <c r="BG263" i="13"/>
  <c r="BE263" i="13"/>
  <c r="T263" i="13"/>
  <c r="R263" i="13"/>
  <c r="P263" i="13"/>
  <c r="BI262" i="13"/>
  <c r="BH262" i="13"/>
  <c r="BG262" i="13"/>
  <c r="BE262" i="13"/>
  <c r="T262" i="13"/>
  <c r="R262" i="13"/>
  <c r="P262" i="13"/>
  <c r="BI261" i="13"/>
  <c r="BH261" i="13"/>
  <c r="BG261" i="13"/>
  <c r="BE261" i="13"/>
  <c r="T261" i="13"/>
  <c r="R261" i="13"/>
  <c r="P261" i="13"/>
  <c r="BI260" i="13"/>
  <c r="BH260" i="13"/>
  <c r="BG260" i="13"/>
  <c r="BE260" i="13"/>
  <c r="T260" i="13"/>
  <c r="R260" i="13"/>
  <c r="P260" i="13"/>
  <c r="BI259" i="13"/>
  <c r="BH259" i="13"/>
  <c r="BG259" i="13"/>
  <c r="BE259" i="13"/>
  <c r="T259" i="13"/>
  <c r="R259" i="13"/>
  <c r="P259" i="13"/>
  <c r="BI258" i="13"/>
  <c r="BH258" i="13"/>
  <c r="BG258" i="13"/>
  <c r="BE258" i="13"/>
  <c r="T258" i="13"/>
  <c r="R258" i="13"/>
  <c r="P258" i="13"/>
  <c r="BI257" i="13"/>
  <c r="BH257" i="13"/>
  <c r="BG257" i="13"/>
  <c r="BE257" i="13"/>
  <c r="T257" i="13"/>
  <c r="R257" i="13"/>
  <c r="P257" i="13"/>
  <c r="BI256" i="13"/>
  <c r="BH256" i="13"/>
  <c r="BG256" i="13"/>
  <c r="BE256" i="13"/>
  <c r="T256" i="13"/>
  <c r="R256" i="13"/>
  <c r="P256" i="13"/>
  <c r="BI255" i="13"/>
  <c r="BH255" i="13"/>
  <c r="BG255" i="13"/>
  <c r="BE255" i="13"/>
  <c r="T255" i="13"/>
  <c r="R255" i="13"/>
  <c r="P255" i="13"/>
  <c r="BI254" i="13"/>
  <c r="BH254" i="13"/>
  <c r="BG254" i="13"/>
  <c r="BE254" i="13"/>
  <c r="T254" i="13"/>
  <c r="R254" i="13"/>
  <c r="P254" i="13"/>
  <c r="BI253" i="13"/>
  <c r="BH253" i="13"/>
  <c r="BG253" i="13"/>
  <c r="BE253" i="13"/>
  <c r="T253" i="13"/>
  <c r="R253" i="13"/>
  <c r="P253" i="13"/>
  <c r="BI251" i="13"/>
  <c r="BH251" i="13"/>
  <c r="BG251" i="13"/>
  <c r="BE251" i="13"/>
  <c r="T251" i="13"/>
  <c r="R251" i="13"/>
  <c r="P251" i="13"/>
  <c r="BI250" i="13"/>
  <c r="BH250" i="13"/>
  <c r="BG250" i="13"/>
  <c r="BE250" i="13"/>
  <c r="T250" i="13"/>
  <c r="R250" i="13"/>
  <c r="P250" i="13"/>
  <c r="BI249" i="13"/>
  <c r="BH249" i="13"/>
  <c r="BG249" i="13"/>
  <c r="BE249" i="13"/>
  <c r="T249" i="13"/>
  <c r="R249" i="13"/>
  <c r="P249" i="13"/>
  <c r="BI247" i="13"/>
  <c r="BH247" i="13"/>
  <c r="BG247" i="13"/>
  <c r="BE247" i="13"/>
  <c r="T247" i="13"/>
  <c r="R247" i="13"/>
  <c r="P247" i="13"/>
  <c r="BI246" i="13"/>
  <c r="BH246" i="13"/>
  <c r="BG246" i="13"/>
  <c r="BE246" i="13"/>
  <c r="T246" i="13"/>
  <c r="R246" i="13"/>
  <c r="P246" i="13"/>
  <c r="BI245" i="13"/>
  <c r="BH245" i="13"/>
  <c r="BG245" i="13"/>
  <c r="BE245" i="13"/>
  <c r="T245" i="13"/>
  <c r="R245" i="13"/>
  <c r="P245" i="13"/>
  <c r="BI244" i="13"/>
  <c r="BH244" i="13"/>
  <c r="BG244" i="13"/>
  <c r="BE244" i="13"/>
  <c r="T244" i="13"/>
  <c r="R244" i="13"/>
  <c r="P244" i="13"/>
  <c r="BI243" i="13"/>
  <c r="BH243" i="13"/>
  <c r="BG243" i="13"/>
  <c r="BE243" i="13"/>
  <c r="T243" i="13"/>
  <c r="R243" i="13"/>
  <c r="P243" i="13"/>
  <c r="BI242" i="13"/>
  <c r="BH242" i="13"/>
  <c r="BG242" i="13"/>
  <c r="BE242" i="13"/>
  <c r="T242" i="13"/>
  <c r="R242" i="13"/>
  <c r="P242" i="13"/>
  <c r="BI241" i="13"/>
  <c r="BH241" i="13"/>
  <c r="BG241" i="13"/>
  <c r="BE241" i="13"/>
  <c r="T241" i="13"/>
  <c r="R241" i="13"/>
  <c r="P241" i="13"/>
  <c r="BI240" i="13"/>
  <c r="BH240" i="13"/>
  <c r="BG240" i="13"/>
  <c r="BE240" i="13"/>
  <c r="T240" i="13"/>
  <c r="R240" i="13"/>
  <c r="P240" i="13"/>
  <c r="BI239" i="13"/>
  <c r="BH239" i="13"/>
  <c r="BG239" i="13"/>
  <c r="BE239" i="13"/>
  <c r="T239" i="13"/>
  <c r="R239" i="13"/>
  <c r="P239" i="13"/>
  <c r="BI237" i="13"/>
  <c r="BH237" i="13"/>
  <c r="BG237" i="13"/>
  <c r="BE237" i="13"/>
  <c r="T237" i="13"/>
  <c r="R237" i="13"/>
  <c r="P237" i="13"/>
  <c r="BI236" i="13"/>
  <c r="BH236" i="13"/>
  <c r="BG236" i="13"/>
  <c r="BE236" i="13"/>
  <c r="T236" i="13"/>
  <c r="R236" i="13"/>
  <c r="P236" i="13"/>
  <c r="BI235" i="13"/>
  <c r="BH235" i="13"/>
  <c r="BG235" i="13"/>
  <c r="BE235" i="13"/>
  <c r="T235" i="13"/>
  <c r="R235" i="13"/>
  <c r="P235" i="13"/>
  <c r="BI234" i="13"/>
  <c r="BH234" i="13"/>
  <c r="BG234" i="13"/>
  <c r="BE234" i="13"/>
  <c r="T234" i="13"/>
  <c r="R234" i="13"/>
  <c r="P234" i="13"/>
  <c r="BI233" i="13"/>
  <c r="BH233" i="13"/>
  <c r="BG233" i="13"/>
  <c r="BE233" i="13"/>
  <c r="T233" i="13"/>
  <c r="R233" i="13"/>
  <c r="P233" i="13"/>
  <c r="BI232" i="13"/>
  <c r="BH232" i="13"/>
  <c r="BG232" i="13"/>
  <c r="BE232" i="13"/>
  <c r="T232" i="13"/>
  <c r="R232" i="13"/>
  <c r="P232" i="13"/>
  <c r="BI231" i="13"/>
  <c r="BH231" i="13"/>
  <c r="BG231" i="13"/>
  <c r="BE231" i="13"/>
  <c r="T231" i="13"/>
  <c r="R231" i="13"/>
  <c r="P231" i="13"/>
  <c r="BI230" i="13"/>
  <c r="BH230" i="13"/>
  <c r="BG230" i="13"/>
  <c r="BE230" i="13"/>
  <c r="T230" i="13"/>
  <c r="R230" i="13"/>
  <c r="P230" i="13"/>
  <c r="BI228" i="13"/>
  <c r="BH228" i="13"/>
  <c r="BG228" i="13"/>
  <c r="BE228" i="13"/>
  <c r="T228" i="13"/>
  <c r="R228" i="13"/>
  <c r="P228" i="13"/>
  <c r="BI227" i="13"/>
  <c r="BH227" i="13"/>
  <c r="BG227" i="13"/>
  <c r="BE227" i="13"/>
  <c r="T227" i="13"/>
  <c r="R227" i="13"/>
  <c r="P227" i="13"/>
  <c r="BI226" i="13"/>
  <c r="BH226" i="13"/>
  <c r="BG226" i="13"/>
  <c r="BE226" i="13"/>
  <c r="T226" i="13"/>
  <c r="R226" i="13"/>
  <c r="P226" i="13"/>
  <c r="BI225" i="13"/>
  <c r="BH225" i="13"/>
  <c r="BG225" i="13"/>
  <c r="BE225" i="13"/>
  <c r="T225" i="13"/>
  <c r="R225" i="13"/>
  <c r="P225" i="13"/>
  <c r="BI224" i="13"/>
  <c r="BH224" i="13"/>
  <c r="BG224" i="13"/>
  <c r="BE224" i="13"/>
  <c r="T224" i="13"/>
  <c r="R224" i="13"/>
  <c r="P224" i="13"/>
  <c r="BI223" i="13"/>
  <c r="BH223" i="13"/>
  <c r="BG223" i="13"/>
  <c r="BE223" i="13"/>
  <c r="T223" i="13"/>
  <c r="R223" i="13"/>
  <c r="P223" i="13"/>
  <c r="BI222" i="13"/>
  <c r="BH222" i="13"/>
  <c r="BG222" i="13"/>
  <c r="BE222" i="13"/>
  <c r="T222" i="13"/>
  <c r="R222" i="13"/>
  <c r="P222" i="13"/>
  <c r="BI221" i="13"/>
  <c r="BH221" i="13"/>
  <c r="BG221" i="13"/>
  <c r="BE221" i="13"/>
  <c r="T221" i="13"/>
  <c r="R221" i="13"/>
  <c r="P221" i="13"/>
  <c r="BI220" i="13"/>
  <c r="BH220" i="13"/>
  <c r="BG220" i="13"/>
  <c r="BE220" i="13"/>
  <c r="T220" i="13"/>
  <c r="R220" i="13"/>
  <c r="P220" i="13"/>
  <c r="BI219" i="13"/>
  <c r="BH219" i="13"/>
  <c r="BG219" i="13"/>
  <c r="BE219" i="13"/>
  <c r="T219" i="13"/>
  <c r="R219" i="13"/>
  <c r="P219" i="13"/>
  <c r="BI218" i="13"/>
  <c r="BH218" i="13"/>
  <c r="BG218" i="13"/>
  <c r="BE218" i="13"/>
  <c r="T218" i="13"/>
  <c r="R218" i="13"/>
  <c r="P218" i="13"/>
  <c r="BI217" i="13"/>
  <c r="BH217" i="13"/>
  <c r="BG217" i="13"/>
  <c r="BE217" i="13"/>
  <c r="T217" i="13"/>
  <c r="R217" i="13"/>
  <c r="P217" i="13"/>
  <c r="BI216" i="13"/>
  <c r="BH216" i="13"/>
  <c r="BG216" i="13"/>
  <c r="BE216" i="13"/>
  <c r="T216" i="13"/>
  <c r="R216" i="13"/>
  <c r="P216" i="13"/>
  <c r="BI215" i="13"/>
  <c r="BH215" i="13"/>
  <c r="BG215" i="13"/>
  <c r="BE215" i="13"/>
  <c r="T215" i="13"/>
  <c r="R215" i="13"/>
  <c r="P215" i="13"/>
  <c r="BI214" i="13"/>
  <c r="BH214" i="13"/>
  <c r="BG214" i="13"/>
  <c r="BE214" i="13"/>
  <c r="T214" i="13"/>
  <c r="R214" i="13"/>
  <c r="P214" i="13"/>
  <c r="BI213" i="13"/>
  <c r="BH213" i="13"/>
  <c r="BG213" i="13"/>
  <c r="BE213" i="13"/>
  <c r="T213" i="13"/>
  <c r="R213" i="13"/>
  <c r="P213" i="13"/>
  <c r="BI212" i="13"/>
  <c r="BH212" i="13"/>
  <c r="BG212" i="13"/>
  <c r="BE212" i="13"/>
  <c r="T212" i="13"/>
  <c r="R212" i="13"/>
  <c r="P212" i="13"/>
  <c r="BI211" i="13"/>
  <c r="BH211" i="13"/>
  <c r="BG211" i="13"/>
  <c r="BE211" i="13"/>
  <c r="T211" i="13"/>
  <c r="R211" i="13"/>
  <c r="P211" i="13"/>
  <c r="BI210" i="13"/>
  <c r="BH210" i="13"/>
  <c r="BG210" i="13"/>
  <c r="BE210" i="13"/>
  <c r="T210" i="13"/>
  <c r="R210" i="13"/>
  <c r="P210" i="13"/>
  <c r="BI209" i="13"/>
  <c r="BH209" i="13"/>
  <c r="BG209" i="13"/>
  <c r="BE209" i="13"/>
  <c r="T209" i="13"/>
  <c r="R209" i="13"/>
  <c r="P209" i="13"/>
  <c r="BI208" i="13"/>
  <c r="BH208" i="13"/>
  <c r="BG208" i="13"/>
  <c r="BE208" i="13"/>
  <c r="T208" i="13"/>
  <c r="R208" i="13"/>
  <c r="P208" i="13"/>
  <c r="BI207" i="13"/>
  <c r="BH207" i="13"/>
  <c r="BG207" i="13"/>
  <c r="BE207" i="13"/>
  <c r="T207" i="13"/>
  <c r="R207" i="13"/>
  <c r="P207" i="13"/>
  <c r="BI206" i="13"/>
  <c r="BH206" i="13"/>
  <c r="BG206" i="13"/>
  <c r="BE206" i="13"/>
  <c r="T206" i="13"/>
  <c r="R206" i="13"/>
  <c r="P206" i="13"/>
  <c r="BI205" i="13"/>
  <c r="BH205" i="13"/>
  <c r="BG205" i="13"/>
  <c r="BE205" i="13"/>
  <c r="T205" i="13"/>
  <c r="R205" i="13"/>
  <c r="P205" i="13"/>
  <c r="BI204" i="13"/>
  <c r="BH204" i="13"/>
  <c r="BG204" i="13"/>
  <c r="BE204" i="13"/>
  <c r="T204" i="13"/>
  <c r="R204" i="13"/>
  <c r="P204" i="13"/>
  <c r="BI203" i="13"/>
  <c r="BH203" i="13"/>
  <c r="BG203" i="13"/>
  <c r="BE203" i="13"/>
  <c r="T203" i="13"/>
  <c r="R203" i="13"/>
  <c r="P203" i="13"/>
  <c r="BI202" i="13"/>
  <c r="BH202" i="13"/>
  <c r="BG202" i="13"/>
  <c r="BE202" i="13"/>
  <c r="T202" i="13"/>
  <c r="R202" i="13"/>
  <c r="P202" i="13"/>
  <c r="BI201" i="13"/>
  <c r="BH201" i="13"/>
  <c r="BG201" i="13"/>
  <c r="BE201" i="13"/>
  <c r="T201" i="13"/>
  <c r="R201" i="13"/>
  <c r="P201" i="13"/>
  <c r="BI200" i="13"/>
  <c r="BH200" i="13"/>
  <c r="BG200" i="13"/>
  <c r="BE200" i="13"/>
  <c r="T200" i="13"/>
  <c r="R200" i="13"/>
  <c r="P200" i="13"/>
  <c r="BI199" i="13"/>
  <c r="BH199" i="13"/>
  <c r="BG199" i="13"/>
  <c r="BE199" i="13"/>
  <c r="T199" i="13"/>
  <c r="R199" i="13"/>
  <c r="P199" i="13"/>
  <c r="BI198" i="13"/>
  <c r="BH198" i="13"/>
  <c r="BG198" i="13"/>
  <c r="BE198" i="13"/>
  <c r="T198" i="13"/>
  <c r="R198" i="13"/>
  <c r="P198" i="13"/>
  <c r="BI197" i="13"/>
  <c r="BH197" i="13"/>
  <c r="BG197" i="13"/>
  <c r="BE197" i="13"/>
  <c r="T197" i="13"/>
  <c r="R197" i="13"/>
  <c r="P197" i="13"/>
  <c r="BI196" i="13"/>
  <c r="BH196" i="13"/>
  <c r="BG196" i="13"/>
  <c r="BE196" i="13"/>
  <c r="T196" i="13"/>
  <c r="R196" i="13"/>
  <c r="P196" i="13"/>
  <c r="BI195" i="13"/>
  <c r="BH195" i="13"/>
  <c r="BG195" i="13"/>
  <c r="BE195" i="13"/>
  <c r="T195" i="13"/>
  <c r="R195" i="13"/>
  <c r="P195" i="13"/>
  <c r="BI194" i="13"/>
  <c r="BH194" i="13"/>
  <c r="BG194" i="13"/>
  <c r="BE194" i="13"/>
  <c r="T194" i="13"/>
  <c r="R194" i="13"/>
  <c r="P194" i="13"/>
  <c r="BI193" i="13"/>
  <c r="BH193" i="13"/>
  <c r="BG193" i="13"/>
  <c r="BE193" i="13"/>
  <c r="T193" i="13"/>
  <c r="R193" i="13"/>
  <c r="P193" i="13"/>
  <c r="BI192" i="13"/>
  <c r="BH192" i="13"/>
  <c r="BG192" i="13"/>
  <c r="BE192" i="13"/>
  <c r="T192" i="13"/>
  <c r="R192" i="13"/>
  <c r="P192" i="13"/>
  <c r="BI191" i="13"/>
  <c r="BH191" i="13"/>
  <c r="BG191" i="13"/>
  <c r="BE191" i="13"/>
  <c r="T191" i="13"/>
  <c r="R191" i="13"/>
  <c r="P191" i="13"/>
  <c r="BI190" i="13"/>
  <c r="BH190" i="13"/>
  <c r="BG190" i="13"/>
  <c r="BE190" i="13"/>
  <c r="T190" i="13"/>
  <c r="R190" i="13"/>
  <c r="P190" i="13"/>
  <c r="BI189" i="13"/>
  <c r="BH189" i="13"/>
  <c r="BG189" i="13"/>
  <c r="BE189" i="13"/>
  <c r="T189" i="13"/>
  <c r="R189" i="13"/>
  <c r="P189" i="13"/>
  <c r="BI188" i="13"/>
  <c r="BH188" i="13"/>
  <c r="BG188" i="13"/>
  <c r="BE188" i="13"/>
  <c r="T188" i="13"/>
  <c r="R188" i="13"/>
  <c r="P188" i="13"/>
  <c r="BI187" i="13"/>
  <c r="BH187" i="13"/>
  <c r="BG187" i="13"/>
  <c r="BE187" i="13"/>
  <c r="T187" i="13"/>
  <c r="R187" i="13"/>
  <c r="P187" i="13"/>
  <c r="BI186" i="13"/>
  <c r="BH186" i="13"/>
  <c r="BG186" i="13"/>
  <c r="BE186" i="13"/>
  <c r="T186" i="13"/>
  <c r="R186" i="13"/>
  <c r="P186" i="13"/>
  <c r="BI185" i="13"/>
  <c r="BH185" i="13"/>
  <c r="BG185" i="13"/>
  <c r="BE185" i="13"/>
  <c r="T185" i="13"/>
  <c r="R185" i="13"/>
  <c r="P185" i="13"/>
  <c r="BI184" i="13"/>
  <c r="BH184" i="13"/>
  <c r="BG184" i="13"/>
  <c r="BE184" i="13"/>
  <c r="T184" i="13"/>
  <c r="R184" i="13"/>
  <c r="P184" i="13"/>
  <c r="BI183" i="13"/>
  <c r="BH183" i="13"/>
  <c r="BG183" i="13"/>
  <c r="BE183" i="13"/>
  <c r="T183" i="13"/>
  <c r="R183" i="13"/>
  <c r="P183" i="13"/>
  <c r="BI182" i="13"/>
  <c r="BH182" i="13"/>
  <c r="BG182" i="13"/>
  <c r="BE182" i="13"/>
  <c r="T182" i="13"/>
  <c r="R182" i="13"/>
  <c r="P182" i="13"/>
  <c r="BI181" i="13"/>
  <c r="BH181" i="13"/>
  <c r="BG181" i="13"/>
  <c r="BE181" i="13"/>
  <c r="T181" i="13"/>
  <c r="R181" i="13"/>
  <c r="P181" i="13"/>
  <c r="BI180" i="13"/>
  <c r="BH180" i="13"/>
  <c r="BG180" i="13"/>
  <c r="BE180" i="13"/>
  <c r="T180" i="13"/>
  <c r="R180" i="13"/>
  <c r="P180" i="13"/>
  <c r="BI179" i="13"/>
  <c r="BH179" i="13"/>
  <c r="BG179" i="13"/>
  <c r="BE179" i="13"/>
  <c r="T179" i="13"/>
  <c r="R179" i="13"/>
  <c r="P179" i="13"/>
  <c r="BI178" i="13"/>
  <c r="BH178" i="13"/>
  <c r="BG178" i="13"/>
  <c r="BE178" i="13"/>
  <c r="T178" i="13"/>
  <c r="R178" i="13"/>
  <c r="P178" i="13"/>
  <c r="BI177" i="13"/>
  <c r="BH177" i="13"/>
  <c r="BG177" i="13"/>
  <c r="BE177" i="13"/>
  <c r="T177" i="13"/>
  <c r="R177" i="13"/>
  <c r="P177" i="13"/>
  <c r="BI176" i="13"/>
  <c r="BH176" i="13"/>
  <c r="BG176" i="13"/>
  <c r="BE176" i="13"/>
  <c r="T176" i="13"/>
  <c r="R176" i="13"/>
  <c r="P176" i="13"/>
  <c r="BI175" i="13"/>
  <c r="BH175" i="13"/>
  <c r="BG175" i="13"/>
  <c r="BE175" i="13"/>
  <c r="T175" i="13"/>
  <c r="R175" i="13"/>
  <c r="P175" i="13"/>
  <c r="BI174" i="13"/>
  <c r="BH174" i="13"/>
  <c r="BG174" i="13"/>
  <c r="BE174" i="13"/>
  <c r="T174" i="13"/>
  <c r="R174" i="13"/>
  <c r="P174" i="13"/>
  <c r="BI173" i="13"/>
  <c r="BH173" i="13"/>
  <c r="BG173" i="13"/>
  <c r="BE173" i="13"/>
  <c r="T173" i="13"/>
  <c r="R173" i="13"/>
  <c r="P173" i="13"/>
  <c r="BI172" i="13"/>
  <c r="BH172" i="13"/>
  <c r="BG172" i="13"/>
  <c r="BE172" i="13"/>
  <c r="T172" i="13"/>
  <c r="R172" i="13"/>
  <c r="P172" i="13"/>
  <c r="BI171" i="13"/>
  <c r="BH171" i="13"/>
  <c r="BG171" i="13"/>
  <c r="BE171" i="13"/>
  <c r="T171" i="13"/>
  <c r="R171" i="13"/>
  <c r="P171" i="13"/>
  <c r="BI169" i="13"/>
  <c r="BH169" i="13"/>
  <c r="BG169" i="13"/>
  <c r="BE169" i="13"/>
  <c r="T169" i="13"/>
  <c r="R169" i="13"/>
  <c r="P169" i="13"/>
  <c r="BI168" i="13"/>
  <c r="BH168" i="13"/>
  <c r="BG168" i="13"/>
  <c r="BE168" i="13"/>
  <c r="T168" i="13"/>
  <c r="R168" i="13"/>
  <c r="P168" i="13"/>
  <c r="BI167" i="13"/>
  <c r="BH167" i="13"/>
  <c r="BG167" i="13"/>
  <c r="BE167" i="13"/>
  <c r="T167" i="13"/>
  <c r="R167" i="13"/>
  <c r="P167" i="13"/>
  <c r="BI166" i="13"/>
  <c r="BH166" i="13"/>
  <c r="BG166" i="13"/>
  <c r="BE166" i="13"/>
  <c r="T166" i="13"/>
  <c r="R166" i="13"/>
  <c r="P166" i="13"/>
  <c r="BI165" i="13"/>
  <c r="BH165" i="13"/>
  <c r="BG165" i="13"/>
  <c r="BE165" i="13"/>
  <c r="T165" i="13"/>
  <c r="R165" i="13"/>
  <c r="P165" i="13"/>
  <c r="BI164" i="13"/>
  <c r="BH164" i="13"/>
  <c r="BG164" i="13"/>
  <c r="BE164" i="13"/>
  <c r="T164" i="13"/>
  <c r="R164" i="13"/>
  <c r="P164" i="13"/>
  <c r="BI163" i="13"/>
  <c r="BH163" i="13"/>
  <c r="BG163" i="13"/>
  <c r="BE163" i="13"/>
  <c r="T163" i="13"/>
  <c r="R163" i="13"/>
  <c r="P163" i="13"/>
  <c r="BI162" i="13"/>
  <c r="BH162" i="13"/>
  <c r="BG162" i="13"/>
  <c r="BE162" i="13"/>
  <c r="T162" i="13"/>
  <c r="R162" i="13"/>
  <c r="P162" i="13"/>
  <c r="BI161" i="13"/>
  <c r="BH161" i="13"/>
  <c r="BG161" i="13"/>
  <c r="BE161" i="13"/>
  <c r="T161" i="13"/>
  <c r="R161" i="13"/>
  <c r="P161" i="13"/>
  <c r="BI160" i="13"/>
  <c r="BH160" i="13"/>
  <c r="BG160" i="13"/>
  <c r="BE160" i="13"/>
  <c r="T160" i="13"/>
  <c r="R160" i="13"/>
  <c r="P160" i="13"/>
  <c r="BI159" i="13"/>
  <c r="BH159" i="13"/>
  <c r="BG159" i="13"/>
  <c r="BE159" i="13"/>
  <c r="T159" i="13"/>
  <c r="R159" i="13"/>
  <c r="P159" i="13"/>
  <c r="BI158" i="13"/>
  <c r="BH158" i="13"/>
  <c r="BG158" i="13"/>
  <c r="BE158" i="13"/>
  <c r="T158" i="13"/>
  <c r="R158" i="13"/>
  <c r="P158" i="13"/>
  <c r="BI157" i="13"/>
  <c r="BH157" i="13"/>
  <c r="BG157" i="13"/>
  <c r="BE157" i="13"/>
  <c r="T157" i="13"/>
  <c r="R157" i="13"/>
  <c r="P157" i="13"/>
  <c r="BI156" i="13"/>
  <c r="BH156" i="13"/>
  <c r="BG156" i="13"/>
  <c r="BE156" i="13"/>
  <c r="T156" i="13"/>
  <c r="R156" i="13"/>
  <c r="P156" i="13"/>
  <c r="BI155" i="13"/>
  <c r="BH155" i="13"/>
  <c r="BG155" i="13"/>
  <c r="BE155" i="13"/>
  <c r="T155" i="13"/>
  <c r="R155" i="13"/>
  <c r="P155" i="13"/>
  <c r="BI154" i="13"/>
  <c r="BH154" i="13"/>
  <c r="BG154" i="13"/>
  <c r="BE154" i="13"/>
  <c r="T154" i="13"/>
  <c r="R154" i="13"/>
  <c r="P154" i="13"/>
  <c r="BI153" i="13"/>
  <c r="BH153" i="13"/>
  <c r="BG153" i="13"/>
  <c r="BE153" i="13"/>
  <c r="T153" i="13"/>
  <c r="R153" i="13"/>
  <c r="P153" i="13"/>
  <c r="BI152" i="13"/>
  <c r="BH152" i="13"/>
  <c r="BG152" i="13"/>
  <c r="BE152" i="13"/>
  <c r="T152" i="13"/>
  <c r="R152" i="13"/>
  <c r="P152" i="13"/>
  <c r="BI151" i="13"/>
  <c r="BH151" i="13"/>
  <c r="BG151" i="13"/>
  <c r="BE151" i="13"/>
  <c r="T151" i="13"/>
  <c r="R151" i="13"/>
  <c r="P151" i="13"/>
  <c r="BI150" i="13"/>
  <c r="BH150" i="13"/>
  <c r="BG150" i="13"/>
  <c r="BE150" i="13"/>
  <c r="T150" i="13"/>
  <c r="R150" i="13"/>
  <c r="P150" i="13"/>
  <c r="BI149" i="13"/>
  <c r="BH149" i="13"/>
  <c r="BG149" i="13"/>
  <c r="BE149" i="13"/>
  <c r="T149" i="13"/>
  <c r="R149" i="13"/>
  <c r="P149" i="13"/>
  <c r="BI148" i="13"/>
  <c r="BH148" i="13"/>
  <c r="BG148" i="13"/>
  <c r="BE148" i="13"/>
  <c r="T148" i="13"/>
  <c r="R148" i="13"/>
  <c r="P148" i="13"/>
  <c r="BI147" i="13"/>
  <c r="BH147" i="13"/>
  <c r="BG147" i="13"/>
  <c r="BE147" i="13"/>
  <c r="T147" i="13"/>
  <c r="R147" i="13"/>
  <c r="P147" i="13"/>
  <c r="BI146" i="13"/>
  <c r="BH146" i="13"/>
  <c r="BG146" i="13"/>
  <c r="BE146" i="13"/>
  <c r="T146" i="13"/>
  <c r="R146" i="13"/>
  <c r="P146" i="13"/>
  <c r="BI145" i="13"/>
  <c r="BH145" i="13"/>
  <c r="BG145" i="13"/>
  <c r="BE145" i="13"/>
  <c r="T145" i="13"/>
  <c r="R145" i="13"/>
  <c r="P145" i="13"/>
  <c r="BI144" i="13"/>
  <c r="BH144" i="13"/>
  <c r="BG144" i="13"/>
  <c r="BE144" i="13"/>
  <c r="T144" i="13"/>
  <c r="R144" i="13"/>
  <c r="P144" i="13"/>
  <c r="BI143" i="13"/>
  <c r="BH143" i="13"/>
  <c r="BG143" i="13"/>
  <c r="BE143" i="13"/>
  <c r="T143" i="13"/>
  <c r="R143" i="13"/>
  <c r="P143" i="13"/>
  <c r="BI142" i="13"/>
  <c r="BH142" i="13"/>
  <c r="BG142" i="13"/>
  <c r="BE142" i="13"/>
  <c r="T142" i="13"/>
  <c r="R142" i="13"/>
  <c r="P142" i="13"/>
  <c r="BI141" i="13"/>
  <c r="BH141" i="13"/>
  <c r="BG141" i="13"/>
  <c r="BE141" i="13"/>
  <c r="T141" i="13"/>
  <c r="R141" i="13"/>
  <c r="P141" i="13"/>
  <c r="BI140" i="13"/>
  <c r="BH140" i="13"/>
  <c r="BG140" i="13"/>
  <c r="BE140" i="13"/>
  <c r="T140" i="13"/>
  <c r="R140" i="13"/>
  <c r="P140" i="13"/>
  <c r="BI139" i="13"/>
  <c r="BH139" i="13"/>
  <c r="BG139" i="13"/>
  <c r="BE139" i="13"/>
  <c r="T139" i="13"/>
  <c r="R139" i="13"/>
  <c r="P139" i="13"/>
  <c r="BI138" i="13"/>
  <c r="BH138" i="13"/>
  <c r="BG138" i="13"/>
  <c r="BE138" i="13"/>
  <c r="T138" i="13"/>
  <c r="R138" i="13"/>
  <c r="P138" i="13"/>
  <c r="BI137" i="13"/>
  <c r="BH137" i="13"/>
  <c r="BG137" i="13"/>
  <c r="BE137" i="13"/>
  <c r="T137" i="13"/>
  <c r="R137" i="13"/>
  <c r="P137" i="13"/>
  <c r="BI136" i="13"/>
  <c r="BH136" i="13"/>
  <c r="BG136" i="13"/>
  <c r="BE136" i="13"/>
  <c r="T136" i="13"/>
  <c r="R136" i="13"/>
  <c r="P136" i="13"/>
  <c r="BI135" i="13"/>
  <c r="BH135" i="13"/>
  <c r="BG135" i="13"/>
  <c r="BE135" i="13"/>
  <c r="T135" i="13"/>
  <c r="R135" i="13"/>
  <c r="P135" i="13"/>
  <c r="J130" i="13"/>
  <c r="J129" i="13"/>
  <c r="F129" i="13"/>
  <c r="F127" i="13"/>
  <c r="E125" i="13"/>
  <c r="J96" i="13"/>
  <c r="J95" i="13"/>
  <c r="F95" i="13"/>
  <c r="F93" i="13"/>
  <c r="E91" i="13"/>
  <c r="J22" i="13"/>
  <c r="E22" i="13"/>
  <c r="F130" i="13"/>
  <c r="J21" i="13"/>
  <c r="J16" i="13"/>
  <c r="J93" i="13"/>
  <c r="E7" i="13"/>
  <c r="E119" i="13"/>
  <c r="J41" i="12"/>
  <c r="J40" i="12"/>
  <c r="AY111" i="1"/>
  <c r="J39" i="12"/>
  <c r="AX111" i="1"/>
  <c r="BI278" i="12"/>
  <c r="BH278" i="12"/>
  <c r="BG278" i="12"/>
  <c r="BE278" i="12"/>
  <c r="T278" i="12"/>
  <c r="T277" i="12"/>
  <c r="R278" i="12"/>
  <c r="R277" i="12"/>
  <c r="P278" i="12"/>
  <c r="P277" i="12"/>
  <c r="BI276" i="12"/>
  <c r="BH276" i="12"/>
  <c r="BG276" i="12"/>
  <c r="BE276" i="12"/>
  <c r="T276" i="12"/>
  <c r="R276" i="12"/>
  <c r="P276" i="12"/>
  <c r="BI275" i="12"/>
  <c r="BH275" i="12"/>
  <c r="BG275" i="12"/>
  <c r="BE275" i="12"/>
  <c r="T275" i="12"/>
  <c r="R275" i="12"/>
  <c r="P275" i="12"/>
  <c r="BI273" i="12"/>
  <c r="BH273" i="12"/>
  <c r="BG273" i="12"/>
  <c r="BE273" i="12"/>
  <c r="T273" i="12"/>
  <c r="R273" i="12"/>
  <c r="P273" i="12"/>
  <c r="BI272" i="12"/>
  <c r="BH272" i="12"/>
  <c r="BG272" i="12"/>
  <c r="BE272" i="12"/>
  <c r="T272" i="12"/>
  <c r="R272" i="12"/>
  <c r="P272" i="12"/>
  <c r="BI271" i="12"/>
  <c r="BH271" i="12"/>
  <c r="BG271" i="12"/>
  <c r="BE271" i="12"/>
  <c r="T271" i="12"/>
  <c r="R271" i="12"/>
  <c r="P271" i="12"/>
  <c r="BI269" i="12"/>
  <c r="BH269" i="12"/>
  <c r="BG269" i="12"/>
  <c r="BE269" i="12"/>
  <c r="T269" i="12"/>
  <c r="R269" i="12"/>
  <c r="P269" i="12"/>
  <c r="BI268" i="12"/>
  <c r="BH268" i="12"/>
  <c r="BG268" i="12"/>
  <c r="BE268" i="12"/>
  <c r="T268" i="12"/>
  <c r="R268" i="12"/>
  <c r="P268" i="12"/>
  <c r="BI267" i="12"/>
  <c r="BH267" i="12"/>
  <c r="BG267" i="12"/>
  <c r="BE267" i="12"/>
  <c r="T267" i="12"/>
  <c r="R267" i="12"/>
  <c r="P267" i="12"/>
  <c r="BI265" i="12"/>
  <c r="BH265" i="12"/>
  <c r="BG265" i="12"/>
  <c r="BE265" i="12"/>
  <c r="T265" i="12"/>
  <c r="T264" i="12"/>
  <c r="R265" i="12"/>
  <c r="R264" i="12"/>
  <c r="P265" i="12"/>
  <c r="P264" i="12"/>
  <c r="BI263" i="12"/>
  <c r="BH263" i="12"/>
  <c r="BG263" i="12"/>
  <c r="BE263" i="12"/>
  <c r="T263" i="12"/>
  <c r="R263" i="12"/>
  <c r="P263" i="12"/>
  <c r="BI262" i="12"/>
  <c r="BH262" i="12"/>
  <c r="BG262" i="12"/>
  <c r="BE262" i="12"/>
  <c r="T262" i="12"/>
  <c r="R262" i="12"/>
  <c r="P262" i="12"/>
  <c r="BI261" i="12"/>
  <c r="BH261" i="12"/>
  <c r="BG261" i="12"/>
  <c r="BE261" i="12"/>
  <c r="T261" i="12"/>
  <c r="R261" i="12"/>
  <c r="P261" i="12"/>
  <c r="BI260" i="12"/>
  <c r="BH260" i="12"/>
  <c r="BG260" i="12"/>
  <c r="BE260" i="12"/>
  <c r="T260" i="12"/>
  <c r="R260" i="12"/>
  <c r="P260" i="12"/>
  <c r="BI259" i="12"/>
  <c r="BH259" i="12"/>
  <c r="BG259" i="12"/>
  <c r="BE259" i="12"/>
  <c r="T259" i="12"/>
  <c r="R259" i="12"/>
  <c r="P259" i="12"/>
  <c r="BI258" i="12"/>
  <c r="BH258" i="12"/>
  <c r="BG258" i="12"/>
  <c r="BE258" i="12"/>
  <c r="T258" i="12"/>
  <c r="R258" i="12"/>
  <c r="P258" i="12"/>
  <c r="BI257" i="12"/>
  <c r="BH257" i="12"/>
  <c r="BG257" i="12"/>
  <c r="BE257" i="12"/>
  <c r="T257" i="12"/>
  <c r="R257" i="12"/>
  <c r="P257" i="12"/>
  <c r="BI256" i="12"/>
  <c r="BH256" i="12"/>
  <c r="BG256" i="12"/>
  <c r="BE256" i="12"/>
  <c r="T256" i="12"/>
  <c r="R256" i="12"/>
  <c r="P256" i="12"/>
  <c r="BI255" i="12"/>
  <c r="BH255" i="12"/>
  <c r="BG255" i="12"/>
  <c r="BE255" i="12"/>
  <c r="T255" i="12"/>
  <c r="R255" i="12"/>
  <c r="P255" i="12"/>
  <c r="BI254" i="12"/>
  <c r="BH254" i="12"/>
  <c r="BG254" i="12"/>
  <c r="BE254" i="12"/>
  <c r="T254" i="12"/>
  <c r="R254" i="12"/>
  <c r="P254" i="12"/>
  <c r="BI253" i="12"/>
  <c r="BH253" i="12"/>
  <c r="BG253" i="12"/>
  <c r="BE253" i="12"/>
  <c r="T253" i="12"/>
  <c r="R253" i="12"/>
  <c r="P253" i="12"/>
  <c r="BI252" i="12"/>
  <c r="BH252" i="12"/>
  <c r="BG252" i="12"/>
  <c r="BE252" i="12"/>
  <c r="T252" i="12"/>
  <c r="R252" i="12"/>
  <c r="P252" i="12"/>
  <c r="BI251" i="12"/>
  <c r="BH251" i="12"/>
  <c r="BG251" i="12"/>
  <c r="BE251" i="12"/>
  <c r="T251" i="12"/>
  <c r="R251" i="12"/>
  <c r="P251" i="12"/>
  <c r="BI250" i="12"/>
  <c r="BH250" i="12"/>
  <c r="BG250" i="12"/>
  <c r="BE250" i="12"/>
  <c r="T250" i="12"/>
  <c r="R250" i="12"/>
  <c r="P250" i="12"/>
  <c r="BI249" i="12"/>
  <c r="BH249" i="12"/>
  <c r="BG249" i="12"/>
  <c r="BE249" i="12"/>
  <c r="T249" i="12"/>
  <c r="R249" i="12"/>
  <c r="P249" i="12"/>
  <c r="BI247" i="12"/>
  <c r="BH247" i="12"/>
  <c r="BG247" i="12"/>
  <c r="BE247" i="12"/>
  <c r="T247" i="12"/>
  <c r="R247" i="12"/>
  <c r="P247" i="12"/>
  <c r="BI246" i="12"/>
  <c r="BH246" i="12"/>
  <c r="BG246" i="12"/>
  <c r="BE246" i="12"/>
  <c r="T246" i="12"/>
  <c r="R246" i="12"/>
  <c r="P246" i="12"/>
  <c r="BI245" i="12"/>
  <c r="BH245" i="12"/>
  <c r="BG245" i="12"/>
  <c r="BE245" i="12"/>
  <c r="T245" i="12"/>
  <c r="R245" i="12"/>
  <c r="P245" i="12"/>
  <c r="BI243" i="12"/>
  <c r="BH243" i="12"/>
  <c r="BG243" i="12"/>
  <c r="BE243" i="12"/>
  <c r="T243" i="12"/>
  <c r="R243" i="12"/>
  <c r="P243" i="12"/>
  <c r="BI242" i="12"/>
  <c r="BH242" i="12"/>
  <c r="BG242" i="12"/>
  <c r="BE242" i="12"/>
  <c r="T242" i="12"/>
  <c r="R242" i="12"/>
  <c r="P242" i="12"/>
  <c r="BI241" i="12"/>
  <c r="BH241" i="12"/>
  <c r="BG241" i="12"/>
  <c r="BE241" i="12"/>
  <c r="T241" i="12"/>
  <c r="R241" i="12"/>
  <c r="P241" i="12"/>
  <c r="BI240" i="12"/>
  <c r="BH240" i="12"/>
  <c r="BG240" i="12"/>
  <c r="BE240" i="12"/>
  <c r="T240" i="12"/>
  <c r="R240" i="12"/>
  <c r="P240" i="12"/>
  <c r="BI239" i="12"/>
  <c r="BH239" i="12"/>
  <c r="BG239" i="12"/>
  <c r="BE239" i="12"/>
  <c r="T239" i="12"/>
  <c r="R239" i="12"/>
  <c r="P239" i="12"/>
  <c r="BI238" i="12"/>
  <c r="BH238" i="12"/>
  <c r="BG238" i="12"/>
  <c r="BE238" i="12"/>
  <c r="T238" i="12"/>
  <c r="R238" i="12"/>
  <c r="P238" i="12"/>
  <c r="BI237" i="12"/>
  <c r="BH237" i="12"/>
  <c r="BG237" i="12"/>
  <c r="BE237" i="12"/>
  <c r="T237" i="12"/>
  <c r="R237" i="12"/>
  <c r="P237" i="12"/>
  <c r="BI236" i="12"/>
  <c r="BH236" i="12"/>
  <c r="BG236" i="12"/>
  <c r="BE236" i="12"/>
  <c r="T236" i="12"/>
  <c r="R236" i="12"/>
  <c r="P236" i="12"/>
  <c r="BI235" i="12"/>
  <c r="BH235" i="12"/>
  <c r="BG235" i="12"/>
  <c r="BE235" i="12"/>
  <c r="T235" i="12"/>
  <c r="R235" i="12"/>
  <c r="P235" i="12"/>
  <c r="BI234" i="12"/>
  <c r="BH234" i="12"/>
  <c r="BG234" i="12"/>
  <c r="BE234" i="12"/>
  <c r="T234" i="12"/>
  <c r="R234" i="12"/>
  <c r="P234" i="12"/>
  <c r="BI233" i="12"/>
  <c r="BH233" i="12"/>
  <c r="BG233" i="12"/>
  <c r="BE233" i="12"/>
  <c r="T233" i="12"/>
  <c r="R233" i="12"/>
  <c r="P233" i="12"/>
  <c r="BI231" i="12"/>
  <c r="BH231" i="12"/>
  <c r="BG231" i="12"/>
  <c r="BE231" i="12"/>
  <c r="T231" i="12"/>
  <c r="R231" i="12"/>
  <c r="P231" i="12"/>
  <c r="BI230" i="12"/>
  <c r="BH230" i="12"/>
  <c r="BG230" i="12"/>
  <c r="BE230" i="12"/>
  <c r="T230" i="12"/>
  <c r="R230" i="12"/>
  <c r="P230" i="12"/>
  <c r="BI229" i="12"/>
  <c r="BH229" i="12"/>
  <c r="BG229" i="12"/>
  <c r="BE229" i="12"/>
  <c r="T229" i="12"/>
  <c r="R229" i="12"/>
  <c r="P229" i="12"/>
  <c r="BI228" i="12"/>
  <c r="BH228" i="12"/>
  <c r="BG228" i="12"/>
  <c r="BE228" i="12"/>
  <c r="T228" i="12"/>
  <c r="R228" i="12"/>
  <c r="P228" i="12"/>
  <c r="BI227" i="12"/>
  <c r="BH227" i="12"/>
  <c r="BG227" i="12"/>
  <c r="BE227" i="12"/>
  <c r="T227" i="12"/>
  <c r="R227" i="12"/>
  <c r="P227" i="12"/>
  <c r="BI226" i="12"/>
  <c r="BH226" i="12"/>
  <c r="BG226" i="12"/>
  <c r="BE226" i="12"/>
  <c r="T226" i="12"/>
  <c r="R226" i="12"/>
  <c r="P226" i="12"/>
  <c r="BI225" i="12"/>
  <c r="BH225" i="12"/>
  <c r="BG225" i="12"/>
  <c r="BE225" i="12"/>
  <c r="T225" i="12"/>
  <c r="R225" i="12"/>
  <c r="P225" i="12"/>
  <c r="BI224" i="12"/>
  <c r="BH224" i="12"/>
  <c r="BG224" i="12"/>
  <c r="BE224" i="12"/>
  <c r="T224" i="12"/>
  <c r="R224" i="12"/>
  <c r="P224" i="12"/>
  <c r="BI223" i="12"/>
  <c r="BH223" i="12"/>
  <c r="BG223" i="12"/>
  <c r="BE223" i="12"/>
  <c r="T223" i="12"/>
  <c r="R223" i="12"/>
  <c r="P223" i="12"/>
  <c r="BI222" i="12"/>
  <c r="BH222" i="12"/>
  <c r="BG222" i="12"/>
  <c r="BE222" i="12"/>
  <c r="T222" i="12"/>
  <c r="R222" i="12"/>
  <c r="P222" i="12"/>
  <c r="BI221" i="12"/>
  <c r="BH221" i="12"/>
  <c r="BG221" i="12"/>
  <c r="BE221" i="12"/>
  <c r="T221" i="12"/>
  <c r="R221" i="12"/>
  <c r="P221" i="12"/>
  <c r="BI220" i="12"/>
  <c r="BH220" i="12"/>
  <c r="BG220" i="12"/>
  <c r="BE220" i="12"/>
  <c r="T220" i="12"/>
  <c r="R220" i="12"/>
  <c r="P220" i="12"/>
  <c r="BI219" i="12"/>
  <c r="BH219" i="12"/>
  <c r="BG219" i="12"/>
  <c r="BE219" i="12"/>
  <c r="T219" i="12"/>
  <c r="R219" i="12"/>
  <c r="P219" i="12"/>
  <c r="BI218" i="12"/>
  <c r="BH218" i="12"/>
  <c r="BG218" i="12"/>
  <c r="BE218" i="12"/>
  <c r="T218" i="12"/>
  <c r="R218" i="12"/>
  <c r="P218" i="12"/>
  <c r="BI217" i="12"/>
  <c r="BH217" i="12"/>
  <c r="BG217" i="12"/>
  <c r="BE217" i="12"/>
  <c r="T217" i="12"/>
  <c r="R217" i="12"/>
  <c r="P217" i="12"/>
  <c r="BI216" i="12"/>
  <c r="BH216" i="12"/>
  <c r="BG216" i="12"/>
  <c r="BE216" i="12"/>
  <c r="T216" i="12"/>
  <c r="R216" i="12"/>
  <c r="P216" i="12"/>
  <c r="BI215" i="12"/>
  <c r="BH215" i="12"/>
  <c r="BG215" i="12"/>
  <c r="BE215" i="12"/>
  <c r="T215" i="12"/>
  <c r="R215" i="12"/>
  <c r="P215" i="12"/>
  <c r="BI214" i="12"/>
  <c r="BH214" i="12"/>
  <c r="BG214" i="12"/>
  <c r="BE214" i="12"/>
  <c r="T214" i="12"/>
  <c r="R214" i="12"/>
  <c r="P214" i="12"/>
  <c r="BI213" i="12"/>
  <c r="BH213" i="12"/>
  <c r="BG213" i="12"/>
  <c r="BE213" i="12"/>
  <c r="T213" i="12"/>
  <c r="R213" i="12"/>
  <c r="P213" i="12"/>
  <c r="BI212" i="12"/>
  <c r="BH212" i="12"/>
  <c r="BG212" i="12"/>
  <c r="BE212" i="12"/>
  <c r="T212" i="12"/>
  <c r="R212" i="12"/>
  <c r="P212" i="12"/>
  <c r="BI211" i="12"/>
  <c r="BH211" i="12"/>
  <c r="BG211" i="12"/>
  <c r="BE211" i="12"/>
  <c r="T211" i="12"/>
  <c r="R211" i="12"/>
  <c r="P211" i="12"/>
  <c r="BI210" i="12"/>
  <c r="BH210" i="12"/>
  <c r="BG210" i="12"/>
  <c r="BE210" i="12"/>
  <c r="T210" i="12"/>
  <c r="R210" i="12"/>
  <c r="P210" i="12"/>
  <c r="BI209" i="12"/>
  <c r="BH209" i="12"/>
  <c r="BG209" i="12"/>
  <c r="BE209" i="12"/>
  <c r="T209" i="12"/>
  <c r="R209" i="12"/>
  <c r="P209" i="12"/>
  <c r="BI207" i="12"/>
  <c r="BH207" i="12"/>
  <c r="BG207" i="12"/>
  <c r="BE207" i="12"/>
  <c r="T207" i="12"/>
  <c r="R207" i="12"/>
  <c r="P207" i="12"/>
  <c r="BI206" i="12"/>
  <c r="BH206" i="12"/>
  <c r="BG206" i="12"/>
  <c r="BE206" i="12"/>
  <c r="T206" i="12"/>
  <c r="R206" i="12"/>
  <c r="P206" i="12"/>
  <c r="BI205" i="12"/>
  <c r="BH205" i="12"/>
  <c r="BG205" i="12"/>
  <c r="BE205" i="12"/>
  <c r="T205" i="12"/>
  <c r="R205" i="12"/>
  <c r="P205" i="12"/>
  <c r="BI204" i="12"/>
  <c r="BH204" i="12"/>
  <c r="BG204" i="12"/>
  <c r="BE204" i="12"/>
  <c r="T204" i="12"/>
  <c r="R204" i="12"/>
  <c r="P204" i="12"/>
  <c r="BI203" i="12"/>
  <c r="BH203" i="12"/>
  <c r="BG203" i="12"/>
  <c r="BE203" i="12"/>
  <c r="T203" i="12"/>
  <c r="R203" i="12"/>
  <c r="P203" i="12"/>
  <c r="BI201" i="12"/>
  <c r="BH201" i="12"/>
  <c r="BG201" i="12"/>
  <c r="BE201" i="12"/>
  <c r="T201" i="12"/>
  <c r="R201" i="12"/>
  <c r="P201" i="12"/>
  <c r="BI200" i="12"/>
  <c r="BH200" i="12"/>
  <c r="BG200" i="12"/>
  <c r="BE200" i="12"/>
  <c r="T200" i="12"/>
  <c r="R200" i="12"/>
  <c r="P200" i="12"/>
  <c r="BI199" i="12"/>
  <c r="BH199" i="12"/>
  <c r="BG199" i="12"/>
  <c r="BE199" i="12"/>
  <c r="T199" i="12"/>
  <c r="R199" i="12"/>
  <c r="P199" i="12"/>
  <c r="BI198" i="12"/>
  <c r="BH198" i="12"/>
  <c r="BG198" i="12"/>
  <c r="BE198" i="12"/>
  <c r="T198" i="12"/>
  <c r="R198" i="12"/>
  <c r="P198" i="12"/>
  <c r="BI195" i="12"/>
  <c r="BH195" i="12"/>
  <c r="BG195" i="12"/>
  <c r="BE195" i="12"/>
  <c r="T195" i="12"/>
  <c r="T194" i="12"/>
  <c r="T193" i="12"/>
  <c r="R195" i="12"/>
  <c r="R194" i="12"/>
  <c r="R193" i="12"/>
  <c r="P195" i="12"/>
  <c r="P194" i="12"/>
  <c r="P193" i="12"/>
  <c r="BI192" i="12"/>
  <c r="BH192" i="12"/>
  <c r="BG192" i="12"/>
  <c r="BE192" i="12"/>
  <c r="T192" i="12"/>
  <c r="T191" i="12"/>
  <c r="R192" i="12"/>
  <c r="R191" i="12"/>
  <c r="P192" i="12"/>
  <c r="P191" i="12"/>
  <c r="BI190" i="12"/>
  <c r="BH190" i="12"/>
  <c r="BG190" i="12"/>
  <c r="BE190" i="12"/>
  <c r="T190" i="12"/>
  <c r="R190" i="12"/>
  <c r="P190" i="12"/>
  <c r="BI189" i="12"/>
  <c r="BH189" i="12"/>
  <c r="BG189" i="12"/>
  <c r="BE189" i="12"/>
  <c r="T189" i="12"/>
  <c r="R189" i="12"/>
  <c r="P189" i="12"/>
  <c r="BI188" i="12"/>
  <c r="BH188" i="12"/>
  <c r="BG188" i="12"/>
  <c r="BE188" i="12"/>
  <c r="T188" i="12"/>
  <c r="R188" i="12"/>
  <c r="P188" i="12"/>
  <c r="BI187" i="12"/>
  <c r="BH187" i="12"/>
  <c r="BG187" i="12"/>
  <c r="BE187" i="12"/>
  <c r="T187" i="12"/>
  <c r="R187" i="12"/>
  <c r="P187" i="12"/>
  <c r="BI186" i="12"/>
  <c r="BH186" i="12"/>
  <c r="BG186" i="12"/>
  <c r="BE186" i="12"/>
  <c r="T186" i="12"/>
  <c r="R186" i="12"/>
  <c r="P186" i="12"/>
  <c r="BI185" i="12"/>
  <c r="BH185" i="12"/>
  <c r="BG185" i="12"/>
  <c r="BE185" i="12"/>
  <c r="T185" i="12"/>
  <c r="R185" i="12"/>
  <c r="P185" i="12"/>
  <c r="BI184" i="12"/>
  <c r="BH184" i="12"/>
  <c r="BG184" i="12"/>
  <c r="BE184" i="12"/>
  <c r="T184" i="12"/>
  <c r="R184" i="12"/>
  <c r="P184" i="12"/>
  <c r="BI183" i="12"/>
  <c r="BH183" i="12"/>
  <c r="BG183" i="12"/>
  <c r="BE183" i="12"/>
  <c r="T183" i="12"/>
  <c r="R183" i="12"/>
  <c r="P183" i="12"/>
  <c r="BI181" i="12"/>
  <c r="BH181" i="12"/>
  <c r="BG181" i="12"/>
  <c r="BE181" i="12"/>
  <c r="T181" i="12"/>
  <c r="R181" i="12"/>
  <c r="P181" i="12"/>
  <c r="BI180" i="12"/>
  <c r="BH180" i="12"/>
  <c r="BG180" i="12"/>
  <c r="BE180" i="12"/>
  <c r="T180" i="12"/>
  <c r="R180" i="12"/>
  <c r="P180" i="12"/>
  <c r="BI179" i="12"/>
  <c r="BH179" i="12"/>
  <c r="BG179" i="12"/>
  <c r="BE179" i="12"/>
  <c r="T179" i="12"/>
  <c r="R179" i="12"/>
  <c r="P179" i="12"/>
  <c r="BI178" i="12"/>
  <c r="BH178" i="12"/>
  <c r="BG178" i="12"/>
  <c r="BE178" i="12"/>
  <c r="T178" i="12"/>
  <c r="R178" i="12"/>
  <c r="P178" i="12"/>
  <c r="BI177" i="12"/>
  <c r="BH177" i="12"/>
  <c r="BG177" i="12"/>
  <c r="BE177" i="12"/>
  <c r="T177" i="12"/>
  <c r="R177" i="12"/>
  <c r="P177" i="12"/>
  <c r="BI176" i="12"/>
  <c r="BH176" i="12"/>
  <c r="BG176" i="12"/>
  <c r="BE176" i="12"/>
  <c r="T176" i="12"/>
  <c r="R176" i="12"/>
  <c r="P176" i="12"/>
  <c r="BI175" i="12"/>
  <c r="BH175" i="12"/>
  <c r="BG175" i="12"/>
  <c r="BE175" i="12"/>
  <c r="T175" i="12"/>
  <c r="R175" i="12"/>
  <c r="P175" i="12"/>
  <c r="BI174" i="12"/>
  <c r="BH174" i="12"/>
  <c r="BG174" i="12"/>
  <c r="BE174" i="12"/>
  <c r="T174" i="12"/>
  <c r="R174" i="12"/>
  <c r="P174" i="12"/>
  <c r="BI172" i="12"/>
  <c r="BH172" i="12"/>
  <c r="BG172" i="12"/>
  <c r="BE172" i="12"/>
  <c r="T172" i="12"/>
  <c r="R172" i="12"/>
  <c r="P172" i="12"/>
  <c r="BI171" i="12"/>
  <c r="BH171" i="12"/>
  <c r="BG171" i="12"/>
  <c r="BE171" i="12"/>
  <c r="T171" i="12"/>
  <c r="R171" i="12"/>
  <c r="P171" i="12"/>
  <c r="BI169" i="12"/>
  <c r="BH169" i="12"/>
  <c r="BG169" i="12"/>
  <c r="BE169" i="12"/>
  <c r="T169" i="12"/>
  <c r="T168" i="12"/>
  <c r="R169" i="12"/>
  <c r="R168" i="12"/>
  <c r="P169" i="12"/>
  <c r="P168" i="12"/>
  <c r="BI167" i="12"/>
  <c r="BH167" i="12"/>
  <c r="BG167" i="12"/>
  <c r="BE167" i="12"/>
  <c r="T167" i="12"/>
  <c r="R167" i="12"/>
  <c r="P167" i="12"/>
  <c r="BI166" i="12"/>
  <c r="BH166" i="12"/>
  <c r="BG166" i="12"/>
  <c r="BE166" i="12"/>
  <c r="T166" i="12"/>
  <c r="R166" i="12"/>
  <c r="P166" i="12"/>
  <c r="BI165" i="12"/>
  <c r="BH165" i="12"/>
  <c r="BG165" i="12"/>
  <c r="BE165" i="12"/>
  <c r="T165" i="12"/>
  <c r="R165" i="12"/>
  <c r="P165" i="12"/>
  <c r="BI164" i="12"/>
  <c r="BH164" i="12"/>
  <c r="BG164" i="12"/>
  <c r="BE164" i="12"/>
  <c r="T164" i="12"/>
  <c r="R164" i="12"/>
  <c r="P164" i="12"/>
  <c r="BI163" i="12"/>
  <c r="BH163" i="12"/>
  <c r="BG163" i="12"/>
  <c r="BE163" i="12"/>
  <c r="T163" i="12"/>
  <c r="R163" i="12"/>
  <c r="P163" i="12"/>
  <c r="BI162" i="12"/>
  <c r="BH162" i="12"/>
  <c r="BG162" i="12"/>
  <c r="BE162" i="12"/>
  <c r="T162" i="12"/>
  <c r="R162" i="12"/>
  <c r="P162" i="12"/>
  <c r="BI161" i="12"/>
  <c r="BH161" i="12"/>
  <c r="BG161" i="12"/>
  <c r="BE161" i="12"/>
  <c r="T161" i="12"/>
  <c r="R161" i="12"/>
  <c r="P161" i="12"/>
  <c r="BI160" i="12"/>
  <c r="BH160" i="12"/>
  <c r="BG160" i="12"/>
  <c r="BE160" i="12"/>
  <c r="T160" i="12"/>
  <c r="R160" i="12"/>
  <c r="P160" i="12"/>
  <c r="BI159" i="12"/>
  <c r="BH159" i="12"/>
  <c r="BG159" i="12"/>
  <c r="BE159" i="12"/>
  <c r="T159" i="12"/>
  <c r="R159" i="12"/>
  <c r="P159" i="12"/>
  <c r="BI158" i="12"/>
  <c r="BH158" i="12"/>
  <c r="BG158" i="12"/>
  <c r="BE158" i="12"/>
  <c r="T158" i="12"/>
  <c r="R158" i="12"/>
  <c r="P158" i="12"/>
  <c r="BI157" i="12"/>
  <c r="BH157" i="12"/>
  <c r="BG157" i="12"/>
  <c r="BE157" i="12"/>
  <c r="T157" i="12"/>
  <c r="R157" i="12"/>
  <c r="P157" i="12"/>
  <c r="BI156" i="12"/>
  <c r="BH156" i="12"/>
  <c r="BG156" i="12"/>
  <c r="BE156" i="12"/>
  <c r="T156" i="12"/>
  <c r="R156" i="12"/>
  <c r="P156" i="12"/>
  <c r="BI154" i="12"/>
  <c r="BH154" i="12"/>
  <c r="BG154" i="12"/>
  <c r="BE154" i="12"/>
  <c r="T154" i="12"/>
  <c r="R154" i="12"/>
  <c r="P154" i="12"/>
  <c r="BI153" i="12"/>
  <c r="BH153" i="12"/>
  <c r="BG153" i="12"/>
  <c r="BE153" i="12"/>
  <c r="T153" i="12"/>
  <c r="R153" i="12"/>
  <c r="P153" i="12"/>
  <c r="BI152" i="12"/>
  <c r="BH152" i="12"/>
  <c r="BG152" i="12"/>
  <c r="BE152" i="12"/>
  <c r="T152" i="12"/>
  <c r="R152" i="12"/>
  <c r="P152" i="12"/>
  <c r="BI151" i="12"/>
  <c r="BH151" i="12"/>
  <c r="BG151" i="12"/>
  <c r="BE151" i="12"/>
  <c r="T151" i="12"/>
  <c r="R151" i="12"/>
  <c r="P151" i="12"/>
  <c r="BI150" i="12"/>
  <c r="BH150" i="12"/>
  <c r="BG150" i="12"/>
  <c r="BE150" i="12"/>
  <c r="T150" i="12"/>
  <c r="R150" i="12"/>
  <c r="P150" i="12"/>
  <c r="BI149" i="12"/>
  <c r="BH149" i="12"/>
  <c r="BG149" i="12"/>
  <c r="BE149" i="12"/>
  <c r="T149" i="12"/>
  <c r="R149" i="12"/>
  <c r="P149" i="12"/>
  <c r="J143" i="12"/>
  <c r="J142" i="12"/>
  <c r="F142" i="12"/>
  <c r="F140" i="12"/>
  <c r="E138" i="12"/>
  <c r="J96" i="12"/>
  <c r="J95" i="12"/>
  <c r="F95" i="12"/>
  <c r="F93" i="12"/>
  <c r="E91" i="12"/>
  <c r="J22" i="12"/>
  <c r="E22" i="12"/>
  <c r="F143" i="12"/>
  <c r="J21" i="12"/>
  <c r="J16" i="12"/>
  <c r="J140" i="12"/>
  <c r="E7" i="12"/>
  <c r="E132" i="12"/>
  <c r="J41" i="11"/>
  <c r="J40" i="11"/>
  <c r="AY109" i="1"/>
  <c r="J39" i="11"/>
  <c r="AX109" i="1"/>
  <c r="BI224" i="11"/>
  <c r="BH224" i="11"/>
  <c r="BG224" i="11"/>
  <c r="BE224" i="11"/>
  <c r="T224" i="11"/>
  <c r="R224" i="11"/>
  <c r="P224" i="11"/>
  <c r="BI223" i="11"/>
  <c r="BH223" i="11"/>
  <c r="BG223" i="11"/>
  <c r="BE223" i="11"/>
  <c r="T223" i="11"/>
  <c r="R223" i="11"/>
  <c r="P223" i="11"/>
  <c r="BI222" i="11"/>
  <c r="BH222" i="11"/>
  <c r="BG222" i="11"/>
  <c r="BE222" i="11"/>
  <c r="T222" i="11"/>
  <c r="R222" i="11"/>
  <c r="P222" i="11"/>
  <c r="BI221" i="11"/>
  <c r="BH221" i="11"/>
  <c r="BG221" i="11"/>
  <c r="BE221" i="11"/>
  <c r="T221" i="11"/>
  <c r="R221" i="11"/>
  <c r="P221" i="11"/>
  <c r="BI220" i="11"/>
  <c r="BH220" i="11"/>
  <c r="BG220" i="11"/>
  <c r="BE220" i="11"/>
  <c r="T220" i="11"/>
  <c r="R220" i="11"/>
  <c r="P220" i="11"/>
  <c r="BI219" i="11"/>
  <c r="BH219" i="11"/>
  <c r="BG219" i="11"/>
  <c r="BE219" i="11"/>
  <c r="T219" i="11"/>
  <c r="R219" i="11"/>
  <c r="P219" i="11"/>
  <c r="BI218" i="11"/>
  <c r="BH218" i="11"/>
  <c r="BG218" i="11"/>
  <c r="BE218" i="11"/>
  <c r="T218" i="11"/>
  <c r="R218" i="11"/>
  <c r="P218" i="11"/>
  <c r="BI216" i="11"/>
  <c r="BH216" i="11"/>
  <c r="BG216" i="11"/>
  <c r="BE216" i="11"/>
  <c r="T216" i="11"/>
  <c r="R216" i="11"/>
  <c r="P216" i="11"/>
  <c r="BI215" i="11"/>
  <c r="BH215" i="11"/>
  <c r="BG215" i="11"/>
  <c r="BE215" i="11"/>
  <c r="T215" i="11"/>
  <c r="R215" i="11"/>
  <c r="P215" i="11"/>
  <c r="BI214" i="11"/>
  <c r="BH214" i="11"/>
  <c r="BG214" i="11"/>
  <c r="BE214" i="11"/>
  <c r="T214" i="11"/>
  <c r="R214" i="11"/>
  <c r="P214" i="11"/>
  <c r="BI213" i="11"/>
  <c r="BH213" i="11"/>
  <c r="BG213" i="11"/>
  <c r="BE213" i="11"/>
  <c r="T213" i="11"/>
  <c r="R213" i="11"/>
  <c r="P213" i="11"/>
  <c r="BI211" i="11"/>
  <c r="BH211" i="11"/>
  <c r="BG211" i="11"/>
  <c r="BE211" i="11"/>
  <c r="T211" i="11"/>
  <c r="R211" i="11"/>
  <c r="P211" i="11"/>
  <c r="BI210" i="11"/>
  <c r="BH210" i="11"/>
  <c r="BG210" i="11"/>
  <c r="BE210" i="11"/>
  <c r="T210" i="11"/>
  <c r="R210" i="11"/>
  <c r="P210" i="11"/>
  <c r="BI209" i="11"/>
  <c r="BH209" i="11"/>
  <c r="BG209" i="11"/>
  <c r="BE209" i="11"/>
  <c r="T209" i="11"/>
  <c r="R209" i="11"/>
  <c r="P209" i="11"/>
  <c r="BI207" i="11"/>
  <c r="BH207" i="11"/>
  <c r="BG207" i="11"/>
  <c r="BE207" i="11"/>
  <c r="T207" i="11"/>
  <c r="R207" i="11"/>
  <c r="P207" i="11"/>
  <c r="BI206" i="11"/>
  <c r="BH206" i="11"/>
  <c r="BG206" i="11"/>
  <c r="BE206" i="11"/>
  <c r="T206" i="11"/>
  <c r="R206" i="11"/>
  <c r="P206" i="11"/>
  <c r="BI205" i="11"/>
  <c r="BH205" i="11"/>
  <c r="BG205" i="11"/>
  <c r="BE205" i="11"/>
  <c r="T205" i="11"/>
  <c r="R205" i="11"/>
  <c r="P205" i="11"/>
  <c r="BI204" i="11"/>
  <c r="BH204" i="11"/>
  <c r="BG204" i="11"/>
  <c r="BE204" i="11"/>
  <c r="T204" i="11"/>
  <c r="R204" i="11"/>
  <c r="P204" i="11"/>
  <c r="BI203" i="11"/>
  <c r="BH203" i="11"/>
  <c r="BG203" i="11"/>
  <c r="BE203" i="11"/>
  <c r="T203" i="11"/>
  <c r="R203" i="11"/>
  <c r="P203" i="11"/>
  <c r="BI202" i="11"/>
  <c r="BH202" i="11"/>
  <c r="BG202" i="11"/>
  <c r="BE202" i="11"/>
  <c r="T202" i="11"/>
  <c r="R202" i="11"/>
  <c r="P202" i="11"/>
  <c r="BI201" i="11"/>
  <c r="BH201" i="11"/>
  <c r="BG201" i="11"/>
  <c r="BE201" i="11"/>
  <c r="T201" i="11"/>
  <c r="R201" i="11"/>
  <c r="P201" i="11"/>
  <c r="BI200" i="11"/>
  <c r="BH200" i="11"/>
  <c r="BG200" i="11"/>
  <c r="BE200" i="11"/>
  <c r="T200" i="11"/>
  <c r="R200" i="11"/>
  <c r="P200" i="11"/>
  <c r="BI199" i="11"/>
  <c r="BH199" i="11"/>
  <c r="BG199" i="11"/>
  <c r="BE199" i="11"/>
  <c r="T199" i="11"/>
  <c r="R199" i="11"/>
  <c r="P199" i="11"/>
  <c r="BI198" i="11"/>
  <c r="BH198" i="11"/>
  <c r="BG198" i="11"/>
  <c r="BE198" i="11"/>
  <c r="T198" i="11"/>
  <c r="R198" i="11"/>
  <c r="P198" i="11"/>
  <c r="BI197" i="11"/>
  <c r="BH197" i="11"/>
  <c r="BG197" i="11"/>
  <c r="BE197" i="11"/>
  <c r="T197" i="11"/>
  <c r="R197" i="11"/>
  <c r="P197" i="11"/>
  <c r="BI196" i="11"/>
  <c r="BH196" i="11"/>
  <c r="BG196" i="11"/>
  <c r="BE196" i="11"/>
  <c r="T196" i="11"/>
  <c r="R196" i="11"/>
  <c r="P196" i="11"/>
  <c r="BI195" i="11"/>
  <c r="BH195" i="11"/>
  <c r="BG195" i="11"/>
  <c r="BE195" i="11"/>
  <c r="T195" i="11"/>
  <c r="R195" i="11"/>
  <c r="P195" i="11"/>
  <c r="BI194" i="11"/>
  <c r="BH194" i="11"/>
  <c r="BG194" i="11"/>
  <c r="BE194" i="11"/>
  <c r="T194" i="11"/>
  <c r="R194" i="11"/>
  <c r="P194" i="11"/>
  <c r="BI193" i="11"/>
  <c r="BH193" i="11"/>
  <c r="BG193" i="11"/>
  <c r="BE193" i="11"/>
  <c r="T193" i="11"/>
  <c r="R193" i="11"/>
  <c r="P193" i="11"/>
  <c r="BI192" i="11"/>
  <c r="BH192" i="11"/>
  <c r="BG192" i="11"/>
  <c r="BE192" i="11"/>
  <c r="T192" i="11"/>
  <c r="R192" i="11"/>
  <c r="P192" i="11"/>
  <c r="BI191" i="11"/>
  <c r="BH191" i="11"/>
  <c r="BG191" i="11"/>
  <c r="BE191" i="11"/>
  <c r="T191" i="11"/>
  <c r="R191" i="11"/>
  <c r="P191" i="11"/>
  <c r="BI190" i="11"/>
  <c r="BH190" i="11"/>
  <c r="BG190" i="11"/>
  <c r="BE190" i="11"/>
  <c r="T190" i="11"/>
  <c r="R190" i="11"/>
  <c r="P190" i="11"/>
  <c r="BI189" i="11"/>
  <c r="BH189" i="11"/>
  <c r="BG189" i="11"/>
  <c r="BE189" i="11"/>
  <c r="T189" i="11"/>
  <c r="R189" i="11"/>
  <c r="P189" i="11"/>
  <c r="BI188" i="11"/>
  <c r="BH188" i="11"/>
  <c r="BG188" i="11"/>
  <c r="BE188" i="11"/>
  <c r="T188" i="11"/>
  <c r="R188" i="11"/>
  <c r="P188" i="11"/>
  <c r="BI187" i="11"/>
  <c r="BH187" i="11"/>
  <c r="BG187" i="11"/>
  <c r="BE187" i="11"/>
  <c r="T187" i="11"/>
  <c r="R187" i="11"/>
  <c r="P187" i="11"/>
  <c r="BI186" i="11"/>
  <c r="BH186" i="11"/>
  <c r="BG186" i="11"/>
  <c r="BE186" i="11"/>
  <c r="T186" i="11"/>
  <c r="R186" i="11"/>
  <c r="P186" i="11"/>
  <c r="BI185" i="11"/>
  <c r="BH185" i="11"/>
  <c r="BG185" i="11"/>
  <c r="BE185" i="11"/>
  <c r="T185" i="11"/>
  <c r="R185" i="11"/>
  <c r="P185" i="11"/>
  <c r="BI184" i="11"/>
  <c r="BH184" i="11"/>
  <c r="BG184" i="11"/>
  <c r="BE184" i="11"/>
  <c r="T184" i="11"/>
  <c r="R184" i="11"/>
  <c r="P184" i="11"/>
  <c r="BI183" i="11"/>
  <c r="BH183" i="11"/>
  <c r="BG183" i="11"/>
  <c r="BE183" i="11"/>
  <c r="T183" i="11"/>
  <c r="R183" i="11"/>
  <c r="P183" i="11"/>
  <c r="BI182" i="11"/>
  <c r="BH182" i="11"/>
  <c r="BG182" i="11"/>
  <c r="BE182" i="11"/>
  <c r="T182" i="11"/>
  <c r="R182" i="11"/>
  <c r="P182" i="11"/>
  <c r="BI181" i="11"/>
  <c r="BH181" i="11"/>
  <c r="BG181" i="11"/>
  <c r="BE181" i="11"/>
  <c r="T181" i="11"/>
  <c r="R181" i="11"/>
  <c r="P181" i="11"/>
  <c r="BI180" i="11"/>
  <c r="BH180" i="11"/>
  <c r="BG180" i="11"/>
  <c r="BE180" i="11"/>
  <c r="T180" i="11"/>
  <c r="R180" i="11"/>
  <c r="P180" i="11"/>
  <c r="BI179" i="11"/>
  <c r="BH179" i="11"/>
  <c r="BG179" i="11"/>
  <c r="BE179" i="11"/>
  <c r="T179" i="11"/>
  <c r="R179" i="11"/>
  <c r="P179" i="11"/>
  <c r="BI178" i="11"/>
  <c r="BH178" i="11"/>
  <c r="BG178" i="11"/>
  <c r="BE178" i="11"/>
  <c r="T178" i="11"/>
  <c r="R178" i="11"/>
  <c r="P178" i="11"/>
  <c r="BI177" i="11"/>
  <c r="BH177" i="11"/>
  <c r="BG177" i="11"/>
  <c r="BE177" i="11"/>
  <c r="T177" i="11"/>
  <c r="R177" i="11"/>
  <c r="P177" i="11"/>
  <c r="BI176" i="11"/>
  <c r="BH176" i="11"/>
  <c r="BG176" i="11"/>
  <c r="BE176" i="11"/>
  <c r="T176" i="11"/>
  <c r="R176" i="11"/>
  <c r="P176" i="11"/>
  <c r="BI175" i="11"/>
  <c r="BH175" i="11"/>
  <c r="BG175" i="11"/>
  <c r="BE175" i="11"/>
  <c r="T175" i="11"/>
  <c r="R175" i="11"/>
  <c r="P175" i="11"/>
  <c r="BI173" i="11"/>
  <c r="BH173" i="11"/>
  <c r="BG173" i="11"/>
  <c r="BE173" i="11"/>
  <c r="T173" i="11"/>
  <c r="R173" i="11"/>
  <c r="P173" i="11"/>
  <c r="BI172" i="11"/>
  <c r="BH172" i="11"/>
  <c r="BG172" i="11"/>
  <c r="BE172" i="11"/>
  <c r="T172" i="11"/>
  <c r="R172" i="11"/>
  <c r="P172" i="11"/>
  <c r="BI171" i="11"/>
  <c r="BH171" i="11"/>
  <c r="BG171" i="11"/>
  <c r="BE171" i="11"/>
  <c r="T171" i="11"/>
  <c r="R171" i="11"/>
  <c r="P171" i="11"/>
  <c r="BI170" i="11"/>
  <c r="BH170" i="11"/>
  <c r="BG170" i="11"/>
  <c r="BE170" i="11"/>
  <c r="T170" i="11"/>
  <c r="R170" i="11"/>
  <c r="P170" i="11"/>
  <c r="BI169" i="11"/>
  <c r="BH169" i="11"/>
  <c r="BG169" i="11"/>
  <c r="BE169" i="11"/>
  <c r="T169" i="11"/>
  <c r="R169" i="11"/>
  <c r="P169" i="11"/>
  <c r="BI168" i="11"/>
  <c r="BH168" i="11"/>
  <c r="BG168" i="11"/>
  <c r="BE168" i="11"/>
  <c r="T168" i="11"/>
  <c r="R168" i="11"/>
  <c r="P168" i="11"/>
  <c r="BI167" i="11"/>
  <c r="BH167" i="11"/>
  <c r="BG167" i="11"/>
  <c r="BE167" i="11"/>
  <c r="T167" i="11"/>
  <c r="R167" i="11"/>
  <c r="P167" i="11"/>
  <c r="BI166" i="11"/>
  <c r="BH166" i="11"/>
  <c r="BG166" i="11"/>
  <c r="BE166" i="11"/>
  <c r="T166" i="11"/>
  <c r="R166" i="11"/>
  <c r="P166" i="11"/>
  <c r="BI165" i="11"/>
  <c r="BH165" i="11"/>
  <c r="BG165" i="11"/>
  <c r="BE165" i="11"/>
  <c r="T165" i="11"/>
  <c r="R165" i="11"/>
  <c r="P165" i="11"/>
  <c r="BI164" i="11"/>
  <c r="BH164" i="11"/>
  <c r="BG164" i="11"/>
  <c r="BE164" i="11"/>
  <c r="T164" i="11"/>
  <c r="R164" i="11"/>
  <c r="P164" i="11"/>
  <c r="BI163" i="11"/>
  <c r="BH163" i="11"/>
  <c r="BG163" i="11"/>
  <c r="BE163" i="11"/>
  <c r="T163" i="11"/>
  <c r="R163" i="11"/>
  <c r="P163" i="11"/>
  <c r="BI162" i="11"/>
  <c r="BH162" i="11"/>
  <c r="BG162" i="11"/>
  <c r="BE162" i="11"/>
  <c r="T162" i="11"/>
  <c r="R162" i="11"/>
  <c r="P162" i="11"/>
  <c r="BI161" i="11"/>
  <c r="BH161" i="11"/>
  <c r="BG161" i="11"/>
  <c r="BE161" i="11"/>
  <c r="T161" i="11"/>
  <c r="R161" i="11"/>
  <c r="P161" i="11"/>
  <c r="BI160" i="11"/>
  <c r="BH160" i="11"/>
  <c r="BG160" i="11"/>
  <c r="BE160" i="11"/>
  <c r="T160" i="11"/>
  <c r="R160" i="11"/>
  <c r="P160" i="11"/>
  <c r="BI159" i="11"/>
  <c r="BH159" i="11"/>
  <c r="BG159" i="11"/>
  <c r="BE159" i="11"/>
  <c r="T159" i="11"/>
  <c r="R159" i="11"/>
  <c r="P159" i="11"/>
  <c r="BI158" i="11"/>
  <c r="BH158" i="11"/>
  <c r="BG158" i="11"/>
  <c r="BE158" i="11"/>
  <c r="T158" i="11"/>
  <c r="R158" i="11"/>
  <c r="P158" i="11"/>
  <c r="BI157" i="11"/>
  <c r="BH157" i="11"/>
  <c r="BG157" i="11"/>
  <c r="BE157" i="11"/>
  <c r="T157" i="11"/>
  <c r="R157" i="11"/>
  <c r="P157" i="11"/>
  <c r="BI156" i="11"/>
  <c r="BH156" i="11"/>
  <c r="BG156" i="11"/>
  <c r="BE156" i="11"/>
  <c r="T156" i="11"/>
  <c r="R156" i="11"/>
  <c r="P156" i="11"/>
  <c r="BI155" i="11"/>
  <c r="BH155" i="11"/>
  <c r="BG155" i="11"/>
  <c r="BE155" i="11"/>
  <c r="T155" i="11"/>
  <c r="R155" i="11"/>
  <c r="P155" i="11"/>
  <c r="BI154" i="11"/>
  <c r="BH154" i="11"/>
  <c r="BG154" i="11"/>
  <c r="BE154" i="11"/>
  <c r="T154" i="11"/>
  <c r="R154" i="11"/>
  <c r="P154" i="11"/>
  <c r="BI153" i="11"/>
  <c r="BH153" i="11"/>
  <c r="BG153" i="11"/>
  <c r="BE153" i="11"/>
  <c r="T153" i="11"/>
  <c r="R153" i="11"/>
  <c r="P153" i="11"/>
  <c r="BI152" i="11"/>
  <c r="BH152" i="11"/>
  <c r="BG152" i="11"/>
  <c r="BE152" i="11"/>
  <c r="T152" i="11"/>
  <c r="R152" i="11"/>
  <c r="P152" i="11"/>
  <c r="BI151" i="11"/>
  <c r="BH151" i="11"/>
  <c r="BG151" i="11"/>
  <c r="BE151" i="11"/>
  <c r="T151" i="11"/>
  <c r="R151" i="11"/>
  <c r="P151" i="11"/>
  <c r="BI150" i="11"/>
  <c r="BH150" i="11"/>
  <c r="BG150" i="11"/>
  <c r="BE150" i="11"/>
  <c r="T150" i="11"/>
  <c r="R150" i="11"/>
  <c r="P150" i="11"/>
  <c r="BI149" i="11"/>
  <c r="BH149" i="11"/>
  <c r="BG149" i="11"/>
  <c r="BE149" i="11"/>
  <c r="T149" i="11"/>
  <c r="R149" i="11"/>
  <c r="P149" i="11"/>
  <c r="BI148" i="11"/>
  <c r="BH148" i="11"/>
  <c r="BG148" i="11"/>
  <c r="BE148" i="11"/>
  <c r="T148" i="11"/>
  <c r="R148" i="11"/>
  <c r="P148" i="11"/>
  <c r="BI147" i="11"/>
  <c r="BH147" i="11"/>
  <c r="BG147" i="11"/>
  <c r="BE147" i="11"/>
  <c r="T147" i="11"/>
  <c r="R147" i="11"/>
  <c r="P147" i="11"/>
  <c r="BI146" i="11"/>
  <c r="BH146" i="11"/>
  <c r="BG146" i="11"/>
  <c r="BE146" i="11"/>
  <c r="T146" i="11"/>
  <c r="R146" i="11"/>
  <c r="P146" i="11"/>
  <c r="BI145" i="11"/>
  <c r="BH145" i="11"/>
  <c r="BG145" i="11"/>
  <c r="BE145" i="11"/>
  <c r="T145" i="11"/>
  <c r="R145" i="11"/>
  <c r="P145" i="11"/>
  <c r="BI143" i="11"/>
  <c r="BH143" i="11"/>
  <c r="BG143" i="11"/>
  <c r="BE143" i="11"/>
  <c r="T143" i="11"/>
  <c r="R143" i="11"/>
  <c r="P143" i="11"/>
  <c r="BI142" i="11"/>
  <c r="BH142" i="11"/>
  <c r="BG142" i="11"/>
  <c r="BE142" i="11"/>
  <c r="T142" i="11"/>
  <c r="R142" i="11"/>
  <c r="P142" i="11"/>
  <c r="BI141" i="11"/>
  <c r="BH141" i="11"/>
  <c r="BG141" i="11"/>
  <c r="BE141" i="11"/>
  <c r="T141" i="11"/>
  <c r="R141" i="11"/>
  <c r="P141" i="11"/>
  <c r="BI140" i="11"/>
  <c r="BH140" i="11"/>
  <c r="BG140" i="11"/>
  <c r="BE140" i="11"/>
  <c r="T140" i="11"/>
  <c r="R140" i="11"/>
  <c r="P140" i="11"/>
  <c r="BI139" i="11"/>
  <c r="BH139" i="11"/>
  <c r="BG139" i="11"/>
  <c r="BE139" i="11"/>
  <c r="T139" i="11"/>
  <c r="R139" i="11"/>
  <c r="P139" i="11"/>
  <c r="BI138" i="11"/>
  <c r="BH138" i="11"/>
  <c r="BG138" i="11"/>
  <c r="BE138" i="11"/>
  <c r="T138" i="11"/>
  <c r="R138" i="11"/>
  <c r="P138" i="11"/>
  <c r="BI137" i="11"/>
  <c r="BH137" i="11"/>
  <c r="BG137" i="11"/>
  <c r="BE137" i="11"/>
  <c r="T137" i="11"/>
  <c r="R137" i="11"/>
  <c r="P137" i="11"/>
  <c r="BI136" i="11"/>
  <c r="BH136" i="11"/>
  <c r="BG136" i="11"/>
  <c r="BE136" i="11"/>
  <c r="T136" i="11"/>
  <c r="R136" i="11"/>
  <c r="P136" i="11"/>
  <c r="BI135" i="11"/>
  <c r="BH135" i="11"/>
  <c r="BG135" i="11"/>
  <c r="BE135" i="11"/>
  <c r="T135" i="11"/>
  <c r="R135" i="11"/>
  <c r="P135" i="11"/>
  <c r="BI134" i="11"/>
  <c r="BH134" i="11"/>
  <c r="BG134" i="11"/>
  <c r="BE134" i="11"/>
  <c r="T134" i="11"/>
  <c r="R134" i="11"/>
  <c r="P134" i="11"/>
  <c r="BI133" i="11"/>
  <c r="BH133" i="11"/>
  <c r="BG133" i="11"/>
  <c r="BE133" i="11"/>
  <c r="T133" i="11"/>
  <c r="R133" i="11"/>
  <c r="P133" i="11"/>
  <c r="BI132" i="11"/>
  <c r="BH132" i="11"/>
  <c r="BG132" i="11"/>
  <c r="BE132" i="11"/>
  <c r="T132" i="11"/>
  <c r="R132" i="11"/>
  <c r="P132" i="11"/>
  <c r="J127" i="11"/>
  <c r="J126" i="11"/>
  <c r="F126" i="11"/>
  <c r="F124" i="11"/>
  <c r="E122" i="11"/>
  <c r="J96" i="11"/>
  <c r="J95" i="11"/>
  <c r="F95" i="11"/>
  <c r="F93" i="11"/>
  <c r="E91" i="11"/>
  <c r="J22" i="11"/>
  <c r="E22" i="11"/>
  <c r="F96" i="11"/>
  <c r="J21" i="11"/>
  <c r="J16" i="11"/>
  <c r="J124" i="11"/>
  <c r="E7" i="11"/>
  <c r="E116" i="11"/>
  <c r="J41" i="10"/>
  <c r="J40" i="10"/>
  <c r="AY108" i="1"/>
  <c r="J39" i="10"/>
  <c r="AX108" i="1"/>
  <c r="BI272" i="10"/>
  <c r="BH272" i="10"/>
  <c r="BG272" i="10"/>
  <c r="BE272" i="10"/>
  <c r="T272" i="10"/>
  <c r="T271" i="10"/>
  <c r="R272" i="10"/>
  <c r="R271" i="10"/>
  <c r="P272" i="10"/>
  <c r="P271" i="10"/>
  <c r="BI270" i="10"/>
  <c r="BH270" i="10"/>
  <c r="BG270" i="10"/>
  <c r="BE270" i="10"/>
  <c r="T270" i="10"/>
  <c r="R270" i="10"/>
  <c r="P270" i="10"/>
  <c r="BI269" i="10"/>
  <c r="BH269" i="10"/>
  <c r="BG269" i="10"/>
  <c r="BE269" i="10"/>
  <c r="T269" i="10"/>
  <c r="R269" i="10"/>
  <c r="P269" i="10"/>
  <c r="BI267" i="10"/>
  <c r="BH267" i="10"/>
  <c r="BG267" i="10"/>
  <c r="BE267" i="10"/>
  <c r="T267" i="10"/>
  <c r="T266" i="10"/>
  <c r="R267" i="10"/>
  <c r="R266" i="10"/>
  <c r="P267" i="10"/>
  <c r="P266" i="10"/>
  <c r="BI265" i="10"/>
  <c r="BH265" i="10"/>
  <c r="BG265" i="10"/>
  <c r="BE265" i="10"/>
  <c r="T265" i="10"/>
  <c r="R265" i="10"/>
  <c r="P265" i="10"/>
  <c r="BI264" i="10"/>
  <c r="BH264" i="10"/>
  <c r="BG264" i="10"/>
  <c r="BE264" i="10"/>
  <c r="T264" i="10"/>
  <c r="R264" i="10"/>
  <c r="P264" i="10"/>
  <c r="BI262" i="10"/>
  <c r="BH262" i="10"/>
  <c r="BG262" i="10"/>
  <c r="BE262" i="10"/>
  <c r="T262" i="10"/>
  <c r="R262" i="10"/>
  <c r="P262" i="10"/>
  <c r="BI261" i="10"/>
  <c r="BH261" i="10"/>
  <c r="BG261" i="10"/>
  <c r="BE261" i="10"/>
  <c r="T261" i="10"/>
  <c r="R261" i="10"/>
  <c r="P261" i="10"/>
  <c r="BI260" i="10"/>
  <c r="BH260" i="10"/>
  <c r="BG260" i="10"/>
  <c r="BE260" i="10"/>
  <c r="T260" i="10"/>
  <c r="R260" i="10"/>
  <c r="P260" i="10"/>
  <c r="BI258" i="10"/>
  <c r="BH258" i="10"/>
  <c r="BG258" i="10"/>
  <c r="BE258" i="10"/>
  <c r="T258" i="10"/>
  <c r="R258" i="10"/>
  <c r="P258" i="10"/>
  <c r="BI257" i="10"/>
  <c r="BH257" i="10"/>
  <c r="BG257" i="10"/>
  <c r="BE257" i="10"/>
  <c r="T257" i="10"/>
  <c r="R257" i="10"/>
  <c r="P257" i="10"/>
  <c r="BI256" i="10"/>
  <c r="BH256" i="10"/>
  <c r="BG256" i="10"/>
  <c r="BE256" i="10"/>
  <c r="T256" i="10"/>
  <c r="R256" i="10"/>
  <c r="P256" i="10"/>
  <c r="BI255" i="10"/>
  <c r="BH255" i="10"/>
  <c r="BG255" i="10"/>
  <c r="BE255" i="10"/>
  <c r="T255" i="10"/>
  <c r="R255" i="10"/>
  <c r="P255" i="10"/>
  <c r="BI254" i="10"/>
  <c r="BH254" i="10"/>
  <c r="BG254" i="10"/>
  <c r="BE254" i="10"/>
  <c r="T254" i="10"/>
  <c r="R254" i="10"/>
  <c r="P254" i="10"/>
  <c r="BI253" i="10"/>
  <c r="BH253" i="10"/>
  <c r="BG253" i="10"/>
  <c r="BE253" i="10"/>
  <c r="T253" i="10"/>
  <c r="R253" i="10"/>
  <c r="P253" i="10"/>
  <c r="BI252" i="10"/>
  <c r="BH252" i="10"/>
  <c r="BG252" i="10"/>
  <c r="BE252" i="10"/>
  <c r="T252" i="10"/>
  <c r="R252" i="10"/>
  <c r="P252" i="10"/>
  <c r="BI251" i="10"/>
  <c r="BH251" i="10"/>
  <c r="BG251" i="10"/>
  <c r="BE251" i="10"/>
  <c r="T251" i="10"/>
  <c r="R251" i="10"/>
  <c r="P251" i="10"/>
  <c r="BI250" i="10"/>
  <c r="BH250" i="10"/>
  <c r="BG250" i="10"/>
  <c r="BE250" i="10"/>
  <c r="T250" i="10"/>
  <c r="R250" i="10"/>
  <c r="P250" i="10"/>
  <c r="BI249" i="10"/>
  <c r="BH249" i="10"/>
  <c r="BG249" i="10"/>
  <c r="BE249" i="10"/>
  <c r="T249" i="10"/>
  <c r="R249" i="10"/>
  <c r="P249" i="10"/>
  <c r="BI248" i="10"/>
  <c r="BH248" i="10"/>
  <c r="BG248" i="10"/>
  <c r="BE248" i="10"/>
  <c r="T248" i="10"/>
  <c r="R248" i="10"/>
  <c r="P248" i="10"/>
  <c r="BI247" i="10"/>
  <c r="BH247" i="10"/>
  <c r="BG247" i="10"/>
  <c r="BE247" i="10"/>
  <c r="T247" i="10"/>
  <c r="R247" i="10"/>
  <c r="P247" i="10"/>
  <c r="BI246" i="10"/>
  <c r="BH246" i="10"/>
  <c r="BG246" i="10"/>
  <c r="BE246" i="10"/>
  <c r="T246" i="10"/>
  <c r="R246" i="10"/>
  <c r="P246" i="10"/>
  <c r="BI244" i="10"/>
  <c r="BH244" i="10"/>
  <c r="BG244" i="10"/>
  <c r="BE244" i="10"/>
  <c r="T244" i="10"/>
  <c r="R244" i="10"/>
  <c r="P244" i="10"/>
  <c r="BI243" i="10"/>
  <c r="BH243" i="10"/>
  <c r="BG243" i="10"/>
  <c r="BE243" i="10"/>
  <c r="T243" i="10"/>
  <c r="R243" i="10"/>
  <c r="P243" i="10"/>
  <c r="BI242" i="10"/>
  <c r="BH242" i="10"/>
  <c r="BG242" i="10"/>
  <c r="BE242" i="10"/>
  <c r="T242" i="10"/>
  <c r="R242" i="10"/>
  <c r="P242" i="10"/>
  <c r="BI240" i="10"/>
  <c r="BH240" i="10"/>
  <c r="BG240" i="10"/>
  <c r="BE240" i="10"/>
  <c r="T240" i="10"/>
  <c r="R240" i="10"/>
  <c r="P240" i="10"/>
  <c r="BI239" i="10"/>
  <c r="BH239" i="10"/>
  <c r="BG239" i="10"/>
  <c r="BE239" i="10"/>
  <c r="T239" i="10"/>
  <c r="R239" i="10"/>
  <c r="P239" i="10"/>
  <c r="BI238" i="10"/>
  <c r="BH238" i="10"/>
  <c r="BG238" i="10"/>
  <c r="BE238" i="10"/>
  <c r="T238" i="10"/>
  <c r="R238" i="10"/>
  <c r="P238" i="10"/>
  <c r="BI237" i="10"/>
  <c r="BH237" i="10"/>
  <c r="BG237" i="10"/>
  <c r="BE237" i="10"/>
  <c r="T237" i="10"/>
  <c r="R237" i="10"/>
  <c r="P237" i="10"/>
  <c r="BI236" i="10"/>
  <c r="BH236" i="10"/>
  <c r="BG236" i="10"/>
  <c r="BE236" i="10"/>
  <c r="T236" i="10"/>
  <c r="R236" i="10"/>
  <c r="P236" i="10"/>
  <c r="BI235" i="10"/>
  <c r="BH235" i="10"/>
  <c r="BG235" i="10"/>
  <c r="BE235" i="10"/>
  <c r="T235" i="10"/>
  <c r="R235" i="10"/>
  <c r="P235" i="10"/>
  <c r="BI234" i="10"/>
  <c r="BH234" i="10"/>
  <c r="BG234" i="10"/>
  <c r="BE234" i="10"/>
  <c r="T234" i="10"/>
  <c r="R234" i="10"/>
  <c r="P234" i="10"/>
  <c r="BI231" i="10"/>
  <c r="BH231" i="10"/>
  <c r="BG231" i="10"/>
  <c r="BE231" i="10"/>
  <c r="T231" i="10"/>
  <c r="R231" i="10"/>
  <c r="P231" i="10"/>
  <c r="BI230" i="10"/>
  <c r="BH230" i="10"/>
  <c r="BG230" i="10"/>
  <c r="BE230" i="10"/>
  <c r="T230" i="10"/>
  <c r="R230" i="10"/>
  <c r="P230" i="10"/>
  <c r="BI227" i="10"/>
  <c r="BH227" i="10"/>
  <c r="BG227" i="10"/>
  <c r="BE227" i="10"/>
  <c r="T227" i="10"/>
  <c r="T226" i="10"/>
  <c r="T225" i="10"/>
  <c r="R227" i="10"/>
  <c r="R226" i="10"/>
  <c r="R225" i="10" s="1"/>
  <c r="P227" i="10"/>
  <c r="P226" i="10"/>
  <c r="P225" i="10"/>
  <c r="BI224" i="10"/>
  <c r="BH224" i="10"/>
  <c r="BG224" i="10"/>
  <c r="BE224" i="10"/>
  <c r="T224" i="10"/>
  <c r="T223" i="10"/>
  <c r="R224" i="10"/>
  <c r="R223" i="10"/>
  <c r="P224" i="10"/>
  <c r="P223" i="10"/>
  <c r="BI222" i="10"/>
  <c r="BH222" i="10"/>
  <c r="BG222" i="10"/>
  <c r="BE222" i="10"/>
  <c r="T222" i="10"/>
  <c r="R222" i="10"/>
  <c r="P222" i="10"/>
  <c r="BI221" i="10"/>
  <c r="BH221" i="10"/>
  <c r="BG221" i="10"/>
  <c r="BE221" i="10"/>
  <c r="T221" i="10"/>
  <c r="R221" i="10"/>
  <c r="P221" i="10"/>
  <c r="BI220" i="10"/>
  <c r="BH220" i="10"/>
  <c r="BG220" i="10"/>
  <c r="BE220" i="10"/>
  <c r="T220" i="10"/>
  <c r="R220" i="10"/>
  <c r="P220" i="10"/>
  <c r="BI219" i="10"/>
  <c r="BH219" i="10"/>
  <c r="BG219" i="10"/>
  <c r="BE219" i="10"/>
  <c r="T219" i="10"/>
  <c r="R219" i="10"/>
  <c r="P219" i="10"/>
  <c r="BI218" i="10"/>
  <c r="BH218" i="10"/>
  <c r="BG218" i="10"/>
  <c r="BE218" i="10"/>
  <c r="T218" i="10"/>
  <c r="R218" i="10"/>
  <c r="P218" i="10"/>
  <c r="BI217" i="10"/>
  <c r="BH217" i="10"/>
  <c r="BG217" i="10"/>
  <c r="BE217" i="10"/>
  <c r="T217" i="10"/>
  <c r="R217" i="10"/>
  <c r="P217" i="10"/>
  <c r="BI216" i="10"/>
  <c r="BH216" i="10"/>
  <c r="BG216" i="10"/>
  <c r="BE216" i="10"/>
  <c r="T216" i="10"/>
  <c r="R216" i="10"/>
  <c r="P216" i="10"/>
  <c r="BI214" i="10"/>
  <c r="BH214" i="10"/>
  <c r="BG214" i="10"/>
  <c r="BE214" i="10"/>
  <c r="T214" i="10"/>
  <c r="R214" i="10"/>
  <c r="P214" i="10"/>
  <c r="BI213" i="10"/>
  <c r="BH213" i="10"/>
  <c r="BG213" i="10"/>
  <c r="BE213" i="10"/>
  <c r="T213" i="10"/>
  <c r="R213" i="10"/>
  <c r="P213" i="10"/>
  <c r="BI212" i="10"/>
  <c r="BH212" i="10"/>
  <c r="BG212" i="10"/>
  <c r="BE212" i="10"/>
  <c r="T212" i="10"/>
  <c r="R212" i="10"/>
  <c r="P212" i="10"/>
  <c r="BI211" i="10"/>
  <c r="BH211" i="10"/>
  <c r="BG211" i="10"/>
  <c r="BE211" i="10"/>
  <c r="T211" i="10"/>
  <c r="R211" i="10"/>
  <c r="P211" i="10"/>
  <c r="BI210" i="10"/>
  <c r="BH210" i="10"/>
  <c r="BG210" i="10"/>
  <c r="BE210" i="10"/>
  <c r="T210" i="10"/>
  <c r="R210" i="10"/>
  <c r="P210" i="10"/>
  <c r="BI209" i="10"/>
  <c r="BH209" i="10"/>
  <c r="BG209" i="10"/>
  <c r="BE209" i="10"/>
  <c r="T209" i="10"/>
  <c r="R209" i="10"/>
  <c r="P209" i="10"/>
  <c r="BI208" i="10"/>
  <c r="BH208" i="10"/>
  <c r="BG208" i="10"/>
  <c r="BE208" i="10"/>
  <c r="T208" i="10"/>
  <c r="R208" i="10"/>
  <c r="P208" i="10"/>
  <c r="BI207" i="10"/>
  <c r="BH207" i="10"/>
  <c r="BG207" i="10"/>
  <c r="BE207" i="10"/>
  <c r="T207" i="10"/>
  <c r="R207" i="10"/>
  <c r="P207" i="10"/>
  <c r="BI206" i="10"/>
  <c r="BH206" i="10"/>
  <c r="BG206" i="10"/>
  <c r="BE206" i="10"/>
  <c r="T206" i="10"/>
  <c r="R206" i="10"/>
  <c r="P206" i="10"/>
  <c r="BI204" i="10"/>
  <c r="BH204" i="10"/>
  <c r="BG204" i="10"/>
  <c r="BE204" i="10"/>
  <c r="T204" i="10"/>
  <c r="R204" i="10"/>
  <c r="P204" i="10"/>
  <c r="BI203" i="10"/>
  <c r="BH203" i="10"/>
  <c r="BG203" i="10"/>
  <c r="BE203" i="10"/>
  <c r="T203" i="10"/>
  <c r="R203" i="10"/>
  <c r="P203" i="10"/>
  <c r="BI201" i="10"/>
  <c r="BH201" i="10"/>
  <c r="BG201" i="10"/>
  <c r="BE201" i="10"/>
  <c r="T201" i="10"/>
  <c r="R201" i="10"/>
  <c r="P201" i="10"/>
  <c r="BI200" i="10"/>
  <c r="BH200" i="10"/>
  <c r="BG200" i="10"/>
  <c r="BE200" i="10"/>
  <c r="T200" i="10"/>
  <c r="R200" i="10"/>
  <c r="P200" i="10"/>
  <c r="BI199" i="10"/>
  <c r="BH199" i="10"/>
  <c r="BG199" i="10"/>
  <c r="BE199" i="10"/>
  <c r="T199" i="10"/>
  <c r="R199" i="10"/>
  <c r="P199" i="10"/>
  <c r="BI198" i="10"/>
  <c r="BH198" i="10"/>
  <c r="BG198" i="10"/>
  <c r="BE198" i="10"/>
  <c r="T198" i="10"/>
  <c r="R198" i="10"/>
  <c r="P198" i="10"/>
  <c r="BI197" i="10"/>
  <c r="BH197" i="10"/>
  <c r="BG197" i="10"/>
  <c r="BE197" i="10"/>
  <c r="T197" i="10"/>
  <c r="R197" i="10"/>
  <c r="P197" i="10"/>
  <c r="BI196" i="10"/>
  <c r="BH196" i="10"/>
  <c r="BG196" i="10"/>
  <c r="BE196" i="10"/>
  <c r="T196" i="10"/>
  <c r="R196" i="10"/>
  <c r="P196" i="10"/>
  <c r="BI195" i="10"/>
  <c r="BH195" i="10"/>
  <c r="BG195" i="10"/>
  <c r="BE195" i="10"/>
  <c r="T195" i="10"/>
  <c r="R195" i="10"/>
  <c r="P195" i="10"/>
  <c r="BI194" i="10"/>
  <c r="BH194" i="10"/>
  <c r="BG194" i="10"/>
  <c r="BE194" i="10"/>
  <c r="T194" i="10"/>
  <c r="R194" i="10"/>
  <c r="P194" i="10"/>
  <c r="BI193" i="10"/>
  <c r="BH193" i="10"/>
  <c r="BG193" i="10"/>
  <c r="BE193" i="10"/>
  <c r="T193" i="10"/>
  <c r="R193" i="10"/>
  <c r="P193" i="10"/>
  <c r="BI192" i="10"/>
  <c r="BH192" i="10"/>
  <c r="BG192" i="10"/>
  <c r="BE192" i="10"/>
  <c r="T192" i="10"/>
  <c r="R192" i="10"/>
  <c r="P192" i="10"/>
  <c r="BI191" i="10"/>
  <c r="BH191" i="10"/>
  <c r="BG191" i="10"/>
  <c r="BE191" i="10"/>
  <c r="T191" i="10"/>
  <c r="R191" i="10"/>
  <c r="P191" i="10"/>
  <c r="BI190" i="10"/>
  <c r="BH190" i="10"/>
  <c r="BG190" i="10"/>
  <c r="BE190" i="10"/>
  <c r="T190" i="10"/>
  <c r="R190" i="10"/>
  <c r="P190" i="10"/>
  <c r="BI189" i="10"/>
  <c r="BH189" i="10"/>
  <c r="BG189" i="10"/>
  <c r="BE189" i="10"/>
  <c r="T189" i="10"/>
  <c r="R189" i="10"/>
  <c r="P189" i="10"/>
  <c r="BI188" i="10"/>
  <c r="BH188" i="10"/>
  <c r="BG188" i="10"/>
  <c r="BE188" i="10"/>
  <c r="T188" i="10"/>
  <c r="R188" i="10"/>
  <c r="P188" i="10"/>
  <c r="BI187" i="10"/>
  <c r="BH187" i="10"/>
  <c r="BG187" i="10"/>
  <c r="BE187" i="10"/>
  <c r="T187" i="10"/>
  <c r="R187" i="10"/>
  <c r="P187" i="10"/>
  <c r="BI186" i="10"/>
  <c r="BH186" i="10"/>
  <c r="BG186" i="10"/>
  <c r="BE186" i="10"/>
  <c r="T186" i="10"/>
  <c r="R186" i="10"/>
  <c r="P186" i="10"/>
  <c r="BI185" i="10"/>
  <c r="BH185" i="10"/>
  <c r="BG185" i="10"/>
  <c r="BE185" i="10"/>
  <c r="T185" i="10"/>
  <c r="R185" i="10"/>
  <c r="P185" i="10"/>
  <c r="BI184" i="10"/>
  <c r="BH184" i="10"/>
  <c r="BG184" i="10"/>
  <c r="BE184" i="10"/>
  <c r="T184" i="10"/>
  <c r="R184" i="10"/>
  <c r="P184" i="10"/>
  <c r="BI183" i="10"/>
  <c r="BH183" i="10"/>
  <c r="BG183" i="10"/>
  <c r="BE183" i="10"/>
  <c r="T183" i="10"/>
  <c r="R183" i="10"/>
  <c r="P183" i="10"/>
  <c r="BI181" i="10"/>
  <c r="BH181" i="10"/>
  <c r="BG181" i="10"/>
  <c r="BE181" i="10"/>
  <c r="T181" i="10"/>
  <c r="R181" i="10"/>
  <c r="P181" i="10"/>
  <c r="BI180" i="10"/>
  <c r="BH180" i="10"/>
  <c r="BG180" i="10"/>
  <c r="BE180" i="10"/>
  <c r="T180" i="10"/>
  <c r="R180" i="10"/>
  <c r="P180" i="10"/>
  <c r="BI179" i="10"/>
  <c r="BH179" i="10"/>
  <c r="BG179" i="10"/>
  <c r="BE179" i="10"/>
  <c r="T179" i="10"/>
  <c r="R179" i="10"/>
  <c r="P179" i="10"/>
  <c r="BI178" i="10"/>
  <c r="BH178" i="10"/>
  <c r="BG178" i="10"/>
  <c r="BE178" i="10"/>
  <c r="T178" i="10"/>
  <c r="R178" i="10"/>
  <c r="P178" i="10"/>
  <c r="BI177" i="10"/>
  <c r="BH177" i="10"/>
  <c r="BG177" i="10"/>
  <c r="BE177" i="10"/>
  <c r="T177" i="10"/>
  <c r="R177" i="10"/>
  <c r="P177" i="10"/>
  <c r="BI176" i="10"/>
  <c r="BH176" i="10"/>
  <c r="BG176" i="10"/>
  <c r="BE176" i="10"/>
  <c r="T176" i="10"/>
  <c r="R176" i="10"/>
  <c r="P176" i="10"/>
  <c r="BI175" i="10"/>
  <c r="BH175" i="10"/>
  <c r="BG175" i="10"/>
  <c r="BE175" i="10"/>
  <c r="T175" i="10"/>
  <c r="R175" i="10"/>
  <c r="P175" i="10"/>
  <c r="BI174" i="10"/>
  <c r="BH174" i="10"/>
  <c r="BG174" i="10"/>
  <c r="BE174" i="10"/>
  <c r="T174" i="10"/>
  <c r="R174" i="10"/>
  <c r="P174" i="10"/>
  <c r="BI172" i="10"/>
  <c r="BH172" i="10"/>
  <c r="BG172" i="10"/>
  <c r="BE172" i="10"/>
  <c r="T172" i="10"/>
  <c r="R172" i="10"/>
  <c r="P172" i="10"/>
  <c r="BI171" i="10"/>
  <c r="BH171" i="10"/>
  <c r="BG171" i="10"/>
  <c r="BE171" i="10"/>
  <c r="T171" i="10"/>
  <c r="R171" i="10"/>
  <c r="P171" i="10"/>
  <c r="BI170" i="10"/>
  <c r="BH170" i="10"/>
  <c r="BG170" i="10"/>
  <c r="BE170" i="10"/>
  <c r="T170" i="10"/>
  <c r="R170" i="10"/>
  <c r="P170" i="10"/>
  <c r="BI169" i="10"/>
  <c r="BH169" i="10"/>
  <c r="BG169" i="10"/>
  <c r="BE169" i="10"/>
  <c r="T169" i="10"/>
  <c r="R169" i="10"/>
  <c r="P169" i="10"/>
  <c r="BI168" i="10"/>
  <c r="BH168" i="10"/>
  <c r="BG168" i="10"/>
  <c r="BE168" i="10"/>
  <c r="T168" i="10"/>
  <c r="R168" i="10"/>
  <c r="P168" i="10"/>
  <c r="BI167" i="10"/>
  <c r="BH167" i="10"/>
  <c r="BG167" i="10"/>
  <c r="BE167" i="10"/>
  <c r="T167" i="10"/>
  <c r="R167" i="10"/>
  <c r="P167" i="10"/>
  <c r="BI166" i="10"/>
  <c r="BH166" i="10"/>
  <c r="BG166" i="10"/>
  <c r="BE166" i="10"/>
  <c r="T166" i="10"/>
  <c r="R166" i="10"/>
  <c r="P166" i="10"/>
  <c r="BI165" i="10"/>
  <c r="BH165" i="10"/>
  <c r="BG165" i="10"/>
  <c r="BE165" i="10"/>
  <c r="T165" i="10"/>
  <c r="R165" i="10"/>
  <c r="P165" i="10"/>
  <c r="BI164" i="10"/>
  <c r="BH164" i="10"/>
  <c r="BG164" i="10"/>
  <c r="BE164" i="10"/>
  <c r="T164" i="10"/>
  <c r="R164" i="10"/>
  <c r="P164" i="10"/>
  <c r="BI163" i="10"/>
  <c r="BH163" i="10"/>
  <c r="BG163" i="10"/>
  <c r="BE163" i="10"/>
  <c r="T163" i="10"/>
  <c r="R163" i="10"/>
  <c r="P163" i="10"/>
  <c r="BI162" i="10"/>
  <c r="BH162" i="10"/>
  <c r="BG162" i="10"/>
  <c r="BE162" i="10"/>
  <c r="T162" i="10"/>
  <c r="R162" i="10"/>
  <c r="P162" i="10"/>
  <c r="BI161" i="10"/>
  <c r="BH161" i="10"/>
  <c r="BG161" i="10"/>
  <c r="BE161" i="10"/>
  <c r="T161" i="10"/>
  <c r="R161" i="10"/>
  <c r="P161" i="10"/>
  <c r="BI160" i="10"/>
  <c r="BH160" i="10"/>
  <c r="BG160" i="10"/>
  <c r="BE160" i="10"/>
  <c r="T160" i="10"/>
  <c r="R160" i="10"/>
  <c r="P160" i="10"/>
  <c r="BI159" i="10"/>
  <c r="BH159" i="10"/>
  <c r="BG159" i="10"/>
  <c r="BE159" i="10"/>
  <c r="T159" i="10"/>
  <c r="R159" i="10"/>
  <c r="P159" i="10"/>
  <c r="BI158" i="10"/>
  <c r="BH158" i="10"/>
  <c r="BG158" i="10"/>
  <c r="BE158" i="10"/>
  <c r="T158" i="10"/>
  <c r="R158" i="10"/>
  <c r="P158" i="10"/>
  <c r="BI156" i="10"/>
  <c r="BH156" i="10"/>
  <c r="BG156" i="10"/>
  <c r="BE156" i="10"/>
  <c r="T156" i="10"/>
  <c r="R156" i="10"/>
  <c r="P156" i="10"/>
  <c r="BI155" i="10"/>
  <c r="BH155" i="10"/>
  <c r="BG155" i="10"/>
  <c r="BE155" i="10"/>
  <c r="T155" i="10"/>
  <c r="R155" i="10"/>
  <c r="P155" i="10"/>
  <c r="BI154" i="10"/>
  <c r="BH154" i="10"/>
  <c r="BG154" i="10"/>
  <c r="BE154" i="10"/>
  <c r="T154" i="10"/>
  <c r="R154" i="10"/>
  <c r="P154" i="10"/>
  <c r="BI153" i="10"/>
  <c r="BH153" i="10"/>
  <c r="BG153" i="10"/>
  <c r="BE153" i="10"/>
  <c r="T153" i="10"/>
  <c r="R153" i="10"/>
  <c r="P153" i="10"/>
  <c r="BI152" i="10"/>
  <c r="BH152" i="10"/>
  <c r="BG152" i="10"/>
  <c r="BE152" i="10"/>
  <c r="T152" i="10"/>
  <c r="R152" i="10"/>
  <c r="P152" i="10"/>
  <c r="BI151" i="10"/>
  <c r="BH151" i="10"/>
  <c r="BG151" i="10"/>
  <c r="BE151" i="10"/>
  <c r="T151" i="10"/>
  <c r="R151" i="10"/>
  <c r="P151" i="10"/>
  <c r="BI150" i="10"/>
  <c r="BH150" i="10"/>
  <c r="BG150" i="10"/>
  <c r="BE150" i="10"/>
  <c r="T150" i="10"/>
  <c r="R150" i="10"/>
  <c r="P150" i="10"/>
  <c r="BI149" i="10"/>
  <c r="BH149" i="10"/>
  <c r="BG149" i="10"/>
  <c r="BE149" i="10"/>
  <c r="T149" i="10"/>
  <c r="R149" i="10"/>
  <c r="P149" i="10"/>
  <c r="J143" i="10"/>
  <c r="J142" i="10"/>
  <c r="F142" i="10"/>
  <c r="F140" i="10"/>
  <c r="E138" i="10"/>
  <c r="J96" i="10"/>
  <c r="J95" i="10"/>
  <c r="F95" i="10"/>
  <c r="F93" i="10"/>
  <c r="E91" i="10"/>
  <c r="J22" i="10"/>
  <c r="E22" i="10"/>
  <c r="F96" i="10"/>
  <c r="J21" i="10"/>
  <c r="J16" i="10"/>
  <c r="J93" i="10"/>
  <c r="E7" i="10"/>
  <c r="E85" i="10"/>
  <c r="J41" i="9"/>
  <c r="J40" i="9"/>
  <c r="AY106" i="1"/>
  <c r="J39" i="9"/>
  <c r="AX106" i="1"/>
  <c r="BI164" i="9"/>
  <c r="BH164" i="9"/>
  <c r="BG164" i="9"/>
  <c r="BE164" i="9"/>
  <c r="T164" i="9"/>
  <c r="R164" i="9"/>
  <c r="P164" i="9"/>
  <c r="BI163" i="9"/>
  <c r="BH163" i="9"/>
  <c r="BG163" i="9"/>
  <c r="BE163" i="9"/>
  <c r="T163" i="9"/>
  <c r="R163" i="9"/>
  <c r="P163" i="9"/>
  <c r="BI162" i="9"/>
  <c r="BH162" i="9"/>
  <c r="BG162" i="9"/>
  <c r="BE162" i="9"/>
  <c r="T162" i="9"/>
  <c r="R162" i="9"/>
  <c r="P162" i="9"/>
  <c r="BI161" i="9"/>
  <c r="BH161" i="9"/>
  <c r="BG161" i="9"/>
  <c r="BE161" i="9"/>
  <c r="T161" i="9"/>
  <c r="R161" i="9"/>
  <c r="P161" i="9"/>
  <c r="BI160" i="9"/>
  <c r="BH160" i="9"/>
  <c r="BG160" i="9"/>
  <c r="BE160" i="9"/>
  <c r="T160" i="9"/>
  <c r="R160" i="9"/>
  <c r="P160" i="9"/>
  <c r="BI158" i="9"/>
  <c r="BH158" i="9"/>
  <c r="BG158" i="9"/>
  <c r="BE158" i="9"/>
  <c r="T158" i="9"/>
  <c r="R158" i="9"/>
  <c r="P158" i="9"/>
  <c r="BI157" i="9"/>
  <c r="BH157" i="9"/>
  <c r="BG157" i="9"/>
  <c r="BE157" i="9"/>
  <c r="T157" i="9"/>
  <c r="R157" i="9"/>
  <c r="P157" i="9"/>
  <c r="BI156" i="9"/>
  <c r="BH156" i="9"/>
  <c r="BG156" i="9"/>
  <c r="BE156" i="9"/>
  <c r="T156" i="9"/>
  <c r="R156" i="9"/>
  <c r="P156" i="9"/>
  <c r="BI155" i="9"/>
  <c r="BH155" i="9"/>
  <c r="BG155" i="9"/>
  <c r="BE155" i="9"/>
  <c r="T155" i="9"/>
  <c r="R155" i="9"/>
  <c r="P155" i="9"/>
  <c r="BI154" i="9"/>
  <c r="BH154" i="9"/>
  <c r="BG154" i="9"/>
  <c r="BE154" i="9"/>
  <c r="T154" i="9"/>
  <c r="R154" i="9"/>
  <c r="P154" i="9"/>
  <c r="BI153" i="9"/>
  <c r="BH153" i="9"/>
  <c r="BG153" i="9"/>
  <c r="BE153" i="9"/>
  <c r="T153" i="9"/>
  <c r="R153" i="9"/>
  <c r="P153" i="9"/>
  <c r="BI152" i="9"/>
  <c r="BH152" i="9"/>
  <c r="BG152" i="9"/>
  <c r="BE152" i="9"/>
  <c r="T152" i="9"/>
  <c r="R152" i="9"/>
  <c r="P152" i="9"/>
  <c r="BI149" i="9"/>
  <c r="BH149" i="9"/>
  <c r="BG149" i="9"/>
  <c r="BE149" i="9"/>
  <c r="T149" i="9"/>
  <c r="T148" i="9"/>
  <c r="R149" i="9"/>
  <c r="R148" i="9"/>
  <c r="P149" i="9"/>
  <c r="P148" i="9"/>
  <c r="BI147" i="9"/>
  <c r="BH147" i="9"/>
  <c r="BG147" i="9"/>
  <c r="BE147" i="9"/>
  <c r="T147" i="9"/>
  <c r="R147" i="9"/>
  <c r="P147" i="9"/>
  <c r="BI146" i="9"/>
  <c r="BH146" i="9"/>
  <c r="BG146" i="9"/>
  <c r="BE146" i="9"/>
  <c r="T146" i="9"/>
  <c r="R146" i="9"/>
  <c r="P146" i="9"/>
  <c r="BI144" i="9"/>
  <c r="BH144" i="9"/>
  <c r="BG144" i="9"/>
  <c r="BE144" i="9"/>
  <c r="T144" i="9"/>
  <c r="R144" i="9"/>
  <c r="P144" i="9"/>
  <c r="BI143" i="9"/>
  <c r="BH143" i="9"/>
  <c r="BG143" i="9"/>
  <c r="BE143" i="9"/>
  <c r="T143" i="9"/>
  <c r="R143" i="9"/>
  <c r="P143" i="9"/>
  <c r="BI142" i="9"/>
  <c r="BH142" i="9"/>
  <c r="BG142" i="9"/>
  <c r="BE142" i="9"/>
  <c r="T142" i="9"/>
  <c r="R142" i="9"/>
  <c r="P142" i="9"/>
  <c r="BI141" i="9"/>
  <c r="BH141" i="9"/>
  <c r="BG141" i="9"/>
  <c r="BE141" i="9"/>
  <c r="T141" i="9"/>
  <c r="R141" i="9"/>
  <c r="P141" i="9"/>
  <c r="BI139" i="9"/>
  <c r="BH139" i="9"/>
  <c r="BG139" i="9"/>
  <c r="BE139" i="9"/>
  <c r="T139" i="9"/>
  <c r="R139" i="9"/>
  <c r="P139" i="9"/>
  <c r="BI138" i="9"/>
  <c r="BH138" i="9"/>
  <c r="BG138" i="9"/>
  <c r="BE138" i="9"/>
  <c r="T138" i="9"/>
  <c r="R138" i="9"/>
  <c r="P138" i="9"/>
  <c r="BI137" i="9"/>
  <c r="BH137" i="9"/>
  <c r="BG137" i="9"/>
  <c r="BE137" i="9"/>
  <c r="T137" i="9"/>
  <c r="R137" i="9"/>
  <c r="P137" i="9"/>
  <c r="BI136" i="9"/>
  <c r="BH136" i="9"/>
  <c r="BG136" i="9"/>
  <c r="BE136" i="9"/>
  <c r="T136" i="9"/>
  <c r="R136" i="9"/>
  <c r="P136" i="9"/>
  <c r="BI135" i="9"/>
  <c r="BH135" i="9"/>
  <c r="BG135" i="9"/>
  <c r="BE135" i="9"/>
  <c r="T135" i="9"/>
  <c r="R135" i="9"/>
  <c r="P135" i="9"/>
  <c r="J129" i="9"/>
  <c r="J128" i="9"/>
  <c r="F128" i="9"/>
  <c r="F126" i="9"/>
  <c r="E124" i="9"/>
  <c r="J96" i="9"/>
  <c r="J95" i="9"/>
  <c r="F95" i="9"/>
  <c r="F93" i="9"/>
  <c r="E91" i="9"/>
  <c r="J22" i="9"/>
  <c r="E22" i="9"/>
  <c r="F129" i="9"/>
  <c r="J21" i="9"/>
  <c r="J16" i="9"/>
  <c r="J126" i="9"/>
  <c r="E7" i="9"/>
  <c r="E118" i="9"/>
  <c r="J41" i="8"/>
  <c r="J40" i="8"/>
  <c r="AY105" i="1"/>
  <c r="J39" i="8"/>
  <c r="AX105" i="1"/>
  <c r="BI209" i="8"/>
  <c r="BH209" i="8"/>
  <c r="BG209" i="8"/>
  <c r="BE209" i="8"/>
  <c r="T209" i="8"/>
  <c r="T208" i="8"/>
  <c r="R209" i="8"/>
  <c r="R208" i="8"/>
  <c r="P209" i="8"/>
  <c r="P208" i="8"/>
  <c r="BI207" i="8"/>
  <c r="BH207" i="8"/>
  <c r="BG207" i="8"/>
  <c r="BE207" i="8"/>
  <c r="T207" i="8"/>
  <c r="R207" i="8"/>
  <c r="P207" i="8"/>
  <c r="BI206" i="8"/>
  <c r="BH206" i="8"/>
  <c r="BG206" i="8"/>
  <c r="BE206" i="8"/>
  <c r="T206" i="8"/>
  <c r="R206" i="8"/>
  <c r="P206" i="8"/>
  <c r="BI205" i="8"/>
  <c r="BH205" i="8"/>
  <c r="BG205" i="8"/>
  <c r="BE205" i="8"/>
  <c r="T205" i="8"/>
  <c r="R205" i="8"/>
  <c r="P205" i="8"/>
  <c r="BI204" i="8"/>
  <c r="BH204" i="8"/>
  <c r="BG204" i="8"/>
  <c r="BE204" i="8"/>
  <c r="T204" i="8"/>
  <c r="R204" i="8"/>
  <c r="P204" i="8"/>
  <c r="BI203" i="8"/>
  <c r="BH203" i="8"/>
  <c r="BG203" i="8"/>
  <c r="BE203" i="8"/>
  <c r="T203" i="8"/>
  <c r="R203" i="8"/>
  <c r="P203" i="8"/>
  <c r="BI202" i="8"/>
  <c r="BH202" i="8"/>
  <c r="BG202" i="8"/>
  <c r="BE202" i="8"/>
  <c r="T202" i="8"/>
  <c r="R202" i="8"/>
  <c r="R201" i="8"/>
  <c r="P202" i="8"/>
  <c r="BI200" i="8"/>
  <c r="BH200" i="8"/>
  <c r="BG200" i="8"/>
  <c r="BE200" i="8"/>
  <c r="T200" i="8"/>
  <c r="R200" i="8"/>
  <c r="P200" i="8"/>
  <c r="BI199" i="8"/>
  <c r="BH199" i="8"/>
  <c r="BG199" i="8"/>
  <c r="BE199" i="8"/>
  <c r="T199" i="8"/>
  <c r="R199" i="8"/>
  <c r="P199" i="8"/>
  <c r="BI198" i="8"/>
  <c r="BH198" i="8"/>
  <c r="BG198" i="8"/>
  <c r="BE198" i="8"/>
  <c r="T198" i="8"/>
  <c r="R198" i="8"/>
  <c r="P198" i="8"/>
  <c r="BI196" i="8"/>
  <c r="BH196" i="8"/>
  <c r="BG196" i="8"/>
  <c r="BE196" i="8"/>
  <c r="T196" i="8"/>
  <c r="R196" i="8"/>
  <c r="P196" i="8"/>
  <c r="BI195" i="8"/>
  <c r="BH195" i="8"/>
  <c r="BG195" i="8"/>
  <c r="BE195" i="8"/>
  <c r="T195" i="8"/>
  <c r="R195" i="8"/>
  <c r="P195" i="8"/>
  <c r="BI194" i="8"/>
  <c r="BH194" i="8"/>
  <c r="BG194" i="8"/>
  <c r="BE194" i="8"/>
  <c r="T194" i="8"/>
  <c r="R194" i="8"/>
  <c r="P194" i="8"/>
  <c r="BI193" i="8"/>
  <c r="BH193" i="8"/>
  <c r="BG193" i="8"/>
  <c r="BE193" i="8"/>
  <c r="T193" i="8"/>
  <c r="R193" i="8"/>
  <c r="P193" i="8"/>
  <c r="BI191" i="8"/>
  <c r="BH191" i="8"/>
  <c r="BG191" i="8"/>
  <c r="BE191" i="8"/>
  <c r="T191" i="8"/>
  <c r="R191" i="8"/>
  <c r="P191" i="8"/>
  <c r="BI190" i="8"/>
  <c r="BH190" i="8"/>
  <c r="BG190" i="8"/>
  <c r="BE190" i="8"/>
  <c r="T190" i="8"/>
  <c r="R190" i="8"/>
  <c r="P190" i="8"/>
  <c r="BI189" i="8"/>
  <c r="BH189" i="8"/>
  <c r="BG189" i="8"/>
  <c r="BE189" i="8"/>
  <c r="T189" i="8"/>
  <c r="R189" i="8"/>
  <c r="P189" i="8"/>
  <c r="BI188" i="8"/>
  <c r="BH188" i="8"/>
  <c r="BG188" i="8"/>
  <c r="BE188" i="8"/>
  <c r="T188" i="8"/>
  <c r="R188" i="8"/>
  <c r="P188" i="8"/>
  <c r="BI187" i="8"/>
  <c r="BH187" i="8"/>
  <c r="BG187" i="8"/>
  <c r="BE187" i="8"/>
  <c r="T187" i="8"/>
  <c r="R187" i="8"/>
  <c r="P187" i="8"/>
  <c r="BI186" i="8"/>
  <c r="BH186" i="8"/>
  <c r="BG186" i="8"/>
  <c r="BE186" i="8"/>
  <c r="T186" i="8"/>
  <c r="R186" i="8"/>
  <c r="P186" i="8"/>
  <c r="BI185" i="8"/>
  <c r="BH185" i="8"/>
  <c r="BG185" i="8"/>
  <c r="BE185" i="8"/>
  <c r="T185" i="8"/>
  <c r="R185" i="8"/>
  <c r="P185" i="8"/>
  <c r="BI184" i="8"/>
  <c r="BH184" i="8"/>
  <c r="BG184" i="8"/>
  <c r="BE184" i="8"/>
  <c r="T184" i="8"/>
  <c r="R184" i="8"/>
  <c r="P184" i="8"/>
  <c r="BI183" i="8"/>
  <c r="BH183" i="8"/>
  <c r="BG183" i="8"/>
  <c r="BE183" i="8"/>
  <c r="T183" i="8"/>
  <c r="R183" i="8"/>
  <c r="P183" i="8"/>
  <c r="BI182" i="8"/>
  <c r="BH182" i="8"/>
  <c r="BG182" i="8"/>
  <c r="BE182" i="8"/>
  <c r="T182" i="8"/>
  <c r="R182" i="8"/>
  <c r="P182" i="8"/>
  <c r="BI181" i="8"/>
  <c r="BH181" i="8"/>
  <c r="BG181" i="8"/>
  <c r="BE181" i="8"/>
  <c r="T181" i="8"/>
  <c r="R181" i="8"/>
  <c r="P181" i="8"/>
  <c r="BI180" i="8"/>
  <c r="BH180" i="8"/>
  <c r="BG180" i="8"/>
  <c r="BE180" i="8"/>
  <c r="T180" i="8"/>
  <c r="R180" i="8"/>
  <c r="P180" i="8"/>
  <c r="BI179" i="8"/>
  <c r="BH179" i="8"/>
  <c r="BG179" i="8"/>
  <c r="BE179" i="8"/>
  <c r="T179" i="8"/>
  <c r="R179" i="8"/>
  <c r="P179" i="8"/>
  <c r="BI178" i="8"/>
  <c r="BH178" i="8"/>
  <c r="BG178" i="8"/>
  <c r="BE178" i="8"/>
  <c r="T178" i="8"/>
  <c r="R178" i="8"/>
  <c r="P178" i="8"/>
  <c r="BI177" i="8"/>
  <c r="BH177" i="8"/>
  <c r="BG177" i="8"/>
  <c r="BE177" i="8"/>
  <c r="T177" i="8"/>
  <c r="R177" i="8"/>
  <c r="P177" i="8"/>
  <c r="BI174" i="8"/>
  <c r="BH174" i="8"/>
  <c r="BG174" i="8"/>
  <c r="BE174" i="8"/>
  <c r="T174" i="8"/>
  <c r="T173" i="8"/>
  <c r="T172" i="8"/>
  <c r="R174" i="8"/>
  <c r="R173" i="8"/>
  <c r="R172" i="8"/>
  <c r="P174" i="8"/>
  <c r="P173" i="8"/>
  <c r="P172" i="8" s="1"/>
  <c r="BI171" i="8"/>
  <c r="BH171" i="8"/>
  <c r="BG171" i="8"/>
  <c r="BE171" i="8"/>
  <c r="T171" i="8"/>
  <c r="T170" i="8"/>
  <c r="R171" i="8"/>
  <c r="R170" i="8"/>
  <c r="P171" i="8"/>
  <c r="P170" i="8"/>
  <c r="BI169" i="8"/>
  <c r="BH169" i="8"/>
  <c r="BG169" i="8"/>
  <c r="BE169" i="8"/>
  <c r="T169" i="8"/>
  <c r="R169" i="8"/>
  <c r="P169" i="8"/>
  <c r="BI168" i="8"/>
  <c r="BH168" i="8"/>
  <c r="BG168" i="8"/>
  <c r="BE168" i="8"/>
  <c r="T168" i="8"/>
  <c r="R168" i="8"/>
  <c r="P168" i="8"/>
  <c r="BI167" i="8"/>
  <c r="BH167" i="8"/>
  <c r="BG167" i="8"/>
  <c r="BE167" i="8"/>
  <c r="T167" i="8"/>
  <c r="R167" i="8"/>
  <c r="P167" i="8"/>
  <c r="BI166" i="8"/>
  <c r="BH166" i="8"/>
  <c r="BG166" i="8"/>
  <c r="BE166" i="8"/>
  <c r="T166" i="8"/>
  <c r="R166" i="8"/>
  <c r="P166" i="8"/>
  <c r="BI165" i="8"/>
  <c r="BH165" i="8"/>
  <c r="BG165" i="8"/>
  <c r="BE165" i="8"/>
  <c r="T165" i="8"/>
  <c r="R165" i="8"/>
  <c r="P165" i="8"/>
  <c r="BI163" i="8"/>
  <c r="BH163" i="8"/>
  <c r="BG163" i="8"/>
  <c r="BE163" i="8"/>
  <c r="T163" i="8"/>
  <c r="R163" i="8"/>
  <c r="P163" i="8"/>
  <c r="BI162" i="8"/>
  <c r="BH162" i="8"/>
  <c r="BG162" i="8"/>
  <c r="BE162" i="8"/>
  <c r="T162" i="8"/>
  <c r="R162" i="8"/>
  <c r="P162" i="8"/>
  <c r="BI161" i="8"/>
  <c r="BH161" i="8"/>
  <c r="BG161" i="8"/>
  <c r="BE161" i="8"/>
  <c r="T161" i="8"/>
  <c r="R161" i="8"/>
  <c r="P161" i="8"/>
  <c r="BI160" i="8"/>
  <c r="BH160" i="8"/>
  <c r="BG160" i="8"/>
  <c r="BE160" i="8"/>
  <c r="T160" i="8"/>
  <c r="R160" i="8"/>
  <c r="P160" i="8"/>
  <c r="BI158" i="8"/>
  <c r="BH158" i="8"/>
  <c r="BG158" i="8"/>
  <c r="BE158" i="8"/>
  <c r="T158" i="8"/>
  <c r="R158" i="8"/>
  <c r="P158" i="8"/>
  <c r="BI157" i="8"/>
  <c r="BH157" i="8"/>
  <c r="BG157" i="8"/>
  <c r="BE157" i="8"/>
  <c r="T157" i="8"/>
  <c r="R157" i="8"/>
  <c r="P157" i="8"/>
  <c r="BI156" i="8"/>
  <c r="BH156" i="8"/>
  <c r="BG156" i="8"/>
  <c r="BE156" i="8"/>
  <c r="T156" i="8"/>
  <c r="R156" i="8"/>
  <c r="P156" i="8"/>
  <c r="BI155" i="8"/>
  <c r="BH155" i="8"/>
  <c r="BG155" i="8"/>
  <c r="BE155" i="8"/>
  <c r="T155" i="8"/>
  <c r="R155" i="8"/>
  <c r="P155" i="8"/>
  <c r="BI154" i="8"/>
  <c r="BH154" i="8"/>
  <c r="BG154" i="8"/>
  <c r="BE154" i="8"/>
  <c r="T154" i="8"/>
  <c r="R154" i="8"/>
  <c r="P154" i="8"/>
  <c r="BI153" i="8"/>
  <c r="BH153" i="8"/>
  <c r="BG153" i="8"/>
  <c r="BE153" i="8"/>
  <c r="T153" i="8"/>
  <c r="R153" i="8"/>
  <c r="P153" i="8"/>
  <c r="BI152" i="8"/>
  <c r="BH152" i="8"/>
  <c r="BG152" i="8"/>
  <c r="BE152" i="8"/>
  <c r="T152" i="8"/>
  <c r="R152" i="8"/>
  <c r="P152" i="8"/>
  <c r="BI151" i="8"/>
  <c r="BH151" i="8"/>
  <c r="BG151" i="8"/>
  <c r="BE151" i="8"/>
  <c r="T151" i="8"/>
  <c r="R151" i="8"/>
  <c r="P151" i="8"/>
  <c r="BI150" i="8"/>
  <c r="BH150" i="8"/>
  <c r="BG150" i="8"/>
  <c r="BE150" i="8"/>
  <c r="T150" i="8"/>
  <c r="R150" i="8"/>
  <c r="P150" i="8"/>
  <c r="BI148" i="8"/>
  <c r="BH148" i="8"/>
  <c r="BG148" i="8"/>
  <c r="BE148" i="8"/>
  <c r="T148" i="8"/>
  <c r="R148" i="8"/>
  <c r="P148" i="8"/>
  <c r="BI147" i="8"/>
  <c r="BH147" i="8"/>
  <c r="BG147" i="8"/>
  <c r="BE147" i="8"/>
  <c r="T147" i="8"/>
  <c r="R147" i="8"/>
  <c r="P147" i="8"/>
  <c r="BI146" i="8"/>
  <c r="BH146" i="8"/>
  <c r="BG146" i="8"/>
  <c r="BE146" i="8"/>
  <c r="T146" i="8"/>
  <c r="R146" i="8"/>
  <c r="P146" i="8"/>
  <c r="BI145" i="8"/>
  <c r="BH145" i="8"/>
  <c r="BG145" i="8"/>
  <c r="BE145" i="8"/>
  <c r="T145" i="8"/>
  <c r="R145" i="8"/>
  <c r="P145" i="8"/>
  <c r="BI144" i="8"/>
  <c r="BH144" i="8"/>
  <c r="BG144" i="8"/>
  <c r="BE144" i="8"/>
  <c r="T144" i="8"/>
  <c r="R144" i="8"/>
  <c r="P144" i="8"/>
  <c r="BI143" i="8"/>
  <c r="BH143" i="8"/>
  <c r="BG143" i="8"/>
  <c r="BE143" i="8"/>
  <c r="T143" i="8"/>
  <c r="R143" i="8"/>
  <c r="P143" i="8"/>
  <c r="BI142" i="8"/>
  <c r="BH142" i="8"/>
  <c r="BG142" i="8"/>
  <c r="BE142" i="8"/>
  <c r="T142" i="8"/>
  <c r="R142" i="8"/>
  <c r="P142" i="8"/>
  <c r="BI141" i="8"/>
  <c r="BH141" i="8"/>
  <c r="BG141" i="8"/>
  <c r="BE141" i="8"/>
  <c r="T141" i="8"/>
  <c r="R141" i="8"/>
  <c r="P141" i="8"/>
  <c r="J135" i="8"/>
  <c r="J134" i="8"/>
  <c r="F134" i="8"/>
  <c r="F132" i="8"/>
  <c r="E130" i="8"/>
  <c r="J96" i="8"/>
  <c r="J95" i="8"/>
  <c r="F95" i="8"/>
  <c r="F93" i="8"/>
  <c r="E91" i="8"/>
  <c r="J22" i="8"/>
  <c r="E22" i="8"/>
  <c r="F135" i="8"/>
  <c r="J21" i="8"/>
  <c r="J16" i="8"/>
  <c r="J93" i="8"/>
  <c r="E7" i="8"/>
  <c r="E124" i="8"/>
  <c r="J39" i="7"/>
  <c r="J38" i="7"/>
  <c r="AY102" i="1"/>
  <c r="J37" i="7"/>
  <c r="AX102" i="1"/>
  <c r="BI132" i="7"/>
  <c r="BH132" i="7"/>
  <c r="BG132" i="7"/>
  <c r="BE132" i="7"/>
  <c r="T132" i="7"/>
  <c r="T131" i="7"/>
  <c r="R132" i="7"/>
  <c r="R131" i="7"/>
  <c r="P132" i="7"/>
  <c r="P131" i="7"/>
  <c r="BI130" i="7"/>
  <c r="BH130" i="7"/>
  <c r="BG130" i="7"/>
  <c r="BE130" i="7"/>
  <c r="T130" i="7"/>
  <c r="R130" i="7"/>
  <c r="P130" i="7"/>
  <c r="BI129" i="7"/>
  <c r="BH129" i="7"/>
  <c r="BG129" i="7"/>
  <c r="BE129" i="7"/>
  <c r="T129" i="7"/>
  <c r="R129" i="7"/>
  <c r="P129" i="7"/>
  <c r="BI128" i="7"/>
  <c r="BH128" i="7"/>
  <c r="BG128" i="7"/>
  <c r="BE128" i="7"/>
  <c r="T128" i="7"/>
  <c r="R128" i="7"/>
  <c r="P128" i="7"/>
  <c r="BI127" i="7"/>
  <c r="BH127" i="7"/>
  <c r="BG127" i="7"/>
  <c r="BE127" i="7"/>
  <c r="T127" i="7"/>
  <c r="R127" i="7"/>
  <c r="P127" i="7"/>
  <c r="BI126" i="7"/>
  <c r="BH126" i="7"/>
  <c r="BG126" i="7"/>
  <c r="BE126" i="7"/>
  <c r="T126" i="7"/>
  <c r="R126" i="7"/>
  <c r="P126" i="7"/>
  <c r="J120" i="7"/>
  <c r="J119" i="7"/>
  <c r="F119" i="7"/>
  <c r="F117" i="7"/>
  <c r="E115" i="7"/>
  <c r="J94" i="7"/>
  <c r="J93" i="7"/>
  <c r="F93" i="7"/>
  <c r="F91" i="7"/>
  <c r="E89" i="7"/>
  <c r="J20" i="7"/>
  <c r="E20" i="7"/>
  <c r="F120" i="7"/>
  <c r="J19" i="7"/>
  <c r="J14" i="7"/>
  <c r="J117" i="7"/>
  <c r="E7" i="7"/>
  <c r="E111" i="7"/>
  <c r="J39" i="6"/>
  <c r="J38" i="6"/>
  <c r="AY101" i="1"/>
  <c r="J37" i="6"/>
  <c r="AX101" i="1"/>
  <c r="BI210" i="6"/>
  <c r="BH210" i="6"/>
  <c r="BG210" i="6"/>
  <c r="BE210" i="6"/>
  <c r="T210" i="6"/>
  <c r="T209" i="6"/>
  <c r="R210" i="6"/>
  <c r="R209" i="6"/>
  <c r="P210" i="6"/>
  <c r="P209" i="6"/>
  <c r="BI208" i="6"/>
  <c r="BH208" i="6"/>
  <c r="BG208" i="6"/>
  <c r="BE208" i="6"/>
  <c r="T208" i="6"/>
  <c r="T207" i="6"/>
  <c r="R208" i="6"/>
  <c r="R207" i="6"/>
  <c r="P208" i="6"/>
  <c r="P207" i="6"/>
  <c r="BI206" i="6"/>
  <c r="BH206" i="6"/>
  <c r="BG206" i="6"/>
  <c r="BE206" i="6"/>
  <c r="T206" i="6"/>
  <c r="R206" i="6"/>
  <c r="P206" i="6"/>
  <c r="BI205" i="6"/>
  <c r="BH205" i="6"/>
  <c r="BG205" i="6"/>
  <c r="BE205" i="6"/>
  <c r="T205" i="6"/>
  <c r="R205" i="6"/>
  <c r="P205" i="6"/>
  <c r="BI204" i="6"/>
  <c r="BH204" i="6"/>
  <c r="BG204" i="6"/>
  <c r="BE204" i="6"/>
  <c r="T204" i="6"/>
  <c r="R204" i="6"/>
  <c r="P204" i="6"/>
  <c r="BI203" i="6"/>
  <c r="BH203" i="6"/>
  <c r="BG203" i="6"/>
  <c r="BE203" i="6"/>
  <c r="T203" i="6"/>
  <c r="R203" i="6"/>
  <c r="P203" i="6"/>
  <c r="BI201" i="6"/>
  <c r="BH201" i="6"/>
  <c r="BG201" i="6"/>
  <c r="BE201" i="6"/>
  <c r="T201" i="6"/>
  <c r="R201" i="6"/>
  <c r="P201" i="6"/>
  <c r="BI200" i="6"/>
  <c r="BH200" i="6"/>
  <c r="BG200" i="6"/>
  <c r="BE200" i="6"/>
  <c r="T200" i="6"/>
  <c r="R200" i="6"/>
  <c r="P200" i="6"/>
  <c r="BI199" i="6"/>
  <c r="BH199" i="6"/>
  <c r="BG199" i="6"/>
  <c r="BE199" i="6"/>
  <c r="T199" i="6"/>
  <c r="R199" i="6"/>
  <c r="P199" i="6"/>
  <c r="BI197" i="6"/>
  <c r="BH197" i="6"/>
  <c r="BG197" i="6"/>
  <c r="BE197" i="6"/>
  <c r="T197" i="6"/>
  <c r="R197" i="6"/>
  <c r="P197" i="6"/>
  <c r="BI196" i="6"/>
  <c r="BH196" i="6"/>
  <c r="BG196" i="6"/>
  <c r="BE196" i="6"/>
  <c r="T196" i="6"/>
  <c r="R196" i="6"/>
  <c r="P196" i="6"/>
  <c r="BI195" i="6"/>
  <c r="BH195" i="6"/>
  <c r="BG195" i="6"/>
  <c r="BE195" i="6"/>
  <c r="T195" i="6"/>
  <c r="R195" i="6"/>
  <c r="P195" i="6"/>
  <c r="BI194" i="6"/>
  <c r="BH194" i="6"/>
  <c r="BG194" i="6"/>
  <c r="BE194" i="6"/>
  <c r="T194" i="6"/>
  <c r="R194" i="6"/>
  <c r="P194" i="6"/>
  <c r="BI192" i="6"/>
  <c r="BH192" i="6"/>
  <c r="BG192" i="6"/>
  <c r="BE192" i="6"/>
  <c r="T192" i="6"/>
  <c r="R192" i="6"/>
  <c r="P192" i="6"/>
  <c r="BI191" i="6"/>
  <c r="BH191" i="6"/>
  <c r="BG191" i="6"/>
  <c r="BE191" i="6"/>
  <c r="T191" i="6"/>
  <c r="R191" i="6"/>
  <c r="P191" i="6"/>
  <c r="BI190" i="6"/>
  <c r="BH190" i="6"/>
  <c r="BG190" i="6"/>
  <c r="BE190" i="6"/>
  <c r="T190" i="6"/>
  <c r="R190" i="6"/>
  <c r="P190" i="6"/>
  <c r="BI189" i="6"/>
  <c r="BH189" i="6"/>
  <c r="BG189" i="6"/>
  <c r="BE189" i="6"/>
  <c r="T189" i="6"/>
  <c r="R189" i="6"/>
  <c r="P189" i="6"/>
  <c r="BI188" i="6"/>
  <c r="BH188" i="6"/>
  <c r="BG188" i="6"/>
  <c r="BE188" i="6"/>
  <c r="T188" i="6"/>
  <c r="R188" i="6"/>
  <c r="P188" i="6"/>
  <c r="BI187" i="6"/>
  <c r="BH187" i="6"/>
  <c r="BG187" i="6"/>
  <c r="BE187" i="6"/>
  <c r="T187" i="6"/>
  <c r="R187" i="6"/>
  <c r="P187" i="6"/>
  <c r="BI186" i="6"/>
  <c r="BH186" i="6"/>
  <c r="BG186" i="6"/>
  <c r="BE186" i="6"/>
  <c r="T186" i="6"/>
  <c r="R186" i="6"/>
  <c r="P186" i="6"/>
  <c r="BI185" i="6"/>
  <c r="BH185" i="6"/>
  <c r="BG185" i="6"/>
  <c r="BE185" i="6"/>
  <c r="T185" i="6"/>
  <c r="R185" i="6"/>
  <c r="P185" i="6"/>
  <c r="BI184" i="6"/>
  <c r="BH184" i="6"/>
  <c r="BG184" i="6"/>
  <c r="BE184" i="6"/>
  <c r="T184" i="6"/>
  <c r="R184" i="6"/>
  <c r="P184" i="6"/>
  <c r="BI183" i="6"/>
  <c r="BH183" i="6"/>
  <c r="BG183" i="6"/>
  <c r="BE183" i="6"/>
  <c r="T183" i="6"/>
  <c r="R183" i="6"/>
  <c r="P183" i="6"/>
  <c r="BI182" i="6"/>
  <c r="BH182" i="6"/>
  <c r="BG182" i="6"/>
  <c r="BE182" i="6"/>
  <c r="T182" i="6"/>
  <c r="R182" i="6"/>
  <c r="P182" i="6"/>
  <c r="BI181" i="6"/>
  <c r="BH181" i="6"/>
  <c r="BG181" i="6"/>
  <c r="BE181" i="6"/>
  <c r="T181" i="6"/>
  <c r="R181" i="6"/>
  <c r="P181" i="6"/>
  <c r="BI180" i="6"/>
  <c r="BH180" i="6"/>
  <c r="BG180" i="6"/>
  <c r="BE180" i="6"/>
  <c r="T180" i="6"/>
  <c r="R180" i="6"/>
  <c r="P180" i="6"/>
  <c r="BI179" i="6"/>
  <c r="BH179" i="6"/>
  <c r="BG179" i="6"/>
  <c r="BE179" i="6"/>
  <c r="T179" i="6"/>
  <c r="R179" i="6"/>
  <c r="P179" i="6"/>
  <c r="BI178" i="6"/>
  <c r="BH178" i="6"/>
  <c r="BG178" i="6"/>
  <c r="BE178" i="6"/>
  <c r="T178" i="6"/>
  <c r="R178" i="6"/>
  <c r="P178" i="6"/>
  <c r="BI175" i="6"/>
  <c r="BH175" i="6"/>
  <c r="BG175" i="6"/>
  <c r="BE175" i="6"/>
  <c r="T175" i="6"/>
  <c r="T174" i="6"/>
  <c r="T173" i="6"/>
  <c r="R175" i="6"/>
  <c r="R174" i="6"/>
  <c r="R173" i="6"/>
  <c r="P175" i="6"/>
  <c r="P174" i="6"/>
  <c r="P173" i="6" s="1"/>
  <c r="BI172" i="6"/>
  <c r="BH172" i="6"/>
  <c r="BG172" i="6"/>
  <c r="BE172" i="6"/>
  <c r="T172" i="6"/>
  <c r="T171" i="6"/>
  <c r="R172" i="6"/>
  <c r="R171" i="6"/>
  <c r="P172" i="6"/>
  <c r="P171" i="6"/>
  <c r="BI170" i="6"/>
  <c r="BH170" i="6"/>
  <c r="BG170" i="6"/>
  <c r="BE170" i="6"/>
  <c r="T170" i="6"/>
  <c r="R170" i="6"/>
  <c r="P170" i="6"/>
  <c r="BI169" i="6"/>
  <c r="BH169" i="6"/>
  <c r="BG169" i="6"/>
  <c r="BE169" i="6"/>
  <c r="T169" i="6"/>
  <c r="R169" i="6"/>
  <c r="P169" i="6"/>
  <c r="BI168" i="6"/>
  <c r="BH168" i="6"/>
  <c r="BG168" i="6"/>
  <c r="BE168" i="6"/>
  <c r="T168" i="6"/>
  <c r="R168" i="6"/>
  <c r="P168" i="6"/>
  <c r="BI167" i="6"/>
  <c r="BH167" i="6"/>
  <c r="BG167" i="6"/>
  <c r="BE167" i="6"/>
  <c r="T167" i="6"/>
  <c r="R167" i="6"/>
  <c r="P167" i="6"/>
  <c r="BI166" i="6"/>
  <c r="BH166" i="6"/>
  <c r="BG166" i="6"/>
  <c r="BE166" i="6"/>
  <c r="T166" i="6"/>
  <c r="R166" i="6"/>
  <c r="P166" i="6"/>
  <c r="BI165" i="6"/>
  <c r="BH165" i="6"/>
  <c r="BG165" i="6"/>
  <c r="BE165" i="6"/>
  <c r="T165" i="6"/>
  <c r="R165" i="6"/>
  <c r="P165" i="6"/>
  <c r="BI163" i="6"/>
  <c r="BH163" i="6"/>
  <c r="BG163" i="6"/>
  <c r="BE163" i="6"/>
  <c r="T163" i="6"/>
  <c r="R163" i="6"/>
  <c r="P163" i="6"/>
  <c r="BI162" i="6"/>
  <c r="BH162" i="6"/>
  <c r="BG162" i="6"/>
  <c r="BE162" i="6"/>
  <c r="T162" i="6"/>
  <c r="R162" i="6"/>
  <c r="P162" i="6"/>
  <c r="BI161" i="6"/>
  <c r="BH161" i="6"/>
  <c r="BG161" i="6"/>
  <c r="BE161" i="6"/>
  <c r="T161" i="6"/>
  <c r="R161" i="6"/>
  <c r="P161" i="6"/>
  <c r="BI160" i="6"/>
  <c r="BH160" i="6"/>
  <c r="BG160" i="6"/>
  <c r="BE160" i="6"/>
  <c r="T160" i="6"/>
  <c r="R160" i="6"/>
  <c r="P160" i="6"/>
  <c r="BI158" i="6"/>
  <c r="BH158" i="6"/>
  <c r="BG158" i="6"/>
  <c r="BE158" i="6"/>
  <c r="T158" i="6"/>
  <c r="R158" i="6"/>
  <c r="P158" i="6"/>
  <c r="BI157" i="6"/>
  <c r="BH157" i="6"/>
  <c r="BG157" i="6"/>
  <c r="BE157" i="6"/>
  <c r="T157" i="6"/>
  <c r="R157" i="6"/>
  <c r="P157" i="6"/>
  <c r="BI156" i="6"/>
  <c r="BH156" i="6"/>
  <c r="BG156" i="6"/>
  <c r="BE156" i="6"/>
  <c r="T156" i="6"/>
  <c r="R156" i="6"/>
  <c r="P156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BI152" i="6"/>
  <c r="BH152" i="6"/>
  <c r="BG152" i="6"/>
  <c r="BE152" i="6"/>
  <c r="T152" i="6"/>
  <c r="R152" i="6"/>
  <c r="P152" i="6"/>
  <c r="BI151" i="6"/>
  <c r="BH151" i="6"/>
  <c r="BG151" i="6"/>
  <c r="BE151" i="6"/>
  <c r="T151" i="6"/>
  <c r="R151" i="6"/>
  <c r="P151" i="6"/>
  <c r="BI150" i="6"/>
  <c r="BH150" i="6"/>
  <c r="BG150" i="6"/>
  <c r="BE150" i="6"/>
  <c r="T150" i="6"/>
  <c r="R150" i="6"/>
  <c r="P150" i="6"/>
  <c r="BI149" i="6"/>
  <c r="BH149" i="6"/>
  <c r="BG149" i="6"/>
  <c r="BE149" i="6"/>
  <c r="T149" i="6"/>
  <c r="R149" i="6"/>
  <c r="P149" i="6"/>
  <c r="BI147" i="6"/>
  <c r="BH147" i="6"/>
  <c r="BG147" i="6"/>
  <c r="BE147" i="6"/>
  <c r="T147" i="6"/>
  <c r="R147" i="6"/>
  <c r="P147" i="6"/>
  <c r="BI146" i="6"/>
  <c r="BH146" i="6"/>
  <c r="BG146" i="6"/>
  <c r="BE146" i="6"/>
  <c r="T146" i="6"/>
  <c r="R146" i="6"/>
  <c r="P146" i="6"/>
  <c r="BI145" i="6"/>
  <c r="BH145" i="6"/>
  <c r="BG145" i="6"/>
  <c r="BE145" i="6"/>
  <c r="T145" i="6"/>
  <c r="R145" i="6"/>
  <c r="P145" i="6"/>
  <c r="BI144" i="6"/>
  <c r="BH144" i="6"/>
  <c r="BG144" i="6"/>
  <c r="BE144" i="6"/>
  <c r="T144" i="6"/>
  <c r="R144" i="6"/>
  <c r="P144" i="6"/>
  <c r="BI143" i="6"/>
  <c r="BH143" i="6"/>
  <c r="BG143" i="6"/>
  <c r="BE143" i="6"/>
  <c r="T143" i="6"/>
  <c r="R143" i="6"/>
  <c r="P143" i="6"/>
  <c r="BI142" i="6"/>
  <c r="BH142" i="6"/>
  <c r="BG142" i="6"/>
  <c r="BE142" i="6"/>
  <c r="T142" i="6"/>
  <c r="R142" i="6"/>
  <c r="P142" i="6"/>
  <c r="BI141" i="6"/>
  <c r="BH141" i="6"/>
  <c r="BG141" i="6"/>
  <c r="BE141" i="6"/>
  <c r="T141" i="6"/>
  <c r="R141" i="6"/>
  <c r="P141" i="6"/>
  <c r="BI140" i="6"/>
  <c r="BH140" i="6"/>
  <c r="BG140" i="6"/>
  <c r="BE140" i="6"/>
  <c r="T140" i="6"/>
  <c r="R140" i="6"/>
  <c r="P140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J132" i="6"/>
  <c r="J131" i="6"/>
  <c r="F131" i="6"/>
  <c r="F129" i="6"/>
  <c r="E127" i="6"/>
  <c r="J94" i="6"/>
  <c r="J93" i="6"/>
  <c r="F93" i="6"/>
  <c r="F91" i="6"/>
  <c r="E89" i="6"/>
  <c r="J20" i="6"/>
  <c r="E20" i="6"/>
  <c r="F132" i="6"/>
  <c r="J19" i="6"/>
  <c r="J14" i="6"/>
  <c r="J91" i="6"/>
  <c r="E7" i="6"/>
  <c r="E123" i="6"/>
  <c r="J39" i="5"/>
  <c r="J38" i="5"/>
  <c r="AY100" i="1"/>
  <c r="J37" i="5"/>
  <c r="AX100" i="1"/>
  <c r="BI165" i="5"/>
  <c r="BH165" i="5"/>
  <c r="BG165" i="5"/>
  <c r="BE165" i="5"/>
  <c r="T165" i="5"/>
  <c r="T164" i="5"/>
  <c r="R165" i="5"/>
  <c r="R164" i="5"/>
  <c r="P165" i="5"/>
  <c r="P164" i="5"/>
  <c r="BI163" i="5"/>
  <c r="BH163" i="5"/>
  <c r="BG163" i="5"/>
  <c r="BE163" i="5"/>
  <c r="T163" i="5"/>
  <c r="R163" i="5"/>
  <c r="P163" i="5"/>
  <c r="BI162" i="5"/>
  <c r="BH162" i="5"/>
  <c r="BG162" i="5"/>
  <c r="BE162" i="5"/>
  <c r="T162" i="5"/>
  <c r="R162" i="5"/>
  <c r="P162" i="5"/>
  <c r="BI161" i="5"/>
  <c r="BH161" i="5"/>
  <c r="BG161" i="5"/>
  <c r="BE161" i="5"/>
  <c r="T161" i="5"/>
  <c r="R161" i="5"/>
  <c r="P161" i="5"/>
  <c r="BI160" i="5"/>
  <c r="BH160" i="5"/>
  <c r="BG160" i="5"/>
  <c r="BE160" i="5"/>
  <c r="T160" i="5"/>
  <c r="R160" i="5"/>
  <c r="P160" i="5"/>
  <c r="BI159" i="5"/>
  <c r="BH159" i="5"/>
  <c r="BG159" i="5"/>
  <c r="BE159" i="5"/>
  <c r="T159" i="5"/>
  <c r="R159" i="5"/>
  <c r="P159" i="5"/>
  <c r="BI158" i="5"/>
  <c r="BH158" i="5"/>
  <c r="BG158" i="5"/>
  <c r="BE158" i="5"/>
  <c r="T158" i="5"/>
  <c r="R158" i="5"/>
  <c r="P158" i="5"/>
  <c r="BI157" i="5"/>
  <c r="BH157" i="5"/>
  <c r="BG157" i="5"/>
  <c r="BE157" i="5"/>
  <c r="T157" i="5"/>
  <c r="R157" i="5"/>
  <c r="P157" i="5"/>
  <c r="BI156" i="5"/>
  <c r="BH156" i="5"/>
  <c r="BG156" i="5"/>
  <c r="BE156" i="5"/>
  <c r="T156" i="5"/>
  <c r="R156" i="5"/>
  <c r="P156" i="5"/>
  <c r="BI154" i="5"/>
  <c r="BH154" i="5"/>
  <c r="BG154" i="5"/>
  <c r="BE154" i="5"/>
  <c r="T154" i="5"/>
  <c r="R154" i="5"/>
  <c r="P154" i="5"/>
  <c r="BI153" i="5"/>
  <c r="BH153" i="5"/>
  <c r="BG153" i="5"/>
  <c r="BE153" i="5"/>
  <c r="T153" i="5"/>
  <c r="R153" i="5"/>
  <c r="P153" i="5"/>
  <c r="BI150" i="5"/>
  <c r="BH150" i="5"/>
  <c r="BG150" i="5"/>
  <c r="BE150" i="5"/>
  <c r="T150" i="5"/>
  <c r="T149" i="5"/>
  <c r="T148" i="5"/>
  <c r="R150" i="5"/>
  <c r="R149" i="5"/>
  <c r="R148" i="5"/>
  <c r="P150" i="5"/>
  <c r="P149" i="5"/>
  <c r="P148" i="5" s="1"/>
  <c r="BI147" i="5"/>
  <c r="BH147" i="5"/>
  <c r="BG147" i="5"/>
  <c r="BE147" i="5"/>
  <c r="T147" i="5"/>
  <c r="T146" i="5"/>
  <c r="R147" i="5"/>
  <c r="R146" i="5"/>
  <c r="P147" i="5"/>
  <c r="P146" i="5"/>
  <c r="BI145" i="5"/>
  <c r="BH145" i="5"/>
  <c r="BG145" i="5"/>
  <c r="BE145" i="5"/>
  <c r="T145" i="5"/>
  <c r="T144" i="5"/>
  <c r="R145" i="5"/>
  <c r="R144" i="5"/>
  <c r="P145" i="5"/>
  <c r="P144" i="5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BI137" i="5"/>
  <c r="BH137" i="5"/>
  <c r="BG137" i="5"/>
  <c r="BE137" i="5"/>
  <c r="T137" i="5"/>
  <c r="R137" i="5"/>
  <c r="P137" i="5"/>
  <c r="BI136" i="5"/>
  <c r="BH136" i="5"/>
  <c r="BG136" i="5"/>
  <c r="BE136" i="5"/>
  <c r="T136" i="5"/>
  <c r="R136" i="5"/>
  <c r="P136" i="5"/>
  <c r="BI135" i="5"/>
  <c r="BH135" i="5"/>
  <c r="BG135" i="5"/>
  <c r="BE135" i="5"/>
  <c r="T135" i="5"/>
  <c r="R135" i="5"/>
  <c r="P135" i="5"/>
  <c r="BI134" i="5"/>
  <c r="BH134" i="5"/>
  <c r="BG134" i="5"/>
  <c r="BE134" i="5"/>
  <c r="T134" i="5"/>
  <c r="R134" i="5"/>
  <c r="P134" i="5"/>
  <c r="J128" i="5"/>
  <c r="J127" i="5"/>
  <c r="F127" i="5"/>
  <c r="F125" i="5"/>
  <c r="E123" i="5"/>
  <c r="J94" i="5"/>
  <c r="J93" i="5"/>
  <c r="F93" i="5"/>
  <c r="F91" i="5"/>
  <c r="E89" i="5"/>
  <c r="J20" i="5"/>
  <c r="E20" i="5"/>
  <c r="F128" i="5"/>
  <c r="J19" i="5"/>
  <c r="J14" i="5"/>
  <c r="J125" i="5"/>
  <c r="E7" i="5"/>
  <c r="E119" i="5"/>
  <c r="J39" i="4"/>
  <c r="J38" i="4"/>
  <c r="AY99" i="1"/>
  <c r="J37" i="4"/>
  <c r="AX99" i="1"/>
  <c r="BI175" i="4"/>
  <c r="BH175" i="4"/>
  <c r="BG175" i="4"/>
  <c r="BE175" i="4"/>
  <c r="T175" i="4"/>
  <c r="T174" i="4"/>
  <c r="R175" i="4"/>
  <c r="R174" i="4"/>
  <c r="P175" i="4"/>
  <c r="P174" i="4"/>
  <c r="BI173" i="4"/>
  <c r="BH173" i="4"/>
  <c r="BG173" i="4"/>
  <c r="BE173" i="4"/>
  <c r="T173" i="4"/>
  <c r="R173" i="4"/>
  <c r="P173" i="4"/>
  <c r="BI172" i="4"/>
  <c r="BH172" i="4"/>
  <c r="BG172" i="4"/>
  <c r="BE172" i="4"/>
  <c r="T172" i="4"/>
  <c r="R172" i="4"/>
  <c r="P172" i="4"/>
  <c r="BI170" i="4"/>
  <c r="BH170" i="4"/>
  <c r="BG170" i="4"/>
  <c r="BE170" i="4"/>
  <c r="T170" i="4"/>
  <c r="R170" i="4"/>
  <c r="P170" i="4"/>
  <c r="BI169" i="4"/>
  <c r="BH169" i="4"/>
  <c r="BG169" i="4"/>
  <c r="BE169" i="4"/>
  <c r="T169" i="4"/>
  <c r="R169" i="4"/>
  <c r="P169" i="4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6" i="4"/>
  <c r="BH166" i="4"/>
  <c r="BG166" i="4"/>
  <c r="BE166" i="4"/>
  <c r="T166" i="4"/>
  <c r="R166" i="4"/>
  <c r="P166" i="4"/>
  <c r="BI165" i="4"/>
  <c r="BH165" i="4"/>
  <c r="BG165" i="4"/>
  <c r="BE165" i="4"/>
  <c r="T165" i="4"/>
  <c r="R165" i="4"/>
  <c r="P165" i="4"/>
  <c r="BI164" i="4"/>
  <c r="BH164" i="4"/>
  <c r="BG164" i="4"/>
  <c r="BE164" i="4"/>
  <c r="T164" i="4"/>
  <c r="R164" i="4"/>
  <c r="P164" i="4"/>
  <c r="BI163" i="4"/>
  <c r="BH163" i="4"/>
  <c r="BG163" i="4"/>
  <c r="BE163" i="4"/>
  <c r="T163" i="4"/>
  <c r="R163" i="4"/>
  <c r="P163" i="4"/>
  <c r="BI161" i="4"/>
  <c r="BH161" i="4"/>
  <c r="BG161" i="4"/>
  <c r="BE161" i="4"/>
  <c r="T161" i="4"/>
  <c r="R161" i="4"/>
  <c r="P161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8" i="4"/>
  <c r="BH158" i="4"/>
  <c r="BG158" i="4"/>
  <c r="BE158" i="4"/>
  <c r="T158" i="4"/>
  <c r="R158" i="4"/>
  <c r="P158" i="4"/>
  <c r="BI155" i="4"/>
  <c r="BH155" i="4"/>
  <c r="BG155" i="4"/>
  <c r="BE155" i="4"/>
  <c r="T155" i="4"/>
  <c r="T154" i="4"/>
  <c r="T153" i="4"/>
  <c r="R155" i="4"/>
  <c r="R154" i="4"/>
  <c r="R153" i="4" s="1"/>
  <c r="P155" i="4"/>
  <c r="P154" i="4"/>
  <c r="P153" i="4"/>
  <c r="BI152" i="4"/>
  <c r="BH152" i="4"/>
  <c r="BG152" i="4"/>
  <c r="BE152" i="4"/>
  <c r="T152" i="4"/>
  <c r="T151" i="4"/>
  <c r="R152" i="4"/>
  <c r="R151" i="4"/>
  <c r="P152" i="4"/>
  <c r="P151" i="4"/>
  <c r="BI150" i="4"/>
  <c r="BH150" i="4"/>
  <c r="BG150" i="4"/>
  <c r="BE150" i="4"/>
  <c r="T150" i="4"/>
  <c r="T149" i="4"/>
  <c r="R150" i="4"/>
  <c r="R149" i="4"/>
  <c r="P150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2" i="4"/>
  <c r="BH142" i="4"/>
  <c r="BG142" i="4"/>
  <c r="BE142" i="4"/>
  <c r="T142" i="4"/>
  <c r="T141" i="4"/>
  <c r="R142" i="4"/>
  <c r="R141" i="4"/>
  <c r="P142" i="4"/>
  <c r="P141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J130" i="4"/>
  <c r="J129" i="4"/>
  <c r="F129" i="4"/>
  <c r="F127" i="4"/>
  <c r="E125" i="4"/>
  <c r="J94" i="4"/>
  <c r="J93" i="4"/>
  <c r="F93" i="4"/>
  <c r="F91" i="4"/>
  <c r="E89" i="4"/>
  <c r="J20" i="4"/>
  <c r="E20" i="4"/>
  <c r="F130" i="4"/>
  <c r="J19" i="4"/>
  <c r="J14" i="4"/>
  <c r="J127" i="4"/>
  <c r="E7" i="4"/>
  <c r="E121" i="4"/>
  <c r="J41" i="3"/>
  <c r="J40" i="3"/>
  <c r="AY98" i="1"/>
  <c r="J39" i="3"/>
  <c r="AX98" i="1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40" i="3"/>
  <c r="BH140" i="3"/>
  <c r="BG140" i="3"/>
  <c r="BE140" i="3"/>
  <c r="T140" i="3"/>
  <c r="R140" i="3"/>
  <c r="P140" i="3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BI137" i="3"/>
  <c r="BH137" i="3"/>
  <c r="BG137" i="3"/>
  <c r="BE137" i="3"/>
  <c r="T137" i="3"/>
  <c r="R137" i="3"/>
  <c r="P137" i="3"/>
  <c r="BI135" i="3"/>
  <c r="BH135" i="3"/>
  <c r="BG135" i="3"/>
  <c r="BE135" i="3"/>
  <c r="T135" i="3"/>
  <c r="R135" i="3"/>
  <c r="P135" i="3"/>
  <c r="BI134" i="3"/>
  <c r="BH134" i="3"/>
  <c r="BG134" i="3"/>
  <c r="BE134" i="3"/>
  <c r="T134" i="3"/>
  <c r="R134" i="3"/>
  <c r="P134" i="3"/>
  <c r="BI133" i="3"/>
  <c r="BH133" i="3"/>
  <c r="BG133" i="3"/>
  <c r="BE133" i="3"/>
  <c r="T133" i="3"/>
  <c r="R133" i="3"/>
  <c r="P133" i="3"/>
  <c r="BI132" i="3"/>
  <c r="BH132" i="3"/>
  <c r="BG132" i="3"/>
  <c r="BE132" i="3"/>
  <c r="T132" i="3"/>
  <c r="R132" i="3"/>
  <c r="P132" i="3"/>
  <c r="BI131" i="3"/>
  <c r="BH131" i="3"/>
  <c r="BG131" i="3"/>
  <c r="BE131" i="3"/>
  <c r="T131" i="3"/>
  <c r="R131" i="3"/>
  <c r="P131" i="3"/>
  <c r="BI130" i="3"/>
  <c r="BH130" i="3"/>
  <c r="BG130" i="3"/>
  <c r="BE130" i="3"/>
  <c r="T130" i="3"/>
  <c r="R130" i="3"/>
  <c r="P130" i="3"/>
  <c r="J125" i="3"/>
  <c r="J124" i="3"/>
  <c r="F124" i="3"/>
  <c r="F122" i="3"/>
  <c r="E120" i="3"/>
  <c r="J96" i="3"/>
  <c r="J95" i="3"/>
  <c r="F95" i="3"/>
  <c r="F93" i="3"/>
  <c r="E91" i="3"/>
  <c r="J22" i="3"/>
  <c r="E22" i="3"/>
  <c r="F125" i="3"/>
  <c r="J21" i="3"/>
  <c r="J16" i="3"/>
  <c r="J122" i="3"/>
  <c r="E7" i="3"/>
  <c r="E85" i="3"/>
  <c r="J41" i="2"/>
  <c r="J40" i="2"/>
  <c r="AY97" i="1"/>
  <c r="J39" i="2"/>
  <c r="AX97" i="1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J126" i="2"/>
  <c r="J125" i="2"/>
  <c r="F125" i="2"/>
  <c r="F123" i="2"/>
  <c r="E121" i="2"/>
  <c r="J96" i="2"/>
  <c r="J95" i="2"/>
  <c r="F95" i="2"/>
  <c r="F93" i="2"/>
  <c r="E91" i="2"/>
  <c r="J22" i="2"/>
  <c r="E22" i="2"/>
  <c r="F126" i="2"/>
  <c r="J21" i="2"/>
  <c r="J16" i="2"/>
  <c r="J123" i="2"/>
  <c r="E7" i="2"/>
  <c r="E85" i="2"/>
  <c r="L90" i="1"/>
  <c r="AM90" i="1"/>
  <c r="AM89" i="1"/>
  <c r="L89" i="1"/>
  <c r="AM87" i="1"/>
  <c r="L87" i="1"/>
  <c r="L85" i="1"/>
  <c r="L84" i="1"/>
  <c r="BK160" i="2"/>
  <c r="J154" i="2"/>
  <c r="J145" i="2"/>
  <c r="BK138" i="2"/>
  <c r="AS126" i="1"/>
  <c r="BK161" i="2"/>
  <c r="J153" i="2"/>
  <c r="BK144" i="2"/>
  <c r="J134" i="2"/>
  <c r="AS96" i="1"/>
  <c r="BK156" i="2"/>
  <c r="J136" i="2"/>
  <c r="BK164" i="3"/>
  <c r="BK161" i="3"/>
  <c r="J156" i="3"/>
  <c r="BK150" i="3"/>
  <c r="BK141" i="3"/>
  <c r="J133" i="3"/>
  <c r="J164" i="3"/>
  <c r="J157" i="3"/>
  <c r="J149" i="3"/>
  <c r="BK138" i="3"/>
  <c r="J161" i="4"/>
  <c r="J172" i="4"/>
  <c r="BK161" i="4"/>
  <c r="BK144" i="4"/>
  <c r="J170" i="4"/>
  <c r="J155" i="4"/>
  <c r="J146" i="4"/>
  <c r="J158" i="4"/>
  <c r="BK140" i="5"/>
  <c r="BK153" i="5"/>
  <c r="BK136" i="5"/>
  <c r="J141" i="5"/>
  <c r="BK135" i="5"/>
  <c r="BK192" i="6"/>
  <c r="J185" i="6"/>
  <c r="J181" i="6"/>
  <c r="J161" i="6"/>
  <c r="BK151" i="6"/>
  <c r="J210" i="6"/>
  <c r="BK203" i="6"/>
  <c r="J180" i="6"/>
  <c r="BK161" i="6"/>
  <c r="J150" i="6"/>
  <c r="J182" i="6"/>
  <c r="BK149" i="6"/>
  <c r="BK157" i="6"/>
  <c r="BK185" i="6"/>
  <c r="BK130" i="7"/>
  <c r="J128" i="7"/>
  <c r="BK198" i="8"/>
  <c r="J188" i="8"/>
  <c r="BK168" i="8"/>
  <c r="J155" i="8"/>
  <c r="J144" i="8"/>
  <c r="J204" i="8"/>
  <c r="J195" i="8"/>
  <c r="J182" i="8"/>
  <c r="J166" i="8"/>
  <c r="J148" i="8"/>
  <c r="BK142" i="8"/>
  <c r="J185" i="8"/>
  <c r="J206" i="8"/>
  <c r="BK183" i="8"/>
  <c r="J146" i="8"/>
  <c r="J160" i="8"/>
  <c r="J161" i="8"/>
  <c r="BK162" i="9"/>
  <c r="BK146" i="9"/>
  <c r="BK164" i="9"/>
  <c r="J149" i="9"/>
  <c r="BK163" i="9"/>
  <c r="BK154" i="9"/>
  <c r="J143" i="9"/>
  <c r="J160" i="9"/>
  <c r="J137" i="9"/>
  <c r="BK272" i="10"/>
  <c r="BK258" i="10"/>
  <c r="BK250" i="10"/>
  <c r="BK236" i="10"/>
  <c r="J221" i="10"/>
  <c r="J212" i="10"/>
  <c r="J200" i="10"/>
  <c r="BK188" i="10"/>
  <c r="BK151" i="10"/>
  <c r="BK133" i="30"/>
  <c r="J364" i="31"/>
  <c r="J333" i="31"/>
  <c r="BK316" i="31"/>
  <c r="BK294" i="31"/>
  <c r="J279" i="31"/>
  <c r="BK264" i="31"/>
  <c r="BK169" i="31"/>
  <c r="J377" i="31"/>
  <c r="BK395" i="31"/>
  <c r="BK358" i="31"/>
  <c r="J396" i="31"/>
  <c r="J295" i="31"/>
  <c r="J209" i="31"/>
  <c r="J154" i="31"/>
  <c r="J385" i="31"/>
  <c r="BK365" i="31"/>
  <c r="BK340" i="31"/>
  <c r="BK325" i="31"/>
  <c r="BK313" i="31"/>
  <c r="J297" i="31"/>
  <c r="BK279" i="31"/>
  <c r="J181" i="31"/>
  <c r="BK336" i="31"/>
  <c r="J288" i="31"/>
  <c r="BK211" i="31"/>
  <c r="J366" i="31"/>
  <c r="BK257" i="31"/>
  <c r="BK241" i="31"/>
  <c r="J217" i="31"/>
  <c r="J187" i="31"/>
  <c r="J162" i="31"/>
  <c r="BK355" i="31"/>
  <c r="J306" i="31"/>
  <c r="J211" i="31"/>
  <c r="J171" i="31"/>
  <c r="J256" i="31"/>
  <c r="BK268" i="31"/>
  <c r="J258" i="31"/>
  <c r="BK217" i="31"/>
  <c r="J193" i="31"/>
  <c r="BK166" i="31"/>
  <c r="BK230" i="31"/>
  <c r="J155" i="32"/>
  <c r="J148" i="32"/>
  <c r="BK136" i="32"/>
  <c r="BK166" i="32"/>
  <c r="BK156" i="32"/>
  <c r="J158" i="32"/>
  <c r="J154" i="32"/>
  <c r="BK140" i="32"/>
  <c r="J131" i="33"/>
  <c r="J162" i="34"/>
  <c r="J142" i="34"/>
  <c r="BK161" i="34"/>
  <c r="BK155" i="34"/>
  <c r="BK140" i="34"/>
  <c r="J160" i="34"/>
  <c r="J129" i="34"/>
  <c r="J139" i="34"/>
  <c r="BK263" i="35"/>
  <c r="J248" i="35"/>
  <c r="J226" i="35"/>
  <c r="J212" i="35"/>
  <c r="BK198" i="35"/>
  <c r="J187" i="35"/>
  <c r="BK153" i="35"/>
  <c r="J266" i="35"/>
  <c r="BK252" i="35"/>
  <c r="BK235" i="35"/>
  <c r="J229" i="35"/>
  <c r="J221" i="35"/>
  <c r="BK202" i="35"/>
  <c r="BK184" i="35"/>
  <c r="BK171" i="35"/>
  <c r="BK154" i="35"/>
  <c r="BK145" i="35"/>
  <c r="J252" i="35"/>
  <c r="BK228" i="35"/>
  <c r="BK181" i="35"/>
  <c r="BK248" i="35"/>
  <c r="J209" i="35"/>
  <c r="BK149" i="35"/>
  <c r="BK204" i="35"/>
  <c r="J139" i="35"/>
  <c r="J143" i="35"/>
  <c r="BK438" i="36"/>
  <c r="BK415" i="36"/>
  <c r="J395" i="36"/>
  <c r="BK376" i="36"/>
  <c r="BK360" i="36"/>
  <c r="J345" i="36"/>
  <c r="BK336" i="36"/>
  <c r="J324" i="36"/>
  <c r="BK296" i="36"/>
  <c r="BK258" i="36"/>
  <c r="BK226" i="36"/>
  <c r="J197" i="36"/>
  <c r="J174" i="36"/>
  <c r="J377" i="36"/>
  <c r="BK353" i="36"/>
  <c r="BK218" i="36"/>
  <c r="J173" i="36"/>
  <c r="J391" i="36"/>
  <c r="J225" i="36"/>
  <c r="J424" i="36"/>
  <c r="BK236" i="36"/>
  <c r="BK420" i="36"/>
  <c r="J309" i="36"/>
  <c r="J194" i="36"/>
  <c r="BK408" i="36"/>
  <c r="BK391" i="36"/>
  <c r="BK378" i="36"/>
  <c r="BK327" i="36"/>
  <c r="J315" i="36"/>
  <c r="J277" i="36"/>
  <c r="BK247" i="36"/>
  <c r="J231" i="36"/>
  <c r="J202" i="36"/>
  <c r="BK161" i="36"/>
  <c r="J358" i="36"/>
  <c r="BK329" i="36"/>
  <c r="J283" i="36"/>
  <c r="J178" i="39"/>
  <c r="J132" i="39"/>
  <c r="BK191" i="41"/>
  <c r="BK182" i="41"/>
  <c r="J135" i="41"/>
  <c r="BK264" i="41"/>
  <c r="BK256" i="41"/>
  <c r="J241" i="41"/>
  <c r="J233" i="41"/>
  <c r="J224" i="41"/>
  <c r="J211" i="41"/>
  <c r="BK203" i="41"/>
  <c r="J194" i="41"/>
  <c r="BK183" i="41"/>
  <c r="BK170" i="41"/>
  <c r="J162" i="41"/>
  <c r="J150" i="41"/>
  <c r="J143" i="41"/>
  <c r="BK135" i="41"/>
  <c r="J237" i="41"/>
  <c r="BK186" i="41"/>
  <c r="BK140" i="41"/>
  <c r="J229" i="41"/>
  <c r="J195" i="41"/>
  <c r="BK358" i="42"/>
  <c r="BK344" i="42"/>
  <c r="BK334" i="42"/>
  <c r="BK326" i="42"/>
  <c r="J316" i="42"/>
  <c r="BK308" i="42"/>
  <c r="J297" i="42"/>
  <c r="BK290" i="42"/>
  <c r="BK280" i="42"/>
  <c r="J270" i="42"/>
  <c r="BK264" i="42"/>
  <c r="J256" i="42"/>
  <c r="BK245" i="42"/>
  <c r="BK233" i="42"/>
  <c r="BK222" i="42"/>
  <c r="J215" i="42"/>
  <c r="BK210" i="42"/>
  <c r="J202" i="42"/>
  <c r="BK198" i="42"/>
  <c r="J192" i="42"/>
  <c r="J179" i="42"/>
  <c r="BK174" i="42"/>
  <c r="J168" i="42"/>
  <c r="BK163" i="42"/>
  <c r="J159" i="42"/>
  <c r="BK153" i="42"/>
  <c r="J390" i="42"/>
  <c r="BK386" i="42"/>
  <c r="J379" i="42"/>
  <c r="BK374" i="42"/>
  <c r="BK365" i="42"/>
  <c r="J358" i="42"/>
  <c r="J354" i="42"/>
  <c r="J338" i="42"/>
  <c r="J331" i="42"/>
  <c r="J323" i="42"/>
  <c r="J318" i="42"/>
  <c r="J308" i="42"/>
  <c r="BK303" i="42"/>
  <c r="BK294" i="42"/>
  <c r="J287" i="42"/>
  <c r="J283" i="42"/>
  <c r="J275" i="42"/>
  <c r="BK270" i="42"/>
  <c r="J264" i="42"/>
  <c r="BK257" i="42"/>
  <c r="J244" i="42"/>
  <c r="J239" i="42"/>
  <c r="J231" i="42"/>
  <c r="BK224" i="42"/>
  <c r="BK218" i="42"/>
  <c r="BK211" i="42"/>
  <c r="J198" i="42"/>
  <c r="BK192" i="42"/>
  <c r="J189" i="42"/>
  <c r="J188" i="42"/>
  <c r="J187" i="42"/>
  <c r="BK186" i="42"/>
  <c r="BK338" i="42"/>
  <c r="J280" i="42"/>
  <c r="BK259" i="42"/>
  <c r="J241" i="42"/>
  <c r="BK220" i="42"/>
  <c r="J183" i="42"/>
  <c r="J155" i="42"/>
  <c r="BK153" i="43"/>
  <c r="J149" i="43"/>
  <c r="J138" i="43"/>
  <c r="BK135" i="43"/>
  <c r="J153" i="43"/>
  <c r="J147" i="43"/>
  <c r="J140" i="43"/>
  <c r="J134" i="43"/>
  <c r="BK158" i="43"/>
  <c r="BK160" i="43"/>
  <c r="J157" i="43"/>
  <c r="BK131" i="44"/>
  <c r="J130" i="44"/>
  <c r="BK141" i="45"/>
  <c r="BK136" i="45"/>
  <c r="BK149" i="45"/>
  <c r="BK137" i="45"/>
  <c r="J238" i="46"/>
  <c r="BK233" i="46"/>
  <c r="BK224" i="46"/>
  <c r="J233" i="46"/>
  <c r="J219" i="46"/>
  <c r="J205" i="46"/>
  <c r="J195" i="46"/>
  <c r="J184" i="46"/>
  <c r="BK167" i="46"/>
  <c r="BK148" i="46"/>
  <c r="BK137" i="46"/>
  <c r="BK216" i="46"/>
  <c r="J228" i="46"/>
  <c r="J236" i="46"/>
  <c r="BK196" i="46"/>
  <c r="J190" i="46"/>
  <c r="BK183" i="46"/>
  <c r="BK166" i="46"/>
  <c r="BK149" i="46"/>
  <c r="J137" i="46"/>
  <c r="J138" i="46"/>
  <c r="BK154" i="46"/>
  <c r="J148" i="47"/>
  <c r="BK134" i="47"/>
  <c r="BK146" i="47"/>
  <c r="J128" i="47"/>
  <c r="BK137" i="47"/>
  <c r="J134" i="47"/>
  <c r="J144" i="48"/>
  <c r="BK139" i="48"/>
  <c r="J151" i="48"/>
  <c r="BK137" i="48"/>
  <c r="J124" i="48"/>
  <c r="BK132" i="48"/>
  <c r="J143" i="48"/>
  <c r="BK130" i="48"/>
  <c r="BK151" i="49"/>
  <c r="BK132" i="49"/>
  <c r="BK150" i="49"/>
  <c r="BK134" i="49"/>
  <c r="BK126" i="49"/>
  <c r="BK142" i="49"/>
  <c r="BK125" i="49"/>
  <c r="BK154" i="50"/>
  <c r="BK146" i="50"/>
  <c r="J143" i="50"/>
  <c r="J138" i="50"/>
  <c r="J123" i="50"/>
  <c r="J140" i="50"/>
  <c r="BK131" i="50"/>
  <c r="BK130" i="50"/>
  <c r="J129" i="50"/>
  <c r="J153" i="51"/>
  <c r="BK140" i="51"/>
  <c r="J128" i="51"/>
  <c r="J157" i="51"/>
  <c r="BK128" i="51"/>
  <c r="BK145" i="51"/>
  <c r="J141" i="51"/>
  <c r="BK155" i="51"/>
  <c r="J142" i="52"/>
  <c r="BK132" i="52"/>
  <c r="J139" i="52"/>
  <c r="BK129" i="52"/>
  <c r="BK138" i="53"/>
  <c r="BK130" i="53"/>
  <c r="J138" i="53"/>
  <c r="BK128" i="53"/>
  <c r="BK132" i="54"/>
  <c r="BK135" i="54"/>
  <c r="J128" i="54"/>
  <c r="J137" i="56"/>
  <c r="J143" i="56"/>
  <c r="BK137" i="56"/>
  <c r="J130" i="56"/>
  <c r="J153" i="57"/>
  <c r="BK157" i="57"/>
  <c r="BK138" i="57"/>
  <c r="J145" i="57"/>
  <c r="BK142" i="57"/>
  <c r="J141" i="57"/>
  <c r="BK150" i="58"/>
  <c r="J142" i="58"/>
  <c r="BK147" i="58"/>
  <c r="BK142" i="58"/>
  <c r="BK133" i="58"/>
  <c r="BK130" i="58"/>
  <c r="BK136" i="58"/>
  <c r="J150" i="59"/>
  <c r="J141" i="59"/>
  <c r="BK150" i="59"/>
  <c r="J145" i="59"/>
  <c r="J132" i="59"/>
  <c r="BK128" i="59"/>
  <c r="J126" i="59"/>
  <c r="J134" i="59"/>
  <c r="J137" i="60"/>
  <c r="J126" i="60"/>
  <c r="BK137" i="60"/>
  <c r="J133" i="60"/>
  <c r="BK127" i="60"/>
  <c r="BK135" i="60"/>
  <c r="BK133" i="60"/>
  <c r="BK128" i="61"/>
  <c r="J133" i="61"/>
  <c r="J127" i="61"/>
  <c r="J120" i="62"/>
  <c r="BK157" i="2"/>
  <c r="J147" i="2"/>
  <c r="J136" i="4"/>
  <c r="BK145" i="5"/>
  <c r="J165" i="5"/>
  <c r="J139" i="5"/>
  <c r="J204" i="6"/>
  <c r="BK196" i="6"/>
  <c r="J189" i="6"/>
  <c r="BK187" i="6"/>
  <c r="J183" i="6"/>
  <c r="BK168" i="6"/>
  <c r="J157" i="6"/>
  <c r="J149" i="6"/>
  <c r="J142" i="6"/>
  <c r="BK172" i="6"/>
  <c r="J155" i="6"/>
  <c r="BK147" i="6"/>
  <c r="J208" i="6"/>
  <c r="J203" i="6"/>
  <c r="J179" i="6"/>
  <c r="J156" i="6"/>
  <c r="J178" i="6"/>
  <c r="BK150" i="6"/>
  <c r="J186" i="6"/>
  <c r="J160" i="6"/>
  <c r="BK128" i="7"/>
  <c r="J130" i="7"/>
  <c r="BK199" i="8"/>
  <c r="J190" i="8"/>
  <c r="BK184" i="8"/>
  <c r="BK166" i="8"/>
  <c r="BK156" i="8"/>
  <c r="J157" i="8"/>
  <c r="BK144" i="8"/>
  <c r="BK190" i="8"/>
  <c r="BK147" i="9"/>
  <c r="BK135" i="9"/>
  <c r="J157" i="9"/>
  <c r="BK144" i="9"/>
  <c r="BK138" i="9"/>
  <c r="BK158" i="9"/>
  <c r="BK152" i="9"/>
  <c r="J147" i="9"/>
  <c r="J139" i="9"/>
  <c r="BK269" i="10"/>
  <c r="J260" i="10"/>
  <c r="J252" i="10"/>
  <c r="J246" i="10"/>
  <c r="J237" i="10"/>
  <c r="BK224" i="10"/>
  <c r="J216" i="10"/>
  <c r="J210" i="10"/>
  <c r="BK204" i="10"/>
  <c r="BK197" i="10"/>
  <c r="BK186" i="10"/>
  <c r="BK156" i="10"/>
  <c r="J264" i="10"/>
  <c r="BK260" i="10"/>
  <c r="J255" i="10"/>
  <c r="J250" i="10"/>
  <c r="BK247" i="10"/>
  <c r="J238" i="10"/>
  <c r="BK227" i="10"/>
  <c r="J218" i="10"/>
  <c r="BK207" i="10"/>
  <c r="J194" i="10"/>
  <c r="J185" i="10"/>
  <c r="BK213" i="10"/>
  <c r="J163" i="10"/>
  <c r="J154" i="10"/>
  <c r="J247" i="10"/>
  <c r="BK222" i="10"/>
  <c r="J209" i="10"/>
  <c r="BK193" i="10"/>
  <c r="J180" i="10"/>
  <c r="J175" i="10"/>
  <c r="BK167" i="10"/>
  <c r="BK164" i="10"/>
  <c r="BK152" i="10"/>
  <c r="BK181" i="10"/>
  <c r="BK176" i="10"/>
  <c r="BK168" i="10"/>
  <c r="BK161" i="10"/>
  <c r="J150" i="10"/>
  <c r="BK221" i="11"/>
  <c r="J211" i="11"/>
  <c r="J201" i="11"/>
  <c r="BK196" i="11"/>
  <c r="J185" i="11"/>
  <c r="BK176" i="11"/>
  <c r="BK170" i="11"/>
  <c r="BK163" i="11"/>
  <c r="J157" i="11"/>
  <c r="J149" i="11"/>
  <c r="BK142" i="11"/>
  <c r="J220" i="11"/>
  <c r="BK143" i="11"/>
  <c r="J222" i="11"/>
  <c r="J209" i="11"/>
  <c r="BK197" i="11"/>
  <c r="BK187" i="11"/>
  <c r="BK180" i="11"/>
  <c r="J166" i="11"/>
  <c r="J155" i="11"/>
  <c r="BK145" i="11"/>
  <c r="BK136" i="11"/>
  <c r="BK210" i="11"/>
  <c r="BK194" i="11"/>
  <c r="BK222" i="11"/>
  <c r="BK192" i="11"/>
  <c r="J171" i="11"/>
  <c r="J140" i="11"/>
  <c r="BK184" i="11"/>
  <c r="BK158" i="11"/>
  <c r="J181" i="11"/>
  <c r="J278" i="12"/>
  <c r="J273" i="12"/>
  <c r="J260" i="12"/>
  <c r="J254" i="12"/>
  <c r="J247" i="12"/>
  <c r="J240" i="12"/>
  <c r="BK229" i="12"/>
  <c r="J221" i="12"/>
  <c r="J210" i="12"/>
  <c r="J200" i="12"/>
  <c r="BK190" i="12"/>
  <c r="J176" i="12"/>
  <c r="J166" i="12"/>
  <c r="BK158" i="12"/>
  <c r="J150" i="12"/>
  <c r="BK267" i="12"/>
  <c r="J258" i="12"/>
  <c r="J243" i="12"/>
  <c r="J236" i="12"/>
  <c r="BK228" i="12"/>
  <c r="J223" i="12"/>
  <c r="BK219" i="12"/>
  <c r="J211" i="12"/>
  <c r="J205" i="12"/>
  <c r="BK195" i="12"/>
  <c r="BK185" i="12"/>
  <c r="BK177" i="12"/>
  <c r="BK166" i="12"/>
  <c r="BK163" i="12"/>
  <c r="J152" i="12"/>
  <c r="J271" i="12"/>
  <c r="J251" i="12"/>
  <c r="J235" i="12"/>
  <c r="BK188" i="12"/>
  <c r="BK179" i="12"/>
  <c r="J157" i="12"/>
  <c r="BK151" i="12"/>
  <c r="BK287" i="13"/>
  <c r="BK278" i="13"/>
  <c r="BK270" i="13"/>
  <c r="J257" i="13"/>
  <c r="BK250" i="13"/>
  <c r="BK241" i="13"/>
  <c r="BK224" i="13"/>
  <c r="J216" i="13"/>
  <c r="BK207" i="13"/>
  <c r="J197" i="13"/>
  <c r="J191" i="13"/>
  <c r="J176" i="13"/>
  <c r="J167" i="13"/>
  <c r="J157" i="13"/>
  <c r="BK148" i="13"/>
  <c r="J135" i="13"/>
  <c r="BK289" i="13"/>
  <c r="J279" i="13"/>
  <c r="J271" i="13"/>
  <c r="J260" i="13"/>
  <c r="J250" i="13"/>
  <c r="J235" i="13"/>
  <c r="BK230" i="13"/>
  <c r="BK220" i="13"/>
  <c r="BK226" i="14"/>
  <c r="J216" i="14"/>
  <c r="BK179" i="14"/>
  <c r="BK161" i="14"/>
  <c r="BK154" i="14"/>
  <c r="BK147" i="14"/>
  <c r="J134" i="14"/>
  <c r="BK228" i="14"/>
  <c r="BK183" i="14"/>
  <c r="J169" i="14"/>
  <c r="BK150" i="14"/>
  <c r="J139" i="14"/>
  <c r="J190" i="14"/>
  <c r="J171" i="14"/>
  <c r="BK162" i="15"/>
  <c r="J151" i="15"/>
  <c r="J144" i="15"/>
  <c r="BK141" i="15"/>
  <c r="BK137" i="15"/>
  <c r="BK166" i="15"/>
  <c r="J152" i="15"/>
  <c r="BK144" i="15"/>
  <c r="BK195" i="16"/>
  <c r="BK191" i="16"/>
  <c r="BK187" i="16"/>
  <c r="J183" i="16"/>
  <c r="J177" i="16"/>
  <c r="J172" i="16"/>
  <c r="J150" i="16"/>
  <c r="BK141" i="16"/>
  <c r="BK137" i="16"/>
  <c r="BK189" i="16"/>
  <c r="J179" i="16"/>
  <c r="J169" i="16"/>
  <c r="J153" i="16"/>
  <c r="J181" i="16"/>
  <c r="BK161" i="16"/>
  <c r="BK148" i="16"/>
  <c r="J146" i="16"/>
  <c r="BK361" i="17"/>
  <c r="BK356" i="17"/>
  <c r="BK339" i="17"/>
  <c r="BK337" i="17"/>
  <c r="J336" i="17"/>
  <c r="BK332" i="17"/>
  <c r="BK322" i="17"/>
  <c r="BK315" i="17"/>
  <c r="J294" i="17"/>
  <c r="J290" i="17"/>
  <c r="J281" i="17"/>
  <c r="J275" i="17"/>
  <c r="J264" i="17"/>
  <c r="BK256" i="17"/>
  <c r="J214" i="17"/>
  <c r="J196" i="17"/>
  <c r="BK186" i="17"/>
  <c r="BK177" i="17"/>
  <c r="J171" i="17"/>
  <c r="J165" i="17"/>
  <c r="BK366" i="17"/>
  <c r="J355" i="17"/>
  <c r="BK342" i="17"/>
  <c r="J361" i="17"/>
  <c r="J349" i="17"/>
  <c r="BK343" i="17"/>
  <c r="BK294" i="17"/>
  <c r="BK266" i="17"/>
  <c r="J241" i="17"/>
  <c r="J220" i="17"/>
  <c r="BK209" i="17"/>
  <c r="J313" i="17"/>
  <c r="BK306" i="17"/>
  <c r="J297" i="17"/>
  <c r="BK283" i="17"/>
  <c r="BK275" i="17"/>
  <c r="J268" i="17"/>
  <c r="BK249" i="17"/>
  <c r="J232" i="17"/>
  <c r="J223" i="17"/>
  <c r="J222" i="17"/>
  <c r="BK214" i="17"/>
  <c r="BK211" i="17"/>
  <c r="BK195" i="17"/>
  <c r="J192" i="17"/>
  <c r="BK188" i="17"/>
  <c r="J183" i="17"/>
  <c r="J180" i="17"/>
  <c r="J175" i="17"/>
  <c r="BK326" i="17"/>
  <c r="J319" i="17"/>
  <c r="J303" i="17"/>
  <c r="J289" i="17"/>
  <c r="J284" i="17"/>
  <c r="BK274" i="17"/>
  <c r="BK265" i="17"/>
  <c r="BK217" i="17"/>
  <c r="J202" i="17"/>
  <c r="BK157" i="17"/>
  <c r="J182" i="18"/>
  <c r="BK177" i="18"/>
  <c r="J158" i="18"/>
  <c r="BK151" i="18"/>
  <c r="BK147" i="18"/>
  <c r="BK142" i="18"/>
  <c r="J138" i="18"/>
  <c r="BK168" i="18"/>
  <c r="J163" i="18"/>
  <c r="BK233" i="19"/>
  <c r="J229" i="19"/>
  <c r="BK223" i="19"/>
  <c r="J217" i="19"/>
  <c r="J211" i="19"/>
  <c r="BK205" i="19"/>
  <c r="J191" i="19"/>
  <c r="BK190" i="19"/>
  <c r="J184" i="19"/>
  <c r="BK178" i="19"/>
  <c r="BK167" i="19"/>
  <c r="BK162" i="19"/>
  <c r="J150" i="19"/>
  <c r="J144" i="19"/>
  <c r="J241" i="19"/>
  <c r="J234" i="19"/>
  <c r="J228" i="19"/>
  <c r="BK218" i="19"/>
  <c r="BK211" i="19"/>
  <c r="J203" i="19"/>
  <c r="J196" i="19"/>
  <c r="BK191" i="19"/>
  <c r="J187" i="19"/>
  <c r="J180" i="19"/>
  <c r="BK176" i="19"/>
  <c r="BK140" i="19"/>
  <c r="J135" i="19"/>
  <c r="BK193" i="19"/>
  <c r="J154" i="19"/>
  <c r="BK144" i="19"/>
  <c r="J167" i="19"/>
  <c r="J164" i="19"/>
  <c r="BK172" i="19"/>
  <c r="BK154" i="19"/>
  <c r="J130" i="20"/>
  <c r="J164" i="21"/>
  <c r="J159" i="21"/>
  <c r="J154" i="21"/>
  <c r="J149" i="21"/>
  <c r="BK144" i="21"/>
  <c r="J138" i="21"/>
  <c r="J165" i="21"/>
  <c r="J161" i="21"/>
  <c r="J156" i="21"/>
  <c r="J145" i="21"/>
  <c r="BK131" i="22"/>
  <c r="BK144" i="22"/>
  <c r="BK176" i="23"/>
  <c r="BK168" i="23"/>
  <c r="J163" i="23"/>
  <c r="BK155" i="23"/>
  <c r="J146" i="23"/>
  <c r="J138" i="23"/>
  <c r="BK167" i="23"/>
  <c r="BK162" i="23"/>
  <c r="BK141" i="23"/>
  <c r="BK134" i="23"/>
  <c r="BK136" i="23"/>
  <c r="J154" i="23"/>
  <c r="J137" i="23"/>
  <c r="J168" i="23"/>
  <c r="J176" i="24"/>
  <c r="BK167" i="24"/>
  <c r="J162" i="24"/>
  <c r="BK149" i="24"/>
  <c r="J145" i="24"/>
  <c r="BK136" i="24"/>
  <c r="BK132" i="24"/>
  <c r="J170" i="24"/>
  <c r="BK161" i="24"/>
  <c r="J151" i="24"/>
  <c r="J131" i="24"/>
  <c r="J159" i="24"/>
  <c r="J139" i="24"/>
  <c r="J165" i="24"/>
  <c r="BK154" i="24"/>
  <c r="BK174" i="25"/>
  <c r="BK165" i="25"/>
  <c r="J157" i="25"/>
  <c r="BK148" i="25"/>
  <c r="J135" i="25"/>
  <c r="J175" i="25"/>
  <c r="J165" i="25"/>
  <c r="J161" i="25"/>
  <c r="BK144" i="25"/>
  <c r="BK138" i="25"/>
  <c r="J149" i="25"/>
  <c r="BK151" i="25"/>
  <c r="J148" i="25"/>
  <c r="BK367" i="26"/>
  <c r="BK357" i="26"/>
  <c r="J346" i="26"/>
  <c r="J337" i="26"/>
  <c r="BK321" i="26"/>
  <c r="BK309" i="26"/>
  <c r="BK301" i="26"/>
  <c r="BK293" i="26"/>
  <c r="J287" i="26"/>
  <c r="J275" i="26"/>
  <c r="BK268" i="26"/>
  <c r="BK259" i="26"/>
  <c r="J245" i="26"/>
  <c r="J241" i="26"/>
  <c r="BK236" i="26"/>
  <c r="BK223" i="26"/>
  <c r="J217" i="26"/>
  <c r="BK212" i="26"/>
  <c r="BK203" i="26"/>
  <c r="J187" i="26"/>
  <c r="BK173" i="26"/>
  <c r="BK369" i="26"/>
  <c r="J360" i="26"/>
  <c r="J351" i="26"/>
  <c r="J344" i="26"/>
  <c r="BK335" i="26"/>
  <c r="BK330" i="26"/>
  <c r="BK323" i="26"/>
  <c r="BK317" i="26"/>
  <c r="J309" i="26"/>
  <c r="J299" i="26"/>
  <c r="J293" i="26"/>
  <c r="J284" i="26"/>
  <c r="BK271" i="26"/>
  <c r="J262" i="26"/>
  <c r="J253" i="26"/>
  <c r="BK241" i="26"/>
  <c r="BK232" i="26"/>
  <c r="J219" i="26"/>
  <c r="BK208" i="26"/>
  <c r="J203" i="26"/>
  <c r="J194" i="26"/>
  <c r="BK185" i="26"/>
  <c r="J175" i="26"/>
  <c r="J167" i="26"/>
  <c r="BK160" i="26"/>
  <c r="BK154" i="26"/>
  <c r="J367" i="26"/>
  <c r="BK355" i="26"/>
  <c r="BK325" i="26"/>
  <c r="J308" i="26"/>
  <c r="BK291" i="26"/>
  <c r="BK269" i="26"/>
  <c r="BK246" i="26"/>
  <c r="BK225" i="26"/>
  <c r="J200" i="26"/>
  <c r="J183" i="26"/>
  <c r="BK361" i="26"/>
  <c r="BK343" i="26"/>
  <c r="BK295" i="26"/>
  <c r="BK260" i="26"/>
  <c r="J233" i="26"/>
  <c r="BK215" i="26"/>
  <c r="J193" i="26"/>
  <c r="BK178" i="26"/>
  <c r="BK158" i="26"/>
  <c r="BK190" i="27"/>
  <c r="BK180" i="27"/>
  <c r="J174" i="27"/>
  <c r="BK162" i="27"/>
  <c r="BK154" i="27"/>
  <c r="BK141" i="27"/>
  <c r="BK193" i="27"/>
  <c r="BK187" i="27"/>
  <c r="J176" i="27"/>
  <c r="J173" i="27"/>
  <c r="J159" i="27"/>
  <c r="BK149" i="27"/>
  <c r="BK183" i="27"/>
  <c r="BK137" i="27"/>
  <c r="BK169" i="27"/>
  <c r="J143" i="27"/>
  <c r="J135" i="27"/>
  <c r="BK142" i="27"/>
  <c r="J155" i="27"/>
  <c r="BK139" i="27"/>
  <c r="BK198" i="28"/>
  <c r="BK192" i="28"/>
  <c r="J178" i="28"/>
  <c r="BK162" i="28"/>
  <c r="BK158" i="28"/>
  <c r="BK150" i="28"/>
  <c r="BK140" i="28"/>
  <c r="BK202" i="28"/>
  <c r="BK197" i="28"/>
  <c r="BK183" i="28"/>
  <c r="J176" i="28"/>
  <c r="J143" i="28"/>
  <c r="J140" i="28"/>
  <c r="J192" i="28"/>
  <c r="J168" i="28"/>
  <c r="J146" i="28"/>
  <c r="J177" i="28"/>
  <c r="BK149" i="28"/>
  <c r="J187" i="28"/>
  <c r="J166" i="28"/>
  <c r="BK179" i="29"/>
  <c r="J171" i="29"/>
  <c r="J165" i="29"/>
  <c r="J158" i="29"/>
  <c r="BK151" i="29"/>
  <c r="J144" i="29"/>
  <c r="BK136" i="29"/>
  <c r="BK130" i="29"/>
  <c r="BK169" i="29"/>
  <c r="J163" i="29"/>
  <c r="BK156" i="29"/>
  <c r="BK148" i="29"/>
  <c r="J131" i="29"/>
  <c r="BK141" i="29"/>
  <c r="J136" i="29"/>
  <c r="J140" i="29"/>
  <c r="BK142" i="29"/>
  <c r="BK166" i="30"/>
  <c r="BK158" i="30"/>
  <c r="J148" i="30"/>
  <c r="BK141" i="30"/>
  <c r="BK174" i="30"/>
  <c r="BK165" i="30"/>
  <c r="J160" i="30"/>
  <c r="J154" i="30"/>
  <c r="BK144" i="30"/>
  <c r="BK136" i="30"/>
  <c r="BK149" i="30"/>
  <c r="BK134" i="30"/>
  <c r="BK386" i="31"/>
  <c r="BK381" i="31"/>
  <c r="J368" i="31"/>
  <c r="BK349" i="31"/>
  <c r="BK342" i="31"/>
  <c r="BK328" i="31"/>
  <c r="BK309" i="31"/>
  <c r="BK297" i="31"/>
  <c r="BK282" i="31"/>
  <c r="BK278" i="31"/>
  <c r="J268" i="31"/>
  <c r="BK213" i="31"/>
  <c r="BK155" i="31"/>
  <c r="J373" i="31"/>
  <c r="J388" i="31"/>
  <c r="J315" i="31"/>
  <c r="J273" i="31"/>
  <c r="BK371" i="31"/>
  <c r="J355" i="31"/>
  <c r="J289" i="31"/>
  <c r="BK215" i="31"/>
  <c r="BK398" i="31"/>
  <c r="J386" i="31"/>
  <c r="BK378" i="31"/>
  <c r="J359" i="31"/>
  <c r="BK347" i="31"/>
  <c r="J338" i="31"/>
  <c r="BK331" i="31"/>
  <c r="J316" i="31"/>
  <c r="J310" i="31"/>
  <c r="J301" i="31"/>
  <c r="J285" i="31"/>
  <c r="BK276" i="31"/>
  <c r="BK229" i="31"/>
  <c r="J179" i="31"/>
  <c r="J334" i="31"/>
  <c r="J300" i="31"/>
  <c r="BK286" i="31"/>
  <c r="J215" i="31"/>
  <c r="J172" i="31"/>
  <c r="BK380" i="31"/>
  <c r="BK260" i="31"/>
  <c r="J254" i="31"/>
  <c r="J242" i="31"/>
  <c r="J232" i="31"/>
  <c r="BK225" i="31"/>
  <c r="BK198" i="31"/>
  <c r="J183" i="31"/>
  <c r="J164" i="31"/>
  <c r="J157" i="31"/>
  <c r="BK356" i="31"/>
  <c r="J335" i="31"/>
  <c r="BK300" i="31"/>
  <c r="BK216" i="31"/>
  <c r="J190" i="31"/>
  <c r="BK319" i="31"/>
  <c r="BK270" i="31"/>
  <c r="BK243" i="31"/>
  <c r="BK269" i="31"/>
  <c r="BK261" i="31"/>
  <c r="BK237" i="31"/>
  <c r="J222" i="31"/>
  <c r="BK202" i="31"/>
  <c r="BK190" i="31"/>
  <c r="BK183" i="31"/>
  <c r="BK168" i="31"/>
  <c r="J252" i="31"/>
  <c r="BK214" i="31"/>
  <c r="BK205" i="31"/>
  <c r="BK185" i="31"/>
  <c r="J163" i="31"/>
  <c r="BK242" i="31"/>
  <c r="J166" i="32"/>
  <c r="BK154" i="32"/>
  <c r="BK150" i="32"/>
  <c r="BK146" i="32"/>
  <c r="BK137" i="32"/>
  <c r="J133" i="32"/>
  <c r="J157" i="32"/>
  <c r="J146" i="32"/>
  <c r="J142" i="32"/>
  <c r="BK164" i="32"/>
  <c r="BK152" i="32"/>
  <c r="J143" i="32"/>
  <c r="J149" i="32"/>
  <c r="BK129" i="33"/>
  <c r="J161" i="34"/>
  <c r="BK149" i="34"/>
  <c r="BK134" i="34"/>
  <c r="BK160" i="34"/>
  <c r="J149" i="34"/>
  <c r="J143" i="34"/>
  <c r="J134" i="34"/>
  <c r="BK127" i="34"/>
  <c r="J150" i="34"/>
  <c r="J140" i="34"/>
  <c r="J146" i="34"/>
  <c r="BK143" i="34"/>
  <c r="BK266" i="35"/>
  <c r="J250" i="35"/>
  <c r="BK243" i="35"/>
  <c r="J233" i="35"/>
  <c r="BK223" i="35"/>
  <c r="J210" i="35"/>
  <c r="BK196" i="35"/>
  <c r="BK182" i="35"/>
  <c r="BK162" i="35"/>
  <c r="J142" i="35"/>
  <c r="J261" i="35"/>
  <c r="J249" i="35"/>
  <c r="J234" i="35"/>
  <c r="BK227" i="35"/>
  <c r="J213" i="35"/>
  <c r="BK206" i="35"/>
  <c r="J195" i="35"/>
  <c r="BK188" i="35"/>
  <c r="BK180" i="35"/>
  <c r="BK166" i="35"/>
  <c r="J152" i="35"/>
  <c r="BK140" i="35"/>
  <c r="BK255" i="35"/>
  <c r="BK237" i="35"/>
  <c r="BK208" i="35"/>
  <c r="BK169" i="35"/>
  <c r="BK261" i="35"/>
  <c r="BK212" i="35"/>
  <c r="J153" i="35"/>
  <c r="BK139" i="35"/>
  <c r="J199" i="35"/>
  <c r="J185" i="35"/>
  <c r="J186" i="35"/>
  <c r="J136" i="35"/>
  <c r="BK444" i="36"/>
  <c r="J434" i="36"/>
  <c r="J417" i="36"/>
  <c r="BK410" i="36"/>
  <c r="BK399" i="36"/>
  <c r="J381" i="36"/>
  <c r="J375" i="36"/>
  <c r="BK363" i="36"/>
  <c r="BK355" i="36"/>
  <c r="J344" i="36"/>
  <c r="BK325" i="36"/>
  <c r="J308" i="36"/>
  <c r="J295" i="36"/>
  <c r="BK256" i="36"/>
  <c r="J245" i="36"/>
  <c r="J219" i="36"/>
  <c r="J207" i="36"/>
  <c r="BK191" i="36"/>
  <c r="J156" i="36"/>
  <c r="BK416" i="36"/>
  <c r="J374" i="36"/>
  <c r="J361" i="36"/>
  <c r="J294" i="36"/>
  <c r="J211" i="36"/>
  <c r="J189" i="36"/>
  <c r="BK456" i="36"/>
  <c r="BK396" i="36"/>
  <c r="J292" i="36"/>
  <c r="BK196" i="36"/>
  <c r="BK299" i="36"/>
  <c r="J458" i="36"/>
  <c r="J402" i="36"/>
  <c r="BK332" i="36"/>
  <c r="J287" i="36"/>
  <c r="BK204" i="36"/>
  <c r="BK152" i="36"/>
  <c r="J444" i="36"/>
  <c r="BK428" i="36"/>
  <c r="J414" i="36"/>
  <c r="J403" i="36"/>
  <c r="BK393" i="36"/>
  <c r="BK386" i="36"/>
  <c r="BK381" i="36"/>
  <c r="BK371" i="36"/>
  <c r="J363" i="36"/>
  <c r="BK322" i="36"/>
  <c r="J312" i="36"/>
  <c r="BK289" i="36"/>
  <c r="J269" i="36"/>
  <c r="BK243" i="36"/>
  <c r="BK223" i="36"/>
  <c r="J192" i="36"/>
  <c r="BK163" i="36"/>
  <c r="J386" i="36"/>
  <c r="BK357" i="36"/>
  <c r="J335" i="36"/>
  <c r="BK314" i="36"/>
  <c r="BK288" i="36"/>
  <c r="BK218" i="41"/>
  <c r="BK141" i="41"/>
  <c r="BK382" i="42"/>
  <c r="J374" i="42"/>
  <c r="J366" i="42"/>
  <c r="J355" i="42"/>
  <c r="BK347" i="42"/>
  <c r="J335" i="42"/>
  <c r="J330" i="42"/>
  <c r="BK322" i="42"/>
  <c r="BK312" i="42"/>
  <c r="BK306" i="42"/>
  <c r="BK296" i="42"/>
  <c r="BK289" i="42"/>
  <c r="J284" i="42"/>
  <c r="J276" i="42"/>
  <c r="J267" i="42"/>
  <c r="J391" i="42"/>
  <c r="J388" i="42"/>
  <c r="BK384" i="42"/>
  <c r="J381" i="42"/>
  <c r="BK373" i="42"/>
  <c r="J370" i="42"/>
  <c r="BK367" i="42"/>
  <c r="J360" i="42"/>
  <c r="BK357" i="42"/>
  <c r="J349" i="42"/>
  <c r="J344" i="42"/>
  <c r="J337" i="42"/>
  <c r="J332" i="42"/>
  <c r="BK325" i="42"/>
  <c r="BK321" i="42"/>
  <c r="BK317" i="42"/>
  <c r="J310" i="42"/>
  <c r="BK304" i="42"/>
  <c r="J296" i="42"/>
  <c r="J291" i="42"/>
  <c r="BK285" i="42"/>
  <c r="J279" i="42"/>
  <c r="J272" i="42"/>
  <c r="BK266" i="42"/>
  <c r="J261" i="42"/>
  <c r="J255" i="42"/>
  <c r="J248" i="42"/>
  <c r="J242" i="42"/>
  <c r="BK237" i="42"/>
  <c r="BK230" i="42"/>
  <c r="J225" i="42"/>
  <c r="J218" i="42"/>
  <c r="J212" i="42"/>
  <c r="BK206" i="42"/>
  <c r="BK201" i="42"/>
  <c r="BK196" i="42"/>
  <c r="BK162" i="2"/>
  <c r="BK158" i="2"/>
  <c r="BK149" i="2"/>
  <c r="J148" i="2"/>
  <c r="BK140" i="2"/>
  <c r="BK136" i="2"/>
  <c r="BK133" i="2"/>
  <c r="AS107" i="1"/>
  <c r="J163" i="2"/>
  <c r="J156" i="2"/>
  <c r="BK154" i="2"/>
  <c r="BK148" i="2"/>
  <c r="BK142" i="2"/>
  <c r="J135" i="2"/>
  <c r="J132" i="2"/>
  <c r="J158" i="2"/>
  <c r="BK151" i="2"/>
  <c r="J144" i="2"/>
  <c r="AS110" i="1"/>
  <c r="J138" i="2"/>
  <c r="J165" i="3"/>
  <c r="J162" i="3"/>
  <c r="J160" i="3"/>
  <c r="BK158" i="3"/>
  <c r="J152" i="3"/>
  <c r="J143" i="3"/>
  <c r="J140" i="3"/>
  <c r="J134" i="3"/>
  <c r="J137" i="3"/>
  <c r="BK163" i="3"/>
  <c r="J159" i="3"/>
  <c r="BK155" i="3"/>
  <c r="J150" i="3"/>
  <c r="BK143" i="3"/>
  <c r="BK139" i="3"/>
  <c r="J130" i="3"/>
  <c r="BK165" i="4"/>
  <c r="J175" i="4"/>
  <c r="J168" i="4"/>
  <c r="BK152" i="4"/>
  <c r="J142" i="4"/>
  <c r="BK175" i="4"/>
  <c r="BK167" i="4"/>
  <c r="J160" i="4"/>
  <c r="BK148" i="4"/>
  <c r="J139" i="4"/>
  <c r="BK164" i="4"/>
  <c r="BK160" i="4"/>
  <c r="BK166" i="4"/>
  <c r="BK159" i="5"/>
  <c r="BK143" i="5"/>
  <c r="BK161" i="5"/>
  <c r="J156" i="5"/>
  <c r="J147" i="5"/>
  <c r="J140" i="5"/>
  <c r="J135" i="5"/>
  <c r="J163" i="5"/>
  <c r="BK137" i="5"/>
  <c r="BK201" i="6"/>
  <c r="BK199" i="6"/>
  <c r="BK175" i="6"/>
  <c r="J170" i="6"/>
  <c r="J162" i="6"/>
  <c r="BK158" i="6"/>
  <c r="BK152" i="6"/>
  <c r="BK144" i="6"/>
  <c r="J206" i="6"/>
  <c r="BK204" i="6"/>
  <c r="BK195" i="6"/>
  <c r="BK190" i="6"/>
  <c r="BK179" i="6"/>
  <c r="BK165" i="6"/>
  <c r="BK154" i="6"/>
  <c r="BK142" i="6"/>
  <c r="BK205" i="6"/>
  <c r="J175" i="6"/>
  <c r="BK139" i="6"/>
  <c r="J167" i="6"/>
  <c r="J147" i="6"/>
  <c r="J165" i="6"/>
  <c r="BK138" i="6"/>
  <c r="BK126" i="7"/>
  <c r="J127" i="7"/>
  <c r="J202" i="8"/>
  <c r="BK196" i="8"/>
  <c r="J187" i="8"/>
  <c r="BK174" i="8"/>
  <c r="BK162" i="8"/>
  <c r="BK147" i="8"/>
  <c r="J142" i="8"/>
  <c r="BK200" i="8"/>
  <c r="BK193" i="8"/>
  <c r="J183" i="8"/>
  <c r="BK171" i="8"/>
  <c r="BK155" i="8"/>
  <c r="J147" i="8"/>
  <c r="BK141" i="8"/>
  <c r="J171" i="8"/>
  <c r="BK158" i="8"/>
  <c r="BK202" i="8"/>
  <c r="J169" i="8"/>
  <c r="J141" i="8"/>
  <c r="BK181" i="8"/>
  <c r="BK177" i="8"/>
  <c r="BK154" i="8"/>
  <c r="J174" i="8"/>
  <c r="J156" i="8"/>
  <c r="J161" i="9"/>
  <c r="BK143" i="9"/>
  <c r="J162" i="9"/>
  <c r="BK156" i="9"/>
  <c r="BK142" i="9"/>
  <c r="J164" i="9"/>
  <c r="J152" i="9"/>
  <c r="J146" i="9"/>
  <c r="J141" i="9"/>
  <c r="BK136" i="9"/>
  <c r="J156" i="9"/>
  <c r="J136" i="9"/>
  <c r="J272" i="10"/>
  <c r="BK264" i="10"/>
  <c r="BK255" i="10"/>
  <c r="BK249" i="10"/>
  <c r="J240" i="10"/>
  <c r="J230" i="10"/>
  <c r="J214" i="10"/>
  <c r="BK209" i="10"/>
  <c r="J201" i="10"/>
  <c r="BK195" i="10"/>
  <c r="J187" i="10"/>
  <c r="J269" i="10"/>
  <c r="BK262" i="10"/>
  <c r="J258" i="10"/>
  <c r="BK254" i="10"/>
  <c r="J248" i="10"/>
  <c r="BK242" i="10"/>
  <c r="BK231" i="10"/>
  <c r="BK221" i="10"/>
  <c r="BK211" i="10"/>
  <c r="BK210" i="10"/>
  <c r="J198" i="10"/>
  <c r="BK184" i="10"/>
  <c r="BK208" i="10"/>
  <c r="BK220" i="10"/>
  <c r="J195" i="10"/>
  <c r="J179" i="10"/>
  <c r="J176" i="10"/>
  <c r="BK169" i="10"/>
  <c r="BK153" i="10"/>
  <c r="BK177" i="10"/>
  <c r="J174" i="10"/>
  <c r="J169" i="10"/>
  <c r="J165" i="10"/>
  <c r="J159" i="10"/>
  <c r="J151" i="10"/>
  <c r="J205" i="11"/>
  <c r="BK188" i="11"/>
  <c r="J180" i="11"/>
  <c r="J172" i="11"/>
  <c r="BK166" i="11"/>
  <c r="J161" i="11"/>
  <c r="J156" i="11"/>
  <c r="BK147" i="11"/>
  <c r="J138" i="11"/>
  <c r="BK211" i="11"/>
  <c r="BK137" i="11"/>
  <c r="J215" i="11"/>
  <c r="J204" i="11"/>
  <c r="J192" i="11"/>
  <c r="J184" i="11"/>
  <c r="J170" i="11"/>
  <c r="J162" i="11"/>
  <c r="J151" i="11"/>
  <c r="BK138" i="11"/>
  <c r="J214" i="11"/>
  <c r="J193" i="11"/>
  <c r="J207" i="11"/>
  <c r="J183" i="11"/>
  <c r="J163" i="11"/>
  <c r="J134" i="11"/>
  <c r="BK164" i="11"/>
  <c r="J142" i="11"/>
  <c r="BK152" i="11"/>
  <c r="J276" i="12"/>
  <c r="J267" i="12"/>
  <c r="BK256" i="12"/>
  <c r="BK245" i="12"/>
  <c r="J237" i="12"/>
  <c r="J231" i="12"/>
  <c r="J219" i="12"/>
  <c r="BK212" i="12"/>
  <c r="BK205" i="12"/>
  <c r="J192" i="12"/>
  <c r="BK178" i="12"/>
  <c r="J167" i="12"/>
  <c r="BK160" i="12"/>
  <c r="J151" i="12"/>
  <c r="BK265" i="12"/>
  <c r="J253" i="12"/>
  <c r="BK247" i="12"/>
  <c r="BK237" i="12"/>
  <c r="BK233" i="12"/>
  <c r="J222" i="12"/>
  <c r="J214" i="12"/>
  <c r="BK201" i="12"/>
  <c r="J198" i="12"/>
  <c r="BK186" i="12"/>
  <c r="BK180" i="12"/>
  <c r="J169" i="12"/>
  <c r="J162" i="12"/>
  <c r="BK154" i="12"/>
  <c r="BK276" i="12"/>
  <c r="J261" i="12"/>
  <c r="BK240" i="12"/>
  <c r="J203" i="12"/>
  <c r="BK176" i="12"/>
  <c r="J160" i="12"/>
  <c r="BK255" i="12"/>
  <c r="J230" i="12"/>
  <c r="BK224" i="12"/>
  <c r="BK203" i="12"/>
  <c r="J174" i="12"/>
  <c r="BK156" i="12"/>
  <c r="BK291" i="13"/>
  <c r="BK280" i="13"/>
  <c r="J272" i="13"/>
  <c r="BK258" i="13"/>
  <c r="BK253" i="13"/>
  <c r="J243" i="13"/>
  <c r="J225" i="13"/>
  <c r="J217" i="13"/>
  <c r="J211" i="13"/>
  <c r="BK203" i="13"/>
  <c r="BK195" i="13"/>
  <c r="J181" i="13"/>
  <c r="J168" i="13"/>
  <c r="BK156" i="13"/>
  <c r="BK147" i="13"/>
  <c r="J138" i="13"/>
  <c r="BK290" i="13"/>
  <c r="J280" i="13"/>
  <c r="BK272" i="13"/>
  <c r="BK263" i="13"/>
  <c r="BK259" i="13"/>
  <c r="J247" i="13"/>
  <c r="J240" i="13"/>
  <c r="J231" i="13"/>
  <c r="J222" i="13"/>
  <c r="J218" i="13"/>
  <c r="J210" i="13"/>
  <c r="J202" i="13"/>
  <c r="J190" i="13"/>
  <c r="J184" i="13"/>
  <c r="J180" i="13"/>
  <c r="BK169" i="13"/>
  <c r="BK166" i="13"/>
  <c r="J160" i="13"/>
  <c r="J158" i="13"/>
  <c r="J155" i="13"/>
  <c r="BK149" i="13"/>
  <c r="J148" i="13"/>
  <c r="BK141" i="13"/>
  <c r="BK136" i="13"/>
  <c r="BK249" i="13"/>
  <c r="J242" i="13"/>
  <c r="BK235" i="13"/>
  <c r="BK228" i="13"/>
  <c r="J203" i="13"/>
  <c r="BK188" i="13"/>
  <c r="J278" i="13"/>
  <c r="J268" i="13"/>
  <c r="J234" i="13"/>
  <c r="BK208" i="13"/>
  <c r="BK196" i="13"/>
  <c r="J189" i="13"/>
  <c r="BK243" i="14"/>
  <c r="BK237" i="14"/>
  <c r="BK231" i="14"/>
  <c r="J221" i="14"/>
  <c r="BK216" i="14"/>
  <c r="BK208" i="14"/>
  <c r="BK195" i="14"/>
  <c r="BK186" i="14"/>
  <c r="J176" i="14"/>
  <c r="J173" i="14"/>
  <c r="J164" i="14"/>
  <c r="J161" i="14"/>
  <c r="J155" i="14"/>
  <c r="J245" i="14"/>
  <c r="J239" i="14"/>
  <c r="BK235" i="14"/>
  <c r="J230" i="14"/>
  <c r="J226" i="14"/>
  <c r="BK222" i="14"/>
  <c r="BK202" i="14"/>
  <c r="J195" i="14"/>
  <c r="BK192" i="14"/>
  <c r="J184" i="14"/>
  <c r="J177" i="14"/>
  <c r="BK166" i="14"/>
  <c r="J217" i="14"/>
  <c r="J203" i="14"/>
  <c r="J189" i="14"/>
  <c r="BK187" i="14"/>
  <c r="BK173" i="14"/>
  <c r="J142" i="14"/>
  <c r="BK215" i="14"/>
  <c r="J163" i="14"/>
  <c r="J166" i="15"/>
  <c r="J161" i="15"/>
  <c r="J148" i="15"/>
  <c r="BK143" i="15"/>
  <c r="BK138" i="15"/>
  <c r="J165" i="15"/>
  <c r="BK157" i="15"/>
  <c r="BK151" i="15"/>
  <c r="J149" i="15"/>
  <c r="J139" i="15"/>
  <c r="J133" i="15"/>
  <c r="J192" i="16"/>
  <c r="J190" i="16"/>
  <c r="BK185" i="16"/>
  <c r="J180" i="16"/>
  <c r="J173" i="16"/>
  <c r="J165" i="16"/>
  <c r="BK142" i="16"/>
  <c r="J138" i="16"/>
  <c r="J185" i="16"/>
  <c r="BK177" i="16"/>
  <c r="BK165" i="16"/>
  <c r="J178" i="16"/>
  <c r="BK155" i="16"/>
  <c r="J145" i="16"/>
  <c r="BK143" i="16"/>
  <c r="BK362" i="17"/>
  <c r="BK354" i="17"/>
  <c r="BK340" i="17"/>
  <c r="J339" i="17"/>
  <c r="BK334" i="17"/>
  <c r="J333" i="17"/>
  <c r="BK325" i="17"/>
  <c r="J316" i="17"/>
  <c r="J302" i="17"/>
  <c r="J292" i="17"/>
  <c r="BK289" i="17"/>
  <c r="J283" i="17"/>
  <c r="J273" i="17"/>
  <c r="J259" i="17"/>
  <c r="BK227" i="17"/>
  <c r="J225" i="17"/>
  <c r="J219" i="17"/>
  <c r="BK200" i="17"/>
  <c r="J194" i="17"/>
  <c r="BK185" i="17"/>
  <c r="BK167" i="17"/>
  <c r="J161" i="17"/>
  <c r="BK155" i="17"/>
  <c r="BK150" i="17"/>
  <c r="BK360" i="17"/>
  <c r="J346" i="17"/>
  <c r="J347" i="17"/>
  <c r="J342" i="17"/>
  <c r="BK300" i="17"/>
  <c r="BK292" i="17"/>
  <c r="BK262" i="17"/>
  <c r="J251" i="17"/>
  <c r="J210" i="17"/>
  <c r="BK330" i="17"/>
  <c r="J326" i="17"/>
  <c r="BK319" i="17"/>
  <c r="J315" i="17"/>
  <c r="BK311" i="17"/>
  <c r="BK304" i="17"/>
  <c r="BK287" i="17"/>
  <c r="BK279" i="17"/>
  <c r="BK271" i="17"/>
  <c r="BK264" i="17"/>
  <c r="J256" i="17"/>
  <c r="J233" i="17"/>
  <c r="BK219" i="17"/>
  <c r="BK216" i="17"/>
  <c r="BK212" i="17"/>
  <c r="BK205" i="17"/>
  <c r="J200" i="17"/>
  <c r="BK170" i="17"/>
  <c r="J163" i="17"/>
  <c r="BK158" i="17"/>
  <c r="J155" i="17"/>
  <c r="J328" i="17"/>
  <c r="J321" i="17"/>
  <c r="BK309" i="17"/>
  <c r="BK160" i="17"/>
  <c r="J180" i="18"/>
  <c r="BK180" i="18"/>
  <c r="J176" i="18"/>
  <c r="J173" i="18"/>
  <c r="BK148" i="18"/>
  <c r="J143" i="18"/>
  <c r="J139" i="18"/>
  <c r="J168" i="18"/>
  <c r="J162" i="18"/>
  <c r="J156" i="18"/>
  <c r="BK139" i="18"/>
  <c r="J236" i="19"/>
  <c r="J231" i="19"/>
  <c r="BK228" i="19"/>
  <c r="BK224" i="19"/>
  <c r="J221" i="19"/>
  <c r="J200" i="19"/>
  <c r="BK186" i="19"/>
  <c r="BK174" i="19"/>
  <c r="J160" i="19"/>
  <c r="BK149" i="19"/>
  <c r="BK141" i="19"/>
  <c r="J239" i="19"/>
  <c r="J227" i="19"/>
  <c r="J223" i="19"/>
  <c r="BK215" i="19"/>
  <c r="BK209" i="19"/>
  <c r="J198" i="19"/>
  <c r="J192" i="19"/>
  <c r="J185" i="19"/>
  <c r="BK146" i="19"/>
  <c r="J230" i="19"/>
  <c r="J182" i="19"/>
  <c r="BK147" i="19"/>
  <c r="J207" i="19"/>
  <c r="J162" i="19"/>
  <c r="BK157" i="19"/>
  <c r="BK129" i="20"/>
  <c r="J167" i="21"/>
  <c r="BK157" i="21"/>
  <c r="J143" i="21"/>
  <c r="J169" i="21"/>
  <c r="J162" i="21"/>
  <c r="BK154" i="21"/>
  <c r="J137" i="21"/>
  <c r="J136" i="21"/>
  <c r="J168" i="22"/>
  <c r="BK163" i="22"/>
  <c r="BK155" i="22"/>
  <c r="BK147" i="22"/>
  <c r="BK135" i="22"/>
  <c r="BK172" i="22"/>
  <c r="BK168" i="22"/>
  <c r="J160" i="22"/>
  <c r="BK150" i="22"/>
  <c r="BK145" i="22"/>
  <c r="J140" i="22"/>
  <c r="J134" i="22"/>
  <c r="J138" i="22"/>
  <c r="BK177" i="23"/>
  <c r="J169" i="23"/>
  <c r="BK158" i="23"/>
  <c r="BK149" i="23"/>
  <c r="BK139" i="23"/>
  <c r="J176" i="23"/>
  <c r="J165" i="23"/>
  <c r="BK148" i="23"/>
  <c r="BK169" i="23"/>
  <c r="J147" i="23"/>
  <c r="J151" i="23"/>
  <c r="J158" i="23"/>
  <c r="BK175" i="24"/>
  <c r="J166" i="24"/>
  <c r="BK158" i="24"/>
  <c r="J144" i="24"/>
  <c r="J135" i="24"/>
  <c r="J172" i="24"/>
  <c r="BK164" i="24"/>
  <c r="BK160" i="24"/>
  <c r="J146" i="24"/>
  <c r="J137" i="24"/>
  <c r="J156" i="24"/>
  <c r="BK137" i="24"/>
  <c r="BK166" i="24"/>
  <c r="J134" i="24"/>
  <c r="J177" i="25"/>
  <c r="J163" i="25"/>
  <c r="J155" i="25"/>
  <c r="J144" i="25"/>
  <c r="J181" i="25"/>
  <c r="J172" i="25"/>
  <c r="BK163" i="25"/>
  <c r="BK146" i="25"/>
  <c r="BK139" i="25"/>
  <c r="J150" i="25"/>
  <c r="BK136" i="25"/>
  <c r="BK152" i="25"/>
  <c r="BK142" i="25"/>
  <c r="J363" i="26"/>
  <c r="BK347" i="26"/>
  <c r="J331" i="26"/>
  <c r="BK316" i="26"/>
  <c r="BK304" i="26"/>
  <c r="J294" i="26"/>
  <c r="J288" i="26"/>
  <c r="J274" i="26"/>
  <c r="BK262" i="26"/>
  <c r="J247" i="26"/>
  <c r="J237" i="26"/>
  <c r="BK224" i="26"/>
  <c r="J216" i="26"/>
  <c r="J207" i="26"/>
  <c r="J197" i="26"/>
  <c r="BK184" i="26"/>
  <c r="BK167" i="26"/>
  <c r="J155" i="26"/>
  <c r="BK379" i="26"/>
  <c r="J373" i="26"/>
  <c r="J357" i="26"/>
  <c r="J347" i="26"/>
  <c r="BK342" i="26"/>
  <c r="BK334" i="26"/>
  <c r="J325" i="26"/>
  <c r="J318" i="26"/>
  <c r="J306" i="26"/>
  <c r="J296" i="26"/>
  <c r="J281" i="26"/>
  <c r="BK272" i="26"/>
  <c r="J260" i="26"/>
  <c r="J251" i="26"/>
  <c r="BK237" i="26"/>
  <c r="J223" i="26"/>
  <c r="BK207" i="26"/>
  <c r="J195" i="26"/>
  <c r="BK187" i="26"/>
  <c r="J174" i="26"/>
  <c r="J169" i="26"/>
  <c r="J159" i="26"/>
  <c r="BK363" i="26"/>
  <c r="J319" i="26"/>
  <c r="BK289" i="26"/>
  <c r="BK261" i="26"/>
  <c r="BK229" i="26"/>
  <c r="J210" i="26"/>
  <c r="BK170" i="26"/>
  <c r="BK372" i="26"/>
  <c r="BK326" i="26"/>
  <c r="J289" i="26"/>
  <c r="J258" i="26"/>
  <c r="BK242" i="26"/>
  <c r="BK209" i="26"/>
  <c r="BK180" i="26"/>
  <c r="J185" i="27"/>
  <c r="J172" i="27"/>
  <c r="BK157" i="27"/>
  <c r="J144" i="27"/>
  <c r="J133" i="27"/>
  <c r="J188" i="27"/>
  <c r="J175" i="27"/>
  <c r="J162" i="27"/>
  <c r="BK151" i="27"/>
  <c r="J182" i="27"/>
  <c r="BK164" i="27"/>
  <c r="J158" i="27"/>
  <c r="BK155" i="27"/>
  <c r="BK166" i="27"/>
  <c r="BK133" i="27"/>
  <c r="BK184" i="28"/>
  <c r="BK166" i="28"/>
  <c r="J159" i="28"/>
  <c r="BK152" i="28"/>
  <c r="BK136" i="28"/>
  <c r="BK199" i="28"/>
  <c r="BK187" i="28"/>
  <c r="BK174" i="28"/>
  <c r="J142" i="28"/>
  <c r="BK135" i="28"/>
  <c r="BK188" i="28"/>
  <c r="J151" i="28"/>
  <c r="BK181" i="28"/>
  <c r="J165" i="42"/>
  <c r="BK392" i="42"/>
  <c r="J378" i="42"/>
  <c r="J320" i="42"/>
  <c r="J309" i="42"/>
  <c r="J294" i="42"/>
  <c r="J274" i="42"/>
  <c r="J254" i="42"/>
  <c r="J230" i="42"/>
  <c r="J210" i="42"/>
  <c r="J191" i="42"/>
  <c r="J167" i="42"/>
  <c r="J159" i="43"/>
  <c r="BK143" i="43"/>
  <c r="BK137" i="43"/>
  <c r="BK133" i="43"/>
  <c r="BK157" i="43"/>
  <c r="BK146" i="43"/>
  <c r="BK139" i="43"/>
  <c r="J162" i="43"/>
  <c r="J139" i="43"/>
  <c r="BK138" i="43"/>
  <c r="J146" i="43"/>
  <c r="J131" i="44"/>
  <c r="J142" i="45"/>
  <c r="BK155" i="45"/>
  <c r="BK148" i="45"/>
  <c r="BK131" i="45"/>
  <c r="BK219" i="46"/>
  <c r="J210" i="46"/>
  <c r="BK235" i="46"/>
  <c r="J224" i="46"/>
  <c r="BK210" i="46"/>
  <c r="J201" i="46"/>
  <c r="BK194" i="46"/>
  <c r="J188" i="46"/>
  <c r="BK176" i="46"/>
  <c r="BK160" i="46"/>
  <c r="J145" i="46"/>
  <c r="BK240" i="46"/>
  <c r="J214" i="46"/>
  <c r="BK202" i="46"/>
  <c r="J203" i="46"/>
  <c r="BK207" i="46"/>
  <c r="BK188" i="46"/>
  <c r="J178" i="46"/>
  <c r="J160" i="46"/>
  <c r="J147" i="46"/>
  <c r="BK138" i="46"/>
  <c r="J166" i="46"/>
  <c r="J174" i="46"/>
  <c r="BK147" i="47"/>
  <c r="J142" i="47"/>
  <c r="J127" i="47"/>
  <c r="BK139" i="47"/>
  <c r="BK124" i="47"/>
  <c r="BK126" i="47"/>
  <c r="BK145" i="48"/>
  <c r="BK140" i="48"/>
  <c r="J148" i="48"/>
  <c r="BK131" i="48"/>
  <c r="J123" i="48"/>
  <c r="BK148" i="48"/>
  <c r="BK129" i="48"/>
  <c r="J155" i="49"/>
  <c r="BK140" i="49"/>
  <c r="BK145" i="49"/>
  <c r="J129" i="49"/>
  <c r="J134" i="49"/>
  <c r="BK138" i="49"/>
  <c r="J148" i="50"/>
  <c r="BK148" i="50"/>
  <c r="J144" i="50"/>
  <c r="BK139" i="50"/>
  <c r="BK157" i="50"/>
  <c r="J147" i="50"/>
  <c r="J127" i="50"/>
  <c r="BK123" i="50"/>
  <c r="BK157" i="51"/>
  <c r="BK139" i="51"/>
  <c r="BK130" i="51"/>
  <c r="J158" i="51"/>
  <c r="J146" i="51"/>
  <c r="J143" i="51"/>
  <c r="J160" i="51"/>
  <c r="J132" i="51"/>
  <c r="BK132" i="51"/>
  <c r="BK139" i="52"/>
  <c r="BK130" i="52"/>
  <c r="J134" i="52"/>
  <c r="J142" i="53"/>
  <c r="J131" i="53"/>
  <c r="BK140" i="53"/>
  <c r="BK133" i="53"/>
  <c r="J126" i="53"/>
  <c r="BK127" i="54"/>
  <c r="BK129" i="54"/>
  <c r="BK130" i="55"/>
  <c r="J129" i="55"/>
  <c r="BK143" i="56"/>
  <c r="BK133" i="56"/>
  <c r="BK140" i="56"/>
  <c r="BK132" i="56"/>
  <c r="BK130" i="56"/>
  <c r="J138" i="57"/>
  <c r="BK144" i="57"/>
  <c r="J146" i="57"/>
  <c r="BK127" i="57"/>
  <c r="BK143" i="57"/>
  <c r="J142" i="57"/>
  <c r="BK151" i="58"/>
  <c r="BK143" i="58"/>
  <c r="J139" i="58"/>
  <c r="J146" i="58"/>
  <c r="BK134" i="58"/>
  <c r="BK127" i="58"/>
  <c r="J132" i="58"/>
  <c r="BK151" i="59"/>
  <c r="BK138" i="59"/>
  <c r="BK147" i="59"/>
  <c r="J139" i="59"/>
  <c r="J147" i="59"/>
  <c r="BK137" i="59"/>
  <c r="BK127" i="59"/>
  <c r="BK140" i="60"/>
  <c r="J129" i="60"/>
  <c r="BK142" i="60"/>
  <c r="J138" i="60"/>
  <c r="J132" i="60"/>
  <c r="BK126" i="60"/>
  <c r="BK132" i="60"/>
  <c r="J135" i="61"/>
  <c r="BK133" i="61"/>
  <c r="J131" i="61"/>
  <c r="J132" i="61"/>
  <c r="J213" i="12"/>
  <c r="BK164" i="12"/>
  <c r="J294" i="13"/>
  <c r="BK285" i="13"/>
  <c r="BK276" i="13"/>
  <c r="J265" i="13"/>
  <c r="J255" i="13"/>
  <c r="J246" i="13"/>
  <c r="BK221" i="13"/>
  <c r="BK213" i="13"/>
  <c r="J200" i="13"/>
  <c r="J194" i="13"/>
  <c r="J182" i="13"/>
  <c r="BK175" i="13"/>
  <c r="J164" i="13"/>
  <c r="BK151" i="13"/>
  <c r="BK139" i="13"/>
  <c r="BK295" i="13"/>
  <c r="J281" i="13"/>
  <c r="BK274" i="13"/>
  <c r="J262" i="13"/>
  <c r="J254" i="13"/>
  <c r="BK246" i="13"/>
  <c r="BK234" i="13"/>
  <c r="BK225" i="13"/>
  <c r="J219" i="13"/>
  <c r="BK211" i="13"/>
  <c r="BK204" i="13"/>
  <c r="J193" i="13"/>
  <c r="J186" i="13"/>
  <c r="BK181" i="13"/>
  <c r="BK173" i="13"/>
  <c r="BK167" i="13"/>
  <c r="BK154" i="13"/>
  <c r="J147" i="13"/>
  <c r="BK140" i="13"/>
  <c r="BK257" i="13"/>
  <c r="J245" i="13"/>
  <c r="J236" i="13"/>
  <c r="J232" i="13"/>
  <c r="BK209" i="13"/>
  <c r="BK135" i="13"/>
  <c r="BK283" i="13"/>
  <c r="BK247" i="13"/>
  <c r="J220" i="13"/>
  <c r="BK202" i="13"/>
  <c r="J151" i="13"/>
  <c r="J139" i="13"/>
  <c r="J137" i="13"/>
  <c r="BK245" i="14"/>
  <c r="BK239" i="14"/>
  <c r="BK232" i="14"/>
  <c r="J223" i="14"/>
  <c r="J207" i="14"/>
  <c r="BK203" i="14"/>
  <c r="BK200" i="14"/>
  <c r="J197" i="14"/>
  <c r="BK191" i="14"/>
  <c r="BK180" i="14"/>
  <c r="J149" i="14"/>
  <c r="J146" i="14"/>
  <c r="J143" i="14"/>
  <c r="BK137" i="14"/>
  <c r="BK134" i="14"/>
  <c r="BK240" i="14"/>
  <c r="BK233" i="14"/>
  <c r="J219" i="14"/>
  <c r="J215" i="14"/>
  <c r="J208" i="14"/>
  <c r="J205" i="14"/>
  <c r="J196" i="14"/>
  <c r="BK188" i="14"/>
  <c r="BK157" i="14"/>
  <c r="J150" i="14"/>
  <c r="BK135" i="14"/>
  <c r="BK248" i="14"/>
  <c r="BK221" i="14"/>
  <c r="BK209" i="14"/>
  <c r="BK146" i="14"/>
  <c r="J240" i="14"/>
  <c r="BK196" i="14"/>
  <c r="BK177" i="14"/>
  <c r="J136" i="14"/>
  <c r="J157" i="15"/>
  <c r="BK146" i="15"/>
  <c r="J142" i="15"/>
  <c r="J138" i="15"/>
  <c r="BK132" i="15"/>
  <c r="J163" i="15"/>
  <c r="BK156" i="15"/>
  <c r="BK171" i="15"/>
  <c r="J137" i="15"/>
  <c r="BK194" i="16"/>
  <c r="J189" i="16"/>
  <c r="J186" i="16"/>
  <c r="J182" i="16"/>
  <c r="J176" i="16"/>
  <c r="J171" i="16"/>
  <c r="BK157" i="16"/>
  <c r="J194" i="16"/>
  <c r="BK180" i="16"/>
  <c r="BK171" i="16"/>
  <c r="BK159" i="16"/>
  <c r="BK149" i="16"/>
  <c r="J170" i="16"/>
  <c r="J154" i="16"/>
  <c r="BK168" i="16"/>
  <c r="J137" i="16"/>
  <c r="J360" i="17"/>
  <c r="J351" i="17"/>
  <c r="J338" i="17"/>
  <c r="BK335" i="17"/>
  <c r="J330" i="17"/>
  <c r="BK320" i="17"/>
  <c r="BK312" i="17"/>
  <c r="J306" i="17"/>
  <c r="J287" i="17"/>
  <c r="J280" i="17"/>
  <c r="J269" i="17"/>
  <c r="J258" i="17"/>
  <c r="BK250" i="17"/>
  <c r="J247" i="17"/>
  <c r="J221" i="17"/>
  <c r="J216" i="17"/>
  <c r="J198" i="17"/>
  <c r="BK187" i="17"/>
  <c r="BK181" i="17"/>
  <c r="BK175" i="17"/>
  <c r="BK163" i="17"/>
  <c r="J156" i="17"/>
  <c r="BK149" i="17"/>
  <c r="J356" i="17"/>
  <c r="J343" i="17"/>
  <c r="BK364" i="17"/>
  <c r="BK308" i="17"/>
  <c r="BK290" i="17"/>
  <c r="J267" i="17"/>
  <c r="BK257" i="17"/>
  <c r="BK228" i="17"/>
  <c r="BK213" i="17"/>
  <c r="BK329" i="17"/>
  <c r="J320" i="17"/>
  <c r="J318" i="17"/>
  <c r="J314" i="17"/>
  <c r="BK307" i="17"/>
  <c r="J299" i="17"/>
  <c r="BK278" i="17"/>
  <c r="BK273" i="17"/>
  <c r="BK267" i="17"/>
  <c r="J262" i="17"/>
  <c r="BK251" i="17"/>
  <c r="J238" i="17"/>
  <c r="BK230" i="17"/>
  <c r="J213" i="17"/>
  <c r="J209" i="17"/>
  <c r="BK207" i="17"/>
  <c r="BK202" i="17"/>
  <c r="J199" i="17"/>
  <c r="BK194" i="17"/>
  <c r="J174" i="17"/>
  <c r="BK169" i="17"/>
  <c r="J164" i="17"/>
  <c r="BK161" i="17"/>
  <c r="BK156" i="17"/>
  <c r="J154" i="17"/>
  <c r="J244" i="17"/>
  <c r="BK231" i="17"/>
  <c r="J207" i="17"/>
  <c r="BK192" i="17"/>
  <c r="BK153" i="17"/>
  <c r="BK182" i="18"/>
  <c r="J171" i="18"/>
  <c r="J169" i="18"/>
  <c r="BK164" i="18"/>
  <c r="BK161" i="18"/>
  <c r="J153" i="18"/>
  <c r="BK149" i="18"/>
  <c r="J144" i="18"/>
  <c r="BK158" i="18"/>
  <c r="J151" i="18"/>
  <c r="BK144" i="18"/>
  <c r="J142" i="18"/>
  <c r="J140" i="18"/>
  <c r="BK160" i="18"/>
  <c r="BK227" i="19"/>
  <c r="BK219" i="19"/>
  <c r="BK212" i="19"/>
  <c r="J209" i="19"/>
  <c r="J201" i="19"/>
  <c r="J160" i="29"/>
  <c r="J151" i="29"/>
  <c r="J133" i="29"/>
  <c r="J143" i="29"/>
  <c r="J137" i="29"/>
  <c r="J174" i="29"/>
  <c r="BK168" i="30"/>
  <c r="BK156" i="30"/>
  <c r="J143" i="30"/>
  <c r="BK171" i="30"/>
  <c r="BK163" i="30"/>
  <c r="J155" i="30"/>
  <c r="J146" i="30"/>
  <c r="BK135" i="30"/>
  <c r="J164" i="30"/>
  <c r="J161" i="30"/>
  <c r="J133" i="30"/>
  <c r="BK385" i="31"/>
  <c r="BK374" i="31"/>
  <c r="J367" i="31"/>
  <c r="J352" i="31"/>
  <c r="BK343" i="31"/>
  <c r="BK330" i="31"/>
  <c r="J321" i="31"/>
  <c r="BK310" i="31"/>
  <c r="BK296" i="31"/>
  <c r="BK280" i="31"/>
  <c r="J270" i="31"/>
  <c r="BK219" i="31"/>
  <c r="BK171" i="31"/>
  <c r="BK387" i="31"/>
  <c r="J186" i="31"/>
  <c r="J340" i="31"/>
  <c r="J277" i="31"/>
  <c r="J226" i="31"/>
  <c r="BK354" i="31"/>
  <c r="J291" i="31"/>
  <c r="J276" i="31"/>
  <c r="BK203" i="31"/>
  <c r="J397" i="31"/>
  <c r="BK393" i="31"/>
  <c r="J380" i="31"/>
  <c r="J357" i="31"/>
  <c r="BK334" i="31"/>
  <c r="J328" i="31"/>
  <c r="J311" i="31"/>
  <c r="J296" i="31"/>
  <c r="J280" i="31"/>
  <c r="BK273" i="31"/>
  <c r="J219" i="31"/>
  <c r="J349" i="31"/>
  <c r="J182" i="36"/>
  <c r="BK176" i="36"/>
  <c r="BK340" i="36"/>
  <c r="BK333" i="36"/>
  <c r="J284" i="36"/>
  <c r="BK269" i="36"/>
  <c r="BK259" i="36"/>
  <c r="J248" i="36"/>
  <c r="J240" i="36"/>
  <c r="J236" i="36"/>
  <c r="J218" i="36"/>
  <c r="BK187" i="36"/>
  <c r="BK173" i="36"/>
  <c r="J168" i="36"/>
  <c r="J183" i="38"/>
  <c r="BK178" i="38"/>
  <c r="J165" i="38"/>
  <c r="J158" i="38"/>
  <c r="J152" i="38"/>
  <c r="BK147" i="38"/>
  <c r="BK141" i="38"/>
  <c r="BK139" i="38"/>
  <c r="BK133" i="38"/>
  <c r="BK183" i="38"/>
  <c r="BK177" i="38"/>
  <c r="J168" i="38"/>
  <c r="BK151" i="38"/>
  <c r="J138" i="38"/>
  <c r="BK132" i="38"/>
  <c r="BK156" i="38"/>
  <c r="J147" i="38"/>
  <c r="J129" i="38"/>
  <c r="BK175" i="39"/>
  <c r="BK168" i="39"/>
  <c r="J155" i="39"/>
  <c r="BK137" i="39"/>
  <c r="BK134" i="39"/>
  <c r="J168" i="39"/>
  <c r="J140" i="39"/>
  <c r="J153" i="39"/>
  <c r="J160" i="39"/>
  <c r="J146" i="39"/>
  <c r="BK130" i="39"/>
  <c r="BK150" i="40"/>
  <c r="BK144" i="40"/>
  <c r="J136" i="40"/>
  <c r="J138" i="40"/>
  <c r="BK135" i="40"/>
  <c r="BK272" i="41"/>
  <c r="J260" i="41"/>
  <c r="BK254" i="41"/>
  <c r="J249" i="41"/>
  <c r="J242" i="41"/>
  <c r="BK235" i="41"/>
  <c r="J228" i="41"/>
  <c r="J219" i="41"/>
  <c r="BK211" i="41"/>
  <c r="J205" i="41"/>
  <c r="BK199" i="41"/>
  <c r="J192" i="41"/>
  <c r="BK188" i="41"/>
  <c r="BK180" i="41"/>
  <c r="J169" i="41"/>
  <c r="BK158" i="41"/>
  <c r="J152" i="41"/>
  <c r="BK145" i="41"/>
  <c r="BK136" i="41"/>
  <c r="J262" i="41"/>
  <c r="J258" i="41"/>
  <c r="J251" i="41"/>
  <c r="J246" i="41"/>
  <c r="J238" i="41"/>
  <c r="BK227" i="41"/>
  <c r="J222" i="41"/>
  <c r="J210" i="41"/>
  <c r="J201" i="41"/>
  <c r="BK190" i="41"/>
  <c r="J184" i="41"/>
  <c r="J176" i="41"/>
  <c r="J145" i="41"/>
  <c r="BK242" i="41"/>
  <c r="J216" i="41"/>
  <c r="J183" i="41"/>
  <c r="BK152" i="41"/>
  <c r="BK265" i="41"/>
  <c r="BK214" i="41"/>
  <c r="BK193" i="41"/>
  <c r="BK178" i="41"/>
  <c r="J151" i="41"/>
  <c r="BK390" i="42"/>
  <c r="BK381" i="42"/>
  <c r="BK378" i="42"/>
  <c r="J373" i="42"/>
  <c r="J367" i="42"/>
  <c r="BK359" i="42"/>
  <c r="BK356" i="42"/>
  <c r="BK351" i="42"/>
  <c r="BK342" i="42"/>
  <c r="BK336" i="42"/>
  <c r="BK332" i="42"/>
  <c r="J325" i="42"/>
  <c r="BK319" i="42"/>
  <c r="BK311" i="42"/>
  <c r="J302" i="42"/>
  <c r="BK295" i="42"/>
  <c r="J292" i="42"/>
  <c r="BK286" i="42"/>
  <c r="J282" i="42"/>
  <c r="BK274" i="42"/>
  <c r="BK269" i="42"/>
  <c r="J260" i="42"/>
  <c r="J258" i="42"/>
  <c r="BK247" i="42"/>
  <c r="J240" i="42"/>
  <c r="J229" i="42"/>
  <c r="BK228" i="42"/>
  <c r="BK223" i="42"/>
  <c r="BK216" i="42"/>
  <c r="BK212" i="42"/>
  <c r="J206" i="42"/>
  <c r="BK187" i="42"/>
  <c r="BK182" i="42"/>
  <c r="J178" i="42"/>
  <c r="J176" i="42"/>
  <c r="BK173" i="42"/>
  <c r="J171" i="42"/>
  <c r="J166" i="42"/>
  <c r="J162" i="42"/>
  <c r="BK158" i="42"/>
  <c r="J157" i="42"/>
  <c r="F39" i="42"/>
  <c r="BK161" i="43"/>
  <c r="BK145" i="43"/>
  <c r="BK142" i="43"/>
  <c r="J136" i="43"/>
  <c r="J133" i="43"/>
  <c r="J160" i="43"/>
  <c r="J143" i="43"/>
  <c r="BK152" i="43"/>
  <c r="BK163" i="43"/>
  <c r="BK147" i="43"/>
  <c r="BK130" i="44"/>
  <c r="J132" i="44"/>
  <c r="BK154" i="45"/>
  <c r="J135" i="45"/>
  <c r="BK129" i="45"/>
  <c r="BK150" i="45"/>
  <c r="J143" i="45"/>
  <c r="J136" i="45"/>
  <c r="J130" i="45"/>
  <c r="J127" i="45"/>
  <c r="J148" i="45"/>
  <c r="J140" i="45"/>
  <c r="J138" i="45"/>
  <c r="J132" i="45"/>
  <c r="BK130" i="45"/>
  <c r="BK127" i="45"/>
  <c r="J240" i="46"/>
  <c r="BK223" i="46"/>
  <c r="BK221" i="46"/>
  <c r="BK218" i="46"/>
  <c r="BK205" i="46"/>
  <c r="J237" i="46"/>
  <c r="J230" i="46"/>
  <c r="J226" i="46"/>
  <c r="BK217" i="46"/>
  <c r="BK201" i="46"/>
  <c r="J196" i="46"/>
  <c r="J191" i="46"/>
  <c r="BK186" i="46"/>
  <c r="BK180" i="46"/>
  <c r="BK170" i="46"/>
  <c r="J152" i="46"/>
  <c r="BK147" i="46"/>
  <c r="BK141" i="46"/>
  <c r="BK237" i="46"/>
  <c r="J220" i="46"/>
  <c r="J212" i="46"/>
  <c r="BK234" i="46"/>
  <c r="BK213" i="46"/>
  <c r="J216" i="46"/>
  <c r="BK199" i="46"/>
  <c r="BK195" i="46"/>
  <c r="BK189" i="46"/>
  <c r="J186" i="46"/>
  <c r="J176" i="46"/>
  <c r="J162" i="46"/>
  <c r="J150" i="46"/>
  <c r="J141" i="46"/>
  <c r="BK177" i="46"/>
  <c r="BK143" i="46"/>
  <c r="J182" i="46"/>
  <c r="BK121" i="47"/>
  <c r="J136" i="47"/>
  <c r="BK122" i="47"/>
  <c r="BK143" i="47"/>
  <c r="BK131" i="47"/>
  <c r="BK125" i="47"/>
  <c r="J138" i="47"/>
  <c r="BK142" i="47"/>
  <c r="BK130" i="47"/>
  <c r="J140" i="48"/>
  <c r="BK124" i="48"/>
  <c r="BK123" i="48"/>
  <c r="J131" i="48"/>
  <c r="J125" i="48"/>
  <c r="BK155" i="49"/>
  <c r="J147" i="49"/>
  <c r="BK131" i="49"/>
  <c r="BK158" i="49"/>
  <c r="BK149" i="49"/>
  <c r="J138" i="49"/>
  <c r="J133" i="49"/>
  <c r="J145" i="49"/>
  <c r="J148" i="49"/>
  <c r="J135" i="49"/>
  <c r="J141" i="49"/>
  <c r="J128" i="49"/>
  <c r="J156" i="50"/>
  <c r="BK147" i="50"/>
  <c r="J150" i="50"/>
  <c r="BK145" i="50"/>
  <c r="BK143" i="50"/>
  <c r="BK141" i="50"/>
  <c r="BK132" i="50"/>
  <c r="J126" i="50"/>
  <c r="BK138" i="50"/>
  <c r="BK135" i="50"/>
  <c r="BK126" i="50"/>
  <c r="BK122" i="50"/>
  <c r="BK134" i="50"/>
  <c r="J152" i="51"/>
  <c r="J145" i="51"/>
  <c r="J138" i="51"/>
  <c r="BK134" i="51"/>
  <c r="J126" i="51"/>
  <c r="J156" i="51"/>
  <c r="J127" i="51"/>
  <c r="J133" i="51"/>
  <c r="BK150" i="51"/>
  <c r="J139" i="51"/>
  <c r="BK127" i="51"/>
  <c r="J136" i="51"/>
  <c r="J137" i="52"/>
  <c r="BK133" i="52"/>
  <c r="J140" i="52"/>
  <c r="BK135" i="52"/>
  <c r="J130" i="52"/>
  <c r="J139" i="53"/>
  <c r="BK132" i="53"/>
  <c r="J127" i="53"/>
  <c r="J137" i="53"/>
  <c r="J129" i="53"/>
  <c r="J128" i="53"/>
  <c r="BK130" i="54"/>
  <c r="J135" i="54"/>
  <c r="BK133" i="54"/>
  <c r="J127" i="54"/>
  <c r="BK132" i="55"/>
  <c r="J128" i="55"/>
  <c r="J133" i="55"/>
  <c r="BK127" i="55"/>
  <c r="J141" i="56"/>
  <c r="BK134" i="56"/>
  <c r="BK145" i="56"/>
  <c r="J139" i="56"/>
  <c r="BK135" i="56"/>
  <c r="J129" i="56"/>
  <c r="BK141" i="56"/>
  <c r="J150" i="57"/>
  <c r="J137" i="57"/>
  <c r="J129" i="57"/>
  <c r="BK137" i="57"/>
  <c r="BK141" i="57"/>
  <c r="BK134" i="57"/>
  <c r="J155" i="57"/>
  <c r="BK150" i="57"/>
  <c r="J139" i="57"/>
  <c r="J148" i="57"/>
  <c r="BK129" i="57"/>
  <c r="BK152" i="58"/>
  <c r="J149" i="58"/>
  <c r="J141" i="58"/>
  <c r="J136" i="58"/>
  <c r="J151" i="58"/>
  <c r="BK149" i="58"/>
  <c r="BK141" i="58"/>
  <c r="J137" i="58"/>
  <c r="J129" i="58"/>
  <c r="BK129" i="58"/>
  <c r="J145" i="58"/>
  <c r="BK128" i="58"/>
  <c r="BK149" i="59"/>
  <c r="J142" i="59"/>
  <c r="J135" i="59"/>
  <c r="BK152" i="59"/>
  <c r="BK146" i="59"/>
  <c r="BK141" i="59"/>
  <c r="J130" i="59"/>
  <c r="J136" i="59"/>
  <c r="J151" i="59"/>
  <c r="BK135" i="59"/>
  <c r="J128" i="59"/>
  <c r="BK146" i="2"/>
  <c r="AS150" i="1"/>
  <c r="AS160" i="1"/>
  <c r="BK157" i="3"/>
  <c r="BK151" i="3"/>
  <c r="BK146" i="3"/>
  <c r="J138" i="3"/>
  <c r="J131" i="3"/>
  <c r="BK165" i="3"/>
  <c r="BK162" i="3"/>
  <c r="BK156" i="3"/>
  <c r="BK152" i="3"/>
  <c r="BK147" i="3"/>
  <c r="BK140" i="3"/>
  <c r="BK133" i="3"/>
  <c r="BK142" i="4"/>
  <c r="BK163" i="4"/>
  <c r="J148" i="4"/>
  <c r="BK138" i="4"/>
  <c r="BK172" i="4"/>
  <c r="J165" i="4"/>
  <c r="J152" i="4"/>
  <c r="BK140" i="4"/>
  <c r="J137" i="4"/>
  <c r="J144" i="4"/>
  <c r="J159" i="4"/>
  <c r="J162" i="5"/>
  <c r="BK147" i="5"/>
  <c r="BK162" i="5"/>
  <c r="J159" i="5"/>
  <c r="J150" i="5"/>
  <c r="J137" i="5"/>
  <c r="J153" i="5"/>
  <c r="BK134" i="5"/>
  <c r="BK156" i="5"/>
  <c r="BK210" i="6"/>
  <c r="J195" i="6"/>
  <c r="J140" i="6"/>
  <c r="J201" i="6"/>
  <c r="BK194" i="6"/>
  <c r="J187" i="6"/>
  <c r="BK178" i="6"/>
  <c r="BK166" i="6"/>
  <c r="J158" i="6"/>
  <c r="J145" i="6"/>
  <c r="J192" i="6"/>
  <c r="BK169" i="6"/>
  <c r="J153" i="6"/>
  <c r="J194" i="6"/>
  <c r="J152" i="6"/>
  <c r="BK191" i="6"/>
  <c r="BK145" i="6"/>
  <c r="BK127" i="7"/>
  <c r="J129" i="7"/>
  <c r="BK207" i="8"/>
  <c r="J193" i="8"/>
  <c r="J186" i="8"/>
  <c r="J167" i="8"/>
  <c r="J158" i="8"/>
  <c r="J150" i="8"/>
  <c r="J209" i="8"/>
  <c r="J203" i="8"/>
  <c r="BK191" i="8"/>
  <c r="BK180" i="8"/>
  <c r="BK165" i="8"/>
  <c r="J162" i="8"/>
  <c r="BK152" i="8"/>
  <c r="J145" i="8"/>
  <c r="J200" i="8"/>
  <c r="BK179" i="8"/>
  <c r="BK163" i="8"/>
  <c r="BK188" i="8"/>
  <c r="J163" i="9"/>
  <c r="BK153" i="9"/>
  <c r="BK141" i="9"/>
  <c r="BK161" i="9"/>
  <c r="BK234" i="10"/>
  <c r="BK219" i="10"/>
  <c r="J211" i="10"/>
  <c r="J203" i="10"/>
  <c r="J196" i="10"/>
  <c r="BK183" i="10"/>
  <c r="J267" i="10"/>
  <c r="J262" i="10"/>
  <c r="BK256" i="10"/>
  <c r="J251" i="10"/>
  <c r="BK244" i="10"/>
  <c r="J236" i="10"/>
  <c r="J224" i="10"/>
  <c r="J219" i="10"/>
  <c r="J208" i="10"/>
  <c r="J191" i="10"/>
  <c r="J244" i="10"/>
  <c r="BK198" i="10"/>
  <c r="J183" i="10"/>
  <c r="BK155" i="10"/>
  <c r="BK246" i="10"/>
  <c r="BK212" i="10"/>
  <c r="BK190" i="10"/>
  <c r="J184" i="10"/>
  <c r="J177" i="10"/>
  <c r="J172" i="10"/>
  <c r="J166" i="10"/>
  <c r="BK154" i="10"/>
  <c r="J149" i="10"/>
  <c r="BK178" i="10"/>
  <c r="BK172" i="10"/>
  <c r="J167" i="10"/>
  <c r="BK160" i="10"/>
  <c r="J152" i="10"/>
  <c r="J223" i="11"/>
  <c r="BK216" i="11"/>
  <c r="J202" i="11"/>
  <c r="BK199" i="11"/>
  <c r="BK183" i="11"/>
  <c r="BK173" i="11"/>
  <c r="BK171" i="11"/>
  <c r="J164" i="11"/>
  <c r="J160" i="11"/>
  <c r="BK154" i="11"/>
  <c r="J148" i="11"/>
  <c r="J221" i="11"/>
  <c r="BK215" i="11"/>
  <c r="BK161" i="11"/>
  <c r="BK224" i="11"/>
  <c r="BK213" i="11"/>
  <c r="J198" i="11"/>
  <c r="BK189" i="11"/>
  <c r="J182" i="11"/>
  <c r="J168" i="11"/>
  <c r="BK156" i="11"/>
  <c r="J150" i="11"/>
  <c r="BK140" i="11"/>
  <c r="J218" i="11"/>
  <c r="J196" i="11"/>
  <c r="J190" i="11"/>
  <c r="BK200" i="11"/>
  <c r="J178" i="11"/>
  <c r="BK165" i="11"/>
  <c r="J132" i="11"/>
  <c r="BK160" i="11"/>
  <c r="BK146" i="11"/>
  <c r="J159" i="11"/>
  <c r="BK275" i="12"/>
  <c r="J272" i="12"/>
  <c r="BK258" i="12"/>
  <c r="J249" i="12"/>
  <c r="BK243" i="12"/>
  <c r="J233" i="12"/>
  <c r="J224" i="12"/>
  <c r="J218" i="12"/>
  <c r="BK209" i="12"/>
  <c r="J195" i="12"/>
  <c r="BK183" i="12"/>
  <c r="BK175" i="12"/>
  <c r="J161" i="12"/>
  <c r="J154" i="12"/>
  <c r="BK272" i="12"/>
  <c r="BK261" i="12"/>
  <c r="J255" i="12"/>
  <c r="J252" i="12"/>
  <c r="BK239" i="12"/>
  <c r="BK231" i="12"/>
  <c r="BK225" i="12"/>
  <c r="J220" i="12"/>
  <c r="J209" i="12"/>
  <c r="BK204" i="12"/>
  <c r="J171" i="12"/>
  <c r="J269" i="12"/>
  <c r="BK257" i="12"/>
  <c r="BK222" i="12"/>
  <c r="BK199" i="12"/>
  <c r="J177" i="12"/>
  <c r="J163" i="12"/>
  <c r="J245" i="12"/>
  <c r="J227" i="12"/>
  <c r="J204" i="12"/>
  <c r="BK198" i="12"/>
  <c r="BK159" i="12"/>
  <c r="J274" i="13"/>
  <c r="J263" i="13"/>
  <c r="BK245" i="13"/>
  <c r="BK227" i="13"/>
  <c r="BK218" i="13"/>
  <c r="J212" i="13"/>
  <c r="BK206" i="13"/>
  <c r="J198" i="13"/>
  <c r="BK193" i="13"/>
  <c r="BK183" i="13"/>
  <c r="J171" i="13"/>
  <c r="J159" i="13"/>
  <c r="BK152" i="13"/>
  <c r="J140" i="13"/>
  <c r="BK292" i="13"/>
  <c r="J287" i="13"/>
  <c r="J276" i="13"/>
  <c r="J270" i="13"/>
  <c r="BK261" i="13"/>
  <c r="J241" i="13"/>
  <c r="J233" i="13"/>
  <c r="J223" i="13"/>
  <c r="J213" i="13"/>
  <c r="BK205" i="13"/>
  <c r="BK198" i="13"/>
  <c r="J188" i="13"/>
  <c r="J179" i="13"/>
  <c r="BK171" i="13"/>
  <c r="J163" i="13"/>
  <c r="J161" i="13"/>
  <c r="BK144" i="13"/>
  <c r="BK138" i="13"/>
  <c r="J259" i="13"/>
  <c r="J251" i="13"/>
  <c r="BK240" i="13"/>
  <c r="BK233" i="13"/>
  <c r="J221" i="13"/>
  <c r="BK200" i="13"/>
  <c r="J185" i="13"/>
  <c r="J293" i="13"/>
  <c r="BK264" i="13"/>
  <c r="J227" i="13"/>
  <c r="J206" i="13"/>
  <c r="BK194" i="13"/>
  <c r="J187" i="13"/>
  <c r="J242" i="14"/>
  <c r="J233" i="14"/>
  <c r="BK229" i="14"/>
  <c r="J222" i="14"/>
  <c r="BK217" i="14"/>
  <c r="BK205" i="14"/>
  <c r="BK198" i="14"/>
  <c r="J192" i="14"/>
  <c r="BK185" i="14"/>
  <c r="J175" i="14"/>
  <c r="BK169" i="14"/>
  <c r="BK163" i="14"/>
  <c r="BK242" i="14"/>
  <c r="BK238" i="14"/>
  <c r="J232" i="14"/>
  <c r="J229" i="14"/>
  <c r="BK224" i="14"/>
  <c r="BK220" i="14"/>
  <c r="BK189" i="14"/>
  <c r="BK181" i="14"/>
  <c r="BK175" i="14"/>
  <c r="BK155" i="14"/>
  <c r="BK149" i="14"/>
  <c r="J137" i="14"/>
  <c r="J194" i="14"/>
  <c r="J185" i="14"/>
  <c r="J157" i="14"/>
  <c r="J140" i="14"/>
  <c r="J200" i="14"/>
  <c r="J186" i="14"/>
  <c r="BK174" i="14"/>
  <c r="BK164" i="15"/>
  <c r="BK152" i="15"/>
  <c r="J145" i="15"/>
  <c r="BK140" i="15"/>
  <c r="BK136" i="15"/>
  <c r="BK131" i="15"/>
  <c r="J154" i="15"/>
  <c r="BK147" i="15"/>
  <c r="BK145" i="15"/>
  <c r="BK154" i="15"/>
  <c r="J136" i="15"/>
  <c r="J131" i="15"/>
  <c r="BK181" i="16"/>
  <c r="J174" i="16"/>
  <c r="BK164" i="16"/>
  <c r="BK154" i="16"/>
  <c r="J143" i="16"/>
  <c r="BK139" i="16"/>
  <c r="J187" i="16"/>
  <c r="J167" i="16"/>
  <c r="J155" i="16"/>
  <c r="J148" i="16"/>
  <c r="BK146" i="16"/>
  <c r="BK140" i="16"/>
  <c r="J136" i="16"/>
  <c r="J152" i="16"/>
  <c r="BK153" i="16"/>
  <c r="BK367" i="17"/>
  <c r="BK358" i="17"/>
  <c r="J344" i="17"/>
  <c r="BK341" i="17"/>
  <c r="J334" i="17"/>
  <c r="J331" i="17"/>
  <c r="BK314" i="17"/>
  <c r="J309" i="17"/>
  <c r="BK297" i="17"/>
  <c r="J291" i="17"/>
  <c r="J254" i="17"/>
  <c r="J249" i="17"/>
  <c r="BK246" i="17"/>
  <c r="J242" i="17"/>
  <c r="BK238" i="17"/>
  <c r="BK233" i="17"/>
  <c r="J230" i="17"/>
  <c r="J195" i="17"/>
  <c r="BK183" i="17"/>
  <c r="BK176" i="17"/>
  <c r="BK173" i="17"/>
  <c r="J166" i="17"/>
  <c r="BK159" i="17"/>
  <c r="J363" i="17"/>
  <c r="BK349" i="17"/>
  <c r="J358" i="17"/>
  <c r="BK355" i="17"/>
  <c r="BK346" i="17"/>
  <c r="BK353" i="17"/>
  <c r="J271" i="17"/>
  <c r="BK254" i="17"/>
  <c r="J240" i="17"/>
  <c r="J211" i="17"/>
  <c r="J332" i="17"/>
  <c r="BK328" i="17"/>
  <c r="BK293" i="17"/>
  <c r="J285" i="17"/>
  <c r="J274" i="17"/>
  <c r="J265" i="17"/>
  <c r="BK261" i="17"/>
  <c r="J227" i="17"/>
  <c r="J218" i="17"/>
  <c r="J215" i="17"/>
  <c r="BK210" i="17"/>
  <c r="J206" i="17"/>
  <c r="J201" i="17"/>
  <c r="J189" i="17"/>
  <c r="J185" i="17"/>
  <c r="BK179" i="17"/>
  <c r="J176" i="17"/>
  <c r="BK168" i="17"/>
  <c r="BK165" i="17"/>
  <c r="BK154" i="17"/>
  <c r="BK178" i="18"/>
  <c r="BK181" i="18"/>
  <c r="J177" i="18"/>
  <c r="BK173" i="18"/>
  <c r="BK171" i="18"/>
  <c r="BK167" i="18"/>
  <c r="BK137" i="18"/>
  <c r="J178" i="18"/>
  <c r="BK166" i="18"/>
  <c r="J161" i="18"/>
  <c r="J152" i="18"/>
  <c r="BK145" i="18"/>
  <c r="BK239" i="19"/>
  <c r="BK234" i="19"/>
  <c r="BK230" i="19"/>
  <c r="BK225" i="19"/>
  <c r="J222" i="19"/>
  <c r="J214" i="19"/>
  <c r="BK196" i="19"/>
  <c r="J189" i="19"/>
  <c r="J183" i="19"/>
  <c r="BK166" i="19"/>
  <c r="J152" i="19"/>
  <c r="BK145" i="19"/>
  <c r="BK238" i="19"/>
  <c r="J226" i="19"/>
  <c r="BK217" i="19"/>
  <c r="J212" i="19"/>
  <c r="BK200" i="19"/>
  <c r="BK189" i="19"/>
  <c r="J178" i="19"/>
  <c r="J143" i="19"/>
  <c r="J225" i="19"/>
  <c r="BK160" i="19"/>
  <c r="BK195" i="19"/>
  <c r="BK158" i="19"/>
  <c r="J149" i="19"/>
  <c r="BK170" i="21"/>
  <c r="BK160" i="21"/>
  <c r="BK151" i="21"/>
  <c r="BK145" i="21"/>
  <c r="BK136" i="21"/>
  <c r="BK159" i="21"/>
  <c r="J142" i="21"/>
  <c r="J140" i="21"/>
  <c r="BK170" i="22"/>
  <c r="BK159" i="22"/>
  <c r="J150" i="22"/>
  <c r="BK139" i="22"/>
  <c r="BK171" i="22"/>
  <c r="J166" i="22"/>
  <c r="BK156" i="22"/>
  <c r="BK148" i="22"/>
  <c r="J139" i="22"/>
  <c r="J132" i="22"/>
  <c r="BK151" i="22"/>
  <c r="BK173" i="23"/>
  <c r="BK166" i="23"/>
  <c r="J152" i="23"/>
  <c r="J177" i="23"/>
  <c r="J166" i="23"/>
  <c r="BK152" i="23"/>
  <c r="J135" i="23"/>
  <c r="J134" i="23"/>
  <c r="BK138" i="23"/>
  <c r="J149" i="23"/>
  <c r="BK170" i="24"/>
  <c r="J160" i="24"/>
  <c r="BK147" i="24"/>
  <c r="J138" i="24"/>
  <c r="BK176" i="24"/>
  <c r="J163" i="24"/>
  <c r="BK144" i="24"/>
  <c r="BK168" i="24"/>
  <c r="J149" i="24"/>
  <c r="BK131" i="24"/>
  <c r="BK146" i="24"/>
  <c r="BK173" i="25"/>
  <c r="J162" i="25"/>
  <c r="BK150" i="25"/>
  <c r="BK140" i="25"/>
  <c r="BK175" i="25"/>
  <c r="BK156" i="25"/>
  <c r="BK141" i="25"/>
  <c r="J151" i="25"/>
  <c r="BK160" i="25"/>
  <c r="BK155" i="25"/>
  <c r="J369" i="26"/>
  <c r="BK350" i="26"/>
  <c r="BK341" i="26"/>
  <c r="BK320" i="26"/>
  <c r="BK306" i="26"/>
  <c r="J298" i="26"/>
  <c r="J279" i="26"/>
  <c r="BK264" i="26"/>
  <c r="BK248" i="26"/>
  <c r="J234" i="26"/>
  <c r="J211" i="26"/>
  <c r="BK192" i="26"/>
  <c r="J176" i="26"/>
  <c r="BK163" i="26"/>
  <c r="BK152" i="26"/>
  <c r="J374" i="26"/>
  <c r="J361" i="26"/>
  <c r="J350" i="26"/>
  <c r="BK338" i="26"/>
  <c r="J326" i="26"/>
  <c r="J313" i="26"/>
  <c r="J291" i="26"/>
  <c r="J280" i="26"/>
  <c r="J270" i="26"/>
  <c r="BK258" i="26"/>
  <c r="J239" i="26"/>
  <c r="J226" i="26"/>
  <c r="BK210" i="26"/>
  <c r="J196" i="26"/>
  <c r="J180" i="26"/>
  <c r="J168" i="26"/>
  <c r="J151" i="26"/>
  <c r="BK328" i="26"/>
  <c r="BK300" i="26"/>
  <c r="BK263" i="26"/>
  <c r="J204" i="26"/>
  <c r="BK175" i="26"/>
  <c r="J356" i="26"/>
  <c r="J323" i="26"/>
  <c r="J264" i="26"/>
  <c r="J224" i="26"/>
  <c r="BK168" i="26"/>
  <c r="BK194" i="27"/>
  <c r="BK177" i="27"/>
  <c r="J164" i="27"/>
  <c r="BK144" i="27"/>
  <c r="BK191" i="27"/>
  <c r="BK184" i="27"/>
  <c r="BK172" i="27"/>
  <c r="J154" i="27"/>
  <c r="J187" i="27"/>
  <c r="J193" i="27"/>
  <c r="J138" i="27"/>
  <c r="BK143" i="27"/>
  <c r="BK152" i="27"/>
  <c r="BK195" i="28"/>
  <c r="J185" i="28"/>
  <c r="BK164" i="28"/>
  <c r="BK154" i="28"/>
  <c r="J141" i="28"/>
  <c r="BK194" i="28"/>
  <c r="J181" i="28"/>
  <c r="J170" i="28"/>
  <c r="J138" i="28"/>
  <c r="J180" i="28"/>
  <c r="BK142" i="28"/>
  <c r="BK157" i="28"/>
  <c r="J174" i="28"/>
  <c r="J177" i="29"/>
  <c r="J169" i="29"/>
  <c r="BK159" i="29"/>
  <c r="BK152" i="29"/>
  <c r="BK143" i="29"/>
  <c r="BK131" i="29"/>
  <c r="BK174" i="29"/>
  <c r="J153" i="34"/>
  <c r="J351" i="36"/>
  <c r="J337" i="36"/>
  <c r="J310" i="36"/>
  <c r="J270" i="36"/>
  <c r="BK246" i="36"/>
  <c r="BK193" i="36"/>
  <c r="BK166" i="36"/>
  <c r="J405" i="36"/>
  <c r="J357" i="36"/>
  <c r="J265" i="36"/>
  <c r="BK446" i="36"/>
  <c r="BK374" i="36"/>
  <c r="BK220" i="36"/>
  <c r="BK311" i="36"/>
  <c r="J234" i="36"/>
  <c r="BK430" i="36"/>
  <c r="BK324" i="36"/>
  <c r="BK206" i="36"/>
  <c r="BK450" i="36"/>
  <c r="BK436" i="36"/>
  <c r="BK412" i="36"/>
  <c r="BK128" i="50"/>
  <c r="J129" i="51"/>
  <c r="BK154" i="51"/>
  <c r="BK159" i="51"/>
  <c r="BK158" i="51"/>
  <c r="J130" i="51"/>
  <c r="BK129" i="51"/>
  <c r="BK136" i="52"/>
  <c r="J128" i="52"/>
  <c r="J131" i="52"/>
  <c r="BK137" i="53"/>
  <c r="BK129" i="53"/>
  <c r="BK136" i="53"/>
  <c r="BK134" i="53"/>
  <c r="J129" i="54"/>
  <c r="BK134" i="54"/>
  <c r="BK137" i="55"/>
  <c r="BK126" i="55"/>
  <c r="J127" i="55"/>
  <c r="J138" i="56"/>
  <c r="J144" i="56"/>
  <c r="BK136" i="56"/>
  <c r="J151" i="57"/>
  <c r="BK130" i="57"/>
  <c r="BK151" i="57"/>
  <c r="BK133" i="57"/>
  <c r="BK147" i="57"/>
  <c r="J144" i="57"/>
  <c r="BK128" i="57"/>
  <c r="BK129" i="60"/>
  <c r="BK134" i="60"/>
  <c r="J129" i="61"/>
  <c r="BK135" i="61"/>
  <c r="J126" i="61"/>
  <c r="BK119" i="62"/>
  <c r="J141" i="19"/>
  <c r="BK194" i="19"/>
  <c r="J174" i="19"/>
  <c r="J148" i="19"/>
  <c r="J170" i="21"/>
  <c r="BK156" i="21"/>
  <c r="BK148" i="21"/>
  <c r="BK141" i="21"/>
  <c r="BK167" i="21"/>
  <c r="BK155" i="21"/>
  <c r="J139" i="21"/>
  <c r="BK135" i="21"/>
  <c r="BK166" i="22"/>
  <c r="J156" i="22"/>
  <c r="J148" i="22"/>
  <c r="BK138" i="22"/>
  <c r="J170" i="22"/>
  <c r="BK164" i="22"/>
  <c r="J154" i="22"/>
  <c r="BK143" i="22"/>
  <c r="BK133" i="22"/>
  <c r="BK160" i="22"/>
  <c r="BK178" i="23"/>
  <c r="BK161" i="23"/>
  <c r="J144" i="23"/>
  <c r="J136" i="23"/>
  <c r="J140" i="23"/>
  <c r="BK145" i="23"/>
  <c r="BK171" i="23"/>
  <c r="BK171" i="24"/>
  <c r="BK159" i="24"/>
  <c r="J141" i="24"/>
  <c r="BK177" i="24"/>
  <c r="J167" i="24"/>
  <c r="J154" i="24"/>
  <c r="J174" i="24"/>
  <c r="BK151" i="24"/>
  <c r="J132" i="24"/>
  <c r="J147" i="24"/>
  <c r="BK172" i="25"/>
  <c r="J160" i="25"/>
  <c r="J138" i="25"/>
  <c r="J173" i="25"/>
  <c r="J158" i="25"/>
  <c r="J159" i="25"/>
  <c r="BK145" i="25"/>
  <c r="BK365" i="26"/>
  <c r="J352" i="26"/>
  <c r="J342" i="26"/>
  <c r="J324" i="26"/>
  <c r="BK314" i="26"/>
  <c r="J302" i="26"/>
  <c r="J290" i="26"/>
  <c r="BK276" i="26"/>
  <c r="J261" i="26"/>
  <c r="J242" i="26"/>
  <c r="J225" i="26"/>
  <c r="J215" i="26"/>
  <c r="BK206" i="26"/>
  <c r="J185" i="26"/>
  <c r="J170" i="26"/>
  <c r="BK156" i="26"/>
  <c r="J376" i="26"/>
  <c r="J365" i="26"/>
  <c r="BK348" i="26"/>
  <c r="BK333" i="26"/>
  <c r="BK324" i="26"/>
  <c r="BK312" i="26"/>
  <c r="J304" i="26"/>
  <c r="BK287" i="26"/>
  <c r="BK274" i="26"/>
  <c r="J259" i="26"/>
  <c r="J248" i="26"/>
  <c r="BK228" i="26"/>
  <c r="BK211" i="26"/>
  <c r="J206" i="26"/>
  <c r="BK193" i="26"/>
  <c r="BK177" i="26"/>
  <c r="J164" i="26"/>
  <c r="J150" i="26"/>
  <c r="J339" i="26"/>
  <c r="J301" i="26"/>
  <c r="J266" i="26"/>
  <c r="BK233" i="26"/>
  <c r="J188" i="26"/>
  <c r="J160" i="26"/>
  <c r="J333" i="26"/>
  <c r="BK296" i="26"/>
  <c r="J257" i="26"/>
  <c r="J228" i="26"/>
  <c r="J190" i="26"/>
  <c r="BK159" i="26"/>
  <c r="J183" i="27"/>
  <c r="J171" i="27"/>
  <c r="J156" i="27"/>
  <c r="BK138" i="27"/>
  <c r="BK148" i="27"/>
  <c r="J184" i="27"/>
  <c r="J137" i="27"/>
  <c r="J152" i="27"/>
  <c r="BK153" i="27"/>
  <c r="J197" i="28"/>
  <c r="J183" i="28"/>
  <c r="BK163" i="28"/>
  <c r="J148" i="28"/>
  <c r="BK203" i="28"/>
  <c r="BK193" i="28"/>
  <c r="BK180" i="28"/>
  <c r="BK172" i="28"/>
  <c r="J203" i="28"/>
  <c r="BK159" i="28"/>
  <c r="J196" i="28"/>
  <c r="J172" i="28"/>
  <c r="BK161" i="29"/>
  <c r="BK154" i="29"/>
  <c r="BK146" i="29"/>
  <c r="J134" i="29"/>
  <c r="J175" i="29"/>
  <c r="BK162" i="29"/>
  <c r="J153" i="29"/>
  <c r="BK144" i="29"/>
  <c r="J154" i="29"/>
  <c r="J145" i="29"/>
  <c r="BK172" i="30"/>
  <c r="BK155" i="30"/>
  <c r="J134" i="30"/>
  <c r="BK145" i="30"/>
  <c r="BK384" i="31"/>
  <c r="J370" i="31"/>
  <c r="J350" i="31"/>
  <c r="J336" i="31"/>
  <c r="J325" i="31"/>
  <c r="J305" i="31"/>
  <c r="BK289" i="31"/>
  <c r="BK272" i="31"/>
  <c r="J233" i="31"/>
  <c r="J153" i="31"/>
  <c r="BK391" i="31"/>
  <c r="J278" i="31"/>
  <c r="BK367" i="31"/>
  <c r="BK293" i="31"/>
  <c r="J272" i="31"/>
  <c r="BK182" i="31"/>
  <c r="J389" i="31"/>
  <c r="BK370" i="31"/>
  <c r="BK346" i="31"/>
  <c r="J319" i="31"/>
  <c r="BK308" i="31"/>
  <c r="BK283" i="31"/>
  <c r="BK228" i="31"/>
  <c r="J346" i="31"/>
  <c r="BK311" i="31"/>
  <c r="J267" i="31"/>
  <c r="J165" i="31"/>
  <c r="BK339" i="31"/>
  <c r="BK253" i="31"/>
  <c r="J237" i="31"/>
  <c r="BK223" i="31"/>
  <c r="J195" i="31"/>
  <c r="J158" i="31"/>
  <c r="J329" i="31"/>
  <c r="BK224" i="31"/>
  <c r="J192" i="31"/>
  <c r="J287" i="31"/>
  <c r="BK254" i="31"/>
  <c r="BK267" i="31"/>
  <c r="BK239" i="31"/>
  <c r="BK220" i="31"/>
  <c r="BK189" i="31"/>
  <c r="BK170" i="31"/>
  <c r="BK246" i="31"/>
  <c r="BK200" i="31"/>
  <c r="J169" i="31"/>
  <c r="J243" i="31"/>
  <c r="BK162" i="32"/>
  <c r="J152" i="32"/>
  <c r="BK143" i="32"/>
  <c r="J136" i="32"/>
  <c r="J162" i="32"/>
  <c r="BK155" i="32"/>
  <c r="BK161" i="32"/>
  <c r="BK151" i="32"/>
  <c r="BK141" i="32"/>
  <c r="BK130" i="33"/>
  <c r="BK151" i="34"/>
  <c r="J136" i="34"/>
  <c r="J163" i="34"/>
  <c r="BK154" i="34"/>
  <c r="BK137" i="34"/>
  <c r="J156" i="34"/>
  <c r="BK131" i="34"/>
  <c r="BK159" i="34"/>
  <c r="BK135" i="34"/>
  <c r="J255" i="35"/>
  <c r="BK239" i="35"/>
  <c r="BK222" i="35"/>
  <c r="J206" i="35"/>
  <c r="BK194" i="35"/>
  <c r="J171" i="35"/>
  <c r="J140" i="35"/>
  <c r="J258" i="35"/>
  <c r="J239" i="35"/>
  <c r="BK226" i="35"/>
  <c r="J208" i="35"/>
  <c r="J194" i="35"/>
  <c r="J182" i="35"/>
  <c r="J164" i="35"/>
  <c r="J147" i="35"/>
  <c r="BK258" i="35"/>
  <c r="BK230" i="35"/>
  <c r="BK179" i="35"/>
  <c r="BK236" i="35"/>
  <c r="BK191" i="35"/>
  <c r="BK215" i="35"/>
  <c r="J169" i="35"/>
  <c r="BK160" i="35"/>
  <c r="BK452" i="36"/>
  <c r="BK307" i="36"/>
  <c r="J267" i="36"/>
  <c r="J233" i="36"/>
  <c r="BK184" i="36"/>
  <c r="J387" i="36"/>
  <c r="BK346" i="36"/>
  <c r="BK313" i="36"/>
  <c r="J169" i="36"/>
  <c r="BK310" i="36"/>
  <c r="BK292" i="36"/>
  <c r="J259" i="36"/>
  <c r="BK229" i="36"/>
  <c r="BK224" i="36"/>
  <c r="BK203" i="36"/>
  <c r="J340" i="36"/>
  <c r="BK284" i="36"/>
  <c r="BK222" i="36"/>
  <c r="J347" i="36"/>
  <c r="J338" i="36"/>
  <c r="J331" i="36"/>
  <c r="J313" i="36"/>
  <c r="J296" i="36"/>
  <c r="BK286" i="36"/>
  <c r="BK277" i="36"/>
  <c r="J266" i="36"/>
  <c r="BK257" i="36"/>
  <c r="J243" i="36"/>
  <c r="J230" i="36"/>
  <c r="BK215" i="36"/>
  <c r="BK182" i="36"/>
  <c r="BK170" i="36"/>
  <c r="J161" i="36"/>
  <c r="J129" i="37"/>
  <c r="J130" i="37"/>
  <c r="BK181" i="38"/>
  <c r="J177" i="38"/>
  <c r="BK172" i="38"/>
  <c r="BK168" i="38"/>
  <c r="BK158" i="38"/>
  <c r="J154" i="38"/>
  <c r="J150" i="38"/>
  <c r="J145" i="38"/>
  <c r="BK176" i="38"/>
  <c r="BK170" i="38"/>
  <c r="BK159" i="38"/>
  <c r="J153" i="38"/>
  <c r="BK144" i="38"/>
  <c r="J141" i="38"/>
  <c r="BK138" i="38"/>
  <c r="BK134" i="38"/>
  <c r="BK130" i="38"/>
  <c r="J173" i="38"/>
  <c r="BK143" i="38"/>
  <c r="J136" i="38"/>
  <c r="J131" i="38"/>
  <c r="J176" i="38"/>
  <c r="J148" i="38"/>
  <c r="BK180" i="39"/>
  <c r="J173" i="39"/>
  <c r="J164" i="39"/>
  <c r="BK157" i="39"/>
  <c r="J143" i="39"/>
  <c r="J137" i="39"/>
  <c r="J179" i="39"/>
  <c r="BK172" i="39"/>
  <c r="J162" i="39"/>
  <c r="J159" i="39"/>
  <c r="J152" i="39"/>
  <c r="BK146" i="39"/>
  <c r="J138" i="39"/>
  <c r="J130" i="39"/>
  <c r="J136" i="39"/>
  <c r="BK152" i="39"/>
  <c r="J154" i="39"/>
  <c r="J144" i="39"/>
  <c r="J149" i="40"/>
  <c r="J140" i="40"/>
  <c r="BK132" i="40"/>
  <c r="BK146" i="40"/>
  <c r="J148" i="40"/>
  <c r="J147" i="40"/>
  <c r="BK141" i="40"/>
  <c r="J151" i="40"/>
  <c r="J143" i="40"/>
  <c r="BK130" i="40"/>
  <c r="BK267" i="41"/>
  <c r="J257" i="41"/>
  <c r="BK251" i="41"/>
  <c r="BK245" i="41"/>
  <c r="J239" i="41"/>
  <c r="BK231" i="41"/>
  <c r="BK223" i="41"/>
  <c r="BK216" i="41"/>
  <c r="J207" i="41"/>
  <c r="BK196" i="41"/>
  <c r="J187" i="41"/>
  <c r="J174" i="41"/>
  <c r="BK162" i="41"/>
  <c r="J149" i="41"/>
  <c r="J140" i="41"/>
  <c r="BK269" i="41"/>
  <c r="J259" i="41"/>
  <c r="J254" i="41"/>
  <c r="BK248" i="41"/>
  <c r="BK239" i="41"/>
  <c r="J231" i="41"/>
  <c r="J223" i="41"/>
  <c r="BK212" i="41"/>
  <c r="BK204" i="41"/>
  <c r="J196" i="41"/>
  <c r="J185" i="41"/>
  <c r="J178" i="41"/>
  <c r="BK166" i="41"/>
  <c r="J154" i="41"/>
  <c r="J146" i="41"/>
  <c r="J264" i="41"/>
  <c r="J234" i="41"/>
  <c r="BK205" i="41"/>
  <c r="BK144" i="41"/>
  <c r="J226" i="41"/>
  <c r="BK201" i="41"/>
  <c r="J177" i="41"/>
  <c r="BK138" i="41"/>
  <c r="J384" i="42"/>
  <c r="BK377" i="42"/>
  <c r="BK369" i="42"/>
  <c r="BK362" i="42"/>
  <c r="BK354" i="42"/>
  <c r="J346" i="42"/>
  <c r="BK337" i="42"/>
  <c r="J329" i="42"/>
  <c r="J321" i="42"/>
  <c r="J311" i="42"/>
  <c r="J299" i="42"/>
  <c r="BK287" i="42"/>
  <c r="BK281" i="42"/>
  <c r="BK273" i="42"/>
  <c r="BK261" i="42"/>
  <c r="BK255" i="42"/>
  <c r="BK246" i="42"/>
  <c r="BK236" i="42"/>
  <c r="J226" i="42"/>
  <c r="BK221" i="42"/>
  <c r="J211" i="42"/>
  <c r="J204" i="42"/>
  <c r="J200" i="42"/>
  <c r="J194" i="42"/>
  <c r="BK189" i="42"/>
  <c r="J186" i="42"/>
  <c r="J180" i="42"/>
  <c r="J172" i="42"/>
  <c r="BK167" i="42"/>
  <c r="J164" i="42"/>
  <c r="J385" i="42"/>
  <c r="J377" i="42"/>
  <c r="J371" i="42"/>
  <c r="J359" i="42"/>
  <c r="J352" i="42"/>
  <c r="BK346" i="42"/>
  <c r="J340" i="42"/>
  <c r="J334" i="42"/>
  <c r="BK329" i="42"/>
  <c r="J314" i="42"/>
  <c r="BK307" i="42"/>
  <c r="BK301" i="42"/>
  <c r="BK298" i="42"/>
  <c r="BK288" i="42"/>
  <c r="J281" i="42"/>
  <c r="BK265" i="42"/>
  <c r="BK258" i="42"/>
  <c r="BK254" i="42"/>
  <c r="J245" i="42"/>
  <c r="BK241" i="42"/>
  <c r="BK235" i="42"/>
  <c r="BK226" i="42"/>
  <c r="J221" i="42"/>
  <c r="J216" i="42"/>
  <c r="J209" i="42"/>
  <c r="BK202" i="42"/>
  <c r="J199" i="42"/>
  <c r="J193" i="42"/>
  <c r="J182" i="42"/>
  <c r="J174" i="42"/>
  <c r="J163" i="42"/>
  <c r="J158" i="42"/>
  <c r="BK155" i="42"/>
  <c r="BK391" i="42"/>
  <c r="BK349" i="42"/>
  <c r="J326" i="42"/>
  <c r="J313" i="42"/>
  <c r="BK299" i="42"/>
  <c r="BK275" i="42"/>
  <c r="BK260" i="42"/>
  <c r="J237" i="42"/>
  <c r="BK225" i="42"/>
  <c r="J203" i="42"/>
  <c r="J169" i="42"/>
  <c r="J142" i="43"/>
  <c r="BK154" i="43"/>
  <c r="BK132" i="44"/>
  <c r="J144" i="45"/>
  <c r="BK132" i="45"/>
  <c r="J149" i="45"/>
  <c r="BK135" i="45"/>
  <c r="BK152" i="45"/>
  <c r="J141" i="45"/>
  <c r="BK144" i="45"/>
  <c r="J137" i="45"/>
  <c r="J129" i="45"/>
  <c r="BK139" i="45"/>
  <c r="BK239" i="46"/>
  <c r="J235" i="46"/>
  <c r="BK231" i="46"/>
  <c r="BK179" i="46"/>
  <c r="BK157" i="46"/>
  <c r="BK215" i="46"/>
  <c r="BK200" i="46"/>
  <c r="J193" i="46"/>
  <c r="J180" i="46"/>
  <c r="J158" i="46"/>
  <c r="BK146" i="46"/>
  <c r="J169" i="46"/>
  <c r="J183" i="46"/>
  <c r="BK140" i="46"/>
  <c r="J146" i="47"/>
  <c r="BK128" i="47"/>
  <c r="BK138" i="47"/>
  <c r="J144" i="47"/>
  <c r="BK140" i="47"/>
  <c r="J150" i="48"/>
  <c r="BK135" i="48"/>
  <c r="BK150" i="48"/>
  <c r="BK126" i="48"/>
  <c r="J132" i="48"/>
  <c r="J135" i="48"/>
  <c r="J122" i="48"/>
  <c r="BK148" i="49"/>
  <c r="J151" i="49"/>
  <c r="BK136" i="49"/>
  <c r="J149" i="49"/>
  <c r="BK133" i="49"/>
  <c r="BK147" i="49"/>
  <c r="BK130" i="49"/>
  <c r="J149" i="50"/>
  <c r="BK152" i="50"/>
  <c r="J145" i="50"/>
  <c r="J141" i="50"/>
  <c r="BK127" i="50"/>
  <c r="J155" i="50"/>
  <c r="J132" i="50"/>
  <c r="BK125" i="50"/>
  <c r="J131" i="50"/>
  <c r="J163" i="51"/>
  <c r="J142" i="51"/>
  <c r="BK133" i="51"/>
  <c r="J159" i="51"/>
  <c r="BK147" i="51"/>
  <c r="BK153" i="51"/>
  <c r="J154" i="51"/>
  <c r="BK152" i="51"/>
  <c r="BK140" i="52"/>
  <c r="BK134" i="52"/>
  <c r="J138" i="52"/>
  <c r="BK128" i="52"/>
  <c r="J135" i="53"/>
  <c r="BK142" i="53"/>
  <c r="BK131" i="53"/>
  <c r="J134" i="54"/>
  <c r="J137" i="54"/>
  <c r="J130" i="54"/>
  <c r="BK133" i="55"/>
  <c r="J135" i="55"/>
  <c r="BK144" i="56"/>
  <c r="J135" i="56"/>
  <c r="J147" i="56"/>
  <c r="BK138" i="56"/>
  <c r="BK127" i="56"/>
  <c r="BK139" i="57"/>
  <c r="J157" i="57"/>
  <c r="J130" i="57"/>
  <c r="BK148" i="57"/>
  <c r="BK152" i="57"/>
  <c r="J127" i="57"/>
  <c r="BK145" i="58"/>
  <c r="J138" i="58"/>
  <c r="J130" i="58"/>
  <c r="BK140" i="58"/>
  <c r="BK146" i="58"/>
  <c r="J133" i="58"/>
  <c r="J148" i="59"/>
  <c r="J137" i="59"/>
  <c r="BK148" i="59"/>
  <c r="BK140" i="59"/>
  <c r="J127" i="59"/>
  <c r="BK133" i="59"/>
  <c r="BK144" i="59"/>
  <c r="J142" i="60"/>
  <c r="J127" i="60"/>
  <c r="J139" i="60"/>
  <c r="BK136" i="60"/>
  <c r="J128" i="60"/>
  <c r="J136" i="60"/>
  <c r="J135" i="60"/>
  <c r="BK130" i="61"/>
  <c r="J130" i="61"/>
  <c r="BK132" i="61"/>
  <c r="BK126" i="61"/>
  <c r="J161" i="2"/>
  <c r="BK152" i="2"/>
  <c r="BK143" i="2"/>
  <c r="J137" i="2"/>
  <c r="AS131" i="1"/>
  <c r="J162" i="2"/>
  <c r="J152" i="2"/>
  <c r="J140" i="2"/>
  <c r="AS143" i="1"/>
  <c r="J151" i="2"/>
  <c r="BK134" i="2"/>
  <c r="J163" i="3"/>
  <c r="BK159" i="3"/>
  <c r="BK153" i="3"/>
  <c r="J142" i="3"/>
  <c r="J135" i="3"/>
  <c r="J132" i="3"/>
  <c r="J158" i="3"/>
  <c r="J153" i="3"/>
  <c r="J141" i="3"/>
  <c r="BK132" i="3"/>
  <c r="J145" i="4"/>
  <c r="J169" i="4"/>
  <c r="BK146" i="4"/>
  <c r="BK169" i="4"/>
  <c r="BK158" i="4"/>
  <c r="BK145" i="4"/>
  <c r="J140" i="4"/>
  <c r="BK168" i="4"/>
  <c r="BK158" i="5"/>
  <c r="J134" i="5"/>
  <c r="J157" i="5"/>
  <c r="BK139" i="5"/>
  <c r="BK150" i="5"/>
  <c r="J161" i="5"/>
  <c r="BK208" i="6"/>
  <c r="J190" i="6"/>
  <c r="BK186" i="6"/>
  <c r="BK182" i="6"/>
  <c r="BK167" i="6"/>
  <c r="BK156" i="6"/>
  <c r="BK146" i="6"/>
  <c r="J205" i="6"/>
  <c r="J199" i="6"/>
  <c r="J191" i="6"/>
  <c r="J169" i="6"/>
  <c r="BK143" i="6"/>
  <c r="J184" i="6"/>
  <c r="BK160" i="6"/>
  <c r="J196" i="6"/>
  <c r="J139" i="6"/>
  <c r="J132" i="7"/>
  <c r="BK204" i="8"/>
  <c r="BK189" i="8"/>
  <c r="J180" i="8"/>
  <c r="BK161" i="8"/>
  <c r="BK145" i="8"/>
  <c r="J205" i="8"/>
  <c r="J196" i="8"/>
  <c r="J152" i="8"/>
  <c r="BK205" i="8"/>
  <c r="J178" i="8"/>
  <c r="J207" i="8"/>
  <c r="BK155" i="9"/>
  <c r="BK267" i="10"/>
  <c r="J254" i="10"/>
  <c r="J242" i="10"/>
  <c r="J231" i="10"/>
  <c r="J222" i="10"/>
  <c r="J193" i="10"/>
  <c r="J217" i="10"/>
  <c r="BK189" i="10"/>
  <c r="J153" i="10"/>
  <c r="BK235" i="10"/>
  <c r="BK196" i="10"/>
  <c r="J181" i="10"/>
  <c r="J171" i="10"/>
  <c r="BK158" i="10"/>
  <c r="BK214" i="11"/>
  <c r="J189" i="11"/>
  <c r="BK177" i="11"/>
  <c r="BK168" i="11"/>
  <c r="BK159" i="11"/>
  <c r="J146" i="11"/>
  <c r="J216" i="11"/>
  <c r="J145" i="11"/>
  <c r="J210" i="11"/>
  <c r="J195" i="11"/>
  <c r="BK185" i="11"/>
  <c r="BK169" i="11"/>
  <c r="J147" i="11"/>
  <c r="BK132" i="11"/>
  <c r="J191" i="11"/>
  <c r="J187" i="11"/>
  <c r="BK151" i="11"/>
  <c r="BK178" i="11"/>
  <c r="J137" i="11"/>
  <c r="BK278" i="12"/>
  <c r="J265" i="12"/>
  <c r="BK253" i="12"/>
  <c r="J242" i="12"/>
  <c r="J228" i="12"/>
  <c r="BK216" i="12"/>
  <c r="J201" i="12"/>
  <c r="J188" i="12"/>
  <c r="BK169" i="12"/>
  <c r="BK152" i="12"/>
  <c r="BK268" i="12"/>
  <c r="J256" i="12"/>
  <c r="BK242" i="12"/>
  <c r="BK230" i="12"/>
  <c r="BK217" i="12"/>
  <c r="J199" i="12"/>
  <c r="J187" i="12"/>
  <c r="BK174" i="12"/>
  <c r="J156" i="12"/>
  <c r="J263" i="12"/>
  <c r="BK226" i="12"/>
  <c r="J185" i="12"/>
  <c r="BK165" i="12"/>
  <c r="J241" i="12"/>
  <c r="J212" i="12"/>
  <c r="J178" i="12"/>
  <c r="J292" i="13"/>
  <c r="BK279" i="13"/>
  <c r="J267" i="13"/>
  <c r="BK256" i="13"/>
  <c r="J239" i="13"/>
  <c r="J215" i="13"/>
  <c r="J205" i="13"/>
  <c r="J196" i="13"/>
  <c r="BK184" i="13"/>
  <c r="J169" i="13"/>
  <c r="J153" i="13"/>
  <c r="J143" i="13"/>
  <c r="J291" i="13"/>
  <c r="BK277" i="13"/>
  <c r="J264" i="13"/>
  <c r="BK251" i="13"/>
  <c r="J237" i="13"/>
  <c r="J228" i="13"/>
  <c r="BK189" i="13"/>
  <c r="BK174" i="13"/>
  <c r="BK164" i="13"/>
  <c r="BK159" i="13"/>
  <c r="BK286" i="13"/>
  <c r="J283" i="13"/>
  <c r="BK273" i="13"/>
  <c r="BK262" i="13"/>
  <c r="J253" i="13"/>
  <c r="BK237" i="13"/>
  <c r="J195" i="13"/>
  <c r="J174" i="13"/>
  <c r="BK160" i="13"/>
  <c r="BK191" i="13"/>
  <c r="BK178" i="13"/>
  <c r="BK172" i="13"/>
  <c r="BK155" i="13"/>
  <c r="BK142" i="13"/>
  <c r="BK246" i="14"/>
  <c r="J224" i="14"/>
  <c r="J209" i="14"/>
  <c r="J202" i="14"/>
  <c r="BK193" i="14"/>
  <c r="J181" i="14"/>
  <c r="BK171" i="14"/>
  <c r="J145" i="14"/>
  <c r="BK139" i="14"/>
  <c r="J246" i="14"/>
  <c r="J237" i="14"/>
  <c r="J231" i="14"/>
  <c r="J225" i="14"/>
  <c r="BK194" i="14"/>
  <c r="J183" i="14"/>
  <c r="J167" i="14"/>
  <c r="J151" i="14"/>
  <c r="BK143" i="14"/>
  <c r="J235" i="14"/>
  <c r="BK211" i="14"/>
  <c r="BK145" i="14"/>
  <c r="J198" i="14"/>
  <c r="BK140" i="14"/>
  <c r="BK163" i="15"/>
  <c r="BK150" i="15"/>
  <c r="J132" i="15"/>
  <c r="J159" i="15"/>
  <c r="BK149" i="15"/>
  <c r="J143" i="15"/>
  <c r="J135" i="15"/>
  <c r="J141" i="15"/>
  <c r="J168" i="16"/>
  <c r="J151" i="16"/>
  <c r="J140" i="16"/>
  <c r="BK190" i="16"/>
  <c r="BK173" i="16"/>
  <c r="J157" i="16"/>
  <c r="BK169" i="16"/>
  <c r="BK136" i="16"/>
  <c r="BK347" i="17"/>
  <c r="BK331" i="17"/>
  <c r="BK318" i="17"/>
  <c r="J304" i="17"/>
  <c r="J293" i="17"/>
  <c r="J286" i="17"/>
  <c r="BK270" i="17"/>
  <c r="J217" i="17"/>
  <c r="J188" i="17"/>
  <c r="J179" i="17"/>
  <c r="J169" i="17"/>
  <c r="J158" i="17"/>
  <c r="J367" i="17"/>
  <c r="J353" i="17"/>
  <c r="J362" i="17"/>
  <c r="BK303" i="17"/>
  <c r="J278" i="17"/>
  <c r="J246" i="17"/>
  <c r="BK215" i="17"/>
  <c r="J301" i="17"/>
  <c r="BK285" i="17"/>
  <c r="J270" i="17"/>
  <c r="BK258" i="17"/>
  <c r="BK239" i="17"/>
  <c r="J226" i="17"/>
  <c r="BK208" i="17"/>
  <c r="BK201" i="17"/>
  <c r="BK196" i="17"/>
  <c r="BK190" i="17"/>
  <c r="J186" i="17"/>
  <c r="J178" i="17"/>
  <c r="J157" i="17"/>
  <c r="J150" i="17"/>
  <c r="J312" i="17"/>
  <c r="J296" i="17"/>
  <c r="BK276" i="17"/>
  <c r="BK263" i="17"/>
  <c r="BK151" i="17"/>
  <c r="J181" i="18"/>
  <c r="J175" i="18"/>
  <c r="BK169" i="18"/>
  <c r="J165" i="18"/>
  <c r="BK156" i="18"/>
  <c r="J164" i="18"/>
  <c r="J154" i="18"/>
  <c r="BK146" i="18"/>
  <c r="J141" i="18"/>
  <c r="BK152" i="18"/>
  <c r="J145" i="18"/>
  <c r="BK226" i="19"/>
  <c r="J215" i="19"/>
  <c r="BK208" i="19"/>
  <c r="BK198" i="19"/>
  <c r="J188" i="19"/>
  <c r="J179" i="19"/>
  <c r="J169" i="19"/>
  <c r="J157" i="19"/>
  <c r="J146" i="19"/>
  <c r="BK135" i="19"/>
  <c r="BK231" i="19"/>
  <c r="J219" i="19"/>
  <c r="J208" i="19"/>
  <c r="BK199" i="19"/>
  <c r="J190" i="19"/>
  <c r="BK182" i="19"/>
  <c r="J147" i="19"/>
  <c r="BK136" i="19"/>
  <c r="J194" i="19"/>
  <c r="BK150" i="19"/>
  <c r="BK221" i="19"/>
  <c r="BK169" i="19"/>
  <c r="J131" i="20"/>
  <c r="BK162" i="21"/>
  <c r="J157" i="21"/>
  <c r="J151" i="21"/>
  <c r="J144" i="21"/>
  <c r="J134" i="21"/>
  <c r="J158" i="21"/>
  <c r="BK140" i="21"/>
  <c r="BK139" i="21"/>
  <c r="BK169" i="22"/>
  <c r="J162" i="22"/>
  <c r="J152" i="22"/>
  <c r="J141" i="22"/>
  <c r="BK134" i="22"/>
  <c r="J167" i="22"/>
  <c r="J158" i="22"/>
  <c r="J142" i="22"/>
  <c r="BK162" i="22"/>
  <c r="BK130" i="22"/>
  <c r="J171" i="23"/>
  <c r="J160" i="23"/>
  <c r="J148" i="23"/>
  <c r="J179" i="23"/>
  <c r="BK163" i="23"/>
  <c r="BK146" i="23"/>
  <c r="J139" i="23"/>
  <c r="BK153" i="23"/>
  <c r="BK156" i="23"/>
  <c r="BK157" i="23"/>
  <c r="BK165" i="24"/>
  <c r="J148" i="24"/>
  <c r="J142" i="24"/>
  <c r="BK174" i="24"/>
  <c r="BK162" i="24"/>
  <c r="BK141" i="24"/>
  <c r="BK163" i="24"/>
  <c r="BK148" i="24"/>
  <c r="BK157" i="24"/>
  <c r="BK177" i="25"/>
  <c r="J156" i="25"/>
  <c r="J143" i="25"/>
  <c r="BK180" i="25"/>
  <c r="BK166" i="25"/>
  <c r="BK143" i="25"/>
  <c r="BK135" i="25"/>
  <c r="BK133" i="25"/>
  <c r="BK373" i="26"/>
  <c r="BK360" i="26"/>
  <c r="BK344" i="26"/>
  <c r="J330" i="26"/>
  <c r="J312" i="26"/>
  <c r="BK303" i="26"/>
  <c r="J285" i="26"/>
  <c r="J267" i="26"/>
  <c r="BK249" i="26"/>
  <c r="BK238" i="26"/>
  <c r="J222" i="26"/>
  <c r="BK213" i="26"/>
  <c r="J198" i="26"/>
  <c r="J182" i="26"/>
  <c r="BK164" i="26"/>
  <c r="J154" i="26"/>
  <c r="BK376" i="26"/>
  <c r="J355" i="26"/>
  <c r="BK339" i="26"/>
  <c r="J329" i="26"/>
  <c r="BK319" i="26"/>
  <c r="BK302" i="26"/>
  <c r="BK290" i="26"/>
  <c r="BK278" i="26"/>
  <c r="J268" i="26"/>
  <c r="BK257" i="26"/>
  <c r="BK243" i="26"/>
  <c r="J220" i="26"/>
  <c r="BK204" i="26"/>
  <c r="J192" i="26"/>
  <c r="BK179" i="26"/>
  <c r="J165" i="26"/>
  <c r="J153" i="26"/>
  <c r="J338" i="26"/>
  <c r="J297" i="26"/>
  <c r="J272" i="26"/>
  <c r="BK221" i="26"/>
  <c r="BK186" i="26"/>
  <c r="BK351" i="26"/>
  <c r="J315" i="26"/>
  <c r="J271" i="26"/>
  <c r="BK234" i="26"/>
  <c r="BK200" i="26"/>
  <c r="J177" i="26"/>
  <c r="J191" i="27"/>
  <c r="BK176" i="27"/>
  <c r="BK159" i="27"/>
  <c r="BK145" i="27"/>
  <c r="BK135" i="27"/>
  <c r="BK179" i="27"/>
  <c r="J166" i="27"/>
  <c r="BK147" i="27"/>
  <c r="BK173" i="27"/>
  <c r="BK178" i="27"/>
  <c r="J148" i="27"/>
  <c r="J141" i="27"/>
  <c r="BK140" i="27"/>
  <c r="J195" i="28"/>
  <c r="J182" i="28"/>
  <c r="J162" i="28"/>
  <c r="J154" i="28"/>
  <c r="BK143" i="28"/>
  <c r="BK196" i="28"/>
  <c r="BK178" i="28"/>
  <c r="BK167" i="28"/>
  <c r="J136" i="28"/>
  <c r="J171" i="28"/>
  <c r="BK137" i="28"/>
  <c r="J161" i="28"/>
  <c r="BK169" i="28"/>
  <c r="J176" i="29"/>
  <c r="J167" i="29"/>
  <c r="J157" i="29"/>
  <c r="J148" i="29"/>
  <c r="J138" i="29"/>
  <c r="J178" i="29"/>
  <c r="BK171" i="29"/>
  <c r="BK165" i="29"/>
  <c r="BK145" i="29"/>
  <c r="BK138" i="29"/>
  <c r="BK135" i="29"/>
  <c r="J155" i="29"/>
  <c r="J165" i="30"/>
  <c r="BK151" i="30"/>
  <c r="BK138" i="30"/>
  <c r="J166" i="30"/>
  <c r="BK157" i="30"/>
  <c r="BK146" i="30"/>
  <c r="BK170" i="30"/>
  <c r="J157" i="30"/>
  <c r="J392" i="31"/>
  <c r="J378" i="31"/>
  <c r="J360" i="31"/>
  <c r="BK345" i="31"/>
  <c r="BK326" i="31"/>
  <c r="BK312" i="31"/>
  <c r="BK298" i="31"/>
  <c r="BK281" i="31"/>
  <c r="J269" i="31"/>
  <c r="BK207" i="31"/>
  <c r="BK397" i="31"/>
  <c r="BK221" i="31"/>
  <c r="BK362" i="31"/>
  <c r="J241" i="31"/>
  <c r="J353" i="31"/>
  <c r="J281" i="31"/>
  <c r="J191" i="31"/>
  <c r="BK396" i="31"/>
  <c r="BK353" i="31"/>
  <c r="J332" i="31"/>
  <c r="BK318" i="31"/>
  <c r="BK307" i="31"/>
  <c r="BK292" i="31"/>
  <c r="BK265" i="31"/>
  <c r="BK175" i="31"/>
  <c r="J322" i="31"/>
  <c r="BK236" i="31"/>
  <c r="J331" i="31"/>
  <c r="BK256" i="31"/>
  <c r="J239" i="31"/>
  <c r="BK226" i="31"/>
  <c r="BK196" i="31"/>
  <c r="BK177" i="31"/>
  <c r="J362" i="31"/>
  <c r="J320" i="31"/>
  <c r="J220" i="31"/>
  <c r="BK194" i="31"/>
  <c r="BK317" i="31"/>
  <c r="J228" i="31"/>
  <c r="J262" i="31"/>
  <c r="J223" i="31"/>
  <c r="J198" i="31"/>
  <c r="J174" i="31"/>
  <c r="BK158" i="31"/>
  <c r="J213" i="31"/>
  <c r="BK145" i="34"/>
  <c r="J137" i="34"/>
  <c r="J253" i="35"/>
  <c r="BK234" i="35"/>
  <c r="BK221" i="35"/>
  <c r="BK205" i="35"/>
  <c r="BK192" i="35"/>
  <c r="J172" i="35"/>
  <c r="J145" i="35"/>
  <c r="J254" i="35"/>
  <c r="J238" i="35"/>
  <c r="J231" i="35"/>
  <c r="J216" i="35"/>
  <c r="J204" i="35"/>
  <c r="BK193" i="35"/>
  <c r="BK135" i="35"/>
  <c r="J214" i="35"/>
  <c r="BK143" i="35"/>
  <c r="J227" i="35"/>
  <c r="BK245" i="35"/>
  <c r="J190" i="35"/>
  <c r="BK185" i="35"/>
  <c r="BK454" i="36"/>
  <c r="BK426" i="36"/>
  <c r="BK402" i="36"/>
  <c r="J379" i="36"/>
  <c r="BK343" i="36"/>
  <c r="BK312" i="36"/>
  <c r="BK267" i="36"/>
  <c r="J242" i="36"/>
  <c r="J204" i="36"/>
  <c r="J177" i="36"/>
  <c r="J397" i="36"/>
  <c r="J307" i="36"/>
  <c r="J191" i="36"/>
  <c r="BK413" i="36"/>
  <c r="BK242" i="36"/>
  <c r="J438" i="36"/>
  <c r="BK194" i="36"/>
  <c r="J408" i="36"/>
  <c r="BK290" i="36"/>
  <c r="BK301" i="36"/>
  <c r="BK250" i="36"/>
  <c r="BK216" i="36"/>
  <c r="J181" i="36"/>
  <c r="BK160" i="36"/>
  <c r="BK352" i="36"/>
  <c r="BK315" i="36"/>
  <c r="BK263" i="36"/>
  <c r="J155" i="36"/>
  <c r="J302" i="36"/>
  <c r="J261" i="36"/>
  <c r="J216" i="36"/>
  <c r="BK200" i="36"/>
  <c r="BK198" i="36"/>
  <c r="J327" i="36"/>
  <c r="J297" i="36"/>
  <c r="J279" i="36"/>
  <c r="BK207" i="36"/>
  <c r="BK189" i="36"/>
  <c r="BK155" i="36"/>
  <c r="BK349" i="36"/>
  <c r="J332" i="36"/>
  <c r="J293" i="36"/>
  <c r="J282" i="36"/>
  <c r="BK234" i="36"/>
  <c r="BK219" i="36"/>
  <c r="BK181" i="36"/>
  <c r="J162" i="36"/>
  <c r="J326" i="36"/>
  <c r="J257" i="36"/>
  <c r="J199" i="36"/>
  <c r="BK345" i="36"/>
  <c r="J336" i="36"/>
  <c r="J323" i="36"/>
  <c r="J320" i="36"/>
  <c r="J303" i="36"/>
  <c r="J291" i="36"/>
  <c r="BK283" i="36"/>
  <c r="J264" i="36"/>
  <c r="BK255" i="36"/>
  <c r="J238" i="36"/>
  <c r="BK221" i="36"/>
  <c r="BK210" i="36"/>
  <c r="J172" i="36"/>
  <c r="BK164" i="36"/>
  <c r="BK132" i="37"/>
  <c r="J180" i="38"/>
  <c r="BK175" i="38"/>
  <c r="J170" i="38"/>
  <c r="BK162" i="38"/>
  <c r="J157" i="38"/>
  <c r="BK153" i="38"/>
  <c r="J149" i="38"/>
  <c r="BK128" i="38"/>
  <c r="J167" i="38"/>
  <c r="BK160" i="38"/>
  <c r="BK149" i="38"/>
  <c r="BK142" i="38"/>
  <c r="J140" i="38"/>
  <c r="BK136" i="38"/>
  <c r="BK131" i="38"/>
  <c r="J181" i="38"/>
  <c r="J172" i="38"/>
  <c r="BK135" i="38"/>
  <c r="J130" i="38"/>
  <c r="J182" i="38"/>
  <c r="BK163" i="38"/>
  <c r="J146" i="38"/>
  <c r="BK179" i="39"/>
  <c r="BK166" i="39"/>
  <c r="BK159" i="39"/>
  <c r="BK150" i="39"/>
  <c r="BK140" i="39"/>
  <c r="BK135" i="39"/>
  <c r="BK164" i="39"/>
  <c r="BK173" i="39"/>
  <c r="J163" i="39"/>
  <c r="BK161" i="39"/>
  <c r="BK156" i="39"/>
  <c r="J148" i="39"/>
  <c r="J141" i="39"/>
  <c r="BK132" i="39"/>
  <c r="BK155" i="39"/>
  <c r="J131" i="39"/>
  <c r="BK147" i="39"/>
  <c r="BK141" i="39"/>
  <c r="BK145" i="39"/>
  <c r="BK151" i="40"/>
  <c r="J142" i="40"/>
  <c r="J134" i="40"/>
  <c r="BK149" i="40"/>
  <c r="BK140" i="40"/>
  <c r="BK133" i="40"/>
  <c r="J146" i="40"/>
  <c r="BK134" i="40"/>
  <c r="J270" i="41"/>
  <c r="BK259" i="41"/>
  <c r="BK253" i="41"/>
  <c r="BK250" i="41"/>
  <c r="J243" i="41"/>
  <c r="BK236" i="41"/>
  <c r="J230" i="41"/>
  <c r="BK222" i="41"/>
  <c r="J212" i="41"/>
  <c r="J204" i="41"/>
  <c r="BK198" i="41"/>
  <c r="J186" i="41"/>
  <c r="BK172" i="41"/>
  <c r="J166" i="41"/>
  <c r="BK150" i="41"/>
  <c r="BK143" i="41"/>
  <c r="J137" i="41"/>
  <c r="J267" i="41"/>
  <c r="BK257" i="41"/>
  <c r="J250" i="41"/>
  <c r="BK240" i="41"/>
  <c r="BK234" i="41"/>
  <c r="BK226" i="41"/>
  <c r="J206" i="41"/>
  <c r="J197" i="41"/>
  <c r="BK187" i="41"/>
  <c r="J180" i="41"/>
  <c r="BK169" i="41"/>
  <c r="J158" i="41"/>
  <c r="BK148" i="41"/>
  <c r="J256" i="41"/>
  <c r="BK219" i="41"/>
  <c r="BK200" i="41"/>
  <c r="BK149" i="41"/>
  <c r="BK237" i="41"/>
  <c r="J202" i="41"/>
  <c r="BK184" i="41"/>
  <c r="J148" i="41"/>
  <c r="BK385" i="42"/>
  <c r="BK379" i="42"/>
  <c r="BK371" i="42"/>
  <c r="BK363" i="42"/>
  <c r="J357" i="42"/>
  <c r="J348" i="42"/>
  <c r="J341" i="42"/>
  <c r="BK331" i="42"/>
  <c r="BK323" i="42"/>
  <c r="BK314" i="42"/>
  <c r="J301" i="42"/>
  <c r="BK291" i="42"/>
  <c r="J285" i="42"/>
  <c r="BK279" i="42"/>
  <c r="BK268" i="42"/>
  <c r="J265" i="42"/>
  <c r="BK251" i="42"/>
  <c r="J243" i="42"/>
  <c r="J234" i="42"/>
  <c r="J224" i="42"/>
  <c r="BK217" i="42"/>
  <c r="J213" i="42"/>
  <c r="BK203" i="42"/>
  <c r="BK199" i="42"/>
  <c r="BK193" i="42"/>
  <c r="BK190" i="42"/>
  <c r="J185" i="42"/>
  <c r="J181" i="42"/>
  <c r="J177" i="42"/>
  <c r="BK170" i="42"/>
  <c r="BK165" i="42"/>
  <c r="BK161" i="42"/>
  <c r="BK154" i="42"/>
  <c r="J392" i="42"/>
  <c r="J389" i="42"/>
  <c r="J382" i="42"/>
  <c r="J375" i="42"/>
  <c r="J369" i="42"/>
  <c r="BK366" i="42"/>
  <c r="BK355" i="42"/>
  <c r="BK348" i="42"/>
  <c r="J345" i="42"/>
  <c r="BK330" i="42"/>
  <c r="BK320" i="42"/>
  <c r="BK313" i="42"/>
  <c r="J306" i="42"/>
  <c r="BK297" i="42"/>
  <c r="BK292" i="42"/>
  <c r="BK282" i="42"/>
  <c r="J273" i="42"/>
  <c r="J269" i="42"/>
  <c r="J262" i="42"/>
  <c r="J251" i="42"/>
  <c r="J246" i="42"/>
  <c r="BK234" i="42"/>
  <c r="J228" i="42"/>
  <c r="J222" i="42"/>
  <c r="J219" i="42"/>
  <c r="BK214" i="42"/>
  <c r="BK194" i="42"/>
  <c r="BK179" i="42"/>
  <c r="BK166" i="42"/>
  <c r="BK159" i="42"/>
  <c r="J156" i="42"/>
  <c r="J153" i="42"/>
  <c r="J386" i="42"/>
  <c r="BK318" i="42"/>
  <c r="J303" i="42"/>
  <c r="J293" i="42"/>
  <c r="J278" i="42"/>
  <c r="BK263" i="42"/>
  <c r="BK242" i="42"/>
  <c r="BK215" i="42"/>
  <c r="J196" i="42"/>
  <c r="BK168" i="42"/>
  <c r="BK162" i="43"/>
  <c r="BK159" i="43"/>
  <c r="BK141" i="43"/>
  <c r="J163" i="43"/>
  <c r="J161" i="43"/>
  <c r="J137" i="43"/>
  <c r="J129" i="44"/>
  <c r="J152" i="45"/>
  <c r="BK133" i="45"/>
  <c r="J154" i="45"/>
  <c r="J146" i="45"/>
  <c r="J151" i="45"/>
  <c r="BK153" i="45"/>
  <c r="BK142" i="45"/>
  <c r="BK134" i="45"/>
  <c r="BK145" i="45"/>
  <c r="J241" i="46"/>
  <c r="BK236" i="46"/>
  <c r="BK232" i="46"/>
  <c r="BK243" i="46"/>
  <c r="J231" i="46"/>
  <c r="J221" i="46"/>
  <c r="J209" i="46"/>
  <c r="J200" i="46"/>
  <c r="BK193" i="46"/>
  <c r="J187" i="46"/>
  <c r="J172" i="46"/>
  <c r="J148" i="46"/>
  <c r="BK136" i="46"/>
  <c r="J223" i="46"/>
  <c r="J208" i="46"/>
  <c r="BK211" i="46"/>
  <c r="BK203" i="46"/>
  <c r="J192" i="46"/>
  <c r="BK185" i="46"/>
  <c r="BK174" i="46"/>
  <c r="J151" i="46"/>
  <c r="J143" i="46"/>
  <c r="BK172" i="46"/>
  <c r="BK164" i="46"/>
  <c r="J122" i="47"/>
  <c r="J131" i="47"/>
  <c r="BK145" i="47"/>
  <c r="BK135" i="47"/>
  <c r="J145" i="47"/>
  <c r="J139" i="47"/>
  <c r="J125" i="47"/>
  <c r="J142" i="48"/>
  <c r="J134" i="48"/>
  <c r="BK147" i="48"/>
  <c r="J128" i="48"/>
  <c r="J141" i="48"/>
  <c r="J137" i="48"/>
  <c r="J127" i="48"/>
  <c r="BK144" i="49"/>
  <c r="J125" i="49"/>
  <c r="J143" i="49"/>
  <c r="J132" i="49"/>
  <c r="J144" i="49"/>
  <c r="BK127" i="49"/>
  <c r="J131" i="49"/>
  <c r="BK150" i="50"/>
  <c r="J153" i="50"/>
  <c r="BK144" i="50"/>
  <c r="J142" i="50"/>
  <c r="BK129" i="50"/>
  <c r="J154" i="50"/>
  <c r="BK124" i="50"/>
  <c r="BK133" i="50"/>
  <c r="J148" i="51"/>
  <c r="BK135" i="51"/>
  <c r="BK160" i="51"/>
  <c r="BK131" i="51"/>
  <c r="J150" i="51"/>
  <c r="J140" i="51"/>
  <c r="BK143" i="51"/>
  <c r="BK142" i="52"/>
  <c r="J135" i="52"/>
  <c r="J127" i="52"/>
  <c r="J132" i="52"/>
  <c r="J140" i="53"/>
  <c r="J130" i="53"/>
  <c r="BK139" i="53"/>
  <c r="J136" i="53"/>
  <c r="J133" i="54"/>
  <c r="BK137" i="54"/>
  <c r="J126" i="54"/>
  <c r="BK131" i="55"/>
  <c r="J130" i="55"/>
  <c r="J131" i="55"/>
  <c r="BK142" i="56"/>
  <c r="J127" i="56"/>
  <c r="J134" i="56"/>
  <c r="J136" i="56"/>
  <c r="BK146" i="57"/>
  <c r="BK155" i="57"/>
  <c r="J143" i="57"/>
  <c r="J128" i="57"/>
  <c r="BK140" i="57"/>
  <c r="J140" i="57"/>
  <c r="J126" i="57"/>
  <c r="J147" i="58"/>
  <c r="BK135" i="58"/>
  <c r="BK154" i="58"/>
  <c r="BK138" i="58"/>
  <c r="J152" i="58"/>
  <c r="J140" i="58"/>
  <c r="BK154" i="59"/>
  <c r="BK143" i="59"/>
  <c r="J154" i="59"/>
  <c r="J143" i="59"/>
  <c r="J129" i="59"/>
  <c r="BK132" i="59"/>
  <c r="BK130" i="59"/>
  <c r="J140" i="59"/>
  <c r="BK126" i="59"/>
  <c r="J131" i="60"/>
  <c r="BK194" i="8"/>
  <c r="BK157" i="8"/>
  <c r="J256" i="10"/>
  <c r="BK243" i="10"/>
  <c r="BK199" i="10"/>
  <c r="BK191" i="10"/>
  <c r="J270" i="10"/>
  <c r="BK253" i="10"/>
  <c r="J243" i="10"/>
  <c r="J235" i="10"/>
  <c r="J213" i="10"/>
  <c r="J199" i="10"/>
  <c r="J186" i="10"/>
  <c r="J197" i="10"/>
  <c r="J160" i="10"/>
  <c r="BK240" i="10"/>
  <c r="BK203" i="10"/>
  <c r="J188" i="10"/>
  <c r="BK174" i="10"/>
  <c r="BK165" i="10"/>
  <c r="BK150" i="10"/>
  <c r="BK175" i="10"/>
  <c r="J164" i="10"/>
  <c r="J155" i="10"/>
  <c r="BK219" i="11"/>
  <c r="J206" i="11"/>
  <c r="BK198" i="11"/>
  <c r="BK182" i="11"/>
  <c r="J165" i="11"/>
  <c r="BK150" i="11"/>
  <c r="BK134" i="11"/>
  <c r="BK193" i="11"/>
  <c r="J219" i="11"/>
  <c r="BK202" i="11"/>
  <c r="BK190" i="11"/>
  <c r="J176" i="11"/>
  <c r="J154" i="11"/>
  <c r="J139" i="11"/>
  <c r="J213" i="11"/>
  <c r="J188" i="11"/>
  <c r="J177" i="11"/>
  <c r="BK148" i="11"/>
  <c r="J173" i="11"/>
  <c r="J152" i="11"/>
  <c r="J141" i="11"/>
  <c r="BK273" i="12"/>
  <c r="J259" i="12"/>
  <c r="J250" i="12"/>
  <c r="BK238" i="12"/>
  <c r="J225" i="12"/>
  <c r="J215" i="12"/>
  <c r="BK207" i="12"/>
  <c r="BK187" i="12"/>
  <c r="BK171" i="12"/>
  <c r="BK157" i="12"/>
  <c r="BK269" i="12"/>
  <c r="BK260" i="12"/>
  <c r="BK251" i="12"/>
  <c r="J226" i="12"/>
  <c r="J216" i="12"/>
  <c r="BK200" i="12"/>
  <c r="BK189" i="12"/>
  <c r="BK181" i="12"/>
  <c r="J164" i="12"/>
  <c r="BK149" i="12"/>
  <c r="BK262" i="12"/>
  <c r="BK220" i="12"/>
  <c r="J184" i="12"/>
  <c r="BK150" i="12"/>
  <c r="J246" i="12"/>
  <c r="BK210" i="12"/>
  <c r="J180" i="12"/>
  <c r="J290" i="13"/>
  <c r="J277" i="13"/>
  <c r="J261" i="13"/>
  <c r="BK254" i="13"/>
  <c r="BK226" i="13"/>
  <c r="BK214" i="13"/>
  <c r="J204" i="13"/>
  <c r="BK192" i="13"/>
  <c r="BK179" i="13"/>
  <c r="BK163" i="13"/>
  <c r="J149" i="13"/>
  <c r="J136" i="13"/>
  <c r="J286" i="13"/>
  <c r="BK265" i="13"/>
  <c r="BK255" i="13"/>
  <c r="BK242" i="13"/>
  <c r="BK232" i="13"/>
  <c r="BK217" i="13"/>
  <c r="J214" i="13"/>
  <c r="BK212" i="13"/>
  <c r="J207" i="13"/>
  <c r="J192" i="13"/>
  <c r="BK185" i="13"/>
  <c r="BK176" i="13"/>
  <c r="BK165" i="13"/>
  <c r="BK157" i="13"/>
  <c r="J152" i="13"/>
  <c r="BK143" i="13"/>
  <c r="BK137" i="13"/>
  <c r="J284" i="13"/>
  <c r="J275" i="13"/>
  <c r="BK268" i="13"/>
  <c r="BK223" i="13"/>
  <c r="BK186" i="13"/>
  <c r="J172" i="13"/>
  <c r="BK150" i="13"/>
  <c r="J273" i="13"/>
  <c r="J175" i="13"/>
  <c r="BK161" i="13"/>
  <c r="BK145" i="13"/>
  <c r="BK241" i="14"/>
  <c r="J228" i="14"/>
  <c r="J220" i="14"/>
  <c r="BK199" i="14"/>
  <c r="J188" i="14"/>
  <c r="J174" i="14"/>
  <c r="J166" i="14"/>
  <c r="J159" i="14"/>
  <c r="BK148" i="14"/>
  <c r="BK144" i="14"/>
  <c r="J227" i="14"/>
  <c r="BK218" i="14"/>
  <c r="BK210" i="14"/>
  <c r="J199" i="14"/>
  <c r="BK190" i="14"/>
  <c r="J144" i="14"/>
  <c r="BK230" i="14"/>
  <c r="J182" i="14"/>
  <c r="J210" i="14"/>
  <c r="J154" i="14"/>
  <c r="BK165" i="15"/>
  <c r="BK139" i="15"/>
  <c r="J171" i="15"/>
  <c r="BK161" i="15"/>
  <c r="BK148" i="15"/>
  <c r="J134" i="15"/>
  <c r="BK133" i="15"/>
  <c r="BK179" i="16"/>
  <c r="BK167" i="16"/>
  <c r="J147" i="16"/>
  <c r="BK192" i="16"/>
  <c r="BK174" i="16"/>
  <c r="J139" i="16"/>
  <c r="BK182" i="16"/>
  <c r="J164" i="16"/>
  <c r="BK152" i="16"/>
  <c r="J364" i="17"/>
  <c r="J352" i="17"/>
  <c r="BK336" i="17"/>
  <c r="J329" i="17"/>
  <c r="BK310" i="17"/>
  <c r="BK301" i="17"/>
  <c r="BK288" i="17"/>
  <c r="J277" i="17"/>
  <c r="BK232" i="17"/>
  <c r="BK226" i="17"/>
  <c r="BK220" i="17"/>
  <c r="BK197" i="17"/>
  <c r="BK182" i="17"/>
  <c r="BK174" i="17"/>
  <c r="J153" i="17"/>
  <c r="J354" i="17"/>
  <c r="BK363" i="17"/>
  <c r="BK344" i="17"/>
  <c r="BK313" i="17"/>
  <c r="BK280" i="17"/>
  <c r="BK259" i="17"/>
  <c r="BK206" i="17"/>
  <c r="J325" i="17"/>
  <c r="BK316" i="17"/>
  <c r="J308" i="17"/>
  <c r="BK295" i="17"/>
  <c r="BK277" i="17"/>
  <c r="J252" i="17"/>
  <c r="J231" i="17"/>
  <c r="BK221" i="17"/>
  <c r="J212" i="17"/>
  <c r="BK203" i="17"/>
  <c r="BK198" i="17"/>
  <c r="J173" i="17"/>
  <c r="BK166" i="17"/>
  <c r="J159" i="17"/>
  <c r="J152" i="17"/>
  <c r="BK323" i="17"/>
  <c r="J307" i="17"/>
  <c r="BK247" i="17"/>
  <c r="BK235" i="17"/>
  <c r="J190" i="17"/>
  <c r="BK179" i="18"/>
  <c r="J179" i="18"/>
  <c r="BK175" i="18"/>
  <c r="BK154" i="18"/>
  <c r="J146" i="18"/>
  <c r="BK136" i="18"/>
  <c r="J167" i="18"/>
  <c r="BK153" i="18"/>
  <c r="BK135" i="18"/>
  <c r="BK207" i="19"/>
  <c r="BK192" i="19"/>
  <c r="BK185" i="19"/>
  <c r="BK170" i="19"/>
  <c r="J158" i="19"/>
  <c r="BK148" i="19"/>
  <c r="J136" i="19"/>
  <c r="BK229" i="19"/>
  <c r="BK222" i="19"/>
  <c r="J213" i="19"/>
  <c r="BK201" i="19"/>
  <c r="J193" i="19"/>
  <c r="J186" i="19"/>
  <c r="J177" i="19"/>
  <c r="J138" i="19"/>
  <c r="BK213" i="19"/>
  <c r="J166" i="19"/>
  <c r="J218" i="19"/>
  <c r="J176" i="19"/>
  <c r="J137" i="19"/>
  <c r="J151" i="19"/>
  <c r="J129" i="20"/>
  <c r="BK161" i="21"/>
  <c r="BK153" i="21"/>
  <c r="J148" i="21"/>
  <c r="BK138" i="21"/>
  <c r="BK164" i="21"/>
  <c r="J152" i="21"/>
  <c r="BK143" i="21"/>
  <c r="J172" i="22"/>
  <c r="J164" i="22"/>
  <c r="J151" i="22"/>
  <c r="BK140" i="22"/>
  <c r="J131" i="22"/>
  <c r="J163" i="22"/>
  <c r="BK157" i="22"/>
  <c r="J147" i="22"/>
  <c r="J137" i="22"/>
  <c r="J130" i="22"/>
  <c r="BK179" i="23"/>
  <c r="J167" i="23"/>
  <c r="J156" i="23"/>
  <c r="BK147" i="23"/>
  <c r="J175" i="23"/>
  <c r="J164" i="23"/>
  <c r="J145" i="23"/>
  <c r="BK165" i="23"/>
  <c r="BK137" i="23"/>
  <c r="J141" i="23"/>
  <c r="J177" i="24"/>
  <c r="J164" i="24"/>
  <c r="J150" i="24"/>
  <c r="BK139" i="24"/>
  <c r="J168" i="24"/>
  <c r="J153" i="24"/>
  <c r="BK135" i="24"/>
  <c r="J161" i="24"/>
  <c r="BK145" i="24"/>
  <c r="BK172" i="24"/>
  <c r="BK153" i="24"/>
  <c r="BK170" i="25"/>
  <c r="BK158" i="25"/>
  <c r="J141" i="25"/>
  <c r="J180" i="25"/>
  <c r="BK162" i="25"/>
  <c r="J152" i="25"/>
  <c r="J170" i="25"/>
  <c r="BK157" i="25"/>
  <c r="J134" i="25"/>
  <c r="BK364" i="26"/>
  <c r="J348" i="26"/>
  <c r="J334" i="26"/>
  <c r="J317" i="26"/>
  <c r="BK308" i="26"/>
  <c r="BK299" i="26"/>
  <c r="BK283" i="26"/>
  <c r="J273" i="26"/>
  <c r="BK250" i="26"/>
  <c r="J240" i="26"/>
  <c r="BK226" i="26"/>
  <c r="BK220" i="26"/>
  <c r="J208" i="26"/>
  <c r="BK190" i="26"/>
  <c r="BK172" i="26"/>
  <c r="BK161" i="26"/>
  <c r="J379" i="26"/>
  <c r="BK368" i="26"/>
  <c r="BK354" i="26"/>
  <c r="BK337" i="26"/>
  <c r="J322" i="26"/>
  <c r="J311" i="26"/>
  <c r="J295" i="26"/>
  <c r="J283" i="26"/>
  <c r="J269" i="26"/>
  <c r="J250" i="26"/>
  <c r="BK235" i="26"/>
  <c r="BK214" i="26"/>
  <c r="J205" i="26"/>
  <c r="J189" i="26"/>
  <c r="J173" i="26"/>
  <c r="J161" i="26"/>
  <c r="J152" i="26"/>
  <c r="J349" i="26"/>
  <c r="J303" i="26"/>
  <c r="J278" i="26"/>
  <c r="BK256" i="26"/>
  <c r="BK219" i="26"/>
  <c r="J178" i="26"/>
  <c r="J156" i="26"/>
  <c r="BK298" i="26"/>
  <c r="BK282" i="26"/>
  <c r="J232" i="26"/>
  <c r="BK197" i="26"/>
  <c r="BK176" i="26"/>
  <c r="J192" i="27"/>
  <c r="J179" i="27"/>
  <c r="J170" i="27"/>
  <c r="J147" i="27"/>
  <c r="BK192" i="27"/>
  <c r="J178" i="27"/>
  <c r="J169" i="27"/>
  <c r="BK188" i="27"/>
  <c r="J194" i="27"/>
  <c r="J149" i="27"/>
  <c r="J134" i="27"/>
  <c r="J157" i="27"/>
  <c r="BK201" i="28"/>
  <c r="J189" i="28"/>
  <c r="BK168" i="28"/>
  <c r="BK151" i="28"/>
  <c r="BK138" i="28"/>
  <c r="J198" i="28"/>
  <c r="BK182" i="28"/>
  <c r="BK146" i="28"/>
  <c r="J184" i="28"/>
  <c r="J150" i="28"/>
  <c r="J164" i="28"/>
  <c r="BK170" i="28"/>
  <c r="J156" i="28"/>
  <c r="J170" i="29"/>
  <c r="J162" i="29"/>
  <c r="BK149" i="29"/>
  <c r="J141" i="29"/>
  <c r="BK133" i="29"/>
  <c r="BK173" i="29"/>
  <c r="J159" i="29"/>
  <c r="BK150" i="29"/>
  <c r="J150" i="29"/>
  <c r="J164" i="29"/>
  <c r="J147" i="29"/>
  <c r="J162" i="30"/>
  <c r="J149" i="30"/>
  <c r="BK139" i="30"/>
  <c r="BK167" i="30"/>
  <c r="J158" i="30"/>
  <c r="J151" i="30"/>
  <c r="BK143" i="30"/>
  <c r="J167" i="30"/>
  <c r="BK147" i="30"/>
  <c r="BK399" i="31"/>
  <c r="BK377" i="31"/>
  <c r="J358" i="31"/>
  <c r="J339" i="31"/>
  <c r="J317" i="31"/>
  <c r="J302" i="31"/>
  <c r="BK222" i="31"/>
  <c r="J393" i="31"/>
  <c r="BK199" i="31"/>
  <c r="J286" i="31"/>
  <c r="J221" i="31"/>
  <c r="J303" i="31"/>
  <c r="J283" i="31"/>
  <c r="BK157" i="31"/>
  <c r="BK382" i="31"/>
  <c r="BK376" i="31"/>
  <c r="BK350" i="31"/>
  <c r="J326" i="31"/>
  <c r="J314" i="31"/>
  <c r="BK302" i="31"/>
  <c r="J282" i="31"/>
  <c r="BK232" i="31"/>
  <c r="J365" i="31"/>
  <c r="BK299" i="31"/>
  <c r="J245" i="31"/>
  <c r="J196" i="31"/>
  <c r="J343" i="31"/>
  <c r="J259" i="31"/>
  <c r="J251" i="31"/>
  <c r="J229" i="31"/>
  <c r="J214" i="31"/>
  <c r="J182" i="31"/>
  <c r="J361" i="31"/>
  <c r="J307" i="31"/>
  <c r="J212" i="31"/>
  <c r="J168" i="31"/>
  <c r="J208" i="31"/>
  <c r="BK262" i="31"/>
  <c r="J236" i="31"/>
  <c r="BK201" i="31"/>
  <c r="J185" i="31"/>
  <c r="BK165" i="31"/>
  <c r="BK245" i="31"/>
  <c r="J203" i="31"/>
  <c r="J173" i="31"/>
  <c r="J156" i="31"/>
  <c r="J225" i="31"/>
  <c r="J159" i="32"/>
  <c r="BK149" i="32"/>
  <c r="J137" i="32"/>
  <c r="BK165" i="32"/>
  <c r="J160" i="32"/>
  <c r="BK159" i="32"/>
  <c r="BK157" i="32"/>
  <c r="J139" i="32"/>
  <c r="J130" i="33"/>
  <c r="J157" i="34"/>
  <c r="BK138" i="34"/>
  <c r="J158" i="34"/>
  <c r="J138" i="34"/>
  <c r="J131" i="34"/>
  <c r="J148" i="34"/>
  <c r="J154" i="34"/>
  <c r="J144" i="34"/>
  <c r="BK259" i="35"/>
  <c r="BK249" i="35"/>
  <c r="BK229" i="35"/>
  <c r="BK216" i="35"/>
  <c r="BK200" i="35"/>
  <c r="BK178" i="35"/>
  <c r="J160" i="35"/>
  <c r="BK137" i="35"/>
  <c r="BK257" i="35"/>
  <c r="J247" i="35"/>
  <c r="J225" i="35"/>
  <c r="J205" i="35"/>
  <c r="BK189" i="35"/>
  <c r="J168" i="35"/>
  <c r="BK148" i="35"/>
  <c r="J259" i="35"/>
  <c r="BK238" i="35"/>
  <c r="BK213" i="35"/>
  <c r="J135" i="35"/>
  <c r="BK225" i="35"/>
  <c r="BK147" i="35"/>
  <c r="BK203" i="35"/>
  <c r="J191" i="35"/>
  <c r="J456" i="36"/>
  <c r="J428" i="36"/>
  <c r="BK405" i="36"/>
  <c r="J394" i="36"/>
  <c r="J369" i="36"/>
  <c r="BK359" i="36"/>
  <c r="BK341" i="36"/>
  <c r="BK331" i="36"/>
  <c r="BK306" i="36"/>
  <c r="BK264" i="36"/>
  <c r="J249" i="36"/>
  <c r="BK202" i="36"/>
  <c r="J153" i="36"/>
  <c r="BK375" i="36"/>
  <c r="BK320" i="36"/>
  <c r="BK192" i="36"/>
  <c r="J419" i="36"/>
  <c r="BK241" i="36"/>
  <c r="BK305" i="36"/>
  <c r="BK442" i="36"/>
  <c r="J401" i="36"/>
  <c r="BK274" i="36"/>
  <c r="J180" i="36"/>
  <c r="J440" i="36"/>
  <c r="J413" i="36"/>
  <c r="J399" i="36"/>
  <c r="BK387" i="36"/>
  <c r="J380" i="36"/>
  <c r="BK365" i="36"/>
  <c r="BK303" i="36"/>
  <c r="J278" i="36"/>
  <c r="BK239" i="36"/>
  <c r="J215" i="36"/>
  <c r="BK178" i="36"/>
  <c r="J378" i="36"/>
  <c r="J316" i="36"/>
  <c r="BK262" i="36"/>
  <c r="BK185" i="42"/>
  <c r="BK180" i="42"/>
  <c r="BK177" i="42"/>
  <c r="BK175" i="42"/>
  <c r="BK172" i="42"/>
  <c r="BK171" i="42"/>
  <c r="J161" i="42"/>
  <c r="BK157" i="42"/>
  <c r="J363" i="42"/>
  <c r="J333" i="42"/>
  <c r="J315" i="42"/>
  <c r="J304" i="42"/>
  <c r="J289" i="42"/>
  <c r="J268" i="42"/>
  <c r="BK248" i="42"/>
  <c r="BK231" i="42"/>
  <c r="J227" i="42"/>
  <c r="J208" i="42"/>
  <c r="BK178" i="42"/>
  <c r="BK164" i="42"/>
  <c r="J158" i="43"/>
  <c r="BK150" i="43"/>
  <c r="J141" i="43"/>
  <c r="BK136" i="43"/>
  <c r="J132" i="43"/>
  <c r="J156" i="43"/>
  <c r="BK149" i="43"/>
  <c r="BK144" i="43"/>
  <c r="J135" i="43"/>
  <c r="BK132" i="43"/>
  <c r="BK156" i="43"/>
  <c r="J145" i="43"/>
  <c r="BK134" i="43"/>
  <c r="J150" i="43"/>
  <c r="BK129" i="44"/>
  <c r="J155" i="45"/>
  <c r="BK140" i="45"/>
  <c r="J131" i="45"/>
  <c r="J147" i="45"/>
  <c r="BK151" i="45"/>
  <c r="J150" i="45"/>
  <c r="BK143" i="45"/>
  <c r="BK146" i="45"/>
  <c r="J133" i="45"/>
  <c r="BK128" i="45"/>
  <c r="J243" i="46"/>
  <c r="J222" i="46"/>
  <c r="J217" i="46"/>
  <c r="BK209" i="46"/>
  <c r="J239" i="46"/>
  <c r="BK228" i="46"/>
  <c r="BK212" i="46"/>
  <c r="J207" i="46"/>
  <c r="J199" i="46"/>
  <c r="BK192" i="46"/>
  <c r="BK182" i="46"/>
  <c r="BK162" i="46"/>
  <c r="J149" i="46"/>
  <c r="J144" i="46"/>
  <c r="J225" i="46"/>
  <c r="J213" i="46"/>
  <c r="BK241" i="46"/>
  <c r="BK220" i="46"/>
  <c r="J197" i="46"/>
  <c r="BK191" i="46"/>
  <c r="BK184" i="46"/>
  <c r="J170" i="46"/>
  <c r="J157" i="46"/>
  <c r="BK145" i="46"/>
  <c r="J136" i="46"/>
  <c r="J154" i="46"/>
  <c r="BK158" i="46"/>
  <c r="BK148" i="47"/>
  <c r="J147" i="47"/>
  <c r="J137" i="47"/>
  <c r="BK144" i="47"/>
  <c r="BK136" i="47"/>
  <c r="BK127" i="47"/>
  <c r="J135" i="47"/>
  <c r="J126" i="47"/>
  <c r="BK146" i="48"/>
  <c r="BK141" i="48"/>
  <c r="BK122" i="48"/>
  <c r="J146" i="48"/>
  <c r="J130" i="48"/>
  <c r="J147" i="48"/>
  <c r="J145" i="48"/>
  <c r="BK142" i="48"/>
  <c r="BK134" i="48"/>
  <c r="J158" i="49"/>
  <c r="BK135" i="49"/>
  <c r="BK159" i="49"/>
  <c r="J146" i="49"/>
  <c r="BK146" i="49"/>
  <c r="J142" i="49"/>
  <c r="BK128" i="49"/>
  <c r="J137" i="49"/>
  <c r="BK155" i="50"/>
  <c r="BK156" i="50"/>
  <c r="BK151" i="50"/>
  <c r="J130" i="50"/>
  <c r="J157" i="50"/>
  <c r="BK149" i="50"/>
  <c r="J134" i="50"/>
  <c r="J122" i="50"/>
  <c r="BK136" i="50"/>
  <c r="J151" i="51"/>
  <c r="J144" i="51"/>
  <c r="J137" i="51"/>
  <c r="J161" i="51"/>
  <c r="BK151" i="51"/>
  <c r="BK126" i="51"/>
  <c r="BK148" i="51"/>
  <c r="BK144" i="51"/>
  <c r="BK136" i="51"/>
  <c r="BK146" i="51"/>
  <c r="BK138" i="51"/>
  <c r="J136" i="52"/>
  <c r="J129" i="52"/>
  <c r="BK137" i="52"/>
  <c r="BK127" i="52"/>
  <c r="J134" i="53"/>
  <c r="BK126" i="53"/>
  <c r="BK135" i="53"/>
  <c r="BK127" i="53"/>
  <c r="BK131" i="54"/>
  <c r="BK126" i="54"/>
  <c r="J132" i="54"/>
  <c r="J134" i="55"/>
  <c r="J137" i="55"/>
  <c r="BK128" i="55"/>
  <c r="J132" i="55"/>
  <c r="J140" i="56"/>
  <c r="BK129" i="56"/>
  <c r="J142" i="56"/>
  <c r="J145" i="56"/>
  <c r="J147" i="57"/>
  <c r="J133" i="57"/>
  <c r="J152" i="57"/>
  <c r="BK136" i="57"/>
  <c r="J132" i="57"/>
  <c r="J149" i="57"/>
  <c r="J154" i="57"/>
  <c r="J136" i="57"/>
  <c r="BK135" i="57"/>
  <c r="BK148" i="58"/>
  <c r="BK137" i="58"/>
  <c r="J148" i="58"/>
  <c r="J144" i="58"/>
  <c r="J134" i="58"/>
  <c r="J126" i="58"/>
  <c r="J150" i="58"/>
  <c r="J133" i="59"/>
  <c r="BK145" i="59"/>
  <c r="BK134" i="59"/>
  <c r="J149" i="59"/>
  <c r="BK136" i="59"/>
  <c r="BK142" i="59"/>
  <c r="J144" i="59"/>
  <c r="BK129" i="59"/>
  <c r="J138" i="59"/>
  <c r="BK138" i="60"/>
  <c r="BK128" i="60"/>
  <c r="J140" i="60"/>
  <c r="J134" i="60"/>
  <c r="BK139" i="60"/>
  <c r="BK131" i="60"/>
  <c r="BK131" i="61"/>
  <c r="BK127" i="61"/>
  <c r="BK129" i="61"/>
  <c r="BK120" i="62"/>
  <c r="BK181" i="25"/>
  <c r="J145" i="25"/>
  <c r="J174" i="25"/>
  <c r="BK159" i="25"/>
  <c r="J140" i="25"/>
  <c r="J168" i="25"/>
  <c r="J154" i="25"/>
  <c r="J372" i="26"/>
  <c r="J354" i="26"/>
  <c r="J343" i="26"/>
  <c r="BK322" i="26"/>
  <c r="BK310" i="26"/>
  <c r="J300" i="26"/>
  <c r="J282" i="26"/>
  <c r="BK265" i="26"/>
  <c r="J243" i="26"/>
  <c r="J235" i="26"/>
  <c r="BK218" i="26"/>
  <c r="BK205" i="26"/>
  <c r="J186" i="26"/>
  <c r="BK166" i="26"/>
  <c r="BK153" i="26"/>
  <c r="J366" i="26"/>
  <c r="BK352" i="26"/>
  <c r="J341" i="26"/>
  <c r="J328" i="26"/>
  <c r="J321" i="26"/>
  <c r="BK305" i="26"/>
  <c r="BK288" i="26"/>
  <c r="BK279" i="26"/>
  <c r="J265" i="26"/>
  <c r="J256" i="26"/>
  <c r="J238" i="26"/>
  <c r="BK358" i="26"/>
  <c r="BK313" i="26"/>
  <c r="BK280" i="26"/>
  <c r="BK240" i="26"/>
  <c r="BK194" i="26"/>
  <c r="J163" i="26"/>
  <c r="BK329" i="26"/>
  <c r="BK292" i="26"/>
  <c r="BK253" i="26"/>
  <c r="J218" i="26"/>
  <c r="J184" i="26"/>
  <c r="J150" i="27"/>
  <c r="J190" i="27"/>
  <c r="J177" i="27"/>
  <c r="BK156" i="27"/>
  <c r="BK161" i="27"/>
  <c r="BK168" i="27"/>
  <c r="J202" i="28"/>
  <c r="J175" i="28"/>
  <c r="J157" i="28"/>
  <c r="J144" i="28"/>
  <c r="BK189" i="28"/>
  <c r="BK176" i="28"/>
  <c r="BK141" i="28"/>
  <c r="J199" i="28"/>
  <c r="J152" i="28"/>
  <c r="BK175" i="28"/>
  <c r="BK144" i="28"/>
  <c r="J163" i="28"/>
  <c r="J173" i="29"/>
  <c r="BK163" i="29"/>
  <c r="BK155" i="29"/>
  <c r="BK147" i="29"/>
  <c r="J135" i="29"/>
  <c r="BK177" i="29"/>
  <c r="BK167" i="29"/>
  <c r="BK157" i="29"/>
  <c r="J146" i="29"/>
  <c r="J130" i="29"/>
  <c r="BK139" i="29"/>
  <c r="BK137" i="29"/>
  <c r="J171" i="30"/>
  <c r="BK154" i="30"/>
  <c r="J142" i="30"/>
  <c r="J172" i="30"/>
  <c r="BK164" i="30"/>
  <c r="J156" i="30"/>
  <c r="J138" i="30"/>
  <c r="BK162" i="30"/>
  <c r="J136" i="30"/>
  <c r="J382" i="31"/>
  <c r="J371" i="31"/>
  <c r="J347" i="31"/>
  <c r="BK332" i="31"/>
  <c r="BK320" i="31"/>
  <c r="BK303" i="31"/>
  <c r="J290" i="31"/>
  <c r="J265" i="31"/>
  <c r="BK186" i="31"/>
  <c r="J376" i="31"/>
  <c r="BK359" i="31"/>
  <c r="J395" i="31"/>
  <c r="J344" i="31"/>
  <c r="J284" i="31"/>
  <c r="J155" i="31"/>
  <c r="BK392" i="31"/>
  <c r="BK366" i="31"/>
  <c r="BK333" i="31"/>
  <c r="BK321" i="31"/>
  <c r="J309" i="31"/>
  <c r="BK291" i="31"/>
  <c r="J264" i="31"/>
  <c r="BK163" i="31"/>
  <c r="J313" i="31"/>
  <c r="J238" i="31"/>
  <c r="BK176" i="31"/>
  <c r="J342" i="31"/>
  <c r="BK258" i="31"/>
  <c r="BK248" i="31"/>
  <c r="J230" i="31"/>
  <c r="J201" i="31"/>
  <c r="BK178" i="31"/>
  <c r="BK357" i="31"/>
  <c r="J308" i="31"/>
  <c r="BK208" i="31"/>
  <c r="BK174" i="31"/>
  <c r="BK271" i="31"/>
  <c r="BK161" i="31"/>
  <c r="J260" i="31"/>
  <c r="BK231" i="31"/>
  <c r="J200" i="31"/>
  <c r="BK179" i="31"/>
  <c r="J159" i="31"/>
  <c r="BK209" i="31"/>
  <c r="J175" i="31"/>
  <c r="BK153" i="31"/>
  <c r="BK135" i="32"/>
  <c r="J163" i="32"/>
  <c r="J145" i="32"/>
  <c r="BK145" i="32"/>
  <c r="J141" i="32"/>
  <c r="BK131" i="33"/>
  <c r="BK152" i="34"/>
  <c r="J127" i="34"/>
  <c r="BK153" i="34"/>
  <c r="BK142" i="34"/>
  <c r="J132" i="34"/>
  <c r="BK146" i="34"/>
  <c r="BK147" i="34"/>
  <c r="BK141" i="34"/>
  <c r="J257" i="35"/>
  <c r="BK240" i="35"/>
  <c r="J224" i="35"/>
  <c r="BK214" i="35"/>
  <c r="J201" i="35"/>
  <c r="J176" i="35"/>
  <c r="J154" i="35"/>
  <c r="BK136" i="35"/>
  <c r="J256" i="35"/>
  <c r="J236" i="35"/>
  <c r="J230" i="35"/>
  <c r="BK210" i="35"/>
  <c r="J196" i="35"/>
  <c r="BK186" i="35"/>
  <c r="BK176" i="35"/>
  <c r="BK156" i="35"/>
  <c r="J137" i="35"/>
  <c r="BK247" i="35"/>
  <c r="J200" i="35"/>
  <c r="BK150" i="35"/>
  <c r="BK242" i="35"/>
  <c r="J156" i="35"/>
  <c r="BK232" i="35"/>
  <c r="J184" i="35"/>
  <c r="J148" i="35"/>
  <c r="J442" i="36"/>
  <c r="J416" i="36"/>
  <c r="J400" i="36"/>
  <c r="BK382" i="36"/>
  <c r="BK362" i="36"/>
  <c r="BK348" i="36"/>
  <c r="J333" i="36"/>
  <c r="BK309" i="36"/>
  <c r="J263" i="36"/>
  <c r="J228" i="36"/>
  <c r="BK209" i="36"/>
  <c r="J187" i="36"/>
  <c r="BK395" i="36"/>
  <c r="BK347" i="36"/>
  <c r="J220" i="36"/>
  <c r="BK186" i="36"/>
  <c r="J385" i="36"/>
  <c r="BK231" i="36"/>
  <c r="J426" i="36"/>
  <c r="BK448" i="36"/>
  <c r="J288" i="36"/>
  <c r="J184" i="36"/>
  <c r="J432" i="36"/>
  <c r="J415" i="36"/>
  <c r="J396" i="36"/>
  <c r="BK385" i="36"/>
  <c r="BK379" i="36"/>
  <c r="J359" i="36"/>
  <c r="J318" i="36"/>
  <c r="BK293" i="36"/>
  <c r="BK235" i="36"/>
  <c r="J203" i="36"/>
  <c r="J165" i="36"/>
  <c r="BK367" i="36"/>
  <c r="BK330" i="36"/>
  <c r="BK282" i="36"/>
  <c r="BK210" i="31"/>
  <c r="J176" i="31"/>
  <c r="J318" i="31"/>
  <c r="J255" i="31"/>
  <c r="BK285" i="31"/>
  <c r="BK263" i="31"/>
  <c r="BK259" i="31"/>
  <c r="J224" i="31"/>
  <c r="J194" i="31"/>
  <c r="J178" i="31"/>
  <c r="BK162" i="31"/>
  <c r="J218" i="31"/>
  <c r="J188" i="31"/>
  <c r="BK172" i="31"/>
  <c r="J161" i="31"/>
  <c r="BK238" i="31"/>
  <c r="J132" i="32"/>
  <c r="J156" i="32"/>
  <c r="BK148" i="32"/>
  <c r="J150" i="32"/>
  <c r="J132" i="33"/>
  <c r="J147" i="34"/>
  <c r="BK132" i="34"/>
  <c r="BK157" i="34"/>
  <c r="BK148" i="34"/>
  <c r="J135" i="34"/>
  <c r="BK162" i="34"/>
  <c r="J155" i="34"/>
  <c r="J152" i="34"/>
  <c r="BK256" i="35"/>
  <c r="J246" i="35"/>
  <c r="J237" i="35"/>
  <c r="BK231" i="35"/>
  <c r="J215" i="35"/>
  <c r="J202" i="35"/>
  <c r="BK195" i="35"/>
  <c r="J181" i="35"/>
  <c r="J149" i="35"/>
  <c r="J251" i="35"/>
  <c r="J240" i="35"/>
  <c r="J220" i="35"/>
  <c r="J207" i="35"/>
  <c r="BK199" i="35"/>
  <c r="BK146" i="35"/>
  <c r="BK197" i="35"/>
  <c r="BK264" i="35"/>
  <c r="J241" i="35"/>
  <c r="J193" i="35"/>
  <c r="J150" i="35"/>
  <c r="J218" i="35"/>
  <c r="BK174" i="35"/>
  <c r="BK187" i="35"/>
  <c r="BK458" i="36"/>
  <c r="BK440" i="36"/>
  <c r="BK421" i="36"/>
  <c r="BK414" i="36"/>
  <c r="J389" i="36"/>
  <c r="BK377" i="36"/>
  <c r="J366" i="36"/>
  <c r="BK358" i="36"/>
  <c r="J346" i="36"/>
  <c r="J334" i="36"/>
  <c r="J319" i="36"/>
  <c r="BK302" i="36"/>
  <c r="BK266" i="36"/>
  <c r="BK253" i="36"/>
  <c r="BK233" i="36"/>
  <c r="BK211" i="36"/>
  <c r="BK188" i="36"/>
  <c r="BK417" i="36"/>
  <c r="J392" i="36"/>
  <c r="J362" i="36"/>
  <c r="J306" i="36"/>
  <c r="J193" i="36"/>
  <c r="BK168" i="36"/>
  <c r="J393" i="36"/>
  <c r="J370" i="36"/>
  <c r="J436" i="36"/>
  <c r="BK271" i="36"/>
  <c r="J454" i="36"/>
  <c r="J409" i="36"/>
  <c r="BK319" i="36"/>
  <c r="J268" i="36"/>
  <c r="BK171" i="36"/>
  <c r="J446" i="36"/>
  <c r="BK419" i="36"/>
  <c r="BK409" i="36"/>
  <c r="BK397" i="36"/>
  <c r="J388" i="36"/>
  <c r="J383" i="36"/>
  <c r="BK366" i="36"/>
  <c r="J325" i="36"/>
  <c r="J305" i="36"/>
  <c r="BK291" i="36"/>
  <c r="J253" i="36"/>
  <c r="J241" i="36"/>
  <c r="BK213" i="36"/>
  <c r="J166" i="36"/>
  <c r="BK372" i="36"/>
  <c r="J258" i="36"/>
  <c r="J251" i="36"/>
  <c r="J250" i="36"/>
  <c r="BK249" i="36"/>
  <c r="J237" i="36"/>
  <c r="J229" i="36"/>
  <c r="BK228" i="36"/>
  <c r="J226" i="36"/>
  <c r="BK225" i="36"/>
  <c r="J224" i="36"/>
  <c r="J223" i="36"/>
  <c r="J221" i="36"/>
  <c r="J209" i="36"/>
  <c r="J208" i="36"/>
  <c r="BK201" i="36"/>
  <c r="J198" i="36"/>
  <c r="J195" i="36"/>
  <c r="J188" i="36"/>
  <c r="J185" i="36"/>
  <c r="J179" i="36"/>
  <c r="BK175" i="36"/>
  <c r="BK172" i="36"/>
  <c r="J170" i="36"/>
  <c r="BK169" i="36"/>
  <c r="BK165" i="36"/>
  <c r="J164" i="36"/>
  <c r="BK162" i="36"/>
  <c r="J160" i="36"/>
  <c r="BK158" i="36"/>
  <c r="BK157" i="36"/>
  <c r="BK361" i="36"/>
  <c r="BK356" i="36"/>
  <c r="J355" i="36"/>
  <c r="J349" i="36"/>
  <c r="J311" i="36"/>
  <c r="BK308" i="36"/>
  <c r="BK278" i="36"/>
  <c r="J262" i="36"/>
  <c r="BK245" i="36"/>
  <c r="J213" i="36"/>
  <c r="BK208" i="36"/>
  <c r="BK199" i="36"/>
  <c r="J178" i="36"/>
  <c r="BK323" i="36"/>
  <c r="BK318" i="36"/>
  <c r="BK280" i="36"/>
  <c r="J232" i="36"/>
  <c r="J222" i="36"/>
  <c r="J190" i="36"/>
  <c r="J186" i="36"/>
  <c r="BK179" i="36"/>
  <c r="J152" i="36"/>
  <c r="BK351" i="36"/>
  <c r="BK337" i="36"/>
  <c r="J329" i="36"/>
  <c r="BK294" i="36"/>
  <c r="J285" i="36"/>
  <c r="BK270" i="36"/>
  <c r="BK230" i="36"/>
  <c r="J227" i="36"/>
  <c r="BK217" i="36"/>
  <c r="J163" i="36"/>
  <c r="J339" i="36"/>
  <c r="J286" i="36"/>
  <c r="J256" i="36"/>
  <c r="J200" i="36"/>
  <c r="J157" i="36"/>
  <c r="J343" i="36"/>
  <c r="BK339" i="36"/>
  <c r="BK334" i="36"/>
  <c r="J330" i="36"/>
  <c r="BK321" i="36"/>
  <c r="BK317" i="36"/>
  <c r="J304" i="36"/>
  <c r="J301" i="36"/>
  <c r="BK295" i="36"/>
  <c r="BK285" i="36"/>
  <c r="BK281" i="36"/>
  <c r="J274" i="36"/>
  <c r="J260" i="36"/>
  <c r="J246" i="36"/>
  <c r="J239" i="36"/>
  <c r="BK227" i="36"/>
  <c r="J217" i="36"/>
  <c r="BK197" i="36"/>
  <c r="J176" i="36"/>
  <c r="J171" i="36"/>
  <c r="J158" i="36"/>
  <c r="BK130" i="37"/>
  <c r="BK131" i="37"/>
  <c r="BK129" i="37"/>
  <c r="BK182" i="38"/>
  <c r="J178" i="38"/>
  <c r="BK173" i="38"/>
  <c r="J169" i="38"/>
  <c r="BK165" i="38"/>
  <c r="J161" i="38"/>
  <c r="J159" i="38"/>
  <c r="J155" i="38"/>
  <c r="J151" i="38"/>
  <c r="BK148" i="38"/>
  <c r="J144" i="38"/>
  <c r="BK179" i="38"/>
  <c r="J175" i="38"/>
  <c r="J171" i="38"/>
  <c r="BK166" i="38"/>
  <c r="BK161" i="38"/>
  <c r="BK155" i="38"/>
  <c r="BK150" i="38"/>
  <c r="J143" i="38"/>
  <c r="BK140" i="38"/>
  <c r="J137" i="38"/>
  <c r="J135" i="38"/>
  <c r="J132" i="38"/>
  <c r="J128" i="38"/>
  <c r="J174" i="38"/>
  <c r="J163" i="38"/>
  <c r="J139" i="38"/>
  <c r="BK137" i="38"/>
  <c r="J134" i="38"/>
  <c r="BK129" i="38"/>
  <c r="BK169" i="38"/>
  <c r="J166" i="38"/>
  <c r="BK154" i="38"/>
  <c r="J142" i="38"/>
  <c r="J133" i="38"/>
  <c r="BK178" i="39"/>
  <c r="BK174" i="39"/>
  <c r="J165" i="39"/>
  <c r="BK163" i="39"/>
  <c r="BK154" i="39"/>
  <c r="J147" i="39"/>
  <c r="BK139" i="39"/>
  <c r="J172" i="39"/>
  <c r="J180" i="39"/>
  <c r="J177" i="39"/>
  <c r="J174" i="39"/>
  <c r="J171" i="39"/>
  <c r="BK165" i="39"/>
  <c r="BK160" i="39"/>
  <c r="J158" i="39"/>
  <c r="BK153" i="39"/>
  <c r="J150" i="39"/>
  <c r="BK144" i="39"/>
  <c r="J139" i="39"/>
  <c r="J135" i="39"/>
  <c r="J133" i="39"/>
  <c r="J166" i="39"/>
  <c r="BK142" i="39"/>
  <c r="J134" i="39"/>
  <c r="J170" i="39"/>
  <c r="J145" i="39"/>
  <c r="BK151" i="39"/>
  <c r="BK149" i="39"/>
  <c r="J142" i="39"/>
  <c r="J152" i="40"/>
  <c r="BK147" i="40"/>
  <c r="BK138" i="40"/>
  <c r="J135" i="40"/>
  <c r="BK129" i="40"/>
  <c r="BK136" i="40"/>
  <c r="J144" i="40"/>
  <c r="J141" i="40"/>
  <c r="J129" i="40"/>
  <c r="J269" i="41"/>
  <c r="BK261" i="41"/>
  <c r="BK246" i="41"/>
  <c r="BK241" i="41"/>
  <c r="BK238" i="41"/>
  <c r="BK233" i="41"/>
  <c r="J227" i="41"/>
  <c r="BK221" i="41"/>
  <c r="BK213" i="41"/>
  <c r="BK210" i="41"/>
  <c r="BK206" i="41"/>
  <c r="J200" i="41"/>
  <c r="J193" i="41"/>
  <c r="J190" i="41"/>
  <c r="BK185" i="41"/>
  <c r="BK176" i="41"/>
  <c r="J170" i="41"/>
  <c r="J164" i="41"/>
  <c r="BK157" i="41"/>
  <c r="BK146" i="41"/>
  <c r="J141" i="41"/>
  <c r="J138" i="41"/>
  <c r="BK270" i="41"/>
  <c r="J265" i="41"/>
  <c r="BK260" i="41"/>
  <c r="BK252" i="41"/>
  <c r="BK249" i="41"/>
  <c r="BK243" i="41"/>
  <c r="J235" i="41"/>
  <c r="J232" i="41"/>
  <c r="BK228" i="41"/>
  <c r="J221" i="41"/>
  <c r="J213" i="41"/>
  <c r="BK207" i="41"/>
  <c r="BK202" i="41"/>
  <c r="BK195" i="41"/>
  <c r="J188" i="41"/>
  <c r="BK179" i="41"/>
  <c r="BK174" i="41"/>
  <c r="BK167" i="41"/>
  <c r="BK160" i="41"/>
  <c r="BK151" i="41"/>
  <c r="J147" i="41"/>
  <c r="BK258" i="41"/>
  <c r="J255" i="41"/>
  <c r="J225" i="41"/>
  <c r="J214" i="41"/>
  <c r="J191" i="41"/>
  <c r="J172" i="41"/>
  <c r="J136" i="41"/>
  <c r="BK220" i="41"/>
  <c r="J199" i="41"/>
  <c r="BK388" i="42"/>
  <c r="BK380" i="42"/>
  <c r="BK375" i="42"/>
  <c r="BK370" i="42"/>
  <c r="J365" i="42"/>
  <c r="BK360" i="42"/>
  <c r="BK352" i="42"/>
  <c r="BK345" i="42"/>
  <c r="BK340" i="42"/>
  <c r="BK333" i="42"/>
  <c r="BK327" i="42"/>
  <c r="J317" i="42"/>
  <c r="BK315" i="42"/>
  <c r="BK310" i="42"/>
  <c r="J300" i="42"/>
  <c r="BK293" i="42"/>
  <c r="BK283" i="42"/>
  <c r="BK278" i="42"/>
  <c r="J271" i="42"/>
  <c r="J266" i="42"/>
  <c r="BK262" i="42"/>
  <c r="J259" i="42"/>
  <c r="BK249" i="42"/>
  <c r="BK239" i="42"/>
  <c r="J235" i="42"/>
  <c r="BK227" i="42"/>
  <c r="BK219" i="42"/>
  <c r="J214" i="42"/>
  <c r="BK209" i="42"/>
  <c r="J201" i="42"/>
  <c r="J195" i="42"/>
  <c r="BK191" i="42"/>
  <c r="BK188" i="42"/>
  <c r="BK183" i="42"/>
  <c r="J362" i="42"/>
  <c r="J356" i="42"/>
  <c r="J351" i="42"/>
  <c r="J347" i="42"/>
  <c r="BK341" i="42"/>
  <c r="BK335" i="42"/>
  <c r="J327" i="42"/>
  <c r="J322" i="42"/>
  <c r="BK316" i="42"/>
  <c r="J312" i="42"/>
  <c r="BK309" i="42"/>
  <c r="BK302" i="42"/>
  <c r="BK300" i="42"/>
  <c r="J295" i="42"/>
  <c r="J290" i="42"/>
  <c r="J286" i="42"/>
  <c r="BK284" i="42"/>
  <c r="BK276" i="42"/>
  <c r="BK271" i="42"/>
  <c r="BK267" i="42"/>
  <c r="J263" i="42"/>
  <c r="BK256" i="42"/>
  <c r="J249" i="42"/>
  <c r="J247" i="42"/>
  <c r="BK243" i="42"/>
  <c r="BK240" i="42"/>
  <c r="J236" i="42"/>
  <c r="J233" i="42"/>
  <c r="BK229" i="42"/>
  <c r="J223" i="42"/>
  <c r="J220" i="42"/>
  <c r="J217" i="42"/>
  <c r="BK213" i="42"/>
  <c r="BK208" i="42"/>
  <c r="BK204" i="42"/>
  <c r="BK200" i="42"/>
  <c r="BK195" i="42"/>
  <c r="J190" i="42"/>
  <c r="BK181" i="42"/>
  <c r="BK176" i="42"/>
  <c r="J173" i="42"/>
  <c r="J170" i="42"/>
  <c r="BK169" i="42"/>
  <c r="BK162" i="42"/>
  <c r="J154" i="42"/>
  <c r="BK389" i="42"/>
  <c r="J380" i="42"/>
  <c r="J342" i="42"/>
  <c r="J336" i="42"/>
  <c r="J319" i="42"/>
  <c r="J307" i="42"/>
  <c r="J298" i="42"/>
  <c r="J288" i="42"/>
  <c r="BK272" i="42"/>
  <c r="J257" i="42"/>
  <c r="BK244" i="42"/>
  <c r="J175" i="42"/>
  <c r="BK156" i="42"/>
  <c r="J154" i="43"/>
  <c r="J152" i="43"/>
  <c r="J144" i="43"/>
  <c r="BK140" i="43"/>
  <c r="BK147" i="45"/>
  <c r="J153" i="45"/>
  <c r="J128" i="45"/>
  <c r="J134" i="45"/>
  <c r="J145" i="45"/>
  <c r="J139" i="45"/>
  <c r="J215" i="46"/>
  <c r="J202" i="46"/>
  <c r="J232" i="46"/>
  <c r="BK227" i="46"/>
  <c r="J218" i="46"/>
  <c r="BK208" i="46"/>
  <c r="BK197" i="46"/>
  <c r="BK190" i="46"/>
  <c r="J185" i="46"/>
  <c r="J177" i="46"/>
  <c r="J164" i="46"/>
  <c r="BK151" i="46"/>
  <c r="J146" i="46"/>
  <c r="J135" i="46"/>
  <c r="J227" i="46"/>
  <c r="BK226" i="46"/>
  <c r="BK238" i="46"/>
  <c r="BK214" i="46"/>
  <c r="J198" i="46"/>
  <c r="J194" i="46"/>
  <c r="BK187" i="46"/>
  <c r="J179" i="46"/>
  <c r="BK169" i="46"/>
  <c r="BK152" i="46"/>
  <c r="BK144" i="46"/>
  <c r="BK135" i="46"/>
  <c r="J167" i="46"/>
  <c r="BK129" i="47"/>
  <c r="J140" i="47"/>
  <c r="J129" i="47"/>
  <c r="J121" i="47"/>
  <c r="J133" i="47"/>
  <c r="BK144" i="48"/>
  <c r="BK127" i="48"/>
  <c r="BK133" i="48"/>
  <c r="BK151" i="48"/>
  <c r="BK125" i="48"/>
  <c r="BK138" i="48"/>
  <c r="BK128" i="48"/>
  <c r="BK153" i="49"/>
  <c r="J136" i="49"/>
  <c r="J130" i="49"/>
  <c r="J153" i="49"/>
  <c r="BK141" i="49"/>
  <c r="J150" i="49"/>
  <c r="BK137" i="49"/>
  <c r="J126" i="49"/>
  <c r="J140" i="49"/>
  <c r="J127" i="49"/>
  <c r="BK153" i="50"/>
  <c r="BK140" i="50"/>
  <c r="J125" i="50"/>
  <c r="J152" i="50"/>
  <c r="J136" i="50"/>
  <c r="J133" i="50"/>
  <c r="BK156" i="51"/>
  <c r="J147" i="51"/>
  <c r="J135" i="51"/>
  <c r="BK163" i="51"/>
  <c r="J155" i="51"/>
  <c r="J149" i="51"/>
  <c r="J131" i="51"/>
  <c r="BK142" i="51"/>
  <c r="BK161" i="51"/>
  <c r="BK141" i="51"/>
  <c r="J134" i="51"/>
  <c r="BK138" i="52"/>
  <c r="BK131" i="52"/>
  <c r="J126" i="52"/>
  <c r="J133" i="52"/>
  <c r="BK126" i="52"/>
  <c r="J133" i="53"/>
  <c r="J132" i="53"/>
  <c r="BK128" i="54"/>
  <c r="J131" i="54"/>
  <c r="BK135" i="55"/>
  <c r="BK129" i="55"/>
  <c r="BK134" i="55"/>
  <c r="J126" i="55"/>
  <c r="BK147" i="56"/>
  <c r="BK139" i="56"/>
  <c r="J132" i="56"/>
  <c r="J133" i="56"/>
  <c r="BK145" i="57"/>
  <c r="BK132" i="57"/>
  <c r="BK149" i="57"/>
  <c r="J135" i="57"/>
  <c r="BK154" i="57"/>
  <c r="BK153" i="57"/>
  <c r="BK126" i="57"/>
  <c r="J134" i="57"/>
  <c r="J154" i="58"/>
  <c r="BK144" i="58"/>
  <c r="BK139" i="58"/>
  <c r="J128" i="58"/>
  <c r="J143" i="58"/>
  <c r="J135" i="58"/>
  <c r="BK132" i="58"/>
  <c r="J127" i="58"/>
  <c r="BK126" i="58"/>
  <c r="J152" i="59"/>
  <c r="J146" i="59"/>
  <c r="BK139" i="59"/>
  <c r="J128" i="61"/>
  <c r="J119" i="62"/>
  <c r="BK164" i="2"/>
  <c r="J155" i="2"/>
  <c r="J142" i="2"/>
  <c r="BK135" i="2"/>
  <c r="AS104" i="1"/>
  <c r="J160" i="2"/>
  <c r="BK145" i="2"/>
  <c r="J133" i="2"/>
  <c r="J157" i="2"/>
  <c r="BK139" i="2"/>
  <c r="J143" i="2"/>
  <c r="AS123" i="1"/>
  <c r="J155" i="3"/>
  <c r="BK149" i="3"/>
  <c r="J139" i="3"/>
  <c r="BK130" i="3"/>
  <c r="BK160" i="3"/>
  <c r="J151" i="3"/>
  <c r="BK142" i="3"/>
  <c r="BK131" i="3"/>
  <c r="BK155" i="4"/>
  <c r="BK170" i="4"/>
  <c r="BK159" i="4"/>
  <c r="BK137" i="4"/>
  <c r="J163" i="4"/>
  <c r="BK150" i="4"/>
  <c r="J138" i="4"/>
  <c r="BK139" i="4"/>
  <c r="BK163" i="5"/>
  <c r="BK142" i="5"/>
  <c r="BK160" i="5"/>
  <c r="J143" i="5"/>
  <c r="J160" i="5"/>
  <c r="BK154" i="5"/>
  <c r="J145" i="5"/>
  <c r="BK180" i="6"/>
  <c r="J166" i="6"/>
  <c r="BK155" i="6"/>
  <c r="J138" i="6"/>
  <c r="J200" i="6"/>
  <c r="BK181" i="6"/>
  <c r="J168" i="6"/>
  <c r="J151" i="6"/>
  <c r="BK140" i="6"/>
  <c r="BK189" i="6"/>
  <c r="BK141" i="6"/>
  <c r="BK153" i="6"/>
  <c r="J188" i="6"/>
  <c r="J143" i="6"/>
  <c r="BK132" i="7"/>
  <c r="BK209" i="8"/>
  <c r="J191" i="8"/>
  <c r="BK182" i="8"/>
  <c r="J163" i="8"/>
  <c r="BK151" i="8"/>
  <c r="BK206" i="8"/>
  <c r="J198" i="8"/>
  <c r="J184" i="8"/>
  <c r="J179" i="8"/>
  <c r="BK153" i="8"/>
  <c r="BK203" i="8"/>
  <c r="J168" i="8"/>
  <c r="BK187" i="8"/>
  <c r="BK160" i="8"/>
  <c r="J189" i="8"/>
  <c r="J151" i="8"/>
  <c r="BK146" i="8"/>
  <c r="J155" i="9"/>
  <c r="J135" i="9"/>
  <c r="J154" i="9"/>
  <c r="BK137" i="9"/>
  <c r="BK160" i="9"/>
  <c r="BK270" i="10"/>
  <c r="BK257" i="10"/>
  <c r="BK251" i="10"/>
  <c r="BK238" i="10"/>
  <c r="BK218" i="10"/>
  <c r="J206" i="10"/>
  <c r="BK194" i="10"/>
  <c r="BK162" i="10"/>
  <c r="J265" i="10"/>
  <c r="J257" i="10"/>
  <c r="J249" i="10"/>
  <c r="BK237" i="10"/>
  <c r="BK230" i="10"/>
  <c r="BK216" i="10"/>
  <c r="J204" i="10"/>
  <c r="J192" i="10"/>
  <c r="BK248" i="10"/>
  <c r="BK185" i="10"/>
  <c r="J261" i="10"/>
  <c r="BK206" i="10"/>
  <c r="BK187" i="10"/>
  <c r="BK170" i="10"/>
  <c r="J161" i="10"/>
  <c r="BK180" i="10"/>
  <c r="BK171" i="10"/>
  <c r="BK166" i="10"/>
  <c r="J158" i="10"/>
  <c r="BK218" i="11"/>
  <c r="BK203" i="11"/>
  <c r="BK195" i="11"/>
  <c r="BK179" i="11"/>
  <c r="BK167" i="11"/>
  <c r="BK155" i="11"/>
  <c r="BK139" i="11"/>
  <c r="J194" i="11"/>
  <c r="BK220" i="11"/>
  <c r="J199" i="11"/>
  <c r="J186" i="11"/>
  <c r="J167" i="11"/>
  <c r="BK149" i="11"/>
  <c r="BK133" i="11"/>
  <c r="BK204" i="11"/>
  <c r="BK223" i="11"/>
  <c r="J169" i="11"/>
  <c r="J135" i="11"/>
  <c r="BK172" i="11"/>
  <c r="BK205" i="11"/>
  <c r="BK135" i="11"/>
  <c r="BK263" i="12"/>
  <c r="BK252" i="12"/>
  <c r="BK241" i="12"/>
  <c r="BK227" i="12"/>
  <c r="BK213" i="12"/>
  <c r="J206" i="12"/>
  <c r="J181" i="12"/>
  <c r="BK162" i="12"/>
  <c r="BK153" i="12"/>
  <c r="J262" i="12"/>
  <c r="BK254" i="12"/>
  <c r="J238" i="12"/>
  <c r="J229" i="12"/>
  <c r="BK218" i="12"/>
  <c r="BK206" i="12"/>
  <c r="J190" i="12"/>
  <c r="J183" i="12"/>
  <c r="BK172" i="12"/>
  <c r="J158" i="12"/>
  <c r="J275" i="12"/>
  <c r="BK249" i="12"/>
  <c r="BK215" i="12"/>
  <c r="J175" i="12"/>
  <c r="BK235" i="12"/>
  <c r="J217" i="12"/>
  <c r="BK161" i="12"/>
  <c r="J289" i="13"/>
  <c r="BK275" i="13"/>
  <c r="BK260" i="13"/>
  <c r="J249" i="13"/>
  <c r="BK219" i="13"/>
  <c r="J209" i="13"/>
  <c r="J199" i="13"/>
  <c r="BK190" i="13"/>
  <c r="J178" i="13"/>
  <c r="BK158" i="13"/>
  <c r="J144" i="13"/>
  <c r="BK293" i="13"/>
  <c r="BK284" i="13"/>
  <c r="BK267" i="13"/>
  <c r="J258" i="13"/>
  <c r="BK244" i="13"/>
  <c r="J226" i="13"/>
  <c r="BK177" i="13"/>
  <c r="J162" i="13"/>
  <c r="J145" i="13"/>
  <c r="BK271" i="13"/>
  <c r="J230" i="13"/>
  <c r="J141" i="13"/>
  <c r="J248" i="14"/>
  <c r="J238" i="14"/>
  <c r="BK227" i="14"/>
  <c r="J218" i="14"/>
  <c r="J204" i="14"/>
  <c r="BK201" i="14"/>
  <c r="BK151" i="14"/>
  <c r="J147" i="14"/>
  <c r="BK142" i="14"/>
  <c r="J135" i="14"/>
  <c r="J241" i="14"/>
  <c r="J236" i="14"/>
  <c r="J211" i="14"/>
  <c r="BK197" i="14"/>
  <c r="J187" i="14"/>
  <c r="BK176" i="14"/>
  <c r="BK159" i="14"/>
  <c r="J148" i="14"/>
  <c r="J201" i="14"/>
  <c r="J179" i="14"/>
  <c r="BK136" i="14"/>
  <c r="BK184" i="14"/>
  <c r="BK168" i="15"/>
  <c r="BK159" i="15"/>
  <c r="BK135" i="15"/>
  <c r="J164" i="15"/>
  <c r="J156" i="15"/>
  <c r="J147" i="15"/>
  <c r="J140" i="15"/>
  <c r="J161" i="16"/>
  <c r="BK186" i="16"/>
  <c r="BK170" i="16"/>
  <c r="BK150" i="16"/>
  <c r="J142" i="16"/>
  <c r="BK138" i="16"/>
  <c r="BK172" i="16"/>
  <c r="J366" i="17"/>
  <c r="J348" i="17"/>
  <c r="J340" i="17"/>
  <c r="J337" i="17"/>
  <c r="BK333" i="17"/>
  <c r="BK321" i="17"/>
  <c r="J295" i="17"/>
  <c r="BK284" i="17"/>
  <c r="BK268" i="17"/>
  <c r="J255" i="17"/>
  <c r="J248" i="17"/>
  <c r="BK243" i="17"/>
  <c r="J193" i="17"/>
  <c r="BK180" i="17"/>
  <c r="J170" i="17"/>
  <c r="BK164" i="17"/>
  <c r="J151" i="17"/>
  <c r="BK348" i="17"/>
  <c r="J310" i="17"/>
  <c r="J288" i="17"/>
  <c r="J260" i="17"/>
  <c r="BK222" i="17"/>
  <c r="J208" i="17"/>
  <c r="BK302" i="17"/>
  <c r="BK286" i="17"/>
  <c r="J272" i="17"/>
  <c r="BK260" i="17"/>
  <c r="BK241" i="17"/>
  <c r="BK225" i="17"/>
  <c r="J205" i="17"/>
  <c r="BK199" i="17"/>
  <c r="BK193" i="17"/>
  <c r="J187" i="17"/>
  <c r="J181" i="17"/>
  <c r="BK171" i="17"/>
  <c r="BK299" i="17"/>
  <c r="J279" i="17"/>
  <c r="J261" i="17"/>
  <c r="BK255" i="17"/>
  <c r="BK242" i="17"/>
  <c r="J229" i="17"/>
  <c r="BK176" i="18"/>
  <c r="BK172" i="18"/>
  <c r="J166" i="18"/>
  <c r="BK162" i="18"/>
  <c r="BK150" i="18"/>
  <c r="BK141" i="18"/>
  <c r="BK134" i="18"/>
  <c r="J149" i="18"/>
  <c r="BK143" i="18"/>
  <c r="J137" i="18"/>
  <c r="J134" i="18"/>
  <c r="BK241" i="19"/>
  <c r="BK203" i="19"/>
  <c r="J199" i="19"/>
  <c r="J233" i="19"/>
  <c r="J216" i="19"/>
  <c r="J205" i="19"/>
  <c r="BK197" i="19"/>
  <c r="BK188" i="19"/>
  <c r="BK179" i="19"/>
  <c r="J145" i="19"/>
  <c r="BK216" i="19"/>
  <c r="BK152" i="19"/>
  <c r="BK210" i="19"/>
  <c r="BK138" i="19"/>
  <c r="BK131" i="20"/>
  <c r="BK165" i="21"/>
  <c r="BK158" i="21"/>
  <c r="BK152" i="21"/>
  <c r="BK142" i="21"/>
  <c r="J135" i="21"/>
  <c r="J153" i="21"/>
  <c r="J141" i="21"/>
  <c r="J171" i="22"/>
  <c r="BK161" i="22"/>
  <c r="BK154" i="22"/>
  <c r="J143" i="22"/>
  <c r="J133" i="22"/>
  <c r="J161" i="22"/>
  <c r="J155" i="22"/>
  <c r="J144" i="22"/>
  <c r="J135" i="22"/>
  <c r="BK158" i="22"/>
  <c r="BK175" i="23"/>
  <c r="J161" i="23"/>
  <c r="BK151" i="23"/>
  <c r="BK142" i="23"/>
  <c r="BK170" i="23"/>
  <c r="J157" i="23"/>
  <c r="BK140" i="23"/>
  <c r="J162" i="23"/>
  <c r="BK164" i="23"/>
  <c r="BK135" i="23"/>
  <c r="J173" i="24"/>
  <c r="J158" i="24"/>
  <c r="BK143" i="24"/>
  <c r="BK142" i="24"/>
  <c r="J166" i="25"/>
  <c r="J146" i="25"/>
  <c r="J133" i="25"/>
  <c r="BK171" i="25"/>
  <c r="BK153" i="25"/>
  <c r="J136" i="25"/>
  <c r="J139" i="25"/>
  <c r="BK149" i="25"/>
  <c r="BK371" i="26"/>
  <c r="J358" i="26"/>
  <c r="J345" i="26"/>
  <c r="BK332" i="26"/>
  <c r="BK311" i="26"/>
  <c r="J292" i="26"/>
  <c r="BK281" i="26"/>
  <c r="BK266" i="26"/>
  <c r="J244" i="26"/>
  <c r="J230" i="26"/>
  <c r="J221" i="26"/>
  <c r="J209" i="26"/>
  <c r="BK195" i="26"/>
  <c r="BK171" i="26"/>
  <c r="J158" i="26"/>
  <c r="BK374" i="26"/>
  <c r="J364" i="26"/>
  <c r="BK267" i="26"/>
  <c r="J246" i="26"/>
  <c r="BK230" i="26"/>
  <c r="J212" i="26"/>
  <c r="BK198" i="26"/>
  <c r="BK182" i="26"/>
  <c r="J171" i="26"/>
  <c r="BK162" i="26"/>
  <c r="J368" i="26"/>
  <c r="BK315" i="26"/>
  <c r="BK285" i="26"/>
  <c r="J249" i="26"/>
  <c r="BK216" i="26"/>
  <c r="BK174" i="26"/>
  <c r="BK345" i="26"/>
  <c r="J314" i="26"/>
  <c r="BK273" i="26"/>
  <c r="J213" i="26"/>
  <c r="BK183" i="26"/>
  <c r="BK165" i="26"/>
  <c r="BK182" i="27"/>
  <c r="J168" i="27"/>
  <c r="J151" i="27"/>
  <c r="J140" i="27"/>
  <c r="BK185" i="27"/>
  <c r="BK171" i="27"/>
  <c r="J153" i="27"/>
  <c r="J145" i="27"/>
  <c r="BK150" i="27"/>
  <c r="J139" i="27"/>
  <c r="BK170" i="27"/>
  <c r="J136" i="27"/>
  <c r="BK191" i="28"/>
  <c r="J169" i="28"/>
  <c r="BK156" i="28"/>
  <c r="BK145" i="28"/>
  <c r="J135" i="28"/>
  <c r="J191" i="28"/>
  <c r="BK177" i="28"/>
  <c r="BK148" i="28"/>
  <c r="J201" i="28"/>
  <c r="J173" i="28"/>
  <c r="J194" i="28"/>
  <c r="J145" i="28"/>
  <c r="J167" i="28"/>
  <c r="BK175" i="29"/>
  <c r="BK164" i="29"/>
  <c r="J156" i="29"/>
  <c r="J142" i="29"/>
  <c r="J179" i="29"/>
  <c r="BK170" i="29"/>
  <c r="J161" i="29"/>
  <c r="J152" i="29"/>
  <c r="BK134" i="29"/>
  <c r="J139" i="29"/>
  <c r="BK129" i="29"/>
  <c r="J174" i="30"/>
  <c r="BK160" i="30"/>
  <c r="J145" i="30"/>
  <c r="J135" i="30"/>
  <c r="BK161" i="30"/>
  <c r="J147" i="30"/>
  <c r="J139" i="30"/>
  <c r="J168" i="30"/>
  <c r="BK142" i="30"/>
  <c r="J387" i="31"/>
  <c r="BK373" i="31"/>
  <c r="BK361" i="31"/>
  <c r="BK344" i="31"/>
  <c r="BK329" i="31"/>
  <c r="BK314" i="31"/>
  <c r="J299" i="31"/>
  <c r="BK287" i="31"/>
  <c r="J271" i="31"/>
  <c r="BK192" i="31"/>
  <c r="BK388" i="31"/>
  <c r="BK167" i="31"/>
  <c r="BK290" i="31"/>
  <c r="J372" i="31"/>
  <c r="J294" i="31"/>
  <c r="J275" i="31"/>
  <c r="J399" i="31"/>
  <c r="J384" i="31"/>
  <c r="BK360" i="31"/>
  <c r="J345" i="31"/>
  <c r="BK322" i="31"/>
  <c r="J312" i="31"/>
  <c r="BK295" i="31"/>
  <c r="BK275" i="31"/>
  <c r="J205" i="31"/>
  <c r="BK335" i="31"/>
  <c r="J298" i="31"/>
  <c r="J199" i="31"/>
  <c r="BK154" i="31"/>
  <c r="J261" i="31"/>
  <c r="BK255" i="31"/>
  <c r="BK240" i="31"/>
  <c r="J216" i="31"/>
  <c r="J189" i="31"/>
  <c r="J167" i="31"/>
  <c r="BK364" i="31"/>
  <c r="J354" i="31"/>
  <c r="BK218" i="31"/>
  <c r="BK188" i="31"/>
  <c r="BK193" i="31"/>
  <c r="J263" i="31"/>
  <c r="BK233" i="31"/>
  <c r="BK191" i="31"/>
  <c r="J177" i="31"/>
  <c r="BK251" i="31"/>
  <c r="J207" i="31"/>
  <c r="BK181" i="31"/>
  <c r="J253" i="31"/>
  <c r="BK163" i="32"/>
  <c r="J151" i="32"/>
  <c r="BK139" i="32"/>
  <c r="J135" i="32"/>
  <c r="J164" i="32"/>
  <c r="BK160" i="32"/>
  <c r="J153" i="32"/>
  <c r="BK142" i="32"/>
  <c r="BK132" i="33"/>
  <c r="BK163" i="34"/>
  <c r="J145" i="34"/>
  <c r="J128" i="34"/>
  <c r="J151" i="34"/>
  <c r="BK136" i="34"/>
  <c r="J159" i="34"/>
  <c r="BK128" i="34"/>
  <c r="BK129" i="34"/>
  <c r="J133" i="34"/>
  <c r="BK254" i="35"/>
  <c r="BK241" i="35"/>
  <c r="J228" i="35"/>
  <c r="BK218" i="35"/>
  <c r="J203" i="35"/>
  <c r="J188" i="35"/>
  <c r="J174" i="35"/>
  <c r="J151" i="35"/>
  <c r="J264" i="35"/>
  <c r="BK250" i="35"/>
  <c r="BK233" i="35"/>
  <c r="J223" i="35"/>
  <c r="BK201" i="35"/>
  <c r="BK190" i="35"/>
  <c r="J178" i="35"/>
  <c r="J162" i="35"/>
  <c r="BK142" i="35"/>
  <c r="BK253" i="35"/>
  <c r="J222" i="35"/>
  <c r="BK168" i="35"/>
  <c r="BK246" i="35"/>
  <c r="J146" i="35"/>
  <c r="J197" i="35"/>
  <c r="BK164" i="35"/>
  <c r="BK159" i="35"/>
  <c r="J450" i="36"/>
  <c r="J430" i="36"/>
  <c r="BK403" i="36"/>
  <c r="J384" i="36"/>
  <c r="BK370" i="36"/>
  <c r="J356" i="36"/>
  <c r="BK338" i="36"/>
  <c r="BK326" i="36"/>
  <c r="J298" i="36"/>
  <c r="J254" i="36"/>
  <c r="BK240" i="36"/>
  <c r="J201" i="36"/>
  <c r="BK185" i="36"/>
  <c r="BK394" i="36"/>
  <c r="J348" i="36"/>
  <c r="BK260" i="36"/>
  <c r="BK174" i="36"/>
  <c r="BK401" i="36"/>
  <c r="J247" i="36"/>
  <c r="BK154" i="36"/>
  <c r="BK251" i="36"/>
  <c r="BK432" i="36"/>
  <c r="BK388" i="36"/>
  <c r="BK272" i="36"/>
  <c r="J154" i="36"/>
  <c r="J421" i="36"/>
  <c r="BK406" i="36"/>
  <c r="BK392" i="36"/>
  <c r="BK384" i="36"/>
  <c r="J372" i="36"/>
  <c r="J360" i="36"/>
  <c r="J314" i="36"/>
  <c r="J281" i="36"/>
  <c r="BK248" i="36"/>
  <c r="J210" i="36"/>
  <c r="BK177" i="36"/>
  <c r="BK153" i="36"/>
  <c r="BK342" i="36"/>
  <c r="BK297" i="36"/>
  <c r="J151" i="50"/>
  <c r="J146" i="50"/>
  <c r="BK142" i="50"/>
  <c r="J135" i="50"/>
  <c r="J124" i="50"/>
  <c r="J139" i="50"/>
  <c r="J128" i="50"/>
  <c r="BK149" i="51"/>
  <c r="BK137" i="51"/>
  <c r="J165" i="2"/>
  <c r="BK153" i="2"/>
  <c r="J146" i="2"/>
  <c r="J139" i="2"/>
  <c r="BK132" i="2"/>
  <c r="BK165" i="2"/>
  <c r="J164" i="2"/>
  <c r="BK163" i="2"/>
  <c r="BK155" i="2"/>
  <c r="J149" i="2"/>
  <c r="BK137" i="2"/>
  <c r="AS117" i="1"/>
  <c r="BK147" i="2"/>
  <c r="AS137" i="1"/>
  <c r="J154" i="3"/>
  <c r="J147" i="3"/>
  <c r="BK137" i="3"/>
  <c r="BK134" i="3"/>
  <c r="J161" i="3"/>
  <c r="BK154" i="3"/>
  <c r="J146" i="3"/>
  <c r="BK135" i="3"/>
  <c r="J166" i="4"/>
  <c r="BK173" i="4"/>
  <c r="J167" i="4"/>
  <c r="J147" i="4"/>
  <c r="J173" i="4"/>
  <c r="J164" i="4"/>
  <c r="BK147" i="4"/>
  <c r="BK136" i="4"/>
  <c r="J150" i="4"/>
  <c r="J154" i="5"/>
  <c r="BK165" i="5"/>
  <c r="J158" i="5"/>
  <c r="J142" i="5"/>
  <c r="BK157" i="5"/>
  <c r="J136" i="5"/>
  <c r="BK141" i="5"/>
  <c r="BK200" i="6"/>
  <c r="BK188" i="6"/>
  <c r="BK184" i="6"/>
  <c r="J172" i="6"/>
  <c r="BK163" i="6"/>
  <c r="J154" i="6"/>
  <c r="J141" i="6"/>
  <c r="BK197" i="6"/>
  <c r="BK183" i="6"/>
  <c r="J163" i="6"/>
  <c r="J144" i="6"/>
  <c r="BK206" i="6"/>
  <c r="BK170" i="6"/>
  <c r="J197" i="6"/>
  <c r="J146" i="6"/>
  <c r="BK162" i="6"/>
  <c r="BK129" i="7"/>
  <c r="J126" i="7"/>
  <c r="J194" i="8"/>
  <c r="BK185" i="8"/>
  <c r="J165" i="8"/>
  <c r="J153" i="8"/>
  <c r="J143" i="8"/>
  <c r="J199" i="8"/>
  <c r="BK186" i="8"/>
  <c r="BK169" i="8"/>
  <c r="J154" i="8"/>
  <c r="BK143" i="8"/>
  <c r="J181" i="8"/>
  <c r="BK148" i="8"/>
  <c r="BK178" i="8"/>
  <c r="BK195" i="8"/>
  <c r="BK167" i="8"/>
  <c r="J177" i="8"/>
  <c r="BK150" i="8"/>
  <c r="BK157" i="9"/>
  <c r="J138" i="9"/>
  <c r="J144" i="9"/>
  <c r="J158" i="9"/>
  <c r="BK149" i="9"/>
  <c r="BK139" i="9"/>
  <c r="J153" i="9"/>
  <c r="J142" i="9"/>
  <c r="BK265" i="10"/>
  <c r="J253" i="10"/>
  <c r="BK239" i="10"/>
  <c r="J227" i="10"/>
  <c r="BK217" i="10"/>
  <c r="J207" i="10"/>
  <c r="BK192" i="10"/>
  <c r="BK159" i="10"/>
  <c r="BK261" i="10"/>
  <c r="BK252" i="10"/>
  <c r="J239" i="10"/>
  <c r="J234" i="10"/>
  <c r="J220" i="10"/>
  <c r="BK200" i="10"/>
  <c r="J190" i="10"/>
  <c r="BK201" i="10"/>
  <c r="J162" i="10"/>
  <c r="BK149" i="10"/>
  <c r="BK214" i="10"/>
  <c r="J189" i="10"/>
  <c r="J178" i="10"/>
  <c r="J168" i="10"/>
  <c r="J156" i="10"/>
  <c r="BK179" i="10"/>
  <c r="J170" i="10"/>
  <c r="BK163" i="10"/>
  <c r="J224" i="11"/>
  <c r="BK207" i="11"/>
  <c r="J200" i="11"/>
  <c r="BK186" i="11"/>
  <c r="BK175" i="11"/>
  <c r="BK162" i="11"/>
  <c r="BK153" i="11"/>
  <c r="J143" i="11"/>
  <c r="J203" i="11"/>
  <c r="J133" i="11"/>
  <c r="BK206" i="11"/>
  <c r="BK191" i="11"/>
  <c r="BK181" i="11"/>
  <c r="J158" i="11"/>
  <c r="BK141" i="11"/>
  <c r="BK209" i="11"/>
  <c r="BK201" i="11"/>
  <c r="J175" i="11"/>
  <c r="BK157" i="11"/>
  <c r="J179" i="11"/>
  <c r="J153" i="11"/>
  <c r="J197" i="11"/>
  <c r="J136" i="11"/>
  <c r="BK271" i="12"/>
  <c r="J257" i="12"/>
  <c r="BK246" i="12"/>
  <c r="BK236" i="12"/>
  <c r="BK223" i="12"/>
  <c r="BK211" i="12"/>
  <c r="J189" i="12"/>
  <c r="J172" i="12"/>
  <c r="J159" i="12"/>
  <c r="J149" i="12"/>
  <c r="BK259" i="12"/>
  <c r="BK250" i="12"/>
  <c r="BK234" i="12"/>
  <c r="BK221" i="12"/>
  <c r="J207" i="12"/>
  <c r="BK192" i="12"/>
  <c r="J179" i="12"/>
  <c r="J165" i="12"/>
  <c r="J153" i="12"/>
  <c r="J268" i="12"/>
  <c r="J234" i="12"/>
  <c r="J186" i="12"/>
  <c r="BK167" i="12"/>
  <c r="J239" i="12"/>
  <c r="BK214" i="12"/>
  <c r="BK184" i="12"/>
  <c r="J295" i="13"/>
  <c r="BK281" i="13"/>
  <c r="J266" i="13"/>
  <c r="J244" i="13"/>
  <c r="BK222" i="13"/>
  <c r="BK210" i="13"/>
  <c r="BK201" i="13"/>
  <c r="BK187" i="13"/>
  <c r="J173" i="13"/>
  <c r="J154" i="13"/>
  <c r="J146" i="13"/>
  <c r="BK294" i="13"/>
  <c r="J285" i="13"/>
  <c r="BK266" i="13"/>
  <c r="J256" i="13"/>
  <c r="BK236" i="13"/>
  <c r="J224" i="13"/>
  <c r="BK216" i="13"/>
  <c r="BK215" i="13"/>
  <c r="J208" i="13"/>
  <c r="BK197" i="13"/>
  <c r="BK182" i="13"/>
  <c r="BK168" i="13"/>
  <c r="BK162" i="13"/>
  <c r="J156" i="13"/>
  <c r="J150" i="13"/>
  <c r="J142" i="13"/>
  <c r="BK243" i="13"/>
  <c r="BK231" i="13"/>
  <c r="J201" i="13"/>
  <c r="BK180" i="13"/>
  <c r="J165" i="13"/>
  <c r="BK146" i="13"/>
  <c r="BK239" i="13"/>
  <c r="BK199" i="13"/>
  <c r="J183" i="13"/>
  <c r="J177" i="13"/>
  <c r="J166" i="13"/>
  <c r="BK153" i="13"/>
  <c r="BK236" i="14"/>
  <c r="BK225" i="14"/>
  <c r="BK213" i="14"/>
  <c r="BK167" i="14"/>
  <c r="J243" i="14"/>
  <c r="BK223" i="14"/>
  <c r="J213" i="14"/>
  <c r="BK204" i="14"/>
  <c r="J193" i="14"/>
  <c r="J180" i="14"/>
  <c r="BK219" i="14"/>
  <c r="J191" i="14"/>
  <c r="BK164" i="14"/>
  <c r="BK207" i="14"/>
  <c r="BK182" i="14"/>
  <c r="J168" i="15"/>
  <c r="BK142" i="15"/>
  <c r="BK134" i="15"/>
  <c r="J162" i="15"/>
  <c r="J150" i="15"/>
  <c r="J146" i="15"/>
  <c r="BK178" i="16"/>
  <c r="J159" i="16"/>
  <c r="BK145" i="16"/>
  <c r="J195" i="16"/>
  <c r="BK183" i="16"/>
  <c r="BK147" i="16"/>
  <c r="J141" i="16"/>
  <c r="J191" i="16"/>
  <c r="BK176" i="16"/>
  <c r="BK151" i="16"/>
  <c r="J149" i="16"/>
  <c r="J341" i="17"/>
  <c r="BK338" i="17"/>
  <c r="J335" i="17"/>
  <c r="J323" i="17"/>
  <c r="J311" i="17"/>
  <c r="J300" i="17"/>
  <c r="J266" i="17"/>
  <c r="BK252" i="17"/>
  <c r="BK244" i="17"/>
  <c r="J239" i="17"/>
  <c r="J235" i="17"/>
  <c r="J228" i="17"/>
  <c r="BK223" i="17"/>
  <c r="BK178" i="17"/>
  <c r="J168" i="17"/>
  <c r="J160" i="17"/>
  <c r="BK152" i="17"/>
  <c r="BK351" i="17"/>
  <c r="BK352" i="17"/>
  <c r="BK296" i="17"/>
  <c r="BK269" i="17"/>
  <c r="BK248" i="17"/>
  <c r="BK218" i="17"/>
  <c r="J204" i="17"/>
  <c r="J322" i="17"/>
  <c r="BK291" i="17"/>
  <c r="J276" i="17"/>
  <c r="J263" i="17"/>
  <c r="J243" i="17"/>
  <c r="BK229" i="17"/>
  <c r="BK204" i="17"/>
  <c r="J197" i="17"/>
  <c r="BK189" i="17"/>
  <c r="J182" i="17"/>
  <c r="J177" i="17"/>
  <c r="J167" i="17"/>
  <c r="BK281" i="17"/>
  <c r="BK272" i="17"/>
  <c r="J257" i="17"/>
  <c r="J250" i="17"/>
  <c r="BK240" i="17"/>
  <c r="J203" i="17"/>
  <c r="J149" i="17"/>
  <c r="J172" i="18"/>
  <c r="BK165" i="18"/>
  <c r="J160" i="18"/>
  <c r="J150" i="18"/>
  <c r="BK140" i="18"/>
  <c r="J135" i="18"/>
  <c r="BK163" i="18"/>
  <c r="J148" i="18"/>
  <c r="BK138" i="18"/>
  <c r="J136" i="18"/>
  <c r="J147" i="18"/>
  <c r="J238" i="19"/>
  <c r="J210" i="19"/>
  <c r="J202" i="19"/>
  <c r="J197" i="19"/>
  <c r="BK187" i="19"/>
  <c r="BK177" i="19"/>
  <c r="BK164" i="19"/>
  <c r="BK151" i="19"/>
  <c r="BK143" i="19"/>
  <c r="BK236" i="19"/>
  <c r="J224" i="19"/>
  <c r="BK214" i="19"/>
  <c r="BK202" i="19"/>
  <c r="J195" i="19"/>
  <c r="BK184" i="19"/>
  <c r="J172" i="19"/>
  <c r="BK137" i="19"/>
  <c r="BK183" i="19"/>
  <c r="J140" i="19"/>
  <c r="BK180" i="19"/>
  <c r="J170" i="19"/>
  <c r="BK130" i="20"/>
  <c r="BK169" i="21"/>
  <c r="J155" i="21"/>
  <c r="BK146" i="21"/>
  <c r="BK137" i="21"/>
  <c r="J160" i="21"/>
  <c r="BK149" i="21"/>
  <c r="J146" i="21"/>
  <c r="BK134" i="21"/>
  <c r="BK167" i="22"/>
  <c r="J157" i="22"/>
  <c r="J145" i="22"/>
  <c r="BK137" i="22"/>
  <c r="J169" i="22"/>
  <c r="J159" i="22"/>
  <c r="BK152" i="22"/>
  <c r="BK141" i="22"/>
  <c r="BK132" i="22"/>
  <c r="BK142" i="22"/>
  <c r="J170" i="23"/>
  <c r="J153" i="23"/>
  <c r="BK144" i="23"/>
  <c r="J173" i="23"/>
  <c r="BK154" i="23"/>
  <c r="J142" i="23"/>
  <c r="J155" i="23"/>
  <c r="BK160" i="23"/>
  <c r="J178" i="23"/>
  <c r="BK173" i="24"/>
  <c r="J157" i="24"/>
  <c r="J143" i="24"/>
  <c r="BK134" i="24"/>
  <c r="J171" i="24"/>
  <c r="BK156" i="24"/>
  <c r="BK138" i="24"/>
  <c r="BK150" i="24"/>
  <c r="J175" i="24"/>
  <c r="J136" i="24"/>
  <c r="J171" i="25"/>
  <c r="BK161" i="25"/>
  <c r="J153" i="25"/>
  <c r="BK134" i="25"/>
  <c r="BK168" i="25"/>
  <c r="BK154" i="25"/>
  <c r="J137" i="25"/>
  <c r="J142" i="25"/>
  <c r="BK137" i="25"/>
  <c r="BK366" i="26"/>
  <c r="BK349" i="26"/>
  <c r="J335" i="26"/>
  <c r="BK318" i="26"/>
  <c r="J305" i="26"/>
  <c r="J286" i="26"/>
  <c r="BK270" i="26"/>
  <c r="BK251" i="26"/>
  <c r="BK239" i="26"/>
  <c r="J229" i="26"/>
  <c r="J214" i="26"/>
  <c r="BK202" i="26"/>
  <c r="J179" i="26"/>
  <c r="J162" i="26"/>
  <c r="BK150" i="26"/>
  <c r="J371" i="26"/>
  <c r="BK356" i="26"/>
  <c r="BK346" i="26"/>
  <c r="BK331" i="26"/>
  <c r="J320" i="26"/>
  <c r="J310" i="26"/>
  <c r="BK297" i="26"/>
  <c r="BK286" i="26"/>
  <c r="BK275" i="26"/>
  <c r="J263" i="26"/>
  <c r="BK247" i="26"/>
  <c r="J236" i="26"/>
  <c r="BK217" i="26"/>
  <c r="J202" i="26"/>
  <c r="BK188" i="26"/>
  <c r="J172" i="26"/>
  <c r="J166" i="26"/>
  <c r="BK155" i="26"/>
  <c r="J332" i="26"/>
  <c r="BK294" i="26"/>
  <c r="J276" i="26"/>
  <c r="BK245" i="26"/>
  <c r="BK196" i="26"/>
  <c r="BK169" i="26"/>
  <c r="J316" i="26"/>
  <c r="BK284" i="26"/>
  <c r="BK244" i="26"/>
  <c r="BK222" i="26"/>
  <c r="BK189" i="26"/>
  <c r="BK151" i="26"/>
  <c r="BK189" i="27"/>
  <c r="BK175" i="27"/>
  <c r="BK158" i="27"/>
  <c r="J142" i="27"/>
  <c r="J189" i="27"/>
  <c r="BK174" i="27"/>
  <c r="J161" i="27"/>
  <c r="BK146" i="27"/>
  <c r="J180" i="27"/>
  <c r="BK134" i="27"/>
  <c r="J146" i="27"/>
  <c r="BK136" i="27"/>
  <c r="J193" i="28"/>
  <c r="BK171" i="28"/>
  <c r="BK161" i="28"/>
  <c r="J149" i="28"/>
  <c r="BK134" i="28"/>
  <c r="J188" i="28"/>
  <c r="BK173" i="28"/>
  <c r="J137" i="28"/>
  <c r="J158" i="28"/>
  <c r="BK185" i="28"/>
  <c r="J134" i="28"/>
  <c r="BK178" i="29"/>
  <c r="J168" i="29"/>
  <c r="BK160" i="29"/>
  <c r="BK153" i="29"/>
  <c r="BK140" i="29"/>
  <c r="BK176" i="29"/>
  <c r="BK168" i="29"/>
  <c r="BK158" i="29"/>
  <c r="J149" i="29"/>
  <c r="J129" i="29"/>
  <c r="J144" i="30"/>
  <c r="J170" i="30"/>
  <c r="BK148" i="30"/>
  <c r="J141" i="30"/>
  <c r="J163" i="30"/>
  <c r="BK389" i="31"/>
  <c r="BK372" i="31"/>
  <c r="J356" i="31"/>
  <c r="BK338" i="31"/>
  <c r="BK324" i="31"/>
  <c r="BK306" i="31"/>
  <c r="BK288" i="31"/>
  <c r="BK277" i="31"/>
  <c r="J240" i="31"/>
  <c r="J398" i="31"/>
  <c r="J374" i="31"/>
  <c r="BK368" i="31"/>
  <c r="BK284" i="31"/>
  <c r="J391" i="31"/>
  <c r="J292" i="31"/>
  <c r="J246" i="31"/>
  <c r="BK164" i="31"/>
  <c r="J381" i="31"/>
  <c r="BK352" i="31"/>
  <c r="J330" i="31"/>
  <c r="BK315" i="31"/>
  <c r="BK305" i="31"/>
  <c r="J293" i="31"/>
  <c r="J266" i="31"/>
  <c r="BK180" i="31"/>
  <c r="J324" i="31"/>
  <c r="J234" i="31"/>
  <c r="BK159" i="31"/>
  <c r="J257" i="31"/>
  <c r="BK244" i="31"/>
  <c r="J231" i="31"/>
  <c r="BK212" i="31"/>
  <c r="J180" i="31"/>
  <c r="BK156" i="31"/>
  <c r="BK301" i="31"/>
  <c r="J202" i="31"/>
  <c r="J166" i="31"/>
  <c r="J244" i="31"/>
  <c r="BK266" i="31"/>
  <c r="BK234" i="31"/>
  <c r="J210" i="31"/>
  <c r="BK187" i="31"/>
  <c r="BK173" i="31"/>
  <c r="J248" i="31"/>
  <c r="BK195" i="31"/>
  <c r="J170" i="31"/>
  <c r="BK252" i="31"/>
  <c r="J165" i="32"/>
  <c r="BK153" i="32"/>
  <c r="J140" i="32"/>
  <c r="BK133" i="32"/>
  <c r="J161" i="32"/>
  <c r="J144" i="32"/>
  <c r="BK158" i="32"/>
  <c r="BK144" i="32"/>
  <c r="BK132" i="32"/>
  <c r="J129" i="33"/>
  <c r="BK150" i="34"/>
  <c r="J130" i="34"/>
  <c r="BK156" i="34"/>
  <c r="BK144" i="34"/>
  <c r="BK133" i="34"/>
  <c r="BK158" i="34"/>
  <c r="BK130" i="34"/>
  <c r="J141" i="34"/>
  <c r="BK139" i="34"/>
  <c r="BK251" i="35"/>
  <c r="J235" i="35"/>
  <c r="BK220" i="35"/>
  <c r="BK207" i="35"/>
  <c r="J189" i="35"/>
  <c r="J166" i="35"/>
  <c r="BK152" i="35"/>
  <c r="J263" i="35"/>
  <c r="J242" i="35"/>
  <c r="J232" i="35"/>
  <c r="BK224" i="35"/>
  <c r="BK209" i="35"/>
  <c r="J192" i="35"/>
  <c r="BK172" i="35"/>
  <c r="BK151" i="35"/>
  <c r="J138" i="35"/>
  <c r="J245" i="35"/>
  <c r="J198" i="35"/>
  <c r="J243" i="35"/>
  <c r="J159" i="35"/>
  <c r="BK138" i="35"/>
  <c r="J180" i="35"/>
  <c r="J179" i="35"/>
  <c r="J452" i="36"/>
  <c r="BK423" i="36"/>
  <c r="J406" i="36"/>
  <c r="BK383" i="36"/>
  <c r="J367" i="36"/>
  <c r="J353" i="36"/>
  <c r="J342" i="36"/>
  <c r="J322" i="36"/>
  <c r="BK304" i="36"/>
  <c r="BK261" i="36"/>
  <c r="BK237" i="36"/>
  <c r="BK195" i="36"/>
  <c r="J420" i="36"/>
  <c r="J365" i="36"/>
  <c r="J271" i="36"/>
  <c r="BK190" i="36"/>
  <c r="BK424" i="36"/>
  <c r="BK380" i="36"/>
  <c r="BK434" i="36"/>
  <c r="BK265" i="36"/>
  <c r="J412" i="36"/>
  <c r="J371" i="36"/>
  <c r="J255" i="36"/>
  <c r="J448" i="36"/>
  <c r="J423" i="36"/>
  <c r="J410" i="36"/>
  <c r="BK400" i="36"/>
  <c r="BK389" i="36"/>
  <c r="J382" i="36"/>
  <c r="BK369" i="36"/>
  <c r="J317" i="36"/>
  <c r="BK279" i="36"/>
  <c r="BK238" i="36"/>
  <c r="J206" i="36"/>
  <c r="BK167" i="36"/>
  <c r="J376" i="36"/>
  <c r="J321" i="36"/>
  <c r="J272" i="36"/>
  <c r="J352" i="36"/>
  <c r="BK298" i="36"/>
  <c r="J290" i="36"/>
  <c r="J235" i="36"/>
  <c r="BK344" i="36"/>
  <c r="BK287" i="36"/>
  <c r="BK232" i="36"/>
  <c r="BK180" i="36"/>
  <c r="J341" i="36"/>
  <c r="BK335" i="36"/>
  <c r="BK316" i="36"/>
  <c r="J299" i="36"/>
  <c r="J289" i="36"/>
  <c r="J280" i="36"/>
  <c r="BK268" i="36"/>
  <c r="BK254" i="36"/>
  <c r="J196" i="36"/>
  <c r="J175" i="36"/>
  <c r="J167" i="36"/>
  <c r="BK156" i="36"/>
  <c r="J132" i="37"/>
  <c r="J131" i="37"/>
  <c r="J179" i="38"/>
  <c r="BK171" i="38"/>
  <c r="BK167" i="38"/>
  <c r="J160" i="38"/>
  <c r="J156" i="38"/>
  <c r="BK152" i="38"/>
  <c r="BK146" i="38"/>
  <c r="BK180" i="38"/>
  <c r="BK174" i="38"/>
  <c r="J162" i="38"/>
  <c r="BK157" i="38"/>
  <c r="BK145" i="38"/>
  <c r="BK177" i="39"/>
  <c r="BK158" i="39"/>
  <c r="BK148" i="39"/>
  <c r="BK138" i="39"/>
  <c r="BK171" i="39"/>
  <c r="J175" i="39"/>
  <c r="BK170" i="39"/>
  <c r="J157" i="39"/>
  <c r="J151" i="39"/>
  <c r="BK143" i="39"/>
  <c r="BK136" i="39"/>
  <c r="BK131" i="39"/>
  <c r="J149" i="39"/>
  <c r="J161" i="39"/>
  <c r="BK162" i="39"/>
  <c r="J156" i="39"/>
  <c r="BK133" i="39"/>
  <c r="BK148" i="40"/>
  <c r="BK139" i="40"/>
  <c r="J130" i="40"/>
  <c r="BK142" i="40"/>
  <c r="J139" i="40"/>
  <c r="BK152" i="40"/>
  <c r="BK143" i="40"/>
  <c r="J133" i="40"/>
  <c r="J150" i="40"/>
  <c r="J132" i="40"/>
  <c r="BK262" i="41"/>
  <c r="BK255" i="41"/>
  <c r="J252" i="41"/>
  <c r="J248" i="41"/>
  <c r="J240" i="41"/>
  <c r="BK232" i="41"/>
  <c r="BK225" i="41"/>
  <c r="J218" i="41"/>
  <c r="J208" i="41"/>
  <c r="J203" i="41"/>
  <c r="BK194" i="41"/>
  <c r="J189" i="41"/>
  <c r="J179" i="41"/>
  <c r="J167" i="41"/>
  <c r="BK154" i="41"/>
  <c r="J144" i="41"/>
  <c r="J272" i="41"/>
  <c r="J261" i="41"/>
  <c r="J253" i="41"/>
  <c r="J245" i="41"/>
  <c r="J236" i="41"/>
  <c r="BK229" i="41"/>
  <c r="J220" i="41"/>
  <c r="BK208" i="41"/>
  <c r="J198" i="41"/>
  <c r="BK189" i="41"/>
  <c r="J182" i="41"/>
  <c r="BK177" i="41"/>
  <c r="BK164" i="41"/>
  <c r="J157" i="41"/>
  <c r="BK137" i="41"/>
  <c r="BK230" i="41"/>
  <c r="BK192" i="41"/>
  <c r="BK147" i="41"/>
  <c r="BK224" i="41"/>
  <c r="BK197" i="41"/>
  <c r="J160" i="41"/>
  <c r="F40" i="42"/>
  <c r="BK138" i="45"/>
  <c r="BK225" i="46"/>
  <c r="J234" i="46"/>
  <c r="BK222" i="46"/>
  <c r="J211" i="46"/>
  <c r="BK198" i="46"/>
  <c r="J189" i="46"/>
  <c r="BK178" i="46"/>
  <c r="BK150" i="46"/>
  <c r="J140" i="46"/>
  <c r="BK230" i="46"/>
  <c r="J124" i="47"/>
  <c r="J130" i="47"/>
  <c r="J143" i="47"/>
  <c r="BK133" i="47"/>
  <c r="BK143" i="48"/>
  <c r="J133" i="48"/>
  <c r="J139" i="48"/>
  <c r="J129" i="48"/>
  <c r="J126" i="48"/>
  <c r="J138" i="48"/>
  <c r="J159" i="49"/>
  <c r="BK143" i="49"/>
  <c r="BK129" i="49"/>
  <c r="T422" i="36" l="1"/>
  <c r="P131" i="2"/>
  <c r="T150" i="2"/>
  <c r="P129" i="3"/>
  <c r="R136" i="3"/>
  <c r="T136" i="3"/>
  <c r="T135" i="4"/>
  <c r="P143" i="4"/>
  <c r="BK157" i="4"/>
  <c r="J157" i="4"/>
  <c r="J108" i="4" s="1"/>
  <c r="P162" i="4"/>
  <c r="R171" i="4"/>
  <c r="T138" i="5"/>
  <c r="P155" i="5"/>
  <c r="P151" i="5" s="1"/>
  <c r="P140" i="8"/>
  <c r="T159" i="8"/>
  <c r="T201" i="8"/>
  <c r="BK145" i="9"/>
  <c r="J145" i="9" s="1"/>
  <c r="J104" i="9" s="1"/>
  <c r="R159" i="9"/>
  <c r="T148" i="10"/>
  <c r="BK173" i="10"/>
  <c r="J173" i="10"/>
  <c r="J104" i="10"/>
  <c r="P202" i="10"/>
  <c r="R215" i="10"/>
  <c r="BK241" i="10"/>
  <c r="J241" i="10"/>
  <c r="J116" i="10"/>
  <c r="R259" i="10"/>
  <c r="P268" i="10"/>
  <c r="R148" i="12"/>
  <c r="R173" i="12"/>
  <c r="T208" i="12"/>
  <c r="P248" i="12"/>
  <c r="BK270" i="12"/>
  <c r="J270" i="12"/>
  <c r="J120" i="12" s="1"/>
  <c r="P274" i="12"/>
  <c r="BK170" i="13"/>
  <c r="J170" i="13" s="1"/>
  <c r="J102" i="13"/>
  <c r="BK238" i="13"/>
  <c r="J238" i="13"/>
  <c r="J104" i="13" s="1"/>
  <c r="P252" i="13"/>
  <c r="BK282" i="13"/>
  <c r="J282" i="13" s="1"/>
  <c r="J108" i="13" s="1"/>
  <c r="P178" i="14"/>
  <c r="P155" i="15"/>
  <c r="T160" i="15"/>
  <c r="BK135" i="16"/>
  <c r="J135" i="16" s="1"/>
  <c r="J100" i="16" s="1"/>
  <c r="R144" i="16"/>
  <c r="R166" i="16"/>
  <c r="T184" i="16"/>
  <c r="R193" i="16"/>
  <c r="R206" i="19"/>
  <c r="P128" i="20"/>
  <c r="P127" i="20"/>
  <c r="P126" i="20"/>
  <c r="AU121" i="1" s="1"/>
  <c r="T150" i="21"/>
  <c r="P136" i="22"/>
  <c r="R165" i="22"/>
  <c r="R133" i="23"/>
  <c r="R159" i="23"/>
  <c r="R130" i="24"/>
  <c r="BK152" i="24"/>
  <c r="J152" i="24"/>
  <c r="J104" i="24" s="1"/>
  <c r="P169" i="24"/>
  <c r="P147" i="25"/>
  <c r="R157" i="26"/>
  <c r="BK191" i="26"/>
  <c r="J191" i="26"/>
  <c r="J105" i="26"/>
  <c r="R201" i="26"/>
  <c r="R255" i="26"/>
  <c r="P307" i="26"/>
  <c r="P340" i="26"/>
  <c r="BK359" i="26"/>
  <c r="J359" i="26"/>
  <c r="J118" i="26"/>
  <c r="R362" i="26"/>
  <c r="BK155" i="28"/>
  <c r="J155" i="28" s="1"/>
  <c r="J104" i="28"/>
  <c r="T155" i="28"/>
  <c r="P190" i="28"/>
  <c r="T152" i="31"/>
  <c r="R184" i="31"/>
  <c r="P197" i="31"/>
  <c r="BK235" i="31"/>
  <c r="J235" i="31" s="1"/>
  <c r="J108" i="31" s="1"/>
  <c r="R250" i="31"/>
  <c r="T304" i="31"/>
  <c r="R323" i="31"/>
  <c r="T337" i="31"/>
  <c r="BK351" i="31"/>
  <c r="J351" i="31"/>
  <c r="J119" i="31" s="1"/>
  <c r="R363" i="31"/>
  <c r="P375" i="31"/>
  <c r="T379" i="31"/>
  <c r="BK390" i="31"/>
  <c r="J390" i="31" s="1"/>
  <c r="J125" i="31" s="1"/>
  <c r="R394" i="31"/>
  <c r="BK134" i="32"/>
  <c r="J134" i="32" s="1"/>
  <c r="J103" i="32" s="1"/>
  <c r="R138" i="32"/>
  <c r="T128" i="33"/>
  <c r="T127" i="33"/>
  <c r="T126" i="33"/>
  <c r="BK151" i="36"/>
  <c r="T151" i="36"/>
  <c r="R183" i="36"/>
  <c r="R205" i="36"/>
  <c r="BK252" i="36"/>
  <c r="J252" i="36" s="1"/>
  <c r="J108" i="36" s="1"/>
  <c r="BK276" i="36"/>
  <c r="R300" i="36"/>
  <c r="BK350" i="36"/>
  <c r="J350" i="36"/>
  <c r="J114" i="36"/>
  <c r="T354" i="36"/>
  <c r="R373" i="36"/>
  <c r="BK398" i="36"/>
  <c r="J398" i="36" s="1"/>
  <c r="J120" i="36"/>
  <c r="T404" i="36"/>
  <c r="T407" i="36"/>
  <c r="T411" i="36"/>
  <c r="P418" i="36"/>
  <c r="T128" i="37"/>
  <c r="T127" i="37" s="1"/>
  <c r="T126" i="37" s="1"/>
  <c r="BK127" i="38"/>
  <c r="J127" i="38" s="1"/>
  <c r="J101" i="38" s="1"/>
  <c r="R164" i="38"/>
  <c r="T129" i="39"/>
  <c r="T152" i="42"/>
  <c r="P184" i="42"/>
  <c r="R197" i="42"/>
  <c r="P238" i="42"/>
  <c r="T277" i="42"/>
  <c r="P328" i="42"/>
  <c r="BK364" i="42"/>
  <c r="J364" i="42"/>
  <c r="J121" i="42"/>
  <c r="P372" i="42"/>
  <c r="T383" i="42"/>
  <c r="BK134" i="46"/>
  <c r="J134" i="46" s="1"/>
  <c r="J102" i="46" s="1"/>
  <c r="R156" i="46"/>
  <c r="P175" i="46"/>
  <c r="T206" i="46"/>
  <c r="R132" i="47"/>
  <c r="BK121" i="48"/>
  <c r="J121" i="48"/>
  <c r="J98" i="48"/>
  <c r="T121" i="48"/>
  <c r="BK124" i="49"/>
  <c r="T139" i="49"/>
  <c r="P121" i="50"/>
  <c r="T137" i="50"/>
  <c r="P125" i="51"/>
  <c r="P124" i="51" s="1"/>
  <c r="P123" i="51" s="1"/>
  <c r="AU161" i="1" s="1"/>
  <c r="R125" i="54"/>
  <c r="R124" i="54"/>
  <c r="R123" i="54"/>
  <c r="BK125" i="55"/>
  <c r="J125" i="55" s="1"/>
  <c r="J100" i="55"/>
  <c r="P131" i="56"/>
  <c r="BK125" i="58"/>
  <c r="J125" i="58" s="1"/>
  <c r="J100" i="58" s="1"/>
  <c r="T131" i="2"/>
  <c r="P159" i="2"/>
  <c r="BK136" i="3"/>
  <c r="J136" i="3" s="1"/>
  <c r="J102" i="3" s="1"/>
  <c r="BK145" i="3"/>
  <c r="J145" i="3"/>
  <c r="J104" i="3"/>
  <c r="R135" i="4"/>
  <c r="R143" i="4"/>
  <c r="R157" i="4"/>
  <c r="T162" i="4"/>
  <c r="P138" i="5"/>
  <c r="R155" i="5"/>
  <c r="T148" i="6"/>
  <c r="T164" i="6"/>
  <c r="T136" i="6" s="1"/>
  <c r="BK198" i="6"/>
  <c r="J198" i="6" s="1"/>
  <c r="J110" i="6" s="1"/>
  <c r="P166" i="16"/>
  <c r="BK184" i="16"/>
  <c r="J184" i="16"/>
  <c r="J109" i="16"/>
  <c r="R188" i="16"/>
  <c r="R162" i="16" s="1"/>
  <c r="R148" i="17"/>
  <c r="BK172" i="17"/>
  <c r="J172" i="17" s="1"/>
  <c r="J104" i="17" s="1"/>
  <c r="T191" i="17"/>
  <c r="BK253" i="17"/>
  <c r="J253" i="17"/>
  <c r="J111" i="17"/>
  <c r="R282" i="17"/>
  <c r="P305" i="17"/>
  <c r="R317" i="17"/>
  <c r="P327" i="17"/>
  <c r="BK345" i="17"/>
  <c r="J345" i="17"/>
  <c r="J118" i="17"/>
  <c r="R345" i="17"/>
  <c r="BK359" i="17"/>
  <c r="J359" i="17"/>
  <c r="J121" i="17" s="1"/>
  <c r="P365" i="17"/>
  <c r="R133" i="18"/>
  <c r="BK159" i="18"/>
  <c r="J159" i="18"/>
  <c r="J105" i="18"/>
  <c r="P174" i="18"/>
  <c r="P134" i="19"/>
  <c r="P133" i="19" s="1"/>
  <c r="P156" i="19"/>
  <c r="BK175" i="19"/>
  <c r="J175" i="19"/>
  <c r="J106" i="19"/>
  <c r="T175" i="19"/>
  <c r="T206" i="19"/>
  <c r="T128" i="20"/>
  <c r="T127" i="20" s="1"/>
  <c r="T126" i="20"/>
  <c r="P150" i="21"/>
  <c r="P133" i="24"/>
  <c r="R140" i="24"/>
  <c r="T169" i="24"/>
  <c r="R147" i="25"/>
  <c r="R149" i="26"/>
  <c r="R181" i="26"/>
  <c r="T201" i="26"/>
  <c r="P255" i="26"/>
  <c r="T307" i="26"/>
  <c r="T340" i="26"/>
  <c r="P359" i="26"/>
  <c r="BK370" i="26"/>
  <c r="J370" i="26"/>
  <c r="J120" i="26" s="1"/>
  <c r="R160" i="27"/>
  <c r="BK186" i="27"/>
  <c r="J186" i="27"/>
  <c r="J107" i="27"/>
  <c r="BK166" i="29"/>
  <c r="J166" i="29"/>
  <c r="J102" i="29" s="1"/>
  <c r="BK159" i="30"/>
  <c r="J159" i="30" s="1"/>
  <c r="J106" i="30" s="1"/>
  <c r="BK158" i="35"/>
  <c r="J158" i="35"/>
  <c r="J105" i="35"/>
  <c r="R177" i="35"/>
  <c r="T183" i="35"/>
  <c r="BK129" i="39"/>
  <c r="J129" i="39"/>
  <c r="J101" i="39"/>
  <c r="BK176" i="39"/>
  <c r="J176" i="39"/>
  <c r="J104" i="39"/>
  <c r="T128" i="40"/>
  <c r="BK145" i="40"/>
  <c r="J145" i="40" s="1"/>
  <c r="J103" i="40" s="1"/>
  <c r="T134" i="41"/>
  <c r="T133" i="41"/>
  <c r="P175" i="41"/>
  <c r="P217" i="41"/>
  <c r="BK160" i="42"/>
  <c r="J160" i="42" s="1"/>
  <c r="J103" i="42" s="1"/>
  <c r="T184" i="42"/>
  <c r="T197" i="42"/>
  <c r="R238" i="42"/>
  <c r="R277" i="42"/>
  <c r="P324" i="42"/>
  <c r="R328" i="42"/>
  <c r="BK343" i="42"/>
  <c r="J343" i="42"/>
  <c r="J117" i="42" s="1"/>
  <c r="BK350" i="42"/>
  <c r="J350" i="42" s="1"/>
  <c r="J118" i="42" s="1"/>
  <c r="P353" i="42"/>
  <c r="T361" i="42"/>
  <c r="R368" i="42"/>
  <c r="R376" i="42"/>
  <c r="P383" i="42"/>
  <c r="R387" i="42"/>
  <c r="BK131" i="43"/>
  <c r="J131" i="43" s="1"/>
  <c r="J102" i="43" s="1"/>
  <c r="P148" i="43"/>
  <c r="P130" i="43" s="1"/>
  <c r="P129" i="43" s="1"/>
  <c r="AU152" i="1" s="1"/>
  <c r="R151" i="43"/>
  <c r="R155" i="43"/>
  <c r="T128" i="44"/>
  <c r="T127" i="44" s="1"/>
  <c r="T126" i="44" s="1"/>
  <c r="R121" i="50"/>
  <c r="BK125" i="51"/>
  <c r="T125" i="52"/>
  <c r="T124" i="52"/>
  <c r="T123" i="52"/>
  <c r="BK125" i="54"/>
  <c r="J125" i="54"/>
  <c r="J100" i="54" s="1"/>
  <c r="P125" i="55"/>
  <c r="P124" i="55"/>
  <c r="P123" i="55"/>
  <c r="AU165" i="1"/>
  <c r="T131" i="56"/>
  <c r="P125" i="58"/>
  <c r="P124" i="58" s="1"/>
  <c r="P123" i="58" s="1"/>
  <c r="AU168" i="1" s="1"/>
  <c r="P133" i="5"/>
  <c r="P152" i="5"/>
  <c r="P137" i="6"/>
  <c r="BK177" i="6"/>
  <c r="R193" i="6"/>
  <c r="BK202" i="6"/>
  <c r="J202" i="6"/>
  <c r="J111" i="6" s="1"/>
  <c r="R125" i="7"/>
  <c r="R124" i="7" s="1"/>
  <c r="R123" i="7" s="1"/>
  <c r="R140" i="8"/>
  <c r="BK159" i="8"/>
  <c r="J159" i="8" s="1"/>
  <c r="J104" i="8" s="1"/>
  <c r="P164" i="8"/>
  <c r="T192" i="8"/>
  <c r="T197" i="8"/>
  <c r="BK134" i="9"/>
  <c r="R140" i="9"/>
  <c r="BK151" i="9"/>
  <c r="J151" i="9"/>
  <c r="J107" i="9"/>
  <c r="R157" i="10"/>
  <c r="R173" i="10"/>
  <c r="BK205" i="10"/>
  <c r="J205" i="10" s="1"/>
  <c r="J107" i="10" s="1"/>
  <c r="BK229" i="10"/>
  <c r="BK228" i="10" s="1"/>
  <c r="J228" i="10" s="1"/>
  <c r="J112" i="10"/>
  <c r="P233" i="10"/>
  <c r="T241" i="10"/>
  <c r="P259" i="10"/>
  <c r="R268" i="10"/>
  <c r="R174" i="11"/>
  <c r="P212" i="11"/>
  <c r="P134" i="13"/>
  <c r="T134" i="13"/>
  <c r="P229" i="13"/>
  <c r="R238" i="13"/>
  <c r="R248" i="13"/>
  <c r="R269" i="13"/>
  <c r="BK288" i="13"/>
  <c r="J288" i="13" s="1"/>
  <c r="J109" i="13" s="1"/>
  <c r="BK178" i="14"/>
  <c r="J178" i="14" s="1"/>
  <c r="J106" i="14" s="1"/>
  <c r="T178" i="14"/>
  <c r="BK157" i="26"/>
  <c r="J157" i="26"/>
  <c r="J103" i="26"/>
  <c r="P181" i="26"/>
  <c r="T191" i="26"/>
  <c r="R231" i="26"/>
  <c r="BK277" i="26"/>
  <c r="J277" i="26" s="1"/>
  <c r="J112" i="26" s="1"/>
  <c r="BK307" i="26"/>
  <c r="J307" i="26" s="1"/>
  <c r="J113" i="26" s="1"/>
  <c r="T327" i="26"/>
  <c r="T336" i="26"/>
  <c r="BK353" i="26"/>
  <c r="J353" i="26"/>
  <c r="J117" i="26" s="1"/>
  <c r="R359" i="26"/>
  <c r="P370" i="26"/>
  <c r="R350" i="36"/>
  <c r="BK411" i="36"/>
  <c r="J411" i="36"/>
  <c r="J123" i="36" s="1"/>
  <c r="T418" i="36"/>
  <c r="P127" i="38"/>
  <c r="P169" i="39"/>
  <c r="T176" i="39"/>
  <c r="BK128" i="40"/>
  <c r="J128" i="40"/>
  <c r="J101" i="40"/>
  <c r="P137" i="40"/>
  <c r="P127" i="40" s="1"/>
  <c r="AU148" i="1" s="1"/>
  <c r="P126" i="45"/>
  <c r="P125" i="45" s="1"/>
  <c r="AU154" i="1"/>
  <c r="T126" i="56"/>
  <c r="R125" i="57"/>
  <c r="R124" i="57" s="1"/>
  <c r="R123" i="57" s="1"/>
  <c r="T149" i="8"/>
  <c r="T164" i="8"/>
  <c r="T176" i="8"/>
  <c r="T175" i="8" s="1"/>
  <c r="P192" i="8"/>
  <c r="R197" i="8"/>
  <c r="P134" i="9"/>
  <c r="T145" i="9"/>
  <c r="R151" i="9"/>
  <c r="R150" i="9"/>
  <c r="T157" i="10"/>
  <c r="T144" i="11"/>
  <c r="R217" i="11"/>
  <c r="P288" i="13"/>
  <c r="R214" i="14"/>
  <c r="R152" i="14" s="1"/>
  <c r="R155" i="15"/>
  <c r="R129" i="15" s="1"/>
  <c r="R128" i="15" s="1"/>
  <c r="P135" i="16"/>
  <c r="R135" i="16"/>
  <c r="R134" i="16" s="1"/>
  <c r="BK163" i="16"/>
  <c r="J163" i="16" s="1"/>
  <c r="J106" i="16" s="1"/>
  <c r="T166" i="16"/>
  <c r="P184" i="16"/>
  <c r="BK193" i="16"/>
  <c r="J193" i="16"/>
  <c r="J111" i="16" s="1"/>
  <c r="BK148" i="17"/>
  <c r="J148" i="17"/>
  <c r="J102" i="17"/>
  <c r="R162" i="17"/>
  <c r="BK184" i="17"/>
  <c r="J184" i="17"/>
  <c r="J105" i="17" s="1"/>
  <c r="R184" i="17"/>
  <c r="BK224" i="17"/>
  <c r="J224" i="17" s="1"/>
  <c r="J107" i="17" s="1"/>
  <c r="T237" i="17"/>
  <c r="P282" i="17"/>
  <c r="T298" i="17"/>
  <c r="R350" i="17"/>
  <c r="R359" i="17"/>
  <c r="P133" i="18"/>
  <c r="T159" i="18"/>
  <c r="BK174" i="18"/>
  <c r="J174" i="18"/>
  <c r="J107" i="18"/>
  <c r="R134" i="19"/>
  <c r="R133" i="19" s="1"/>
  <c r="R156" i="19"/>
  <c r="P175" i="19"/>
  <c r="BK206" i="19"/>
  <c r="J206" i="19"/>
  <c r="J108" i="19"/>
  <c r="BK150" i="21"/>
  <c r="J150" i="21"/>
  <c r="J104" i="21" s="1"/>
  <c r="P168" i="21"/>
  <c r="R129" i="22"/>
  <c r="P146" i="22"/>
  <c r="R143" i="23"/>
  <c r="T150" i="23"/>
  <c r="R174" i="23"/>
  <c r="BK130" i="24"/>
  <c r="T130" i="24"/>
  <c r="P140" i="24"/>
  <c r="R169" i="24"/>
  <c r="P167" i="27"/>
  <c r="P181" i="27"/>
  <c r="R133" i="28"/>
  <c r="R165" i="28"/>
  <c r="P200" i="28"/>
  <c r="R128" i="29"/>
  <c r="T172" i="29"/>
  <c r="BK132" i="30"/>
  <c r="BK153" i="30"/>
  <c r="J153" i="30" s="1"/>
  <c r="J105" i="30" s="1"/>
  <c r="R153" i="30"/>
  <c r="R160" i="31"/>
  <c r="P206" i="31"/>
  <c r="BK250" i="31"/>
  <c r="J250" i="31"/>
  <c r="J111" i="31"/>
  <c r="P274" i="31"/>
  <c r="BK327" i="31"/>
  <c r="J327" i="31"/>
  <c r="J115" i="31" s="1"/>
  <c r="R337" i="31"/>
  <c r="P341" i="31"/>
  <c r="R348" i="31"/>
  <c r="BK363" i="31"/>
  <c r="J363" i="31" s="1"/>
  <c r="J120" i="31" s="1"/>
  <c r="R369" i="31"/>
  <c r="P379" i="31"/>
  <c r="T383" i="31"/>
  <c r="P394" i="31"/>
  <c r="P138" i="32"/>
  <c r="T138" i="32"/>
  <c r="P126" i="34"/>
  <c r="P125" i="34"/>
  <c r="AU141" i="1"/>
  <c r="T134" i="35"/>
  <c r="T133" i="35"/>
  <c r="P177" i="35"/>
  <c r="P219" i="35"/>
  <c r="R159" i="36"/>
  <c r="P214" i="36"/>
  <c r="BK300" i="36"/>
  <c r="J300" i="36" s="1"/>
  <c r="J112" i="36" s="1"/>
  <c r="R328" i="36"/>
  <c r="P354" i="36"/>
  <c r="P373" i="36"/>
  <c r="T390" i="36"/>
  <c r="R404" i="36"/>
  <c r="R407" i="36"/>
  <c r="R411" i="36"/>
  <c r="R418" i="36"/>
  <c r="T164" i="38"/>
  <c r="T126" i="38" s="1"/>
  <c r="R160" i="42"/>
  <c r="BK207" i="42"/>
  <c r="J207" i="42"/>
  <c r="J107" i="42" s="1"/>
  <c r="T238" i="42"/>
  <c r="R253" i="42"/>
  <c r="BK305" i="42"/>
  <c r="J305" i="42" s="1"/>
  <c r="J113" i="42" s="1"/>
  <c r="BK339" i="42"/>
  <c r="J339" i="42"/>
  <c r="J116" i="42"/>
  <c r="P343" i="42"/>
  <c r="R350" i="42"/>
  <c r="BK361" i="42"/>
  <c r="J361" i="42"/>
  <c r="J120" i="42"/>
  <c r="P368" i="42"/>
  <c r="R372" i="42"/>
  <c r="BK383" i="42"/>
  <c r="J383" i="42"/>
  <c r="J125" i="42" s="1"/>
  <c r="T126" i="45"/>
  <c r="T125" i="45" s="1"/>
  <c r="R134" i="46"/>
  <c r="R133" i="46"/>
  <c r="P156" i="46"/>
  <c r="BK181" i="46"/>
  <c r="J181" i="46"/>
  <c r="J107" i="46"/>
  <c r="R206" i="46"/>
  <c r="R120" i="47"/>
  <c r="BK141" i="47"/>
  <c r="BK119" i="47" s="1"/>
  <c r="J119" i="47" s="1"/>
  <c r="J30" i="47" s="1"/>
  <c r="R121" i="48"/>
  <c r="R139" i="49"/>
  <c r="P157" i="49"/>
  <c r="P156" i="49" s="1"/>
  <c r="T121" i="50"/>
  <c r="T120" i="50" s="1"/>
  <c r="T119" i="50" s="1"/>
  <c r="BK125" i="52"/>
  <c r="J125" i="52"/>
  <c r="J100" i="52" s="1"/>
  <c r="P125" i="53"/>
  <c r="P124" i="53" s="1"/>
  <c r="P123" i="53"/>
  <c r="AU163" i="1"/>
  <c r="R125" i="55"/>
  <c r="R124" i="55"/>
  <c r="R123" i="55"/>
  <c r="BK126" i="56"/>
  <c r="J126" i="56" s="1"/>
  <c r="J100" i="56" s="1"/>
  <c r="T125" i="57"/>
  <c r="T124" i="57" s="1"/>
  <c r="T123" i="57" s="1"/>
  <c r="R131" i="2"/>
  <c r="P141" i="2"/>
  <c r="T141" i="2"/>
  <c r="BK150" i="2"/>
  <c r="J150" i="2" s="1"/>
  <c r="J104" i="2"/>
  <c r="P150" i="2"/>
  <c r="T159" i="2"/>
  <c r="BK129" i="3"/>
  <c r="J129" i="3" s="1"/>
  <c r="J101" i="3" s="1"/>
  <c r="P136" i="3"/>
  <c r="R145" i="3"/>
  <c r="R144" i="3" s="1"/>
  <c r="BK135" i="4"/>
  <c r="BK143" i="4"/>
  <c r="J143" i="4"/>
  <c r="J102" i="4"/>
  <c r="P157" i="4"/>
  <c r="R162" i="4"/>
  <c r="R133" i="5"/>
  <c r="BK152" i="5"/>
  <c r="J152" i="5"/>
  <c r="J107" i="5" s="1"/>
  <c r="P148" i="6"/>
  <c r="T159" i="6"/>
  <c r="T177" i="6"/>
  <c r="P202" i="6"/>
  <c r="T125" i="7"/>
  <c r="T124" i="7" s="1"/>
  <c r="T123" i="7" s="1"/>
  <c r="BK176" i="8"/>
  <c r="J176" i="8"/>
  <c r="J110" i="8"/>
  <c r="P174" i="11"/>
  <c r="P130" i="11" s="1"/>
  <c r="T212" i="11"/>
  <c r="T155" i="12"/>
  <c r="R170" i="12"/>
  <c r="P182" i="12"/>
  <c r="BK208" i="12"/>
  <c r="J208" i="12"/>
  <c r="J114" i="12" s="1"/>
  <c r="BK248" i="12"/>
  <c r="J248" i="12" s="1"/>
  <c r="J117" i="12" s="1"/>
  <c r="BK274" i="12"/>
  <c r="J274" i="12" s="1"/>
  <c r="J121" i="12" s="1"/>
  <c r="T170" i="13"/>
  <c r="T238" i="13"/>
  <c r="T248" i="13"/>
  <c r="BK269" i="13"/>
  <c r="J269" i="13" s="1"/>
  <c r="J107" i="13"/>
  <c r="R288" i="13"/>
  <c r="P133" i="14"/>
  <c r="P132" i="14"/>
  <c r="P153" i="14"/>
  <c r="T172" i="14"/>
  <c r="R178" i="14"/>
  <c r="BK144" i="16"/>
  <c r="J144" i="16" s="1"/>
  <c r="J101" i="16" s="1"/>
  <c r="BK166" i="16"/>
  <c r="J166" i="16"/>
  <c r="J107" i="16"/>
  <c r="R175" i="16"/>
  <c r="P188" i="16"/>
  <c r="T172" i="17"/>
  <c r="T282" i="17"/>
  <c r="T305" i="17"/>
  <c r="BK324" i="17"/>
  <c r="J324" i="17"/>
  <c r="J116" i="17" s="1"/>
  <c r="T327" i="17"/>
  <c r="T345" i="17"/>
  <c r="R365" i="17"/>
  <c r="BK134" i="19"/>
  <c r="P181" i="19"/>
  <c r="T181" i="19"/>
  <c r="BK128" i="20"/>
  <c r="J128" i="20"/>
  <c r="J102" i="20" s="1"/>
  <c r="P133" i="21"/>
  <c r="T147" i="21"/>
  <c r="R163" i="21"/>
  <c r="P129" i="22"/>
  <c r="BK146" i="22"/>
  <c r="J146" i="22"/>
  <c r="J103" i="22"/>
  <c r="P143" i="23"/>
  <c r="R150" i="23"/>
  <c r="BK174" i="23"/>
  <c r="J174" i="23" s="1"/>
  <c r="J107" i="23" s="1"/>
  <c r="P149" i="26"/>
  <c r="T181" i="26"/>
  <c r="T231" i="26"/>
  <c r="P277" i="26"/>
  <c r="BK327" i="26"/>
  <c r="J327" i="26" s="1"/>
  <c r="J114" i="26" s="1"/>
  <c r="R340" i="26"/>
  <c r="T359" i="26"/>
  <c r="P134" i="35"/>
  <c r="P133" i="35"/>
  <c r="BK183" i="35"/>
  <c r="J183" i="35" s="1"/>
  <c r="J107" i="35" s="1"/>
  <c r="P183" i="35"/>
  <c r="P368" i="36"/>
  <c r="P398" i="36"/>
  <c r="R152" i="42"/>
  <c r="R184" i="42"/>
  <c r="P197" i="42"/>
  <c r="BK238" i="42"/>
  <c r="J238" i="42" s="1"/>
  <c r="J108" i="42"/>
  <c r="BK277" i="42"/>
  <c r="J277" i="42"/>
  <c r="J112" i="42" s="1"/>
  <c r="T305" i="42"/>
  <c r="T328" i="42"/>
  <c r="R339" i="42"/>
  <c r="P350" i="42"/>
  <c r="P364" i="42"/>
  <c r="T368" i="42"/>
  <c r="P376" i="42"/>
  <c r="R383" i="42"/>
  <c r="T387" i="42"/>
  <c r="R131" i="43"/>
  <c r="T148" i="43"/>
  <c r="T151" i="43"/>
  <c r="BK155" i="43"/>
  <c r="J155" i="43" s="1"/>
  <c r="J105" i="43" s="1"/>
  <c r="BK128" i="44"/>
  <c r="BK127" i="44"/>
  <c r="J127" i="44"/>
  <c r="J101" i="44" s="1"/>
  <c r="BK126" i="45"/>
  <c r="BK125" i="45" s="1"/>
  <c r="J125" i="45" s="1"/>
  <c r="J100" i="45" s="1"/>
  <c r="BK132" i="47"/>
  <c r="J132" i="47"/>
  <c r="J98" i="47"/>
  <c r="T141" i="47"/>
  <c r="P121" i="48"/>
  <c r="T136" i="48"/>
  <c r="T124" i="49"/>
  <c r="T123" i="49"/>
  <c r="T122" i="49" s="1"/>
  <c r="T157" i="49"/>
  <c r="T156" i="49" s="1"/>
  <c r="BK137" i="50"/>
  <c r="J137" i="50" s="1"/>
  <c r="J99" i="50" s="1"/>
  <c r="R125" i="51"/>
  <c r="R124" i="51"/>
  <c r="R123" i="51"/>
  <c r="BK125" i="53"/>
  <c r="J125" i="53" s="1"/>
  <c r="J100" i="53" s="1"/>
  <c r="BK131" i="56"/>
  <c r="J131" i="56"/>
  <c r="J101" i="56" s="1"/>
  <c r="R125" i="58"/>
  <c r="R124" i="58"/>
  <c r="R123" i="58"/>
  <c r="R125" i="59"/>
  <c r="R124" i="59"/>
  <c r="R123" i="59" s="1"/>
  <c r="BK131" i="2"/>
  <c r="J131" i="2" s="1"/>
  <c r="J102" i="2" s="1"/>
  <c r="R150" i="2"/>
  <c r="T129" i="3"/>
  <c r="T145" i="3"/>
  <c r="T144" i="3" s="1"/>
  <c r="T128" i="3" s="1"/>
  <c r="BK162" i="4"/>
  <c r="J162" i="4" s="1"/>
  <c r="J109" i="4"/>
  <c r="T171" i="4"/>
  <c r="BK155" i="5"/>
  <c r="J155" i="5"/>
  <c r="J108" i="5"/>
  <c r="BK148" i="6"/>
  <c r="J148" i="6" s="1"/>
  <c r="J101" i="6" s="1"/>
  <c r="R159" i="6"/>
  <c r="R177" i="6"/>
  <c r="T202" i="6"/>
  <c r="P125" i="7"/>
  <c r="P124" i="7" s="1"/>
  <c r="P123" i="7" s="1"/>
  <c r="AU102" i="1" s="1"/>
  <c r="BK149" i="8"/>
  <c r="J149" i="8"/>
  <c r="J103" i="8"/>
  <c r="P176" i="8"/>
  <c r="T140" i="9"/>
  <c r="BK159" i="9"/>
  <c r="J159" i="9"/>
  <c r="J108" i="9" s="1"/>
  <c r="P148" i="10"/>
  <c r="T182" i="10"/>
  <c r="BK215" i="10"/>
  <c r="J215" i="10"/>
  <c r="J108" i="10"/>
  <c r="BK245" i="10"/>
  <c r="J245" i="10"/>
  <c r="J117" i="10" s="1"/>
  <c r="BK263" i="10"/>
  <c r="J263" i="10"/>
  <c r="J119" i="10"/>
  <c r="P144" i="11"/>
  <c r="R208" i="11"/>
  <c r="P217" i="11"/>
  <c r="P148" i="12"/>
  <c r="BK173" i="12"/>
  <c r="J173" i="12" s="1"/>
  <c r="J106" i="12" s="1"/>
  <c r="T197" i="12"/>
  <c r="BK202" i="12"/>
  <c r="J202" i="12"/>
  <c r="J113" i="12"/>
  <c r="R232" i="12"/>
  <c r="P244" i="12"/>
  <c r="R266" i="12"/>
  <c r="T270" i="12"/>
  <c r="R170" i="13"/>
  <c r="R133" i="13" s="1"/>
  <c r="P238" i="13"/>
  <c r="R252" i="13"/>
  <c r="R282" i="13"/>
  <c r="BK133" i="14"/>
  <c r="J133" i="14" s="1"/>
  <c r="J102" i="14" s="1"/>
  <c r="BK153" i="14"/>
  <c r="J153" i="14" s="1"/>
  <c r="J104" i="14" s="1"/>
  <c r="BK172" i="14"/>
  <c r="J172" i="14"/>
  <c r="J105" i="14"/>
  <c r="T214" i="14"/>
  <c r="P130" i="15"/>
  <c r="BK160" i="15"/>
  <c r="J160" i="15"/>
  <c r="J104" i="15"/>
  <c r="P144" i="16"/>
  <c r="P163" i="16"/>
  <c r="P175" i="16"/>
  <c r="R184" i="16"/>
  <c r="T193" i="16"/>
  <c r="R170" i="18"/>
  <c r="T134" i="19"/>
  <c r="T133" i="19"/>
  <c r="BK156" i="19"/>
  <c r="BK155" i="19" s="1"/>
  <c r="J155" i="19" s="1"/>
  <c r="J104" i="19" s="1"/>
  <c r="J156" i="19"/>
  <c r="J105" i="19"/>
  <c r="BK181" i="19"/>
  <c r="J181" i="19" s="1"/>
  <c r="J107" i="19"/>
  <c r="R181" i="19"/>
  <c r="P147" i="21"/>
  <c r="T163" i="21"/>
  <c r="T132" i="21" s="1"/>
  <c r="T168" i="21"/>
  <c r="BK150" i="23"/>
  <c r="J150" i="23" s="1"/>
  <c r="J104" i="23" s="1"/>
  <c r="BK133" i="24"/>
  <c r="J133" i="24" s="1"/>
  <c r="J102" i="24" s="1"/>
  <c r="T140" i="24"/>
  <c r="BK169" i="24"/>
  <c r="J169" i="24"/>
  <c r="J105" i="24"/>
  <c r="T132" i="25"/>
  <c r="P179" i="25"/>
  <c r="P178" i="25"/>
  <c r="T157" i="26"/>
  <c r="P191" i="26"/>
  <c r="BK231" i="26"/>
  <c r="J231" i="26"/>
  <c r="J108" i="26" s="1"/>
  <c r="T255" i="26"/>
  <c r="R307" i="26"/>
  <c r="BK340" i="26"/>
  <c r="J340" i="26"/>
  <c r="J116" i="26"/>
  <c r="T353" i="26"/>
  <c r="T362" i="26"/>
  <c r="P132" i="27"/>
  <c r="T167" i="27"/>
  <c r="R186" i="27"/>
  <c r="BK139" i="28"/>
  <c r="J139" i="28" s="1"/>
  <c r="J103" i="28" s="1"/>
  <c r="BK165" i="28"/>
  <c r="J165" i="28"/>
  <c r="J105" i="28" s="1"/>
  <c r="T190" i="28"/>
  <c r="P128" i="29"/>
  <c r="P172" i="29"/>
  <c r="T132" i="30"/>
  <c r="T131" i="30" s="1"/>
  <c r="P153" i="30"/>
  <c r="BK160" i="31"/>
  <c r="J160" i="31"/>
  <c r="J103" i="31" s="1"/>
  <c r="T184" i="31"/>
  <c r="T197" i="31"/>
  <c r="T235" i="31"/>
  <c r="R274" i="31"/>
  <c r="BK323" i="31"/>
  <c r="J323" i="31"/>
  <c r="J114" i="31"/>
  <c r="T323" i="31"/>
  <c r="BK341" i="31"/>
  <c r="J341" i="31" s="1"/>
  <c r="J117" i="31" s="1"/>
  <c r="BK348" i="31"/>
  <c r="J348" i="31"/>
  <c r="J118" i="31"/>
  <c r="T351" i="31"/>
  <c r="T369" i="31"/>
  <c r="P383" i="31"/>
  <c r="T390" i="31"/>
  <c r="T131" i="32"/>
  <c r="T147" i="32"/>
  <c r="R128" i="33"/>
  <c r="R127" i="33"/>
  <c r="R126" i="33"/>
  <c r="BK134" i="35"/>
  <c r="P158" i="35"/>
  <c r="T177" i="35"/>
  <c r="R183" i="35"/>
  <c r="P164" i="38"/>
  <c r="P129" i="39"/>
  <c r="BK169" i="39"/>
  <c r="J169" i="39"/>
  <c r="J103" i="39" s="1"/>
  <c r="R176" i="39"/>
  <c r="R128" i="40"/>
  <c r="P145" i="40"/>
  <c r="R134" i="41"/>
  <c r="R133" i="41"/>
  <c r="BK181" i="41"/>
  <c r="J181" i="41"/>
  <c r="J107" i="41" s="1"/>
  <c r="R181" i="41"/>
  <c r="P160" i="42"/>
  <c r="BK184" i="42"/>
  <c r="J184" i="42"/>
  <c r="J104" i="42"/>
  <c r="BK197" i="42"/>
  <c r="J197" i="42"/>
  <c r="J105" i="42"/>
  <c r="T207" i="42"/>
  <c r="BK253" i="42"/>
  <c r="P277" i="42"/>
  <c r="R305" i="42"/>
  <c r="BK328" i="42"/>
  <c r="J328" i="42"/>
  <c r="J115" i="42"/>
  <c r="P339" i="42"/>
  <c r="T339" i="42"/>
  <c r="T343" i="42"/>
  <c r="T350" i="42"/>
  <c r="R353" i="42"/>
  <c r="P361" i="42"/>
  <c r="T364" i="42"/>
  <c r="BK372" i="42"/>
  <c r="J372" i="42"/>
  <c r="J123" i="42" s="1"/>
  <c r="BK376" i="42"/>
  <c r="J376" i="42"/>
  <c r="J124" i="42" s="1"/>
  <c r="BK387" i="42"/>
  <c r="J387" i="42"/>
  <c r="J126" i="42"/>
  <c r="BK148" i="43"/>
  <c r="J148" i="43" s="1"/>
  <c r="J103" i="43" s="1"/>
  <c r="P128" i="44"/>
  <c r="P127" i="44" s="1"/>
  <c r="P126" i="44"/>
  <c r="AU153" i="1"/>
  <c r="R126" i="45"/>
  <c r="R125" i="45"/>
  <c r="R233" i="10"/>
  <c r="R241" i="10"/>
  <c r="R263" i="10"/>
  <c r="R131" i="11"/>
  <c r="T131" i="11"/>
  <c r="P208" i="11"/>
  <c r="R212" i="11"/>
  <c r="BK148" i="12"/>
  <c r="J148" i="12" s="1"/>
  <c r="J102" i="12" s="1"/>
  <c r="P173" i="12"/>
  <c r="BK197" i="12"/>
  <c r="J197" i="12"/>
  <c r="J112" i="12"/>
  <c r="T202" i="12"/>
  <c r="P232" i="12"/>
  <c r="R244" i="12"/>
  <c r="P270" i="12"/>
  <c r="R229" i="13"/>
  <c r="P248" i="13"/>
  <c r="P269" i="13"/>
  <c r="T288" i="13"/>
  <c r="R133" i="14"/>
  <c r="R132" i="14" s="1"/>
  <c r="T153" i="14"/>
  <c r="BK214" i="14"/>
  <c r="J214" i="14" s="1"/>
  <c r="J107" i="14"/>
  <c r="R130" i="15"/>
  <c r="R160" i="15"/>
  <c r="T144" i="16"/>
  <c r="T163" i="16"/>
  <c r="BK175" i="16"/>
  <c r="J175" i="16"/>
  <c r="J108" i="16"/>
  <c r="BK188" i="16"/>
  <c r="J188" i="16" s="1"/>
  <c r="J110" i="16" s="1"/>
  <c r="T188" i="16"/>
  <c r="P148" i="17"/>
  <c r="T162" i="17"/>
  <c r="P184" i="17"/>
  <c r="T184" i="17"/>
  <c r="R224" i="17"/>
  <c r="T253" i="17"/>
  <c r="P298" i="17"/>
  <c r="BK317" i="17"/>
  <c r="J317" i="17"/>
  <c r="J115" i="17"/>
  <c r="P324" i="17"/>
  <c r="T350" i="17"/>
  <c r="T359" i="17"/>
  <c r="R159" i="18"/>
  <c r="T174" i="18"/>
  <c r="T156" i="19"/>
  <c r="R175" i="19"/>
  <c r="P206" i="19"/>
  <c r="R128" i="20"/>
  <c r="R127" i="20" s="1"/>
  <c r="R126" i="20" s="1"/>
  <c r="T133" i="21"/>
  <c r="BK136" i="22"/>
  <c r="J136" i="22"/>
  <c r="J102" i="22"/>
  <c r="BK165" i="22"/>
  <c r="J165" i="22" s="1"/>
  <c r="J104" i="22" s="1"/>
  <c r="P133" i="23"/>
  <c r="BK159" i="23"/>
  <c r="J159" i="23"/>
  <c r="J105" i="23" s="1"/>
  <c r="T133" i="24"/>
  <c r="R152" i="24"/>
  <c r="R132" i="25"/>
  <c r="R131" i="25" s="1"/>
  <c r="T179" i="25"/>
  <c r="T178" i="25"/>
  <c r="T132" i="27"/>
  <c r="R167" i="27"/>
  <c r="P186" i="27"/>
  <c r="P133" i="28"/>
  <c r="T139" i="28"/>
  <c r="R155" i="28"/>
  <c r="R190" i="28"/>
  <c r="BK128" i="29"/>
  <c r="BK172" i="29"/>
  <c r="J172" i="29" s="1"/>
  <c r="J103" i="29" s="1"/>
  <c r="R159" i="30"/>
  <c r="R152" i="30"/>
  <c r="T160" i="31"/>
  <c r="R206" i="31"/>
  <c r="P250" i="31"/>
  <c r="BK304" i="31"/>
  <c r="J304" i="31"/>
  <c r="J113" i="31" s="1"/>
  <c r="P323" i="31"/>
  <c r="P351" i="31"/>
  <c r="BK369" i="31"/>
  <c r="J369" i="31" s="1"/>
  <c r="J121" i="31"/>
  <c r="T375" i="31"/>
  <c r="BK383" i="31"/>
  <c r="J383" i="31"/>
  <c r="J124" i="31" s="1"/>
  <c r="P390" i="31"/>
  <c r="T394" i="31"/>
  <c r="P131" i="32"/>
  <c r="T134" i="32"/>
  <c r="P147" i="32"/>
  <c r="T126" i="34"/>
  <c r="T125" i="34" s="1"/>
  <c r="R158" i="35"/>
  <c r="R219" i="35"/>
  <c r="T159" i="36"/>
  <c r="R214" i="36"/>
  <c r="T276" i="36"/>
  <c r="T328" i="36"/>
  <c r="T350" i="36"/>
  <c r="P364" i="36"/>
  <c r="T373" i="36"/>
  <c r="R398" i="36"/>
  <c r="BK422" i="36"/>
  <c r="J422" i="36" s="1"/>
  <c r="J125" i="36" s="1"/>
  <c r="P134" i="41"/>
  <c r="P133" i="41"/>
  <c r="BK156" i="41"/>
  <c r="J156" i="41" s="1"/>
  <c r="J105" i="41" s="1"/>
  <c r="R175" i="41"/>
  <c r="T181" i="41"/>
  <c r="T131" i="43"/>
  <c r="P151" i="43"/>
  <c r="P155" i="43"/>
  <c r="R128" i="44"/>
  <c r="R127" i="44"/>
  <c r="R126" i="44"/>
  <c r="P134" i="46"/>
  <c r="P133" i="46" s="1"/>
  <c r="T156" i="46"/>
  <c r="R175" i="46"/>
  <c r="P206" i="46"/>
  <c r="BK120" i="47"/>
  <c r="J120" i="47" s="1"/>
  <c r="J97" i="47" s="1"/>
  <c r="P132" i="47"/>
  <c r="R141" i="47"/>
  <c r="R136" i="48"/>
  <c r="P124" i="49"/>
  <c r="P125" i="52"/>
  <c r="P124" i="52" s="1"/>
  <c r="P123" i="52" s="1"/>
  <c r="AU162" i="1" s="1"/>
  <c r="R125" i="53"/>
  <c r="R124" i="53"/>
  <c r="R123" i="53"/>
  <c r="R131" i="56"/>
  <c r="P125" i="57"/>
  <c r="P124" i="57" s="1"/>
  <c r="P123" i="57" s="1"/>
  <c r="AU167" i="1" s="1"/>
  <c r="BK125" i="60"/>
  <c r="J125" i="60" s="1"/>
  <c r="J100" i="60"/>
  <c r="R141" i="2"/>
  <c r="BK159" i="2"/>
  <c r="J159" i="2"/>
  <c r="J105" i="2"/>
  <c r="P171" i="4"/>
  <c r="BK133" i="5"/>
  <c r="BK132" i="5" s="1"/>
  <c r="J132" i="5" s="1"/>
  <c r="J99" i="5" s="1"/>
  <c r="R138" i="5"/>
  <c r="T152" i="5"/>
  <c r="R137" i="6"/>
  <c r="BK159" i="6"/>
  <c r="J159" i="6" s="1"/>
  <c r="J102" i="6" s="1"/>
  <c r="P164" i="6"/>
  <c r="T193" i="6"/>
  <c r="R198" i="6"/>
  <c r="BK125" i="7"/>
  <c r="T140" i="8"/>
  <c r="R159" i="8"/>
  <c r="R176" i="8"/>
  <c r="BK192" i="8"/>
  <c r="BK175" i="8" s="1"/>
  <c r="J175" i="8" s="1"/>
  <c r="J109" i="8" s="1"/>
  <c r="J192" i="8"/>
  <c r="J111" i="8"/>
  <c r="P201" i="8"/>
  <c r="P140" i="9"/>
  <c r="T159" i="9"/>
  <c r="BK157" i="10"/>
  <c r="T173" i="10"/>
  <c r="R205" i="10"/>
  <c r="R229" i="10"/>
  <c r="R228" i="10"/>
  <c r="P245" i="10"/>
  <c r="P263" i="10"/>
  <c r="P131" i="11"/>
  <c r="AU109" i="1"/>
  <c r="T174" i="11"/>
  <c r="T217" i="11"/>
  <c r="R155" i="12"/>
  <c r="T173" i="12"/>
  <c r="R197" i="12"/>
  <c r="R202" i="12"/>
  <c r="T232" i="12"/>
  <c r="T244" i="12"/>
  <c r="BK266" i="12"/>
  <c r="J266" i="12"/>
  <c r="J119" i="12"/>
  <c r="R274" i="12"/>
  <c r="T148" i="17"/>
  <c r="BK191" i="17"/>
  <c r="J191" i="17"/>
  <c r="J106" i="17"/>
  <c r="P224" i="17"/>
  <c r="R237" i="17"/>
  <c r="BK282" i="17"/>
  <c r="J282" i="17"/>
  <c r="J112" i="17" s="1"/>
  <c r="R298" i="17"/>
  <c r="P317" i="17"/>
  <c r="T324" i="17"/>
  <c r="P350" i="17"/>
  <c r="P359" i="17"/>
  <c r="BK365" i="17"/>
  <c r="J365" i="17"/>
  <c r="J122" i="17"/>
  <c r="BK133" i="18"/>
  <c r="J133" i="18" s="1"/>
  <c r="J102" i="18" s="1"/>
  <c r="BK170" i="18"/>
  <c r="J170" i="18"/>
  <c r="J106" i="18"/>
  <c r="T170" i="18"/>
  <c r="T132" i="18" s="1"/>
  <c r="T131" i="18" s="1"/>
  <c r="BK147" i="21"/>
  <c r="BK132" i="21" s="1"/>
  <c r="J132" i="21" s="1"/>
  <c r="J101" i="21" s="1"/>
  <c r="J147" i="21"/>
  <c r="J103" i="21" s="1"/>
  <c r="P163" i="21"/>
  <c r="R168" i="21"/>
  <c r="T136" i="22"/>
  <c r="T165" i="22"/>
  <c r="P157" i="26"/>
  <c r="BK201" i="26"/>
  <c r="J201" i="26" s="1"/>
  <c r="J107" i="26" s="1"/>
  <c r="P231" i="26"/>
  <c r="T277" i="26"/>
  <c r="R327" i="26"/>
  <c r="P336" i="26"/>
  <c r="R353" i="26"/>
  <c r="BK362" i="26"/>
  <c r="J362" i="26"/>
  <c r="J119" i="26" s="1"/>
  <c r="T370" i="26"/>
  <c r="BK132" i="27"/>
  <c r="T160" i="27"/>
  <c r="BK181" i="27"/>
  <c r="J181" i="27"/>
  <c r="J106" i="27" s="1"/>
  <c r="T186" i="27"/>
  <c r="R139" i="28"/>
  <c r="P155" i="28"/>
  <c r="BK190" i="28"/>
  <c r="J190" i="28"/>
  <c r="J106" i="28"/>
  <c r="BK200" i="28"/>
  <c r="J200" i="28"/>
  <c r="J107" i="28"/>
  <c r="R166" i="29"/>
  <c r="BK152" i="31"/>
  <c r="J152" i="31" s="1"/>
  <c r="J102" i="31"/>
  <c r="R152" i="31"/>
  <c r="P184" i="31"/>
  <c r="BK197" i="31"/>
  <c r="J197" i="31" s="1"/>
  <c r="J105" i="31" s="1"/>
  <c r="R197" i="31"/>
  <c r="P235" i="31"/>
  <c r="T250" i="31"/>
  <c r="P304" i="31"/>
  <c r="R327" i="31"/>
  <c r="BK337" i="31"/>
  <c r="J337" i="31"/>
  <c r="J116" i="31" s="1"/>
  <c r="R341" i="31"/>
  <c r="P348" i="31"/>
  <c r="T363" i="31"/>
  <c r="R375" i="31"/>
  <c r="R131" i="32"/>
  <c r="BK138" i="32"/>
  <c r="J138" i="32"/>
  <c r="J104" i="32" s="1"/>
  <c r="BK147" i="32"/>
  <c r="J147" i="32" s="1"/>
  <c r="J105" i="32" s="1"/>
  <c r="BK128" i="33"/>
  <c r="J128" i="33" s="1"/>
  <c r="J102" i="33" s="1"/>
  <c r="BK127" i="33"/>
  <c r="BK126" i="33" s="1"/>
  <c r="J126" i="33" s="1"/>
  <c r="J100" i="33" s="1"/>
  <c r="J127" i="33"/>
  <c r="J101" i="33"/>
  <c r="R126" i="34"/>
  <c r="R125" i="34" s="1"/>
  <c r="BK159" i="36"/>
  <c r="J159" i="36"/>
  <c r="J103" i="36" s="1"/>
  <c r="T183" i="36"/>
  <c r="BK214" i="36"/>
  <c r="J214" i="36" s="1"/>
  <c r="J107" i="36" s="1"/>
  <c r="R252" i="36"/>
  <c r="P300" i="36"/>
  <c r="R364" i="36"/>
  <c r="BK407" i="36"/>
  <c r="J407" i="36"/>
  <c r="J122" i="36"/>
  <c r="BK164" i="38"/>
  <c r="J164" i="38" s="1"/>
  <c r="J102" i="38" s="1"/>
  <c r="BK152" i="42"/>
  <c r="J152" i="42"/>
  <c r="J102" i="42" s="1"/>
  <c r="R207" i="42"/>
  <c r="BK324" i="42"/>
  <c r="J324" i="42"/>
  <c r="J114" i="42"/>
  <c r="R364" i="42"/>
  <c r="T372" i="42"/>
  <c r="P387" i="42"/>
  <c r="BK156" i="46"/>
  <c r="BK175" i="46"/>
  <c r="J175" i="46"/>
  <c r="J106" i="46" s="1"/>
  <c r="T175" i="46"/>
  <c r="BK206" i="46"/>
  <c r="J206" i="46" s="1"/>
  <c r="J108" i="46"/>
  <c r="P120" i="47"/>
  <c r="T132" i="47"/>
  <c r="P136" i="48"/>
  <c r="R124" i="49"/>
  <c r="R123" i="49"/>
  <c r="R122" i="49" s="1"/>
  <c r="BK157" i="49"/>
  <c r="BK156" i="49" s="1"/>
  <c r="J156" i="49" s="1"/>
  <c r="J101" i="49" s="1"/>
  <c r="J157" i="49"/>
  <c r="J102" i="49"/>
  <c r="R137" i="50"/>
  <c r="P125" i="54"/>
  <c r="P124" i="54" s="1"/>
  <c r="P123" i="54" s="1"/>
  <c r="AU164" i="1" s="1"/>
  <c r="T125" i="55"/>
  <c r="T124" i="55" s="1"/>
  <c r="T123" i="55"/>
  <c r="T125" i="58"/>
  <c r="T124" i="58"/>
  <c r="T123" i="58"/>
  <c r="P125" i="60"/>
  <c r="P124" i="60"/>
  <c r="P123" i="60"/>
  <c r="AU170" i="1"/>
  <c r="R125" i="61"/>
  <c r="R124" i="61"/>
  <c r="R123" i="61"/>
  <c r="T134" i="9"/>
  <c r="T133" i="9"/>
  <c r="R145" i="9"/>
  <c r="P151" i="9"/>
  <c r="P157" i="10"/>
  <c r="P173" i="10"/>
  <c r="BK202" i="10"/>
  <c r="J202" i="10"/>
  <c r="J106" i="10"/>
  <c r="T202" i="10"/>
  <c r="T215" i="10"/>
  <c r="R245" i="10"/>
  <c r="T259" i="10"/>
  <c r="T268" i="10"/>
  <c r="BK131" i="11"/>
  <c r="J131" i="11" s="1"/>
  <c r="J101" i="11" s="1"/>
  <c r="BK174" i="11"/>
  <c r="J174" i="11"/>
  <c r="J103" i="11"/>
  <c r="BK212" i="11"/>
  <c r="J212" i="11" s="1"/>
  <c r="J105" i="11" s="1"/>
  <c r="T148" i="12"/>
  <c r="BK170" i="12"/>
  <c r="J170" i="12"/>
  <c r="J105" i="12"/>
  <c r="BK182" i="12"/>
  <c r="J182" i="12"/>
  <c r="J107" i="12"/>
  <c r="P197" i="12"/>
  <c r="P202" i="12"/>
  <c r="BK232" i="12"/>
  <c r="J232" i="12"/>
  <c r="J115" i="12"/>
  <c r="BK244" i="12"/>
  <c r="J244" i="12" s="1"/>
  <c r="J116" i="12" s="1"/>
  <c r="P170" i="13"/>
  <c r="T229" i="13"/>
  <c r="BK252" i="13"/>
  <c r="J252" i="13"/>
  <c r="J106" i="13" s="1"/>
  <c r="T269" i="13"/>
  <c r="P282" i="13"/>
  <c r="T133" i="14"/>
  <c r="T132" i="14"/>
  <c r="R153" i="14"/>
  <c r="R172" i="14"/>
  <c r="P214" i="14"/>
  <c r="BK130" i="15"/>
  <c r="T155" i="15"/>
  <c r="T135" i="16"/>
  <c r="T134" i="16"/>
  <c r="R163" i="16"/>
  <c r="T175" i="16"/>
  <c r="P193" i="16"/>
  <c r="BK133" i="21"/>
  <c r="J133" i="21"/>
  <c r="J102" i="21"/>
  <c r="R147" i="21"/>
  <c r="BK163" i="21"/>
  <c r="J163" i="21"/>
  <c r="J105" i="21"/>
  <c r="BK129" i="22"/>
  <c r="J129" i="22" s="1"/>
  <c r="J101" i="22" s="1"/>
  <c r="T146" i="22"/>
  <c r="BK133" i="23"/>
  <c r="T143" i="23"/>
  <c r="P150" i="23"/>
  <c r="P174" i="23"/>
  <c r="T147" i="25"/>
  <c r="BK149" i="26"/>
  <c r="J149" i="26"/>
  <c r="J102" i="26"/>
  <c r="T149" i="26"/>
  <c r="BK181" i="26"/>
  <c r="J181" i="26"/>
  <c r="J104" i="26" s="1"/>
  <c r="R191" i="26"/>
  <c r="P201" i="26"/>
  <c r="BK255" i="26"/>
  <c r="J255" i="26" s="1"/>
  <c r="J111" i="26"/>
  <c r="R277" i="26"/>
  <c r="P327" i="26"/>
  <c r="BK336" i="26"/>
  <c r="J336" i="26" s="1"/>
  <c r="J115" i="26" s="1"/>
  <c r="R336" i="26"/>
  <c r="P353" i="26"/>
  <c r="P362" i="26"/>
  <c r="R370" i="26"/>
  <c r="R132" i="27"/>
  <c r="BK167" i="27"/>
  <c r="J167" i="27" s="1"/>
  <c r="J105" i="27" s="1"/>
  <c r="T181" i="27"/>
  <c r="T166" i="29"/>
  <c r="P132" i="30"/>
  <c r="P131" i="30"/>
  <c r="T159" i="30"/>
  <c r="P160" i="31"/>
  <c r="BK206" i="31"/>
  <c r="J206" i="31"/>
  <c r="J107" i="31" s="1"/>
  <c r="R235" i="31"/>
  <c r="T274" i="31"/>
  <c r="P327" i="31"/>
  <c r="P337" i="31"/>
  <c r="R351" i="31"/>
  <c r="P369" i="31"/>
  <c r="BK379" i="31"/>
  <c r="J379" i="31"/>
  <c r="J123" i="31" s="1"/>
  <c r="R383" i="31"/>
  <c r="BK394" i="31"/>
  <c r="J394" i="31"/>
  <c r="J126" i="31"/>
  <c r="BK131" i="32"/>
  <c r="J131" i="32" s="1"/>
  <c r="J102" i="32" s="1"/>
  <c r="P134" i="32"/>
  <c r="R147" i="32"/>
  <c r="P128" i="33"/>
  <c r="P127" i="33"/>
  <c r="P126" i="33" s="1"/>
  <c r="AU140" i="1" s="1"/>
  <c r="T158" i="35"/>
  <c r="T219" i="35"/>
  <c r="R129" i="39"/>
  <c r="P176" i="39"/>
  <c r="BK137" i="40"/>
  <c r="J137" i="40"/>
  <c r="J102" i="40"/>
  <c r="R145" i="40"/>
  <c r="BK175" i="41"/>
  <c r="J175" i="41"/>
  <c r="J106" i="41" s="1"/>
  <c r="BK217" i="41"/>
  <c r="J217" i="41" s="1"/>
  <c r="J108" i="41" s="1"/>
  <c r="BK125" i="59"/>
  <c r="J125" i="59" s="1"/>
  <c r="J100" i="59" s="1"/>
  <c r="R125" i="60"/>
  <c r="R124" i="60" s="1"/>
  <c r="R123" i="60"/>
  <c r="T125" i="61"/>
  <c r="T124" i="61"/>
  <c r="T123" i="61"/>
  <c r="BK141" i="2"/>
  <c r="J141" i="2"/>
  <c r="J103" i="2" s="1"/>
  <c r="R159" i="2"/>
  <c r="BK138" i="5"/>
  <c r="J138" i="5"/>
  <c r="J101" i="5"/>
  <c r="T155" i="5"/>
  <c r="BK137" i="6"/>
  <c r="J137" i="6" s="1"/>
  <c r="J100" i="6"/>
  <c r="BK164" i="6"/>
  <c r="J164" i="6"/>
  <c r="J103" i="6"/>
  <c r="BK193" i="6"/>
  <c r="J193" i="6"/>
  <c r="J109" i="6"/>
  <c r="R202" i="6"/>
  <c r="P149" i="8"/>
  <c r="P159" i="8"/>
  <c r="R164" i="8"/>
  <c r="R192" i="8"/>
  <c r="BK201" i="8"/>
  <c r="J201" i="8" s="1"/>
  <c r="J113" i="8" s="1"/>
  <c r="R134" i="9"/>
  <c r="R133" i="9"/>
  <c r="R132" i="9" s="1"/>
  <c r="P145" i="9"/>
  <c r="P159" i="9"/>
  <c r="R148" i="10"/>
  <c r="R182" i="10"/>
  <c r="R202" i="10"/>
  <c r="P215" i="10"/>
  <c r="P229" i="10"/>
  <c r="P228" i="10"/>
  <c r="T245" i="10"/>
  <c r="T263" i="10"/>
  <c r="T130" i="15"/>
  <c r="T129" i="15" s="1"/>
  <c r="T128" i="15" s="1"/>
  <c r="BK155" i="15"/>
  <c r="J155" i="15" s="1"/>
  <c r="J102" i="15"/>
  <c r="P160" i="15"/>
  <c r="BK162" i="17"/>
  <c r="J162" i="17" s="1"/>
  <c r="J103" i="17" s="1"/>
  <c r="R172" i="17"/>
  <c r="P191" i="17"/>
  <c r="T224" i="17"/>
  <c r="P237" i="17"/>
  <c r="P253" i="17"/>
  <c r="BK298" i="17"/>
  <c r="J298" i="17" s="1"/>
  <c r="J113" i="17" s="1"/>
  <c r="R305" i="17"/>
  <c r="T317" i="17"/>
  <c r="R324" i="17"/>
  <c r="R327" i="17"/>
  <c r="P345" i="17"/>
  <c r="T133" i="18"/>
  <c r="P159" i="18"/>
  <c r="R174" i="18"/>
  <c r="R133" i="21"/>
  <c r="R150" i="21"/>
  <c r="BK168" i="21"/>
  <c r="J168" i="21"/>
  <c r="J107" i="21" s="1"/>
  <c r="R136" i="22"/>
  <c r="P165" i="22"/>
  <c r="T133" i="23"/>
  <c r="T159" i="23"/>
  <c r="P130" i="24"/>
  <c r="BK140" i="24"/>
  <c r="J140" i="24"/>
  <c r="J103" i="24" s="1"/>
  <c r="T152" i="24"/>
  <c r="BK147" i="25"/>
  <c r="J147" i="25" s="1"/>
  <c r="J103" i="25" s="1"/>
  <c r="BK179" i="25"/>
  <c r="BK178" i="25"/>
  <c r="J178" i="25" s="1"/>
  <c r="J105" i="25" s="1"/>
  <c r="P166" i="29"/>
  <c r="P159" i="30"/>
  <c r="P152" i="30" s="1"/>
  <c r="P159" i="36"/>
  <c r="T214" i="36"/>
  <c r="P276" i="36"/>
  <c r="P328" i="36"/>
  <c r="R354" i="36"/>
  <c r="BK368" i="36"/>
  <c r="J368" i="36"/>
  <c r="J117" i="36" s="1"/>
  <c r="T368" i="36"/>
  <c r="R390" i="36"/>
  <c r="BK404" i="36"/>
  <c r="J404" i="36" s="1"/>
  <c r="J121" i="36" s="1"/>
  <c r="R422" i="36"/>
  <c r="R137" i="40"/>
  <c r="R156" i="41"/>
  <c r="R217" i="41"/>
  <c r="P152" i="42"/>
  <c r="T160" i="42"/>
  <c r="P207" i="42"/>
  <c r="P253" i="42"/>
  <c r="T253" i="42"/>
  <c r="P305" i="42"/>
  <c r="P252" i="42" s="1"/>
  <c r="R324" i="42"/>
  <c r="T324" i="42"/>
  <c r="R343" i="42"/>
  <c r="BK353" i="42"/>
  <c r="J353" i="42" s="1"/>
  <c r="J119" i="42" s="1"/>
  <c r="T353" i="42"/>
  <c r="R361" i="42"/>
  <c r="BK368" i="42"/>
  <c r="J368" i="42"/>
  <c r="J122" i="42"/>
  <c r="T376" i="42"/>
  <c r="P131" i="43"/>
  <c r="R148" i="43"/>
  <c r="BK151" i="43"/>
  <c r="J151" i="43"/>
  <c r="J104" i="43" s="1"/>
  <c r="T155" i="43"/>
  <c r="BK139" i="49"/>
  <c r="J139" i="49"/>
  <c r="J99" i="49" s="1"/>
  <c r="R157" i="49"/>
  <c r="R156" i="49"/>
  <c r="BK121" i="50"/>
  <c r="J121" i="50"/>
  <c r="J98" i="50"/>
  <c r="P137" i="50"/>
  <c r="T125" i="51"/>
  <c r="T124" i="51"/>
  <c r="T123" i="51"/>
  <c r="T125" i="59"/>
  <c r="T124" i="59" s="1"/>
  <c r="T123" i="59" s="1"/>
  <c r="T133" i="5"/>
  <c r="T132" i="5"/>
  <c r="R152" i="5"/>
  <c r="R151" i="5"/>
  <c r="R148" i="6"/>
  <c r="R164" i="6"/>
  <c r="P193" i="6"/>
  <c r="T198" i="6"/>
  <c r="P197" i="8"/>
  <c r="BK140" i="9"/>
  <c r="J140" i="9"/>
  <c r="J103" i="9"/>
  <c r="T151" i="9"/>
  <c r="T150" i="9"/>
  <c r="BK182" i="10"/>
  <c r="J182" i="10" s="1"/>
  <c r="J105" i="10" s="1"/>
  <c r="T205" i="10"/>
  <c r="BK233" i="10"/>
  <c r="J233" i="10"/>
  <c r="J115" i="10"/>
  <c r="P241" i="10"/>
  <c r="BK144" i="11"/>
  <c r="J144" i="11" s="1"/>
  <c r="J102" i="11" s="1"/>
  <c r="BK208" i="11"/>
  <c r="J208" i="11"/>
  <c r="J104" i="11"/>
  <c r="BK217" i="11"/>
  <c r="J217" i="11"/>
  <c r="J106" i="11" s="1"/>
  <c r="BK155" i="12"/>
  <c r="J155" i="12" s="1"/>
  <c r="J103" i="12"/>
  <c r="T170" i="12"/>
  <c r="T182" i="12"/>
  <c r="R208" i="12"/>
  <c r="R248" i="12"/>
  <c r="T266" i="12"/>
  <c r="T274" i="12"/>
  <c r="BK134" i="13"/>
  <c r="R134" i="13"/>
  <c r="BK229" i="13"/>
  <c r="J229" i="13" s="1"/>
  <c r="J103" i="13" s="1"/>
  <c r="BK248" i="13"/>
  <c r="J248" i="13"/>
  <c r="J105" i="13" s="1"/>
  <c r="T252" i="13"/>
  <c r="T282" i="13"/>
  <c r="P172" i="14"/>
  <c r="BK160" i="27"/>
  <c r="J160" i="27"/>
  <c r="J102" i="27" s="1"/>
  <c r="P160" i="27"/>
  <c r="R181" i="27"/>
  <c r="BK133" i="28"/>
  <c r="J133" i="28" s="1"/>
  <c r="J102" i="28" s="1"/>
  <c r="P139" i="28"/>
  <c r="P165" i="28"/>
  <c r="T200" i="28"/>
  <c r="P151" i="36"/>
  <c r="BK183" i="36"/>
  <c r="J183" i="36"/>
  <c r="J104" i="36"/>
  <c r="BK205" i="36"/>
  <c r="J205" i="36"/>
  <c r="J105" i="36"/>
  <c r="T205" i="36"/>
  <c r="T252" i="36"/>
  <c r="T300" i="36"/>
  <c r="P350" i="36"/>
  <c r="BK364" i="36"/>
  <c r="J364" i="36"/>
  <c r="J116" i="36" s="1"/>
  <c r="BK373" i="36"/>
  <c r="J373" i="36" s="1"/>
  <c r="J118" i="36"/>
  <c r="P390" i="36"/>
  <c r="P404" i="36"/>
  <c r="P422" i="36"/>
  <c r="R128" i="37"/>
  <c r="R127" i="37"/>
  <c r="R126" i="37"/>
  <c r="T127" i="38"/>
  <c r="T169" i="39"/>
  <c r="T145" i="40"/>
  <c r="BK134" i="41"/>
  <c r="J134" i="41"/>
  <c r="J102" i="41" s="1"/>
  <c r="P156" i="41"/>
  <c r="T175" i="41"/>
  <c r="P181" i="41"/>
  <c r="T134" i="46"/>
  <c r="T133" i="46"/>
  <c r="P181" i="46"/>
  <c r="T181" i="46"/>
  <c r="T125" i="53"/>
  <c r="T124" i="53"/>
  <c r="T123" i="53"/>
  <c r="P126" i="56"/>
  <c r="P125" i="56"/>
  <c r="P124" i="56"/>
  <c r="AU166" i="1"/>
  <c r="BK125" i="57"/>
  <c r="P125" i="59"/>
  <c r="P124" i="59"/>
  <c r="P123" i="59" s="1"/>
  <c r="AU169" i="1"/>
  <c r="T125" i="60"/>
  <c r="T124" i="60"/>
  <c r="T123" i="60"/>
  <c r="BK125" i="61"/>
  <c r="J125" i="61"/>
  <c r="J100" i="61"/>
  <c r="R129" i="3"/>
  <c r="R128" i="3"/>
  <c r="P145" i="3"/>
  <c r="P144" i="3"/>
  <c r="P135" i="4"/>
  <c r="P134" i="4" s="1"/>
  <c r="T143" i="4"/>
  <c r="T157" i="4"/>
  <c r="BK171" i="4"/>
  <c r="J171" i="4" s="1"/>
  <c r="J110" i="4" s="1"/>
  <c r="T137" i="6"/>
  <c r="P159" i="6"/>
  <c r="P177" i="6"/>
  <c r="P198" i="6"/>
  <c r="P176" i="6" s="1"/>
  <c r="BK140" i="8"/>
  <c r="J140" i="8"/>
  <c r="J102" i="8" s="1"/>
  <c r="R149" i="8"/>
  <c r="BK164" i="8"/>
  <c r="J164" i="8" s="1"/>
  <c r="J105" i="8" s="1"/>
  <c r="BK197" i="8"/>
  <c r="J197" i="8"/>
  <c r="J112" i="8"/>
  <c r="BK148" i="10"/>
  <c r="J148" i="10"/>
  <c r="J102" i="10" s="1"/>
  <c r="P182" i="10"/>
  <c r="P205" i="10"/>
  <c r="T229" i="10"/>
  <c r="T228" i="10"/>
  <c r="T233" i="10"/>
  <c r="BK259" i="10"/>
  <c r="J259" i="10"/>
  <c r="J118" i="10" s="1"/>
  <c r="BK268" i="10"/>
  <c r="J268" i="10" s="1"/>
  <c r="J121" i="10" s="1"/>
  <c r="R144" i="11"/>
  <c r="T208" i="11"/>
  <c r="P155" i="12"/>
  <c r="P170" i="12"/>
  <c r="R182" i="12"/>
  <c r="P208" i="12"/>
  <c r="T248" i="12"/>
  <c r="P266" i="12"/>
  <c r="R270" i="12"/>
  <c r="P162" i="17"/>
  <c r="P172" i="17"/>
  <c r="R191" i="17"/>
  <c r="BK237" i="17"/>
  <c r="J237" i="17"/>
  <c r="J110" i="17" s="1"/>
  <c r="R253" i="17"/>
  <c r="BK305" i="17"/>
  <c r="J305" i="17"/>
  <c r="J114" i="17"/>
  <c r="BK327" i="17"/>
  <c r="J327" i="17"/>
  <c r="J117" i="17" s="1"/>
  <c r="BK350" i="17"/>
  <c r="J350" i="17"/>
  <c r="J119" i="17" s="1"/>
  <c r="T365" i="17"/>
  <c r="P170" i="18"/>
  <c r="T129" i="22"/>
  <c r="R146" i="22"/>
  <c r="BK143" i="23"/>
  <c r="J143" i="23"/>
  <c r="J103" i="23"/>
  <c r="P159" i="23"/>
  <c r="T174" i="23"/>
  <c r="R133" i="24"/>
  <c r="P152" i="24"/>
  <c r="BK132" i="25"/>
  <c r="J132" i="25" s="1"/>
  <c r="P132" i="25"/>
  <c r="P131" i="25" s="1"/>
  <c r="R179" i="25"/>
  <c r="R178" i="25" s="1"/>
  <c r="T133" i="28"/>
  <c r="T165" i="28"/>
  <c r="R200" i="28"/>
  <c r="T128" i="29"/>
  <c r="T127" i="29"/>
  <c r="R172" i="29"/>
  <c r="R132" i="30"/>
  <c r="R131" i="30"/>
  <c r="R130" i="30"/>
  <c r="T153" i="30"/>
  <c r="P152" i="31"/>
  <c r="BK184" i="31"/>
  <c r="J184" i="31"/>
  <c r="J104" i="31" s="1"/>
  <c r="T206" i="31"/>
  <c r="BK274" i="31"/>
  <c r="J274" i="31"/>
  <c r="J112" i="31" s="1"/>
  <c r="R304" i="31"/>
  <c r="T327" i="31"/>
  <c r="T341" i="31"/>
  <c r="T348" i="31"/>
  <c r="P363" i="31"/>
  <c r="BK375" i="31"/>
  <c r="J375" i="31"/>
  <c r="J122" i="31"/>
  <c r="R379" i="31"/>
  <c r="R390" i="31"/>
  <c r="R134" i="32"/>
  <c r="BK126" i="34"/>
  <c r="J126" i="34" s="1"/>
  <c r="J101" i="34" s="1"/>
  <c r="R134" i="35"/>
  <c r="R133" i="35" s="1"/>
  <c r="BK177" i="35"/>
  <c r="J177" i="35"/>
  <c r="J106" i="35"/>
  <c r="BK219" i="35"/>
  <c r="J219" i="35"/>
  <c r="J108" i="35"/>
  <c r="R151" i="36"/>
  <c r="R150" i="36"/>
  <c r="P183" i="36"/>
  <c r="P205" i="36"/>
  <c r="P252" i="36"/>
  <c r="R276" i="36"/>
  <c r="R275" i="36" s="1"/>
  <c r="BK328" i="36"/>
  <c r="J328" i="36"/>
  <c r="J113" i="36" s="1"/>
  <c r="BK354" i="36"/>
  <c r="J354" i="36"/>
  <c r="J115" i="36" s="1"/>
  <c r="T364" i="36"/>
  <c r="R368" i="36"/>
  <c r="BK390" i="36"/>
  <c r="J390" i="36"/>
  <c r="J119" i="36"/>
  <c r="T398" i="36"/>
  <c r="P407" i="36"/>
  <c r="P411" i="36"/>
  <c r="BK418" i="36"/>
  <c r="J418" i="36" s="1"/>
  <c r="J124" i="36" s="1"/>
  <c r="BK128" i="37"/>
  <c r="R127" i="38"/>
  <c r="R126" i="38" s="1"/>
  <c r="R169" i="39"/>
  <c r="P128" i="40"/>
  <c r="T137" i="40"/>
  <c r="T156" i="41"/>
  <c r="T217" i="41"/>
  <c r="R181" i="46"/>
  <c r="T120" i="47"/>
  <c r="P141" i="47"/>
  <c r="BK136" i="48"/>
  <c r="BK120" i="48" s="1"/>
  <c r="J120" i="48" s="1"/>
  <c r="J97" i="48" s="1"/>
  <c r="J136" i="48"/>
  <c r="J99" i="48"/>
  <c r="P139" i="49"/>
  <c r="R125" i="52"/>
  <c r="R124" i="52" s="1"/>
  <c r="R123" i="52" s="1"/>
  <c r="T125" i="54"/>
  <c r="T124" i="54"/>
  <c r="T123" i="54"/>
  <c r="R126" i="56"/>
  <c r="P125" i="61"/>
  <c r="P124" i="61" s="1"/>
  <c r="P123" i="61" s="1"/>
  <c r="AU171" i="1" s="1"/>
  <c r="BK118" i="62"/>
  <c r="J118" i="62" s="1"/>
  <c r="J97" i="62"/>
  <c r="P118" i="62"/>
  <c r="P117" i="62"/>
  <c r="AU172" i="1"/>
  <c r="R118" i="62"/>
  <c r="R117" i="62"/>
  <c r="T118" i="62"/>
  <c r="T117" i="62"/>
  <c r="BK158" i="16"/>
  <c r="J158" i="16"/>
  <c r="J103" i="16" s="1"/>
  <c r="BK176" i="25"/>
  <c r="J176" i="25" s="1"/>
  <c r="J104" i="25" s="1"/>
  <c r="BK204" i="31"/>
  <c r="J204" i="31" s="1"/>
  <c r="J106" i="31"/>
  <c r="BK212" i="36"/>
  <c r="J212" i="36"/>
  <c r="J106" i="36"/>
  <c r="BK153" i="46"/>
  <c r="BK133" i="46" s="1"/>
  <c r="J153" i="46"/>
  <c r="J103" i="46"/>
  <c r="BK153" i="58"/>
  <c r="BK124" i="58" s="1"/>
  <c r="BK123" i="58" s="1"/>
  <c r="J123" i="58" s="1"/>
  <c r="J32" i="58" s="1"/>
  <c r="BK234" i="17"/>
  <c r="J234" i="17" s="1"/>
  <c r="J108" i="17" s="1"/>
  <c r="BK166" i="21"/>
  <c r="J166" i="21"/>
  <c r="J106" i="21" s="1"/>
  <c r="BK165" i="27"/>
  <c r="J165" i="27"/>
  <c r="J104" i="27"/>
  <c r="BK167" i="39"/>
  <c r="J167" i="39"/>
  <c r="J102" i="39"/>
  <c r="BK162" i="51"/>
  <c r="J162" i="51"/>
  <c r="J101" i="51"/>
  <c r="BK144" i="5"/>
  <c r="J144" i="5"/>
  <c r="J102" i="5" s="1"/>
  <c r="BK164" i="5"/>
  <c r="J164" i="5" s="1"/>
  <c r="J109" i="5"/>
  <c r="BK131" i="7"/>
  <c r="J131" i="7"/>
  <c r="J101" i="7"/>
  <c r="BK170" i="8"/>
  <c r="J170" i="8"/>
  <c r="J106" i="8"/>
  <c r="BK173" i="8"/>
  <c r="J173" i="8"/>
  <c r="J108" i="8"/>
  <c r="BK208" i="8"/>
  <c r="J208" i="8"/>
  <c r="J114" i="8"/>
  <c r="BK223" i="10"/>
  <c r="J223" i="10" s="1"/>
  <c r="J109" i="10" s="1"/>
  <c r="BK158" i="15"/>
  <c r="J158" i="15" s="1"/>
  <c r="J103" i="15" s="1"/>
  <c r="BK156" i="16"/>
  <c r="J156" i="16"/>
  <c r="J102" i="16" s="1"/>
  <c r="BK160" i="16"/>
  <c r="J160" i="16" s="1"/>
  <c r="J104" i="16" s="1"/>
  <c r="BK141" i="53"/>
  <c r="J141" i="53"/>
  <c r="J101" i="53"/>
  <c r="BK136" i="54"/>
  <c r="J136" i="54" s="1"/>
  <c r="J101" i="54" s="1"/>
  <c r="BK136" i="55"/>
  <c r="J136" i="55"/>
  <c r="J101" i="55" s="1"/>
  <c r="BK149" i="4"/>
  <c r="J149" i="4"/>
  <c r="J103" i="4"/>
  <c r="BK154" i="4"/>
  <c r="J154" i="4"/>
  <c r="J106" i="4"/>
  <c r="BK146" i="5"/>
  <c r="J146" i="5"/>
  <c r="J103" i="5" s="1"/>
  <c r="BK209" i="6"/>
  <c r="J209" i="6"/>
  <c r="J113" i="6" s="1"/>
  <c r="BK194" i="12"/>
  <c r="J194" i="12" s="1"/>
  <c r="J110" i="12"/>
  <c r="BK357" i="17"/>
  <c r="J357" i="17"/>
  <c r="J120" i="17" s="1"/>
  <c r="BK199" i="26"/>
  <c r="J199" i="26" s="1"/>
  <c r="J106" i="26" s="1"/>
  <c r="BK378" i="26"/>
  <c r="J378" i="26" s="1"/>
  <c r="J123" i="26" s="1"/>
  <c r="BK377" i="26"/>
  <c r="J377" i="26"/>
  <c r="J122" i="26" s="1"/>
  <c r="BK205" i="42"/>
  <c r="J205" i="42" s="1"/>
  <c r="J106" i="42" s="1"/>
  <c r="BK250" i="42"/>
  <c r="J250" i="42" s="1"/>
  <c r="J109" i="42"/>
  <c r="BK146" i="56"/>
  <c r="J146" i="56"/>
  <c r="J102" i="56"/>
  <c r="BK141" i="4"/>
  <c r="J141" i="4"/>
  <c r="J101" i="4"/>
  <c r="BK226" i="10"/>
  <c r="J226" i="10"/>
  <c r="J111" i="10" s="1"/>
  <c r="BK266" i="10"/>
  <c r="J266" i="10"/>
  <c r="J120" i="10" s="1"/>
  <c r="BK191" i="12"/>
  <c r="J191" i="12" s="1"/>
  <c r="J108" i="12" s="1"/>
  <c r="BK264" i="12"/>
  <c r="J264" i="12" s="1"/>
  <c r="J118" i="12"/>
  <c r="BK157" i="18"/>
  <c r="J157" i="18"/>
  <c r="J104" i="18"/>
  <c r="BK375" i="26"/>
  <c r="J375" i="26"/>
  <c r="J121" i="26"/>
  <c r="BK141" i="60"/>
  <c r="BK124" i="60" s="1"/>
  <c r="J124" i="60" s="1"/>
  <c r="J99" i="60" s="1"/>
  <c r="J141" i="60"/>
  <c r="J101" i="60" s="1"/>
  <c r="BK168" i="12"/>
  <c r="J168" i="12" s="1"/>
  <c r="J104" i="12" s="1"/>
  <c r="BK153" i="19"/>
  <c r="J153" i="19"/>
  <c r="J103" i="19" s="1"/>
  <c r="BK172" i="23"/>
  <c r="J172" i="23"/>
  <c r="J106" i="23" s="1"/>
  <c r="BK141" i="52"/>
  <c r="J141" i="52"/>
  <c r="J101" i="52"/>
  <c r="BK156" i="57"/>
  <c r="J156" i="57"/>
  <c r="J101" i="57"/>
  <c r="BK174" i="4"/>
  <c r="J174" i="4"/>
  <c r="J111" i="4" s="1"/>
  <c r="BK207" i="6"/>
  <c r="J207" i="6" s="1"/>
  <c r="J112" i="6"/>
  <c r="BK155" i="18"/>
  <c r="J155" i="18"/>
  <c r="J103" i="18" s="1"/>
  <c r="BK252" i="26"/>
  <c r="J252" i="26"/>
  <c r="J109" i="26" s="1"/>
  <c r="BK273" i="36"/>
  <c r="J273" i="36"/>
  <c r="J109" i="36"/>
  <c r="BK153" i="15"/>
  <c r="J153" i="15"/>
  <c r="J101" i="15"/>
  <c r="BK247" i="31"/>
  <c r="J247" i="31" s="1"/>
  <c r="J109" i="31" s="1"/>
  <c r="BK153" i="41"/>
  <c r="J153" i="41" s="1"/>
  <c r="J103" i="41"/>
  <c r="BK149" i="5"/>
  <c r="J149" i="5"/>
  <c r="J105" i="5" s="1"/>
  <c r="BK171" i="6"/>
  <c r="J171" i="6" s="1"/>
  <c r="J104" i="6" s="1"/>
  <c r="BK167" i="15"/>
  <c r="J167" i="15"/>
  <c r="J105" i="15"/>
  <c r="BK170" i="15"/>
  <c r="J170" i="15" s="1"/>
  <c r="J106" i="15" s="1"/>
  <c r="BK174" i="6"/>
  <c r="J174" i="6"/>
  <c r="J106" i="6" s="1"/>
  <c r="BK148" i="9"/>
  <c r="J148" i="9"/>
  <c r="J105" i="9"/>
  <c r="BK163" i="27"/>
  <c r="J163" i="27"/>
  <c r="J103" i="27"/>
  <c r="BK151" i="4"/>
  <c r="J151" i="4"/>
  <c r="J104" i="4" s="1"/>
  <c r="BK271" i="10"/>
  <c r="J271" i="10" s="1"/>
  <c r="J122" i="10" s="1"/>
  <c r="BK277" i="12"/>
  <c r="J277" i="12" s="1"/>
  <c r="J122" i="12"/>
  <c r="BK150" i="30"/>
  <c r="J150" i="30"/>
  <c r="J103" i="30"/>
  <c r="BK155" i="35"/>
  <c r="J155" i="35"/>
  <c r="J103" i="35" s="1"/>
  <c r="BK154" i="49"/>
  <c r="J154" i="49"/>
  <c r="J100" i="49"/>
  <c r="BK153" i="59"/>
  <c r="BK124" i="59" s="1"/>
  <c r="J124" i="59" s="1"/>
  <c r="J99" i="59" s="1"/>
  <c r="J153" i="59"/>
  <c r="J101" i="59" s="1"/>
  <c r="BK134" i="61"/>
  <c r="J134" i="61" s="1"/>
  <c r="J101" i="61" s="1"/>
  <c r="E85" i="62"/>
  <c r="F92" i="62"/>
  <c r="BF120" i="62"/>
  <c r="J111" i="62"/>
  <c r="BF119" i="62"/>
  <c r="F120" i="61"/>
  <c r="BF128" i="61"/>
  <c r="BF133" i="61"/>
  <c r="E111" i="61"/>
  <c r="BF131" i="61"/>
  <c r="J117" i="61"/>
  <c r="BF126" i="61"/>
  <c r="BF129" i="61"/>
  <c r="BF132" i="61"/>
  <c r="BF127" i="61"/>
  <c r="BF130" i="61"/>
  <c r="BF135" i="61"/>
  <c r="F120" i="60"/>
  <c r="BF131" i="60"/>
  <c r="BF136" i="60"/>
  <c r="BF126" i="60"/>
  <c r="BF127" i="60"/>
  <c r="BF128" i="60"/>
  <c r="E85" i="60"/>
  <c r="BF129" i="60"/>
  <c r="BF132" i="60"/>
  <c r="BF135" i="60"/>
  <c r="BF140" i="60"/>
  <c r="BF142" i="60"/>
  <c r="J91" i="60"/>
  <c r="BF133" i="60"/>
  <c r="BF134" i="60"/>
  <c r="BF137" i="60"/>
  <c r="BF138" i="60"/>
  <c r="BF139" i="60"/>
  <c r="E85" i="59"/>
  <c r="J91" i="59"/>
  <c r="BF127" i="59"/>
  <c r="BF128" i="59"/>
  <c r="BF129" i="59"/>
  <c r="BF132" i="59"/>
  <c r="BF151" i="59"/>
  <c r="BF139" i="59"/>
  <c r="BF142" i="59"/>
  <c r="F94" i="59"/>
  <c r="BF126" i="59"/>
  <c r="BF138" i="59"/>
  <c r="BF140" i="59"/>
  <c r="BF130" i="59"/>
  <c r="BF133" i="59"/>
  <c r="BF134" i="59"/>
  <c r="BF136" i="59"/>
  <c r="BF144" i="59"/>
  <c r="BF147" i="59"/>
  <c r="BF150" i="59"/>
  <c r="BF152" i="59"/>
  <c r="BF154" i="59"/>
  <c r="BF145" i="59"/>
  <c r="BF141" i="59"/>
  <c r="BF143" i="59"/>
  <c r="BF149" i="59"/>
  <c r="BF135" i="59"/>
  <c r="BF137" i="59"/>
  <c r="BF146" i="59"/>
  <c r="BF148" i="59"/>
  <c r="E111" i="58"/>
  <c r="BF133" i="58"/>
  <c r="BF128" i="58"/>
  <c r="BF135" i="58"/>
  <c r="BF137" i="58"/>
  <c r="BF139" i="58"/>
  <c r="BF143" i="58"/>
  <c r="BF144" i="58"/>
  <c r="BF149" i="58"/>
  <c r="F94" i="58"/>
  <c r="BF134" i="58"/>
  <c r="BF136" i="58"/>
  <c r="BF148" i="58"/>
  <c r="BF151" i="58"/>
  <c r="BF152" i="58"/>
  <c r="J91" i="58"/>
  <c r="BF126" i="58"/>
  <c r="BF127" i="58"/>
  <c r="BF129" i="58"/>
  <c r="BF130" i="58"/>
  <c r="BF132" i="58"/>
  <c r="BF147" i="58"/>
  <c r="BF150" i="58"/>
  <c r="BF154" i="58"/>
  <c r="BF138" i="58"/>
  <c r="BF140" i="58"/>
  <c r="BF141" i="58"/>
  <c r="BF142" i="58"/>
  <c r="BF145" i="58"/>
  <c r="BF146" i="58"/>
  <c r="BF142" i="57"/>
  <c r="BF146" i="57"/>
  <c r="E111" i="57"/>
  <c r="BF128" i="57"/>
  <c r="BF137" i="57"/>
  <c r="BF144" i="57"/>
  <c r="BF150" i="57"/>
  <c r="BF155" i="57"/>
  <c r="BF157" i="57"/>
  <c r="BF138" i="57"/>
  <c r="BF145" i="57"/>
  <c r="BF151" i="57"/>
  <c r="BF126" i="57"/>
  <c r="BF127" i="57"/>
  <c r="BF129" i="57"/>
  <c r="BF135" i="57"/>
  <c r="BF136" i="57"/>
  <c r="BF139" i="57"/>
  <c r="BF141" i="57"/>
  <c r="BF149" i="57"/>
  <c r="J91" i="57"/>
  <c r="BF132" i="57"/>
  <c r="BF143" i="57"/>
  <c r="BF148" i="57"/>
  <c r="BF152" i="57"/>
  <c r="BF153" i="57"/>
  <c r="F94" i="57"/>
  <c r="BF133" i="57"/>
  <c r="BF134" i="57"/>
  <c r="BF130" i="57"/>
  <c r="BF140" i="57"/>
  <c r="BF147" i="57"/>
  <c r="BF154" i="57"/>
  <c r="J91" i="56"/>
  <c r="E112" i="56"/>
  <c r="F94" i="56"/>
  <c r="BF129" i="56"/>
  <c r="BF130" i="56"/>
  <c r="BF134" i="56"/>
  <c r="BF135" i="56"/>
  <c r="BF137" i="56"/>
  <c r="BF139" i="56"/>
  <c r="BF144" i="56"/>
  <c r="BF147" i="56"/>
  <c r="BF127" i="56"/>
  <c r="BF132" i="56"/>
  <c r="BF133" i="56"/>
  <c r="BF136" i="56"/>
  <c r="BF138" i="56"/>
  <c r="BF140" i="56"/>
  <c r="BF141" i="56"/>
  <c r="BF142" i="56"/>
  <c r="BF143" i="56"/>
  <c r="BF145" i="56"/>
  <c r="BF126" i="55"/>
  <c r="J117" i="55"/>
  <c r="BF134" i="55"/>
  <c r="BF137" i="55"/>
  <c r="E85" i="55"/>
  <c r="F94" i="55"/>
  <c r="BF127" i="55"/>
  <c r="BF128" i="55"/>
  <c r="BF129" i="55"/>
  <c r="BF130" i="55"/>
  <c r="BF131" i="55"/>
  <c r="BF132" i="55"/>
  <c r="BF133" i="55"/>
  <c r="BF135" i="55"/>
  <c r="E85" i="54"/>
  <c r="J91" i="54"/>
  <c r="F120" i="54"/>
  <c r="BF126" i="54"/>
  <c r="BF127" i="54"/>
  <c r="BF129" i="54"/>
  <c r="BF130" i="54"/>
  <c r="BF132" i="54"/>
  <c r="BF133" i="54"/>
  <c r="BF134" i="54"/>
  <c r="BF135" i="54"/>
  <c r="BF137" i="54"/>
  <c r="BF128" i="54"/>
  <c r="BF131" i="54"/>
  <c r="BF133" i="53"/>
  <c r="E85" i="53"/>
  <c r="F94" i="53"/>
  <c r="J117" i="53"/>
  <c r="BF126" i="53"/>
  <c r="BF127" i="53"/>
  <c r="BF129" i="53"/>
  <c r="BF130" i="53"/>
  <c r="BF131" i="53"/>
  <c r="BF134" i="53"/>
  <c r="BF135" i="53"/>
  <c r="BF136" i="53"/>
  <c r="BF137" i="53"/>
  <c r="BF138" i="53"/>
  <c r="BF139" i="53"/>
  <c r="BF128" i="53"/>
  <c r="BF132" i="53"/>
  <c r="BF140" i="53"/>
  <c r="BF142" i="53"/>
  <c r="J125" i="51"/>
  <c r="J100" i="51"/>
  <c r="E85" i="52"/>
  <c r="BF129" i="52"/>
  <c r="BF130" i="52"/>
  <c r="BF131" i="52"/>
  <c r="BF133" i="52"/>
  <c r="BF134" i="52"/>
  <c r="BF137" i="52"/>
  <c r="BF138" i="52"/>
  <c r="BF139" i="52"/>
  <c r="J91" i="52"/>
  <c r="F94" i="52"/>
  <c r="BF126" i="52"/>
  <c r="BF127" i="52"/>
  <c r="BF128" i="52"/>
  <c r="BF132" i="52"/>
  <c r="BF135" i="52"/>
  <c r="BF136" i="52"/>
  <c r="BF140" i="52"/>
  <c r="BF142" i="52"/>
  <c r="F94" i="51"/>
  <c r="BF139" i="51"/>
  <c r="BF159" i="51"/>
  <c r="E111" i="51"/>
  <c r="BF133" i="51"/>
  <c r="BF135" i="51"/>
  <c r="BF143" i="51"/>
  <c r="BF156" i="51"/>
  <c r="BF128" i="51"/>
  <c r="BF140" i="51"/>
  <c r="BF142" i="51"/>
  <c r="BF157" i="51"/>
  <c r="BF160" i="51"/>
  <c r="J91" i="51"/>
  <c r="BF146" i="51"/>
  <c r="BF129" i="51"/>
  <c r="BF130" i="51"/>
  <c r="BF131" i="51"/>
  <c r="BF145" i="51"/>
  <c r="BF147" i="51"/>
  <c r="BF148" i="51"/>
  <c r="BF153" i="51"/>
  <c r="BF154" i="51"/>
  <c r="BF155" i="51"/>
  <c r="BF161" i="51"/>
  <c r="BF163" i="51"/>
  <c r="BF126" i="51"/>
  <c r="BF127" i="51"/>
  <c r="BF132" i="51"/>
  <c r="BF134" i="51"/>
  <c r="BF136" i="51"/>
  <c r="BF137" i="51"/>
  <c r="BF138" i="51"/>
  <c r="BF141" i="51"/>
  <c r="BF144" i="51"/>
  <c r="BF149" i="51"/>
  <c r="BF150" i="51"/>
  <c r="BF151" i="51"/>
  <c r="BF152" i="51"/>
  <c r="BF158" i="51"/>
  <c r="BF122" i="50"/>
  <c r="BF125" i="50"/>
  <c r="J124" i="49"/>
  <c r="J98" i="49"/>
  <c r="BF129" i="50"/>
  <c r="BF131" i="50"/>
  <c r="BF134" i="50"/>
  <c r="BF124" i="50"/>
  <c r="BF127" i="50"/>
  <c r="BF128" i="50"/>
  <c r="BF135" i="50"/>
  <c r="BF138" i="50"/>
  <c r="E85" i="50"/>
  <c r="J113" i="50"/>
  <c r="BF123" i="50"/>
  <c r="BF126" i="50"/>
  <c r="BF149" i="50"/>
  <c r="BF155" i="50"/>
  <c r="BF152" i="50"/>
  <c r="F116" i="50"/>
  <c r="BF130" i="50"/>
  <c r="BF132" i="50"/>
  <c r="BF133" i="50"/>
  <c r="BF136" i="50"/>
  <c r="BF139" i="50"/>
  <c r="BF140" i="50"/>
  <c r="BF141" i="50"/>
  <c r="BF142" i="50"/>
  <c r="BF143" i="50"/>
  <c r="BF144" i="50"/>
  <c r="BF145" i="50"/>
  <c r="BF146" i="50"/>
  <c r="BF150" i="50"/>
  <c r="BF151" i="50"/>
  <c r="BF153" i="50"/>
  <c r="BF147" i="50"/>
  <c r="BF156" i="50"/>
  <c r="BF148" i="50"/>
  <c r="BF154" i="50"/>
  <c r="BF157" i="50"/>
  <c r="BF126" i="49"/>
  <c r="F92" i="49"/>
  <c r="BF129" i="49"/>
  <c r="BF133" i="49"/>
  <c r="BF137" i="49"/>
  <c r="BF145" i="49"/>
  <c r="BF146" i="49"/>
  <c r="BF148" i="49"/>
  <c r="BF158" i="49"/>
  <c r="BF134" i="49"/>
  <c r="BF138" i="49"/>
  <c r="BF142" i="49"/>
  <c r="BF144" i="49"/>
  <c r="BF140" i="49"/>
  <c r="BF128" i="49"/>
  <c r="BF132" i="49"/>
  <c r="BF150" i="49"/>
  <c r="J89" i="49"/>
  <c r="E85" i="49"/>
  <c r="BF125" i="49"/>
  <c r="BF130" i="49"/>
  <c r="BF141" i="49"/>
  <c r="BF151" i="49"/>
  <c r="BF149" i="49"/>
  <c r="BF159" i="49"/>
  <c r="BF127" i="49"/>
  <c r="BF131" i="49"/>
  <c r="BF135" i="49"/>
  <c r="BF136" i="49"/>
  <c r="BF143" i="49"/>
  <c r="BF147" i="49"/>
  <c r="BF153" i="49"/>
  <c r="BF155" i="49"/>
  <c r="E85" i="48"/>
  <c r="J113" i="48"/>
  <c r="BF123" i="48"/>
  <c r="BF124" i="48"/>
  <c r="BF125" i="48"/>
  <c r="F116" i="48"/>
  <c r="BF122" i="48"/>
  <c r="BF126" i="48"/>
  <c r="BF131" i="48"/>
  <c r="BF135" i="48"/>
  <c r="BF139" i="48"/>
  <c r="BF127" i="48"/>
  <c r="BF137" i="48"/>
  <c r="BF140" i="48"/>
  <c r="BF128" i="48"/>
  <c r="BF133" i="48"/>
  <c r="BF138" i="48"/>
  <c r="BF129" i="48"/>
  <c r="BF143" i="48"/>
  <c r="BF144" i="48"/>
  <c r="BF145" i="48"/>
  <c r="BF148" i="48"/>
  <c r="BF130" i="48"/>
  <c r="BF142" i="48"/>
  <c r="BF146" i="48"/>
  <c r="BF147" i="48"/>
  <c r="BF132" i="48"/>
  <c r="BF134" i="48"/>
  <c r="BF141" i="48"/>
  <c r="BF150" i="48"/>
  <c r="BF151" i="48"/>
  <c r="F92" i="47"/>
  <c r="E85" i="47"/>
  <c r="BF122" i="47"/>
  <c r="BF131" i="47"/>
  <c r="BF133" i="47"/>
  <c r="BF137" i="47"/>
  <c r="BF139" i="47"/>
  <c r="BF143" i="47"/>
  <c r="J156" i="46"/>
  <c r="J105" i="46" s="1"/>
  <c r="J113" i="47"/>
  <c r="BF121" i="47"/>
  <c r="BF127" i="47"/>
  <c r="BF128" i="47"/>
  <c r="BF145" i="47"/>
  <c r="BF147" i="47"/>
  <c r="BF148" i="47"/>
  <c r="BF124" i="47"/>
  <c r="BF129" i="47"/>
  <c r="BF134" i="47"/>
  <c r="BF135" i="47"/>
  <c r="BF138" i="47"/>
  <c r="BF140" i="47"/>
  <c r="BF142" i="47"/>
  <c r="BF146" i="47"/>
  <c r="BF125" i="47"/>
  <c r="BF130" i="47"/>
  <c r="BF136" i="47"/>
  <c r="BF126" i="47"/>
  <c r="BF144" i="47"/>
  <c r="BF137" i="46"/>
  <c r="BF141" i="46"/>
  <c r="BF145" i="46"/>
  <c r="BF148" i="46"/>
  <c r="BF151" i="46"/>
  <c r="BF157" i="46"/>
  <c r="BF169" i="46"/>
  <c r="BF177" i="46"/>
  <c r="BF178" i="46"/>
  <c r="J126" i="45"/>
  <c r="J101" i="45"/>
  <c r="F96" i="46"/>
  <c r="J126" i="46"/>
  <c r="BF135" i="46"/>
  <c r="BF158" i="46"/>
  <c r="BF179" i="46"/>
  <c r="BF182" i="46"/>
  <c r="BF185" i="46"/>
  <c r="BF136" i="46"/>
  <c r="BF138" i="46"/>
  <c r="BF140" i="46"/>
  <c r="BF144" i="46"/>
  <c r="BF149" i="46"/>
  <c r="BF160" i="46"/>
  <c r="BF162" i="46"/>
  <c r="BF166" i="46"/>
  <c r="BF170" i="46"/>
  <c r="BF174" i="46"/>
  <c r="BF184" i="46"/>
  <c r="BF189" i="46"/>
  <c r="BF191" i="46"/>
  <c r="BF192" i="46"/>
  <c r="BF193" i="46"/>
  <c r="BF194" i="46"/>
  <c r="BF195" i="46"/>
  <c r="BF196" i="46"/>
  <c r="BF199" i="46"/>
  <c r="BF200" i="46"/>
  <c r="BF201" i="46"/>
  <c r="BF208" i="46"/>
  <c r="BF209" i="46"/>
  <c r="BF211" i="46"/>
  <c r="BF224" i="46"/>
  <c r="BF232" i="46"/>
  <c r="BF234" i="46"/>
  <c r="BF218" i="46"/>
  <c r="BF219" i="46"/>
  <c r="BF220" i="46"/>
  <c r="BF230" i="46"/>
  <c r="BF235" i="46"/>
  <c r="BF238" i="46"/>
  <c r="BF239" i="46"/>
  <c r="BF210" i="46"/>
  <c r="BF221" i="46"/>
  <c r="BF222" i="46"/>
  <c r="E85" i="46"/>
  <c r="BF143" i="46"/>
  <c r="BF146" i="46"/>
  <c r="BF147" i="46"/>
  <c r="BF150" i="46"/>
  <c r="BF152" i="46"/>
  <c r="BF154" i="46"/>
  <c r="BF164" i="46"/>
  <c r="BF167" i="46"/>
  <c r="BF172" i="46"/>
  <c r="BF176" i="46"/>
  <c r="BF180" i="46"/>
  <c r="BF183" i="46"/>
  <c r="BF186" i="46"/>
  <c r="BF187" i="46"/>
  <c r="BF188" i="46"/>
  <c r="BF190" i="46"/>
  <c r="BF197" i="46"/>
  <c r="BF198" i="46"/>
  <c r="BF202" i="46"/>
  <c r="BF207" i="46"/>
  <c r="BF213" i="46"/>
  <c r="BF217" i="46"/>
  <c r="BF231" i="46"/>
  <c r="BF233" i="46"/>
  <c r="BF243" i="46"/>
  <c r="BF203" i="46"/>
  <c r="BF205" i="46"/>
  <c r="BF212" i="46"/>
  <c r="BF214" i="46"/>
  <c r="BF215" i="46"/>
  <c r="BF216" i="46"/>
  <c r="BF223" i="46"/>
  <c r="BF225" i="46"/>
  <c r="BF226" i="46"/>
  <c r="BF227" i="46"/>
  <c r="BF228" i="46"/>
  <c r="BF236" i="46"/>
  <c r="BF237" i="46"/>
  <c r="BF240" i="46"/>
  <c r="BF241" i="46"/>
  <c r="E85" i="45"/>
  <c r="BF127" i="45"/>
  <c r="BF130" i="45"/>
  <c r="BF134" i="45"/>
  <c r="BF136" i="45"/>
  <c r="BF141" i="45"/>
  <c r="BF146" i="45"/>
  <c r="BK126" i="44"/>
  <c r="J126" i="44"/>
  <c r="J93" i="45"/>
  <c r="BF129" i="45"/>
  <c r="BF131" i="45"/>
  <c r="BF133" i="45"/>
  <c r="BF137" i="45"/>
  <c r="BF144" i="45"/>
  <c r="BF152" i="45"/>
  <c r="BF154" i="45"/>
  <c r="F96" i="45"/>
  <c r="BF128" i="45"/>
  <c r="BF138" i="45"/>
  <c r="BF139" i="45"/>
  <c r="BF153" i="45"/>
  <c r="BF148" i="45"/>
  <c r="J128" i="44"/>
  <c r="J102" i="44"/>
  <c r="BF149" i="45"/>
  <c r="BF150" i="45"/>
  <c r="BF155" i="45"/>
  <c r="BF132" i="45"/>
  <c r="BF135" i="45"/>
  <c r="BF140" i="45"/>
  <c r="BF142" i="45"/>
  <c r="BF143" i="45"/>
  <c r="BF145" i="45"/>
  <c r="BF147" i="45"/>
  <c r="BF151" i="45"/>
  <c r="BF131" i="44"/>
  <c r="F96" i="44"/>
  <c r="J120" i="44"/>
  <c r="BF130" i="44"/>
  <c r="BF132" i="44"/>
  <c r="E85" i="44"/>
  <c r="BF129" i="44"/>
  <c r="F96" i="43"/>
  <c r="BF140" i="43"/>
  <c r="BF141" i="43"/>
  <c r="BF159" i="43"/>
  <c r="BF132" i="43"/>
  <c r="BF143" i="43"/>
  <c r="BF147" i="43"/>
  <c r="BF149" i="43"/>
  <c r="BF154" i="43"/>
  <c r="BF163" i="43"/>
  <c r="J253" i="42"/>
  <c r="J111" i="42"/>
  <c r="E115" i="43"/>
  <c r="BF136" i="43"/>
  <c r="BF137" i="43"/>
  <c r="BF142" i="43"/>
  <c r="BF152" i="43"/>
  <c r="BF156" i="43"/>
  <c r="BF158" i="43"/>
  <c r="BF160" i="43"/>
  <c r="BF162" i="43"/>
  <c r="J93" i="43"/>
  <c r="BF133" i="43"/>
  <c r="BF134" i="43"/>
  <c r="BF135" i="43"/>
  <c r="BF138" i="43"/>
  <c r="BF139" i="43"/>
  <c r="BF144" i="43"/>
  <c r="BF145" i="43"/>
  <c r="BF146" i="43"/>
  <c r="BF150" i="43"/>
  <c r="BF153" i="43"/>
  <c r="BF157" i="43"/>
  <c r="BF161" i="43"/>
  <c r="E136" i="42"/>
  <c r="BF163" i="42"/>
  <c r="BF204" i="42"/>
  <c r="BF206" i="42"/>
  <c r="BF214" i="42"/>
  <c r="BF219" i="42"/>
  <c r="BF226" i="42"/>
  <c r="BF239" i="42"/>
  <c r="BF240" i="42"/>
  <c r="BF243" i="42"/>
  <c r="BF247" i="42"/>
  <c r="BF256" i="42"/>
  <c r="BF258" i="42"/>
  <c r="BF262" i="42"/>
  <c r="BF271" i="42"/>
  <c r="BF273" i="42"/>
  <c r="BF286" i="42"/>
  <c r="BF287" i="42"/>
  <c r="BF297" i="42"/>
  <c r="BF311" i="42"/>
  <c r="BF317" i="42"/>
  <c r="BF385" i="42"/>
  <c r="BF388" i="42"/>
  <c r="BF390" i="42"/>
  <c r="J93" i="42"/>
  <c r="F96" i="42"/>
  <c r="BF154" i="42"/>
  <c r="BF156" i="42"/>
  <c r="BF161" i="42"/>
  <c r="BF162" i="42"/>
  <c r="BF166" i="42"/>
  <c r="BF167" i="42"/>
  <c r="BF168" i="42"/>
  <c r="BF170" i="42"/>
  <c r="BF171" i="42"/>
  <c r="BF174" i="42"/>
  <c r="BF175" i="42"/>
  <c r="BF178" i="42"/>
  <c r="BF180" i="42"/>
  <c r="BF185" i="42"/>
  <c r="BF186" i="42"/>
  <c r="BF191" i="42"/>
  <c r="BF193" i="42"/>
  <c r="BF194" i="42"/>
  <c r="BF195" i="42"/>
  <c r="BF199" i="42"/>
  <c r="BF202" i="42"/>
  <c r="BF203" i="42"/>
  <c r="BF210" i="42"/>
  <c r="BF213" i="42"/>
  <c r="BF223" i="42"/>
  <c r="BF224" i="42"/>
  <c r="BF228" i="42"/>
  <c r="BF229" i="42"/>
  <c r="BF233" i="42"/>
  <c r="BF236" i="42"/>
  <c r="BF237" i="42"/>
  <c r="BF241" i="42"/>
  <c r="BF242" i="42"/>
  <c r="BF246" i="42"/>
  <c r="BF248" i="42"/>
  <c r="BF249" i="42"/>
  <c r="BF251" i="42"/>
  <c r="BF254" i="42"/>
  <c r="BF255" i="42"/>
  <c r="BF257" i="42"/>
  <c r="BF264" i="42"/>
  <c r="BF265" i="42"/>
  <c r="BF269" i="42"/>
  <c r="BF270" i="42"/>
  <c r="BF274" i="42"/>
  <c r="BF276" i="42"/>
  <c r="BF280" i="42"/>
  <c r="BF283" i="42"/>
  <c r="BF284" i="42"/>
  <c r="BF290" i="42"/>
  <c r="BF291" i="42"/>
  <c r="BF293" i="42"/>
  <c r="BF296" i="42"/>
  <c r="BF299" i="42"/>
  <c r="BF301" i="42"/>
  <c r="BF302" i="42"/>
  <c r="BF303" i="42"/>
  <c r="BF306" i="42"/>
  <c r="BF310" i="42"/>
  <c r="BF312" i="42"/>
  <c r="BF316" i="42"/>
  <c r="BF318" i="42"/>
  <c r="BF319" i="42"/>
  <c r="BF323" i="42"/>
  <c r="BF329" i="42"/>
  <c r="BF333" i="42"/>
  <c r="BF334" i="42"/>
  <c r="BF337" i="42"/>
  <c r="BF338" i="42"/>
  <c r="BF342" i="42"/>
  <c r="BF347" i="42"/>
  <c r="BF348" i="42"/>
  <c r="BF352" i="42"/>
  <c r="BF358" i="42"/>
  <c r="BF360" i="42"/>
  <c r="BF363" i="42"/>
  <c r="BF366" i="42"/>
  <c r="BF369" i="42"/>
  <c r="BF381" i="42"/>
  <c r="BF382" i="42"/>
  <c r="BF386" i="42"/>
  <c r="BF391" i="42"/>
  <c r="BF392" i="42"/>
  <c r="BF153" i="42"/>
  <c r="BF155" i="42"/>
  <c r="BF157" i="42"/>
  <c r="BF158" i="42"/>
  <c r="BF159" i="42"/>
  <c r="BF164" i="42"/>
  <c r="BF165" i="42"/>
  <c r="BF169" i="42"/>
  <c r="BF172" i="42"/>
  <c r="BF173" i="42"/>
  <c r="BF176" i="42"/>
  <c r="BF177" i="42"/>
  <c r="BF179" i="42"/>
  <c r="BF181" i="42"/>
  <c r="BF182" i="42"/>
  <c r="BF183" i="42"/>
  <c r="BF187" i="42"/>
  <c r="BF188" i="42"/>
  <c r="BF189" i="42"/>
  <c r="BF190" i="42"/>
  <c r="BF192" i="42"/>
  <c r="BF196" i="42"/>
  <c r="BF198" i="42"/>
  <c r="BF200" i="42"/>
  <c r="BF201" i="42"/>
  <c r="BF208" i="42"/>
  <c r="BF209" i="42"/>
  <c r="BF211" i="42"/>
  <c r="BF212" i="42"/>
  <c r="BF215" i="42"/>
  <c r="BF216" i="42"/>
  <c r="BF217" i="42"/>
  <c r="BF218" i="42"/>
  <c r="BF220" i="42"/>
  <c r="BF221" i="42"/>
  <c r="BF222" i="42"/>
  <c r="BF225" i="42"/>
  <c r="BF227" i="42"/>
  <c r="BF230" i="42"/>
  <c r="BF231" i="42"/>
  <c r="BF234" i="42"/>
  <c r="BF235" i="42"/>
  <c r="BF244" i="42"/>
  <c r="BF245" i="42"/>
  <c r="BF259" i="42"/>
  <c r="BF260" i="42"/>
  <c r="BF261" i="42"/>
  <c r="BF263" i="42"/>
  <c r="BF266" i="42"/>
  <c r="BF267" i="42"/>
  <c r="BF268" i="42"/>
  <c r="BF272" i="42"/>
  <c r="BF275" i="42"/>
  <c r="BF278" i="42"/>
  <c r="BF279" i="42"/>
  <c r="BF281" i="42"/>
  <c r="BF282" i="42"/>
  <c r="BF285" i="42"/>
  <c r="BF288" i="42"/>
  <c r="BF289" i="42"/>
  <c r="BF292" i="42"/>
  <c r="BF294" i="42"/>
  <c r="BF295" i="42"/>
  <c r="BF298" i="42"/>
  <c r="BF300" i="42"/>
  <c r="BF304" i="42"/>
  <c r="BF307" i="42"/>
  <c r="BF308" i="42"/>
  <c r="BF309" i="42"/>
  <c r="BF313" i="42"/>
  <c r="BF314" i="42"/>
  <c r="BF315" i="42"/>
  <c r="BF320" i="42"/>
  <c r="BF321" i="42"/>
  <c r="BF322" i="42"/>
  <c r="BF325" i="42"/>
  <c r="BF326" i="42"/>
  <c r="BF327" i="42"/>
  <c r="BF330" i="42"/>
  <c r="BF331" i="42"/>
  <c r="BF332" i="42"/>
  <c r="BF335" i="42"/>
  <c r="BF336" i="42"/>
  <c r="BF340" i="42"/>
  <c r="BF341" i="42"/>
  <c r="BF344" i="42"/>
  <c r="BF345" i="42"/>
  <c r="BF346" i="42"/>
  <c r="BF349" i="42"/>
  <c r="BF351" i="42"/>
  <c r="BF354" i="42"/>
  <c r="BF355" i="42"/>
  <c r="BF356" i="42"/>
  <c r="BF357" i="42"/>
  <c r="BF359" i="42"/>
  <c r="BF362" i="42"/>
  <c r="BF365" i="42"/>
  <c r="BF367" i="42"/>
  <c r="BF370" i="42"/>
  <c r="BF371" i="42"/>
  <c r="BF373" i="42"/>
  <c r="BF374" i="42"/>
  <c r="BF375" i="42"/>
  <c r="BF377" i="42"/>
  <c r="BF378" i="42"/>
  <c r="BF379" i="42"/>
  <c r="BF380" i="42"/>
  <c r="BF384" i="42"/>
  <c r="BF389" i="42"/>
  <c r="BC151" i="1"/>
  <c r="BB151" i="1"/>
  <c r="BK127" i="40"/>
  <c r="J127" i="40" s="1"/>
  <c r="J100" i="40"/>
  <c r="BF136" i="41"/>
  <c r="BF137" i="41"/>
  <c r="BF154" i="41"/>
  <c r="BF167" i="41"/>
  <c r="BF180" i="41"/>
  <c r="BF183" i="41"/>
  <c r="BF200" i="41"/>
  <c r="BF205" i="41"/>
  <c r="BF208" i="41"/>
  <c r="BF210" i="41"/>
  <c r="BF211" i="41"/>
  <c r="BF232" i="41"/>
  <c r="BF233" i="41"/>
  <c r="BF236" i="41"/>
  <c r="BF243" i="41"/>
  <c r="BF250" i="41"/>
  <c r="BF252" i="41"/>
  <c r="BF256" i="41"/>
  <c r="BF267" i="41"/>
  <c r="BF141" i="41"/>
  <c r="BF148" i="41"/>
  <c r="BF157" i="41"/>
  <c r="BF162" i="41"/>
  <c r="BF164" i="41"/>
  <c r="BF169" i="41"/>
  <c r="BF174" i="41"/>
  <c r="BF178" i="41"/>
  <c r="BF187" i="41"/>
  <c r="BF189" i="41"/>
  <c r="BF196" i="41"/>
  <c r="BF202" i="41"/>
  <c r="BF206" i="41"/>
  <c r="BF220" i="41"/>
  <c r="BF221" i="41"/>
  <c r="BF225" i="41"/>
  <c r="BF227" i="41"/>
  <c r="BF231" i="41"/>
  <c r="BF246" i="41"/>
  <c r="BF270" i="41"/>
  <c r="BF272" i="41"/>
  <c r="J93" i="41"/>
  <c r="F96" i="41"/>
  <c r="E118" i="41"/>
  <c r="BF135" i="41"/>
  <c r="BF138" i="41"/>
  <c r="BF144" i="41"/>
  <c r="BF145" i="41"/>
  <c r="BF146" i="41"/>
  <c r="BF151" i="41"/>
  <c r="BF160" i="41"/>
  <c r="BF170" i="41"/>
  <c r="BF184" i="41"/>
  <c r="BF185" i="41"/>
  <c r="BF186" i="41"/>
  <c r="BF190" i="41"/>
  <c r="BF191" i="41"/>
  <c r="BF193" i="41"/>
  <c r="BF195" i="41"/>
  <c r="BF198" i="41"/>
  <c r="BF201" i="41"/>
  <c r="BF204" i="41"/>
  <c r="BF213" i="41"/>
  <c r="BF216" i="41"/>
  <c r="BF218" i="41"/>
  <c r="BF222" i="41"/>
  <c r="BF224" i="41"/>
  <c r="BF229" i="41"/>
  <c r="BF234" i="41"/>
  <c r="BF237" i="41"/>
  <c r="BF239" i="41"/>
  <c r="BF240" i="41"/>
  <c r="BF241" i="41"/>
  <c r="BF242" i="41"/>
  <c r="BF248" i="41"/>
  <c r="BF251" i="41"/>
  <c r="BF255" i="41"/>
  <c r="BF258" i="41"/>
  <c r="BF259" i="41"/>
  <c r="BF260" i="41"/>
  <c r="BF262" i="41"/>
  <c r="BF269" i="41"/>
  <c r="BF140" i="41"/>
  <c r="BF143" i="41"/>
  <c r="BF147" i="41"/>
  <c r="BF149" i="41"/>
  <c r="BF150" i="41"/>
  <c r="BF152" i="41"/>
  <c r="BF158" i="41"/>
  <c r="BF166" i="41"/>
  <c r="BF172" i="41"/>
  <c r="BF176" i="41"/>
  <c r="BF177" i="41"/>
  <c r="BF179" i="41"/>
  <c r="BF182" i="41"/>
  <c r="BF188" i="41"/>
  <c r="BF192" i="41"/>
  <c r="BF194" i="41"/>
  <c r="BF197" i="41"/>
  <c r="BF199" i="41"/>
  <c r="BF203" i="41"/>
  <c r="BF207" i="41"/>
  <c r="BF212" i="41"/>
  <c r="BF214" i="41"/>
  <c r="BF219" i="41"/>
  <c r="BF223" i="41"/>
  <c r="BF226" i="41"/>
  <c r="BF228" i="41"/>
  <c r="BF230" i="41"/>
  <c r="BF235" i="41"/>
  <c r="BF238" i="41"/>
  <c r="BF245" i="41"/>
  <c r="BF249" i="41"/>
  <c r="BF253" i="41"/>
  <c r="BF254" i="41"/>
  <c r="BF257" i="41"/>
  <c r="BF261" i="41"/>
  <c r="BF264" i="41"/>
  <c r="BF265" i="41"/>
  <c r="F96" i="40"/>
  <c r="BF134" i="40"/>
  <c r="BF142" i="40"/>
  <c r="BF130" i="40"/>
  <c r="BF133" i="40"/>
  <c r="BF140" i="40"/>
  <c r="BF144" i="40"/>
  <c r="BF147" i="40"/>
  <c r="BF148" i="40"/>
  <c r="BF149" i="40"/>
  <c r="J93" i="40"/>
  <c r="E113" i="40"/>
  <c r="BF143" i="40"/>
  <c r="BF152" i="40"/>
  <c r="BF129" i="40"/>
  <c r="BF132" i="40"/>
  <c r="BF135" i="40"/>
  <c r="BF136" i="40"/>
  <c r="BF138" i="40"/>
  <c r="BF139" i="40"/>
  <c r="BF141" i="40"/>
  <c r="BF146" i="40"/>
  <c r="BF150" i="40"/>
  <c r="BF151" i="40"/>
  <c r="BF138" i="39"/>
  <c r="BF146" i="39"/>
  <c r="BF151" i="39"/>
  <c r="E85" i="39"/>
  <c r="BF131" i="39"/>
  <c r="BF142" i="39"/>
  <c r="BF145" i="39"/>
  <c r="BF152" i="39"/>
  <c r="BF155" i="39"/>
  <c r="F96" i="39"/>
  <c r="J122" i="39"/>
  <c r="BF139" i="39"/>
  <c r="BF141" i="39"/>
  <c r="BF159" i="39"/>
  <c r="BF162" i="39"/>
  <c r="BF163" i="39"/>
  <c r="BF165" i="39"/>
  <c r="BF166" i="39"/>
  <c r="BF173" i="39"/>
  <c r="BF175" i="39"/>
  <c r="BF150" i="39"/>
  <c r="BF172" i="39"/>
  <c r="BF174" i="39"/>
  <c r="BF130" i="39"/>
  <c r="BF132" i="39"/>
  <c r="BF133" i="39"/>
  <c r="BF134" i="39"/>
  <c r="BF135" i="39"/>
  <c r="BF140" i="39"/>
  <c r="BF143" i="39"/>
  <c r="BF144" i="39"/>
  <c r="BF149" i="39"/>
  <c r="BF154" i="39"/>
  <c r="BF156" i="39"/>
  <c r="BF157" i="39"/>
  <c r="BF164" i="39"/>
  <c r="BF170" i="39"/>
  <c r="BF177" i="39"/>
  <c r="BF179" i="39"/>
  <c r="BF180" i="39"/>
  <c r="BF178" i="39"/>
  <c r="BF136" i="39"/>
  <c r="BF137" i="39"/>
  <c r="BF147" i="39"/>
  <c r="BF148" i="39"/>
  <c r="BF153" i="39"/>
  <c r="BF158" i="39"/>
  <c r="BF160" i="39"/>
  <c r="BF161" i="39"/>
  <c r="BF168" i="39"/>
  <c r="BF171" i="39"/>
  <c r="BF132" i="38"/>
  <c r="BF157" i="38"/>
  <c r="BF170" i="38"/>
  <c r="BF177" i="38"/>
  <c r="BF178" i="38"/>
  <c r="E85" i="38"/>
  <c r="F96" i="38"/>
  <c r="BF128" i="38"/>
  <c r="BF133" i="38"/>
  <c r="BF138" i="38"/>
  <c r="BF148" i="38"/>
  <c r="BF156" i="38"/>
  <c r="BF159" i="38"/>
  <c r="BF169" i="38"/>
  <c r="BF182" i="38"/>
  <c r="J120" i="38"/>
  <c r="BF129" i="38"/>
  <c r="BF130" i="38"/>
  <c r="BF131" i="38"/>
  <c r="BF134" i="38"/>
  <c r="BF135" i="38"/>
  <c r="BF136" i="38"/>
  <c r="BF137" i="38"/>
  <c r="BF139" i="38"/>
  <c r="BF140" i="38"/>
  <c r="BF144" i="38"/>
  <c r="BF145" i="38"/>
  <c r="BF146" i="38"/>
  <c r="BF147" i="38"/>
  <c r="BF150" i="38"/>
  <c r="BF151" i="38"/>
  <c r="BF152" i="38"/>
  <c r="BF153" i="38"/>
  <c r="BF161" i="38"/>
  <c r="BF162" i="38"/>
  <c r="BF165" i="38"/>
  <c r="BF166" i="38"/>
  <c r="BF167" i="38"/>
  <c r="BF171" i="38"/>
  <c r="BF172" i="38"/>
  <c r="BF176" i="38"/>
  <c r="BF180" i="38"/>
  <c r="BF141" i="38"/>
  <c r="BF142" i="38"/>
  <c r="BF143" i="38"/>
  <c r="BF149" i="38"/>
  <c r="BF154" i="38"/>
  <c r="BF155" i="38"/>
  <c r="BF158" i="38"/>
  <c r="BF160" i="38"/>
  <c r="BF163" i="38"/>
  <c r="BF168" i="38"/>
  <c r="BF173" i="38"/>
  <c r="BF174" i="38"/>
  <c r="BF175" i="38"/>
  <c r="BF179" i="38"/>
  <c r="BF181" i="38"/>
  <c r="BF183" i="38"/>
  <c r="J120" i="37"/>
  <c r="J276" i="36"/>
  <c r="J111" i="36"/>
  <c r="E85" i="37"/>
  <c r="BF129" i="37"/>
  <c r="F96" i="37"/>
  <c r="BF130" i="37"/>
  <c r="BF131" i="37"/>
  <c r="BF132" i="37"/>
  <c r="E135" i="36"/>
  <c r="BF153" i="36"/>
  <c r="BF186" i="36"/>
  <c r="BF196" i="36"/>
  <c r="BF207" i="36"/>
  <c r="BF213" i="36"/>
  <c r="BF215" i="36"/>
  <c r="BF225" i="36"/>
  <c r="BF236" i="36"/>
  <c r="BF250" i="36"/>
  <c r="BF255" i="36"/>
  <c r="BF259" i="36"/>
  <c r="BF264" i="36"/>
  <c r="BF265" i="36"/>
  <c r="BF270" i="36"/>
  <c r="BF294" i="36"/>
  <c r="BF296" i="36"/>
  <c r="BF306" i="36"/>
  <c r="BF308" i="36"/>
  <c r="BF314" i="36"/>
  <c r="BF315" i="36"/>
  <c r="BF325" i="36"/>
  <c r="BF330" i="36"/>
  <c r="BF339" i="36"/>
  <c r="BF340" i="36"/>
  <c r="BF344" i="36"/>
  <c r="BF346" i="36"/>
  <c r="BF170" i="36"/>
  <c r="BF173" i="36"/>
  <c r="BF177" i="36"/>
  <c r="BF202" i="36"/>
  <c r="BF209" i="36"/>
  <c r="BF217" i="36"/>
  <c r="BF220" i="36"/>
  <c r="BF227" i="36"/>
  <c r="BF233" i="36"/>
  <c r="BF258" i="36"/>
  <c r="BF262" i="36"/>
  <c r="BF271" i="36"/>
  <c r="BF304" i="36"/>
  <c r="BF320" i="36"/>
  <c r="BF345" i="36"/>
  <c r="BF347" i="36"/>
  <c r="BF156" i="36"/>
  <c r="BF164" i="36"/>
  <c r="BF166" i="36"/>
  <c r="BF171" i="36"/>
  <c r="BF188" i="36"/>
  <c r="BF189" i="36"/>
  <c r="BF200" i="36"/>
  <c r="BF232" i="36"/>
  <c r="BF287" i="36"/>
  <c r="BF311" i="36"/>
  <c r="BF316" i="36"/>
  <c r="BF319" i="36"/>
  <c r="BF322" i="36"/>
  <c r="BF326" i="36"/>
  <c r="BF334" i="36"/>
  <c r="BF342" i="36"/>
  <c r="BK157" i="35"/>
  <c r="J157" i="35" s="1"/>
  <c r="J104" i="35" s="1"/>
  <c r="BF176" i="36"/>
  <c r="BF199" i="36"/>
  <c r="BF210" i="36"/>
  <c r="BF229" i="36"/>
  <c r="BF281" i="36"/>
  <c r="BF286" i="36"/>
  <c r="BF288" i="36"/>
  <c r="BF289" i="36"/>
  <c r="BF290" i="36"/>
  <c r="BF312" i="36"/>
  <c r="BF324" i="36"/>
  <c r="BF332" i="36"/>
  <c r="BF357" i="36"/>
  <c r="BF359" i="36"/>
  <c r="BF152" i="36"/>
  <c r="BF158" i="36"/>
  <c r="BF161" i="36"/>
  <c r="BF169" i="36"/>
  <c r="BF190" i="36"/>
  <c r="BF191" i="36"/>
  <c r="BF226" i="36"/>
  <c r="BF228" i="36"/>
  <c r="BF237" i="36"/>
  <c r="BF240" i="36"/>
  <c r="BF266" i="36"/>
  <c r="BF269" i="36"/>
  <c r="BF309" i="36"/>
  <c r="BF351" i="36"/>
  <c r="BF358" i="36"/>
  <c r="F146" i="36"/>
  <c r="BF160" i="36"/>
  <c r="BF167" i="36"/>
  <c r="BF180" i="36"/>
  <c r="BF185" i="36"/>
  <c r="BF187" i="36"/>
  <c r="BF198" i="36"/>
  <c r="BF219" i="36"/>
  <c r="BF222" i="36"/>
  <c r="BF230" i="36"/>
  <c r="BF235" i="36"/>
  <c r="BF238" i="36"/>
  <c r="BF245" i="36"/>
  <c r="BF246" i="36"/>
  <c r="BF280" i="36"/>
  <c r="BF291" i="36"/>
  <c r="BF298" i="36"/>
  <c r="BF307" i="36"/>
  <c r="BF338" i="36"/>
  <c r="BF348" i="36"/>
  <c r="BF349" i="36"/>
  <c r="BF355" i="36"/>
  <c r="BF362" i="36"/>
  <c r="BF365" i="36"/>
  <c r="BF369" i="36"/>
  <c r="J134" i="35"/>
  <c r="J102" i="35"/>
  <c r="BF154" i="36"/>
  <c r="BF155" i="36"/>
  <c r="BF157" i="36"/>
  <c r="BF174" i="36"/>
  <c r="BF193" i="36"/>
  <c r="BF194" i="36"/>
  <c r="BF203" i="36"/>
  <c r="BF204" i="36"/>
  <c r="BF208" i="36"/>
  <c r="BF218" i="36"/>
  <c r="BF242" i="36"/>
  <c r="BF267" i="36"/>
  <c r="BF274" i="36"/>
  <c r="BF282" i="36"/>
  <c r="BF283" i="36"/>
  <c r="BF366" i="36"/>
  <c r="BF371" i="36"/>
  <c r="BF374" i="36"/>
  <c r="BF386" i="36"/>
  <c r="BF391" i="36"/>
  <c r="BF412" i="36"/>
  <c r="BF414" i="36"/>
  <c r="BF416" i="36"/>
  <c r="BF420" i="36"/>
  <c r="BF430" i="36"/>
  <c r="BF442" i="36"/>
  <c r="BF452" i="36"/>
  <c r="J93" i="36"/>
  <c r="BF181" i="36"/>
  <c r="BF192" i="36"/>
  <c r="BF195" i="36"/>
  <c r="BF223" i="36"/>
  <c r="BF248" i="36"/>
  <c r="BF253" i="36"/>
  <c r="BF260" i="36"/>
  <c r="BF263" i="36"/>
  <c r="BF277" i="36"/>
  <c r="BF284" i="36"/>
  <c r="BF297" i="36"/>
  <c r="BF301" i="36"/>
  <c r="BF303" i="36"/>
  <c r="BF305" i="36"/>
  <c r="BF310" i="36"/>
  <c r="BF376" i="36"/>
  <c r="BF381" i="36"/>
  <c r="BF384" i="36"/>
  <c r="BF392" i="36"/>
  <c r="BF394" i="36"/>
  <c r="BF403" i="36"/>
  <c r="BF417" i="36"/>
  <c r="BF423" i="36"/>
  <c r="BF458" i="36"/>
  <c r="BF163" i="36"/>
  <c r="BF231" i="36"/>
  <c r="BF278" i="36"/>
  <c r="BF293" i="36"/>
  <c r="BF408" i="36"/>
  <c r="BF415" i="36"/>
  <c r="BF421" i="36"/>
  <c r="BF184" i="36"/>
  <c r="BF197" i="36"/>
  <c r="BF206" i="36"/>
  <c r="BF211" i="36"/>
  <c r="BF249" i="36"/>
  <c r="BF251" i="36"/>
  <c r="BF375" i="36"/>
  <c r="BF377" i="36"/>
  <c r="BF397" i="36"/>
  <c r="BF400" i="36"/>
  <c r="BF405" i="36"/>
  <c r="BF410" i="36"/>
  <c r="BF428" i="36"/>
  <c r="BF436" i="36"/>
  <c r="BF438" i="36"/>
  <c r="BF454" i="36"/>
  <c r="BF179" i="36"/>
  <c r="BF182" i="36"/>
  <c r="BF243" i="36"/>
  <c r="BF247" i="36"/>
  <c r="BF256" i="36"/>
  <c r="BF257" i="36"/>
  <c r="BF261" i="36"/>
  <c r="BF268" i="36"/>
  <c r="BF272" i="36"/>
  <c r="BF279" i="36"/>
  <c r="BF285" i="36"/>
  <c r="BF295" i="36"/>
  <c r="BF302" i="36"/>
  <c r="BF313" i="36"/>
  <c r="BF321" i="36"/>
  <c r="BF329" i="36"/>
  <c r="BF331" i="36"/>
  <c r="BF335" i="36"/>
  <c r="BF337" i="36"/>
  <c r="BF370" i="36"/>
  <c r="BF379" i="36"/>
  <c r="BF382" i="36"/>
  <c r="BF383" i="36"/>
  <c r="BF385" i="36"/>
  <c r="BF387" i="36"/>
  <c r="BF389" i="36"/>
  <c r="BF393" i="36"/>
  <c r="BF399" i="36"/>
  <c r="BF402" i="36"/>
  <c r="BF426" i="36"/>
  <c r="BF434" i="36"/>
  <c r="BF162" i="36"/>
  <c r="BF165" i="36"/>
  <c r="BF168" i="36"/>
  <c r="BF172" i="36"/>
  <c r="BF175" i="36"/>
  <c r="BF178" i="36"/>
  <c r="BF201" i="36"/>
  <c r="BF216" i="36"/>
  <c r="BF221" i="36"/>
  <c r="BF224" i="36"/>
  <c r="BF234" i="36"/>
  <c r="BF239" i="36"/>
  <c r="BF241" i="36"/>
  <c r="BF254" i="36"/>
  <c r="BF292" i="36"/>
  <c r="BF299" i="36"/>
  <c r="BF317" i="36"/>
  <c r="BF318" i="36"/>
  <c r="BF323" i="36"/>
  <c r="BF327" i="36"/>
  <c r="BF333" i="36"/>
  <c r="BF336" i="36"/>
  <c r="BF341" i="36"/>
  <c r="BF343" i="36"/>
  <c r="BF352" i="36"/>
  <c r="BF353" i="36"/>
  <c r="BF356" i="36"/>
  <c r="BF360" i="36"/>
  <c r="BF361" i="36"/>
  <c r="BF363" i="36"/>
  <c r="BF367" i="36"/>
  <c r="BF372" i="36"/>
  <c r="BF378" i="36"/>
  <c r="BF380" i="36"/>
  <c r="BF388" i="36"/>
  <c r="BF395" i="36"/>
  <c r="BF396" i="36"/>
  <c r="BF401" i="36"/>
  <c r="BF406" i="36"/>
  <c r="BF409" i="36"/>
  <c r="BF413" i="36"/>
  <c r="BF419" i="36"/>
  <c r="BF424" i="36"/>
  <c r="BF432" i="36"/>
  <c r="BF440" i="36"/>
  <c r="BF444" i="36"/>
  <c r="BF446" i="36"/>
  <c r="BF448" i="36"/>
  <c r="BF450" i="36"/>
  <c r="BF456" i="36"/>
  <c r="BK125" i="34"/>
  <c r="J125" i="34"/>
  <c r="J34" i="34" s="1"/>
  <c r="F129" i="35"/>
  <c r="BF140" i="35"/>
  <c r="BF152" i="35"/>
  <c r="BF168" i="35"/>
  <c r="BF172" i="35"/>
  <c r="J93" i="35"/>
  <c r="BF178" i="35"/>
  <c r="BF212" i="35"/>
  <c r="BF213" i="35"/>
  <c r="BF224" i="35"/>
  <c r="BF228" i="35"/>
  <c r="BF247" i="35"/>
  <c r="BF255" i="35"/>
  <c r="E118" i="35"/>
  <c r="BF179" i="35"/>
  <c r="BF180" i="35"/>
  <c r="BF182" i="35"/>
  <c r="BF186" i="35"/>
  <c r="BF197" i="35"/>
  <c r="BF203" i="35"/>
  <c r="BF204" i="35"/>
  <c r="BF206" i="35"/>
  <c r="BF216" i="35"/>
  <c r="BF231" i="35"/>
  <c r="BF243" i="35"/>
  <c r="BF137" i="35"/>
  <c r="BF138" i="35"/>
  <c r="BF139" i="35"/>
  <c r="BF176" i="35"/>
  <c r="BF184" i="35"/>
  <c r="BF190" i="35"/>
  <c r="BF194" i="35"/>
  <c r="BF220" i="35"/>
  <c r="BF251" i="35"/>
  <c r="BF266" i="35"/>
  <c r="BF136" i="35"/>
  <c r="BF142" i="35"/>
  <c r="BF143" i="35"/>
  <c r="BF146" i="35"/>
  <c r="BF147" i="35"/>
  <c r="BF149" i="35"/>
  <c r="BF150" i="35"/>
  <c r="BF156" i="35"/>
  <c r="BF162" i="35"/>
  <c r="BF169" i="35"/>
  <c r="BF174" i="35"/>
  <c r="BF185" i="35"/>
  <c r="BF187" i="35"/>
  <c r="BF189" i="35"/>
  <c r="BF191" i="35"/>
  <c r="BF193" i="35"/>
  <c r="BF195" i="35"/>
  <c r="BF200" i="35"/>
  <c r="BF208" i="35"/>
  <c r="BF209" i="35"/>
  <c r="BF214" i="35"/>
  <c r="BF218" i="35"/>
  <c r="BF221" i="35"/>
  <c r="BF222" i="35"/>
  <c r="BF225" i="35"/>
  <c r="BF227" i="35"/>
  <c r="BF230" i="35"/>
  <c r="BF232" i="35"/>
  <c r="BF233" i="35"/>
  <c r="BF238" i="35"/>
  <c r="BF239" i="35"/>
  <c r="BF240" i="35"/>
  <c r="BF241" i="35"/>
  <c r="BF242" i="35"/>
  <c r="BF246" i="35"/>
  <c r="BF248" i="35"/>
  <c r="BF250" i="35"/>
  <c r="BF254" i="35"/>
  <c r="BF258" i="35"/>
  <c r="BF263" i="35"/>
  <c r="BF135" i="35"/>
  <c r="BF145" i="35"/>
  <c r="BF148" i="35"/>
  <c r="BF151" i="35"/>
  <c r="BF153" i="35"/>
  <c r="BF154" i="35"/>
  <c r="BF159" i="35"/>
  <c r="BF160" i="35"/>
  <c r="BF164" i="35"/>
  <c r="BF166" i="35"/>
  <c r="BF171" i="35"/>
  <c r="BF181" i="35"/>
  <c r="BF188" i="35"/>
  <c r="BF192" i="35"/>
  <c r="BF196" i="35"/>
  <c r="BF198" i="35"/>
  <c r="BF199" i="35"/>
  <c r="BF201" i="35"/>
  <c r="BF202" i="35"/>
  <c r="BF205" i="35"/>
  <c r="BF207" i="35"/>
  <c r="BF210" i="35"/>
  <c r="BF215" i="35"/>
  <c r="BF223" i="35"/>
  <c r="BF226" i="35"/>
  <c r="BF229" i="35"/>
  <c r="BF234" i="35"/>
  <c r="BF235" i="35"/>
  <c r="BF236" i="35"/>
  <c r="BF237" i="35"/>
  <c r="BF245" i="35"/>
  <c r="BF249" i="35"/>
  <c r="BF252" i="35"/>
  <c r="BF253" i="35"/>
  <c r="BF256" i="35"/>
  <c r="BF257" i="35"/>
  <c r="BF259" i="35"/>
  <c r="BF261" i="35"/>
  <c r="BF264" i="35"/>
  <c r="BF131" i="34"/>
  <c r="BF146" i="34"/>
  <c r="BF148" i="34"/>
  <c r="BF154" i="34"/>
  <c r="E85" i="34"/>
  <c r="BF132" i="34"/>
  <c r="BF133" i="34"/>
  <c r="BF136" i="34"/>
  <c r="BF137" i="34"/>
  <c r="BF143" i="34"/>
  <c r="BF150" i="34"/>
  <c r="BF159" i="34"/>
  <c r="BF161" i="34"/>
  <c r="BF135" i="34"/>
  <c r="BF142" i="34"/>
  <c r="BF151" i="34"/>
  <c r="BF152" i="34"/>
  <c r="J119" i="34"/>
  <c r="BF128" i="34"/>
  <c r="BF134" i="34"/>
  <c r="BF138" i="34"/>
  <c r="BF139" i="34"/>
  <c r="BF147" i="34"/>
  <c r="BF149" i="34"/>
  <c r="BF157" i="34"/>
  <c r="BF158" i="34"/>
  <c r="BF162" i="34"/>
  <c r="F96" i="34"/>
  <c r="BF127" i="34"/>
  <c r="BF129" i="34"/>
  <c r="BF130" i="34"/>
  <c r="BF140" i="34"/>
  <c r="BF141" i="34"/>
  <c r="BF144" i="34"/>
  <c r="BF145" i="34"/>
  <c r="BF153" i="34"/>
  <c r="BF155" i="34"/>
  <c r="BF156" i="34"/>
  <c r="BF160" i="34"/>
  <c r="BF163" i="34"/>
  <c r="E112" i="33"/>
  <c r="BF129" i="33"/>
  <c r="BF130" i="33"/>
  <c r="F96" i="33"/>
  <c r="BF131" i="33"/>
  <c r="BF132" i="33"/>
  <c r="J93" i="33"/>
  <c r="E85" i="32"/>
  <c r="BF137" i="32"/>
  <c r="BF139" i="32"/>
  <c r="BF141" i="32"/>
  <c r="BF143" i="32"/>
  <c r="BF144" i="32"/>
  <c r="BF146" i="32"/>
  <c r="BF142" i="32"/>
  <c r="BF156" i="32"/>
  <c r="BF160" i="32"/>
  <c r="BF164" i="32"/>
  <c r="BF148" i="32"/>
  <c r="BF151" i="32"/>
  <c r="BF140" i="32"/>
  <c r="BF153" i="32"/>
  <c r="BF149" i="32"/>
  <c r="BF152" i="32"/>
  <c r="BF154" i="32"/>
  <c r="BF158" i="32"/>
  <c r="BF161" i="32"/>
  <c r="J93" i="32"/>
  <c r="F96" i="32"/>
  <c r="BF132" i="32"/>
  <c r="BF133" i="32"/>
  <c r="BF135" i="32"/>
  <c r="BF136" i="32"/>
  <c r="BF145" i="32"/>
  <c r="BF150" i="32"/>
  <c r="BF155" i="32"/>
  <c r="BF157" i="32"/>
  <c r="BF159" i="32"/>
  <c r="BF162" i="32"/>
  <c r="BF163" i="32"/>
  <c r="BF165" i="32"/>
  <c r="BF166" i="32"/>
  <c r="BF228" i="31"/>
  <c r="BF231" i="31"/>
  <c r="BF233" i="31"/>
  <c r="BF239" i="31"/>
  <c r="E85" i="31"/>
  <c r="BF158" i="31"/>
  <c r="BF162" i="31"/>
  <c r="BF164" i="31"/>
  <c r="BF178" i="31"/>
  <c r="BF180" i="31"/>
  <c r="BF193" i="31"/>
  <c r="BF198" i="31"/>
  <c r="BF199" i="31"/>
  <c r="BF215" i="31"/>
  <c r="BF216" i="31"/>
  <c r="BF243" i="31"/>
  <c r="BK152" i="30"/>
  <c r="J152" i="30"/>
  <c r="J104" i="30" s="1"/>
  <c r="F96" i="31"/>
  <c r="J144" i="31"/>
  <c r="BF157" i="31"/>
  <c r="BF171" i="31"/>
  <c r="BF186" i="31"/>
  <c r="BF188" i="31"/>
  <c r="BF196" i="31"/>
  <c r="BF208" i="31"/>
  <c r="BF212" i="31"/>
  <c r="BF232" i="31"/>
  <c r="BF236" i="31"/>
  <c r="BF261" i="31"/>
  <c r="BF262" i="31"/>
  <c r="BF271" i="31"/>
  <c r="BF279" i="31"/>
  <c r="BF283" i="31"/>
  <c r="BF153" i="31"/>
  <c r="BF167" i="31"/>
  <c r="BF187" i="31"/>
  <c r="BF189" i="31"/>
  <c r="BF209" i="31"/>
  <c r="BF218" i="31"/>
  <c r="BF225" i="31"/>
  <c r="BF265" i="31"/>
  <c r="BF267" i="31"/>
  <c r="BF275" i="31"/>
  <c r="BF277" i="31"/>
  <c r="BF284" i="31"/>
  <c r="BF288" i="31"/>
  <c r="BF290" i="31"/>
  <c r="BF294" i="31"/>
  <c r="BF299" i="31"/>
  <c r="BF301" i="31"/>
  <c r="BF302" i="31"/>
  <c r="BF314" i="31"/>
  <c r="J132" i="30"/>
  <c r="J102" i="30"/>
  <c r="BF166" i="31"/>
  <c r="BF191" i="31"/>
  <c r="BF203" i="31"/>
  <c r="BF292" i="31"/>
  <c r="BF297" i="31"/>
  <c r="BF311" i="31"/>
  <c r="BF326" i="31"/>
  <c r="BF331" i="31"/>
  <c r="BF333" i="31"/>
  <c r="BF343" i="31"/>
  <c r="BF358" i="31"/>
  <c r="BF154" i="31"/>
  <c r="BF161" i="31"/>
  <c r="BF170" i="31"/>
  <c r="BF185" i="31"/>
  <c r="BF202" i="31"/>
  <c r="BF210" i="31"/>
  <c r="BF211" i="31"/>
  <c r="BF220" i="31"/>
  <c r="BF224" i="31"/>
  <c r="BF229" i="31"/>
  <c r="BF238" i="31"/>
  <c r="BF241" i="31"/>
  <c r="BF245" i="31"/>
  <c r="BF251" i="31"/>
  <c r="BF252" i="31"/>
  <c r="BF253" i="31"/>
  <c r="BF254" i="31"/>
  <c r="BF255" i="31"/>
  <c r="BF256" i="31"/>
  <c r="BF257" i="31"/>
  <c r="BF258" i="31"/>
  <c r="BF259" i="31"/>
  <c r="BF260" i="31"/>
  <c r="BF325" i="31"/>
  <c r="BF336" i="31"/>
  <c r="BF345" i="31"/>
  <c r="BF352" i="31"/>
  <c r="BF155" i="31"/>
  <c r="BF173" i="31"/>
  <c r="BF177" i="31"/>
  <c r="BF182" i="31"/>
  <c r="BF192" i="31"/>
  <c r="BF194" i="31"/>
  <c r="BF200" i="31"/>
  <c r="BF219" i="31"/>
  <c r="BF221" i="31"/>
  <c r="BF226" i="31"/>
  <c r="BF230" i="31"/>
  <c r="BF240" i="31"/>
  <c r="BF272" i="31"/>
  <c r="BF278" i="31"/>
  <c r="BF293" i="31"/>
  <c r="BF309" i="31"/>
  <c r="BF316" i="31"/>
  <c r="BF332" i="31"/>
  <c r="BF353" i="31"/>
  <c r="BF360" i="31"/>
  <c r="BF368" i="31"/>
  <c r="BF159" i="31"/>
  <c r="BF176" i="31"/>
  <c r="BF223" i="31"/>
  <c r="BF246" i="31"/>
  <c r="BF263" i="31"/>
  <c r="BF270" i="31"/>
  <c r="BF273" i="31"/>
  <c r="BF281" i="31"/>
  <c r="BF282" i="31"/>
  <c r="BF291" i="31"/>
  <c r="BF300" i="31"/>
  <c r="BF310" i="31"/>
  <c r="BF318" i="31"/>
  <c r="BF321" i="31"/>
  <c r="BF334" i="31"/>
  <c r="BF340" i="31"/>
  <c r="BF344" i="31"/>
  <c r="BF346" i="31"/>
  <c r="BF361" i="31"/>
  <c r="BF365" i="31"/>
  <c r="BF366" i="31"/>
  <c r="BF367" i="31"/>
  <c r="BF373" i="31"/>
  <c r="BF374" i="31"/>
  <c r="BF378" i="31"/>
  <c r="BF384" i="31"/>
  <c r="BF385" i="31"/>
  <c r="BF386" i="31"/>
  <c r="BF387" i="31"/>
  <c r="BF389" i="31"/>
  <c r="BF392" i="31"/>
  <c r="BF395" i="31"/>
  <c r="BF397" i="31"/>
  <c r="BF399" i="31"/>
  <c r="BF165" i="31"/>
  <c r="BF168" i="31"/>
  <c r="BF169" i="31"/>
  <c r="BF174" i="31"/>
  <c r="BF175" i="31"/>
  <c r="BF179" i="31"/>
  <c r="BF183" i="31"/>
  <c r="BF201" i="31"/>
  <c r="BF213" i="31"/>
  <c r="BF237" i="31"/>
  <c r="BF242" i="31"/>
  <c r="BF244" i="31"/>
  <c r="BF248" i="31"/>
  <c r="BF269" i="31"/>
  <c r="BF285" i="31"/>
  <c r="BF298" i="31"/>
  <c r="BF307" i="31"/>
  <c r="BF308" i="31"/>
  <c r="BF313" i="31"/>
  <c r="BF315" i="31"/>
  <c r="BF320" i="31"/>
  <c r="BF338" i="31"/>
  <c r="BF339" i="31"/>
  <c r="BF350" i="31"/>
  <c r="BF356" i="31"/>
  <c r="BF380" i="31"/>
  <c r="BF381" i="31"/>
  <c r="BF398" i="31"/>
  <c r="BF207" i="31"/>
  <c r="BF268" i="31"/>
  <c r="BF280" i="31"/>
  <c r="BF287" i="31"/>
  <c r="BF306" i="31"/>
  <c r="BF312" i="31"/>
  <c r="BF317" i="31"/>
  <c r="BF319" i="31"/>
  <c r="BF322" i="31"/>
  <c r="BF328" i="31"/>
  <c r="BF342" i="31"/>
  <c r="BF156" i="31"/>
  <c r="BF163" i="31"/>
  <c r="BF181" i="31"/>
  <c r="BF195" i="31"/>
  <c r="BF205" i="31"/>
  <c r="BF214" i="31"/>
  <c r="BF222" i="31"/>
  <c r="BF370" i="31"/>
  <c r="BF382" i="31"/>
  <c r="BF391" i="31"/>
  <c r="BF393" i="31"/>
  <c r="BF396" i="31"/>
  <c r="BF172" i="31"/>
  <c r="BF190" i="31"/>
  <c r="BF217" i="31"/>
  <c r="BF234" i="31"/>
  <c r="BF264" i="31"/>
  <c r="BF266" i="31"/>
  <c r="BF276" i="31"/>
  <c r="BF286" i="31"/>
  <c r="BF289" i="31"/>
  <c r="BF295" i="31"/>
  <c r="BF296" i="31"/>
  <c r="BF303" i="31"/>
  <c r="BF305" i="31"/>
  <c r="BF324" i="31"/>
  <c r="BF329" i="31"/>
  <c r="BF330" i="31"/>
  <c r="BF335" i="31"/>
  <c r="BF347" i="31"/>
  <c r="BF349" i="31"/>
  <c r="BF354" i="31"/>
  <c r="BF355" i="31"/>
  <c r="BF357" i="31"/>
  <c r="BF359" i="31"/>
  <c r="BF362" i="31"/>
  <c r="BF364" i="31"/>
  <c r="BF371" i="31"/>
  <c r="BF372" i="31"/>
  <c r="BF376" i="31"/>
  <c r="BF377" i="31"/>
  <c r="BF388" i="31"/>
  <c r="J128" i="29"/>
  <c r="J101" i="29"/>
  <c r="E85" i="30"/>
  <c r="BF138" i="30"/>
  <c r="BF154" i="30"/>
  <c r="BF156" i="30"/>
  <c r="BF157" i="30"/>
  <c r="BF160" i="30"/>
  <c r="J124" i="30"/>
  <c r="BF143" i="30"/>
  <c r="BF146" i="30"/>
  <c r="BF151" i="30"/>
  <c r="BF171" i="30"/>
  <c r="F127" i="30"/>
  <c r="BF134" i="30"/>
  <c r="BF135" i="30"/>
  <c r="BF139" i="30"/>
  <c r="BF142" i="30"/>
  <c r="BF145" i="30"/>
  <c r="BF147" i="30"/>
  <c r="BF161" i="30"/>
  <c r="BF162" i="30"/>
  <c r="BF163" i="30"/>
  <c r="BF164" i="30"/>
  <c r="BF166" i="30"/>
  <c r="BF167" i="30"/>
  <c r="BF168" i="30"/>
  <c r="BF170" i="30"/>
  <c r="BF133" i="30"/>
  <c r="BF136" i="30"/>
  <c r="BF141" i="30"/>
  <c r="BF144" i="30"/>
  <c r="BF148" i="30"/>
  <c r="BF149" i="30"/>
  <c r="BF155" i="30"/>
  <c r="BF158" i="30"/>
  <c r="BF165" i="30"/>
  <c r="BF172" i="30"/>
  <c r="BF174" i="30"/>
  <c r="E113" i="29"/>
  <c r="BF137" i="29"/>
  <c r="BF138" i="29"/>
  <c r="BF139" i="29"/>
  <c r="BF144" i="29"/>
  <c r="BF153" i="29"/>
  <c r="BF158" i="29"/>
  <c r="BF177" i="29"/>
  <c r="F124" i="29"/>
  <c r="BF135" i="29"/>
  <c r="BF148" i="29"/>
  <c r="BF150" i="29"/>
  <c r="BF155" i="29"/>
  <c r="BF161" i="29"/>
  <c r="BF167" i="29"/>
  <c r="J121" i="29"/>
  <c r="BF133" i="29"/>
  <c r="BF134" i="29"/>
  <c r="BF151" i="29"/>
  <c r="BF152" i="29"/>
  <c r="BF130" i="29"/>
  <c r="BF136" i="29"/>
  <c r="BF141" i="29"/>
  <c r="BF129" i="29"/>
  <c r="BF131" i="29"/>
  <c r="BF140" i="29"/>
  <c r="BF143" i="29"/>
  <c r="BF145" i="29"/>
  <c r="BF146" i="29"/>
  <c r="BF149" i="29"/>
  <c r="BF154" i="29"/>
  <c r="BF156" i="29"/>
  <c r="BF157" i="29"/>
  <c r="BF162" i="29"/>
  <c r="BF163" i="29"/>
  <c r="BF171" i="29"/>
  <c r="BF173" i="29"/>
  <c r="BF174" i="29"/>
  <c r="BF178" i="29"/>
  <c r="BF142" i="29"/>
  <c r="BF147" i="29"/>
  <c r="BF159" i="29"/>
  <c r="BF160" i="29"/>
  <c r="BF164" i="29"/>
  <c r="BF165" i="29"/>
  <c r="BF168" i="29"/>
  <c r="BF169" i="29"/>
  <c r="BF170" i="29"/>
  <c r="BF175" i="29"/>
  <c r="BF176" i="29"/>
  <c r="BF179" i="29"/>
  <c r="BF171" i="28"/>
  <c r="BF176" i="28"/>
  <c r="BF191" i="28"/>
  <c r="J132" i="27"/>
  <c r="J101" i="27"/>
  <c r="J93" i="28"/>
  <c r="E117" i="28"/>
  <c r="BF140" i="28"/>
  <c r="BF148" i="28"/>
  <c r="BF156" i="28"/>
  <c r="BF170" i="28"/>
  <c r="BF173" i="28"/>
  <c r="BF183" i="28"/>
  <c r="BF192" i="28"/>
  <c r="BF141" i="28"/>
  <c r="BF149" i="28"/>
  <c r="BF150" i="28"/>
  <c r="BF157" i="28"/>
  <c r="BF158" i="28"/>
  <c r="BF195" i="28"/>
  <c r="BF196" i="28"/>
  <c r="BF197" i="28"/>
  <c r="F128" i="28"/>
  <c r="BF137" i="28"/>
  <c r="BF142" i="28"/>
  <c r="BF143" i="28"/>
  <c r="BF144" i="28"/>
  <c r="BF146" i="28"/>
  <c r="BF166" i="28"/>
  <c r="BF168" i="28"/>
  <c r="BF169" i="28"/>
  <c r="BF172" i="28"/>
  <c r="BF174" i="28"/>
  <c r="BF175" i="28"/>
  <c r="BF177" i="28"/>
  <c r="BF178" i="28"/>
  <c r="BF182" i="28"/>
  <c r="BF184" i="28"/>
  <c r="BF188" i="28"/>
  <c r="BF189" i="28"/>
  <c r="BF198" i="28"/>
  <c r="BF201" i="28"/>
  <c r="BF202" i="28"/>
  <c r="BF203" i="28"/>
  <c r="BF134" i="28"/>
  <c r="BF135" i="28"/>
  <c r="BF136" i="28"/>
  <c r="BF138" i="28"/>
  <c r="BF145" i="28"/>
  <c r="BF151" i="28"/>
  <c r="BF152" i="28"/>
  <c r="BF154" i="28"/>
  <c r="BF159" i="28"/>
  <c r="BF161" i="28"/>
  <c r="BF162" i="28"/>
  <c r="BF163" i="28"/>
  <c r="BF164" i="28"/>
  <c r="BF167" i="28"/>
  <c r="BF180" i="28"/>
  <c r="BF181" i="28"/>
  <c r="BF185" i="28"/>
  <c r="BF187" i="28"/>
  <c r="BF193" i="28"/>
  <c r="BF194" i="28"/>
  <c r="BF199" i="28"/>
  <c r="E85" i="27"/>
  <c r="BF135" i="27"/>
  <c r="BF139" i="27"/>
  <c r="BF145" i="27"/>
  <c r="BF133" i="27"/>
  <c r="BF136" i="27"/>
  <c r="BF137" i="27"/>
  <c r="BF138" i="27"/>
  <c r="BF141" i="27"/>
  <c r="BF156" i="27"/>
  <c r="BF164" i="27"/>
  <c r="BK148" i="26"/>
  <c r="BF144" i="27"/>
  <c r="BF184" i="27"/>
  <c r="J93" i="27"/>
  <c r="BF142" i="27"/>
  <c r="BF143" i="27"/>
  <c r="BF146" i="27"/>
  <c r="BF152" i="27"/>
  <c r="BF154" i="27"/>
  <c r="BF159" i="27"/>
  <c r="BF162" i="27"/>
  <c r="BF177" i="27"/>
  <c r="BF140" i="27"/>
  <c r="BF147" i="27"/>
  <c r="BF148" i="27"/>
  <c r="BF151" i="27"/>
  <c r="BF161" i="27"/>
  <c r="BF174" i="27"/>
  <c r="BF189" i="27"/>
  <c r="BF191" i="27"/>
  <c r="BF149" i="27"/>
  <c r="BF153" i="27"/>
  <c r="BF157" i="27"/>
  <c r="BF166" i="27"/>
  <c r="BF170" i="27"/>
  <c r="BF172" i="27"/>
  <c r="BF175" i="27"/>
  <c r="BF182" i="27"/>
  <c r="BF185" i="27"/>
  <c r="BF188" i="27"/>
  <c r="BF190" i="27"/>
  <c r="BF194" i="27"/>
  <c r="F96" i="27"/>
  <c r="BF134" i="27"/>
  <c r="BF150" i="27"/>
  <c r="BF155" i="27"/>
  <c r="BF158" i="27"/>
  <c r="BF168" i="27"/>
  <c r="BF169" i="27"/>
  <c r="BF171" i="27"/>
  <c r="BF173" i="27"/>
  <c r="BF176" i="27"/>
  <c r="BF178" i="27"/>
  <c r="BF179" i="27"/>
  <c r="BF180" i="27"/>
  <c r="BF183" i="27"/>
  <c r="BF187" i="27"/>
  <c r="BF192" i="27"/>
  <c r="BF193" i="27"/>
  <c r="E85" i="26"/>
  <c r="BF153" i="26"/>
  <c r="BF156" i="26"/>
  <c r="BF160" i="26"/>
  <c r="BF170" i="26"/>
  <c r="BF172" i="26"/>
  <c r="BF175" i="26"/>
  <c r="BF178" i="26"/>
  <c r="BF182" i="26"/>
  <c r="BF186" i="26"/>
  <c r="BF196" i="26"/>
  <c r="BF198" i="26"/>
  <c r="BF202" i="26"/>
  <c r="BF207" i="26"/>
  <c r="BF219" i="26"/>
  <c r="BF229" i="26"/>
  <c r="BF230" i="26"/>
  <c r="BF239" i="26"/>
  <c r="BF240" i="26"/>
  <c r="BF241" i="26"/>
  <c r="BF248" i="26"/>
  <c r="BF249" i="26"/>
  <c r="BF251" i="26"/>
  <c r="BF258" i="26"/>
  <c r="BF261" i="26"/>
  <c r="BF265" i="26"/>
  <c r="BF287" i="26"/>
  <c r="BF301" i="26"/>
  <c r="BF302" i="26"/>
  <c r="BF303" i="26"/>
  <c r="BF305" i="26"/>
  <c r="BF312" i="26"/>
  <c r="BF313" i="26"/>
  <c r="BF322" i="26"/>
  <c r="BF339" i="26"/>
  <c r="BF363" i="26"/>
  <c r="BF364" i="26"/>
  <c r="BF366" i="26"/>
  <c r="BF368" i="26"/>
  <c r="J102" i="25"/>
  <c r="J179" i="25"/>
  <c r="J106" i="25"/>
  <c r="BF173" i="26"/>
  <c r="BF176" i="26"/>
  <c r="BF177" i="26"/>
  <c r="BF195" i="26"/>
  <c r="BF197" i="26"/>
  <c r="BF205" i="26"/>
  <c r="BF206" i="26"/>
  <c r="BF223" i="26"/>
  <c r="BF224" i="26"/>
  <c r="BF232" i="26"/>
  <c r="BF236" i="26"/>
  <c r="BF237" i="26"/>
  <c r="BF244" i="26"/>
  <c r="BF247" i="26"/>
  <c r="BF283" i="26"/>
  <c r="BF288" i="26"/>
  <c r="BF326" i="26"/>
  <c r="BF342" i="26"/>
  <c r="BF343" i="26"/>
  <c r="BF346" i="26"/>
  <c r="BF360" i="26"/>
  <c r="BF361" i="26"/>
  <c r="J93" i="26"/>
  <c r="BF151" i="26"/>
  <c r="BF155" i="26"/>
  <c r="BF161" i="26"/>
  <c r="BF162" i="26"/>
  <c r="BF163" i="26"/>
  <c r="BF165" i="26"/>
  <c r="BF166" i="26"/>
  <c r="BF169" i="26"/>
  <c r="BF171" i="26"/>
  <c r="BF174" i="26"/>
  <c r="BF184" i="26"/>
  <c r="BF185" i="26"/>
  <c r="BF188" i="26"/>
  <c r="BF189" i="26"/>
  <c r="BF190" i="26"/>
  <c r="BF194" i="26"/>
  <c r="BF200" i="26"/>
  <c r="BF203" i="26"/>
  <c r="BF204" i="26"/>
  <c r="BF210" i="26"/>
  <c r="BF211" i="26"/>
  <c r="BF212" i="26"/>
  <c r="BF215" i="26"/>
  <c r="BF220" i="26"/>
  <c r="BF221" i="26"/>
  <c r="BF222" i="26"/>
  <c r="BF225" i="26"/>
  <c r="BF228" i="26"/>
  <c r="BF233" i="26"/>
  <c r="BF235" i="26"/>
  <c r="BF238" i="26"/>
  <c r="BF245" i="26"/>
  <c r="BF257" i="26"/>
  <c r="BF260" i="26"/>
  <c r="BF263" i="26"/>
  <c r="BF264" i="26"/>
  <c r="BF267" i="26"/>
  <c r="BF269" i="26"/>
  <c r="BF272" i="26"/>
  <c r="BF275" i="26"/>
  <c r="BF276" i="26"/>
  <c r="BF278" i="26"/>
  <c r="BF281" i="26"/>
  <c r="BF282" i="26"/>
  <c r="BF284" i="26"/>
  <c r="BF285" i="26"/>
  <c r="BF286" i="26"/>
  <c r="BF289" i="26"/>
  <c r="BF291" i="26"/>
  <c r="BF292" i="26"/>
  <c r="BF293" i="26"/>
  <c r="BF294" i="26"/>
  <c r="BF297" i="26"/>
  <c r="BF298" i="26"/>
  <c r="BF299" i="26"/>
  <c r="BF300" i="26"/>
  <c r="BF306" i="26"/>
  <c r="BF308" i="26"/>
  <c r="BF309" i="26"/>
  <c r="BF311" i="26"/>
  <c r="BF314" i="26"/>
  <c r="BF317" i="26"/>
  <c r="BF319" i="26"/>
  <c r="BF320" i="26"/>
  <c r="BF323" i="26"/>
  <c r="BF324" i="26"/>
  <c r="BF329" i="26"/>
  <c r="BF335" i="26"/>
  <c r="BF337" i="26"/>
  <c r="BF348" i="26"/>
  <c r="BF349" i="26"/>
  <c r="BF356" i="26"/>
  <c r="BF357" i="26"/>
  <c r="BF358" i="26"/>
  <c r="BF367" i="26"/>
  <c r="BF369" i="26"/>
  <c r="BF373" i="26"/>
  <c r="BF374" i="26"/>
  <c r="BF376" i="26"/>
  <c r="BF379" i="26"/>
  <c r="F96" i="26"/>
  <c r="BF150" i="26"/>
  <c r="BF152" i="26"/>
  <c r="BF154" i="26"/>
  <c r="BF158" i="26"/>
  <c r="BF159" i="26"/>
  <c r="BF164" i="26"/>
  <c r="BF167" i="26"/>
  <c r="BF168" i="26"/>
  <c r="BF179" i="26"/>
  <c r="BF180" i="26"/>
  <c r="BF183" i="26"/>
  <c r="BF187" i="26"/>
  <c r="BF192" i="26"/>
  <c r="BF193" i="26"/>
  <c r="BF208" i="26"/>
  <c r="BF209" i="26"/>
  <c r="BF213" i="26"/>
  <c r="BF214" i="26"/>
  <c r="BF216" i="26"/>
  <c r="BF217" i="26"/>
  <c r="BF218" i="26"/>
  <c r="BF226" i="26"/>
  <c r="BF234" i="26"/>
  <c r="BF242" i="26"/>
  <c r="BF243" i="26"/>
  <c r="BF246" i="26"/>
  <c r="BF250" i="26"/>
  <c r="BF253" i="26"/>
  <c r="BF256" i="26"/>
  <c r="BF259" i="26"/>
  <c r="BF262" i="26"/>
  <c r="BF266" i="26"/>
  <c r="BF268" i="26"/>
  <c r="BF270" i="26"/>
  <c r="BF271" i="26"/>
  <c r="BF273" i="26"/>
  <c r="BF274" i="26"/>
  <c r="BF279" i="26"/>
  <c r="BF280" i="26"/>
  <c r="BF290" i="26"/>
  <c r="BF295" i="26"/>
  <c r="BF296" i="26"/>
  <c r="BF304" i="26"/>
  <c r="BF310" i="26"/>
  <c r="BF315" i="26"/>
  <c r="BF316" i="26"/>
  <c r="BF318" i="26"/>
  <c r="BF321" i="26"/>
  <c r="BF325" i="26"/>
  <c r="BF328" i="26"/>
  <c r="BF330" i="26"/>
  <c r="BF331" i="26"/>
  <c r="BF332" i="26"/>
  <c r="BF333" i="26"/>
  <c r="BF334" i="26"/>
  <c r="BF338" i="26"/>
  <c r="BF341" i="26"/>
  <c r="BF344" i="26"/>
  <c r="BF345" i="26"/>
  <c r="BF347" i="26"/>
  <c r="BF350" i="26"/>
  <c r="BF351" i="26"/>
  <c r="BF352" i="26"/>
  <c r="BF354" i="26"/>
  <c r="BF355" i="26"/>
  <c r="BF365" i="26"/>
  <c r="BF371" i="26"/>
  <c r="BF372" i="26"/>
  <c r="J93" i="25"/>
  <c r="F127" i="25"/>
  <c r="BF136" i="25"/>
  <c r="BF137" i="25"/>
  <c r="BF151" i="25"/>
  <c r="BF152" i="25"/>
  <c r="BF159" i="25"/>
  <c r="BF135" i="25"/>
  <c r="BF139" i="25"/>
  <c r="BF140" i="25"/>
  <c r="BF141" i="25"/>
  <c r="BF142" i="25"/>
  <c r="BF146" i="25"/>
  <c r="BF145" i="25"/>
  <c r="BF155" i="25"/>
  <c r="BF171" i="25"/>
  <c r="E85" i="25"/>
  <c r="BF138" i="25"/>
  <c r="BF144" i="25"/>
  <c r="BF148" i="25"/>
  <c r="BF154" i="25"/>
  <c r="BF156" i="25"/>
  <c r="BF157" i="25"/>
  <c r="BF158" i="25"/>
  <c r="BF161" i="25"/>
  <c r="BF162" i="25"/>
  <c r="BF163" i="25"/>
  <c r="BF165" i="25"/>
  <c r="BF172" i="25"/>
  <c r="BF173" i="25"/>
  <c r="BF174" i="25"/>
  <c r="BF180" i="25"/>
  <c r="BF133" i="25"/>
  <c r="BF134" i="25"/>
  <c r="BF143" i="25"/>
  <c r="BF149" i="25"/>
  <c r="BF150" i="25"/>
  <c r="BF153" i="25"/>
  <c r="BF160" i="25"/>
  <c r="BF166" i="25"/>
  <c r="BF168" i="25"/>
  <c r="BF170" i="25"/>
  <c r="BF175" i="25"/>
  <c r="BF177" i="25"/>
  <c r="BF181" i="25"/>
  <c r="BF151" i="24"/>
  <c r="BF166" i="24"/>
  <c r="E85" i="24"/>
  <c r="BF134" i="24"/>
  <c r="BF137" i="24"/>
  <c r="BF138" i="24"/>
  <c r="BF139" i="24"/>
  <c r="BF149" i="24"/>
  <c r="BF156" i="24"/>
  <c r="BF158" i="24"/>
  <c r="BF159" i="24"/>
  <c r="BF160" i="24"/>
  <c r="BF161" i="24"/>
  <c r="BF171" i="24"/>
  <c r="J123" i="24"/>
  <c r="BF146" i="24"/>
  <c r="BF154" i="24"/>
  <c r="F126" i="24"/>
  <c r="BF131" i="24"/>
  <c r="BF132" i="24"/>
  <c r="BF135" i="24"/>
  <c r="BF143" i="24"/>
  <c r="BF144" i="24"/>
  <c r="BF147" i="24"/>
  <c r="BF148" i="24"/>
  <c r="BF153" i="24"/>
  <c r="BF163" i="24"/>
  <c r="BF165" i="24"/>
  <c r="BF168" i="24"/>
  <c r="BF170" i="24"/>
  <c r="BF172" i="24"/>
  <c r="BF173" i="24"/>
  <c r="BF175" i="24"/>
  <c r="BF136" i="24"/>
  <c r="BF141" i="24"/>
  <c r="BF142" i="24"/>
  <c r="BF145" i="24"/>
  <c r="BF150" i="24"/>
  <c r="BF157" i="24"/>
  <c r="BF162" i="24"/>
  <c r="BF164" i="24"/>
  <c r="BF167" i="24"/>
  <c r="BF174" i="24"/>
  <c r="BF176" i="24"/>
  <c r="BF177" i="24"/>
  <c r="BF140" i="23"/>
  <c r="BF144" i="23"/>
  <c r="BF145" i="23"/>
  <c r="BF147" i="23"/>
  <c r="BF151" i="23"/>
  <c r="BF154" i="23"/>
  <c r="BF162" i="23"/>
  <c r="BF163" i="23"/>
  <c r="BF165" i="23"/>
  <c r="BF142" i="23"/>
  <c r="BF148" i="23"/>
  <c r="BF173" i="23"/>
  <c r="BF175" i="23"/>
  <c r="BF178" i="23"/>
  <c r="F96" i="23"/>
  <c r="BF138" i="23"/>
  <c r="BF157" i="23"/>
  <c r="BF166" i="23"/>
  <c r="BF171" i="23"/>
  <c r="E117" i="23"/>
  <c r="BF136" i="23"/>
  <c r="BF139" i="23"/>
  <c r="BF141" i="23"/>
  <c r="BF146" i="23"/>
  <c r="BF149" i="23"/>
  <c r="BF156" i="23"/>
  <c r="BF158" i="23"/>
  <c r="BF167" i="23"/>
  <c r="BF169" i="23"/>
  <c r="BF170" i="23"/>
  <c r="BF176" i="23"/>
  <c r="BF177" i="23"/>
  <c r="BF179" i="23"/>
  <c r="J93" i="23"/>
  <c r="BF134" i="23"/>
  <c r="BF135" i="23"/>
  <c r="BF137" i="23"/>
  <c r="BF152" i="23"/>
  <c r="BF153" i="23"/>
  <c r="BF155" i="23"/>
  <c r="BF160" i="23"/>
  <c r="BF161" i="23"/>
  <c r="BF164" i="23"/>
  <c r="BF168" i="23"/>
  <c r="J122" i="22"/>
  <c r="BF131" i="22"/>
  <c r="BF143" i="22"/>
  <c r="BF157" i="22"/>
  <c r="BF164" i="22"/>
  <c r="BF168" i="22"/>
  <c r="BF144" i="22"/>
  <c r="BF155" i="22"/>
  <c r="BF156" i="22"/>
  <c r="BF158" i="22"/>
  <c r="BF161" i="22"/>
  <c r="E114" i="22"/>
  <c r="F125" i="22"/>
  <c r="BF130" i="22"/>
  <c r="BF134" i="22"/>
  <c r="BF137" i="22"/>
  <c r="BF138" i="22"/>
  <c r="BF139" i="22"/>
  <c r="BF142" i="22"/>
  <c r="BF145" i="22"/>
  <c r="BF150" i="22"/>
  <c r="BF151" i="22"/>
  <c r="BF166" i="22"/>
  <c r="BF169" i="22"/>
  <c r="BF170" i="22"/>
  <c r="BF132" i="22"/>
  <c r="BF133" i="22"/>
  <c r="BF135" i="22"/>
  <c r="BF140" i="22"/>
  <c r="BF141" i="22"/>
  <c r="BF147" i="22"/>
  <c r="BF148" i="22"/>
  <c r="BF152" i="22"/>
  <c r="BF154" i="22"/>
  <c r="BF159" i="22"/>
  <c r="BF160" i="22"/>
  <c r="BF162" i="22"/>
  <c r="BF163" i="22"/>
  <c r="BF167" i="22"/>
  <c r="BF171" i="22"/>
  <c r="BF172" i="22"/>
  <c r="BK127" i="20"/>
  <c r="J127" i="20"/>
  <c r="J101" i="20"/>
  <c r="J125" i="21"/>
  <c r="F128" i="21"/>
  <c r="BF140" i="21"/>
  <c r="BF142" i="21"/>
  <c r="BF143" i="21"/>
  <c r="BF149" i="21"/>
  <c r="BF156" i="21"/>
  <c r="BF162" i="21"/>
  <c r="BF164" i="21"/>
  <c r="BF165" i="21"/>
  <c r="BF136" i="21"/>
  <c r="BF138" i="21"/>
  <c r="BF141" i="21"/>
  <c r="BF152" i="21"/>
  <c r="BF155" i="21"/>
  <c r="BF157" i="21"/>
  <c r="BF159" i="21"/>
  <c r="BF161" i="21"/>
  <c r="E85" i="21"/>
  <c r="BF134" i="21"/>
  <c r="BF135" i="21"/>
  <c r="BF137" i="21"/>
  <c r="BF139" i="21"/>
  <c r="BF144" i="21"/>
  <c r="BF145" i="21"/>
  <c r="BF146" i="21"/>
  <c r="BF148" i="21"/>
  <c r="BF151" i="21"/>
  <c r="BF153" i="21"/>
  <c r="BF154" i="21"/>
  <c r="BF158" i="21"/>
  <c r="BF160" i="21"/>
  <c r="BF167" i="21"/>
  <c r="BF169" i="21"/>
  <c r="BF170" i="21"/>
  <c r="J134" i="19"/>
  <c r="J102" i="19"/>
  <c r="E85" i="20"/>
  <c r="F96" i="20"/>
  <c r="J120" i="20"/>
  <c r="BF129" i="20"/>
  <c r="BF130" i="20"/>
  <c r="BF131" i="20"/>
  <c r="BF148" i="19"/>
  <c r="BF160" i="19"/>
  <c r="E118" i="19"/>
  <c r="F129" i="19"/>
  <c r="BF154" i="19"/>
  <c r="BF157" i="19"/>
  <c r="BF162" i="19"/>
  <c r="BF178" i="19"/>
  <c r="BF183" i="19"/>
  <c r="BF190" i="19"/>
  <c r="BF191" i="19"/>
  <c r="BF194" i="19"/>
  <c r="BF198" i="19"/>
  <c r="BF201" i="19"/>
  <c r="BF203" i="19"/>
  <c r="BF222" i="19"/>
  <c r="BF186" i="19"/>
  <c r="BF196" i="19"/>
  <c r="BF215" i="19"/>
  <c r="BF135" i="19"/>
  <c r="BF136" i="19"/>
  <c r="BF158" i="19"/>
  <c r="BF169" i="19"/>
  <c r="BF172" i="19"/>
  <c r="BF176" i="19"/>
  <c r="BF180" i="19"/>
  <c r="BF209" i="19"/>
  <c r="BF211" i="19"/>
  <c r="BF223" i="19"/>
  <c r="BF226" i="19"/>
  <c r="J126" i="19"/>
  <c r="BF140" i="19"/>
  <c r="BF143" i="19"/>
  <c r="BF144" i="19"/>
  <c r="BF170" i="19"/>
  <c r="BF177" i="19"/>
  <c r="BF179" i="19"/>
  <c r="BF184" i="19"/>
  <c r="BF187" i="19"/>
  <c r="BF188" i="19"/>
  <c r="BF192" i="19"/>
  <c r="BF193" i="19"/>
  <c r="BF195" i="19"/>
  <c r="BF199" i="19"/>
  <c r="BF200" i="19"/>
  <c r="BF202" i="19"/>
  <c r="BF207" i="19"/>
  <c r="BF210" i="19"/>
  <c r="BF213" i="19"/>
  <c r="BF214" i="19"/>
  <c r="BF216" i="19"/>
  <c r="BF219" i="19"/>
  <c r="BF224" i="19"/>
  <c r="BF225" i="19"/>
  <c r="BF228" i="19"/>
  <c r="BF229" i="19"/>
  <c r="BF230" i="19"/>
  <c r="BF233" i="19"/>
  <c r="BF234" i="19"/>
  <c r="BF238" i="19"/>
  <c r="BF137" i="19"/>
  <c r="BF138" i="19"/>
  <c r="BF141" i="19"/>
  <c r="BF145" i="19"/>
  <c r="BF146" i="19"/>
  <c r="BF147" i="19"/>
  <c r="BF149" i="19"/>
  <c r="BF150" i="19"/>
  <c r="BF151" i="19"/>
  <c r="BF152" i="19"/>
  <c r="BF164" i="19"/>
  <c r="BF166" i="19"/>
  <c r="BF167" i="19"/>
  <c r="BF174" i="19"/>
  <c r="BF182" i="19"/>
  <c r="BF185" i="19"/>
  <c r="BF189" i="19"/>
  <c r="BF197" i="19"/>
  <c r="BF205" i="19"/>
  <c r="BF208" i="19"/>
  <c r="BF212" i="19"/>
  <c r="BF217" i="19"/>
  <c r="BF218" i="19"/>
  <c r="BF221" i="19"/>
  <c r="BF227" i="19"/>
  <c r="BF231" i="19"/>
  <c r="BF236" i="19"/>
  <c r="BF239" i="19"/>
  <c r="BF241" i="19"/>
  <c r="BF141" i="18"/>
  <c r="BF142" i="18"/>
  <c r="BF143" i="18"/>
  <c r="BF149" i="18"/>
  <c r="BF135" i="18"/>
  <c r="BF136" i="18"/>
  <c r="BF137" i="18"/>
  <c r="BF139" i="18"/>
  <c r="BF146" i="18"/>
  <c r="BF161" i="18"/>
  <c r="F96" i="18"/>
  <c r="BF138" i="18"/>
  <c r="BF140" i="18"/>
  <c r="BF147" i="18"/>
  <c r="BF150" i="18"/>
  <c r="BF153" i="18"/>
  <c r="BF154" i="18"/>
  <c r="BF158" i="18"/>
  <c r="BF160" i="18"/>
  <c r="BF162" i="18"/>
  <c r="BF163" i="18"/>
  <c r="BF166" i="18"/>
  <c r="BF167" i="18"/>
  <c r="BF179" i="18"/>
  <c r="BF180" i="18"/>
  <c r="E85" i="18"/>
  <c r="J93" i="18"/>
  <c r="BF134" i="18"/>
  <c r="BF144" i="18"/>
  <c r="BF145" i="18"/>
  <c r="BF148" i="18"/>
  <c r="BF151" i="18"/>
  <c r="BF152" i="18"/>
  <c r="BF156" i="18"/>
  <c r="BF164" i="18"/>
  <c r="BF165" i="18"/>
  <c r="BF168" i="18"/>
  <c r="BF169" i="18"/>
  <c r="BF171" i="18"/>
  <c r="BF172" i="18"/>
  <c r="BF173" i="18"/>
  <c r="BF175" i="18"/>
  <c r="BF176" i="18"/>
  <c r="BF177" i="18"/>
  <c r="BF178" i="18"/>
  <c r="BF181" i="18"/>
  <c r="BF182" i="18"/>
  <c r="J93" i="17"/>
  <c r="BF166" i="17"/>
  <c r="BF200" i="17"/>
  <c r="BF206" i="17"/>
  <c r="BF225" i="17"/>
  <c r="BF227" i="17"/>
  <c r="BF238" i="17"/>
  <c r="BF248" i="17"/>
  <c r="BF270" i="17"/>
  <c r="BF273" i="17"/>
  <c r="BF286" i="17"/>
  <c r="BF304" i="17"/>
  <c r="BF310" i="17"/>
  <c r="BF322" i="17"/>
  <c r="F96" i="17"/>
  <c r="E132" i="17"/>
  <c r="BF150" i="17"/>
  <c r="BF151" i="17"/>
  <c r="BF152" i="17"/>
  <c r="BF154" i="17"/>
  <c r="BF155" i="17"/>
  <c r="BF160" i="17"/>
  <c r="BF164" i="17"/>
  <c r="BF165" i="17"/>
  <c r="BF168" i="17"/>
  <c r="BF170" i="17"/>
  <c r="BF171" i="17"/>
  <c r="BF173" i="17"/>
  <c r="BF174" i="17"/>
  <c r="BF175" i="17"/>
  <c r="BF176" i="17"/>
  <c r="BF177" i="17"/>
  <c r="BF180" i="17"/>
  <c r="BF181" i="17"/>
  <c r="BF182" i="17"/>
  <c r="BF185" i="17"/>
  <c r="BF186" i="17"/>
  <c r="BF188" i="17"/>
  <c r="BF189" i="17"/>
  <c r="BF190" i="17"/>
  <c r="BF192" i="17"/>
  <c r="BF193" i="17"/>
  <c r="BF195" i="17"/>
  <c r="BF197" i="17"/>
  <c r="BF201" i="17"/>
  <c r="BF202" i="17"/>
  <c r="BF204" i="17"/>
  <c r="BF209" i="17"/>
  <c r="BF211" i="17"/>
  <c r="BF212" i="17"/>
  <c r="BF213" i="17"/>
  <c r="BF219" i="17"/>
  <c r="BF220" i="17"/>
  <c r="BF226" i="17"/>
  <c r="BF228" i="17"/>
  <c r="BF232" i="17"/>
  <c r="BF239" i="17"/>
  <c r="BF241" i="17"/>
  <c r="BF243" i="17"/>
  <c r="BF246" i="17"/>
  <c r="BF247" i="17"/>
  <c r="BF249" i="17"/>
  <c r="BF251" i="17"/>
  <c r="BF254" i="17"/>
  <c r="BF255" i="17"/>
  <c r="BF257" i="17"/>
  <c r="BF258" i="17"/>
  <c r="BF265" i="17"/>
  <c r="BF267" i="17"/>
  <c r="BF275" i="17"/>
  <c r="BF280" i="17"/>
  <c r="BF283" i="17"/>
  <c r="BF284" i="17"/>
  <c r="BF287" i="17"/>
  <c r="BF288" i="17"/>
  <c r="BF294" i="17"/>
  <c r="BF296" i="17"/>
  <c r="BF297" i="17"/>
  <c r="BF299" i="17"/>
  <c r="BF300" i="17"/>
  <c r="BF309" i="17"/>
  <c r="BF311" i="17"/>
  <c r="BF314" i="17"/>
  <c r="BF316" i="17"/>
  <c r="BF318" i="17"/>
  <c r="BF321" i="17"/>
  <c r="BF323" i="17"/>
  <c r="BF325" i="17"/>
  <c r="BF326" i="17"/>
  <c r="BF329" i="17"/>
  <c r="BF331" i="17"/>
  <c r="BF157" i="17"/>
  <c r="BF158" i="17"/>
  <c r="BF159" i="17"/>
  <c r="BF161" i="17"/>
  <c r="BF163" i="17"/>
  <c r="BF203" i="17"/>
  <c r="BF205" i="17"/>
  <c r="BF207" i="17"/>
  <c r="BF208" i="17"/>
  <c r="BF210" i="17"/>
  <c r="BF214" i="17"/>
  <c r="BF216" i="17"/>
  <c r="BF223" i="17"/>
  <c r="BF235" i="17"/>
  <c r="BF242" i="17"/>
  <c r="BF256" i="17"/>
  <c r="BF263" i="17"/>
  <c r="BF272" i="17"/>
  <c r="BF274" i="17"/>
  <c r="BF285" i="17"/>
  <c r="BF306" i="17"/>
  <c r="BF347" i="17"/>
  <c r="BF348" i="17"/>
  <c r="BF351" i="17"/>
  <c r="BF364" i="17"/>
  <c r="BF358" i="17"/>
  <c r="BF362" i="17"/>
  <c r="BF367" i="17"/>
  <c r="BF342" i="17"/>
  <c r="BF349" i="17"/>
  <c r="BF344" i="17"/>
  <c r="BF346" i="17"/>
  <c r="BF352" i="17"/>
  <c r="BF355" i="17"/>
  <c r="BF356" i="17"/>
  <c r="BF360" i="17"/>
  <c r="BF361" i="17"/>
  <c r="BF366" i="17"/>
  <c r="BF149" i="17"/>
  <c r="BF153" i="17"/>
  <c r="BF156" i="17"/>
  <c r="BF167" i="17"/>
  <c r="BF169" i="17"/>
  <c r="BF178" i="17"/>
  <c r="BF179" i="17"/>
  <c r="BF183" i="17"/>
  <c r="BF187" i="17"/>
  <c r="BF194" i="17"/>
  <c r="BF196" i="17"/>
  <c r="BF198" i="17"/>
  <c r="BF199" i="17"/>
  <c r="BF215" i="17"/>
  <c r="BF217" i="17"/>
  <c r="BF218" i="17"/>
  <c r="BF221" i="17"/>
  <c r="BF222" i="17"/>
  <c r="BF229" i="17"/>
  <c r="BF230" i="17"/>
  <c r="BF231" i="17"/>
  <c r="BF233" i="17"/>
  <c r="BF240" i="17"/>
  <c r="BF244" i="17"/>
  <c r="BF250" i="17"/>
  <c r="BF252" i="17"/>
  <c r="BF259" i="17"/>
  <c r="BF260" i="17"/>
  <c r="BF261" i="17"/>
  <c r="BF262" i="17"/>
  <c r="BF264" i="17"/>
  <c r="BF266" i="17"/>
  <c r="BF268" i="17"/>
  <c r="BF269" i="17"/>
  <c r="BF271" i="17"/>
  <c r="BF276" i="17"/>
  <c r="BF277" i="17"/>
  <c r="BF278" i="17"/>
  <c r="BF279" i="17"/>
  <c r="BF281" i="17"/>
  <c r="BF289" i="17"/>
  <c r="BF290" i="17"/>
  <c r="BF291" i="17"/>
  <c r="BF292" i="17"/>
  <c r="BF293" i="17"/>
  <c r="BF295" i="17"/>
  <c r="BF301" i="17"/>
  <c r="BF302" i="17"/>
  <c r="BF303" i="17"/>
  <c r="BF307" i="17"/>
  <c r="BF308" i="17"/>
  <c r="BF312" i="17"/>
  <c r="BF313" i="17"/>
  <c r="BF315" i="17"/>
  <c r="BF319" i="17"/>
  <c r="BF320" i="17"/>
  <c r="BF328" i="17"/>
  <c r="BF330" i="17"/>
  <c r="BF332" i="17"/>
  <c r="BF333" i="17"/>
  <c r="BF334" i="17"/>
  <c r="BF335" i="17"/>
  <c r="BF336" i="17"/>
  <c r="BF337" i="17"/>
  <c r="BF338" i="17"/>
  <c r="BF339" i="17"/>
  <c r="BF340" i="17"/>
  <c r="BF341" i="17"/>
  <c r="BF343" i="17"/>
  <c r="BF353" i="17"/>
  <c r="BF354" i="17"/>
  <c r="BF363" i="17"/>
  <c r="J130" i="15"/>
  <c r="J100" i="15" s="1"/>
  <c r="F130" i="16"/>
  <c r="BF142" i="16"/>
  <c r="BF155" i="16"/>
  <c r="BF171" i="16"/>
  <c r="BF179" i="16"/>
  <c r="BF146" i="16"/>
  <c r="BF153" i="16"/>
  <c r="BF154" i="16"/>
  <c r="BF157" i="16"/>
  <c r="BF167" i="16"/>
  <c r="BF168" i="16"/>
  <c r="BF180" i="16"/>
  <c r="BF186" i="16"/>
  <c r="BF187" i="16"/>
  <c r="J91" i="16"/>
  <c r="BF140" i="16"/>
  <c r="BF147" i="16"/>
  <c r="BF149" i="16"/>
  <c r="BF150" i="16"/>
  <c r="BF151" i="16"/>
  <c r="BF159" i="16"/>
  <c r="BF164" i="16"/>
  <c r="BF165" i="16"/>
  <c r="BF172" i="16"/>
  <c r="BF173" i="16"/>
  <c r="BF177" i="16"/>
  <c r="BF183" i="16"/>
  <c r="BF189" i="16"/>
  <c r="BF194" i="16"/>
  <c r="E85" i="16"/>
  <c r="BF136" i="16"/>
  <c r="BF137" i="16"/>
  <c r="BF138" i="16"/>
  <c r="BF139" i="16"/>
  <c r="BF141" i="16"/>
  <c r="BF143" i="16"/>
  <c r="BF145" i="16"/>
  <c r="BF148" i="16"/>
  <c r="BF152" i="16"/>
  <c r="BF161" i="16"/>
  <c r="BF169" i="16"/>
  <c r="BF170" i="16"/>
  <c r="BF174" i="16"/>
  <c r="BF176" i="16"/>
  <c r="BF178" i="16"/>
  <c r="BF181" i="16"/>
  <c r="BF182" i="16"/>
  <c r="BF185" i="16"/>
  <c r="BF190" i="16"/>
  <c r="BF191" i="16"/>
  <c r="BF192" i="16"/>
  <c r="BF195" i="16"/>
  <c r="E85" i="15"/>
  <c r="J122" i="15"/>
  <c r="BF137" i="15"/>
  <c r="F125" i="15"/>
  <c r="BF132" i="15"/>
  <c r="BF140" i="15"/>
  <c r="BF141" i="15"/>
  <c r="BF164" i="15"/>
  <c r="BF142" i="15"/>
  <c r="BF156" i="15"/>
  <c r="BF159" i="15"/>
  <c r="BF150" i="15"/>
  <c r="BF152" i="15"/>
  <c r="BF145" i="15"/>
  <c r="BF146" i="15"/>
  <c r="BF147" i="15"/>
  <c r="BF149" i="15"/>
  <c r="BF154" i="15"/>
  <c r="BF157" i="15"/>
  <c r="BF161" i="15"/>
  <c r="BF163" i="15"/>
  <c r="BF165" i="15"/>
  <c r="BF166" i="15"/>
  <c r="BF168" i="15"/>
  <c r="BF131" i="15"/>
  <c r="BF133" i="15"/>
  <c r="BF134" i="15"/>
  <c r="BF135" i="15"/>
  <c r="BF136" i="15"/>
  <c r="BF138" i="15"/>
  <c r="BF139" i="15"/>
  <c r="BF143" i="15"/>
  <c r="BF144" i="15"/>
  <c r="BF148" i="15"/>
  <c r="BF151" i="15"/>
  <c r="BF162" i="15"/>
  <c r="BF171" i="15"/>
  <c r="J93" i="14"/>
  <c r="E117" i="14"/>
  <c r="BF134" i="14"/>
  <c r="BF142" i="14"/>
  <c r="BF150" i="14"/>
  <c r="BF157" i="14"/>
  <c r="BF163" i="14"/>
  <c r="BF164" i="14"/>
  <c r="BF175" i="14"/>
  <c r="BF191" i="14"/>
  <c r="BF220" i="14"/>
  <c r="BF228" i="14"/>
  <c r="BF231" i="14"/>
  <c r="BF233" i="14"/>
  <c r="BF236" i="14"/>
  <c r="F96" i="14"/>
  <c r="BF144" i="14"/>
  <c r="BF166" i="14"/>
  <c r="BF198" i="14"/>
  <c r="BF204" i="14"/>
  <c r="BF205" i="14"/>
  <c r="BF222" i="14"/>
  <c r="BF223" i="14"/>
  <c r="BF224" i="14"/>
  <c r="BF227" i="14"/>
  <c r="BF137" i="14"/>
  <c r="BF143" i="14"/>
  <c r="BF145" i="14"/>
  <c r="BF147" i="14"/>
  <c r="BF148" i="14"/>
  <c r="BF161" i="14"/>
  <c r="BF167" i="14"/>
  <c r="BF169" i="14"/>
  <c r="BF171" i="14"/>
  <c r="BF173" i="14"/>
  <c r="BF174" i="14"/>
  <c r="BF177" i="14"/>
  <c r="BF180" i="14"/>
  <c r="BF184" i="14"/>
  <c r="BF185" i="14"/>
  <c r="BF188" i="14"/>
  <c r="BF189" i="14"/>
  <c r="BF190" i="14"/>
  <c r="BF192" i="14"/>
  <c r="BF193" i="14"/>
  <c r="BF194" i="14"/>
  <c r="BF197" i="14"/>
  <c r="BF200" i="14"/>
  <c r="BF203" i="14"/>
  <c r="BF207" i="14"/>
  <c r="BF208" i="14"/>
  <c r="BF211" i="14"/>
  <c r="BF216" i="14"/>
  <c r="BF217" i="14"/>
  <c r="BF225" i="14"/>
  <c r="BF226" i="14"/>
  <c r="BF232" i="14"/>
  <c r="BF237" i="14"/>
  <c r="BF241" i="14"/>
  <c r="BF242" i="14"/>
  <c r="BF243" i="14"/>
  <c r="BF246" i="14"/>
  <c r="BF135" i="14"/>
  <c r="BF136" i="14"/>
  <c r="BF139" i="14"/>
  <c r="BF140" i="14"/>
  <c r="BF146" i="14"/>
  <c r="BF149" i="14"/>
  <c r="BF151" i="14"/>
  <c r="BF154" i="14"/>
  <c r="BF155" i="14"/>
  <c r="BF159" i="14"/>
  <c r="BF176" i="14"/>
  <c r="BF179" i="14"/>
  <c r="BF181" i="14"/>
  <c r="BF182" i="14"/>
  <c r="BF183" i="14"/>
  <c r="BF186" i="14"/>
  <c r="BF187" i="14"/>
  <c r="BF195" i="14"/>
  <c r="BF196" i="14"/>
  <c r="BF199" i="14"/>
  <c r="BF201" i="14"/>
  <c r="BF202" i="14"/>
  <c r="BF209" i="14"/>
  <c r="BF210" i="14"/>
  <c r="BF213" i="14"/>
  <c r="BF215" i="14"/>
  <c r="BF218" i="14"/>
  <c r="BF219" i="14"/>
  <c r="BF221" i="14"/>
  <c r="BF229" i="14"/>
  <c r="BF230" i="14"/>
  <c r="BF235" i="14"/>
  <c r="BF238" i="14"/>
  <c r="BF239" i="14"/>
  <c r="BF240" i="14"/>
  <c r="BF245" i="14"/>
  <c r="BF248" i="14"/>
  <c r="BF158" i="13"/>
  <c r="BF163" i="13"/>
  <c r="BF180" i="13"/>
  <c r="BF185" i="13"/>
  <c r="BF198" i="13"/>
  <c r="BF203" i="13"/>
  <c r="BF210" i="13"/>
  <c r="BF213" i="13"/>
  <c r="BF217" i="13"/>
  <c r="BF222" i="13"/>
  <c r="BF228" i="13"/>
  <c r="BF245" i="13"/>
  <c r="BF251" i="13"/>
  <c r="BF260" i="13"/>
  <c r="BF262" i="13"/>
  <c r="BF265" i="13"/>
  <c r="BF275" i="13"/>
  <c r="BF294" i="13"/>
  <c r="BF295" i="13"/>
  <c r="E85" i="13"/>
  <c r="F96" i="13"/>
  <c r="J127" i="13"/>
  <c r="BF141" i="13"/>
  <c r="BF142" i="13"/>
  <c r="BF166" i="13"/>
  <c r="BF182" i="13"/>
  <c r="BF189" i="13"/>
  <c r="BF197" i="13"/>
  <c r="BF206" i="13"/>
  <c r="BF209" i="13"/>
  <c r="BF211" i="13"/>
  <c r="BF215" i="13"/>
  <c r="BF216" i="13"/>
  <c r="BF218" i="13"/>
  <c r="BF254" i="13"/>
  <c r="BF264" i="13"/>
  <c r="BF267" i="13"/>
  <c r="BF278" i="13"/>
  <c r="BF279" i="13"/>
  <c r="BF280" i="13"/>
  <c r="BF281" i="13"/>
  <c r="BF290" i="13"/>
  <c r="BF137" i="13"/>
  <c r="BF138" i="13"/>
  <c r="BF143" i="13"/>
  <c r="BF144" i="13"/>
  <c r="BF145" i="13"/>
  <c r="BF146" i="13"/>
  <c r="BF147" i="13"/>
  <c r="BF150" i="13"/>
  <c r="BF152" i="13"/>
  <c r="BF153" i="13"/>
  <c r="BF156" i="13"/>
  <c r="BF157" i="13"/>
  <c r="BF162" i="13"/>
  <c r="BF168" i="13"/>
  <c r="BF169" i="13"/>
  <c r="BF174" i="13"/>
  <c r="BF176" i="13"/>
  <c r="BF177" i="13"/>
  <c r="BF178" i="13"/>
  <c r="BF181" i="13"/>
  <c r="BF183" i="13"/>
  <c r="BF190" i="13"/>
  <c r="BF192" i="13"/>
  <c r="BF195" i="13"/>
  <c r="BF199" i="13"/>
  <c r="BF200" i="13"/>
  <c r="BF202" i="13"/>
  <c r="BF208" i="13"/>
  <c r="BF220" i="13"/>
  <c r="BF221" i="13"/>
  <c r="BF223" i="13"/>
  <c r="BF224" i="13"/>
  <c r="BF225" i="13"/>
  <c r="BF226" i="13"/>
  <c r="BF227" i="13"/>
  <c r="BF230" i="13"/>
  <c r="BF231" i="13"/>
  <c r="BF232" i="13"/>
  <c r="BF233" i="13"/>
  <c r="BF234" i="13"/>
  <c r="BF235" i="13"/>
  <c r="BF236" i="13"/>
  <c r="BF237" i="13"/>
  <c r="BF240" i="13"/>
  <c r="BF242" i="13"/>
  <c r="BF244" i="13"/>
  <c r="BF247" i="13"/>
  <c r="BF249" i="13"/>
  <c r="BF253" i="13"/>
  <c r="BF256" i="13"/>
  <c r="BF259" i="13"/>
  <c r="BF266" i="13"/>
  <c r="BF272" i="13"/>
  <c r="BF273" i="13"/>
  <c r="BF274" i="13"/>
  <c r="BF276" i="13"/>
  <c r="BF284" i="13"/>
  <c r="BF285" i="13"/>
  <c r="BF286" i="13"/>
  <c r="BF287" i="13"/>
  <c r="BF289" i="13"/>
  <c r="BF291" i="13"/>
  <c r="BF293" i="13"/>
  <c r="BF135" i="13"/>
  <c r="BF136" i="13"/>
  <c r="BF139" i="13"/>
  <c r="BF140" i="13"/>
  <c r="BF148" i="13"/>
  <c r="BF149" i="13"/>
  <c r="BF151" i="13"/>
  <c r="BF154" i="13"/>
  <c r="BF155" i="13"/>
  <c r="BF159" i="13"/>
  <c r="BF160" i="13"/>
  <c r="BF161" i="13"/>
  <c r="BF164" i="13"/>
  <c r="BF165" i="13"/>
  <c r="BF167" i="13"/>
  <c r="BF171" i="13"/>
  <c r="BF172" i="13"/>
  <c r="BF173" i="13"/>
  <c r="BF175" i="13"/>
  <c r="BF179" i="13"/>
  <c r="BF184" i="13"/>
  <c r="BF186" i="13"/>
  <c r="BF187" i="13"/>
  <c r="BF188" i="13"/>
  <c r="BF191" i="13"/>
  <c r="BF193" i="13"/>
  <c r="BF194" i="13"/>
  <c r="BF196" i="13"/>
  <c r="BF201" i="13"/>
  <c r="BF204" i="13"/>
  <c r="BF205" i="13"/>
  <c r="BF207" i="13"/>
  <c r="BF212" i="13"/>
  <c r="BF214" i="13"/>
  <c r="BF219" i="13"/>
  <c r="BF239" i="13"/>
  <c r="BF241" i="13"/>
  <c r="BF243" i="13"/>
  <c r="BF246" i="13"/>
  <c r="BF250" i="13"/>
  <c r="BF255" i="13"/>
  <c r="BF257" i="13"/>
  <c r="BF258" i="13"/>
  <c r="BF261" i="13"/>
  <c r="BF263" i="13"/>
  <c r="BF268" i="13"/>
  <c r="BF270" i="13"/>
  <c r="BF271" i="13"/>
  <c r="BF277" i="13"/>
  <c r="BF283" i="13"/>
  <c r="BF292" i="13"/>
  <c r="J93" i="12"/>
  <c r="BF153" i="12"/>
  <c r="BF157" i="12"/>
  <c r="BF165" i="12"/>
  <c r="BF169" i="12"/>
  <c r="BF176" i="12"/>
  <c r="BF199" i="12"/>
  <c r="BF200" i="12"/>
  <c r="BF201" i="12"/>
  <c r="BF205" i="12"/>
  <c r="BF233" i="12"/>
  <c r="BF235" i="12"/>
  <c r="BF236" i="12"/>
  <c r="BF249" i="12"/>
  <c r="BF257" i="12"/>
  <c r="BF258" i="12"/>
  <c r="BF260" i="12"/>
  <c r="BF263" i="12"/>
  <c r="BF271" i="12"/>
  <c r="BF278" i="12"/>
  <c r="E85" i="12"/>
  <c r="BF149" i="12"/>
  <c r="BF156" i="12"/>
  <c r="BF181" i="12"/>
  <c r="BF190" i="12"/>
  <c r="BF192" i="12"/>
  <c r="BF210" i="12"/>
  <c r="BF223" i="12"/>
  <c r="BF231" i="12"/>
  <c r="BF239" i="12"/>
  <c r="BF273" i="12"/>
  <c r="BF275" i="12"/>
  <c r="F96" i="12"/>
  <c r="BF152" i="12"/>
  <c r="BF158" i="12"/>
  <c r="BF159" i="12"/>
  <c r="BF160" i="12"/>
  <c r="BF161" i="12"/>
  <c r="BF174" i="12"/>
  <c r="BF175" i="12"/>
  <c r="BF177" i="12"/>
  <c r="BF183" i="12"/>
  <c r="BF186" i="12"/>
  <c r="BF187" i="12"/>
  <c r="BF189" i="12"/>
  <c r="BF195" i="12"/>
  <c r="BF204" i="12"/>
  <c r="BF206" i="12"/>
  <c r="BF207" i="12"/>
  <c r="BF209" i="12"/>
  <c r="BF211" i="12"/>
  <c r="BF212" i="12"/>
  <c r="BF214" i="12"/>
  <c r="BF218" i="12"/>
  <c r="BF219" i="12"/>
  <c r="BF228" i="12"/>
  <c r="BF234" i="12"/>
  <c r="BF243" i="12"/>
  <c r="BF246" i="12"/>
  <c r="BF251" i="12"/>
  <c r="BF256" i="12"/>
  <c r="BF259" i="12"/>
  <c r="BF262" i="12"/>
  <c r="BF265" i="12"/>
  <c r="BF267" i="12"/>
  <c r="BF150" i="12"/>
  <c r="BF151" i="12"/>
  <c r="BF154" i="12"/>
  <c r="BF162" i="12"/>
  <c r="BF163" i="12"/>
  <c r="BF164" i="12"/>
  <c r="BF166" i="12"/>
  <c r="BF167" i="12"/>
  <c r="BF171" i="12"/>
  <c r="BF172" i="12"/>
  <c r="BF178" i="12"/>
  <c r="BF179" i="12"/>
  <c r="BF180" i="12"/>
  <c r="BF184" i="12"/>
  <c r="BF185" i="12"/>
  <c r="BF188" i="12"/>
  <c r="BF198" i="12"/>
  <c r="BF203" i="12"/>
  <c r="BF213" i="12"/>
  <c r="BF215" i="12"/>
  <c r="BF216" i="12"/>
  <c r="BF217" i="12"/>
  <c r="BF220" i="12"/>
  <c r="BF221" i="12"/>
  <c r="BF222" i="12"/>
  <c r="BF224" i="12"/>
  <c r="BF225" i="12"/>
  <c r="BF226" i="12"/>
  <c r="BF227" i="12"/>
  <c r="BF229" i="12"/>
  <c r="BF230" i="12"/>
  <c r="BF237" i="12"/>
  <c r="BF238" i="12"/>
  <c r="BF240" i="12"/>
  <c r="BF241" i="12"/>
  <c r="BF242" i="12"/>
  <c r="BF245" i="12"/>
  <c r="BF247" i="12"/>
  <c r="BF250" i="12"/>
  <c r="BF252" i="12"/>
  <c r="BF253" i="12"/>
  <c r="BF254" i="12"/>
  <c r="BF255" i="12"/>
  <c r="BF261" i="12"/>
  <c r="BF268" i="12"/>
  <c r="BF269" i="12"/>
  <c r="BF272" i="12"/>
  <c r="BF276" i="12"/>
  <c r="BF142" i="11"/>
  <c r="BF143" i="11"/>
  <c r="BF146" i="11"/>
  <c r="BF147" i="11"/>
  <c r="BF150" i="11"/>
  <c r="BF153" i="11"/>
  <c r="BF164" i="11"/>
  <c r="BF177" i="11"/>
  <c r="BF182" i="11"/>
  <c r="J229" i="10"/>
  <c r="J113" i="10"/>
  <c r="E85" i="11"/>
  <c r="BF149" i="11"/>
  <c r="BF162" i="11"/>
  <c r="BF167" i="11"/>
  <c r="BF176" i="11"/>
  <c r="BF180" i="11"/>
  <c r="BF136" i="11"/>
  <c r="BF137" i="11"/>
  <c r="BF138" i="11"/>
  <c r="BF154" i="11"/>
  <c r="BF155" i="11"/>
  <c r="BF181" i="11"/>
  <c r="BF188" i="11"/>
  <c r="BF202" i="11"/>
  <c r="BF203" i="11"/>
  <c r="BF210" i="11"/>
  <c r="BF211" i="11"/>
  <c r="BF216" i="11"/>
  <c r="BF218" i="11"/>
  <c r="BF220" i="11"/>
  <c r="J157" i="10"/>
  <c r="J103" i="10"/>
  <c r="BF186" i="11"/>
  <c r="BF200" i="11"/>
  <c r="BF201" i="11"/>
  <c r="BF215" i="11"/>
  <c r="BF219" i="11"/>
  <c r="F127" i="11"/>
  <c r="BF132" i="11"/>
  <c r="BF133" i="11"/>
  <c r="BF135" i="11"/>
  <c r="BF140" i="11"/>
  <c r="BF145" i="11"/>
  <c r="BF156" i="11"/>
  <c r="BF160" i="11"/>
  <c r="BF161" i="11"/>
  <c r="BF165" i="11"/>
  <c r="BF166" i="11"/>
  <c r="BF168" i="11"/>
  <c r="BF169" i="11"/>
  <c r="BF185" i="11"/>
  <c r="BF192" i="11"/>
  <c r="BF198" i="11"/>
  <c r="BF206" i="11"/>
  <c r="BF213" i="11"/>
  <c r="BF221" i="11"/>
  <c r="BF223" i="11"/>
  <c r="BF134" i="11"/>
  <c r="BF139" i="11"/>
  <c r="BF151" i="11"/>
  <c r="BF152" i="11"/>
  <c r="BF159" i="11"/>
  <c r="BF172" i="11"/>
  <c r="BF173" i="11"/>
  <c r="BF178" i="11"/>
  <c r="BF179" i="11"/>
  <c r="BF194" i="11"/>
  <c r="BF196" i="11"/>
  <c r="J93" i="11"/>
  <c r="BF141" i="11"/>
  <c r="BF148" i="11"/>
  <c r="BF157" i="11"/>
  <c r="BF158" i="11"/>
  <c r="BF163" i="11"/>
  <c r="BF170" i="11"/>
  <c r="BF171" i="11"/>
  <c r="BF175" i="11"/>
  <c r="BF183" i="11"/>
  <c r="BF184" i="11"/>
  <c r="BF187" i="11"/>
  <c r="BF189" i="11"/>
  <c r="BF190" i="11"/>
  <c r="BF191" i="11"/>
  <c r="BF193" i="11"/>
  <c r="BF195" i="11"/>
  <c r="BF197" i="11"/>
  <c r="BF199" i="11"/>
  <c r="BF204" i="11"/>
  <c r="BF205" i="11"/>
  <c r="BF207" i="11"/>
  <c r="BF209" i="11"/>
  <c r="BF214" i="11"/>
  <c r="BF222" i="11"/>
  <c r="BF224" i="11"/>
  <c r="BK150" i="9"/>
  <c r="J150" i="9"/>
  <c r="J106" i="9"/>
  <c r="E132" i="10"/>
  <c r="J140" i="10"/>
  <c r="F143" i="10"/>
  <c r="BF152" i="10"/>
  <c r="BF153" i="10"/>
  <c r="BF154" i="10"/>
  <c r="BF160" i="10"/>
  <c r="BF162" i="10"/>
  <c r="BF166" i="10"/>
  <c r="BF176" i="10"/>
  <c r="BF177" i="10"/>
  <c r="BF178" i="10"/>
  <c r="BF181" i="10"/>
  <c r="J134" i="9"/>
  <c r="J102" i="9"/>
  <c r="BF150" i="10"/>
  <c r="BF151" i="10"/>
  <c r="BF156" i="10"/>
  <c r="BF159" i="10"/>
  <c r="BF161" i="10"/>
  <c r="BF163" i="10"/>
  <c r="BF164" i="10"/>
  <c r="BF165" i="10"/>
  <c r="BF167" i="10"/>
  <c r="BF168" i="10"/>
  <c r="BF169" i="10"/>
  <c r="BF170" i="10"/>
  <c r="BF171" i="10"/>
  <c r="BF172" i="10"/>
  <c r="BF174" i="10"/>
  <c r="BF175" i="10"/>
  <c r="BF179" i="10"/>
  <c r="BF180" i="10"/>
  <c r="BF185" i="10"/>
  <c r="BF192" i="10"/>
  <c r="BF198" i="10"/>
  <c r="BF201" i="10"/>
  <c r="BF210" i="10"/>
  <c r="BF211" i="10"/>
  <c r="BF218" i="10"/>
  <c r="BF237" i="10"/>
  <c r="BF243" i="10"/>
  <c r="BF244" i="10"/>
  <c r="BF248" i="10"/>
  <c r="BF257" i="10"/>
  <c r="BF262" i="10"/>
  <c r="BF269" i="10"/>
  <c r="BF158" i="10"/>
  <c r="BF190" i="10"/>
  <c r="BF222" i="10"/>
  <c r="BF224" i="10"/>
  <c r="BF251" i="10"/>
  <c r="BF255" i="10"/>
  <c r="BF264" i="10"/>
  <c r="BF184" i="10"/>
  <c r="BF186" i="10"/>
  <c r="BF187" i="10"/>
  <c r="BF193" i="10"/>
  <c r="BF194" i="10"/>
  <c r="BF195" i="10"/>
  <c r="BF196" i="10"/>
  <c r="BF200" i="10"/>
  <c r="BF203" i="10"/>
  <c r="BF204" i="10"/>
  <c r="BF208" i="10"/>
  <c r="BF216" i="10"/>
  <c r="BF221" i="10"/>
  <c r="BF227" i="10"/>
  <c r="BF238" i="10"/>
  <c r="BF239" i="10"/>
  <c r="BF240" i="10"/>
  <c r="BF242" i="10"/>
  <c r="BF247" i="10"/>
  <c r="BF249" i="10"/>
  <c r="BF252" i="10"/>
  <c r="BF253" i="10"/>
  <c r="BF260" i="10"/>
  <c r="BF265" i="10"/>
  <c r="BF267" i="10"/>
  <c r="BF270" i="10"/>
  <c r="BF149" i="10"/>
  <c r="BF155" i="10"/>
  <c r="BF183" i="10"/>
  <c r="BF188" i="10"/>
  <c r="BF189" i="10"/>
  <c r="BF191" i="10"/>
  <c r="BF197" i="10"/>
  <c r="BF199" i="10"/>
  <c r="BF206" i="10"/>
  <c r="BF207" i="10"/>
  <c r="BF209" i="10"/>
  <c r="BF212" i="10"/>
  <c r="BF213" i="10"/>
  <c r="BF214" i="10"/>
  <c r="BF217" i="10"/>
  <c r="BF219" i="10"/>
  <c r="BF220" i="10"/>
  <c r="BF230" i="10"/>
  <c r="BF231" i="10"/>
  <c r="BF234" i="10"/>
  <c r="BF235" i="10"/>
  <c r="BF236" i="10"/>
  <c r="BF246" i="10"/>
  <c r="BF250" i="10"/>
  <c r="BF254" i="10"/>
  <c r="BF256" i="10"/>
  <c r="BF258" i="10"/>
  <c r="BF261" i="10"/>
  <c r="BF272" i="10"/>
  <c r="F96" i="9"/>
  <c r="BF135" i="9"/>
  <c r="BF137" i="9"/>
  <c r="BF144" i="9"/>
  <c r="J93" i="9"/>
  <c r="BF139" i="9"/>
  <c r="BF143" i="9"/>
  <c r="E85" i="9"/>
  <c r="BF141" i="9"/>
  <c r="BF152" i="9"/>
  <c r="BF154" i="9"/>
  <c r="BF155" i="9"/>
  <c r="BF156" i="9"/>
  <c r="BF161" i="9"/>
  <c r="BF162" i="9"/>
  <c r="BF163" i="9"/>
  <c r="BF164" i="9"/>
  <c r="BF136" i="9"/>
  <c r="BF138" i="9"/>
  <c r="BF142" i="9"/>
  <c r="BF146" i="9"/>
  <c r="BF157" i="9"/>
  <c r="BF147" i="9"/>
  <c r="BF149" i="9"/>
  <c r="BF153" i="9"/>
  <c r="BF158" i="9"/>
  <c r="BF160" i="9"/>
  <c r="BF168" i="8"/>
  <c r="BF169" i="8"/>
  <c r="BF178" i="8"/>
  <c r="BF188" i="8"/>
  <c r="BF190" i="8"/>
  <c r="BF191" i="8"/>
  <c r="BF194" i="8"/>
  <c r="BF196" i="8"/>
  <c r="BF205" i="8"/>
  <c r="E85" i="8"/>
  <c r="J132" i="8"/>
  <c r="BF141" i="8"/>
  <c r="BF148" i="8"/>
  <c r="BF155" i="8"/>
  <c r="BF162" i="8"/>
  <c r="BF165" i="8"/>
  <c r="BF171" i="8"/>
  <c r="J125" i="7"/>
  <c r="J100" i="7" s="1"/>
  <c r="BF143" i="8"/>
  <c r="BF144" i="8"/>
  <c r="BF150" i="8"/>
  <c r="BF151" i="8"/>
  <c r="BF153" i="8"/>
  <c r="BF163" i="8"/>
  <c r="BF167" i="8"/>
  <c r="BF179" i="8"/>
  <c r="BF181" i="8"/>
  <c r="BF195" i="8"/>
  <c r="BF198" i="8"/>
  <c r="BF199" i="8"/>
  <c r="BF204" i="8"/>
  <c r="BF207" i="8"/>
  <c r="F96" i="8"/>
  <c r="BF145" i="8"/>
  <c r="BF146" i="8"/>
  <c r="BF177" i="8"/>
  <c r="BF183" i="8"/>
  <c r="BF187" i="8"/>
  <c r="BF206" i="8"/>
  <c r="BF152" i="8"/>
  <c r="BF154" i="8"/>
  <c r="BF156" i="8"/>
  <c r="BF160" i="8"/>
  <c r="BF174" i="8"/>
  <c r="BF182" i="8"/>
  <c r="BF185" i="8"/>
  <c r="BF193" i="8"/>
  <c r="BF203" i="8"/>
  <c r="BF142" i="8"/>
  <c r="BF147" i="8"/>
  <c r="BF157" i="8"/>
  <c r="BF158" i="8"/>
  <c r="BF161" i="8"/>
  <c r="BF166" i="8"/>
  <c r="BF180" i="8"/>
  <c r="BF184" i="8"/>
  <c r="BF186" i="8"/>
  <c r="BF189" i="8"/>
  <c r="BF200" i="8"/>
  <c r="BF202" i="8"/>
  <c r="BF209" i="8"/>
  <c r="J177" i="6"/>
  <c r="J108" i="6" s="1"/>
  <c r="BF128" i="7"/>
  <c r="E85" i="7"/>
  <c r="J91" i="7"/>
  <c r="F94" i="7"/>
  <c r="BF126" i="7"/>
  <c r="BF127" i="7"/>
  <c r="BF129" i="7"/>
  <c r="BF130" i="7"/>
  <c r="BF132" i="7"/>
  <c r="E85" i="6"/>
  <c r="J129" i="6"/>
  <c r="BF139" i="6"/>
  <c r="BF140" i="6"/>
  <c r="BF147" i="6"/>
  <c r="BF150" i="6"/>
  <c r="BF153" i="6"/>
  <c r="BF172" i="6"/>
  <c r="BF178" i="6"/>
  <c r="BF181" i="6"/>
  <c r="BF143" i="6"/>
  <c r="BF154" i="6"/>
  <c r="BF165" i="6"/>
  <c r="BF170" i="6"/>
  <c r="BF200" i="6"/>
  <c r="BF142" i="6"/>
  <c r="BF155" i="6"/>
  <c r="BF161" i="6"/>
  <c r="BF162" i="6"/>
  <c r="BF169" i="6"/>
  <c r="BF188" i="6"/>
  <c r="BF197" i="6"/>
  <c r="BF204" i="6"/>
  <c r="BF208" i="6"/>
  <c r="F94" i="6"/>
  <c r="BF138" i="6"/>
  <c r="BF141" i="6"/>
  <c r="BF151" i="6"/>
  <c r="BF152" i="6"/>
  <c r="BF157" i="6"/>
  <c r="BF166" i="6"/>
  <c r="BF175" i="6"/>
  <c r="BF186" i="6"/>
  <c r="BF191" i="6"/>
  <c r="BF194" i="6"/>
  <c r="BF195" i="6"/>
  <c r="BF196" i="6"/>
  <c r="BF201" i="6"/>
  <c r="BF205" i="6"/>
  <c r="BF210" i="6"/>
  <c r="BF144" i="6"/>
  <c r="BF145" i="6"/>
  <c r="BF146" i="6"/>
  <c r="BF149" i="6"/>
  <c r="BF156" i="6"/>
  <c r="BF158" i="6"/>
  <c r="BF160" i="6"/>
  <c r="BF163" i="6"/>
  <c r="BF167" i="6"/>
  <c r="BF168" i="6"/>
  <c r="BF179" i="6"/>
  <c r="BF180" i="6"/>
  <c r="BF182" i="6"/>
  <c r="BF183" i="6"/>
  <c r="BF184" i="6"/>
  <c r="BF185" i="6"/>
  <c r="BF187" i="6"/>
  <c r="BF189" i="6"/>
  <c r="BF190" i="6"/>
  <c r="BF192" i="6"/>
  <c r="BF199" i="6"/>
  <c r="BF203" i="6"/>
  <c r="BF206" i="6"/>
  <c r="J135" i="4"/>
  <c r="J100" i="4" s="1"/>
  <c r="F94" i="5"/>
  <c r="BF136" i="5"/>
  <c r="BF147" i="5"/>
  <c r="BF157" i="5"/>
  <c r="BF158" i="5"/>
  <c r="BF159" i="5"/>
  <c r="E85" i="5"/>
  <c r="J91" i="5"/>
  <c r="BF165" i="5"/>
  <c r="BF137" i="5"/>
  <c r="BF140" i="5"/>
  <c r="BF143" i="5"/>
  <c r="BK153" i="4"/>
  <c r="J153" i="4" s="1"/>
  <c r="J105" i="4" s="1"/>
  <c r="BF134" i="5"/>
  <c r="BF142" i="5"/>
  <c r="BF153" i="5"/>
  <c r="BF154" i="5"/>
  <c r="BF156" i="5"/>
  <c r="BF162" i="5"/>
  <c r="BF163" i="5"/>
  <c r="BF135" i="5"/>
  <c r="BF139" i="5"/>
  <c r="BF141" i="5"/>
  <c r="BF145" i="5"/>
  <c r="BF150" i="5"/>
  <c r="BF160" i="5"/>
  <c r="BF161" i="5"/>
  <c r="J91" i="4"/>
  <c r="BF138" i="4"/>
  <c r="BF146" i="4"/>
  <c r="BF147" i="4"/>
  <c r="BF164" i="4"/>
  <c r="BF136" i="4"/>
  <c r="BF139" i="4"/>
  <c r="BF145" i="4"/>
  <c r="BF152" i="4"/>
  <c r="BF163" i="4"/>
  <c r="BF173" i="4"/>
  <c r="F94" i="4"/>
  <c r="BF142" i="4"/>
  <c r="BF144" i="4"/>
  <c r="BF155" i="4"/>
  <c r="BF158" i="4"/>
  <c r="BF160" i="4"/>
  <c r="BF166" i="4"/>
  <c r="BF169" i="4"/>
  <c r="BF170" i="4"/>
  <c r="BF137" i="4"/>
  <c r="BF150" i="4"/>
  <c r="BF159" i="4"/>
  <c r="BF161" i="4"/>
  <c r="BF172" i="4"/>
  <c r="BK144" i="3"/>
  <c r="J144" i="3"/>
  <c r="J103" i="3"/>
  <c r="BF140" i="4"/>
  <c r="BF165" i="4"/>
  <c r="BF167" i="4"/>
  <c r="BF168" i="4"/>
  <c r="BF175" i="4"/>
  <c r="E85" i="4"/>
  <c r="BF148" i="4"/>
  <c r="BF137" i="3"/>
  <c r="BF153" i="3"/>
  <c r="BF155" i="3"/>
  <c r="J93" i="3"/>
  <c r="E114" i="3"/>
  <c r="BF130" i="3"/>
  <c r="BF131" i="3"/>
  <c r="BF133" i="3"/>
  <c r="BF134" i="3"/>
  <c r="BF140" i="3"/>
  <c r="BF141" i="3"/>
  <c r="BF142" i="3"/>
  <c r="BF143" i="3"/>
  <c r="BF147" i="3"/>
  <c r="BF149" i="3"/>
  <c r="BF150" i="3"/>
  <c r="BF151" i="3"/>
  <c r="BF152" i="3"/>
  <c r="BF154" i="3"/>
  <c r="BF157" i="3"/>
  <c r="BF160" i="3"/>
  <c r="BF161" i="3"/>
  <c r="BF164" i="3"/>
  <c r="BF165" i="3"/>
  <c r="F96" i="3"/>
  <c r="BF132" i="3"/>
  <c r="BF135" i="3"/>
  <c r="BF138" i="3"/>
  <c r="BF139" i="3"/>
  <c r="BF146" i="3"/>
  <c r="BF156" i="3"/>
  <c r="BF158" i="3"/>
  <c r="BF159" i="3"/>
  <c r="BF162" i="3"/>
  <c r="BF163" i="3"/>
  <c r="BF145" i="2"/>
  <c r="BF152" i="2"/>
  <c r="BF153" i="2"/>
  <c r="BF161" i="2"/>
  <c r="J93" i="2"/>
  <c r="E115" i="2"/>
  <c r="BF133" i="2"/>
  <c r="BF134" i="2"/>
  <c r="BF140" i="2"/>
  <c r="BF155" i="2"/>
  <c r="BF132" i="2"/>
  <c r="BF135" i="2"/>
  <c r="BF137" i="2"/>
  <c r="BF138" i="2"/>
  <c r="BF139" i="2"/>
  <c r="BF144" i="2"/>
  <c r="BF146" i="2"/>
  <c r="BF151" i="2"/>
  <c r="BF154" i="2"/>
  <c r="BF156" i="2"/>
  <c r="BF157" i="2"/>
  <c r="BF158" i="2"/>
  <c r="BF160" i="2"/>
  <c r="BF163" i="2"/>
  <c r="BF164" i="2"/>
  <c r="BF165" i="2"/>
  <c r="F96" i="2"/>
  <c r="BF136" i="2"/>
  <c r="BF142" i="2"/>
  <c r="BF143" i="2"/>
  <c r="BF147" i="2"/>
  <c r="BF148" i="2"/>
  <c r="BF149" i="2"/>
  <c r="BF162" i="2"/>
  <c r="AS122" i="1"/>
  <c r="AS130" i="1"/>
  <c r="F39" i="3"/>
  <c r="BB98" i="1"/>
  <c r="F37" i="4"/>
  <c r="BB99" i="1"/>
  <c r="F35" i="5"/>
  <c r="AZ100" i="1"/>
  <c r="J35" i="7"/>
  <c r="AV102" i="1"/>
  <c r="F39" i="8"/>
  <c r="BB105" i="1" s="1"/>
  <c r="F40" i="9"/>
  <c r="BC106" i="1" s="1"/>
  <c r="F40" i="10"/>
  <c r="BC108" i="1"/>
  <c r="F37" i="12"/>
  <c r="AZ111" i="1"/>
  <c r="J37" i="14"/>
  <c r="AV113" i="1"/>
  <c r="F35" i="16"/>
  <c r="AZ116" i="1"/>
  <c r="F41" i="17"/>
  <c r="BD118" i="1"/>
  <c r="J37" i="20"/>
  <c r="AV121" i="1" s="1"/>
  <c r="F37" i="21"/>
  <c r="AZ124" i="1" s="1"/>
  <c r="F37" i="22"/>
  <c r="AZ125" i="1" s="1"/>
  <c r="F41" i="23"/>
  <c r="BD127" i="1"/>
  <c r="F39" i="25"/>
  <c r="BB129" i="1"/>
  <c r="F41" i="26"/>
  <c r="BD132" i="1" s="1"/>
  <c r="F37" i="30"/>
  <c r="AZ136" i="1"/>
  <c r="F40" i="31"/>
  <c r="BC138" i="1"/>
  <c r="F39" i="36"/>
  <c r="BB144" i="1" s="1"/>
  <c r="F37" i="42"/>
  <c r="AZ151" i="1"/>
  <c r="F37" i="48"/>
  <c r="BD157" i="1" s="1"/>
  <c r="F36" i="50"/>
  <c r="BC159" i="1"/>
  <c r="F35" i="52"/>
  <c r="AZ162" i="1"/>
  <c r="F39" i="53"/>
  <c r="BD163" i="1"/>
  <c r="F35" i="55"/>
  <c r="AZ165" i="1"/>
  <c r="F38" i="57"/>
  <c r="BC167" i="1"/>
  <c r="F39" i="59"/>
  <c r="BD169" i="1"/>
  <c r="J35" i="61"/>
  <c r="AV171" i="1" s="1"/>
  <c r="AS103" i="1"/>
  <c r="J37" i="2"/>
  <c r="AV97" i="1"/>
  <c r="F41" i="3"/>
  <c r="BD98" i="1"/>
  <c r="F39" i="5"/>
  <c r="BD100" i="1"/>
  <c r="F38" i="7"/>
  <c r="BC102" i="1"/>
  <c r="F35" i="7"/>
  <c r="AZ102" i="1"/>
  <c r="F41" i="8"/>
  <c r="BD105" i="1"/>
  <c r="F41" i="9"/>
  <c r="BD106" i="1"/>
  <c r="F39" i="11"/>
  <c r="BB109" i="1"/>
  <c r="F37" i="11"/>
  <c r="AZ109" i="1"/>
  <c r="F37" i="13"/>
  <c r="AZ112" i="1"/>
  <c r="F37" i="15"/>
  <c r="BB115" i="1"/>
  <c r="F39" i="16"/>
  <c r="BD116" i="1"/>
  <c r="F37" i="18"/>
  <c r="AZ119" i="1"/>
  <c r="F39" i="19"/>
  <c r="BB120" i="1"/>
  <c r="F41" i="22"/>
  <c r="BD125" i="1"/>
  <c r="F39" i="24"/>
  <c r="BB128" i="1"/>
  <c r="F40" i="26"/>
  <c r="BC132" i="1" s="1"/>
  <c r="F41" i="29"/>
  <c r="BD135" i="1"/>
  <c r="F41" i="31"/>
  <c r="BD138" i="1"/>
  <c r="F37" i="36"/>
  <c r="AZ144" i="1" s="1"/>
  <c r="F39" i="43"/>
  <c r="BB152" i="1" s="1"/>
  <c r="F37" i="43"/>
  <c r="AZ152" i="1"/>
  <c r="F39" i="44"/>
  <c r="BB153" i="1"/>
  <c r="J34" i="44"/>
  <c r="F39" i="46"/>
  <c r="BB155" i="1" s="1"/>
  <c r="F35" i="47"/>
  <c r="BB156" i="1"/>
  <c r="J33" i="49"/>
  <c r="AV158" i="1"/>
  <c r="F35" i="51"/>
  <c r="AZ161" i="1"/>
  <c r="F35" i="53"/>
  <c r="AZ163" i="1" s="1"/>
  <c r="F37" i="55"/>
  <c r="BB165" i="1" s="1"/>
  <c r="F39" i="57"/>
  <c r="BD167" i="1"/>
  <c r="J35" i="59"/>
  <c r="AV169" i="1"/>
  <c r="F35" i="62"/>
  <c r="BB172" i="1" s="1"/>
  <c r="J33" i="62"/>
  <c r="AV172" i="1"/>
  <c r="F39" i="2"/>
  <c r="BB97" i="1" s="1"/>
  <c r="F35" i="4"/>
  <c r="AZ99" i="1"/>
  <c r="F37" i="6"/>
  <c r="BB101" i="1"/>
  <c r="F37" i="10"/>
  <c r="AZ108" i="1" s="1"/>
  <c r="F39" i="13"/>
  <c r="BB112" i="1" s="1"/>
  <c r="J35" i="15"/>
  <c r="AV115" i="1"/>
  <c r="F38" i="16"/>
  <c r="BC116" i="1" s="1"/>
  <c r="F39" i="18"/>
  <c r="BB119" i="1"/>
  <c r="F37" i="19"/>
  <c r="AZ120" i="1" s="1"/>
  <c r="F40" i="23"/>
  <c r="BC127" i="1"/>
  <c r="F40" i="24"/>
  <c r="BC128" i="1"/>
  <c r="F40" i="27"/>
  <c r="BC133" i="1"/>
  <c r="J37" i="28"/>
  <c r="AV134" i="1"/>
  <c r="J37" i="29"/>
  <c r="AV135" i="1"/>
  <c r="F39" i="30"/>
  <c r="BB136" i="1" s="1"/>
  <c r="F40" i="32"/>
  <c r="BC139" i="1" s="1"/>
  <c r="J37" i="33"/>
  <c r="AV140" i="1" s="1"/>
  <c r="F40" i="34"/>
  <c r="BC141" i="1"/>
  <c r="F37" i="35"/>
  <c r="AZ142" i="1"/>
  <c r="F40" i="37"/>
  <c r="BC145" i="1"/>
  <c r="F39" i="38"/>
  <c r="BB146" i="1"/>
  <c r="J37" i="39"/>
  <c r="AV147" i="1" s="1"/>
  <c r="F39" i="40"/>
  <c r="BB148" i="1"/>
  <c r="F40" i="41"/>
  <c r="BC149" i="1" s="1"/>
  <c r="J37" i="43"/>
  <c r="AV152" i="1" s="1"/>
  <c r="F40" i="45"/>
  <c r="BC154" i="1"/>
  <c r="F41" i="46"/>
  <c r="BD155" i="1"/>
  <c r="F36" i="48"/>
  <c r="BC157" i="1"/>
  <c r="F35" i="50"/>
  <c r="BB159" i="1"/>
  <c r="F37" i="52"/>
  <c r="BB162" i="1" s="1"/>
  <c r="F37" i="54"/>
  <c r="BB164" i="1"/>
  <c r="F38" i="56"/>
  <c r="BC166" i="1" s="1"/>
  <c r="F37" i="58"/>
  <c r="BB168" i="1"/>
  <c r="F39" i="60"/>
  <c r="BD170" i="1"/>
  <c r="F39" i="61"/>
  <c r="BD171" i="1"/>
  <c r="F37" i="3"/>
  <c r="AZ98" i="1" s="1"/>
  <c r="J35" i="5"/>
  <c r="AV100" i="1"/>
  <c r="F39" i="6"/>
  <c r="BD101" i="1" s="1"/>
  <c r="J37" i="10"/>
  <c r="AV108" i="1"/>
  <c r="F41" i="12"/>
  <c r="BD111" i="1"/>
  <c r="F39" i="14"/>
  <c r="BB113" i="1"/>
  <c r="F37" i="16"/>
  <c r="BB116" i="1"/>
  <c r="J37" i="18"/>
  <c r="AV119" i="1"/>
  <c r="J37" i="19"/>
  <c r="AV120" i="1"/>
  <c r="J37" i="22"/>
  <c r="AV125" i="1"/>
  <c r="J37" i="24"/>
  <c r="AV128" i="1" s="1"/>
  <c r="J37" i="26"/>
  <c r="AV132" i="1"/>
  <c r="J37" i="31"/>
  <c r="AV138" i="1"/>
  <c r="F40" i="36"/>
  <c r="BC144" i="1"/>
  <c r="F41" i="42"/>
  <c r="BD151" i="1" s="1"/>
  <c r="F33" i="49"/>
  <c r="AZ158" i="1"/>
  <c r="J35" i="51"/>
  <c r="AV161" i="1"/>
  <c r="F38" i="53"/>
  <c r="BC163" i="1" s="1"/>
  <c r="F38" i="55"/>
  <c r="BC165" i="1"/>
  <c r="J35" i="57"/>
  <c r="AV167" i="1"/>
  <c r="F35" i="59"/>
  <c r="AZ169" i="1"/>
  <c r="F40" i="2"/>
  <c r="BC97" i="1" s="1"/>
  <c r="F39" i="4"/>
  <c r="BD99" i="1" s="1"/>
  <c r="F35" i="6"/>
  <c r="AZ101" i="1"/>
  <c r="F37" i="9"/>
  <c r="AZ106" i="1"/>
  <c r="J37" i="11"/>
  <c r="AV109" i="1" s="1"/>
  <c r="F40" i="12"/>
  <c r="BC111" i="1"/>
  <c r="F41" i="14"/>
  <c r="BD113" i="1" s="1"/>
  <c r="F39" i="15"/>
  <c r="BD115" i="1"/>
  <c r="F40" i="17"/>
  <c r="BC118" i="1"/>
  <c r="F37" i="20"/>
  <c r="AZ121" i="1"/>
  <c r="F40" i="20"/>
  <c r="BC121" i="1" s="1"/>
  <c r="F40" i="21"/>
  <c r="BC124" i="1"/>
  <c r="F40" i="22"/>
  <c r="BC125" i="1" s="1"/>
  <c r="F37" i="24"/>
  <c r="AZ128" i="1"/>
  <c r="F39" i="26"/>
  <c r="BB132" i="1" s="1"/>
  <c r="F40" i="30"/>
  <c r="BC136" i="1" s="1"/>
  <c r="F39" i="32"/>
  <c r="BB139" i="1"/>
  <c r="F37" i="33"/>
  <c r="AZ140" i="1" s="1"/>
  <c r="F37" i="34"/>
  <c r="AZ141" i="1" s="1"/>
  <c r="F40" i="35"/>
  <c r="BC142" i="1"/>
  <c r="F37" i="37"/>
  <c r="AZ145" i="1" s="1"/>
  <c r="J37" i="38"/>
  <c r="AV146" i="1"/>
  <c r="F41" i="39"/>
  <c r="BD147" i="1"/>
  <c r="F40" i="40"/>
  <c r="BC148" i="1"/>
  <c r="F41" i="41"/>
  <c r="BD149" i="1"/>
  <c r="F41" i="43"/>
  <c r="BD152" i="1"/>
  <c r="F41" i="45"/>
  <c r="BD154" i="1"/>
  <c r="J33" i="47"/>
  <c r="AV156" i="1"/>
  <c r="F37" i="47"/>
  <c r="BD156" i="1"/>
  <c r="F33" i="48"/>
  <c r="AZ157" i="1" s="1"/>
  <c r="J33" i="50"/>
  <c r="AV159" i="1"/>
  <c r="F39" i="52"/>
  <c r="BD162" i="1"/>
  <c r="F35" i="54"/>
  <c r="AZ164" i="1" s="1"/>
  <c r="F39" i="56"/>
  <c r="BD166" i="1"/>
  <c r="J35" i="58"/>
  <c r="AV168" i="1"/>
  <c r="J35" i="60"/>
  <c r="AV170" i="1" s="1"/>
  <c r="F36" i="62"/>
  <c r="BC172" i="1"/>
  <c r="F37" i="62"/>
  <c r="BD172" i="1"/>
  <c r="F41" i="2"/>
  <c r="BD97" i="1"/>
  <c r="J37" i="3"/>
  <c r="AV98" i="1"/>
  <c r="F38" i="4"/>
  <c r="BC99" i="1"/>
  <c r="F38" i="5"/>
  <c r="BC100" i="1" s="1"/>
  <c r="F37" i="7"/>
  <c r="BB102" i="1" s="1"/>
  <c r="F39" i="7"/>
  <c r="BD102" i="1" s="1"/>
  <c r="F37" i="8"/>
  <c r="AZ105" i="1"/>
  <c r="J37" i="9"/>
  <c r="AV106" i="1"/>
  <c r="F41" i="10"/>
  <c r="BD108" i="1" s="1"/>
  <c r="J37" i="12"/>
  <c r="AV111" i="1" s="1"/>
  <c r="F41" i="13"/>
  <c r="BD112" i="1"/>
  <c r="F35" i="15"/>
  <c r="AZ115" i="1"/>
  <c r="J35" i="16"/>
  <c r="AV116" i="1"/>
  <c r="F40" i="18"/>
  <c r="BC119" i="1" s="1"/>
  <c r="F41" i="18"/>
  <c r="BD119" i="1"/>
  <c r="F41" i="19"/>
  <c r="BD120" i="1"/>
  <c r="F41" i="21"/>
  <c r="BD124" i="1"/>
  <c r="F37" i="23"/>
  <c r="AZ127" i="1"/>
  <c r="J37" i="25"/>
  <c r="AV129" i="1"/>
  <c r="F37" i="26"/>
  <c r="AZ132" i="1"/>
  <c r="F40" i="29"/>
  <c r="BC135" i="1" s="1"/>
  <c r="F39" i="31"/>
  <c r="BB138" i="1" s="1"/>
  <c r="F41" i="35"/>
  <c r="BD142" i="1"/>
  <c r="J37" i="36"/>
  <c r="AV144" i="1" s="1"/>
  <c r="F37" i="41"/>
  <c r="AZ149" i="1"/>
  <c r="F40" i="43"/>
  <c r="BC152" i="1"/>
  <c r="J37" i="45"/>
  <c r="AV154" i="1"/>
  <c r="F40" i="46"/>
  <c r="BC155" i="1"/>
  <c r="F36" i="47"/>
  <c r="BC156" i="1" s="1"/>
  <c r="F35" i="49"/>
  <c r="BB158" i="1" s="1"/>
  <c r="F37" i="50"/>
  <c r="BD159" i="1"/>
  <c r="F39" i="51"/>
  <c r="BD161" i="1"/>
  <c r="J35" i="53"/>
  <c r="AV163" i="1"/>
  <c r="F38" i="54"/>
  <c r="BC164" i="1"/>
  <c r="F39" i="55"/>
  <c r="BD165" i="1"/>
  <c r="F37" i="56"/>
  <c r="BB166" i="1"/>
  <c r="F37" i="57"/>
  <c r="BB167" i="1" s="1"/>
  <c r="F39" i="58"/>
  <c r="BD168" i="1" s="1"/>
  <c r="F35" i="60"/>
  <c r="AZ170" i="1"/>
  <c r="F37" i="61"/>
  <c r="BB171" i="1"/>
  <c r="F37" i="2"/>
  <c r="AZ97" i="1"/>
  <c r="F37" i="5"/>
  <c r="BB100" i="1"/>
  <c r="F38" i="6"/>
  <c r="BC101" i="1"/>
  <c r="F40" i="8"/>
  <c r="BC105" i="1"/>
  <c r="F40" i="11"/>
  <c r="BC109" i="1" s="1"/>
  <c r="F41" i="11"/>
  <c r="BD109" i="1" s="1"/>
  <c r="F40" i="13"/>
  <c r="BC112" i="1"/>
  <c r="F40" i="14"/>
  <c r="BC113" i="1"/>
  <c r="F37" i="17"/>
  <c r="AZ118" i="1"/>
  <c r="F41" i="20"/>
  <c r="BD121" i="1"/>
  <c r="F39" i="21"/>
  <c r="BB124" i="1"/>
  <c r="F39" i="23"/>
  <c r="BB127" i="1"/>
  <c r="F37" i="25"/>
  <c r="AZ129" i="1" s="1"/>
  <c r="F37" i="27"/>
  <c r="AZ133" i="1" s="1"/>
  <c r="F39" i="28"/>
  <c r="BB134" i="1"/>
  <c r="F37" i="29"/>
  <c r="AZ135" i="1"/>
  <c r="F41" i="30"/>
  <c r="BD136" i="1"/>
  <c r="J37" i="32"/>
  <c r="AV139" i="1"/>
  <c r="F40" i="33"/>
  <c r="BC140" i="1"/>
  <c r="F39" i="33"/>
  <c r="BB140" i="1"/>
  <c r="F39" i="34"/>
  <c r="BB141" i="1" s="1"/>
  <c r="F39" i="35"/>
  <c r="BB142" i="1" s="1"/>
  <c r="F39" i="37"/>
  <c r="BB145" i="1"/>
  <c r="F40" i="38"/>
  <c r="BC146" i="1"/>
  <c r="F39" i="39"/>
  <c r="BB147" i="1"/>
  <c r="F37" i="40"/>
  <c r="AZ148" i="1"/>
  <c r="F39" i="41"/>
  <c r="BB149" i="1" s="1"/>
  <c r="J37" i="44"/>
  <c r="AV153" i="1"/>
  <c r="F40" i="44"/>
  <c r="BC153" i="1"/>
  <c r="F37" i="45"/>
  <c r="AZ154" i="1"/>
  <c r="J37" i="46"/>
  <c r="AV155" i="1"/>
  <c r="J33" i="48"/>
  <c r="AV157" i="1"/>
  <c r="F33" i="50"/>
  <c r="AZ159" i="1"/>
  <c r="J35" i="52"/>
  <c r="AV162" i="1"/>
  <c r="F39" i="54"/>
  <c r="BD164" i="1" s="1"/>
  <c r="F35" i="56"/>
  <c r="AZ166" i="1"/>
  <c r="F38" i="58"/>
  <c r="BC168" i="1"/>
  <c r="F37" i="60"/>
  <c r="BB170" i="1"/>
  <c r="F35" i="61"/>
  <c r="AZ171" i="1"/>
  <c r="AS114" i="1"/>
  <c r="AS95" i="1"/>
  <c r="F40" i="3"/>
  <c r="BC98" i="1"/>
  <c r="J35" i="4"/>
  <c r="AV99" i="1"/>
  <c r="J35" i="6"/>
  <c r="AV101" i="1" s="1"/>
  <c r="J37" i="8"/>
  <c r="AV105" i="1"/>
  <c r="F39" i="9"/>
  <c r="BB106" i="1"/>
  <c r="F39" i="10"/>
  <c r="BB108" i="1"/>
  <c r="F39" i="12"/>
  <c r="BB111" i="1"/>
  <c r="F37" i="14"/>
  <c r="AZ113" i="1"/>
  <c r="J37" i="17"/>
  <c r="AV118" i="1"/>
  <c r="F40" i="19"/>
  <c r="BC120" i="1"/>
  <c r="F39" i="22"/>
  <c r="BB125" i="1" s="1"/>
  <c r="F41" i="24"/>
  <c r="BD128" i="1"/>
  <c r="F41" i="25"/>
  <c r="BD129" i="1"/>
  <c r="F39" i="27"/>
  <c r="BB133" i="1"/>
  <c r="F41" i="27"/>
  <c r="BD133" i="1"/>
  <c r="F37" i="28"/>
  <c r="AZ134" i="1"/>
  <c r="F40" i="28"/>
  <c r="BC134" i="1"/>
  <c r="F39" i="29"/>
  <c r="BB135" i="1"/>
  <c r="J37" i="30"/>
  <c r="AV136" i="1" s="1"/>
  <c r="F37" i="32"/>
  <c r="AZ139" i="1"/>
  <c r="F41" i="32"/>
  <c r="BD139" i="1"/>
  <c r="F41" i="33"/>
  <c r="BD140" i="1"/>
  <c r="J37" i="34"/>
  <c r="AV141" i="1"/>
  <c r="F41" i="34"/>
  <c r="BD141" i="1"/>
  <c r="J37" i="35"/>
  <c r="AV142" i="1"/>
  <c r="J37" i="37"/>
  <c r="AV145" i="1"/>
  <c r="F41" i="37"/>
  <c r="BD145" i="1" s="1"/>
  <c r="F37" i="38"/>
  <c r="AZ146" i="1"/>
  <c r="F41" i="38"/>
  <c r="BD146" i="1"/>
  <c r="F37" i="39"/>
  <c r="AZ147" i="1"/>
  <c r="F40" i="39"/>
  <c r="BC147" i="1"/>
  <c r="J37" i="40"/>
  <c r="AV148" i="1"/>
  <c r="F41" i="40"/>
  <c r="BD148" i="1"/>
  <c r="J37" i="41"/>
  <c r="AV149" i="1"/>
  <c r="F41" i="44"/>
  <c r="BD153" i="1" s="1"/>
  <c r="F37" i="44"/>
  <c r="AZ153" i="1"/>
  <c r="F39" i="45"/>
  <c r="BB154" i="1"/>
  <c r="F37" i="46"/>
  <c r="AZ155" i="1"/>
  <c r="F33" i="47"/>
  <c r="AZ156" i="1"/>
  <c r="F35" i="48"/>
  <c r="BB157" i="1"/>
  <c r="F36" i="49"/>
  <c r="BC158" i="1"/>
  <c r="F37" i="51"/>
  <c r="BB161" i="1"/>
  <c r="F38" i="52"/>
  <c r="BC162" i="1" s="1"/>
  <c r="J35" i="54"/>
  <c r="AV164" i="1"/>
  <c r="J35" i="56"/>
  <c r="AV166" i="1"/>
  <c r="F35" i="58"/>
  <c r="AZ168" i="1" s="1"/>
  <c r="F38" i="59"/>
  <c r="BC169" i="1"/>
  <c r="F38" i="60"/>
  <c r="BC170" i="1"/>
  <c r="F33" i="62"/>
  <c r="AZ172" i="1"/>
  <c r="J37" i="13"/>
  <c r="AV112" i="1"/>
  <c r="F38" i="15"/>
  <c r="BC115" i="1"/>
  <c r="F39" i="17"/>
  <c r="BB118" i="1"/>
  <c r="F39" i="20"/>
  <c r="BB121" i="1"/>
  <c r="J37" i="21"/>
  <c r="AV124" i="1" s="1"/>
  <c r="J37" i="23"/>
  <c r="AV127" i="1"/>
  <c r="F40" i="25"/>
  <c r="BC129" i="1"/>
  <c r="J37" i="27"/>
  <c r="AV133" i="1" s="1"/>
  <c r="F41" i="28"/>
  <c r="BD134" i="1"/>
  <c r="F37" i="31"/>
  <c r="AZ138" i="1"/>
  <c r="F41" i="36"/>
  <c r="BD144" i="1" s="1"/>
  <c r="J37" i="42"/>
  <c r="AV151" i="1"/>
  <c r="F37" i="49"/>
  <c r="BD158" i="1" s="1"/>
  <c r="F38" i="51"/>
  <c r="BC161" i="1"/>
  <c r="F37" i="53"/>
  <c r="BB163" i="1"/>
  <c r="J35" i="55"/>
  <c r="AV165" i="1"/>
  <c r="F35" i="57"/>
  <c r="AZ167" i="1"/>
  <c r="F37" i="59"/>
  <c r="BB169" i="1"/>
  <c r="F38" i="61"/>
  <c r="BC171" i="1"/>
  <c r="R147" i="10" l="1"/>
  <c r="T131" i="21"/>
  <c r="J133" i="23"/>
  <c r="J102" i="23" s="1"/>
  <c r="BK132" i="23"/>
  <c r="J132" i="23" s="1"/>
  <c r="J101" i="23" s="1"/>
  <c r="BK249" i="31"/>
  <c r="J249" i="31" s="1"/>
  <c r="J110" i="31" s="1"/>
  <c r="J153" i="58"/>
  <c r="J101" i="58" s="1"/>
  <c r="T156" i="4"/>
  <c r="T133" i="4" s="1"/>
  <c r="J125" i="57"/>
  <c r="J100" i="57" s="1"/>
  <c r="BK124" i="57"/>
  <c r="BK123" i="57" s="1"/>
  <c r="J123" i="57" s="1"/>
  <c r="J98" i="57" s="1"/>
  <c r="J133" i="5"/>
  <c r="J100" i="5" s="1"/>
  <c r="J141" i="47"/>
  <c r="J99" i="47" s="1"/>
  <c r="T132" i="23"/>
  <c r="T131" i="23" s="1"/>
  <c r="T119" i="47"/>
  <c r="P130" i="25"/>
  <c r="AU129" i="1" s="1"/>
  <c r="BK254" i="26"/>
  <c r="J254" i="26" s="1"/>
  <c r="J110" i="26" s="1"/>
  <c r="BK125" i="56"/>
  <c r="J125" i="56" s="1"/>
  <c r="J99" i="56" s="1"/>
  <c r="T139" i="8"/>
  <c r="J134" i="13"/>
  <c r="J101" i="13" s="1"/>
  <c r="BK133" i="13"/>
  <c r="J133" i="13" s="1"/>
  <c r="J100" i="13" s="1"/>
  <c r="BK127" i="37"/>
  <c r="J128" i="37"/>
  <c r="J102" i="37" s="1"/>
  <c r="P157" i="35"/>
  <c r="J151" i="36"/>
  <c r="J102" i="36" s="1"/>
  <c r="BK150" i="36"/>
  <c r="J150" i="36" s="1"/>
  <c r="J101" i="36" s="1"/>
  <c r="BK127" i="29"/>
  <c r="J127" i="29" s="1"/>
  <c r="BK133" i="41"/>
  <c r="J133" i="41" s="1"/>
  <c r="J101" i="41" s="1"/>
  <c r="R139" i="8"/>
  <c r="R138" i="8" s="1"/>
  <c r="J130" i="24"/>
  <c r="J101" i="24" s="1"/>
  <c r="BK129" i="24"/>
  <c r="J129" i="24" s="1"/>
  <c r="J100" i="24" s="1"/>
  <c r="BK147" i="17"/>
  <c r="P132" i="5"/>
  <c r="P131" i="5" s="1"/>
  <c r="AU100" i="1" s="1"/>
  <c r="J34" i="45"/>
  <c r="T232" i="10"/>
  <c r="BK152" i="14"/>
  <c r="J152" i="14" s="1"/>
  <c r="J103" i="14" s="1"/>
  <c r="BK132" i="14"/>
  <c r="T152" i="14"/>
  <c r="T131" i="14" s="1"/>
  <c r="BK126" i="38"/>
  <c r="J126" i="38" s="1"/>
  <c r="J34" i="38" s="1"/>
  <c r="AG146" i="1" s="1"/>
  <c r="BK151" i="31"/>
  <c r="J151" i="31" s="1"/>
  <c r="J101" i="31" s="1"/>
  <c r="T155" i="41"/>
  <c r="T132" i="41"/>
  <c r="P236" i="17"/>
  <c r="P150" i="9"/>
  <c r="P132" i="9" s="1"/>
  <c r="AU106" i="1" s="1"/>
  <c r="BK155" i="46"/>
  <c r="J155" i="46"/>
  <c r="J104" i="46"/>
  <c r="T128" i="22"/>
  <c r="T130" i="43"/>
  <c r="T129" i="43" s="1"/>
  <c r="P132" i="21"/>
  <c r="P131" i="21" s="1"/>
  <c r="AU124" i="1" s="1"/>
  <c r="BK134" i="4"/>
  <c r="J134" i="4"/>
  <c r="J99" i="4"/>
  <c r="R119" i="47"/>
  <c r="T138" i="8"/>
  <c r="T133" i="13"/>
  <c r="BK133" i="9"/>
  <c r="BK132" i="9" s="1"/>
  <c r="J132" i="9" s="1"/>
  <c r="J34" i="9" s="1"/>
  <c r="AG106" i="1" s="1"/>
  <c r="J133" i="9"/>
  <c r="J101" i="9"/>
  <c r="P275" i="36"/>
  <c r="P130" i="30"/>
  <c r="AU136" i="1"/>
  <c r="BK129" i="15"/>
  <c r="J129" i="15" s="1"/>
  <c r="J99" i="15" s="1"/>
  <c r="P196" i="12"/>
  <c r="R236" i="17"/>
  <c r="T151" i="5"/>
  <c r="T131" i="5"/>
  <c r="R125" i="56"/>
  <c r="R124" i="56"/>
  <c r="P130" i="32"/>
  <c r="P129" i="32"/>
  <c r="AU139" i="1"/>
  <c r="T162" i="16"/>
  <c r="P128" i="39"/>
  <c r="AU147" i="1"/>
  <c r="P127" i="29"/>
  <c r="AU135" i="1" s="1"/>
  <c r="P134" i="16"/>
  <c r="P133" i="13"/>
  <c r="AU112" i="1"/>
  <c r="BK131" i="27"/>
  <c r="J131" i="27"/>
  <c r="J100" i="27"/>
  <c r="BK132" i="18"/>
  <c r="J132" i="18"/>
  <c r="J101" i="18"/>
  <c r="T275" i="36"/>
  <c r="P148" i="26"/>
  <c r="P232" i="10"/>
  <c r="P146" i="10" s="1"/>
  <c r="AU108" i="1" s="1"/>
  <c r="AU107" i="1" s="1"/>
  <c r="R120" i="50"/>
  <c r="R119" i="50"/>
  <c r="BK151" i="42"/>
  <c r="T127" i="40"/>
  <c r="P150" i="36"/>
  <c r="P149" i="36" s="1"/>
  <c r="AU144" i="1" s="1"/>
  <c r="T152" i="30"/>
  <c r="T130" i="30"/>
  <c r="BK133" i="35"/>
  <c r="J133" i="35"/>
  <c r="J101" i="35"/>
  <c r="P131" i="27"/>
  <c r="AU133" i="1"/>
  <c r="P129" i="15"/>
  <c r="P128" i="15"/>
  <c r="AU115" i="1"/>
  <c r="R132" i="28"/>
  <c r="R131" i="28"/>
  <c r="P120" i="50"/>
  <c r="P119" i="50" s="1"/>
  <c r="AU159" i="1" s="1"/>
  <c r="BK275" i="36"/>
  <c r="J275" i="36"/>
  <c r="J110" i="36"/>
  <c r="T155" i="19"/>
  <c r="T132" i="19"/>
  <c r="T130" i="2"/>
  <c r="T129" i="2"/>
  <c r="R254" i="26"/>
  <c r="R128" i="39"/>
  <c r="T133" i="16"/>
  <c r="R136" i="6"/>
  <c r="P123" i="49"/>
  <c r="P122" i="49"/>
  <c r="AU158" i="1" s="1"/>
  <c r="T151" i="31"/>
  <c r="R130" i="25"/>
  <c r="R130" i="11"/>
  <c r="BK252" i="42"/>
  <c r="J252" i="42"/>
  <c r="J110" i="42"/>
  <c r="R127" i="40"/>
  <c r="T254" i="26"/>
  <c r="P147" i="10"/>
  <c r="R176" i="6"/>
  <c r="P120" i="48"/>
  <c r="P119" i="48"/>
  <c r="AU157" i="1"/>
  <c r="BK133" i="19"/>
  <c r="J133" i="19" s="1"/>
  <c r="J101" i="19" s="1"/>
  <c r="T176" i="6"/>
  <c r="R120" i="48"/>
  <c r="R119" i="48"/>
  <c r="R151" i="31"/>
  <c r="P132" i="18"/>
  <c r="P131" i="18"/>
  <c r="AU119" i="1"/>
  <c r="T125" i="56"/>
  <c r="T124" i="56"/>
  <c r="P254" i="26"/>
  <c r="P147" i="26"/>
  <c r="AU132" i="1"/>
  <c r="R132" i="18"/>
  <c r="R131" i="18" s="1"/>
  <c r="R156" i="4"/>
  <c r="T157" i="35"/>
  <c r="T132" i="35"/>
  <c r="R130" i="32"/>
  <c r="R129" i="32"/>
  <c r="BK124" i="7"/>
  <c r="J124" i="7"/>
  <c r="J99" i="7"/>
  <c r="BK124" i="53"/>
  <c r="BK123" i="53"/>
  <c r="J123" i="53"/>
  <c r="J98" i="53"/>
  <c r="R130" i="43"/>
  <c r="R129" i="43"/>
  <c r="P128" i="22"/>
  <c r="AU125" i="1" s="1"/>
  <c r="P152" i="14"/>
  <c r="P131" i="14" s="1"/>
  <c r="AU113" i="1" s="1"/>
  <c r="P156" i="4"/>
  <c r="P133" i="4"/>
  <c r="AU99" i="1"/>
  <c r="R128" i="22"/>
  <c r="T236" i="17"/>
  <c r="BK124" i="51"/>
  <c r="J124" i="51"/>
  <c r="J99" i="51"/>
  <c r="T151" i="42"/>
  <c r="R147" i="17"/>
  <c r="R146" i="17"/>
  <c r="R134" i="4"/>
  <c r="R133" i="4" s="1"/>
  <c r="R249" i="31"/>
  <c r="R147" i="12"/>
  <c r="P136" i="6"/>
  <c r="P135" i="6"/>
  <c r="AU101" i="1"/>
  <c r="T128" i="39"/>
  <c r="R132" i="23"/>
  <c r="R131" i="23"/>
  <c r="T147" i="10"/>
  <c r="T146" i="10"/>
  <c r="BK131" i="25"/>
  <c r="BK130" i="25"/>
  <c r="J130" i="25"/>
  <c r="J34" i="25" s="1"/>
  <c r="AG129" i="1" s="1"/>
  <c r="T252" i="42"/>
  <c r="P129" i="24"/>
  <c r="AU128" i="1" s="1"/>
  <c r="R131" i="27"/>
  <c r="BK130" i="11"/>
  <c r="J130" i="11"/>
  <c r="J100" i="11"/>
  <c r="T132" i="9"/>
  <c r="T249" i="31"/>
  <c r="T147" i="17"/>
  <c r="T146" i="17"/>
  <c r="BK147" i="10"/>
  <c r="J147" i="10"/>
  <c r="J101" i="10"/>
  <c r="T131" i="27"/>
  <c r="P132" i="23"/>
  <c r="P131" i="23"/>
  <c r="AU127" i="1"/>
  <c r="P147" i="17"/>
  <c r="P146" i="17" s="1"/>
  <c r="AU118" i="1" s="1"/>
  <c r="P151" i="42"/>
  <c r="P150" i="42"/>
  <c r="AU151" i="1"/>
  <c r="T130" i="32"/>
  <c r="T129" i="32"/>
  <c r="T148" i="26"/>
  <c r="T147" i="26"/>
  <c r="P162" i="16"/>
  <c r="T196" i="12"/>
  <c r="P132" i="35"/>
  <c r="AU142" i="1"/>
  <c r="R130" i="2"/>
  <c r="R129" i="2"/>
  <c r="R252" i="42"/>
  <c r="BK131" i="30"/>
  <c r="J131" i="30" s="1"/>
  <c r="J101" i="30" s="1"/>
  <c r="P133" i="9"/>
  <c r="R155" i="46"/>
  <c r="R132" i="46"/>
  <c r="R129" i="24"/>
  <c r="P128" i="3"/>
  <c r="AU98" i="1"/>
  <c r="T135" i="6"/>
  <c r="P155" i="41"/>
  <c r="P132" i="41"/>
  <c r="AU149" i="1"/>
  <c r="R132" i="21"/>
  <c r="R131" i="21" s="1"/>
  <c r="P151" i="31"/>
  <c r="T147" i="12"/>
  <c r="P119" i="47"/>
  <c r="AU156" i="1"/>
  <c r="R196" i="12"/>
  <c r="T155" i="46"/>
  <c r="T132" i="46"/>
  <c r="P249" i="31"/>
  <c r="T132" i="28"/>
  <c r="T131" i="28"/>
  <c r="BK132" i="28"/>
  <c r="BK131" i="28"/>
  <c r="J131" i="28"/>
  <c r="J100" i="28"/>
  <c r="T131" i="25"/>
  <c r="T130" i="25" s="1"/>
  <c r="P147" i="12"/>
  <c r="P155" i="46"/>
  <c r="P132" i="46"/>
  <c r="AU155" i="1"/>
  <c r="R155" i="19"/>
  <c r="R132" i="19"/>
  <c r="P155" i="19"/>
  <c r="P132" i="19"/>
  <c r="AU120" i="1"/>
  <c r="BK123" i="49"/>
  <c r="J123" i="49"/>
  <c r="J97" i="49"/>
  <c r="T150" i="36"/>
  <c r="T149" i="36"/>
  <c r="R148" i="26"/>
  <c r="R147" i="26" s="1"/>
  <c r="P139" i="8"/>
  <c r="T134" i="4"/>
  <c r="R149" i="36"/>
  <c r="R155" i="41"/>
  <c r="R132" i="41" s="1"/>
  <c r="R175" i="8"/>
  <c r="R157" i="35"/>
  <c r="R132" i="35"/>
  <c r="P132" i="28"/>
  <c r="P131" i="28"/>
  <c r="AU134" i="1"/>
  <c r="R131" i="14"/>
  <c r="T130" i="11"/>
  <c r="R232" i="10"/>
  <c r="R146" i="10" s="1"/>
  <c r="P175" i="8"/>
  <c r="P138" i="8"/>
  <c r="AU105" i="1"/>
  <c r="R151" i="42"/>
  <c r="R132" i="5"/>
  <c r="R131" i="5"/>
  <c r="R127" i="29"/>
  <c r="T129" i="24"/>
  <c r="R133" i="16"/>
  <c r="P126" i="38"/>
  <c r="AU146" i="1"/>
  <c r="BK176" i="6"/>
  <c r="J176" i="6" s="1"/>
  <c r="J107" i="6" s="1"/>
  <c r="BK130" i="43"/>
  <c r="BK129" i="43"/>
  <c r="J129" i="43"/>
  <c r="J100" i="43"/>
  <c r="T120" i="48"/>
  <c r="T119" i="48"/>
  <c r="P130" i="2"/>
  <c r="P129" i="2"/>
  <c r="AU97" i="1"/>
  <c r="BK232" i="10"/>
  <c r="J232" i="10"/>
  <c r="J114" i="10"/>
  <c r="BK128" i="22"/>
  <c r="J128" i="22"/>
  <c r="J100" i="22" s="1"/>
  <c r="BK120" i="50"/>
  <c r="BK119" i="50" s="1"/>
  <c r="J119" i="50" s="1"/>
  <c r="BK136" i="6"/>
  <c r="J136" i="6"/>
  <c r="J99" i="6"/>
  <c r="BK155" i="41"/>
  <c r="J155" i="41"/>
  <c r="J104" i="41"/>
  <c r="BK148" i="5"/>
  <c r="BK131" i="5" s="1"/>
  <c r="J131" i="5" s="1"/>
  <c r="J98" i="5" s="1"/>
  <c r="J148" i="5"/>
  <c r="J104" i="5"/>
  <c r="BK128" i="39"/>
  <c r="J128" i="39"/>
  <c r="J100" i="39" s="1"/>
  <c r="BK139" i="8"/>
  <c r="J139" i="8" s="1"/>
  <c r="J101" i="8" s="1"/>
  <c r="BK130" i="2"/>
  <c r="J130" i="2"/>
  <c r="J101" i="2"/>
  <c r="BK156" i="4"/>
  <c r="J156" i="4"/>
  <c r="J107" i="4"/>
  <c r="BK196" i="12"/>
  <c r="J196" i="12"/>
  <c r="J111" i="12"/>
  <c r="BK124" i="52"/>
  <c r="J124" i="52"/>
  <c r="J99" i="52"/>
  <c r="BK147" i="12"/>
  <c r="J147" i="12" s="1"/>
  <c r="J101" i="12" s="1"/>
  <c r="BK193" i="12"/>
  <c r="J193" i="12"/>
  <c r="J109" i="12"/>
  <c r="BK134" i="16"/>
  <c r="J134" i="16"/>
  <c r="J99" i="16"/>
  <c r="BK130" i="32"/>
  <c r="J130" i="32"/>
  <c r="J101" i="32"/>
  <c r="BK162" i="16"/>
  <c r="J162" i="16"/>
  <c r="J105" i="16"/>
  <c r="BK124" i="54"/>
  <c r="J124" i="54" s="1"/>
  <c r="J99" i="54" s="1"/>
  <c r="BK124" i="55"/>
  <c r="J124" i="55"/>
  <c r="J99" i="55"/>
  <c r="BK151" i="5"/>
  <c r="J151" i="5"/>
  <c r="J106" i="5"/>
  <c r="BK225" i="10"/>
  <c r="J225" i="10"/>
  <c r="J110" i="10"/>
  <c r="BK236" i="17"/>
  <c r="J236" i="17"/>
  <c r="J109" i="17"/>
  <c r="BK124" i="61"/>
  <c r="J124" i="61"/>
  <c r="J99" i="61" s="1"/>
  <c r="BK173" i="6"/>
  <c r="J173" i="6" s="1"/>
  <c r="J105" i="6" s="1"/>
  <c r="BK172" i="8"/>
  <c r="J172" i="8"/>
  <c r="J107" i="8"/>
  <c r="BK117" i="62"/>
  <c r="J117" i="62"/>
  <c r="J96" i="62"/>
  <c r="BK123" i="60"/>
  <c r="J123" i="60"/>
  <c r="J98" i="60"/>
  <c r="BK123" i="59"/>
  <c r="J123" i="59"/>
  <c r="J98" i="59"/>
  <c r="AG168" i="1"/>
  <c r="AN168" i="1" s="1"/>
  <c r="J124" i="58"/>
  <c r="J99" i="58" s="1"/>
  <c r="J98" i="58"/>
  <c r="BK124" i="56"/>
  <c r="J124" i="56"/>
  <c r="J98" i="56"/>
  <c r="BK119" i="48"/>
  <c r="J119" i="48"/>
  <c r="J30" i="48" s="1"/>
  <c r="AG157" i="1" s="1"/>
  <c r="AG156" i="1"/>
  <c r="AN156" i="1" s="1"/>
  <c r="J96" i="47"/>
  <c r="J133" i="46"/>
  <c r="J101" i="46"/>
  <c r="AG154" i="1"/>
  <c r="AN154" i="1" s="1"/>
  <c r="AG153" i="1"/>
  <c r="J100" i="44"/>
  <c r="J100" i="38"/>
  <c r="AG141" i="1"/>
  <c r="J100" i="34"/>
  <c r="BK150" i="31"/>
  <c r="J150" i="31"/>
  <c r="J148" i="26"/>
  <c r="J101" i="26" s="1"/>
  <c r="BK131" i="21"/>
  <c r="J131" i="21"/>
  <c r="J100" i="21"/>
  <c r="BK126" i="20"/>
  <c r="J126" i="20"/>
  <c r="J100" i="20"/>
  <c r="BK132" i="19"/>
  <c r="J132" i="19"/>
  <c r="J100" i="19"/>
  <c r="J147" i="17"/>
  <c r="J101" i="17"/>
  <c r="BK131" i="14"/>
  <c r="J131" i="14" s="1"/>
  <c r="J100" i="14" s="1"/>
  <c r="J132" i="14"/>
  <c r="J101" i="14"/>
  <c r="BK138" i="8"/>
  <c r="J138" i="8"/>
  <c r="J100" i="8"/>
  <c r="BK133" i="4"/>
  <c r="J133" i="4"/>
  <c r="J98" i="4"/>
  <c r="BK128" i="3"/>
  <c r="J128" i="3" s="1"/>
  <c r="J100" i="3" s="1"/>
  <c r="BD96" i="1"/>
  <c r="J36" i="5"/>
  <c r="AW100" i="1"/>
  <c r="AT100" i="1"/>
  <c r="BD104" i="1"/>
  <c r="F38" i="10"/>
  <c r="BA108" i="1"/>
  <c r="BC110" i="1"/>
  <c r="AY110" i="1"/>
  <c r="F36" i="16"/>
  <c r="BA116" i="1"/>
  <c r="J38" i="18"/>
  <c r="AW119" i="1"/>
  <c r="AT119" i="1" s="1"/>
  <c r="J38" i="20"/>
  <c r="AW121" i="1" s="1"/>
  <c r="AT121" i="1" s="1"/>
  <c r="BB117" i="1"/>
  <c r="AX117" i="1"/>
  <c r="AZ117" i="1"/>
  <c r="AV117" i="1"/>
  <c r="BD123" i="1"/>
  <c r="AZ123" i="1"/>
  <c r="AV123" i="1"/>
  <c r="BC123" i="1"/>
  <c r="F38" i="22"/>
  <c r="BA125" i="1"/>
  <c r="F38" i="23"/>
  <c r="BA127" i="1"/>
  <c r="BD126" i="1"/>
  <c r="BB126" i="1"/>
  <c r="AX126" i="1" s="1"/>
  <c r="F38" i="28"/>
  <c r="BA134" i="1"/>
  <c r="AZ131" i="1"/>
  <c r="AV131" i="1"/>
  <c r="BB131" i="1"/>
  <c r="AX131" i="1"/>
  <c r="BD131" i="1"/>
  <c r="BC131" i="1"/>
  <c r="AY131" i="1"/>
  <c r="J38" i="31"/>
  <c r="AW138" i="1"/>
  <c r="AT138" i="1"/>
  <c r="J38" i="40"/>
  <c r="AW148" i="1" s="1"/>
  <c r="AT148" i="1" s="1"/>
  <c r="BC143" i="1"/>
  <c r="AY143" i="1" s="1"/>
  <c r="BD143" i="1"/>
  <c r="F38" i="43"/>
  <c r="BA152" i="1"/>
  <c r="J38" i="44"/>
  <c r="AW153" i="1"/>
  <c r="AT153" i="1"/>
  <c r="AN153" i="1"/>
  <c r="F38" i="44"/>
  <c r="BA153" i="1"/>
  <c r="J38" i="45"/>
  <c r="AW154" i="1"/>
  <c r="AT154" i="1"/>
  <c r="J38" i="46"/>
  <c r="AW155" i="1" s="1"/>
  <c r="AT155" i="1" s="1"/>
  <c r="F34" i="49"/>
  <c r="BA158" i="1"/>
  <c r="J36" i="54"/>
  <c r="AW164" i="1"/>
  <c r="AT164" i="1"/>
  <c r="F36" i="58"/>
  <c r="BA168" i="1"/>
  <c r="J36" i="61"/>
  <c r="AW171" i="1"/>
  <c r="AT171" i="1"/>
  <c r="BB160" i="1"/>
  <c r="AX160" i="1" s="1"/>
  <c r="BB96" i="1"/>
  <c r="AX96" i="1"/>
  <c r="F36" i="4"/>
  <c r="BA99" i="1"/>
  <c r="J36" i="7"/>
  <c r="AW102" i="1"/>
  <c r="AT102" i="1"/>
  <c r="BC104" i="1"/>
  <c r="AY104" i="1"/>
  <c r="J38" i="10"/>
  <c r="AW108" i="1" s="1"/>
  <c r="AT108" i="1" s="1"/>
  <c r="AZ110" i="1"/>
  <c r="AV110" i="1"/>
  <c r="J36" i="15"/>
  <c r="AW115" i="1"/>
  <c r="AT115" i="1"/>
  <c r="J38" i="17"/>
  <c r="AW118" i="1"/>
  <c r="AT118" i="1"/>
  <c r="F38" i="26"/>
  <c r="BA132" i="1" s="1"/>
  <c r="J38" i="38"/>
  <c r="AW146" i="1"/>
  <c r="AT146" i="1" s="1"/>
  <c r="F38" i="41"/>
  <c r="BA149" i="1"/>
  <c r="BB150" i="1"/>
  <c r="BC150" i="1"/>
  <c r="J34" i="47"/>
  <c r="AW156" i="1"/>
  <c r="AT156" i="1"/>
  <c r="J34" i="48"/>
  <c r="AW157" i="1"/>
  <c r="AT157" i="1"/>
  <c r="F36" i="52"/>
  <c r="BA162" i="1"/>
  <c r="J36" i="55"/>
  <c r="AW165" i="1" s="1"/>
  <c r="AT165" i="1" s="1"/>
  <c r="F36" i="59"/>
  <c r="BA169" i="1"/>
  <c r="F38" i="2"/>
  <c r="BA97" i="1"/>
  <c r="F36" i="5"/>
  <c r="BA100" i="1"/>
  <c r="BB104" i="1"/>
  <c r="AZ104" i="1"/>
  <c r="F38" i="9"/>
  <c r="BA106" i="1"/>
  <c r="BB107" i="1"/>
  <c r="AX107" i="1"/>
  <c r="F38" i="11"/>
  <c r="BA109" i="1"/>
  <c r="J36" i="16"/>
  <c r="AW116" i="1" s="1"/>
  <c r="AT116" i="1" s="1"/>
  <c r="F38" i="18"/>
  <c r="BA119" i="1"/>
  <c r="BC117" i="1"/>
  <c r="AY117" i="1"/>
  <c r="J38" i="21"/>
  <c r="AW124" i="1"/>
  <c r="AT124" i="1"/>
  <c r="F38" i="25"/>
  <c r="BA129" i="1"/>
  <c r="F38" i="29"/>
  <c r="BA135" i="1"/>
  <c r="F38" i="33"/>
  <c r="BA140" i="1"/>
  <c r="F38" i="34"/>
  <c r="BA141" i="1" s="1"/>
  <c r="BC137" i="1"/>
  <c r="AY137" i="1"/>
  <c r="J38" i="36"/>
  <c r="AW144" i="1" s="1"/>
  <c r="AT144" i="1" s="1"/>
  <c r="J34" i="49"/>
  <c r="AW158" i="1"/>
  <c r="AT158" i="1"/>
  <c r="F36" i="54"/>
  <c r="BA164" i="1"/>
  <c r="J32" i="57"/>
  <c r="AG167" i="1"/>
  <c r="J36" i="58"/>
  <c r="AW168" i="1"/>
  <c r="AT168" i="1" s="1"/>
  <c r="F36" i="61"/>
  <c r="BA171" i="1"/>
  <c r="BD160" i="1"/>
  <c r="AZ96" i="1"/>
  <c r="AV96" i="1"/>
  <c r="J38" i="3"/>
  <c r="AW98" i="1"/>
  <c r="AT98" i="1"/>
  <c r="J36" i="6"/>
  <c r="AW101" i="1"/>
  <c r="AT101" i="1"/>
  <c r="BD107" i="1"/>
  <c r="J38" i="13"/>
  <c r="AW112" i="1"/>
  <c r="AT112" i="1" s="1"/>
  <c r="F38" i="19"/>
  <c r="BA120" i="1" s="1"/>
  <c r="BB123" i="1"/>
  <c r="AX123" i="1"/>
  <c r="J38" i="23"/>
  <c r="AW127" i="1"/>
  <c r="AT127" i="1"/>
  <c r="BC126" i="1"/>
  <c r="AY126" i="1"/>
  <c r="J38" i="27"/>
  <c r="AW133" i="1"/>
  <c r="AT133" i="1"/>
  <c r="F38" i="31"/>
  <c r="BA138" i="1"/>
  <c r="F38" i="40"/>
  <c r="BA148" i="1" s="1"/>
  <c r="J38" i="42"/>
  <c r="AW151" i="1" s="1"/>
  <c r="AT151" i="1" s="1"/>
  <c r="F34" i="50"/>
  <c r="BA159" i="1"/>
  <c r="J36" i="53"/>
  <c r="AW163" i="1"/>
  <c r="AT163" i="1"/>
  <c r="F36" i="57"/>
  <c r="BA167" i="1"/>
  <c r="AZ160" i="1"/>
  <c r="AV160" i="1"/>
  <c r="F38" i="3"/>
  <c r="BA98" i="1"/>
  <c r="F36" i="6"/>
  <c r="BA101" i="1" s="1"/>
  <c r="J38" i="11"/>
  <c r="AW109" i="1" s="1"/>
  <c r="AT109" i="1" s="1"/>
  <c r="J38" i="14"/>
  <c r="AW113" i="1"/>
  <c r="AT113" i="1"/>
  <c r="F38" i="20"/>
  <c r="BA121" i="1"/>
  <c r="BD117" i="1"/>
  <c r="F38" i="21"/>
  <c r="BA124" i="1"/>
  <c r="J38" i="25"/>
  <c r="AW129" i="1"/>
  <c r="AT129" i="1" s="1"/>
  <c r="J38" i="29"/>
  <c r="AW135" i="1"/>
  <c r="AT135" i="1"/>
  <c r="J38" i="33"/>
  <c r="AW140" i="1"/>
  <c r="AT140" i="1"/>
  <c r="J34" i="33"/>
  <c r="AG140" i="1"/>
  <c r="J38" i="34"/>
  <c r="AW141" i="1"/>
  <c r="AT141" i="1"/>
  <c r="AN141" i="1"/>
  <c r="F38" i="36"/>
  <c r="BA144" i="1" s="1"/>
  <c r="J36" i="51"/>
  <c r="AW161" i="1"/>
  <c r="AT161" i="1"/>
  <c r="F36" i="56"/>
  <c r="BA166" i="1"/>
  <c r="F36" i="60"/>
  <c r="BA170" i="1"/>
  <c r="J38" i="2"/>
  <c r="AW97" i="1"/>
  <c r="AT97" i="1"/>
  <c r="F36" i="7"/>
  <c r="BA102" i="1"/>
  <c r="J38" i="8"/>
  <c r="AW105" i="1" s="1"/>
  <c r="AT105" i="1" s="1"/>
  <c r="F38" i="13"/>
  <c r="BA112" i="1"/>
  <c r="J38" i="24"/>
  <c r="AW128" i="1"/>
  <c r="AT128" i="1"/>
  <c r="F38" i="27"/>
  <c r="BA133" i="1"/>
  <c r="J38" i="30"/>
  <c r="AW136" i="1"/>
  <c r="AT136" i="1"/>
  <c r="J34" i="31"/>
  <c r="AG138" i="1"/>
  <c r="F38" i="32"/>
  <c r="BA139" i="1"/>
  <c r="F38" i="35"/>
  <c r="BA142" i="1" s="1"/>
  <c r="J38" i="37"/>
  <c r="AW145" i="1"/>
  <c r="AT145" i="1"/>
  <c r="J38" i="39"/>
  <c r="AW147" i="1"/>
  <c r="AT147" i="1"/>
  <c r="AZ143" i="1"/>
  <c r="AV143" i="1"/>
  <c r="J38" i="43"/>
  <c r="AW152" i="1"/>
  <c r="AT152" i="1"/>
  <c r="F38" i="45"/>
  <c r="BA154" i="1"/>
  <c r="F38" i="46"/>
  <c r="BA155" i="1" s="1"/>
  <c r="F36" i="51"/>
  <c r="BA161" i="1" s="1"/>
  <c r="F36" i="55"/>
  <c r="BA165" i="1"/>
  <c r="J36" i="60"/>
  <c r="AW170" i="1"/>
  <c r="AT170" i="1"/>
  <c r="J34" i="62"/>
  <c r="AW172" i="1"/>
  <c r="AT172" i="1"/>
  <c r="AU160" i="1"/>
  <c r="AS94" i="1"/>
  <c r="BC96" i="1"/>
  <c r="AY96" i="1"/>
  <c r="J36" i="4"/>
  <c r="AW99" i="1" s="1"/>
  <c r="AT99" i="1" s="1"/>
  <c r="F38" i="8"/>
  <c r="BA105" i="1"/>
  <c r="F38" i="12"/>
  <c r="BA111" i="1"/>
  <c r="BB110" i="1"/>
  <c r="AX110" i="1"/>
  <c r="BD110" i="1"/>
  <c r="F36" i="15"/>
  <c r="BA115" i="1"/>
  <c r="F38" i="17"/>
  <c r="BA118" i="1"/>
  <c r="J38" i="26"/>
  <c r="AW132" i="1" s="1"/>
  <c r="AT132" i="1" s="1"/>
  <c r="F38" i="38"/>
  <c r="BA146" i="1"/>
  <c r="J34" i="40"/>
  <c r="AG148" i="1"/>
  <c r="J38" i="41"/>
  <c r="AW149" i="1"/>
  <c r="AT149" i="1"/>
  <c r="AZ150" i="1"/>
  <c r="AV150" i="1"/>
  <c r="BD150" i="1"/>
  <c r="F34" i="47"/>
  <c r="BA156" i="1"/>
  <c r="F34" i="48"/>
  <c r="BA157" i="1" s="1"/>
  <c r="J36" i="52"/>
  <c r="AW162" i="1" s="1"/>
  <c r="AT162" i="1" s="1"/>
  <c r="J36" i="57"/>
  <c r="AW167" i="1"/>
  <c r="AT167" i="1"/>
  <c r="BC160" i="1"/>
  <c r="AY160" i="1" s="1"/>
  <c r="J38" i="9"/>
  <c r="AW106" i="1"/>
  <c r="AT106" i="1"/>
  <c r="AZ107" i="1"/>
  <c r="AV107" i="1"/>
  <c r="BC107" i="1"/>
  <c r="AY107" i="1" s="1"/>
  <c r="J38" i="12"/>
  <c r="AW111" i="1" s="1"/>
  <c r="AT111" i="1" s="1"/>
  <c r="F38" i="14"/>
  <c r="BA113" i="1"/>
  <c r="J38" i="19"/>
  <c r="AW120" i="1"/>
  <c r="AT120" i="1"/>
  <c r="J38" i="22"/>
  <c r="AW125" i="1"/>
  <c r="AT125" i="1"/>
  <c r="F38" i="24"/>
  <c r="BA128" i="1"/>
  <c r="AZ126" i="1"/>
  <c r="AV126" i="1"/>
  <c r="J38" i="28"/>
  <c r="AW134" i="1" s="1"/>
  <c r="AT134" i="1" s="1"/>
  <c r="F38" i="30"/>
  <c r="BA136" i="1"/>
  <c r="J38" i="32"/>
  <c r="AW139" i="1"/>
  <c r="AT139" i="1"/>
  <c r="BD137" i="1"/>
  <c r="BB137" i="1"/>
  <c r="AX137" i="1"/>
  <c r="AZ137" i="1"/>
  <c r="AV137" i="1"/>
  <c r="J38" i="35"/>
  <c r="AW142" i="1"/>
  <c r="AT142" i="1"/>
  <c r="F38" i="37"/>
  <c r="BA145" i="1" s="1"/>
  <c r="F38" i="39"/>
  <c r="BA147" i="1"/>
  <c r="BB143" i="1"/>
  <c r="AX143" i="1" s="1"/>
  <c r="F38" i="42"/>
  <c r="BA151" i="1"/>
  <c r="J34" i="50"/>
  <c r="AW159" i="1"/>
  <c r="AT159" i="1"/>
  <c r="F36" i="53"/>
  <c r="BA163" i="1"/>
  <c r="J36" i="56"/>
  <c r="AW166" i="1"/>
  <c r="AT166" i="1"/>
  <c r="J36" i="59"/>
  <c r="AW169" i="1" s="1"/>
  <c r="AT169" i="1" s="1"/>
  <c r="F34" i="62"/>
  <c r="BA172" i="1"/>
  <c r="AN146" i="1" l="1"/>
  <c r="J30" i="50"/>
  <c r="AG159" i="1" s="1"/>
  <c r="J96" i="50"/>
  <c r="AN129" i="1"/>
  <c r="BK126" i="37"/>
  <c r="J126" i="37" s="1"/>
  <c r="J127" i="37"/>
  <c r="J101" i="37" s="1"/>
  <c r="J34" i="13"/>
  <c r="AG112" i="1" s="1"/>
  <c r="BK131" i="23"/>
  <c r="J131" i="23" s="1"/>
  <c r="J100" i="23" s="1"/>
  <c r="J34" i="24"/>
  <c r="AG128" i="1" s="1"/>
  <c r="J100" i="29"/>
  <c r="J34" i="29"/>
  <c r="AG135" i="1" s="1"/>
  <c r="AN135" i="1" s="1"/>
  <c r="BK149" i="36"/>
  <c r="J149" i="36" s="1"/>
  <c r="J100" i="36" s="1"/>
  <c r="J124" i="57"/>
  <c r="J99" i="57" s="1"/>
  <c r="BK147" i="26"/>
  <c r="J147" i="26" s="1"/>
  <c r="R150" i="42"/>
  <c r="T146" i="12"/>
  <c r="P133" i="16"/>
  <c r="AU116" i="1"/>
  <c r="P150" i="31"/>
  <c r="AU138" i="1" s="1"/>
  <c r="AU137" i="1" s="1"/>
  <c r="T150" i="42"/>
  <c r="R146" i="12"/>
  <c r="R150" i="31"/>
  <c r="R135" i="6"/>
  <c r="P146" i="12"/>
  <c r="AU111" i="1"/>
  <c r="AU110" i="1" s="1"/>
  <c r="T150" i="31"/>
  <c r="BK150" i="42"/>
  <c r="J150" i="42"/>
  <c r="J100" i="42"/>
  <c r="BK132" i="46"/>
  <c r="J132" i="46"/>
  <c r="J100" i="46" s="1"/>
  <c r="BK123" i="52"/>
  <c r="J123" i="52"/>
  <c r="J98" i="52" s="1"/>
  <c r="BK128" i="15"/>
  <c r="J128" i="15"/>
  <c r="J98" i="15" s="1"/>
  <c r="BK122" i="49"/>
  <c r="J122" i="49"/>
  <c r="J30" i="49" s="1"/>
  <c r="AG158" i="1" s="1"/>
  <c r="J124" i="53"/>
  <c r="J99" i="53"/>
  <c r="BK146" i="10"/>
  <c r="J146" i="10"/>
  <c r="BK123" i="54"/>
  <c r="J123" i="54"/>
  <c r="J98" i="54"/>
  <c r="BK129" i="2"/>
  <c r="J129" i="2"/>
  <c r="J100" i="2"/>
  <c r="J120" i="50"/>
  <c r="J97" i="50"/>
  <c r="J130" i="43"/>
  <c r="J101" i="43" s="1"/>
  <c r="J132" i="28"/>
  <c r="J101" i="28"/>
  <c r="J151" i="42"/>
  <c r="J101" i="42"/>
  <c r="BK123" i="51"/>
  <c r="J123" i="51"/>
  <c r="J98" i="51"/>
  <c r="BK123" i="7"/>
  <c r="J123" i="7"/>
  <c r="J98" i="7" s="1"/>
  <c r="BK130" i="30"/>
  <c r="J130" i="30"/>
  <c r="J100" i="30" s="1"/>
  <c r="BK133" i="16"/>
  <c r="J133" i="16"/>
  <c r="J98" i="16" s="1"/>
  <c r="J131" i="25"/>
  <c r="J101" i="25"/>
  <c r="BK146" i="17"/>
  <c r="J146" i="17"/>
  <c r="J100" i="17"/>
  <c r="BK146" i="12"/>
  <c r="J146" i="12"/>
  <c r="J34" i="12" s="1"/>
  <c r="AG111" i="1" s="1"/>
  <c r="AG110" i="1" s="1"/>
  <c r="BK131" i="18"/>
  <c r="J131" i="18"/>
  <c r="J100" i="18" s="1"/>
  <c r="BK123" i="61"/>
  <c r="J123" i="61"/>
  <c r="BK132" i="35"/>
  <c r="J132" i="35"/>
  <c r="J100" i="35"/>
  <c r="BK123" i="55"/>
  <c r="J123" i="55"/>
  <c r="J98" i="55"/>
  <c r="J100" i="25"/>
  <c r="BK132" i="41"/>
  <c r="J132" i="41"/>
  <c r="J100" i="41"/>
  <c r="BK129" i="32"/>
  <c r="J129" i="32"/>
  <c r="BK135" i="6"/>
  <c r="J135" i="6" s="1"/>
  <c r="J32" i="6" s="1"/>
  <c r="AG101" i="1" s="1"/>
  <c r="AN167" i="1"/>
  <c r="J41" i="58"/>
  <c r="J41" i="57"/>
  <c r="AN159" i="1"/>
  <c r="J39" i="50"/>
  <c r="AN157" i="1"/>
  <c r="J96" i="48"/>
  <c r="J39" i="48"/>
  <c r="J39" i="47"/>
  <c r="J43" i="45"/>
  <c r="J43" i="44"/>
  <c r="AN148" i="1"/>
  <c r="J43" i="40"/>
  <c r="J43" i="38"/>
  <c r="AN140" i="1"/>
  <c r="J43" i="34"/>
  <c r="J43" i="33"/>
  <c r="AN138" i="1"/>
  <c r="J100" i="31"/>
  <c r="J43" i="31"/>
  <c r="AN128" i="1"/>
  <c r="J43" i="25"/>
  <c r="J43" i="24"/>
  <c r="AN112" i="1"/>
  <c r="J43" i="13"/>
  <c r="AN106" i="1"/>
  <c r="J100" i="9"/>
  <c r="J43" i="9"/>
  <c r="AU131" i="1"/>
  <c r="AU150" i="1"/>
  <c r="BD95" i="1"/>
  <c r="J32" i="53"/>
  <c r="AG163" i="1" s="1"/>
  <c r="J34" i="27"/>
  <c r="AG133" i="1"/>
  <c r="J30" i="62"/>
  <c r="AG172" i="1"/>
  <c r="J34" i="43"/>
  <c r="AG152" i="1"/>
  <c r="BA96" i="1"/>
  <c r="AW96" i="1"/>
  <c r="AT96" i="1"/>
  <c r="BB95" i="1"/>
  <c r="J34" i="19"/>
  <c r="AG120" i="1"/>
  <c r="AN120" i="1" s="1"/>
  <c r="BB114" i="1"/>
  <c r="AX114" i="1"/>
  <c r="BD114" i="1"/>
  <c r="J34" i="23"/>
  <c r="AG127" i="1"/>
  <c r="AG126" i="1"/>
  <c r="BC130" i="1"/>
  <c r="AY130" i="1" s="1"/>
  <c r="J32" i="56"/>
  <c r="AG166" i="1"/>
  <c r="AU126" i="1"/>
  <c r="AU122" i="1" s="1"/>
  <c r="AU143" i="1"/>
  <c r="J34" i="11"/>
  <c r="AG109" i="1" s="1"/>
  <c r="J32" i="61"/>
  <c r="AG171" i="1"/>
  <c r="BA104" i="1"/>
  <c r="AX104" i="1"/>
  <c r="BB103" i="1"/>
  <c r="AX103" i="1"/>
  <c r="BA110" i="1"/>
  <c r="AW110" i="1"/>
  <c r="AT110" i="1"/>
  <c r="BA123" i="1"/>
  <c r="BA126" i="1"/>
  <c r="AW126" i="1"/>
  <c r="AT126" i="1"/>
  <c r="AX150" i="1"/>
  <c r="BB130" i="1"/>
  <c r="AX130" i="1" s="1"/>
  <c r="BA160" i="1"/>
  <c r="AW160" i="1"/>
  <c r="AT160" i="1" s="1"/>
  <c r="AU123" i="1"/>
  <c r="AU104" i="1"/>
  <c r="AU117" i="1"/>
  <c r="J34" i="39"/>
  <c r="AG147" i="1" s="1"/>
  <c r="J34" i="28"/>
  <c r="AG134" i="1"/>
  <c r="J34" i="3"/>
  <c r="AG98" i="1" s="1"/>
  <c r="J32" i="5"/>
  <c r="AG100" i="1"/>
  <c r="AN100" i="1"/>
  <c r="AZ95" i="1"/>
  <c r="J34" i="8"/>
  <c r="AG105" i="1"/>
  <c r="AG104" i="1"/>
  <c r="BC103" i="1"/>
  <c r="AY103" i="1"/>
  <c r="AZ103" i="1"/>
  <c r="AV103" i="1"/>
  <c r="J34" i="14"/>
  <c r="AG113" i="1" s="1"/>
  <c r="BA117" i="1"/>
  <c r="AW117" i="1" s="1"/>
  <c r="AT117" i="1" s="1"/>
  <c r="AY123" i="1"/>
  <c r="BC122" i="1"/>
  <c r="AY122" i="1"/>
  <c r="BB122" i="1"/>
  <c r="AX122" i="1"/>
  <c r="BA137" i="1"/>
  <c r="AW137" i="1"/>
  <c r="AT137" i="1"/>
  <c r="BA150" i="1"/>
  <c r="AW150" i="1"/>
  <c r="AT150" i="1"/>
  <c r="AY150" i="1"/>
  <c r="BD130" i="1"/>
  <c r="J32" i="59"/>
  <c r="AG169" i="1" s="1"/>
  <c r="AN169" i="1" s="1"/>
  <c r="AU96" i="1"/>
  <c r="AU95" i="1"/>
  <c r="J34" i="22"/>
  <c r="AG125" i="1"/>
  <c r="J34" i="10"/>
  <c r="AG108" i="1"/>
  <c r="J34" i="32"/>
  <c r="AG139" i="1" s="1"/>
  <c r="J32" i="4"/>
  <c r="AG99" i="1"/>
  <c r="AN99" i="1" s="1"/>
  <c r="BC95" i="1"/>
  <c r="AY95" i="1"/>
  <c r="AV104" i="1"/>
  <c r="BA107" i="1"/>
  <c r="AW107" i="1"/>
  <c r="AT107" i="1"/>
  <c r="BD103" i="1"/>
  <c r="BC114" i="1"/>
  <c r="AY114" i="1"/>
  <c r="AZ114" i="1"/>
  <c r="AV114" i="1"/>
  <c r="J34" i="20"/>
  <c r="AG121" i="1" s="1"/>
  <c r="AN121" i="1" s="1"/>
  <c r="J34" i="21"/>
  <c r="AG124" i="1" s="1"/>
  <c r="AZ122" i="1"/>
  <c r="AV122" i="1"/>
  <c r="BD122" i="1"/>
  <c r="BA131" i="1"/>
  <c r="AW131" i="1"/>
  <c r="AT131" i="1" s="1"/>
  <c r="BA143" i="1"/>
  <c r="AW143" i="1" s="1"/>
  <c r="AT143" i="1" s="1"/>
  <c r="AZ130" i="1"/>
  <c r="AV130" i="1" s="1"/>
  <c r="J32" i="60"/>
  <c r="AG170" i="1" s="1"/>
  <c r="AN170" i="1" s="1"/>
  <c r="J34" i="26" l="1"/>
  <c r="J100" i="26"/>
  <c r="J43" i="29"/>
  <c r="J100" i="37"/>
  <c r="J34" i="37"/>
  <c r="J34" i="36"/>
  <c r="AG144" i="1" s="1"/>
  <c r="J43" i="28"/>
  <c r="J41" i="61"/>
  <c r="J41" i="53"/>
  <c r="J39" i="62"/>
  <c r="J43" i="10"/>
  <c r="J43" i="39"/>
  <c r="J43" i="32"/>
  <c r="J43" i="27"/>
  <c r="J43" i="22"/>
  <c r="J39" i="49"/>
  <c r="J41" i="6"/>
  <c r="J43" i="11"/>
  <c r="J43" i="12"/>
  <c r="J43" i="43"/>
  <c r="J100" i="32"/>
  <c r="J100" i="12"/>
  <c r="J96" i="49"/>
  <c r="J98" i="6"/>
  <c r="J98" i="61"/>
  <c r="J100" i="10"/>
  <c r="J41" i="60"/>
  <c r="J41" i="59"/>
  <c r="J41" i="56"/>
  <c r="AN166" i="1"/>
  <c r="J43" i="36"/>
  <c r="AN144" i="1"/>
  <c r="J43" i="23"/>
  <c r="AN127" i="1"/>
  <c r="J43" i="21"/>
  <c r="AN124" i="1"/>
  <c r="J43" i="20"/>
  <c r="J43" i="19"/>
  <c r="AN110" i="1"/>
  <c r="J43" i="14"/>
  <c r="AN113" i="1"/>
  <c r="J43" i="8"/>
  <c r="AN105" i="1"/>
  <c r="J41" i="5"/>
  <c r="J41" i="4"/>
  <c r="J43" i="3"/>
  <c r="AN98" i="1"/>
  <c r="AN126" i="1"/>
  <c r="AN171" i="1"/>
  <c r="AN108" i="1"/>
  <c r="AN158" i="1"/>
  <c r="AN101" i="1"/>
  <c r="AN133" i="1"/>
  <c r="AN163" i="1"/>
  <c r="AN109" i="1"/>
  <c r="AN147" i="1"/>
  <c r="AN152" i="1"/>
  <c r="AN172" i="1"/>
  <c r="AN111" i="1"/>
  <c r="AN125" i="1"/>
  <c r="AN134" i="1"/>
  <c r="AN139" i="1"/>
  <c r="AU130" i="1"/>
  <c r="AU103" i="1"/>
  <c r="AG123" i="1"/>
  <c r="J32" i="16"/>
  <c r="AG116" i="1" s="1"/>
  <c r="J34" i="18"/>
  <c r="AG119" i="1"/>
  <c r="AN119" i="1"/>
  <c r="J34" i="2"/>
  <c r="AG97" i="1"/>
  <c r="J34" i="46"/>
  <c r="AG155" i="1"/>
  <c r="BA114" i="1"/>
  <c r="AW114" i="1"/>
  <c r="AT114" i="1"/>
  <c r="AU114" i="1"/>
  <c r="J34" i="42"/>
  <c r="AG151" i="1"/>
  <c r="J32" i="15"/>
  <c r="AG115" i="1"/>
  <c r="AN115" i="1" s="1"/>
  <c r="J34" i="30"/>
  <c r="AG136" i="1"/>
  <c r="AZ94" i="1"/>
  <c r="W29" i="1" s="1"/>
  <c r="J32" i="55"/>
  <c r="AG165" i="1"/>
  <c r="J32" i="7"/>
  <c r="AG102" i="1"/>
  <c r="AN102" i="1"/>
  <c r="BA95" i="1"/>
  <c r="AW95" i="1"/>
  <c r="BB94" i="1"/>
  <c r="W31" i="1" s="1"/>
  <c r="J32" i="54"/>
  <c r="AG164" i="1" s="1"/>
  <c r="J34" i="17"/>
  <c r="AG118" i="1"/>
  <c r="AN118" i="1"/>
  <c r="J34" i="41"/>
  <c r="AG149" i="1"/>
  <c r="AN149" i="1"/>
  <c r="AX95" i="1"/>
  <c r="BA122" i="1"/>
  <c r="AW122" i="1"/>
  <c r="AT122" i="1"/>
  <c r="BA130" i="1"/>
  <c r="AW130" i="1" s="1"/>
  <c r="AT130" i="1" s="1"/>
  <c r="J32" i="52"/>
  <c r="AG162" i="1"/>
  <c r="J32" i="51"/>
  <c r="AG161" i="1"/>
  <c r="AN161" i="1"/>
  <c r="BC94" i="1"/>
  <c r="W32" i="1" s="1"/>
  <c r="J34" i="35"/>
  <c r="AG142" i="1"/>
  <c r="AG137" i="1"/>
  <c r="AV95" i="1"/>
  <c r="BA103" i="1"/>
  <c r="AW103" i="1"/>
  <c r="AT103" i="1"/>
  <c r="AG107" i="1"/>
  <c r="AW104" i="1"/>
  <c r="AT104" i="1" s="1"/>
  <c r="AN104" i="1" s="1"/>
  <c r="BD94" i="1"/>
  <c r="W33" i="1" s="1"/>
  <c r="AW123" i="1"/>
  <c r="AT123" i="1"/>
  <c r="AN123" i="1"/>
  <c r="AG145" i="1" l="1"/>
  <c r="AN145" i="1" s="1"/>
  <c r="J43" i="37"/>
  <c r="AG132" i="1"/>
  <c r="J43" i="26"/>
  <c r="J41" i="52"/>
  <c r="J43" i="46"/>
  <c r="AN142" i="1"/>
  <c r="J43" i="41"/>
  <c r="J43" i="42"/>
  <c r="J43" i="17"/>
  <c r="J41" i="15"/>
  <c r="AN136" i="1"/>
  <c r="J43" i="35"/>
  <c r="J41" i="7"/>
  <c r="AN155" i="1"/>
  <c r="J43" i="2"/>
  <c r="J41" i="51"/>
  <c r="J43" i="30"/>
  <c r="J43" i="18"/>
  <c r="J41" i="16"/>
  <c r="J41" i="54"/>
  <c r="J41" i="55"/>
  <c r="AN164" i="1"/>
  <c r="AN165" i="1"/>
  <c r="AN116" i="1"/>
  <c r="AN151" i="1"/>
  <c r="AN97" i="1"/>
  <c r="AN162" i="1"/>
  <c r="AG96" i="1"/>
  <c r="AG103" i="1"/>
  <c r="AN137" i="1"/>
  <c r="AU94" i="1"/>
  <c r="AN107" i="1"/>
  <c r="AG150" i="1"/>
  <c r="AG160" i="1"/>
  <c r="AG143" i="1"/>
  <c r="AN143" i="1" s="1"/>
  <c r="AG117" i="1"/>
  <c r="AG114" i="1"/>
  <c r="AN114" i="1"/>
  <c r="BA94" i="1"/>
  <c r="W30" i="1" s="1"/>
  <c r="AG122" i="1"/>
  <c r="AT95" i="1"/>
  <c r="AY94" i="1"/>
  <c r="AX94" i="1"/>
  <c r="AV94" i="1"/>
  <c r="AK29" i="1" s="1"/>
  <c r="AN132" i="1" l="1"/>
  <c r="AG131" i="1"/>
  <c r="AN131" i="1" s="1"/>
  <c r="AN117" i="1"/>
  <c r="AN160" i="1"/>
  <c r="AN103" i="1"/>
  <c r="AN122" i="1"/>
  <c r="AN96" i="1"/>
  <c r="AN150" i="1"/>
  <c r="AG130" i="1"/>
  <c r="AN130" i="1" s="1"/>
  <c r="AG95" i="1"/>
  <c r="AW94" i="1"/>
  <c r="AK30" i="1" s="1"/>
  <c r="AG94" i="1" l="1"/>
  <c r="AK26" i="1" s="1"/>
  <c r="AK35" i="1" s="1"/>
  <c r="AN95" i="1"/>
  <c r="AT94" i="1"/>
  <c r="AN94" i="1" l="1"/>
</calcChain>
</file>

<file path=xl/sharedStrings.xml><?xml version="1.0" encoding="utf-8"?>
<sst xmlns="http://schemas.openxmlformats.org/spreadsheetml/2006/main" count="60286" uniqueCount="7532">
  <si>
    <t>Export Komplet</t>
  </si>
  <si>
    <t/>
  </si>
  <si>
    <t>2.0</t>
  </si>
  <si>
    <t>False</t>
  </si>
  <si>
    <t>{a8fd6bdb-7965-4724-960a-deb28355b50f}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</si>
  <si>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</si>
  <si>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</si>
  <si>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</si>
  <si>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</si>
  <si>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</si>
  <si>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</si>
  <si>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</si>
  <si>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</si>
  <si>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24-1004F_REV2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</si>
  <si>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</si>
  <si>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</si>
  <si>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Archeoskanzen Bojná</t>
  </si>
  <si>
    <t>JKSO:</t>
  </si>
  <si>
    <t>KS:</t>
  </si>
  <si>
    <t>Miesto:</t>
  </si>
  <si>
    <t>okrajová časť obce Bojná</t>
  </si>
  <si>
    <t>Dátum:</t>
  </si>
  <si>
    <t>19. 6. 2024</t>
  </si>
  <si>
    <t>Objednávateľ:</t>
  </si>
  <si>
    <t>IČO:</t>
  </si>
  <si>
    <t>Obec Bojná, 201 Bojná, 956 01 Bojná</t>
  </si>
  <si>
    <t>IČ DPH:</t>
  </si>
  <si>
    <t>Zhotoviteľ:</t>
  </si>
  <si>
    <t>Vyplň údaj</t>
  </si>
  <si>
    <t>Projektant:</t>
  </si>
  <si>
    <t>Projekt design s.r.o., Brezová 89/1B, Tovarníky</t>
  </si>
  <si>
    <t>True</t>
  </si>
  <si>
    <t>Spracovateľ:</t>
  </si>
  <si>
    <t>Poznámka:</t>
  </si>
  <si>
    <t>K správnemu naceneniu VV je potrebné naštudovanie PD a obhliadka stavby. Naceniť je potrebné jestvujúci VV podľa pokynov tendrového zadávateľa, resp. ZoD. Rozdiely uviesť pod čiaru. Práce a dodávky obsiahnuté v PD a neobsiahnuté vo VV je dodávateľ povinný položkovo rozšpecifikovať a naceniť pod čiaru, mimo ponukového rozpočtu pre objektívne rozhodovanie. Zmeny, opravy VV a návrhy na možné zníženie nákladov dodávateľ nacení rovnako pod čiaru a priloží k ponukovému rozpočtu. Výmeny materiálov je potrebné prekonzultovať s architektom a investorom. Pri materiáloch uvedených všeobecne dodávateľ špecifikuje konkrétny uvažovaný druh.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</si>
  <si>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</si>
  <si>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</si>
  <si>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</si>
  <si>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</si>
  <si>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</si>
  <si>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</si>
  <si>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</si>
  <si>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</si>
  <si>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</si>
  <si>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</si>
  <si>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</si>
  <si>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</si>
  <si>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</si>
  <si>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</si>
  <si>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</si>
  <si>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</si>
  <si>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</si>
  <si>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</si>
  <si>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</si>
  <si>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</si>
  <si>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</si>
  <si>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</si>
  <si>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</si>
  <si>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</si>
  <si>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</si>
  <si>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</si>
  <si>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</si>
  <si>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</si>
  <si>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</si>
  <si>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</si>
  <si>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</si>
  <si>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</si>
  <si>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</si>
  <si>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</si>
  <si>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</si>
  <si>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</si>
  <si>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</si>
  <si>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</si>
  <si>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</si>
  <si>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</si>
  <si>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</si>
  <si>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</si>
  <si>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</si>
  <si>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</si>
  <si>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SO-1</t>
  </si>
  <si>
    <t>Obranné prvky</t>
  </si>
  <si>
    <t>STA</t>
  </si>
  <si>
    <t>1</t>
  </si>
  <si>
    <t>{b57837d9-a805-412a-941b-6a7190743d7d}</t>
  </si>
  <si>
    <t>SO-1.1</t>
  </si>
  <si>
    <t>Val, násyp</t>
  </si>
  <si>
    <t>Časť</t>
  </si>
  <si>
    <t>2</t>
  </si>
  <si>
    <t>{6b9a2107-8cd7-4b43-a09f-77b24f0241de}</t>
  </si>
  <si>
    <t>/</t>
  </si>
  <si>
    <t>SO-1.1_AA</t>
  </si>
  <si>
    <t>Architektonicko stavebné riešenie</t>
  </si>
  <si>
    <t>3</t>
  </si>
  <si>
    <t>{05c68df5-ff8f-4414-ace6-0c5b2964d752}</t>
  </si>
  <si>
    <t>SO-1.1_ELE</t>
  </si>
  <si>
    <t>Elektroinštalácia</t>
  </si>
  <si>
    <t>{3986cb95-1de8-4266-9d2d-5f6aa7cb7dca}</t>
  </si>
  <si>
    <t>SO-1.2</t>
  </si>
  <si>
    <t>Palisáda dvojitá</t>
  </si>
  <si>
    <t>{016f7e30-286f-419f-8c59-dfe5c72245e5}</t>
  </si>
  <si>
    <t>SO-1.3</t>
  </si>
  <si>
    <t>Palisáda jednoduchá</t>
  </si>
  <si>
    <t>{2cae408a-7d10-45db-b17b-ee5dc2a49f97}</t>
  </si>
  <si>
    <t>SO-1.4</t>
  </si>
  <si>
    <t>Veža</t>
  </si>
  <si>
    <t>{c039bf8f-f98b-434f-a368-999ba54759eb}</t>
  </si>
  <si>
    <t>SO-1.5</t>
  </si>
  <si>
    <t>Ohrady</t>
  </si>
  <si>
    <t>{85ace1e1-5141-495b-8256-a586b8a1d7ad}</t>
  </si>
  <si>
    <t>SO-2</t>
  </si>
  <si>
    <t>Stavby</t>
  </si>
  <si>
    <t>{4674991a-a460-4e72-b935-5af441374026}</t>
  </si>
  <si>
    <t>SO-2.1</t>
  </si>
  <si>
    <t>Brána + lávka</t>
  </si>
  <si>
    <t>{635c117d-a52a-4974-9b83-8340a45fa318}</t>
  </si>
  <si>
    <t>SO-2.1_B</t>
  </si>
  <si>
    <t>Brána</t>
  </si>
  <si>
    <t>{8fe5c776-6f98-4f1d-955b-9a7a4bbf07d3}</t>
  </si>
  <si>
    <t>SO-2.1_L</t>
  </si>
  <si>
    <t>Lávka</t>
  </si>
  <si>
    <t>{04c6a697-d910-4612-9a7f-cc12936d9037}</t>
  </si>
  <si>
    <t>SO-2.2</t>
  </si>
  <si>
    <t>Rotunda</t>
  </si>
  <si>
    <t>{7af0964f-0a90-4b46-acef-d31dce64ab62}</t>
  </si>
  <si>
    <t>SO-2.2_AA</t>
  </si>
  <si>
    <t>Architektonicko stavebné riešenie, statika</t>
  </si>
  <si>
    <t>{a1f47869-0df0-4616-b39d-43484c799e4b}</t>
  </si>
  <si>
    <t>SO-2.2_ELE</t>
  </si>
  <si>
    <t>{6d4c2c6c-55b1-4417-9a08-5683c9e51968}</t>
  </si>
  <si>
    <t>SO-2.3</t>
  </si>
  <si>
    <t>Šlachtický dom</t>
  </si>
  <si>
    <t>{ac5cca77-085f-4268-a651-257c0436b2df}</t>
  </si>
  <si>
    <t>SO-2.3_AA</t>
  </si>
  <si>
    <t>{f47ac19a-b64d-43fa-a323-aaaf47acae25}</t>
  </si>
  <si>
    <t>SO-2.3_ELE</t>
  </si>
  <si>
    <t>{e4b59097-7c5b-450e-8a0b-02a88263a779}</t>
  </si>
  <si>
    <t>SO-2.3_ZTI</t>
  </si>
  <si>
    <t>Zdravotechnická inštalácia</t>
  </si>
  <si>
    <t>{bad87c40-3b63-4170-84a4-2a02f81bb6df}</t>
  </si>
  <si>
    <t>SO-3</t>
  </si>
  <si>
    <t>Amfiteáter, Zázemie</t>
  </si>
  <si>
    <t>{a586f610-b308-4875-b709-58b1c52d4fb3}</t>
  </si>
  <si>
    <t>SO-3.1</t>
  </si>
  <si>
    <t>Amfiteáter</t>
  </si>
  <si>
    <t>{8e20b64d-9e63-4953-9086-49e2948b1fbb}</t>
  </si>
  <si>
    <t>SO-3.2</t>
  </si>
  <si>
    <t>Pódium</t>
  </si>
  <si>
    <t>{a4676972-018c-44d1-bbde-858e4efbc377}</t>
  </si>
  <si>
    <t>SO-3.3</t>
  </si>
  <si>
    <t>Zázemie, sklad, bufet</t>
  </si>
  <si>
    <t>{5647ecf3-b818-4fd7-8ad3-13b49fabd243}</t>
  </si>
  <si>
    <t>SO-3.3_AA</t>
  </si>
  <si>
    <t>{a20449f8-132d-47d9-8172-73243e8d86d6}</t>
  </si>
  <si>
    <t>SO-3.3_ELE</t>
  </si>
  <si>
    <t>{39ee0156-5983-4db5-bd49-71766365ea06}</t>
  </si>
  <si>
    <t>SO-3.3_ZTI</t>
  </si>
  <si>
    <t>{ad59e73d-0b38-4152-be48-ab15bd30bee8}</t>
  </si>
  <si>
    <t>SO-3.3_UK</t>
  </si>
  <si>
    <t>Vykurovanie</t>
  </si>
  <si>
    <t>{a257ba9d-f454-4a1b-8352-de83c9d3e354}</t>
  </si>
  <si>
    <t>SO-4</t>
  </si>
  <si>
    <t>Spevnené plochy a komunikácia</t>
  </si>
  <si>
    <t>{719186b5-8a22-41cc-9e0a-3c4bae163b2c}</t>
  </si>
  <si>
    <t>SO-4.1</t>
  </si>
  <si>
    <t>Spevnené plochy</t>
  </si>
  <si>
    <t>{bec9b9f7-450b-4362-a421-ea1f781e4a4d}</t>
  </si>
  <si>
    <t>SO-4.1_AA</t>
  </si>
  <si>
    <t>{ffb43f69-e0b0-4524-b4cb-c29b44b0af92}</t>
  </si>
  <si>
    <t>SO-4.1_ELE</t>
  </si>
  <si>
    <t>{e8a5beca-87e2-42d5-bb0e-08a769602241}</t>
  </si>
  <si>
    <t>SO-4.4</t>
  </si>
  <si>
    <t>Parkovisko</t>
  </si>
  <si>
    <t>{c38d4e68-5d59-457a-ade7-c5ad42771ed5}</t>
  </si>
  <si>
    <t>SO-4.4_AA</t>
  </si>
  <si>
    <t>{ed5958a2-59f3-4c2e-9b7c-3b17c9552bba}</t>
  </si>
  <si>
    <t>SO-4.4_ELE</t>
  </si>
  <si>
    <t>{623591f2-ecf3-4512-b93e-838dbfe55b49}</t>
  </si>
  <si>
    <t>SO-4.4_ZTI</t>
  </si>
  <si>
    <t>{94a063a6-59bd-4b64-ba4b-9def93c05d94}</t>
  </si>
  <si>
    <t>SO-5</t>
  </si>
  <si>
    <t>Budova expozície a kaviareň</t>
  </si>
  <si>
    <t>{ee99bbdc-34ed-4834-bcf1-62175f140f3e}</t>
  </si>
  <si>
    <t>SO-5.1.1</t>
  </si>
  <si>
    <t>Budova expozície</t>
  </si>
  <si>
    <t>{0abb44f9-fb4d-425d-b7d2-ed02ea2e151e}</t>
  </si>
  <si>
    <t>SO-5.1.1_AA</t>
  </si>
  <si>
    <t>{ee9405a4-8c43-47aa-a116-acbf4e28d4b2}</t>
  </si>
  <si>
    <t>SO-5.1.1_ELE</t>
  </si>
  <si>
    <t>{d8bc6a3d-1720-4f24-9389-e917acb49e62}</t>
  </si>
  <si>
    <t>SO-5.1.1_UK</t>
  </si>
  <si>
    <t>{ba1cfe80-173a-4395-9cf5-ceace344c72d}</t>
  </si>
  <si>
    <t>SO-5.1.1_VZT</t>
  </si>
  <si>
    <t>Vzduchotechnika</t>
  </si>
  <si>
    <t>{7e3efdb4-cf7b-4ce0-b7ee-d6916fd0a023}</t>
  </si>
  <si>
    <t>SO-5.1.1_ZTI</t>
  </si>
  <si>
    <t>{c29419ba-f974-429d-be70-b95dcc003685}</t>
  </si>
  <si>
    <t>SO-5.1.2</t>
  </si>
  <si>
    <t>Hygienické zariadenie (WC + sprchy)</t>
  </si>
  <si>
    <t>{9a47f548-a652-46e1-9a8c-d64943c92283}</t>
  </si>
  <si>
    <t>SO-5.1.2_AA</t>
  </si>
  <si>
    <t>{f484f0a6-7bce-4fec-b736-96f89412577c}</t>
  </si>
  <si>
    <t>SO-5.1.2_ELE</t>
  </si>
  <si>
    <t>{4a144280-cf74-4201-8c7c-6a8f35f40dc6}</t>
  </si>
  <si>
    <t>SO-5.1.2_UK</t>
  </si>
  <si>
    <t>{23e355b6-2c18-47b5-b79d-fa2ecf542d37}</t>
  </si>
  <si>
    <t>SO-5.1.2_VZT</t>
  </si>
  <si>
    <t>{cce50e59-2675-478a-abb7-76ec94221584}</t>
  </si>
  <si>
    <t>SO-5.1.2_ZTI</t>
  </si>
  <si>
    <t>{9b89d4a9-279d-4cc8-b013-946ac97f23d9}</t>
  </si>
  <si>
    <t>SO-5.2.1</t>
  </si>
  <si>
    <t>Kaviareň</t>
  </si>
  <si>
    <t>{0af07cb3-9cde-4874-836d-a88ebb2e6750}</t>
  </si>
  <si>
    <t>SO-5.2.1_AA</t>
  </si>
  <si>
    <t>{49417ba6-aef7-48a8-a8ad-1e5cfecae08e}</t>
  </si>
  <si>
    <t>SO-5.2.1_UK</t>
  </si>
  <si>
    <t>{e281c290-af1a-4928-a45a-57be835decf2}</t>
  </si>
  <si>
    <t>SO-5.2.1_VZT</t>
  </si>
  <si>
    <t>{9a297a1c-371e-45db-9eea-86bb4068e20c}</t>
  </si>
  <si>
    <t>SO-5.2.1_ELE</t>
  </si>
  <si>
    <t>{3ffaab38-eacc-43f9-9a3f-066b2d1b4367}</t>
  </si>
  <si>
    <t>SO-5.2.1_EP</t>
  </si>
  <si>
    <t>Elektroinštalácia - pripojenie</t>
  </si>
  <si>
    <t>{94f3cf6e-6c59-4cbd-9b1c-4b360a4bba28}</t>
  </si>
  <si>
    <t>SO-5.2.1_ZTI</t>
  </si>
  <si>
    <t>{6b45f4b8-aa94-4cb4-9e9e-002a621f7232}</t>
  </si>
  <si>
    <t>SO-5.2.2</t>
  </si>
  <si>
    <t>Hygienické zariadenie (WC)</t>
  </si>
  <si>
    <t>{5b6ef813-130d-49db-bb6c-357d984e5402}</t>
  </si>
  <si>
    <t>SO-5.2.2_AA</t>
  </si>
  <si>
    <t>{f46fa7c1-1daf-49e1-a834-41c43a9743be}</t>
  </si>
  <si>
    <t>SO-5.2.2_ELE</t>
  </si>
  <si>
    <t>{7d2182a7-dc0d-4a39-8e6e-8c0bec5fdf1f}</t>
  </si>
  <si>
    <t>SO-5.2.2_UK</t>
  </si>
  <si>
    <t>{782fa657-1875-486c-a10b-4421b74c41ad}</t>
  </si>
  <si>
    <t>SO-5.2.2_VZT</t>
  </si>
  <si>
    <t>{f09b98f2-3df1-4b84-974e-8261e1c9aac0}</t>
  </si>
  <si>
    <t>SO-5.2.2_ZTI</t>
  </si>
  <si>
    <t>{2ebd43bb-22af-4078-98db-99ad2326d83e}</t>
  </si>
  <si>
    <t>SO-6</t>
  </si>
  <si>
    <t>Prípojka NN</t>
  </si>
  <si>
    <t>{dfe925f4-5f34-4e36-90a1-bc01ef4aaa53}</t>
  </si>
  <si>
    <t>SO-7.1</t>
  </si>
  <si>
    <t>Zásobovanie objektu vodou</t>
  </si>
  <si>
    <t>{2222ff1d-74a4-47d3-88f8-ec9bb4036a15}</t>
  </si>
  <si>
    <t>SO-8.1</t>
  </si>
  <si>
    <t>Odvedenie splaškových vôd</t>
  </si>
  <si>
    <t>{5bd84db3-1667-4632-a18d-1e51e46f37a8}</t>
  </si>
  <si>
    <t>SO-9.1</t>
  </si>
  <si>
    <t>Dažďová kanalizácia</t>
  </si>
  <si>
    <t>{39043a9a-8277-4aa3-bd73-a5da860a1ab3}</t>
  </si>
  <si>
    <t>X</t>
  </si>
  <si>
    <t>Krajinná architektúra</t>
  </si>
  <si>
    <t>{66cf632c-da06-4bd0-a525-430acfbd1aca}</t>
  </si>
  <si>
    <t>STROMY - výsadba</t>
  </si>
  <si>
    <t>{adcd1feb-815d-47d4-8bb0-e14dd1f50caf}</t>
  </si>
  <si>
    <t>TRÁVNIK - pochôdzny - vnútorná časť areálu archeoskanzenu</t>
  </si>
  <si>
    <t>{78cf5cc5-3ee3-4784-a34f-5577a0de42a0}</t>
  </si>
  <si>
    <t>TRÁVNIK - svahy obranného valu okolo vnútorného areálu archeoskanzenu</t>
  </si>
  <si>
    <t>{4628d1a2-d1cd-4a48-a48a-e294027afbd1}</t>
  </si>
  <si>
    <t>4</t>
  </si>
  <si>
    <t>TRÁVNIK - lúčny / bylinný charakter - vonkajšie plochy, okolie parkoviska</t>
  </si>
  <si>
    <t>{05ba75a0-b75a-4b19-8c4b-9293bff432d4}</t>
  </si>
  <si>
    <t>5</t>
  </si>
  <si>
    <t>TRÁVNIK - trávna zmes - pastevná krajinná zmes</t>
  </si>
  <si>
    <t>{8274a92c-dacf-455c-bd88-c3d67c12d4d4}</t>
  </si>
  <si>
    <t>6</t>
  </si>
  <si>
    <t>KRY - krovité výsadby na vonkajšom obrannom vale (pôdopokryvné, zapojené výsadby)</t>
  </si>
  <si>
    <t>{9780edc4-a1b4-428b-aab8-2f50515fb7a9}</t>
  </si>
  <si>
    <t>7</t>
  </si>
  <si>
    <t>OKRASNÉ ZÁHONY (pohľadové z kaviarne, pred vstupom do múzea)</t>
  </si>
  <si>
    <t>{83fdc98a-8c46-4662-a457-b9e0663096ce}</t>
  </si>
  <si>
    <t>8</t>
  </si>
  <si>
    <t>OKRASNÉ ZÁHONY - sprievodné záhonové plochy s výsadbou tráv pozdĺž chodníka</t>
  </si>
  <si>
    <t>{39cff50c-161c-4ba4-98b8-6d266cf00437}</t>
  </si>
  <si>
    <t>9</t>
  </si>
  <si>
    <t>KRY - krovité výsadby (pôdopokryvné, zapojené výsadby) - úzke pásy medzi parkovacími plochami</t>
  </si>
  <si>
    <t>{433594c1-1cc2-42f7-b4c8-8f43da004c74}</t>
  </si>
  <si>
    <t>10</t>
  </si>
  <si>
    <t>RETENČNÉ VSAKOVACIE PLOCHY</t>
  </si>
  <si>
    <t>{a2c162e8-ecdf-4322-b95d-289d424f0294}</t>
  </si>
  <si>
    <t>11</t>
  </si>
  <si>
    <t>POPINAVÉ KRY</t>
  </si>
  <si>
    <t>{68be9795-d4d7-441a-be37-4c7adf68e6f6}</t>
  </si>
  <si>
    <t>VRN</t>
  </si>
  <si>
    <t>Vedľajšie rozpočtové náklady</t>
  </si>
  <si>
    <t>{8cc981a8-2c62-4098-b056-0efb49dd881c}</t>
  </si>
  <si>
    <t>KRYCÍ LIST ROZPOČTU</t>
  </si>
  <si>
    <t>Objekt:</t>
  </si>
  <si>
    <t>SO-1 - Obranné prvky</t>
  </si>
  <si>
    <t>Časť:</t>
  </si>
  <si>
    <t>SO-1.1 - Val, násyp</t>
  </si>
  <si>
    <t>Úroveň 3:</t>
  </si>
  <si>
    <t>SO-1.1_AA - Architektonicko stavebné riešenie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</si>
  <si>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</si>
  <si>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</si>
  <si>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</si>
  <si>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</si>
  <si>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</si>
  <si>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</si>
  <si>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 - výmena pôdneho horizontu - odstránenie pôvodnej zeminy</t>
  </si>
  <si>
    <t xml:space="preserve">    1a - Zemné práce - výmena pôdneho horizontu - zhotovenie násypu, plocha 5470,2 m2, hrúbka 550 mm</t>
  </si>
  <si>
    <t xml:space="preserve">    1b - Zemné práce - zhotovenie valu</t>
  </si>
  <si>
    <t xml:space="preserve">    1c - Zemné práce - zhotovenie násypu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</si>
  <si>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</si>
  <si>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</si>
  <si>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</si>
  <si>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</si>
  <si>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</si>
  <si>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</si>
  <si>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</si>
  <si>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</si>
  <si>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</si>
  <si>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</si>
  <si>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</si>
  <si>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</si>
  <si>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</si>
  <si>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</si>
  <si>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</si>
  <si>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 - výmena pôdneho horizontu - odstránenie pôvodnej zeminy</t>
  </si>
  <si>
    <t>K</t>
  </si>
  <si>
    <t>121101113.S</t>
  </si>
  <si>
    <t>Odstránenie ornice s premiestn. na hromady, so zložením na vzdialenosť do 100 m a do 10000 m3</t>
  </si>
  <si>
    <t>m3</t>
  </si>
  <si>
    <t>-1547846550</t>
  </si>
  <si>
    <t>122201103.S</t>
  </si>
  <si>
    <t>Odkopávka a prekopávka nezapažená v hornine 3, nad 1000 do 10000 m3</t>
  </si>
  <si>
    <t>-1992989044</t>
  </si>
  <si>
    <t>122201109.S</t>
  </si>
  <si>
    <t>Odkopávky a prekopávky nezapažené. Príplatok k cenám za lepivosť horniny 3</t>
  </si>
  <si>
    <t>-1085323365</t>
  </si>
  <si>
    <t>162301161R.S</t>
  </si>
  <si>
    <t>Vodorovné premiestnenie výkopku po nespevnenej ceste z horniny tr.1-4, nad 1000 do 10000 m3 na vzdialenosť nad 50 do 500 m - ornica</t>
  </si>
  <si>
    <t>-141618418</t>
  </si>
  <si>
    <t>162301161.S</t>
  </si>
  <si>
    <t>Vodorovné premiestnenie výkopku po nespevnenej ceste z horniny tr.1-4, nad 1000 do 10000 m3 na vzdialenosť nad 50 do 500 m</t>
  </si>
  <si>
    <t>-1308366856</t>
  </si>
  <si>
    <t>167102102R.S</t>
  </si>
  <si>
    <t>Nakladanie neuľahnutého výkopku z hornín tr.1-4 nad 1000 do 10000 m3 - ornica</t>
  </si>
  <si>
    <t>-2017807302</t>
  </si>
  <si>
    <t>167102102.S</t>
  </si>
  <si>
    <t>Nakladanie neuľahnutého výkopku z hornín tr.1-4 nad 1000 do 10000 m3</t>
  </si>
  <si>
    <t>183281994</t>
  </si>
  <si>
    <t>171201203R.S</t>
  </si>
  <si>
    <t>Uloženie sypaniny na skládky nad 1000 do 10000 m3 - ornica</t>
  </si>
  <si>
    <t>1082266716</t>
  </si>
  <si>
    <t>171201203.S</t>
  </si>
  <si>
    <t>Uloženie sypaniny na skládky nad 1000 do 10000 m3</t>
  </si>
  <si>
    <t>1115647447</t>
  </si>
  <si>
    <t>1a</t>
  </si>
  <si>
    <t>Zemné práce - výmena pôdneho horizontu - zhotovenie násypu, plocha 5470,2 m2, hrúbka 550 mm</t>
  </si>
  <si>
    <t>174101003.S</t>
  </si>
  <si>
    <t>Zásyp sypaninou so zhutnením jám, šachiet, rýh, zárezov alebo okolo objektov nad 1000 do 10000 m3</t>
  </si>
  <si>
    <t>1131307691</t>
  </si>
  <si>
    <t>M</t>
  </si>
  <si>
    <t>103640000200.S</t>
  </si>
  <si>
    <t>Zemina pre terénne úpravy - zásypová</t>
  </si>
  <si>
    <t>t</t>
  </si>
  <si>
    <t>-1778931004</t>
  </si>
  <si>
    <t>12</t>
  </si>
  <si>
    <t>583410004300.S</t>
  </si>
  <si>
    <t>Štrkodrva frakcia 0-32 mm</t>
  </si>
  <si>
    <t>1961915923</t>
  </si>
  <si>
    <t>13</t>
  </si>
  <si>
    <t>491206663</t>
  </si>
  <si>
    <t>14</t>
  </si>
  <si>
    <t>162501162.S</t>
  </si>
  <si>
    <t>Vodorovné premiestnenie výkopku po nespevnenej ceste z horniny tr.1-4, nad 1000 do 10000 m3 na vzdialenosť do 3000 m</t>
  </si>
  <si>
    <t>-1777660455</t>
  </si>
  <si>
    <t>15</t>
  </si>
  <si>
    <t>171101103.S</t>
  </si>
  <si>
    <t>Uloženie sypaniny do násypu  súdržnej horniny s mierou zhutnenia nad 96 do 100 % podľa Proctor-Standard</t>
  </si>
  <si>
    <t>-649625575</t>
  </si>
  <si>
    <t>16</t>
  </si>
  <si>
    <t>289971213.S</t>
  </si>
  <si>
    <t>Zhotovenie vrstvy z geotextílie na upravenom povrchu sklon do 1 : 5 , šírky nad 6 do 8,5 m</t>
  </si>
  <si>
    <t>m2</t>
  </si>
  <si>
    <t>340920700</t>
  </si>
  <si>
    <t>17</t>
  </si>
  <si>
    <t>693110003740.S</t>
  </si>
  <si>
    <t>Geotextília polypropylénová netkaná 350 g/m2</t>
  </si>
  <si>
    <t>-1509234438</t>
  </si>
  <si>
    <t>1b</t>
  </si>
  <si>
    <t>Zemné práce - zhotovenie valu</t>
  </si>
  <si>
    <t>18</t>
  </si>
  <si>
    <t>669515313</t>
  </si>
  <si>
    <t>19</t>
  </si>
  <si>
    <t>-139215413</t>
  </si>
  <si>
    <t>490121870</t>
  </si>
  <si>
    <t>21</t>
  </si>
  <si>
    <t>162501142.S</t>
  </si>
  <si>
    <t>Vodorovné premiestnenie výkopku po spevnenej ceste z horniny tr.1-4, nad 1000 do 10000 m3 na vzdialenosť do 3000 m</t>
  </si>
  <si>
    <t>418291255</t>
  </si>
  <si>
    <t>22</t>
  </si>
  <si>
    <t>162501143.S</t>
  </si>
  <si>
    <t>Vodorovné premiestnenie výkopku po spevnenej ceste z horniny tr.1-4, nad 1000 do 10000 m3, príplatok k cene za každých ďalšich a začatých 1000 m</t>
  </si>
  <si>
    <t>-1570540797</t>
  </si>
  <si>
    <t>23</t>
  </si>
  <si>
    <t>373378396</t>
  </si>
  <si>
    <t>24</t>
  </si>
  <si>
    <t>182201101.S</t>
  </si>
  <si>
    <t>Svahovanie trvalých svahov v násype</t>
  </si>
  <si>
    <t>-1168736690</t>
  </si>
  <si>
    <t>25</t>
  </si>
  <si>
    <t>467510111.S</t>
  </si>
  <si>
    <t>Balvanitý sklz z lomového kameňa hm. 300-3000 kg s preštrkovaním hr. vrstvy 700-1200 mm</t>
  </si>
  <si>
    <t>1525856222</t>
  </si>
  <si>
    <t>1c</t>
  </si>
  <si>
    <t>Zemné práce - zhotovenie násypu</t>
  </si>
  <si>
    <t>26</t>
  </si>
  <si>
    <t>-1792656725</t>
  </si>
  <si>
    <t>27</t>
  </si>
  <si>
    <t>1973941168</t>
  </si>
  <si>
    <t>28</t>
  </si>
  <si>
    <t>140675497</t>
  </si>
  <si>
    <t>29</t>
  </si>
  <si>
    <t>1249280726</t>
  </si>
  <si>
    <t>30</t>
  </si>
  <si>
    <t>535001984</t>
  </si>
  <si>
    <t>31</t>
  </si>
  <si>
    <t>-1553294221</t>
  </si>
  <si>
    <t>SO-1.1_ELE - Elektroinštalácia</t>
  </si>
  <si>
    <t>D14 - Inžinierska činnost</t>
  </si>
  <si>
    <t>46-M - Zemné práce vykonávané pri externých montážnych prácach</t>
  </si>
  <si>
    <t>M - Práce a dodávky M</t>
  </si>
  <si>
    <t xml:space="preserve">    21-M - Hlavné vedenie</t>
  </si>
  <si>
    <t>D14</t>
  </si>
  <si>
    <t>Inžinierska činnost</t>
  </si>
  <si>
    <t>0010000121123</t>
  </si>
  <si>
    <t>Inžinierska činnosť - technický dozor investora</t>
  </si>
  <si>
    <t>hod.</t>
  </si>
  <si>
    <t>-835515189</t>
  </si>
  <si>
    <t>00100003145</t>
  </si>
  <si>
    <t>Inžinierska činnosť - skúšky a revízie</t>
  </si>
  <si>
    <t>ks</t>
  </si>
  <si>
    <t>1087242848</t>
  </si>
  <si>
    <t>001000031458888</t>
  </si>
  <si>
    <t>Projektová dokumentácia skutočného vyhotovenia</t>
  </si>
  <si>
    <t>1507965736</t>
  </si>
  <si>
    <t>56101228</t>
  </si>
  <si>
    <t>Dopravné náklady</t>
  </si>
  <si>
    <t>kpl</t>
  </si>
  <si>
    <t>-197810254</t>
  </si>
  <si>
    <t>K001</t>
  </si>
  <si>
    <t>Pomocné práce</t>
  </si>
  <si>
    <t>1036026472</t>
  </si>
  <si>
    <t>K004</t>
  </si>
  <si>
    <t>Projektový manažment</t>
  </si>
  <si>
    <t>-1879295694</t>
  </si>
  <si>
    <t>46-M</t>
  </si>
  <si>
    <t>Zemné práce vykonávané pri externých montážnych prácach</t>
  </si>
  <si>
    <t>460200164.S</t>
  </si>
  <si>
    <t>Hĺbenie káblovej ryhy ručne 35 cm širokej a 80 cm hlbokej, v zemine triedy 4</t>
  </si>
  <si>
    <t>m</t>
  </si>
  <si>
    <t>64</t>
  </si>
  <si>
    <t>874007069</t>
  </si>
  <si>
    <t>460490012.S</t>
  </si>
  <si>
    <t>Rozvinutie a uloženie výstražnej fólie z PE do ryhy, šírka do 33 cm</t>
  </si>
  <si>
    <t>-1232168162</t>
  </si>
  <si>
    <t>283230008000.S</t>
  </si>
  <si>
    <t>Výstražná fóla PE, š. 300, farba červená</t>
  </si>
  <si>
    <t>128</t>
  </si>
  <si>
    <t>-381682472</t>
  </si>
  <si>
    <t>460560164.S</t>
  </si>
  <si>
    <t>Zásyp nezap. káblovej ryhy bez zhutn. zeminy, 35 cm širokej, 80 cm hlbokej v zemine tr. 4</t>
  </si>
  <si>
    <t>1648300456</t>
  </si>
  <si>
    <t>460600001.S</t>
  </si>
  <si>
    <t>Naloženie zeminy, odvoz do 1 km a zloženie na skládke a jazda späť</t>
  </si>
  <si>
    <t>2101147339</t>
  </si>
  <si>
    <t>460600002.S</t>
  </si>
  <si>
    <t>Príplatok za odvoz zeminy za každý ďalší km a jazda späť</t>
  </si>
  <si>
    <t>1001945591</t>
  </si>
  <si>
    <t>460620014.S</t>
  </si>
  <si>
    <t>Proviz. úprava terénu v zemine tr. 4, aby nerovnosti terénu neboli väčšie ako 2 cm od vodor.hladiny</t>
  </si>
  <si>
    <t>2127636773</t>
  </si>
  <si>
    <t>Práce a dodávky M</t>
  </si>
  <si>
    <t>21-M</t>
  </si>
  <si>
    <t>Hlavné vedenie</t>
  </si>
  <si>
    <t>210010124.S</t>
  </si>
  <si>
    <t>Rúrka ochranná z PE, novoduru, do D 63 mm, uložená voľne</t>
  </si>
  <si>
    <t>1502406758</t>
  </si>
  <si>
    <t>345710006240</t>
  </si>
  <si>
    <t>Chránička ohybná dvojplášťová korugovaná UV stabilná z HDPE, D 63 mm</t>
  </si>
  <si>
    <t>256</t>
  </si>
  <si>
    <t>-290368168</t>
  </si>
  <si>
    <t>P</t>
  </si>
  <si>
    <t>Poznámka k položke:_x000D_
Poznámka k položke: Balenie: 50/1500 m</t>
  </si>
  <si>
    <t>21010006501</t>
  </si>
  <si>
    <t>Ukončenie vodičov v rozvádzač. vrátane zapojenia a vodičovej koncovky do 16 mm2 pre vonkajšie práce</t>
  </si>
  <si>
    <t>573354897</t>
  </si>
  <si>
    <t>210902456015</t>
  </si>
  <si>
    <t>Kábel guľatina žiarovo pozinkovaná FeZn 10</t>
  </si>
  <si>
    <t>1683050592</t>
  </si>
  <si>
    <t>34111003105301</t>
  </si>
  <si>
    <t>-1283350821</t>
  </si>
  <si>
    <t>210902456015.1</t>
  </si>
  <si>
    <t>Kábel guľatina žiarovo pozinkovaná FeZn 10 - izolovaná</t>
  </si>
  <si>
    <t>1093350952</t>
  </si>
  <si>
    <t>34111003105301.1</t>
  </si>
  <si>
    <t>1829423761</t>
  </si>
  <si>
    <t>561560</t>
  </si>
  <si>
    <t>Pásovina žiarovo pozinkovaná FeZn 30x4</t>
  </si>
  <si>
    <t>1249520628</t>
  </si>
  <si>
    <t>34161201052630</t>
  </si>
  <si>
    <t>396802950</t>
  </si>
  <si>
    <t>602</t>
  </si>
  <si>
    <t>Pripojovacia svorka SP1</t>
  </si>
  <si>
    <t>-1710643598</t>
  </si>
  <si>
    <t>65106</t>
  </si>
  <si>
    <t>1465999543</t>
  </si>
  <si>
    <t>62056.1</t>
  </si>
  <si>
    <t>Uzemňovacia krížová svorka SR02</t>
  </si>
  <si>
    <t>-325899721</t>
  </si>
  <si>
    <t>60652020.1</t>
  </si>
  <si>
    <t>-208780315</t>
  </si>
  <si>
    <t>650265</t>
  </si>
  <si>
    <t>Kábel medený silový uložený v rúrke CYKY-J 0,6/1 kV 5x6 pre vonkajšie práce</t>
  </si>
  <si>
    <t>-1012774878</t>
  </si>
  <si>
    <t>3415612056</t>
  </si>
  <si>
    <t>Kábel medený CYKY-J 5x6 mm2</t>
  </si>
  <si>
    <t>-813324801</t>
  </si>
  <si>
    <t>8905</t>
  </si>
  <si>
    <t>Kábel medený silový uložený v rúrke CYKY-J 0,6/1 kV 5x16 pre vonkajšie práce</t>
  </si>
  <si>
    <t>1453074373</t>
  </si>
  <si>
    <t>341956105</t>
  </si>
  <si>
    <t>Kábel medený CYKY-J 5x16 mm2</t>
  </si>
  <si>
    <t>1787079038</t>
  </si>
  <si>
    <t>96560</t>
  </si>
  <si>
    <t>Uzemňovacia krížová svorka SR03</t>
  </si>
  <si>
    <t>-666362547</t>
  </si>
  <si>
    <t>32</t>
  </si>
  <si>
    <t>6120.1</t>
  </si>
  <si>
    <t>-789093950</t>
  </si>
  <si>
    <t>SO-1.2 - Palisáda dvojitá</t>
  </si>
  <si>
    <t>D1 - Práce HSV</t>
  </si>
  <si>
    <t xml:space="preserve">    1 - ZEMNÉ PRÁCE</t>
  </si>
  <si>
    <t xml:space="preserve">    2 - ZÁKLADY</t>
  </si>
  <si>
    <t xml:space="preserve">    4 - VODOROVNÉ KONŠTRUKCIE</t>
  </si>
  <si>
    <t xml:space="preserve">    9 - OSTATNÉ KONŠTRUKCIE A PRÁCE</t>
  </si>
  <si>
    <t xml:space="preserve">    99 - PRESUNY HMÔT</t>
  </si>
  <si>
    <t>D3 - HZS</t>
  </si>
  <si>
    <t xml:space="preserve">    0 - HZS ZA SKÚŠKY A REVÍZIE</t>
  </si>
  <si>
    <t>D2 - Práce PSV</t>
  </si>
  <si>
    <t xml:space="preserve">    711 - IZOLÁCIE PROTI VODE A VLHKOSTI</t>
  </si>
  <si>
    <t xml:space="preserve">    762 - KONŠTRUKCIE TESÁRSKE</t>
  </si>
  <si>
    <t xml:space="preserve">    766 - KONŠTRUKCIE STOLÁRSKE</t>
  </si>
  <si>
    <t xml:space="preserve">    783 - NÁTERY</t>
  </si>
  <si>
    <t>D1</t>
  </si>
  <si>
    <t>Práce HSV</t>
  </si>
  <si>
    <t>ZEMNÉ PRÁCE</t>
  </si>
  <si>
    <t>130301011</t>
  </si>
  <si>
    <t>Výkop jamy a ryhy horniny triedy 4 ručne v obmedzenom priestore</t>
  </si>
  <si>
    <t>2008656790</t>
  </si>
  <si>
    <t>132301201</t>
  </si>
  <si>
    <t>Hĺbenie rýh šírka od 0,6 m do 2 m v hornine triedy 4, do 100 m3</t>
  </si>
  <si>
    <t>-875014509</t>
  </si>
  <si>
    <t>132301209</t>
  </si>
  <si>
    <t>Príplatok za lepivosť horniny v hornine triedy 4 pri hĺbení rýh šírka od 0,6 do 2 m</t>
  </si>
  <si>
    <t>-1538491179</t>
  </si>
  <si>
    <t>162301111</t>
  </si>
  <si>
    <t>Vodorovné premiestnenie výkopku z horniny triedy 1 až 4 do 100 m3 po nespevnenej ceste na vzdialenosť do 500 m</t>
  </si>
  <si>
    <t>625432937</t>
  </si>
  <si>
    <t>166101101</t>
  </si>
  <si>
    <t>Prehodenie výkopku v hornine triedy 1 až 4</t>
  </si>
  <si>
    <t>-2053300943</t>
  </si>
  <si>
    <t>ZÁKLADY</t>
  </si>
  <si>
    <t>275313621</t>
  </si>
  <si>
    <t>Betón základových pätiek prostý triedy C 20/25</t>
  </si>
  <si>
    <t>-1183496289</t>
  </si>
  <si>
    <t>VODOROVNÉ KONŠTRUKCIE</t>
  </si>
  <si>
    <t>457572962.R</t>
  </si>
  <si>
    <t>Lôžko a zásyp z kameniva frakcie do 16-32 mm so zhutnením</t>
  </si>
  <si>
    <t>-2043340977</t>
  </si>
  <si>
    <t>457971612.R</t>
  </si>
  <si>
    <t>Zhotovenie vrstvy z geotextíliena ploche zvislej</t>
  </si>
  <si>
    <t>445272501</t>
  </si>
  <si>
    <t>457979422</t>
  </si>
  <si>
    <t>Príplatok za pripevnenie geotextílie oceľovými skobami do 8 ks/10 m2 na ploche zvislej</t>
  </si>
  <si>
    <t>891227957</t>
  </si>
  <si>
    <t>5648311111</t>
  </si>
  <si>
    <t>Kryt z kameniva okrasného s rozprestretím  hr. 100 mm</t>
  </si>
  <si>
    <t>-1418527890</t>
  </si>
  <si>
    <t>6936651300</t>
  </si>
  <si>
    <t>Geotextília netkaná polypropylénová 300g/m2</t>
  </si>
  <si>
    <t>M2</t>
  </si>
  <si>
    <t>-552078956</t>
  </si>
  <si>
    <t>OSTATNÉ KONŠTRUKCIE A PRÁCE</t>
  </si>
  <si>
    <t>941955002</t>
  </si>
  <si>
    <t>Lešenie ľahké pracovné pomocné s výškou podlahy do 1,9 m</t>
  </si>
  <si>
    <t>671865219</t>
  </si>
  <si>
    <t>99</t>
  </si>
  <si>
    <t>PRESUNY HMÔT</t>
  </si>
  <si>
    <t>998152122</t>
  </si>
  <si>
    <t>Presun hmôt pre pre oplotenie, objekty zvláštne a objekty rôzne pozemné výšky do 10 m</t>
  </si>
  <si>
    <t>378301158</t>
  </si>
  <si>
    <t>D3</t>
  </si>
  <si>
    <t>HZS</t>
  </si>
  <si>
    <t>HZS ZA SKÚŠKY A REVÍZIE</t>
  </si>
  <si>
    <t>HZS000113.R</t>
  </si>
  <si>
    <t>Stavebno montážne práce - odborné, tvorivé remeselné (nepredvídané odborné práce)</t>
  </si>
  <si>
    <t>hod</t>
  </si>
  <si>
    <t>-2092900096</t>
  </si>
  <si>
    <t>D2</t>
  </si>
  <si>
    <t>Práce PSV</t>
  </si>
  <si>
    <t>711</t>
  </si>
  <si>
    <t>IZOLÁCIE PROTI VODE A VLHKOSTI</t>
  </si>
  <si>
    <t>71113220111</t>
  </si>
  <si>
    <t>Zhotovenie izolácie proti zemnej vlhkosti nopovou fóliou zvislej položením voľne</t>
  </si>
  <si>
    <t>1962162535</t>
  </si>
  <si>
    <t>711471051</t>
  </si>
  <si>
    <t>Zhotovenie izolácie proti povrchovej a podpovrchovej tlakovej vode termoplastami na vodorovnej ploche fóliou PVC položenou voľne</t>
  </si>
  <si>
    <t>526660941</t>
  </si>
  <si>
    <t>2832901000</t>
  </si>
  <si>
    <t>Fólia PVC hrúbka 0,2 mm</t>
  </si>
  <si>
    <t>798330247</t>
  </si>
  <si>
    <t>628062090103</t>
  </si>
  <si>
    <t>Nopovaná fólia 8mm, návin 20m</t>
  </si>
  <si>
    <t>1080862275</t>
  </si>
  <si>
    <t>762</t>
  </si>
  <si>
    <t>KONŠTRUKCIE TESÁRSKE</t>
  </si>
  <si>
    <t>762104992.R</t>
  </si>
  <si>
    <t>Kresanie kolov do hrotu</t>
  </si>
  <si>
    <t>-1781088736</t>
  </si>
  <si>
    <t>0521710877.R</t>
  </si>
  <si>
    <t>Rezivo, koly agátové, zbavené lyka  trieda 1  hrúbky 20 cm dĺžky 3,2-3,8 m</t>
  </si>
  <si>
    <t>M3</t>
  </si>
  <si>
    <t>1105077684</t>
  </si>
  <si>
    <t>0521710875.R</t>
  </si>
  <si>
    <t>Rezivo, guľatina červený smrek, palisády zbavené lyka  trieda 1  hrúbky 20 cm dĺžky 1,5-4,9 m</t>
  </si>
  <si>
    <t>475661151</t>
  </si>
  <si>
    <t>6757321444</t>
  </si>
  <si>
    <t>Lano konopné priemer 2 cm (pevnosť nie je definovaná)</t>
  </si>
  <si>
    <t>573546415</t>
  </si>
  <si>
    <t>762731789.R</t>
  </si>
  <si>
    <t>Montáž konštrukcií z guľatiny - parkán vrátane votknutia prierezovej plochy od 280 do 450 cm2</t>
  </si>
  <si>
    <t>2079824779</t>
  </si>
  <si>
    <t>762731999.R</t>
  </si>
  <si>
    <t>Montáž konštrukcií z guľatiny - kolov prierezovej plochy od 280 do 450 cm2</t>
  </si>
  <si>
    <t>-1462782654</t>
  </si>
  <si>
    <t>762795000.0</t>
  </si>
  <si>
    <t>Zväzovanie kolov</t>
  </si>
  <si>
    <t>1430875097</t>
  </si>
  <si>
    <t>998762102</t>
  </si>
  <si>
    <t>Presun hmôt pre tesárske konštrukcie v objektoch výšky do 12 m</t>
  </si>
  <si>
    <t>1889742148</t>
  </si>
  <si>
    <t>766</t>
  </si>
  <si>
    <t>KONŠTRUKCIE STOLÁRSKE</t>
  </si>
  <si>
    <t>766641231</t>
  </si>
  <si>
    <t>D+M zvlaková brána  z dubového dreva  4400/3780 mm, vrátane nosných stĺpov, prestrešenia, základového kameňa - súčasť obejktu SO 1.3</t>
  </si>
  <si>
    <t>kus</t>
  </si>
  <si>
    <t>-138570155</t>
  </si>
  <si>
    <t>998766202</t>
  </si>
  <si>
    <t>Presun hmôt pre stolárske konštrukcie v objektoch výšky od 6 m do 12 m</t>
  </si>
  <si>
    <t>%</t>
  </si>
  <si>
    <t>1853018212</t>
  </si>
  <si>
    <t>783</t>
  </si>
  <si>
    <t>NÁTERY</t>
  </si>
  <si>
    <t>783798888.R</t>
  </si>
  <si>
    <t>D + M  opálenie a náter lanovou fermežou</t>
  </si>
  <si>
    <t>-162365911</t>
  </si>
  <si>
    <t>SO-1.3 - Palisáda jednoduchá</t>
  </si>
  <si>
    <t>647787100</t>
  </si>
  <si>
    <t>-1676658050</t>
  </si>
  <si>
    <t>-1743385893</t>
  </si>
  <si>
    <t>-343672949</t>
  </si>
  <si>
    <t>Lôžko a zásyp z kameniva frakcie do 0-32 mm so zhutnením</t>
  </si>
  <si>
    <t>-31727304</t>
  </si>
  <si>
    <t>472607824</t>
  </si>
  <si>
    <t>-1353391372</t>
  </si>
  <si>
    <t>-2145806816</t>
  </si>
  <si>
    <t>1925904202</t>
  </si>
  <si>
    <t>1769008262</t>
  </si>
  <si>
    <t>1830621141</t>
  </si>
  <si>
    <t>-174393221</t>
  </si>
  <si>
    <t>1322999686</t>
  </si>
  <si>
    <t>-1673668618</t>
  </si>
  <si>
    <t>-1532274849</t>
  </si>
  <si>
    <t>305702126</t>
  </si>
  <si>
    <t>-668298995</t>
  </si>
  <si>
    <t>1103255841</t>
  </si>
  <si>
    <t>127168096</t>
  </si>
  <si>
    <t>-635063629</t>
  </si>
  <si>
    <t>76633536</t>
  </si>
  <si>
    <t>Presun hmôt pre tesárske konštrukcie v objektoch do výšky 12 m</t>
  </si>
  <si>
    <t>-969513341</t>
  </si>
  <si>
    <t>-181318498</t>
  </si>
  <si>
    <t>SO-1.4 - Veža</t>
  </si>
  <si>
    <t xml:space="preserve">    5 - SPEVNENÉ PLOCHY</t>
  </si>
  <si>
    <t xml:space="preserve">    763 - DREVOSTAVBY</t>
  </si>
  <si>
    <t xml:space="preserve">    765 - KRYTINY TVRDÉ</t>
  </si>
  <si>
    <t>OST - Ostatné</t>
  </si>
  <si>
    <t>121101111</t>
  </si>
  <si>
    <t>Odstránenie ornice do 100 m3 s vodorovným premiestnením na hromady a so zložením na vzdialenosť do 100 m</t>
  </si>
  <si>
    <t>-1222178795</t>
  </si>
  <si>
    <t>122201101</t>
  </si>
  <si>
    <t>Odkopávky a prekopávky nezapažené v hornine triedy 3 do100  m3</t>
  </si>
  <si>
    <t>409993644</t>
  </si>
  <si>
    <t>122201109</t>
  </si>
  <si>
    <t>Príplatok za lepivosť v hornine triedy 3 pri odkopávkach a prekopávkach nezapažených</t>
  </si>
  <si>
    <t>666533481</t>
  </si>
  <si>
    <t>131201101</t>
  </si>
  <si>
    <t>Hĺbenie nezapažených jám v hornine triedy 3 do 100 m3</t>
  </si>
  <si>
    <t>1948764906</t>
  </si>
  <si>
    <t>131201109</t>
  </si>
  <si>
    <t>Príplatok za lepivosť v hornine triedy 3 pri hlbení nezapažených jám</t>
  </si>
  <si>
    <t>-1399016098</t>
  </si>
  <si>
    <t>132201201</t>
  </si>
  <si>
    <t>Hĺbenie rýh o šírke od 0,6 m do 2 m v hornine triedy 3, do 100 m3</t>
  </si>
  <si>
    <t>-2143538571</t>
  </si>
  <si>
    <t>132201209</t>
  </si>
  <si>
    <t>Príplatok za lepivosť horniny v hornine triedy 3 pri hĺbení rýh šírka od 0,6 do 2 m</t>
  </si>
  <si>
    <t>1218615963</t>
  </si>
  <si>
    <t>1998862987</t>
  </si>
  <si>
    <t>1543555414</t>
  </si>
  <si>
    <t>175101201.S</t>
  </si>
  <si>
    <t>Obsyp objektu sypaninou z vhodných hornín triedy 1 až 4 s prehodením sypaniny zhutnené na Edef=30MPa (zhutniť po 200 mm)</t>
  </si>
  <si>
    <t>1426144413</t>
  </si>
  <si>
    <t>271573111.S</t>
  </si>
  <si>
    <t>Násyp pod základové konštrukcie so zhutnením zo štrkopiesku frakcie 0 až 32 mm</t>
  </si>
  <si>
    <t>1588976059</t>
  </si>
  <si>
    <t>273316122.S</t>
  </si>
  <si>
    <t>Základové dosky z betónu prostého C16/20 -podkladný betón</t>
  </si>
  <si>
    <t>860389316</t>
  </si>
  <si>
    <t>273321302</t>
  </si>
  <si>
    <t>Betón železový základových dosiek triedy C20/25 bez výstuže</t>
  </si>
  <si>
    <t>-1977566278</t>
  </si>
  <si>
    <t>273351211</t>
  </si>
  <si>
    <t>Debnenie z dielcov základových dosiek - zhotovenie</t>
  </si>
  <si>
    <t>-1832703630</t>
  </si>
  <si>
    <t>273351212</t>
  </si>
  <si>
    <t>Debnenie z dielcov základových dosiek - odstránenie</t>
  </si>
  <si>
    <t>-563134152</t>
  </si>
  <si>
    <t>273361821</t>
  </si>
  <si>
    <t>Výstuž základových dosiek z ocele 10 505 /B500A/</t>
  </si>
  <si>
    <t>-654786151</t>
  </si>
  <si>
    <t>275321312</t>
  </si>
  <si>
    <t>Betón základových pätiek železový triedy C25/30</t>
  </si>
  <si>
    <t>-381299921</t>
  </si>
  <si>
    <t>275351215</t>
  </si>
  <si>
    <t>Zhotovenie debnenia základových pätiek</t>
  </si>
  <si>
    <t>-128443073</t>
  </si>
  <si>
    <t>275351216</t>
  </si>
  <si>
    <t>Odstránenie debnenia základových pätiek</t>
  </si>
  <si>
    <t>-1752143325</t>
  </si>
  <si>
    <t>275361321</t>
  </si>
  <si>
    <t>Výstuž pätiek základových z ocele 11373</t>
  </si>
  <si>
    <t>-1318499955</t>
  </si>
  <si>
    <t>SPEVNENÉ PLOCHY</t>
  </si>
  <si>
    <t>564210113</t>
  </si>
  <si>
    <t>Kryt pre mlátový chodník z vápencovej drviny fr. 0-4 mm s rozprestretím, vlhčením a zhutnením do hr. 50 mm, plochy nad 20 m2</t>
  </si>
  <si>
    <t>1792679960</t>
  </si>
  <si>
    <t>564251122.S</t>
  </si>
  <si>
    <t>Podklad zo štrkopiesku 0-16 mm hrúbky 100 mm</t>
  </si>
  <si>
    <t>-1766962045</t>
  </si>
  <si>
    <t>564752134.S</t>
  </si>
  <si>
    <t>Podklad z kameniva, hrubého drveného 16-32 mm hrúbky 150 mm</t>
  </si>
  <si>
    <t>1957725946</t>
  </si>
  <si>
    <t>564791112.S</t>
  </si>
  <si>
    <t>Podklad spevnenej plochy z drveného kameniva frakcie 0 až 63 mm so zhutnením</t>
  </si>
  <si>
    <t>-1133718285</t>
  </si>
  <si>
    <t>936172112.S</t>
  </si>
  <si>
    <t>D+M  oceľových konštrukcií s hmotnosťou jednotlivo nad 20 kg - K1 1500/200/15 mm</t>
  </si>
  <si>
    <t>-789849425</t>
  </si>
  <si>
    <t>941941041</t>
  </si>
  <si>
    <t>Montáž lešenia ľahkého, pracovného radového s podlahami šírka do 1,2 m a výška do 10 m</t>
  </si>
  <si>
    <t>-1964437260</t>
  </si>
  <si>
    <t>941941291</t>
  </si>
  <si>
    <t>Príplatok za prvý a každý ďalší mesiac použitia lešenia šírka nad 1,00 do 1,20 m, výška do 10 m</t>
  </si>
  <si>
    <t>-1005458282</t>
  </si>
  <si>
    <t>941941841</t>
  </si>
  <si>
    <t>Demontáž lešenia ľahkého radového s podlahami šírka do 1,2 m výška do 10 m</t>
  </si>
  <si>
    <t>1037061219</t>
  </si>
  <si>
    <t>-709659077</t>
  </si>
  <si>
    <t>952901111</t>
  </si>
  <si>
    <t>Vyčistenie budov bytovej alebo občianskej výstavby pri výške podlažia do 4 m</t>
  </si>
  <si>
    <t>408948704</t>
  </si>
  <si>
    <t>998022222.S</t>
  </si>
  <si>
    <t>Presun hmôt pre montované zrubové stavby</t>
  </si>
  <si>
    <t>393720121</t>
  </si>
  <si>
    <t>HZS000113.S</t>
  </si>
  <si>
    <t>-1879744117</t>
  </si>
  <si>
    <t>33</t>
  </si>
  <si>
    <t>762104912</t>
  </si>
  <si>
    <t>Kresanie kolov</t>
  </si>
  <si>
    <t>1472691622</t>
  </si>
  <si>
    <t>34</t>
  </si>
  <si>
    <t>0521710800.S</t>
  </si>
  <si>
    <t>Rezivo guľatina z dubu preimer 30 cm dĺžky do 6 m</t>
  </si>
  <si>
    <t>1436387782</t>
  </si>
  <si>
    <t>35</t>
  </si>
  <si>
    <t>0521710801.S</t>
  </si>
  <si>
    <t>Rezivo guľatina z dubu hrúbky priemer 20 cm dĺžky do 4 m</t>
  </si>
  <si>
    <t>-1347619844</t>
  </si>
  <si>
    <t>36</t>
  </si>
  <si>
    <t>6051010200</t>
  </si>
  <si>
    <t>Latovanie smrek akosť I hr. 20-30 mm x š. 30 - 150 mm</t>
  </si>
  <si>
    <t>-1169834531</t>
  </si>
  <si>
    <t>37</t>
  </si>
  <si>
    <t>605159001.S</t>
  </si>
  <si>
    <t>Rezivo guľatina dub priemer 20 cm dĺžky do 6 m</t>
  </si>
  <si>
    <t>-173597624</t>
  </si>
  <si>
    <t>38</t>
  </si>
  <si>
    <t>6051590005.S</t>
  </si>
  <si>
    <t>Rezivo guľatina dub priemer 15 cm dĺžky do 6 m</t>
  </si>
  <si>
    <t>-1185010087</t>
  </si>
  <si>
    <t>39</t>
  </si>
  <si>
    <t>762123130.S</t>
  </si>
  <si>
    <t>Montáž konštrukcie drevených stien a priečok z hranolov s prierezovou plochou do 400 cm2</t>
  </si>
  <si>
    <t>-675484232</t>
  </si>
  <si>
    <t>40</t>
  </si>
  <si>
    <t>762332120</t>
  </si>
  <si>
    <t>Montáž viazanej konštrukcie krovu strechy z reziva priemernej plochy od 120 do 224 cm2</t>
  </si>
  <si>
    <t>1421282456</t>
  </si>
  <si>
    <t>41</t>
  </si>
  <si>
    <t>762332140</t>
  </si>
  <si>
    <t>Montáž viazanej konštrukcie krovu strechy z reziva s veľkosťou priemernej plochy od 288 cm2 do 450 cm2</t>
  </si>
  <si>
    <t>1431540277</t>
  </si>
  <si>
    <t>42</t>
  </si>
  <si>
    <t>76234121111</t>
  </si>
  <si>
    <t>Montáž latovania jednoduchých striech so sklonom do 60°</t>
  </si>
  <si>
    <t>298558157</t>
  </si>
  <si>
    <t>43</t>
  </si>
  <si>
    <t>762395001.S</t>
  </si>
  <si>
    <t>Spojovacie a ochranné prostriedky (svorky, dosky, klince, pásová oceľ, vruty, impregnácia) k montáži krovov, debnení, latovania, nadstrešných konštrukcií, spádových klinov</t>
  </si>
  <si>
    <t>-1971108424</t>
  </si>
  <si>
    <t>44</t>
  </si>
  <si>
    <t>762731144.S</t>
  </si>
  <si>
    <t>Montáž priestorových viazaných konštrukcií z guľatiny prierezovej plochy od 280 do 450 cm2</t>
  </si>
  <si>
    <t>1206734979</t>
  </si>
  <si>
    <t>45</t>
  </si>
  <si>
    <t>762731155.S</t>
  </si>
  <si>
    <t>Montáž priestorových viazaných konštrukcií z guľatiny prierezovej plochy nad 700 cm2</t>
  </si>
  <si>
    <t>-1793704201</t>
  </si>
  <si>
    <t>46</t>
  </si>
  <si>
    <t>762795999.S</t>
  </si>
  <si>
    <t>Spojovacie a ochranné prostriedky k montáži priestorových viazaných konštrukcií - HBS300 a VGZ 11x300 plus svorníky - viď PD</t>
  </si>
  <si>
    <t>1728858311</t>
  </si>
  <si>
    <t>47</t>
  </si>
  <si>
    <t>-1322616489</t>
  </si>
  <si>
    <t>763</t>
  </si>
  <si>
    <t>DREVOSTAVBY</t>
  </si>
  <si>
    <t>48</t>
  </si>
  <si>
    <t>763782219.S</t>
  </si>
  <si>
    <t>Montáž stropu z nosníkov plnostenných konštrukčnej dĺžky do 15 m prierezovej plochy od 150 do 500 cm2 - drevostavba</t>
  </si>
  <si>
    <t>-1243360955</t>
  </si>
  <si>
    <t>49</t>
  </si>
  <si>
    <t>763794104.S</t>
  </si>
  <si>
    <t>Spojovacie a ochranné prostriedky pre montáž stropu z nosníkov - klince, svorky, fixačné prostreidky...</t>
  </si>
  <si>
    <t>-1042646136</t>
  </si>
  <si>
    <t>50</t>
  </si>
  <si>
    <t>998763101</t>
  </si>
  <si>
    <t>Presun hmôtv objektoch výšky do 12 m pre drevostavby</t>
  </si>
  <si>
    <t>-973580394</t>
  </si>
  <si>
    <t>51</t>
  </si>
  <si>
    <t>0521710801.S.1</t>
  </si>
  <si>
    <t>Rezivo guľatina z dubu hrúbky priemer 20 cm dĺžky do 4 m s jednou stranou okresanou do roviny</t>
  </si>
  <si>
    <t>1035195499</t>
  </si>
  <si>
    <t>765</t>
  </si>
  <si>
    <t>KRYTINY TVRDÉ</t>
  </si>
  <si>
    <t>52</t>
  </si>
  <si>
    <t>765312939.S</t>
  </si>
  <si>
    <t>Šindel drevený alpský, preloženie šindľov 28 cm (46ks/m2), červený smrek vrátane úkosových šindľov</t>
  </si>
  <si>
    <t>-1047135596</t>
  </si>
  <si>
    <t>53</t>
  </si>
  <si>
    <t>76536173.S</t>
  </si>
  <si>
    <t>Montáž drevený šindeľ, preloženie šindľov 28 cm (46ks/m2) z červeného smreku</t>
  </si>
  <si>
    <t>-1884473083</t>
  </si>
  <si>
    <t>54</t>
  </si>
  <si>
    <t>998765102</t>
  </si>
  <si>
    <t>Presun hmôt pre tvrdé krytiny na objektoch výšky do 12 m</t>
  </si>
  <si>
    <t>25653975</t>
  </si>
  <si>
    <t>55</t>
  </si>
  <si>
    <t>766641111.S</t>
  </si>
  <si>
    <t>D+M brána dvojkrídlová zvlaková, vrtane všetkých zámočníckych výrobkoV a nosnej konštrukcie vrátane oceľových rúr zafrézovaných do dubových stĺpov priemeru 300 mm</t>
  </si>
  <si>
    <t>2139465847</t>
  </si>
  <si>
    <t>56</t>
  </si>
  <si>
    <t>-1179673323</t>
  </si>
  <si>
    <t>57</t>
  </si>
  <si>
    <t>6114163999.S</t>
  </si>
  <si>
    <t>Rebrík z agátového dreva</t>
  </si>
  <si>
    <t>KUS</t>
  </si>
  <si>
    <t>-1185038646</t>
  </si>
  <si>
    <t>58</t>
  </si>
  <si>
    <t>766641222.S</t>
  </si>
  <si>
    <t>D+M dvere zvlakové do veže 1975/900 mm s kovanými pántmi a kľučkou</t>
  </si>
  <si>
    <t>1192115418</t>
  </si>
  <si>
    <t>59</t>
  </si>
  <si>
    <t>783785144.S</t>
  </si>
  <si>
    <t>D +M Náter na ochranu drevených konštrukcií pred škodcami a poveternostnými vplyvmi  dvojnásobný</t>
  </si>
  <si>
    <t>-1353618477</t>
  </si>
  <si>
    <t>OST</t>
  </si>
  <si>
    <t>Ostatné</t>
  </si>
  <si>
    <t>60</t>
  </si>
  <si>
    <t>_OST01</t>
  </si>
  <si>
    <t>D+M hasiaci prístroj ABC, práškový, 6kg</t>
  </si>
  <si>
    <t>512</t>
  </si>
  <si>
    <t>826517404</t>
  </si>
  <si>
    <t>SO-1.5 - Ohrady</t>
  </si>
  <si>
    <t>1999588732</t>
  </si>
  <si>
    <t>Montáž konštrukcií z guľatiny - kolov prierezovej plochy do 120 cm2</t>
  </si>
  <si>
    <t>1140907287</t>
  </si>
  <si>
    <t>Rezivo, koly agátové, zbavené lyka  trieda 1  hrúbky 10 cm dĺžky 3,0 m</t>
  </si>
  <si>
    <t>412278923</t>
  </si>
  <si>
    <t>0521710877.RR</t>
  </si>
  <si>
    <t>Rezivo, koly agátové, zbavené lyka  trieda 1  hrúbky 5 cm dĺžky 1,8 m</t>
  </si>
  <si>
    <t>564046265</t>
  </si>
  <si>
    <t>998762202.S</t>
  </si>
  <si>
    <t>Presun hmôt pre konštrukcie tesárske v objektoch výšky do 12 m</t>
  </si>
  <si>
    <t>76533452</t>
  </si>
  <si>
    <t>1249262113</t>
  </si>
  <si>
    <t>SO-2 - Stavby</t>
  </si>
  <si>
    <t>SO-2.1 - Brána + lávka</t>
  </si>
  <si>
    <t>SO-2.1_B - Brána</t>
  </si>
  <si>
    <t>-1919522046</t>
  </si>
  <si>
    <t>Odkopávky a prekopávky nezapažené v hornine triedy 3 do 100  m3</t>
  </si>
  <si>
    <t>-266097897</t>
  </si>
  <si>
    <t>-1487373466</t>
  </si>
  <si>
    <t>Hĺbenie nezapažených jám v hornine triedy 3, do 100 m3</t>
  </si>
  <si>
    <t>-1198465208</t>
  </si>
  <si>
    <t>-1946504101</t>
  </si>
  <si>
    <t>-1140284831</t>
  </si>
  <si>
    <t>1586165800</t>
  </si>
  <si>
    <t>-568396625</t>
  </si>
  <si>
    <t>-908119777</t>
  </si>
  <si>
    <t>-1792427846</t>
  </si>
  <si>
    <t>2048885564</t>
  </si>
  <si>
    <t>207419828</t>
  </si>
  <si>
    <t>183354026</t>
  </si>
  <si>
    <t>-2070912447</t>
  </si>
  <si>
    <t>-322776271</t>
  </si>
  <si>
    <t>386167358</t>
  </si>
  <si>
    <t>-738420260</t>
  </si>
  <si>
    <t>-1719728628</t>
  </si>
  <si>
    <t>1003085702</t>
  </si>
  <si>
    <t>181085233</t>
  </si>
  <si>
    <t>1281440236</t>
  </si>
  <si>
    <t>936172113.S</t>
  </si>
  <si>
    <t>D+M  oceľových konštrukcií s hmotnosťou jednotlivo nad 20 kg - K1 1500/180/15 mm</t>
  </si>
  <si>
    <t>-1228636479</t>
  </si>
  <si>
    <t>313465903</t>
  </si>
  <si>
    <t>-1310895139</t>
  </si>
  <si>
    <t>280732921</t>
  </si>
  <si>
    <t>1163191575</t>
  </si>
  <si>
    <t>-1572610896</t>
  </si>
  <si>
    <t>1472577000</t>
  </si>
  <si>
    <t>1402235748</t>
  </si>
  <si>
    <t>523177508</t>
  </si>
  <si>
    <t>Montáž viazanej konštrukcie krovu strechy z reziva priemernej plochy od 288 do 450 cm2</t>
  </si>
  <si>
    <t>-1160486632</t>
  </si>
  <si>
    <t>-1041365381</t>
  </si>
  <si>
    <t>762395000.S</t>
  </si>
  <si>
    <t>-848733243</t>
  </si>
  <si>
    <t>762712121.S</t>
  </si>
  <si>
    <t>Montáž priestorových viazaných konštrukcií z guľatiny reziva prierezovej plochy od 120 do 224 cm2</t>
  </si>
  <si>
    <t>1944598296</t>
  </si>
  <si>
    <t>1081080201</t>
  </si>
  <si>
    <t>762795998.S</t>
  </si>
  <si>
    <t>Spojovacie a ochranné prostriedky k montáži priestorových viazaných konštrukcií - HBS300 a VGZ 11x300 plus svorníky -  viď PD</t>
  </si>
  <si>
    <t>-879845052</t>
  </si>
  <si>
    <t>-569615416</t>
  </si>
  <si>
    <t>762731140</t>
  </si>
  <si>
    <t>Latovanie  guľatiny ihličnatých drevín trieda 1 akosti IV. hrúbky 4-5 cm dĺžky 6 m a bez kôry</t>
  </si>
  <si>
    <t>-1558349692</t>
  </si>
  <si>
    <t>Hranol 80*80 dub dĺžka do 2 m</t>
  </si>
  <si>
    <t>-703043865</t>
  </si>
  <si>
    <t>6051590007.S</t>
  </si>
  <si>
    <t>1608666060</t>
  </si>
  <si>
    <t>6051590008.S</t>
  </si>
  <si>
    <t>Rezivo guľatina dub priemer 15 cm dĺžky do10 m</t>
  </si>
  <si>
    <t>1552826362</t>
  </si>
  <si>
    <t>-1488885234</t>
  </si>
  <si>
    <t>-191076740</t>
  </si>
  <si>
    <t>-911435838</t>
  </si>
  <si>
    <t>763794101</t>
  </si>
  <si>
    <t>Spojovacie a ochranné prostriedky pre montáž stropu z nosníkov - klince, svorky, fixačné prostreidky, impregnácia</t>
  </si>
  <si>
    <t>289853364</t>
  </si>
  <si>
    <t>605159009.S</t>
  </si>
  <si>
    <t>Rezivo guľatina dub priemer 20 cm dĺžky do 15 m</t>
  </si>
  <si>
    <t>1665431384</t>
  </si>
  <si>
    <t>549671061</t>
  </si>
  <si>
    <t>765312739.S</t>
  </si>
  <si>
    <t>Šindel drevený alpský, preloženie šindľov 25 cm (42ks/m2), červený smrek vrátane úkosových šindľov</t>
  </si>
  <si>
    <t>-1429362653</t>
  </si>
  <si>
    <t>76536273.S</t>
  </si>
  <si>
    <t>Montáž šindel drevený alpský, preloženie šindľov 25 cm (42ks/m2), červený smrek vrátane úkosových šindľov</t>
  </si>
  <si>
    <t>-264991002</t>
  </si>
  <si>
    <t>-1649569950</t>
  </si>
  <si>
    <t>6114163888.S</t>
  </si>
  <si>
    <t>D+M Rebrík z dubového dreva</t>
  </si>
  <si>
    <t>1810697405</t>
  </si>
  <si>
    <t>766641199.S</t>
  </si>
  <si>
    <t>D+M Brána 2500x3100 mm vrátane všetkých kovaní ,  nosných stĺpov a základného kameňa</t>
  </si>
  <si>
    <t>1475838096</t>
  </si>
  <si>
    <t>766641221.S</t>
  </si>
  <si>
    <t>D+M dvere zvlakové do veže 2100/700 mm s kovanými pántmi a kľučkou</t>
  </si>
  <si>
    <t>1876017085</t>
  </si>
  <si>
    <t>766641223.S</t>
  </si>
  <si>
    <t>235661945</t>
  </si>
  <si>
    <t>766702933.S</t>
  </si>
  <si>
    <t>D+M okenice 700x700 mm vrátane všetkých kovaní</t>
  </si>
  <si>
    <t>-1843467761</t>
  </si>
  <si>
    <t>1121632365</t>
  </si>
  <si>
    <t>1787572011</t>
  </si>
  <si>
    <t>SO-2.1_L - Lávka</t>
  </si>
  <si>
    <t>846677597</t>
  </si>
  <si>
    <t>1772522833</t>
  </si>
  <si>
    <t>-1875752766</t>
  </si>
  <si>
    <t>1905532736</t>
  </si>
  <si>
    <t>175101211.S</t>
  </si>
  <si>
    <t>Obsyp objektu sypaninou z vhodných hornín triedy 1 až 4 s prehodením sypaniny</t>
  </si>
  <si>
    <t>1588823668</t>
  </si>
  <si>
    <t>274313342.S</t>
  </si>
  <si>
    <t>Betón základových pásov prostý triedy C16/20</t>
  </si>
  <si>
    <t>-1185516437</t>
  </si>
  <si>
    <t>274351211</t>
  </si>
  <si>
    <t>Debnenie stien základových pásov z dielcov - zhotovenie</t>
  </si>
  <si>
    <t>1824295245</t>
  </si>
  <si>
    <t>274351212</t>
  </si>
  <si>
    <t>Debnenie stien základových pásov z dielcov - odstránenie</t>
  </si>
  <si>
    <t>-866662794</t>
  </si>
  <si>
    <t>275321333.S</t>
  </si>
  <si>
    <t>Betón základových pätiek prostý triedy C16/20</t>
  </si>
  <si>
    <t>-1308623881</t>
  </si>
  <si>
    <t>926914499.S</t>
  </si>
  <si>
    <t>Kamenný medzník - kameň murovaný pre vytvorenie prahu</t>
  </si>
  <si>
    <t>-1087627468</t>
  </si>
  <si>
    <t>936172114.S</t>
  </si>
  <si>
    <t>D+M  oceľových konštrukcií s hmotnosťou jednotlivo nad 20 kg - K1 1500/130/15 mm</t>
  </si>
  <si>
    <t>-252197162</t>
  </si>
  <si>
    <t>998212122.S</t>
  </si>
  <si>
    <t>Presun hmôt pre mosty do 20 m</t>
  </si>
  <si>
    <t>-300345932</t>
  </si>
  <si>
    <t>7624312999.S</t>
  </si>
  <si>
    <t>D+M Prútová výpleť zábradlia</t>
  </si>
  <si>
    <t>1098056980</t>
  </si>
  <si>
    <t>342177294</t>
  </si>
  <si>
    <t>762731118.S</t>
  </si>
  <si>
    <t>Montáž priestorových viazaných konštrukcií z guľatiny prierezovej plochy do 120 cm2</t>
  </si>
  <si>
    <t>1329101987</t>
  </si>
  <si>
    <t>762795002.S</t>
  </si>
  <si>
    <t>Spojovacie a ochranné prostriedky k montáži priestorových viazaných konštrukcií - klince, svorky, fixačné dosky - v PD nie je definovaný spôsob spájania</t>
  </si>
  <si>
    <t>134781235</t>
  </si>
  <si>
    <t>1918174817</t>
  </si>
  <si>
    <t>0521710877.S</t>
  </si>
  <si>
    <t>Rezivo guľatina dub priemer 150 mm dĺžka do 4 m</t>
  </si>
  <si>
    <t>1346586494</t>
  </si>
  <si>
    <t>0521710923.S</t>
  </si>
  <si>
    <t>Rezivo guľatina dub priemer 60-100 mm dĺžka do 9 m</t>
  </si>
  <si>
    <t>652962811</t>
  </si>
  <si>
    <t>-317001363</t>
  </si>
  <si>
    <t>Spojovacie a ochranné prostriedky pre montáž stropu z nosníkov - klince, svorky, fixačné prostreidky- v PD nie je definované</t>
  </si>
  <si>
    <t>-1756410196</t>
  </si>
  <si>
    <t>1845573778</t>
  </si>
  <si>
    <t>605159099.S</t>
  </si>
  <si>
    <t>Rezivo guľatina dub priemer 200 mm dĺžka do 9 m</t>
  </si>
  <si>
    <t>-1969191573</t>
  </si>
  <si>
    <t>0521710756.S</t>
  </si>
  <si>
    <t>262092174</t>
  </si>
  <si>
    <t>SO-2.2 - Rotunda</t>
  </si>
  <si>
    <t>SO-2.2_AA - Architektonicko stavebné riešenie, statika</t>
  </si>
  <si>
    <t xml:space="preserve">    3 - ZVISLÉ KONŠTRUKCIE</t>
  </si>
  <si>
    <t xml:space="preserve">    6 - POVRCHOVÉ ÚPRAVY</t>
  </si>
  <si>
    <t>D4 - VRN</t>
  </si>
  <si>
    <t xml:space="preserve">    D5 - VRN INVESTIČNÉ NÁKLADY NEOBSIAHNUTÉ V CENÁCH </t>
  </si>
  <si>
    <t xml:space="preserve">    712 - POVLAKOVÉ KRYTINY</t>
  </si>
  <si>
    <t xml:space="preserve">    784 - MAĽBY</t>
  </si>
  <si>
    <t>122301101</t>
  </si>
  <si>
    <t>Odkopávky a prekopávky nezapažené v hornine triedy 4 do 100 m3</t>
  </si>
  <si>
    <t>-844397668</t>
  </si>
  <si>
    <t>122301109</t>
  </si>
  <si>
    <t>Príplatok za lepivosť v hornine triedy 4 pri odkopávkach a prekopávkach nezapažených</t>
  </si>
  <si>
    <t>-710162300</t>
  </si>
  <si>
    <t>131301101</t>
  </si>
  <si>
    <t>Hĺbenie nezapažených jám v hornine triedy 4, do 100 m3</t>
  </si>
  <si>
    <t>35213032</t>
  </si>
  <si>
    <t>131301109</t>
  </si>
  <si>
    <t>Príplatok za lepivosť v hornine triedy 4 pri hlbení nezapažených jám</t>
  </si>
  <si>
    <t>-628746842</t>
  </si>
  <si>
    <t>-1427574014</t>
  </si>
  <si>
    <t>-944230589</t>
  </si>
  <si>
    <t>1143756717</t>
  </si>
  <si>
    <t>-761397840</t>
  </si>
  <si>
    <t>211971122</t>
  </si>
  <si>
    <t>Zhotovenie opláštenia odvodňovacích ryhách alebo zárezoch z geotextílie šírky nad 2,5 m</t>
  </si>
  <si>
    <t>732443454</t>
  </si>
  <si>
    <t>212532111</t>
  </si>
  <si>
    <t>Lôžko pre trativod z hrubého kameniva drveného frakcie 16 až 32 mm</t>
  </si>
  <si>
    <t>-1600194067</t>
  </si>
  <si>
    <t>212755116</t>
  </si>
  <si>
    <t>Trativody z drenážnych rúrok vnútorný priemer 160 mm</t>
  </si>
  <si>
    <t>1653068847</t>
  </si>
  <si>
    <t>221121333.R</t>
  </si>
  <si>
    <t>M+D Betónové vibrostĺpy Ø 550 DL 450 mm C 12/15</t>
  </si>
  <si>
    <t>-947503758</t>
  </si>
  <si>
    <t>23994142.R</t>
  </si>
  <si>
    <t>Zvláštne zakladanie - mobilizácia vibrostĺpov</t>
  </si>
  <si>
    <t>455677199</t>
  </si>
  <si>
    <t>271533000</t>
  </si>
  <si>
    <t>Násyp pod základovú konštrukciu so zhutnením z drveného kameniva frakcie 0-63 mm</t>
  </si>
  <si>
    <t>1998001560</t>
  </si>
  <si>
    <t>271571111</t>
  </si>
  <si>
    <t>Vankúš pod základy z triedeného štrkopiesku</t>
  </si>
  <si>
    <t>1554568189</t>
  </si>
  <si>
    <t>273321411</t>
  </si>
  <si>
    <t>Betón základových dosiek železový triedy C25/30</t>
  </si>
  <si>
    <t>-1475024624</t>
  </si>
  <si>
    <t>273351617.R</t>
  </si>
  <si>
    <t>Debnenie základových dosiek tradičné, oblúkové - zhotovenie</t>
  </si>
  <si>
    <t>-863496599</t>
  </si>
  <si>
    <t>273351718.R</t>
  </si>
  <si>
    <t>Debnenie základových dosiek tradičné, oblúkové - odstránenie</t>
  </si>
  <si>
    <t>-1355562286</t>
  </si>
  <si>
    <t>273361851</t>
  </si>
  <si>
    <t>690730176</t>
  </si>
  <si>
    <t>274313711</t>
  </si>
  <si>
    <t>Betón základových pásov prostý triedy C25/30</t>
  </si>
  <si>
    <t>-1113152661</t>
  </si>
  <si>
    <t>279351134</t>
  </si>
  <si>
    <t>Debnenie základových múrov jednostranné, oblúkové, drevené tradičné - odstránenie</t>
  </si>
  <si>
    <t>1176575568</t>
  </si>
  <si>
    <t>6936651000</t>
  </si>
  <si>
    <t>Geotextília netkaná polypropylénová 200 g/m2</t>
  </si>
  <si>
    <t>-598479307</t>
  </si>
  <si>
    <t>279351333.R</t>
  </si>
  <si>
    <t>Debnenie základových múrov jednostranné, oblúkové, drevené tradičné - zhotovenie</t>
  </si>
  <si>
    <t>1209976524</t>
  </si>
  <si>
    <t>ZVISLÉ KONŠTRUKCIE</t>
  </si>
  <si>
    <t>311231755.R</t>
  </si>
  <si>
    <t>Murivo nosné z plných pálených tehál na maltu vápennú hrubozrnnú typu „horúca“ malta miešaná na stavbe</t>
  </si>
  <si>
    <t>-998505411</t>
  </si>
  <si>
    <t>317231649.R</t>
  </si>
  <si>
    <t>Murivo klenbových pásov z tehál 290 mm dĺžka na maltu vápennú hrubozrnnú typu „horúca“ malta miešaná na stavbe</t>
  </si>
  <si>
    <t>1602433970</t>
  </si>
  <si>
    <t>317231659.R</t>
  </si>
  <si>
    <t>Murivo klenbových pásov z lomového kameňa (vápenca) murované na maltu hrubozrnnú typu ako „horúca“ malta miešaná na stavbe s vyškárovaním</t>
  </si>
  <si>
    <t>-853178783</t>
  </si>
  <si>
    <t>317351101</t>
  </si>
  <si>
    <t>Debnenie klenbových pásov s podpernou konštrukciou do 4m, zhotovenie</t>
  </si>
  <si>
    <t>-316633153</t>
  </si>
  <si>
    <t>317351102</t>
  </si>
  <si>
    <t>Debnenie klenbových pásov s podpernou konštrukciou do 4m, odstránenie</t>
  </si>
  <si>
    <t>1703805221</t>
  </si>
  <si>
    <t>317351103</t>
  </si>
  <si>
    <t>Príplatok za podpernú konštrukciu, výška do 6m</t>
  </si>
  <si>
    <t>-1911023799</t>
  </si>
  <si>
    <t>321213678.R</t>
  </si>
  <si>
    <t>Murivo obkladové z lomového kameňa (vápenca) z lomového kameňa (vápenca) murované na maltu hrubozrnnú typu „horúca“ malta miešaná na stavbe s vyškárovaním</t>
  </si>
  <si>
    <t>-2020760242</t>
  </si>
  <si>
    <t>385353888.R</t>
  </si>
  <si>
    <t>Zhotovenie niky v stene</t>
  </si>
  <si>
    <t>1206856480</t>
  </si>
  <si>
    <t>283290003600</t>
  </si>
  <si>
    <t>Separačná fólia PE</t>
  </si>
  <si>
    <t>-2092097289</t>
  </si>
  <si>
    <t>411321424.R</t>
  </si>
  <si>
    <t>Stropy klenbové zo železobetónu triedy C30/37</t>
  </si>
  <si>
    <t>106929972</t>
  </si>
  <si>
    <t>411353103</t>
  </si>
  <si>
    <t>Debnenie stropov klenieb tvaru vrchlíka - zhotovenie</t>
  </si>
  <si>
    <t>911383113</t>
  </si>
  <si>
    <t>411353104</t>
  </si>
  <si>
    <t>Debnenie stropov klenieb tvaru vrchlíka - odstránenie</t>
  </si>
  <si>
    <t>-1999811619</t>
  </si>
  <si>
    <t>411354173</t>
  </si>
  <si>
    <t>Podporná konštrukcia stropov pre zaťaženie do 12 kPa - zhotovenie</t>
  </si>
  <si>
    <t>-383494884</t>
  </si>
  <si>
    <t>411354174</t>
  </si>
  <si>
    <t>Podporná konštrukcia stropov pre zaťaženie do 12 kPa - odstránenie</t>
  </si>
  <si>
    <t>-1370183264</t>
  </si>
  <si>
    <t>411354183</t>
  </si>
  <si>
    <t>Príplatok za výšku do 6 m pre podpornú konštrukciu do 12 kPa - zhotovenie</t>
  </si>
  <si>
    <t>154760137</t>
  </si>
  <si>
    <t>411354184</t>
  </si>
  <si>
    <t>Príplatok za výšku do 6 m pre podpornú konštrukciu do 12 kPa - odstránenie</t>
  </si>
  <si>
    <t>1111582147</t>
  </si>
  <si>
    <t>411362381.R</t>
  </si>
  <si>
    <t>Výstuž klenieb alebo škrupín a nosníkov z ocele 10 505 /B500B/</t>
  </si>
  <si>
    <t>1101846763</t>
  </si>
  <si>
    <t>413321499.R</t>
  </si>
  <si>
    <t>Nosníky zo železobetónu triedy C30/37</t>
  </si>
  <si>
    <t>135956566</t>
  </si>
  <si>
    <t>413351107</t>
  </si>
  <si>
    <t>Debnenie nosníka bez podpernej konštrukcie - zhotovenie</t>
  </si>
  <si>
    <t>-668569538</t>
  </si>
  <si>
    <t>413351108</t>
  </si>
  <si>
    <t>Debnenie nosníka bez podpernej konštrukcie - odstránenie</t>
  </si>
  <si>
    <t>-1704918603</t>
  </si>
  <si>
    <t>417321515</t>
  </si>
  <si>
    <t>Betón železový stužujúcich pásov a vencov triedy C25/30</t>
  </si>
  <si>
    <t>432752404</t>
  </si>
  <si>
    <t>417351116.R</t>
  </si>
  <si>
    <t>Debnenie stužujúcich pásov a vencov, oblých - odstránenie</t>
  </si>
  <si>
    <t>-1113074800</t>
  </si>
  <si>
    <t>417351775.R</t>
  </si>
  <si>
    <t>Debnenie stužujúcich pásov a vencov, oblých- zhotovenie</t>
  </si>
  <si>
    <t>-563950345</t>
  </si>
  <si>
    <t>417361891.R</t>
  </si>
  <si>
    <t>Výstuž stužujúcich pásov a vencov z ocele triedy 10 505 /B500B/</t>
  </si>
  <si>
    <t>1376715733</t>
  </si>
  <si>
    <t>461991111</t>
  </si>
  <si>
    <t>Zhotovenie ochran. dna  z geotext.</t>
  </si>
  <si>
    <t>-1056048822</t>
  </si>
  <si>
    <t>632001011</t>
  </si>
  <si>
    <t>Zhotovenie separačnej fólie v podlahových vrstvách z PE</t>
  </si>
  <si>
    <t>1248626104</t>
  </si>
  <si>
    <t>1097598467</t>
  </si>
  <si>
    <t>564831122.R</t>
  </si>
  <si>
    <t>Podklad zo štrkodrviny farkcie 4-8  hrúbky 110 mm</t>
  </si>
  <si>
    <t>-1212332636</t>
  </si>
  <si>
    <t>594111222.R</t>
  </si>
  <si>
    <t>Odkvapový chodník šírky 300 mm - kamene osadené na stojato</t>
  </si>
  <si>
    <t>510716458</t>
  </si>
  <si>
    <t>POVRCHOVÉ ÚPRAVY</t>
  </si>
  <si>
    <t>611401984.R</t>
  </si>
  <si>
    <t>Príplatok za sklon/zaoblenie do 60°, omietka stropov hrubá</t>
  </si>
  <si>
    <t>-1911441744</t>
  </si>
  <si>
    <t>611421433.R</t>
  </si>
  <si>
    <t>Omietka vnútorná vápenná  z kamennej drvy zmiešaná s vápenným maslom v pomere 1:3, stropov zakrivených/zaoblených, hr. 15-20 mm so stopami po murárskej lyžici,  s priznanými nerovnosťami muriva, nie filcovaná</t>
  </si>
  <si>
    <t>937662118</t>
  </si>
  <si>
    <t>611461282.R</t>
  </si>
  <si>
    <t>Príprava vnútorného podkladu stropov vápenným prednástrekom, hr. 3 mm</t>
  </si>
  <si>
    <t>-2045237272</t>
  </si>
  <si>
    <t>612421685.R</t>
  </si>
  <si>
    <t>Vnútorná omietka stien vápenná  z kamennej drvy zmiešaná s vápenným maslom v pomere 1:3, hr. 15-20 mm, hr. 15-20 mm so stopami po murárskej lyžici, s priznanými nerovnosťami muriva, nie filcovaná</t>
  </si>
  <si>
    <t>-1919003128</t>
  </si>
  <si>
    <t>612465194.R</t>
  </si>
  <si>
    <t>Príprava vnútorného podkladu stien vápenným prednástrekom, hr. 3 mm</t>
  </si>
  <si>
    <t>-2134215253</t>
  </si>
  <si>
    <t>631313611</t>
  </si>
  <si>
    <t>Mazanina z betónu prostého triedy C16/20 hrúbky 80-120 mm</t>
  </si>
  <si>
    <t>524523269</t>
  </si>
  <si>
    <t>631319993.R</t>
  </si>
  <si>
    <t>Príplatok za stiahnutie mazaniny so stopami hladítka - imitácia vápennej podlahy</t>
  </si>
  <si>
    <t>2134476282</t>
  </si>
  <si>
    <t>631342791.R</t>
  </si>
  <si>
    <t>Imitácia vápenných podláh  - mazanina, vápenná drva 0/8 a biely cement hrúbky 120 mm</t>
  </si>
  <si>
    <t>351823288</t>
  </si>
  <si>
    <t>61</t>
  </si>
  <si>
    <t>631345991.R</t>
  </si>
  <si>
    <t>Imitácia vápenných podláh  - mazanina, vápenná drva 0/8 a biely cement hrúbky 270 mm</t>
  </si>
  <si>
    <t>-1000730072</t>
  </si>
  <si>
    <t>62</t>
  </si>
  <si>
    <t>926914414</t>
  </si>
  <si>
    <t>Kamenný lem režný schodiskový</t>
  </si>
  <si>
    <t>-1490166547</t>
  </si>
  <si>
    <t>63</t>
  </si>
  <si>
    <t>941941031</t>
  </si>
  <si>
    <t>Montáž lešenia ľahkého, pracovného radového s podlahami šírka do 1 m a výška do 10 m</t>
  </si>
  <si>
    <t>1790105535</t>
  </si>
  <si>
    <t>941941191</t>
  </si>
  <si>
    <t>Príplatok za prvý a každý ďalší mesiac použitia lešenia šírka od 0,80 do 1,00 m, výška do 10 m</t>
  </si>
  <si>
    <t>816748574</t>
  </si>
  <si>
    <t>65</t>
  </si>
  <si>
    <t>941941831</t>
  </si>
  <si>
    <t>Demontáž lešenia ľahkého radového s podlahami šírka do 1 m výška do 10 m</t>
  </si>
  <si>
    <t>1107681540</t>
  </si>
  <si>
    <t>66</t>
  </si>
  <si>
    <t>941955004</t>
  </si>
  <si>
    <t>Lešenie ľahké pracovné pomocné s výškou podlahy do 3,5 m</t>
  </si>
  <si>
    <t>-985803925</t>
  </si>
  <si>
    <t>67</t>
  </si>
  <si>
    <t>944944111</t>
  </si>
  <si>
    <t>Ochranná sieť na lešenie - montáž</t>
  </si>
  <si>
    <t>1824538872</t>
  </si>
  <si>
    <t>68</t>
  </si>
  <si>
    <t>-2035290899</t>
  </si>
  <si>
    <t>69</t>
  </si>
  <si>
    <t>998011002</t>
  </si>
  <si>
    <t>Presun hmôt pre murované budovy do výšky 12 m</t>
  </si>
  <si>
    <t>885901832</t>
  </si>
  <si>
    <t>70</t>
  </si>
  <si>
    <t>-38702512</t>
  </si>
  <si>
    <t>D4</t>
  </si>
  <si>
    <t>D5</t>
  </si>
  <si>
    <t xml:space="preserve">VRN INVESTIČNÉ NÁKLADY NEOBSIAHNUTÉ V CENÁCH </t>
  </si>
  <si>
    <t>71</t>
  </si>
  <si>
    <t>000600021.S</t>
  </si>
  <si>
    <t>Geodetické práce - vykonávané pred výstavbou a počas výstavby, vytýčenie stavebného objektu, monitoring pomocou geodetických bodov</t>
  </si>
  <si>
    <t>352593845</t>
  </si>
  <si>
    <t>72</t>
  </si>
  <si>
    <t>000600022.S</t>
  </si>
  <si>
    <t>Geologický prieskum a dynamické penetračné skúšky</t>
  </si>
  <si>
    <t>1537422831</t>
  </si>
  <si>
    <t>73</t>
  </si>
  <si>
    <t>711111001</t>
  </si>
  <si>
    <t>Zhotovenie izolácie proti zemnej vlhkosti alebo povrchovej a podzemnej vode na vodorovnej ploche penetračným náterom za studena</t>
  </si>
  <si>
    <t>1334441783</t>
  </si>
  <si>
    <t>74</t>
  </si>
  <si>
    <t>711141559</t>
  </si>
  <si>
    <t>Zhotovenie izolácie proti zemnej vlhkosti alebo povrchovej a podzemnej vode na vodorovnej ploche nataviteľnými asfaltovými izolačnými pásmi NAIP pritavením</t>
  </si>
  <si>
    <t>-775001995</t>
  </si>
  <si>
    <t>75</t>
  </si>
  <si>
    <t>711142559</t>
  </si>
  <si>
    <t>Zhotovenie izolácie proti zemnej vlhkosti alebo povrchovej a podzemnej vode na zvislej ploche nataviteľnými asfaltovými izolačnými pásmi NAIP pritavením</t>
  </si>
  <si>
    <t>-599971628</t>
  </si>
  <si>
    <t>76</t>
  </si>
  <si>
    <t>998711102</t>
  </si>
  <si>
    <t>Presun hmôt pre izolácie proti vode v objektoch výšky do 12 m</t>
  </si>
  <si>
    <t>137710088</t>
  </si>
  <si>
    <t>77</t>
  </si>
  <si>
    <t>1116315000</t>
  </si>
  <si>
    <t>Lak asfaltový izolačný dodávaný v sudoch alebo ekvivalent</t>
  </si>
  <si>
    <t>T</t>
  </si>
  <si>
    <t>1664107251</t>
  </si>
  <si>
    <t>78</t>
  </si>
  <si>
    <t>628171015402</t>
  </si>
  <si>
    <t xml:space="preserve">Modifikovaný asfaltový pás </t>
  </si>
  <si>
    <t>-324174399</t>
  </si>
  <si>
    <t>79</t>
  </si>
  <si>
    <t>628171054101</t>
  </si>
  <si>
    <t>1410837882</t>
  </si>
  <si>
    <t>712</t>
  </si>
  <si>
    <t>POVLAKOVÉ KRYTINY</t>
  </si>
  <si>
    <t>80</t>
  </si>
  <si>
    <t>712541999.R</t>
  </si>
  <si>
    <t>Zhotovenie ochrany z asf. pásu a impregnovanou podložkou pod väznice</t>
  </si>
  <si>
    <t>2057732162</t>
  </si>
  <si>
    <t>81</t>
  </si>
  <si>
    <t>998712102</t>
  </si>
  <si>
    <t>Presun hmôt pre izoláciu povlakovej krytiny v objektoch výšky do 12 m</t>
  </si>
  <si>
    <t>630888357</t>
  </si>
  <si>
    <t>82</t>
  </si>
  <si>
    <t>628040050201.1</t>
  </si>
  <si>
    <t>Asfaltovaný pás pod väznice s impregnovanou podložkou</t>
  </si>
  <si>
    <t>1349620556</t>
  </si>
  <si>
    <t>83</t>
  </si>
  <si>
    <t>762084211</t>
  </si>
  <si>
    <t>Príplatok za debnenie a latovanie krovov výšky nad 4m do 12 m</t>
  </si>
  <si>
    <t>-832120864</t>
  </si>
  <si>
    <t>84</t>
  </si>
  <si>
    <t>-252833372</t>
  </si>
  <si>
    <t>85</t>
  </si>
  <si>
    <t>762332130</t>
  </si>
  <si>
    <t>Montáž viazanej konštrukcie krovu strechy z reziva priemernej plochy od 224 do 288 cm2</t>
  </si>
  <si>
    <t>-986934986</t>
  </si>
  <si>
    <t>86</t>
  </si>
  <si>
    <t>1558130451</t>
  </si>
  <si>
    <t>87</t>
  </si>
  <si>
    <t>76234121222.R</t>
  </si>
  <si>
    <t>Montáž latovania striech kužeľovitých so sklonom do 60°</t>
  </si>
  <si>
    <t>-1396436334</t>
  </si>
  <si>
    <t>88</t>
  </si>
  <si>
    <t>762341610</t>
  </si>
  <si>
    <t>Montáž debnenia a latovania štítovej odkvapovej rímsy z dosiek hrubých hrúbky do 32 mm</t>
  </si>
  <si>
    <t>1585077168</t>
  </si>
  <si>
    <t>89</t>
  </si>
  <si>
    <t>762395000</t>
  </si>
  <si>
    <t>1982656419</t>
  </si>
  <si>
    <t>90</t>
  </si>
  <si>
    <t>-81509844</t>
  </si>
  <si>
    <t>91</t>
  </si>
  <si>
    <t>60510131002.R1</t>
  </si>
  <si>
    <t>Dosky a fošne neomietané smrek akosť I hr. 20 - 32 mm x š. 240 - 300 mm</t>
  </si>
  <si>
    <t>-739555925</t>
  </si>
  <si>
    <t>92</t>
  </si>
  <si>
    <t>60515914500.R</t>
  </si>
  <si>
    <t>Hranol rezivo omietané dub akosť I dĺžka L=400- 650cm x hr.100-200mm x B=140-225 mm</t>
  </si>
  <si>
    <t>134830592</t>
  </si>
  <si>
    <t>93</t>
  </si>
  <si>
    <t>6051592500.R</t>
  </si>
  <si>
    <t>Hranol rezivo omietané dub akosť I dĺžka L=300- 950cm x hr.100mmxB=120-224 mm</t>
  </si>
  <si>
    <t>220487861</t>
  </si>
  <si>
    <t>94</t>
  </si>
  <si>
    <t>6051595800.R</t>
  </si>
  <si>
    <t>Hranol rezivo omietané dub akosť I dĺžka L=50-300cm x hr.150mmxB=150-200 mm</t>
  </si>
  <si>
    <t>-1869793067</t>
  </si>
  <si>
    <t>95</t>
  </si>
  <si>
    <t>6053280300.R</t>
  </si>
  <si>
    <t>Hranol rezivo omietané laty 20-25 cm2</t>
  </si>
  <si>
    <t>-2138113950</t>
  </si>
  <si>
    <t>96</t>
  </si>
  <si>
    <t>7653128839.R</t>
  </si>
  <si>
    <t>Šindel drevený alpský, preloženie šindľov 10 cm (25ks/m2), červený smrek</t>
  </si>
  <si>
    <t>1575313572</t>
  </si>
  <si>
    <t>97</t>
  </si>
  <si>
    <t>765361233.R</t>
  </si>
  <si>
    <t>Montáž drevený šindeľ, preloženie šindľov 10 cm (25ks/m2) z červeného smreku</t>
  </si>
  <si>
    <t>1590289484</t>
  </si>
  <si>
    <t>98</t>
  </si>
  <si>
    <t>998765202</t>
  </si>
  <si>
    <t>Presun hmôt pre tvrdé krytiny na objektoch do výšky 12 m</t>
  </si>
  <si>
    <t>938327105</t>
  </si>
  <si>
    <t>766641631.R</t>
  </si>
  <si>
    <t>D+M Vstupné dvere jednokrídlové z lát so zvlakmi, s kovanými závesmi a kovanými klincami vrátane tesárskej zárubne</t>
  </si>
  <si>
    <t>-1400904746</t>
  </si>
  <si>
    <t>100</t>
  </si>
  <si>
    <t>1869043674</t>
  </si>
  <si>
    <t>101</t>
  </si>
  <si>
    <t>783782203</t>
  </si>
  <si>
    <t>Náter tesárskej konštrukcie protihnilobný, protipliesňový, protipožiarny povrchovou impregnáciou prostriedkom</t>
  </si>
  <si>
    <t>2133597185</t>
  </si>
  <si>
    <t>784</t>
  </si>
  <si>
    <t>MAĽBY</t>
  </si>
  <si>
    <t>102</t>
  </si>
  <si>
    <t>7844232725.R</t>
  </si>
  <si>
    <t>Vápenný náter stien typu vápenný náter, odtieň  lomená biela, dvojnásobný  v miestnosti výšky nad 3,8 m</t>
  </si>
  <si>
    <t>1262066206</t>
  </si>
  <si>
    <t>103</t>
  </si>
  <si>
    <t>7844249672.R</t>
  </si>
  <si>
    <t>Vápenný náter stropov typu vápenný náter, odtieň lomená biela, dvojnásobný  v miestnosti výšky nad 3,8 m</t>
  </si>
  <si>
    <t>1328042442</t>
  </si>
  <si>
    <t>104</t>
  </si>
  <si>
    <t>-350253477</t>
  </si>
  <si>
    <t>SO-2.2_ELE - Elektroinštalácia</t>
  </si>
  <si>
    <t>AS - Audio systém</t>
  </si>
  <si>
    <t>D5 - Bleskozvod</t>
  </si>
  <si>
    <t>ELE - Elektroinštalácia</t>
  </si>
  <si>
    <t>Kamery - Kamerový systém</t>
  </si>
  <si>
    <t>OSV - Umelé osvetlenie</t>
  </si>
  <si>
    <t>VRN08 - Inžinierska činnosť</t>
  </si>
  <si>
    <t>AS</t>
  </si>
  <si>
    <t>Audio systém</t>
  </si>
  <si>
    <t>560125</t>
  </si>
  <si>
    <t>3 zónový mixážny pult s2 mikrofónnymi vstupmi (s automatickým talkoverom) a štyrmi linkovými/mikrofónnymi vstupmi. Možnosť matrixového smerovania zdrojov do zón</t>
  </si>
  <si>
    <t>-743873681</t>
  </si>
  <si>
    <t>906256</t>
  </si>
  <si>
    <t>CD/MPR3 prehrávač, profesionálny.</t>
  </si>
  <si>
    <t>-918973066</t>
  </si>
  <si>
    <t>56015</t>
  </si>
  <si>
    <t>Reporuduktor nátenný 100V, 12W</t>
  </si>
  <si>
    <t>-31818155</t>
  </si>
  <si>
    <t>596056</t>
  </si>
  <si>
    <t>Bezdrôtový mikrofón 506-542 MHz, prepínateľný vysielací výkon 10 mW/50 mW.</t>
  </si>
  <si>
    <t>217092832</t>
  </si>
  <si>
    <t>95206</t>
  </si>
  <si>
    <t>Bezdrôtový mikrofónny prijímač 506-542 MHz</t>
  </si>
  <si>
    <t>1411422853</t>
  </si>
  <si>
    <t>20651023</t>
  </si>
  <si>
    <t>Prepojovací kábel 2 x RCA - 2 x RCA 1,8m pre pripojenie CD/MP3 prehrávača k mixu.</t>
  </si>
  <si>
    <t>975956790</t>
  </si>
  <si>
    <t>984018</t>
  </si>
  <si>
    <t>Prepojovací kábel XLR - XLR 1m pre pripojenie mixu k zosilňovaču</t>
  </si>
  <si>
    <t>1371328477</t>
  </si>
  <si>
    <t>874505</t>
  </si>
  <si>
    <t>Koncový stereo zosliňovač 2 x 50Wrms 4Ω</t>
  </si>
  <si>
    <t>-1261959760</t>
  </si>
  <si>
    <t>604165</t>
  </si>
  <si>
    <t>Reproduktorový kábel dvojlinka 2 x 2,5mm s dvojtou izoláciou pre audio rozvody. Prepojenie zosilňovača a reproduktorov 100m kotúč.</t>
  </si>
  <si>
    <t>-344652790</t>
  </si>
  <si>
    <t>98056</t>
  </si>
  <si>
    <t>Plechová, racková rozvodná skriňa 15U.</t>
  </si>
  <si>
    <t>847225757</t>
  </si>
  <si>
    <t>650156</t>
  </si>
  <si>
    <t>Napájací zdroj 24V</t>
  </si>
  <si>
    <t>-530414383</t>
  </si>
  <si>
    <t>65056</t>
  </si>
  <si>
    <t>Montáž a oživenie audio systému</t>
  </si>
  <si>
    <t>-757012181</t>
  </si>
  <si>
    <t>Bleskozvod</t>
  </si>
  <si>
    <t>1649468497</t>
  </si>
  <si>
    <t>Montáž - Protipožiarna skrutková kotva MMS+ P 6x50</t>
  </si>
  <si>
    <t>1193389309</t>
  </si>
  <si>
    <t>354410010100.1</t>
  </si>
  <si>
    <t>Protipožiarna skrutková kotva MMS+ P 6x50</t>
  </si>
  <si>
    <t>-1566498873</t>
  </si>
  <si>
    <t>2781001010</t>
  </si>
  <si>
    <t>Požiarny silikónový tmel</t>
  </si>
  <si>
    <t>1450411706</t>
  </si>
  <si>
    <t>210220003</t>
  </si>
  <si>
    <t>Uzemňovacie vedenie na povrchu  FeZn  Ø10 - izolovaný</t>
  </si>
  <si>
    <t>-1691552054</t>
  </si>
  <si>
    <t>Kruhový vodič RD 10-PVC</t>
  </si>
  <si>
    <t>1558443870</t>
  </si>
  <si>
    <t>210220101.1</t>
  </si>
  <si>
    <t xml:space="preserve">Strešné držiaky vedenia </t>
  </si>
  <si>
    <t>-744578018</t>
  </si>
  <si>
    <t>3544217850.1</t>
  </si>
  <si>
    <t>Strešný držiak vedenia Ø8mm, 132 P VA</t>
  </si>
  <si>
    <t>-897536412</t>
  </si>
  <si>
    <t>210220244</t>
  </si>
  <si>
    <t>Držiak vedenia pre vodič Ø 8-10 mm</t>
  </si>
  <si>
    <t>-606381352</t>
  </si>
  <si>
    <t>3544295405</t>
  </si>
  <si>
    <t>Držiak vedenia s príložkou, 113 Z8-10</t>
  </si>
  <si>
    <t>339852530</t>
  </si>
  <si>
    <t>210220435</t>
  </si>
  <si>
    <t>Montáž prepojovacej svorky 5002 N-VA</t>
  </si>
  <si>
    <t>1225448998</t>
  </si>
  <si>
    <t>210220435.1</t>
  </si>
  <si>
    <t>Prepojovacia svorka 5002 N-VA</t>
  </si>
  <si>
    <t>-1526142173</t>
  </si>
  <si>
    <t>210220050.1</t>
  </si>
  <si>
    <t>Označenie zvodov číselnými štítkami</t>
  </si>
  <si>
    <t>-129171758</t>
  </si>
  <si>
    <t>3544247920.1</t>
  </si>
  <si>
    <t>Číselný štítok zvodový 311 N-ALU 8-10</t>
  </si>
  <si>
    <t>855029474</t>
  </si>
  <si>
    <t>210220653.1</t>
  </si>
  <si>
    <t>Rýchlospojka Vario 249 B ST</t>
  </si>
  <si>
    <t>1072212202</t>
  </si>
  <si>
    <t>3544236900.1</t>
  </si>
  <si>
    <t>2799510</t>
  </si>
  <si>
    <t>210220800</t>
  </si>
  <si>
    <t>Zachytávacie vedenie na povrchu RD 8 ALU</t>
  </si>
  <si>
    <t>-533563272</t>
  </si>
  <si>
    <t>3544245350</t>
  </si>
  <si>
    <t>Kruhový vodič RD 8 ALU</t>
  </si>
  <si>
    <t>1848854652</t>
  </si>
  <si>
    <t>21062509</t>
  </si>
  <si>
    <t>Rozpojovací diel pre Rd 8–10 a FL 30 mm, FT 233 8</t>
  </si>
  <si>
    <t>-2016479906</t>
  </si>
  <si>
    <t>21062509.1</t>
  </si>
  <si>
    <t>698273923</t>
  </si>
  <si>
    <t>35445105165</t>
  </si>
  <si>
    <t>Krížová svorka, plochý/plochý, bez vložky, FT, 255 A-FL30 FT</t>
  </si>
  <si>
    <t>580248296</t>
  </si>
  <si>
    <t>35445105165.1</t>
  </si>
  <si>
    <t>1314933613</t>
  </si>
  <si>
    <t>4510632023</t>
  </si>
  <si>
    <t>Montáž - Zachytávacia tyč 1.5m + podstavec</t>
  </si>
  <si>
    <t>-757607947</t>
  </si>
  <si>
    <t>4510632023.1</t>
  </si>
  <si>
    <t>Zachytávacia tyč 101 VL 1500</t>
  </si>
  <si>
    <t>1261759775</t>
  </si>
  <si>
    <t>5641054</t>
  </si>
  <si>
    <t>Podstavec F-FIX16</t>
  </si>
  <si>
    <t>2022749640</t>
  </si>
  <si>
    <t>35454156.1</t>
  </si>
  <si>
    <t>Podružný materiál</t>
  </si>
  <si>
    <t>1673333293</t>
  </si>
  <si>
    <t>56056</t>
  </si>
  <si>
    <t>Uzemňovacie vedenie DIN30x3,5</t>
  </si>
  <si>
    <t>19633218</t>
  </si>
  <si>
    <t>56056.1</t>
  </si>
  <si>
    <t>Pásový vodič DIN30x3,5</t>
  </si>
  <si>
    <t>2012076879</t>
  </si>
  <si>
    <t>5615601</t>
  </si>
  <si>
    <t>Držiak vedenia s priložkou</t>
  </si>
  <si>
    <t>-1251872953</t>
  </si>
  <si>
    <t>21054601</t>
  </si>
  <si>
    <t>Držiak vedenia s priložkou 156 K8-10 ST</t>
  </si>
  <si>
    <t>-1818549882</t>
  </si>
  <si>
    <t>ELE</t>
  </si>
  <si>
    <t>210010026</t>
  </si>
  <si>
    <t>Rúrka ohybná elektroinštalačná typ FXP 25, uložená pevne</t>
  </si>
  <si>
    <t>694878098</t>
  </si>
  <si>
    <t>3450509900</t>
  </si>
  <si>
    <t>I-Spojka 25 šedá</t>
  </si>
  <si>
    <t>-165478718</t>
  </si>
  <si>
    <t>3450710300</t>
  </si>
  <si>
    <t>Rúrka FXP 25</t>
  </si>
  <si>
    <t>397830253</t>
  </si>
  <si>
    <t>489425</t>
  </si>
  <si>
    <t>Príchytka 25</t>
  </si>
  <si>
    <t>518126075</t>
  </si>
  <si>
    <t>210010026.1</t>
  </si>
  <si>
    <t>Rúrka ohybná elektroinštalačná z PVC typ FXP 32, uložená pevne</t>
  </si>
  <si>
    <t>1001871604</t>
  </si>
  <si>
    <t>3455614561510</t>
  </si>
  <si>
    <t>I-Spojka 32 šedá</t>
  </si>
  <si>
    <t>247677506</t>
  </si>
  <si>
    <t>3450710300.1</t>
  </si>
  <si>
    <t>Rúrka FXP 32</t>
  </si>
  <si>
    <t>-323237972</t>
  </si>
  <si>
    <t>4894851</t>
  </si>
  <si>
    <t>Príchytka 32</t>
  </si>
  <si>
    <t>648492024</t>
  </si>
  <si>
    <t>210010321</t>
  </si>
  <si>
    <t>Krabica pod omietku 1.násobná KU 68-45 KA</t>
  </si>
  <si>
    <t>873534897</t>
  </si>
  <si>
    <t>3450907510</t>
  </si>
  <si>
    <t>929837623</t>
  </si>
  <si>
    <t>210010321.1</t>
  </si>
  <si>
    <t>Krabica 89x85x 40 IP54 biela bezhalogénová</t>
  </si>
  <si>
    <t>-1264580628</t>
  </si>
  <si>
    <t>3450907510.1</t>
  </si>
  <si>
    <t>450219130</t>
  </si>
  <si>
    <t>210110023.2</t>
  </si>
  <si>
    <t>Vypínač č.5, IP44</t>
  </si>
  <si>
    <t>1758287442</t>
  </si>
  <si>
    <t>345020228011.2</t>
  </si>
  <si>
    <t>-1206829527</t>
  </si>
  <si>
    <t>21011101148</t>
  </si>
  <si>
    <t>Zásuvka 230V, IP44, biela</t>
  </si>
  <si>
    <t>522660928</t>
  </si>
  <si>
    <t>345031770019</t>
  </si>
  <si>
    <t>-1203505720</t>
  </si>
  <si>
    <t>210800107.1</t>
  </si>
  <si>
    <t>Kábel CYKY-J 3x1,5 mm2</t>
  </si>
  <si>
    <t>-544892492</t>
  </si>
  <si>
    <t>3410350085.1</t>
  </si>
  <si>
    <t>-389705333</t>
  </si>
  <si>
    <t>2108001464</t>
  </si>
  <si>
    <t>Kábel CYKY-J 3x2,5 mm2</t>
  </si>
  <si>
    <t>-2129963557</t>
  </si>
  <si>
    <t>3410350056987</t>
  </si>
  <si>
    <t>-937172395</t>
  </si>
  <si>
    <t>2781001000</t>
  </si>
  <si>
    <t>Prierazy pre káble a zaizolovanie prestupu káblov proti vode</t>
  </si>
  <si>
    <t>1271191812</t>
  </si>
  <si>
    <t>2781001001</t>
  </si>
  <si>
    <t>Prierazy pre káble</t>
  </si>
  <si>
    <t>-33880301</t>
  </si>
  <si>
    <t>341510531</t>
  </si>
  <si>
    <t>Kábel CYKY-J 5x1,5 mm2</t>
  </si>
  <si>
    <t>-1193836266</t>
  </si>
  <si>
    <t>341510531.1</t>
  </si>
  <si>
    <t>-1464988082</t>
  </si>
  <si>
    <t>345561065</t>
  </si>
  <si>
    <t>Svorka napichovacia resp. páčková- 5x2,5mm 2273-205 0,5-2,5 mm2</t>
  </si>
  <si>
    <t>398564872</t>
  </si>
  <si>
    <t>345561065.1</t>
  </si>
  <si>
    <t>1955036609</t>
  </si>
  <si>
    <t>4563453465</t>
  </si>
  <si>
    <t>Príchytky káblová</t>
  </si>
  <si>
    <t>1823617762</t>
  </si>
  <si>
    <t>453453</t>
  </si>
  <si>
    <t>-858183355</t>
  </si>
  <si>
    <t>45345432</t>
  </si>
  <si>
    <t>Páska zdrhovacia</t>
  </si>
  <si>
    <t>bal</t>
  </si>
  <si>
    <t>-669830844</t>
  </si>
  <si>
    <t>45315610</t>
  </si>
  <si>
    <t>Izolačná páska</t>
  </si>
  <si>
    <t>-1869511639</t>
  </si>
  <si>
    <t>568655608</t>
  </si>
  <si>
    <t>Rámček 1-násobný, biela, IP44</t>
  </si>
  <si>
    <t>-805163597</t>
  </si>
  <si>
    <t>352078673</t>
  </si>
  <si>
    <t>524612003</t>
  </si>
  <si>
    <t>973031851</t>
  </si>
  <si>
    <t>Vytvorenie kapsy pre prístrojove krabice veľkosti do d 100 mm hĺbky do 50 mm</t>
  </si>
  <si>
    <t>13222394</t>
  </si>
  <si>
    <t>Kamery</t>
  </si>
  <si>
    <t>Kamerový systém</t>
  </si>
  <si>
    <t>23125647</t>
  </si>
  <si>
    <t>4 Mpx dome IP Starlight kamera, IPC-HDBW2431RP-ZS-27135-S2</t>
  </si>
  <si>
    <t>774498739</t>
  </si>
  <si>
    <t>231297</t>
  </si>
  <si>
    <t>Držiak na stenu pre kameru, PFB203W</t>
  </si>
  <si>
    <t>-1011689936</t>
  </si>
  <si>
    <t>2287915</t>
  </si>
  <si>
    <t>Montáž kamerového systému</t>
  </si>
  <si>
    <t>-1160853929</t>
  </si>
  <si>
    <t>OSV</t>
  </si>
  <si>
    <t>Umelé osvetlenie</t>
  </si>
  <si>
    <t>451045.1</t>
  </si>
  <si>
    <t xml:space="preserve">Montáž svietida </t>
  </si>
  <si>
    <t>-2032554254</t>
  </si>
  <si>
    <t>451045</t>
  </si>
  <si>
    <t xml:space="preserve">Svietidlo  22W 3000K 38° </t>
  </si>
  <si>
    <t>-762116470</t>
  </si>
  <si>
    <t>451046.1</t>
  </si>
  <si>
    <t>-1478194599</t>
  </si>
  <si>
    <t>451046</t>
  </si>
  <si>
    <t xml:space="preserve">Svietidlo 22W 3000K 15° </t>
  </si>
  <si>
    <t>-86211793</t>
  </si>
  <si>
    <t>VRN08</t>
  </si>
  <si>
    <t>Inžinierska činnosť</t>
  </si>
  <si>
    <t>Inžinierska činnosť - technický dozor</t>
  </si>
  <si>
    <t>-1260895387</t>
  </si>
  <si>
    <t>891135990</t>
  </si>
  <si>
    <t>1691117967</t>
  </si>
  <si>
    <t>560841900</t>
  </si>
  <si>
    <t>M002</t>
  </si>
  <si>
    <t>Podruž. mat / sádra,klince,štítky, pásky, natlkacie skrut.,.... /</t>
  </si>
  <si>
    <t>-835788200</t>
  </si>
  <si>
    <t>981605593</t>
  </si>
  <si>
    <t>K004.1</t>
  </si>
  <si>
    <t>-894480993</t>
  </si>
  <si>
    <t>SO-2.3 - Šlachtický dom</t>
  </si>
  <si>
    <t>SO-2.3_AA - Architektonicko stavebné riešenie, statika</t>
  </si>
  <si>
    <t xml:space="preserve">    713 - IZOLÁCIE TEPELNÉ BEŽNÝCH STAVEBNÝCH KONŠTRUKCIÍ</t>
  </si>
  <si>
    <t xml:space="preserve">    767 - KOVOVÉ DOPLNKOVÉ KONŠTRUKCIE</t>
  </si>
  <si>
    <t xml:space="preserve">    771 - PODLAHY A DLAŽBY KERAMICKÉ</t>
  </si>
  <si>
    <t xml:space="preserve">    781 - OBKLADY KERAMICKÉ</t>
  </si>
  <si>
    <t>-736621349</t>
  </si>
  <si>
    <t>-227030965</t>
  </si>
  <si>
    <t>566015720</t>
  </si>
  <si>
    <t>1716659893</t>
  </si>
  <si>
    <t>1824252459</t>
  </si>
  <si>
    <t>175101200</t>
  </si>
  <si>
    <t>-544893992</t>
  </si>
  <si>
    <t>215901101</t>
  </si>
  <si>
    <t>Zhutnenie podložia z hornín súdržných s mierou zhutnenia 92%PS a nesúdržných</t>
  </si>
  <si>
    <t>-1124761729</t>
  </si>
  <si>
    <t>271573001</t>
  </si>
  <si>
    <t>Násyp pod základové konštrukcie so zhutnením z kameniva drveného  frakcie 16 až 32 mm</t>
  </si>
  <si>
    <t>-1354160051</t>
  </si>
  <si>
    <t>271583011</t>
  </si>
  <si>
    <t>Násyp pod základové konštrukcie so zhutnením z kameniva drobného frakcie 8 až 16 mm</t>
  </si>
  <si>
    <t>1868192344</t>
  </si>
  <si>
    <t>Betón základových dosiek, železový (bez výstuže), tr. C 25/30</t>
  </si>
  <si>
    <t>-393692653</t>
  </si>
  <si>
    <t>273351215</t>
  </si>
  <si>
    <t>Debnenie základových dosiek z dielcov - zhotovenie</t>
  </si>
  <si>
    <t>-337650918</t>
  </si>
  <si>
    <t>273351216</t>
  </si>
  <si>
    <t>-2018886080</t>
  </si>
  <si>
    <t>273362101</t>
  </si>
  <si>
    <t>Výstuž základových dosiek zo sietí typu KARI</t>
  </si>
  <si>
    <t>-885403460</t>
  </si>
  <si>
    <t>Betón základových pätiek, železový (bez výstuže), tr. C 20/25</t>
  </si>
  <si>
    <t>-807890386</t>
  </si>
  <si>
    <t>Betón základových pätiek doliatie pätiek z betónu prostého</t>
  </si>
  <si>
    <t>-788981074</t>
  </si>
  <si>
    <t>-225192046</t>
  </si>
  <si>
    <t>-230447627</t>
  </si>
  <si>
    <t>Výstuž pätiek základových z ocele B505B</t>
  </si>
  <si>
    <t>-1585043267</t>
  </si>
  <si>
    <t>314275936.S</t>
  </si>
  <si>
    <t>D+M Komín presná špecifikácia výkres AA08</t>
  </si>
  <si>
    <t>súb</t>
  </si>
  <si>
    <t>1374224957</t>
  </si>
  <si>
    <t>457572212</t>
  </si>
  <si>
    <t>Filtračná vrstva z ťaženého kameniva predrveného frakcie do do 16-32 mm so zhutnením</t>
  </si>
  <si>
    <t>1874092225</t>
  </si>
  <si>
    <t>4655154378.S</t>
  </si>
  <si>
    <t>Paropriepustné odliatovanie pri päte trámov z lomového kameňa nasucho - kamene pri päte nosníka ukladané na stojato do štrk. lôžka a odkvapový chodník</t>
  </si>
  <si>
    <t>-427970624</t>
  </si>
  <si>
    <t>585520008700.S</t>
  </si>
  <si>
    <t>Penetračný náter na nasiakavé podklady pod potery, samonivelizačné hmoty a stavebné lepidlá</t>
  </si>
  <si>
    <t>kg</t>
  </si>
  <si>
    <t>-1661654695</t>
  </si>
  <si>
    <t>627020300401</t>
  </si>
  <si>
    <t>Separačná fólia FE/Estrichfolie 130 x 100, BAL: 130 m2</t>
  </si>
  <si>
    <t>-2008498219</t>
  </si>
  <si>
    <t>610991111</t>
  </si>
  <si>
    <t>Zakrývanie vnútorných okenných otvorov a konštrukcií</t>
  </si>
  <si>
    <t>-741356</t>
  </si>
  <si>
    <t>631345725.S</t>
  </si>
  <si>
    <t>M+D Imitácia vápenej / hlinenej podlahy -ručne nanášaná ( stopy po hladídku  vítané ) - bet. mazanina s kamenivom fr.0/8 mm  prímes  hliny ako patinovanie</t>
  </si>
  <si>
    <t>99717463</t>
  </si>
  <si>
    <t>63200101111</t>
  </si>
  <si>
    <t>Položenie separačnej fólie PE na oddelenie poterov od podkladových vrstiev</t>
  </si>
  <si>
    <t>-1536268258</t>
  </si>
  <si>
    <t>63200105111</t>
  </si>
  <si>
    <t>Zhotovenie jednonásobného penetračného náteru pre potery a stierky</t>
  </si>
  <si>
    <t>-545429398</t>
  </si>
  <si>
    <t>632452219</t>
  </si>
  <si>
    <t>Cementový poter, pevnosti v tlaku 20 MPa, hr. 50 mm , dilatácia</t>
  </si>
  <si>
    <t>-557765477</t>
  </si>
  <si>
    <t>632452613</t>
  </si>
  <si>
    <t>Cementová samonivelizačná stierka, pevnosti v tlaku 20 MPa, hr. 5 mm</t>
  </si>
  <si>
    <t>1398192224</t>
  </si>
  <si>
    <t>936172115.S</t>
  </si>
  <si>
    <t>D+M  oceľových konštrukcií s hmotnosťou jednotlivo nad 20 kg - K1 1500/280/15 mm</t>
  </si>
  <si>
    <t>979311171</t>
  </si>
  <si>
    <t>1630302664</t>
  </si>
  <si>
    <t>941944041</t>
  </si>
  <si>
    <t>Montáž lešenia ľahkého pracovného radového bez podláh šírka do 1,2 m a výška do 10 m</t>
  </si>
  <si>
    <t>24479101</t>
  </si>
  <si>
    <t>941944291</t>
  </si>
  <si>
    <t>Príplatok za prvý a každý ďalší mesiac použitia lešenia šírka nad 1 m do 1, 20 m a výška do 10 m</t>
  </si>
  <si>
    <t>-1095439960</t>
  </si>
  <si>
    <t>941955001</t>
  </si>
  <si>
    <t>Lešenie ľahké pracovné pomocné s výškou podlahy do 1,2 m</t>
  </si>
  <si>
    <t>-503705205</t>
  </si>
  <si>
    <t>941955003</t>
  </si>
  <si>
    <t>Lešenie ľahké pracovné pomocné s výškou podlahy do 2,5 m</t>
  </si>
  <si>
    <t>-37061771</t>
  </si>
  <si>
    <t>1627555680</t>
  </si>
  <si>
    <t>346559316</t>
  </si>
  <si>
    <t>-750180105</t>
  </si>
  <si>
    <t>-770606146</t>
  </si>
  <si>
    <t>711113222</t>
  </si>
  <si>
    <t>Zhotovenie izolácie dvojnásobnej zvislej proti zemnej vlhkosti za studena z tekutej lepenky</t>
  </si>
  <si>
    <t>2041340713</t>
  </si>
  <si>
    <t>711465125</t>
  </si>
  <si>
    <t>Izolácie proti zemnej vlhkosti a povrchovej vode 2-zložkovou stierkou hydroizolačnou minerálnou pružnou hr. 2 mm na ploche vodorovnej</t>
  </si>
  <si>
    <t>1381931967</t>
  </si>
  <si>
    <t>-746012558</t>
  </si>
  <si>
    <t>5856033200</t>
  </si>
  <si>
    <t>Tekutá lepenka na báze cementovej zmesi, BAL: 20 kg</t>
  </si>
  <si>
    <t>KG</t>
  </si>
  <si>
    <t>-647354315</t>
  </si>
  <si>
    <t>713</t>
  </si>
  <si>
    <t>IZOLÁCIE TEPELNÉ BEŽNÝCH STAVEBNÝCH KONŠTRUKCIÍ</t>
  </si>
  <si>
    <t>283720007901</t>
  </si>
  <si>
    <t>Doska EPS hr. 80 mm, pevnosť v tlaku 100 kPa, sivý penový polystyrén pre zateplenie podláh</t>
  </si>
  <si>
    <t>-1618720459</t>
  </si>
  <si>
    <t>713120010</t>
  </si>
  <si>
    <t>Zakrytie tepelnej izolácie podláh fóliou</t>
  </si>
  <si>
    <t>1587009671</t>
  </si>
  <si>
    <t>713122111</t>
  </si>
  <si>
    <t>Montáž tepelnej izolácie podláh polystyrénom, kladeným voľne v jednej vrstve</t>
  </si>
  <si>
    <t>-880180922</t>
  </si>
  <si>
    <t>713191121</t>
  </si>
  <si>
    <t>Krycia PE fólia</t>
  </si>
  <si>
    <t>1860120183</t>
  </si>
  <si>
    <t>998713102</t>
  </si>
  <si>
    <t>Presun hmôt pre izolácie tepelné v objektoch výšky do 12 m</t>
  </si>
  <si>
    <t>-1488832829</t>
  </si>
  <si>
    <t>-2076364291</t>
  </si>
  <si>
    <t>762332131.S</t>
  </si>
  <si>
    <t>181186967</t>
  </si>
  <si>
    <t>-1890507512</t>
  </si>
  <si>
    <t>762332222.S</t>
  </si>
  <si>
    <t>Montáž viazanej konštrukcie krovu strechy z reziva priemernej plochy do 700 cm2</t>
  </si>
  <si>
    <t>1629272188</t>
  </si>
  <si>
    <t>Montáž latovania zložitých striech so sklonom do 60°</t>
  </si>
  <si>
    <t>1237415971</t>
  </si>
  <si>
    <t>762342202</t>
  </si>
  <si>
    <t>Montáž debnenia odkvapovej rímsy - doska nad "pomúrnicou"</t>
  </si>
  <si>
    <t>-259716029</t>
  </si>
  <si>
    <t>-720363730</t>
  </si>
  <si>
    <t>7624312998.S</t>
  </si>
  <si>
    <t>D+M Prútová výpleť štítových stien</t>
  </si>
  <si>
    <t>1309782042</t>
  </si>
  <si>
    <t>762595000.S</t>
  </si>
  <si>
    <t>Spojovacie a ochranné prostriedky k položeniu podláh a zakrytiu kanálov - klince, skrutky, impregnácia</t>
  </si>
  <si>
    <t>-122735323</t>
  </si>
  <si>
    <t>-1866383984</t>
  </si>
  <si>
    <t>Montáž priestorových viazaných konštrukcií z guľatiny prierezovej plochy  do 700 cm2</t>
  </si>
  <si>
    <t>116037367</t>
  </si>
  <si>
    <t>762795989.S</t>
  </si>
  <si>
    <t>-1012422435</t>
  </si>
  <si>
    <t>763750100.S</t>
  </si>
  <si>
    <t>Montáž drevených podláh</t>
  </si>
  <si>
    <t>828681847</t>
  </si>
  <si>
    <t>591372883</t>
  </si>
  <si>
    <t>6051591188.S</t>
  </si>
  <si>
    <t>Rezivo guľatina dub primer 200 mmdĺžka do 10 m</t>
  </si>
  <si>
    <t>925010255</t>
  </si>
  <si>
    <t>Rezivo guľatina dub, priemer 300 mm dĺžka do 6 m</t>
  </si>
  <si>
    <t>-471108484</t>
  </si>
  <si>
    <t>6051010321.S</t>
  </si>
  <si>
    <t>Laty smrek 30/50 mm a dosky 30/150 mm</t>
  </si>
  <si>
    <t>-1844635567</t>
  </si>
  <si>
    <t>6051010211.S</t>
  </si>
  <si>
    <t>Dosky a fošne neomietané smrek akosť I hr. 13 - 15 mm x š. 60 - 130 mm</t>
  </si>
  <si>
    <t>1513870799</t>
  </si>
  <si>
    <t>6051309299.S</t>
  </si>
  <si>
    <t>Drevená podlaha  z ohoblovaných smrekových dosiek hr. 50mm</t>
  </si>
  <si>
    <t>450167562</t>
  </si>
  <si>
    <t>6051590088.S</t>
  </si>
  <si>
    <t>Rezivo guľatina dub  priemer 180 mm dĺžka do 6 m</t>
  </si>
  <si>
    <t>631478326</t>
  </si>
  <si>
    <t>Rezivo guľatina dub  priemer 200 mm dĺžka do 6 m</t>
  </si>
  <si>
    <t>-291797817</t>
  </si>
  <si>
    <t>Rezivo guľatina dub priemer 200 mm dĺžka do 4 m</t>
  </si>
  <si>
    <t>-529405734</t>
  </si>
  <si>
    <t>0521710800.S.1</t>
  </si>
  <si>
    <t>Rezivo guľatina dub  priemer 300 mm dĺžka do 6 m</t>
  </si>
  <si>
    <t>-1082820300</t>
  </si>
  <si>
    <t>763115325.S</t>
  </si>
  <si>
    <t>SDK Priečka jednoduchá s kovovou podkonštrukciou hrúbky 100 mm opláštená z každej strany sadrokartónovou impregnovanou doskou 1 x RBI 12,5 mm s izoláciou 50 mm</t>
  </si>
  <si>
    <t>-1126915279</t>
  </si>
  <si>
    <t>763122111.S</t>
  </si>
  <si>
    <t>Predsadená stena s kovovou spodnou konštrukciou hrúbky 40 mm s izoláciou dvojvrstvovo opláštená sadrokartónovou doskou GKBI 2 x 12,5 mm, kotvenie cez nastaviteľný stmeň do drevenej obvodovej steny vrátane uzytvorenia z hora</t>
  </si>
  <si>
    <t>265867671</t>
  </si>
  <si>
    <t>763126525.S</t>
  </si>
  <si>
    <t>SDK Priečka zdvojená s kovovou podkonštrukciou hrúbky 205 mm opláštená z každej strany sadrokartónovou doskou 2 x RBI 12,5 mm s izoláciou 75+75 mm</t>
  </si>
  <si>
    <t>-1861060640</t>
  </si>
  <si>
    <t>763126625.S</t>
  </si>
  <si>
    <t>Stena obvodová - nosná konštrukcia z KVK hranolov vyplnená min. izol. skladba W2 bez prútovej výplete</t>
  </si>
  <si>
    <t>1960912615</t>
  </si>
  <si>
    <t>763126633.S</t>
  </si>
  <si>
    <t>Drevená steny - nosná konštrukcia z KVK hranolov obojtrsanne opláštená neohobľovanými doskami vrátyne parozábrany</t>
  </si>
  <si>
    <t>-563531109</t>
  </si>
  <si>
    <t>763161333.S</t>
  </si>
  <si>
    <t>Drevené podkrovie, obkladové dosky neohobľované 20 mm, vrátane podkonštrukcie s izoláciou hr. 100 mm, parozábranou a poistnou izolácio - viď skladba C2</t>
  </si>
  <si>
    <t>782733568</t>
  </si>
  <si>
    <t>Rezivo guľatina dub  priemer 200 mm dĺžka do 9 m</t>
  </si>
  <si>
    <t>1945080942</t>
  </si>
  <si>
    <t>221660112</t>
  </si>
  <si>
    <t>133721996</t>
  </si>
  <si>
    <t>763797105.S</t>
  </si>
  <si>
    <t>Škárovanie hlinenou maltou s utesnením styku trámou pravým ovčím rúnom resp. ekvivalentom</t>
  </si>
  <si>
    <t>1876322284</t>
  </si>
  <si>
    <t>998762102.1</t>
  </si>
  <si>
    <t>-498080379</t>
  </si>
  <si>
    <t>Šindel drevený alpský, preloženie šindľov 28 cm (46ks/m2), červený smrek</t>
  </si>
  <si>
    <t>927515658</t>
  </si>
  <si>
    <t>-204084871</t>
  </si>
  <si>
    <t>-695376143</t>
  </si>
  <si>
    <t>Presun hmôt pre stolárske konštrukcie v objektoch do výšky od 6 m do 12 m</t>
  </si>
  <si>
    <t>-1109006748</t>
  </si>
  <si>
    <t>K010</t>
  </si>
  <si>
    <t>D+M Rámová konštrukcia z dreveného systému , s prerušovaným tepelným mostom   2500 x 2000mm presná špecifikácia Výkaz otvorov - dvere exterierové pol. DE1/P vrátane ZV</t>
  </si>
  <si>
    <t>-48069531</t>
  </si>
  <si>
    <t>K011</t>
  </si>
  <si>
    <t>D+M Jednokrídlové interierové dvere drevené - otváravé , plné so zárubňou bez prahu  1000 x 2020mm presná špecifikácia Výkaz otvorov - dvere interierové pol. D4/P vrátane ZV</t>
  </si>
  <si>
    <t>-1324584012</t>
  </si>
  <si>
    <t>K012</t>
  </si>
  <si>
    <t>D+M Jednokrídlové interierové dvere drevené - otváravé , plné so zárubňou   800 x 2020mm presná špecifikácia  Výkaz otvorov - dvere interierovépol. D5/P vrátane ZV</t>
  </si>
  <si>
    <t>909972884</t>
  </si>
  <si>
    <t>K013</t>
  </si>
  <si>
    <t>D+M Jednokrídlové interierové dvere drevené - otváravé , plné so zárubňou   800 x 2020mm presná špecifikácia Výkaz otvorov - dvere interierové pol. D6/P vrátane ZV</t>
  </si>
  <si>
    <t>-1308351751</t>
  </si>
  <si>
    <t>K014</t>
  </si>
  <si>
    <t>M+D Jednokrídlové interierové dvere drevené - otváravé , plné so zárubňou   700 x 2020mm presná špecifikácia Výkaz otvorov - dvere interierové pol. D7 vrátane ZV</t>
  </si>
  <si>
    <t>1802818407</t>
  </si>
  <si>
    <t>K015</t>
  </si>
  <si>
    <t>D+M DREVENÉ SCHODNICOVÉ SCHODISKO DVOJRAMENNÉ MATERIÁL : Dub FARBA : Prírodná   presná špecifikácia Stolárske konštrukcie a ZÁBRADLIE SCHODISKA Dub FARBA : Prírodná  presná špecifikácia Stolárske konštrukcie</t>
  </si>
  <si>
    <t>1468044652</t>
  </si>
  <si>
    <t>K016</t>
  </si>
  <si>
    <t>D+M Rámová konštrukcia z dreveného systému , s prerušovaným tepelným mostom   1000 x 2200mm presná špecifikácia  Výkaz otvorov - dvere exterierové pol. DE2/P</t>
  </si>
  <si>
    <t>-1338291465</t>
  </si>
  <si>
    <t>K017</t>
  </si>
  <si>
    <t>D+M Jednokrídlové interierové dvere drevené - otváravé , plné so zárubňou 1230 x 2020mm presná špecifikácia Výkaz otvorov - dvere interierové pol. D1</t>
  </si>
  <si>
    <t>176944121</t>
  </si>
  <si>
    <t>K018</t>
  </si>
  <si>
    <t>D+M Jednokrídlové interierové dvere drevené - otváravé , plné so zárubňou 1230 x 2020mm presná špecifikácia Výkaz otvorov - dvere interierové pol. D2/L</t>
  </si>
  <si>
    <t>-1589796059</t>
  </si>
  <si>
    <t>K019</t>
  </si>
  <si>
    <t>D+M Jednokrídlové interierové dvere drevené - otváravé , plné so zárubňou 1000 x 2020mm presná špecifikácia Výkaz otvorov - dvere interierové pol. D3/P</t>
  </si>
  <si>
    <t>1510389527</t>
  </si>
  <si>
    <t>K020</t>
  </si>
  <si>
    <t>Rebrík z dubového dreva - nie je v PD</t>
  </si>
  <si>
    <t>1729608320</t>
  </si>
  <si>
    <t>M001</t>
  </si>
  <si>
    <t>D+M Drevená rámová konštrukcia okna s izolačným trojsklom s prerušovaným tepelným mostom 1200 x 2500mm presná špecifikácia  Výkaz otvorov - okná pol. OD/03 a OD/04 vrátane ZV</t>
  </si>
  <si>
    <t>-277002110</t>
  </si>
  <si>
    <t>D+M Drevená rámová konštrukcia okna s izolačným trojsklom s prerušovaným tepelným  mostom 600 x 600mm presná špecifikácia  Výkaz otvorov - okná pol. OD/01 vrátane ZV</t>
  </si>
  <si>
    <t>-1635656896</t>
  </si>
  <si>
    <t>M003</t>
  </si>
  <si>
    <t>D+M  Okenica okna 600 x 600mm presná špecifikácia  Výkaz otvorov - okná pol. OD/02 vrátane ZV</t>
  </si>
  <si>
    <t>1105755748</t>
  </si>
  <si>
    <t>767</t>
  </si>
  <si>
    <t>KOVOVÉ DOPLNKOVÉ KONŠTRUKCIE</t>
  </si>
  <si>
    <t>K007</t>
  </si>
  <si>
    <t>D+M Kovová vetriaca mriežka  presná špecifikácia výkaz  presná špecifikácia výkaz Zámočnícke výrobky  pol. MR</t>
  </si>
  <si>
    <t>480079984</t>
  </si>
  <si>
    <t>771</t>
  </si>
  <si>
    <t>PODLAHY A DLAŽBY KERAMICKÉ</t>
  </si>
  <si>
    <t>771541226.S</t>
  </si>
  <si>
    <t>Montáž podláh z dlaždíc gres kladených do tmelu flexibil. mrazuvzdorného v obmedzenom priestore veľ. 600 x 600 mm</t>
  </si>
  <si>
    <t>-1127570604</t>
  </si>
  <si>
    <t>998771102</t>
  </si>
  <si>
    <t>Presun hmôt pre podlahy z dlaždíc v objektoch výšky od 6 m do 12 m</t>
  </si>
  <si>
    <t>-1060666836</t>
  </si>
  <si>
    <t>59774000pc</t>
  </si>
  <si>
    <t>Dlažba  mrazuvzdorná gresová  598 x 598x 95mm</t>
  </si>
  <si>
    <t>-978081992</t>
  </si>
  <si>
    <t>781</t>
  </si>
  <si>
    <t>OBKLADY KERAMICKÉ</t>
  </si>
  <si>
    <t>105</t>
  </si>
  <si>
    <t>781441158.S</t>
  </si>
  <si>
    <t xml:space="preserve">Montáž obkladov vnútorných stien z keramických obkladačiek 20 x 20 cm do flex. lepidla, škárovanie škárovacou hmotou </t>
  </si>
  <si>
    <t>-1884132459</t>
  </si>
  <si>
    <t>106</t>
  </si>
  <si>
    <t>998781102</t>
  </si>
  <si>
    <t>Presun hmôt pre keramické obklady v objektoch výšky od 6 m do 12 m</t>
  </si>
  <si>
    <t>-658998683</t>
  </si>
  <si>
    <t>107</t>
  </si>
  <si>
    <t>58763000pc</t>
  </si>
  <si>
    <t>Obkladačky 200x200 biele - v PD nie je definované</t>
  </si>
  <si>
    <t>913759654</t>
  </si>
  <si>
    <t>108</t>
  </si>
  <si>
    <t>784423222.S</t>
  </si>
  <si>
    <t>M+D Riedky interierový vápenný  náter z maliarského vápna  ( nie vápenný hydrát )  pol. U1</t>
  </si>
  <si>
    <t>-93993750</t>
  </si>
  <si>
    <t>109</t>
  </si>
  <si>
    <t>784452384.S</t>
  </si>
  <si>
    <t>Maľba základná dvojnásobná z maliarskych tekutých zmesí ručne nanášaná oteruvzdorná, paropriepustná  v miestnosti výšky do3,8 m</t>
  </si>
  <si>
    <t>630903943</t>
  </si>
  <si>
    <t>110</t>
  </si>
  <si>
    <t>-365697300</t>
  </si>
  <si>
    <t>SO-2.3_ELE - Elektroinštalácia</t>
  </si>
  <si>
    <t>EZS - Elektronický zabezpečovací systém</t>
  </si>
  <si>
    <t>NO - Núdzové osvetlenie</t>
  </si>
  <si>
    <t>SLP - Slaboprúd</t>
  </si>
  <si>
    <t>RH - Hlavný rozvádzač</t>
  </si>
  <si>
    <t>708576089</t>
  </si>
  <si>
    <t>-770851149</t>
  </si>
  <si>
    <t xml:space="preserve">Požiarny silikónový tmel </t>
  </si>
  <si>
    <t>1476115610</t>
  </si>
  <si>
    <t>59667365</t>
  </si>
  <si>
    <t>1218682712</t>
  </si>
  <si>
    <t>210220030</t>
  </si>
  <si>
    <t>Lišta potenciálov. vyrovnania 1809</t>
  </si>
  <si>
    <t>-326462593</t>
  </si>
  <si>
    <t>3410301600</t>
  </si>
  <si>
    <t>228362969</t>
  </si>
  <si>
    <t>-672350250</t>
  </si>
  <si>
    <t>3544295406</t>
  </si>
  <si>
    <t>Strešný držiak vedenia 410mm, Ø8-10mm, 40mm, 157 FK-VA 410</t>
  </si>
  <si>
    <t>241050743</t>
  </si>
  <si>
    <t>-1672434564</t>
  </si>
  <si>
    <t>-1521936718</t>
  </si>
  <si>
    <t>Držiak vedenia s príložkou a závitom do dreva 150mm, 176 A 150</t>
  </si>
  <si>
    <t>-2132845072</t>
  </si>
  <si>
    <t>1943373136</t>
  </si>
  <si>
    <t>-956406290</t>
  </si>
  <si>
    <t>758197863</t>
  </si>
  <si>
    <t>-1677792225</t>
  </si>
  <si>
    <t>769623115</t>
  </si>
  <si>
    <t>1334493314</t>
  </si>
  <si>
    <t>807933336</t>
  </si>
  <si>
    <t>1070630455</t>
  </si>
  <si>
    <t>528872947</t>
  </si>
  <si>
    <t>-1023238377</t>
  </si>
  <si>
    <t>-288924289</t>
  </si>
  <si>
    <t>-1232587901</t>
  </si>
  <si>
    <t>Montáž - Zachytávacia tyč 1m + rozpojovací diel + 2x distančný držiak</t>
  </si>
  <si>
    <t>428499373</t>
  </si>
  <si>
    <t>Zachytávacia tyč 101 VL 2000</t>
  </si>
  <si>
    <t>-821508411</t>
  </si>
  <si>
    <t>Rozpojovací diel 233 O DIN ZN</t>
  </si>
  <si>
    <t>301068930</t>
  </si>
  <si>
    <t>564056</t>
  </si>
  <si>
    <t>Izolovaný dištančný držiak 500mm, ISO-A-500</t>
  </si>
  <si>
    <t>-1668839734</t>
  </si>
  <si>
    <t>-927506691</t>
  </si>
  <si>
    <t>-1321813700</t>
  </si>
  <si>
    <t>-391651802</t>
  </si>
  <si>
    <t>1422847417</t>
  </si>
  <si>
    <t>862199226</t>
  </si>
  <si>
    <t>6022</t>
  </si>
  <si>
    <t>Zachytávací hrot 120 A</t>
  </si>
  <si>
    <t>2001354355</t>
  </si>
  <si>
    <t>6022.1</t>
  </si>
  <si>
    <t>-1321136899</t>
  </si>
  <si>
    <t>Rúrka ohybná bezhalogénová elektroinštalačná typ HFX 25, uložená pevne</t>
  </si>
  <si>
    <t>-265647666</t>
  </si>
  <si>
    <t>I-Spojka HFSM 25 šedá</t>
  </si>
  <si>
    <t>-84067528</t>
  </si>
  <si>
    <t>Rúrka HFX 25</t>
  </si>
  <si>
    <t>922971068</t>
  </si>
  <si>
    <t>Príchytka 25 bezhalogenova</t>
  </si>
  <si>
    <t>-136134633</t>
  </si>
  <si>
    <t>-19661604</t>
  </si>
  <si>
    <t>I-Spojka HFSM 32 šedá</t>
  </si>
  <si>
    <t>-908940048</t>
  </si>
  <si>
    <t>Rúrka HFX 32</t>
  </si>
  <si>
    <t>218289131</t>
  </si>
  <si>
    <t>Príchytka 32 bezhalogenova</t>
  </si>
  <si>
    <t>-1589547241</t>
  </si>
  <si>
    <t>Krabica sadrokartónová 1.násobná KUL 68-45/LD NA/hlbka45mm/</t>
  </si>
  <si>
    <t>312266</t>
  </si>
  <si>
    <t>-1118899376</t>
  </si>
  <si>
    <t>850152544</t>
  </si>
  <si>
    <t>117558097</t>
  </si>
  <si>
    <t>2100868</t>
  </si>
  <si>
    <t>Ohybná chránička korugovaná, 63mm, 450N</t>
  </si>
  <si>
    <t>81450701</t>
  </si>
  <si>
    <t>348560952</t>
  </si>
  <si>
    <t>-13281014</t>
  </si>
  <si>
    <t>210110023.01</t>
  </si>
  <si>
    <t>Vypínač č.1, IP44</t>
  </si>
  <si>
    <t>-594628231</t>
  </si>
  <si>
    <t>345020228011.02</t>
  </si>
  <si>
    <t>1978650670</t>
  </si>
  <si>
    <t>125514390</t>
  </si>
  <si>
    <t>2034595841</t>
  </si>
  <si>
    <t>1236816495</t>
  </si>
  <si>
    <t>1434009092</t>
  </si>
  <si>
    <t>Kábel bezhalogénový  3x1,5 mm2 RE B2ca s1d1a1</t>
  </si>
  <si>
    <t>-616508056</t>
  </si>
  <si>
    <t>1662349000</t>
  </si>
  <si>
    <t>Kábel  bezhalogénový 3x2,5 mm2 RE B2ca s1d1a1</t>
  </si>
  <si>
    <t>-874845377</t>
  </si>
  <si>
    <t>892542081</t>
  </si>
  <si>
    <t>210800158</t>
  </si>
  <si>
    <t>Kábel  bezhalogénový 5x1,5 mm2 RE B2ca s1d1a1</t>
  </si>
  <si>
    <t>980775577</t>
  </si>
  <si>
    <t>3410350097</t>
  </si>
  <si>
    <t>-1340047875</t>
  </si>
  <si>
    <t>210800868</t>
  </si>
  <si>
    <t>Kábel  bezhalogénový 1x16 mm2 RE B2ca s1d1a1</t>
  </si>
  <si>
    <t>-1195968258</t>
  </si>
  <si>
    <t>3410350186</t>
  </si>
  <si>
    <t>1678379177</t>
  </si>
  <si>
    <t>215410</t>
  </si>
  <si>
    <t>Kábel CYKY-J 5x16 mm2</t>
  </si>
  <si>
    <t>890988067</t>
  </si>
  <si>
    <t>3418105</t>
  </si>
  <si>
    <t>1549987275</t>
  </si>
  <si>
    <t>-1296382988</t>
  </si>
  <si>
    <t>606572429</t>
  </si>
  <si>
    <t>285686.123</t>
  </si>
  <si>
    <t>Kábel 2x2,5 mm2 FE180/E60 silový B2ca s1d1a1</t>
  </si>
  <si>
    <t>708297345</t>
  </si>
  <si>
    <t>34107898</t>
  </si>
  <si>
    <t>-1913460620</t>
  </si>
  <si>
    <t>341450250</t>
  </si>
  <si>
    <t>Kábel 1x4 mm2 RE B2ca s1d1a1</t>
  </si>
  <si>
    <t>-1503182942</t>
  </si>
  <si>
    <t>341450250.1</t>
  </si>
  <si>
    <t>-1494160522</t>
  </si>
  <si>
    <t>Kábel 5x1,5 mm2 RE B2ca s1d1a1</t>
  </si>
  <si>
    <t>-116832494</t>
  </si>
  <si>
    <t>1932533436</t>
  </si>
  <si>
    <t>341516025</t>
  </si>
  <si>
    <t>Kábel 1x6 mm2 RE B2ca s1d1a1</t>
  </si>
  <si>
    <t>-1191385448</t>
  </si>
  <si>
    <t>341516025.1</t>
  </si>
  <si>
    <t>372511903</t>
  </si>
  <si>
    <t>3450591565</t>
  </si>
  <si>
    <t>Vypínač č.6+6, IP44</t>
  </si>
  <si>
    <t>1683917513</t>
  </si>
  <si>
    <t>3450591565.1</t>
  </si>
  <si>
    <t>1626800933</t>
  </si>
  <si>
    <t>34545140156</t>
  </si>
  <si>
    <t>Vypínač č.6, IP44</t>
  </si>
  <si>
    <t>-553127067</t>
  </si>
  <si>
    <t>34545140156.1</t>
  </si>
  <si>
    <t>-1303247936</t>
  </si>
  <si>
    <t>3455140</t>
  </si>
  <si>
    <t>Prezenčný hlásič HF 360 COM1 biela</t>
  </si>
  <si>
    <t>475537528</t>
  </si>
  <si>
    <t>3455140.1</t>
  </si>
  <si>
    <t>-1505831726</t>
  </si>
  <si>
    <t>Svorka napichovacia resp. páčková - 5x2,5mm 2273-205 0,5-2,5 mm2</t>
  </si>
  <si>
    <t>-1145586027</t>
  </si>
  <si>
    <t>-183681902</t>
  </si>
  <si>
    <t>-2002962576</t>
  </si>
  <si>
    <t>829499666</t>
  </si>
  <si>
    <t>523148185</t>
  </si>
  <si>
    <t>-1184150180</t>
  </si>
  <si>
    <t>1958385134</t>
  </si>
  <si>
    <t>523435026</t>
  </si>
  <si>
    <t>568655609</t>
  </si>
  <si>
    <t>Rámček 2-násobný, biela, IP44</t>
  </si>
  <si>
    <t>1229677723</t>
  </si>
  <si>
    <t>352078674</t>
  </si>
  <si>
    <t>947577989</t>
  </si>
  <si>
    <t>97073825</t>
  </si>
  <si>
    <t>974031121</t>
  </si>
  <si>
    <t>Vysekanie rýh do hĺbky 75 mm a š. do 75 mm,  -0,00200 t</t>
  </si>
  <si>
    <t>2136734703</t>
  </si>
  <si>
    <t>EZS</t>
  </si>
  <si>
    <t>Elektronický zabezpečovací systém</t>
  </si>
  <si>
    <t>51556</t>
  </si>
  <si>
    <t>Ústredňa s LAN, GSM/GPRS komunikátorom JA-192Y a rádiovým modulom JA-111R, skrinka PLV-CP-L, JA-107KRY</t>
  </si>
  <si>
    <t>915798235</t>
  </si>
  <si>
    <t>2101954203075</t>
  </si>
  <si>
    <t>Zbernicová siréna vonkajšia - základňa s elektronikou, JA-111A-BASE-RB</t>
  </si>
  <si>
    <t>-1697800070</t>
  </si>
  <si>
    <t>23102510</t>
  </si>
  <si>
    <t>Zbernicová siréna vnútorná - JA-110A</t>
  </si>
  <si>
    <t>875274006</t>
  </si>
  <si>
    <t>83636879</t>
  </si>
  <si>
    <t>Zbernicový prístupový modul s displejom, klávesnicou a RFID čítačkou, JA-114E</t>
  </si>
  <si>
    <t>-2093437022</t>
  </si>
  <si>
    <t>358204645103245</t>
  </si>
  <si>
    <t>Zbernicový magnetický mini detektor otvorenia (biely), JA-111M</t>
  </si>
  <si>
    <t>-278750700</t>
  </si>
  <si>
    <t>220869517892122</t>
  </si>
  <si>
    <t>Zbernicový PIR detektor pohybu so základnou imunitou proti zvieratám - JA-110P PET</t>
  </si>
  <si>
    <t>555739634</t>
  </si>
  <si>
    <t>35845421</t>
  </si>
  <si>
    <t>Inštalačný kábel pre JA-100, CC-11 Kábel zbernice 2x20AWG + 2x24AWG (B2ca-s1,d0,a1) - 200m</t>
  </si>
  <si>
    <t>2059780650</t>
  </si>
  <si>
    <t>22879</t>
  </si>
  <si>
    <t>Montáž a oživenie zabezpečovacieho systému</t>
  </si>
  <si>
    <t>-1650831786</t>
  </si>
  <si>
    <t>1116423219</t>
  </si>
  <si>
    <t>-1230658347</t>
  </si>
  <si>
    <t>651456</t>
  </si>
  <si>
    <t>Videorekordér IP sieťový 16 kanálový, NVR4216-16P-4KS2/L</t>
  </si>
  <si>
    <t>-994310066</t>
  </si>
  <si>
    <t>94945</t>
  </si>
  <si>
    <t>SATA DISK 6000GB</t>
  </si>
  <si>
    <t>-271445661</t>
  </si>
  <si>
    <t>56566</t>
  </si>
  <si>
    <t>Centrálny softvér pre spájanie  záznamových zariadení DVR a NVR</t>
  </si>
  <si>
    <t>751805613</t>
  </si>
  <si>
    <t>56566456610</t>
  </si>
  <si>
    <t>Mobilný softvér pre spájanie záznamových zariadení</t>
  </si>
  <si>
    <t>-1526879272</t>
  </si>
  <si>
    <t>878</t>
  </si>
  <si>
    <t>Line interactive UPS zdroj nepretržitého napájania 230 V AC, Z1500T</t>
  </si>
  <si>
    <t>-349359978</t>
  </si>
  <si>
    <t>897120</t>
  </si>
  <si>
    <t>Recyklačný poplatok za 1 kg hmotnosti akumulátora, RF BAT</t>
  </si>
  <si>
    <t>2098906825</t>
  </si>
  <si>
    <t>Montáž a oživenie kamerového systému</t>
  </si>
  <si>
    <t>1897586841</t>
  </si>
  <si>
    <t>NO</t>
  </si>
  <si>
    <t>Núdzové osvetlenie</t>
  </si>
  <si>
    <t>111</t>
  </si>
  <si>
    <t>48510516</t>
  </si>
  <si>
    <t>1h NO PIKTOGRAM prisadene</t>
  </si>
  <si>
    <t>1225914406</t>
  </si>
  <si>
    <t>112</t>
  </si>
  <si>
    <t>451077</t>
  </si>
  <si>
    <t>1H NO antipanic kruhove zapustene</t>
  </si>
  <si>
    <t>640187861</t>
  </si>
  <si>
    <t>113</t>
  </si>
  <si>
    <t>450532</t>
  </si>
  <si>
    <t>Montáž núdzového osvetlenia</t>
  </si>
  <si>
    <t>-765675487</t>
  </si>
  <si>
    <t>114</t>
  </si>
  <si>
    <t>259397994</t>
  </si>
  <si>
    <t>115</t>
  </si>
  <si>
    <t>Svietidlo 23W 830 2k6</t>
  </si>
  <si>
    <t>-594767475</t>
  </si>
  <si>
    <t>116</t>
  </si>
  <si>
    <t>Montáž svietidla</t>
  </si>
  <si>
    <t>-1727609532</t>
  </si>
  <si>
    <t>117</t>
  </si>
  <si>
    <t>Svietidlo 23W 830 OP 2k6</t>
  </si>
  <si>
    <t>1403571058</t>
  </si>
  <si>
    <t>118</t>
  </si>
  <si>
    <t>451048.1</t>
  </si>
  <si>
    <t>Montáž svietidla lampa prerobena na E14 + ziarovka 4W 3000K</t>
  </si>
  <si>
    <t>873472283</t>
  </si>
  <si>
    <t>119</t>
  </si>
  <si>
    <t>451048</t>
  </si>
  <si>
    <t>Velka lampa prerobena na E14 + ziarovka 4W 3000K</t>
  </si>
  <si>
    <t>1934002725</t>
  </si>
  <si>
    <t>120</t>
  </si>
  <si>
    <t>451049.1</t>
  </si>
  <si>
    <t>29219927</t>
  </si>
  <si>
    <t>121</t>
  </si>
  <si>
    <t>451049</t>
  </si>
  <si>
    <t>Mala lampa prerobena na E14 + ziarovka 4W 3000K</t>
  </si>
  <si>
    <t>487009360</t>
  </si>
  <si>
    <t>122</t>
  </si>
  <si>
    <t>451050.1</t>
  </si>
  <si>
    <t xml:space="preserve">Montáž svietidla 16W 3000K 38° </t>
  </si>
  <si>
    <t>1836520299</t>
  </si>
  <si>
    <t>123</t>
  </si>
  <si>
    <t>451050</t>
  </si>
  <si>
    <t>Svietidlo 16W 3000K 38°</t>
  </si>
  <si>
    <t>2032631558</t>
  </si>
  <si>
    <t>124</t>
  </si>
  <si>
    <t>451051.1</t>
  </si>
  <si>
    <t>Montáž LED pásu</t>
  </si>
  <si>
    <t>-1578091400</t>
  </si>
  <si>
    <t>125</t>
  </si>
  <si>
    <t>451051</t>
  </si>
  <si>
    <t>IP20 Led pas 3000K 24V 12W 5m balenie</t>
  </si>
  <si>
    <t>-1708338647</t>
  </si>
  <si>
    <t>126</t>
  </si>
  <si>
    <t>451052</t>
  </si>
  <si>
    <t>zdroj 24V 45W</t>
  </si>
  <si>
    <t>1159583192</t>
  </si>
  <si>
    <t>127</t>
  </si>
  <si>
    <t>451053</t>
  </si>
  <si>
    <t>Al pasovina pod led pás</t>
  </si>
  <si>
    <t>-2126090486</t>
  </si>
  <si>
    <t>6502.1</t>
  </si>
  <si>
    <t xml:space="preserve">Montáž svietidla </t>
  </si>
  <si>
    <t>43980262</t>
  </si>
  <si>
    <t>129</t>
  </si>
  <si>
    <t>6502</t>
  </si>
  <si>
    <t>Svietidlo 20W 830 op 1k1-1k1</t>
  </si>
  <si>
    <t>-1166118484</t>
  </si>
  <si>
    <t>SLP</t>
  </si>
  <si>
    <t>Slaboprúd</t>
  </si>
  <si>
    <t>130</t>
  </si>
  <si>
    <t>210190003075</t>
  </si>
  <si>
    <t>Montáž a vyskladanie dátového rozvádzača - RACK</t>
  </si>
  <si>
    <t>-749187417</t>
  </si>
  <si>
    <t>131</t>
  </si>
  <si>
    <t>3571201000010</t>
  </si>
  <si>
    <t>RS-19" Rozvádzač stojanový 15U/600x600 (aktívne prvky a prípojka slaboprúdového operátora nie sú predmetom tejto PD)</t>
  </si>
  <si>
    <t>1567339384</t>
  </si>
  <si>
    <t>132</t>
  </si>
  <si>
    <t>357876</t>
  </si>
  <si>
    <t>RP-19" Rozvodný panel 5x230V, prep. ochrana, 3m</t>
  </si>
  <si>
    <t>908642627</t>
  </si>
  <si>
    <t>133</t>
  </si>
  <si>
    <t>560203</t>
  </si>
  <si>
    <t>RP-19" Vyväzovací panel 1U kovový, 5x malý háčik</t>
  </si>
  <si>
    <t>-1643651324</t>
  </si>
  <si>
    <t>134</t>
  </si>
  <si>
    <t>35736983690369</t>
  </si>
  <si>
    <t>K-Patch panel pre 24xRJ45,1U,prázdny</t>
  </si>
  <si>
    <t>985272923</t>
  </si>
  <si>
    <t>135</t>
  </si>
  <si>
    <t>78112336</t>
  </si>
  <si>
    <t>K-Cat.6A, 10Giga Keystone Modul 1xRJ45/s, HD</t>
  </si>
  <si>
    <t>383557260</t>
  </si>
  <si>
    <t>136</t>
  </si>
  <si>
    <t>3571208686</t>
  </si>
  <si>
    <t>RP-Montážna sada M6 - 4x šrob, podložka a pl.matka</t>
  </si>
  <si>
    <t>541295687</t>
  </si>
  <si>
    <t>137</t>
  </si>
  <si>
    <t>357594051</t>
  </si>
  <si>
    <t>RP-19" Polica výsuvná 1U/450mm, Nosnosť 30kg</t>
  </si>
  <si>
    <t>1401201849</t>
  </si>
  <si>
    <t>138</t>
  </si>
  <si>
    <t>220512122.1</t>
  </si>
  <si>
    <t>STP 4x2xAWG23, Category 6A, 550 MHz, LSOH, B2ca - s1, d1, a1, uloženého v rúrke</t>
  </si>
  <si>
    <t>-1897758281</t>
  </si>
  <si>
    <t>139</t>
  </si>
  <si>
    <t>3582010321.1</t>
  </si>
  <si>
    <t>699779564</t>
  </si>
  <si>
    <t>140</t>
  </si>
  <si>
    <t>2205565</t>
  </si>
  <si>
    <t>Konektor RJ45 cat. 6a FTP pre drôt na silný vodič</t>
  </si>
  <si>
    <t>-2102580971</t>
  </si>
  <si>
    <t>141</t>
  </si>
  <si>
    <t>3745106689</t>
  </si>
  <si>
    <t>Konektor RJ45</t>
  </si>
  <si>
    <t>-15262071</t>
  </si>
  <si>
    <t>RH</t>
  </si>
  <si>
    <t>Hlavný rozvádzač</t>
  </si>
  <si>
    <t>142</t>
  </si>
  <si>
    <t>210193075</t>
  </si>
  <si>
    <t>Kompaktná skriňa 1-krídlová IP55 V=1400 Š=600 H=300mm</t>
  </si>
  <si>
    <t>1577277667</t>
  </si>
  <si>
    <t>143</t>
  </si>
  <si>
    <t>3571201010</t>
  </si>
  <si>
    <t>837382424</t>
  </si>
  <si>
    <t>144</t>
  </si>
  <si>
    <t>63206030</t>
  </si>
  <si>
    <t>Výzbroj rozvádzača (ističe, prúdové chrániče, stykače, ...)</t>
  </si>
  <si>
    <t>-376205300</t>
  </si>
  <si>
    <t>145</t>
  </si>
  <si>
    <t>M.3.51</t>
  </si>
  <si>
    <t>podružný materál (svorky, pásky a pod.)</t>
  </si>
  <si>
    <t>-2024329677</t>
  </si>
  <si>
    <t>146</t>
  </si>
  <si>
    <t>K.13.133336666</t>
  </si>
  <si>
    <t>Vyskladanie rozvádzača</t>
  </si>
  <si>
    <t>-871120558</t>
  </si>
  <si>
    <t>147</t>
  </si>
  <si>
    <t>-169647087</t>
  </si>
  <si>
    <t>148</t>
  </si>
  <si>
    <t>-167885497</t>
  </si>
  <si>
    <t>149</t>
  </si>
  <si>
    <t>707544215</t>
  </si>
  <si>
    <t>150</t>
  </si>
  <si>
    <t>574021284</t>
  </si>
  <si>
    <t>151</t>
  </si>
  <si>
    <t>977930513</t>
  </si>
  <si>
    <t>152</t>
  </si>
  <si>
    <t>1106673593</t>
  </si>
  <si>
    <t>153</t>
  </si>
  <si>
    <t>1116824831</t>
  </si>
  <si>
    <t>SO-2.3_ZTI - Zdravotechnická inštalácia</t>
  </si>
  <si>
    <t xml:space="preserve">    8 - Rúrové vedenie</t>
  </si>
  <si>
    <t>PSV - Práce a dodávky PSV</t>
  </si>
  <si>
    <t xml:space="preserve">    713 - Izolácie tepelné</t>
  </si>
  <si>
    <t xml:space="preserve">    721 - Zdravotech. vnútorná kanalizácia</t>
  </si>
  <si>
    <t xml:space="preserve">    722 - Zdravotechnika - vnútorný vodovod</t>
  </si>
  <si>
    <t xml:space="preserve">    725 - Zdravotechnika - zariaď. predmety</t>
  </si>
  <si>
    <t>Rúrové vedenie</t>
  </si>
  <si>
    <t>871171000.S</t>
  </si>
  <si>
    <t>Montáž vodovodného potrubia z dvojvsrtvového PE 100 SDR11/PN16 zváraných natupo D 32x3,0 mm</t>
  </si>
  <si>
    <t>-512827600</t>
  </si>
  <si>
    <t>286130048900.S</t>
  </si>
  <si>
    <t>Rúra HDPE PE100 D 32x2,9 mm, dĺ. 100 m, 26.2, PN 16 (SDR11) pre tlakový rozvod pitnej vody</t>
  </si>
  <si>
    <t>1764155705</t>
  </si>
  <si>
    <t>871266000</t>
  </si>
  <si>
    <t>Montáž kanalizačného PVC-U potrubia hladkého viacvrstvového DN 100</t>
  </si>
  <si>
    <t>-738302816</t>
  </si>
  <si>
    <t>286120000200.S</t>
  </si>
  <si>
    <t>Rúra PVC hladký, kanalizačný, gravitačný systém Dxr 110x3,2 mm, dĺ. 1 m, SN4 - napenená (viacvrstvová)</t>
  </si>
  <si>
    <t>763509931</t>
  </si>
  <si>
    <t>Poznámka k položke:_x000D_
vonkajší priemer 110 mm, vnútorný priemer 103,6 mm, hrúbka steny 3,2 mm</t>
  </si>
  <si>
    <t>871276002</t>
  </si>
  <si>
    <t>Montáž kanalizačného PVC-U potrubia hladkého viacvrstvového DN 125</t>
  </si>
  <si>
    <t>1946966324</t>
  </si>
  <si>
    <t>286120000700.S</t>
  </si>
  <si>
    <t>Rúra PVC hladký, kanalizačný, gravitačný systém Dxr 125x3,2 mm, dĺ. 1 m, SN4 - napenená (viacvrstvová)</t>
  </si>
  <si>
    <t>-1711229101</t>
  </si>
  <si>
    <t>Poznámka k položke:_x000D_
vonkajší priemer 125 mm, vnútorný priemer 118,6 mm, hrúbka steny 3,2 mm</t>
  </si>
  <si>
    <t>877266000.S</t>
  </si>
  <si>
    <t>Montáž kanalizačného PVC-U kolena DN 100</t>
  </si>
  <si>
    <t>517065203</t>
  </si>
  <si>
    <t>286510003400.S</t>
  </si>
  <si>
    <t>Koleno PVC-U, DN 110x15°, 30°, 45° pre hladký, kanalizačný, gravitačný systém</t>
  </si>
  <si>
    <t>-1810565353</t>
  </si>
  <si>
    <t>877276002.S</t>
  </si>
  <si>
    <t>Montáž kanalizačného PVC-U kolena DN 125</t>
  </si>
  <si>
    <t>1444666519</t>
  </si>
  <si>
    <t>286510003800.S</t>
  </si>
  <si>
    <t>Koleno PVC-U, DN 125x15°, 30°, 45° pre pre hladký, kanalizačný, gravitačný systém</t>
  </si>
  <si>
    <t>1318324631</t>
  </si>
  <si>
    <t>877276026.S</t>
  </si>
  <si>
    <t>Montáž kanalizačnej PVC-U odbočky DN 125</t>
  </si>
  <si>
    <t>-916849052</t>
  </si>
  <si>
    <t>286510013200.S</t>
  </si>
  <si>
    <t>Odbočka 45° PVC, DN 125/110 pre hladký, kanalizačný, gravitačný systém</t>
  </si>
  <si>
    <t>-891833050</t>
  </si>
  <si>
    <t>877276048.S</t>
  </si>
  <si>
    <t>Montáž kanalizačnej PVC-U redukcie DN 125/100</t>
  </si>
  <si>
    <t>1305648302</t>
  </si>
  <si>
    <t>286510007900.S</t>
  </si>
  <si>
    <t>Redukcia PVC-U DN 125/110 pre hladký, kanalizačný, gravitačný systém</t>
  </si>
  <si>
    <t>-1848010136</t>
  </si>
  <si>
    <t>892311000</t>
  </si>
  <si>
    <t>Skúška tesnosti kanalizácie D 150 mm</t>
  </si>
  <si>
    <t>551680956</t>
  </si>
  <si>
    <t>998276101</t>
  </si>
  <si>
    <t>Presun hmôt pre rúrové vedenie hĺbené z rúr z plast., hmôt alebo sklolamin. v otvorenom výkope</t>
  </si>
  <si>
    <t>1044772319</t>
  </si>
  <si>
    <t>PSV</t>
  </si>
  <si>
    <t>Práce a dodávky PSV</t>
  </si>
  <si>
    <t>Izolácie tepelné</t>
  </si>
  <si>
    <t>713482111</t>
  </si>
  <si>
    <t>Montáž trubíc z PE, hr.do 10 mm,vnút.priemer do 38 mm</t>
  </si>
  <si>
    <t>-1899545959</t>
  </si>
  <si>
    <t>283310001100.S</t>
  </si>
  <si>
    <t>Izolačná PE trubica dxhr. 18x9 mm, nadrezaná, na izolovanie rozvodov vody, kúrenia, zdravotechniky</t>
  </si>
  <si>
    <t>1587048922</t>
  </si>
  <si>
    <t>Poznámka k položke:_x000D_
Tepelná izolácia z polyetylénu (PEF) vhodná na izolovanie rozvodov teplej vody a vykurovania.  Súčiniteľ' tepelnej vodivosti  λ40°C=0.040W/m.K. Reakcia na oheň E.</t>
  </si>
  <si>
    <t>283310001300.S</t>
  </si>
  <si>
    <t>Izolačná PE trubica dxhr. 22x9 mm, nadrezaná, na izolovanie rozvodov vody, kúrenia, zdravotechniky</t>
  </si>
  <si>
    <t>1234712873</t>
  </si>
  <si>
    <t>283310001500.S</t>
  </si>
  <si>
    <t>Izolačná PE trubica dxhr. 28x9 mm, nadrezaná, na izolovanie rozvodov vody, kúrenia, zdravotechniky</t>
  </si>
  <si>
    <t>419266084</t>
  </si>
  <si>
    <t>283310001600.S</t>
  </si>
  <si>
    <t>Izolačná PE trubica dxhr. 35x9 mm, nadrezaná, na izolovanie rozvodov vody, kúrenia, zdravotechniky</t>
  </si>
  <si>
    <t>1459156426</t>
  </si>
  <si>
    <t>713482121</t>
  </si>
  <si>
    <t>Montáž trubíc z PE, hr.15-20 mm,vnút.priemer do 38 mm</t>
  </si>
  <si>
    <t>667489628</t>
  </si>
  <si>
    <t>283310004700.S</t>
  </si>
  <si>
    <t>Izolačná PE trubica dxhr. 22x20 mm, nadrezaná, na izolovanie rozvodov vody, kúrenia, zdravotechniky</t>
  </si>
  <si>
    <t>-2061855146</t>
  </si>
  <si>
    <t>713482131</t>
  </si>
  <si>
    <t>Montáž trubíc z PE, hr.30 mm,vnút.priemer do 38 mm</t>
  </si>
  <si>
    <t>-875928306</t>
  </si>
  <si>
    <t>283310006300.S</t>
  </si>
  <si>
    <t>Izolačná PE trubica dxhr. 28x30 mm, rozrezaná, na izolovanie rozvodov vody, kúrenia, zdravotechniky</t>
  </si>
  <si>
    <t>-2025735546</t>
  </si>
  <si>
    <t>283310006400.S</t>
  </si>
  <si>
    <t>Izolačná PE trubica dxhr. 35x30 mm, rozrezaná, na izolovanie rozvodov vody, kúrenia, zdravotechniky</t>
  </si>
  <si>
    <t>1130518930</t>
  </si>
  <si>
    <t>998713201.S</t>
  </si>
  <si>
    <t>Presun hmôt pre izolácie tepelné v objektoch výšky do 6 m</t>
  </si>
  <si>
    <t>1230104133</t>
  </si>
  <si>
    <t>721</t>
  </si>
  <si>
    <t>Zdravotech. vnútorná kanalizácia</t>
  </si>
  <si>
    <t>721171721.S</t>
  </si>
  <si>
    <t>Potrubie odhlučnené odpadové prípojné DN 50</t>
  </si>
  <si>
    <t>-2075747959</t>
  </si>
  <si>
    <t>721171722.S</t>
  </si>
  <si>
    <t>Potrubie odhlučnené odpadové prípojné DN 75</t>
  </si>
  <si>
    <t>580934411</t>
  </si>
  <si>
    <t>721171724.S</t>
  </si>
  <si>
    <t>Potrubie odhlučnené odpadové prípojné DN 110</t>
  </si>
  <si>
    <t>822582807</t>
  </si>
  <si>
    <t>721290111.S</t>
  </si>
  <si>
    <t>Ostatné - skúška tesnosti kanalizácie v objektoch vodou do DN 125</t>
  </si>
  <si>
    <t>610516844</t>
  </si>
  <si>
    <t>998721201.S</t>
  </si>
  <si>
    <t>Presun hmôt pre vnútornú kanalizáciu v objektoch výšky do 6 m</t>
  </si>
  <si>
    <t>1763717996</t>
  </si>
  <si>
    <t>722</t>
  </si>
  <si>
    <t>Zdravotechnika - vnútorný vodovod</t>
  </si>
  <si>
    <t>722161012.S</t>
  </si>
  <si>
    <t>Vodovodné potrubie z nerezových rúrok spájaných lisovaním D 35 mm</t>
  </si>
  <si>
    <t>2108721201</t>
  </si>
  <si>
    <t>722171150.S</t>
  </si>
  <si>
    <t>Plasthliníkové potrubie v kotúčoch spájané lisovaním d 16 mm</t>
  </si>
  <si>
    <t>980364625</t>
  </si>
  <si>
    <t>722171151.S</t>
  </si>
  <si>
    <t>Plasthliníkové potrubie v kotúčoch spájané lisovaním d 18 mm</t>
  </si>
  <si>
    <t>-126208152</t>
  </si>
  <si>
    <t>722171152.S</t>
  </si>
  <si>
    <t>Plasthliníkové potrubie v kotúčoch spájané lisovaním d 20 mm</t>
  </si>
  <si>
    <t>1375188129</t>
  </si>
  <si>
    <t>722171153.S</t>
  </si>
  <si>
    <t>Plasthliníkové potrubie v kotúčoch spájané lisovaním d 26 mm</t>
  </si>
  <si>
    <t>-420816708</t>
  </si>
  <si>
    <t>722221010</t>
  </si>
  <si>
    <t>Montáž guľového kohúta závitového priameho pre vodu G 1/2</t>
  </si>
  <si>
    <t>1209365605</t>
  </si>
  <si>
    <t>551110004900.S</t>
  </si>
  <si>
    <t>Guľový uzáver pre vodu 1/2", niklovaná mosadz</t>
  </si>
  <si>
    <t>941681057</t>
  </si>
  <si>
    <t>722221020.S</t>
  </si>
  <si>
    <t>Montáž guľového kohúta závitového priameho pre vodu G 1</t>
  </si>
  <si>
    <t>-1841765558</t>
  </si>
  <si>
    <t>551110005100.S</t>
  </si>
  <si>
    <t>Guľový uzáver pre vodu 1", niklovaná mosadz</t>
  </si>
  <si>
    <t>773092764</t>
  </si>
  <si>
    <t>722221025</t>
  </si>
  <si>
    <t>Montáž guľového kohúta závitového priameho pre vodu G 5/4</t>
  </si>
  <si>
    <t>1070466984</t>
  </si>
  <si>
    <t>5511870030</t>
  </si>
  <si>
    <t>Guľový uzáver pre vodu, 5/4", FF páčka, niklovaná mosadz</t>
  </si>
  <si>
    <t>-897854555</t>
  </si>
  <si>
    <t>722221082.S</t>
  </si>
  <si>
    <t>Montáž guľového kohúta vypúšťacieho závitového G 1/2</t>
  </si>
  <si>
    <t>1256796040</t>
  </si>
  <si>
    <t>551110011300.S</t>
  </si>
  <si>
    <t>Guľový uzáver vypúšťací s páčkou, 3/4" M, mosadz</t>
  </si>
  <si>
    <t>-1088705460</t>
  </si>
  <si>
    <t>722221082.S1</t>
  </si>
  <si>
    <t>Montáž guľového kohúta vypúšťacieho závitového G 1</t>
  </si>
  <si>
    <t>-1531597133</t>
  </si>
  <si>
    <t>551110011300.S.1</t>
  </si>
  <si>
    <t xml:space="preserve">Guľový kohút s vypúšťaním  1 </t>
  </si>
  <si>
    <t>-390796063</t>
  </si>
  <si>
    <t>722221175.S</t>
  </si>
  <si>
    <t>Montáž poistného ventilu závitového pre vodu G 3/4</t>
  </si>
  <si>
    <t>1224882858</t>
  </si>
  <si>
    <t>551210021600.S</t>
  </si>
  <si>
    <t>Ventil poistný pre kúrenie 3/4”, PN 10, mosadz</t>
  </si>
  <si>
    <t>-288892426</t>
  </si>
  <si>
    <t>722221270.S</t>
  </si>
  <si>
    <t>Montáž spätného ventilu závitového G 3/4</t>
  </si>
  <si>
    <t>-1725510238</t>
  </si>
  <si>
    <t>551110016600.S</t>
  </si>
  <si>
    <t>Spätný ventil kontrolovateľný, 3/4" FF, PN 16, mosadz, disk plast</t>
  </si>
  <si>
    <t>-24384311</t>
  </si>
  <si>
    <t>722221275.S</t>
  </si>
  <si>
    <t>Montáž spätného ventilu závitového G 1</t>
  </si>
  <si>
    <t>-462756784</t>
  </si>
  <si>
    <t>551110016500.S</t>
  </si>
  <si>
    <t>Spätný ventil kontrolovateľný, 1" FF, PN 16, mosadz, disk plast</t>
  </si>
  <si>
    <t>917690405</t>
  </si>
  <si>
    <t>722221370.S</t>
  </si>
  <si>
    <t>Montáž vodovodného filtra závitového G 1</t>
  </si>
  <si>
    <t>-2013543067</t>
  </si>
  <si>
    <t>422010003100.S</t>
  </si>
  <si>
    <t>Filter závitový na vodu 1", FF, PN 20, mosadz</t>
  </si>
  <si>
    <t>1212672565</t>
  </si>
  <si>
    <t>722229101.S</t>
  </si>
  <si>
    <t>Montáž ventilu vypúšťacieho, plniaceho, G 1/2</t>
  </si>
  <si>
    <t>62233619</t>
  </si>
  <si>
    <t>551110011200.S</t>
  </si>
  <si>
    <t>Guľový uzáver vypúšťací s páčkou, 1/2" M, mosadz</t>
  </si>
  <si>
    <t>-1753583161</t>
  </si>
  <si>
    <t>722250010.S</t>
  </si>
  <si>
    <t>Montáž hydrantového systému s tvarovo stálou hadicou D 33</t>
  </si>
  <si>
    <t>súb.</t>
  </si>
  <si>
    <t>-1919561479</t>
  </si>
  <si>
    <t>449150003000.S</t>
  </si>
  <si>
    <t>Hydrantový systém s tvarovo stálou hadicou D 25</t>
  </si>
  <si>
    <t>-1999496336</t>
  </si>
  <si>
    <t xml:space="preserve">Poznámka k položke:_x000D_
_x000D_
</t>
  </si>
  <si>
    <t>449150000100.l</t>
  </si>
  <si>
    <t>Hadicový navijak, DN 25 /30, s hadicou dĺžky 30 m, bez skrinky</t>
  </si>
  <si>
    <t>1417980396</t>
  </si>
  <si>
    <t>722290226</t>
  </si>
  <si>
    <t>Tlaková skúška vodovodného potrubia závitového do DN 50</t>
  </si>
  <si>
    <t>-939853911</t>
  </si>
  <si>
    <t>722290234</t>
  </si>
  <si>
    <t>Prepláchnutie a dezinfekcia vodovodného potrubia do DN 80</t>
  </si>
  <si>
    <t>218399520</t>
  </si>
  <si>
    <t>732331030.1</t>
  </si>
  <si>
    <t>Montáž expanznej nádoby tlak 10 barov s membránou 8l</t>
  </si>
  <si>
    <t>-1821581307</t>
  </si>
  <si>
    <t>4846760000.1</t>
  </si>
  <si>
    <t>Nádoba-expanzná typ DD, tlak 10 barov s vakom 8 l biela</t>
  </si>
  <si>
    <t>1982928179</t>
  </si>
  <si>
    <t>Poznámka k položke:_x000D_
expanzná nádoba pre solárne, vykurovacie a glykolové chladiace sústavy</t>
  </si>
  <si>
    <t>998722201.S</t>
  </si>
  <si>
    <t>Presun hmôt pre vnútorný vodovod v objektoch výšky do 6 m</t>
  </si>
  <si>
    <t>-1878763144</t>
  </si>
  <si>
    <t>725</t>
  </si>
  <si>
    <t>Zdravotechnika - zariaď. predmety</t>
  </si>
  <si>
    <t>723221009.S</t>
  </si>
  <si>
    <t>Montáž prechodky pre rozvod plynu s jedným závitom G 1</t>
  </si>
  <si>
    <t>2128969401</t>
  </si>
  <si>
    <t>197730051000.S</t>
  </si>
  <si>
    <t>Prechodka lisovacia - závit vonkajší 1"Mx32 mm, PN 10, pre plynové potrubia, niklovaná mosadz</t>
  </si>
  <si>
    <t>1116489493</t>
  </si>
  <si>
    <t>725119721</t>
  </si>
  <si>
    <t>Montáž predstenového systému záchodov do ľahkých stien s kovovou konštrukciou</t>
  </si>
  <si>
    <t>-1014266851</t>
  </si>
  <si>
    <t>552370000100.S</t>
  </si>
  <si>
    <t>Predstenový systém pre závesné WC so splachovacou podomietkovou nádržou do ľahkých montovaných konštrukcií</t>
  </si>
  <si>
    <t>836297042</t>
  </si>
  <si>
    <t>725149720</t>
  </si>
  <si>
    <t>Montáž záchodu do predstenového systému</t>
  </si>
  <si>
    <t>2122303778</t>
  </si>
  <si>
    <t>642360000500.S</t>
  </si>
  <si>
    <t>Misa záchodová keramická závesná so splachovacím okruhom</t>
  </si>
  <si>
    <t>345792126</t>
  </si>
  <si>
    <t>552380001300.S</t>
  </si>
  <si>
    <t>Ovládacie tlačidlo podomietkové pre dvojité splachovanie</t>
  </si>
  <si>
    <t>1621642128</t>
  </si>
  <si>
    <t>725149740.S</t>
  </si>
  <si>
    <t>Montáž predstenového systému pisoárov do ľahkých stien s kovovou konštrukciou</t>
  </si>
  <si>
    <t>383084861</t>
  </si>
  <si>
    <t>552370000900.S</t>
  </si>
  <si>
    <t>Predstenový systém pre pisoár do ľahkých montovaných konštrukcií</t>
  </si>
  <si>
    <t>-1654248374</t>
  </si>
  <si>
    <t>725149745.S</t>
  </si>
  <si>
    <t>Montáž pisoáru do predstenového systému</t>
  </si>
  <si>
    <t>347250228</t>
  </si>
  <si>
    <t>642510000200.S</t>
  </si>
  <si>
    <t>Pisoár so senzorom keramický</t>
  </si>
  <si>
    <t>-655096665</t>
  </si>
  <si>
    <t>725219401</t>
  </si>
  <si>
    <t>Montáž umývadla keramického na skrutky do muriva, bez výtokovej armatúry</t>
  </si>
  <si>
    <t>-1223196867</t>
  </si>
  <si>
    <t>642110004300.S</t>
  </si>
  <si>
    <t>Umývadlo keramické bežný typ</t>
  </si>
  <si>
    <t>-1956362271</t>
  </si>
  <si>
    <t>725319112</t>
  </si>
  <si>
    <t>Montáž kuchynských drezov jednoduchých, hranatých s rozmerom do 600x600 mm, bez výtokových armatúr</t>
  </si>
  <si>
    <t>-2133101689</t>
  </si>
  <si>
    <t>552310000200.S</t>
  </si>
  <si>
    <t>Kuchynský drez nerezový na zapustenie do dosky 340x400 mm</t>
  </si>
  <si>
    <t>-2069852911</t>
  </si>
  <si>
    <t>725332320.S</t>
  </si>
  <si>
    <t>Montáž výlevky keramickej závesnej bez výtokovej armatúry</t>
  </si>
  <si>
    <t>-862072698</t>
  </si>
  <si>
    <t>642710000100.S</t>
  </si>
  <si>
    <t>Výlevka stojatá keramická s plastovou mrežou</t>
  </si>
  <si>
    <t>2027165002</t>
  </si>
  <si>
    <t>725539103.S</t>
  </si>
  <si>
    <t>Montáž elektrického ohrievača závesného zvislého do 120 L</t>
  </si>
  <si>
    <t>406575830</t>
  </si>
  <si>
    <t>5413.S20005600</t>
  </si>
  <si>
    <t>Ohrievač vody  elektrický tlakový závesný zvislý akumulačný, objem 120 l,</t>
  </si>
  <si>
    <t>1409995910</t>
  </si>
  <si>
    <t>Poznámka k položke:_x000D_
Bezpečnostný poistný ventil súčasť dodávky, minimálne tepelné straty, hrubá PU izolácia</t>
  </si>
  <si>
    <t>725819401</t>
  </si>
  <si>
    <t>Montáž ventilu rohového s pripojovacou rúrkou G 1/2</t>
  </si>
  <si>
    <t>-477119956</t>
  </si>
  <si>
    <t>551410000200.S</t>
  </si>
  <si>
    <t>Ventil pre hygienické a zdravotnické zariadenia T 1300 1/2" priamy na zamurovanie</t>
  </si>
  <si>
    <t>988806754</t>
  </si>
  <si>
    <t>725829201</t>
  </si>
  <si>
    <t>Montáž batérie umývadlovej a drezovej nástennej pákovej alebo klasickej s mechanickým ovládaním</t>
  </si>
  <si>
    <t>472044443</t>
  </si>
  <si>
    <t>551450003800.S</t>
  </si>
  <si>
    <t>Batéria umývadlová stojanková páková</t>
  </si>
  <si>
    <t>628592562</t>
  </si>
  <si>
    <t>551450000600.S</t>
  </si>
  <si>
    <t>Batéria drezová stojanková páková</t>
  </si>
  <si>
    <t>-9503095</t>
  </si>
  <si>
    <t>725869300</t>
  </si>
  <si>
    <t>Montáž zápachovej uzávierky pre zariaďovacie predmety, umývadlovej do D 32 mm</t>
  </si>
  <si>
    <t>-777639204</t>
  </si>
  <si>
    <t>551620006400.S</t>
  </si>
  <si>
    <t>Zápachová uzávierka - sifón pre umývadlá DN 40</t>
  </si>
  <si>
    <t>1510064966</t>
  </si>
  <si>
    <t>725869311.S</t>
  </si>
  <si>
    <t>Montáž zápachovej uzávierky pre zariaďovacie predmety, drezovej do D 50 mm (pre jeden drez)</t>
  </si>
  <si>
    <t>1978810065</t>
  </si>
  <si>
    <t>551620009900</t>
  </si>
  <si>
    <t>Zápachová uzávierka HL 100/G50, DN 50x6/4", s kĺbom, výškovo nastaviteľnou rúrkou s pripojovacím závitom, PP</t>
  </si>
  <si>
    <t>1426419460</t>
  </si>
  <si>
    <t>Poznámka k položke:_x000D_
S výškovo nastaviteľnou zásuvnou rúrkou.</t>
  </si>
  <si>
    <t>725869380.S</t>
  </si>
  <si>
    <t>Montáž zápachovej uzávierky pre zariaďovacie predmety, ostatných typov do D 32 mm</t>
  </si>
  <si>
    <t>-527360174</t>
  </si>
  <si>
    <t>551620027100</t>
  </si>
  <si>
    <t>Vtokový lievik HL21, DN 32, (0,17 l/s), s protizápachovým uzáverom, vetranie a klimatizácia, PP</t>
  </si>
  <si>
    <t>-666889055</t>
  </si>
  <si>
    <t>Poznámka k položke:_x000D_
Výška vodného uzáveru 60mm, s prídavnou mechanickou zápachovou uzávierkou (guličkou). Pre odtokové potrubia s občasným prietokom vody. Je tesný proti zápachu i bez vody v zápachovej uzávierke.</t>
  </si>
  <si>
    <t>998725201.S</t>
  </si>
  <si>
    <t>Presun hmôt pre zariaďovacie predmety v objektoch výšky do 6 m</t>
  </si>
  <si>
    <t>208399866</t>
  </si>
  <si>
    <t>SO-3 - Amfiteáter, Zázemie</t>
  </si>
  <si>
    <t>SO-3.1 - Amfiteáter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</si>
  <si>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</si>
  <si>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</si>
  <si>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</si>
  <si>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</si>
  <si>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5 - Komunikácie</t>
  </si>
  <si>
    <t xml:space="preserve">    9 - Ostatné konštrukcie a práce-búranie</t>
  </si>
  <si>
    <t xml:space="preserve">    99 - Presun hmôt HSV</t>
  </si>
  <si>
    <t>Zemné práce</t>
  </si>
  <si>
    <t>121101111.S</t>
  </si>
  <si>
    <t>Odstránenie ornice s vodor. premiestn. na hromady, so zložením na vzdialenosť do 100 m a do 100 m3</t>
  </si>
  <si>
    <t>-422938472</t>
  </si>
  <si>
    <t>131201102.S</t>
  </si>
  <si>
    <t>Výkop nezapaženej jamy v hornine 3, nad 100 do 1000 m3</t>
  </si>
  <si>
    <t>1201958541</t>
  </si>
  <si>
    <t>131201109.S</t>
  </si>
  <si>
    <t>Hĺbenie nezapažených jám a zárezov. Príplatok za lepivosť horniny 3</t>
  </si>
  <si>
    <t>1177176781</t>
  </si>
  <si>
    <t>162301112.S</t>
  </si>
  <si>
    <t>Vodorovné premiestnenie výkopku po nespevnenej ceste z  horniny tr.1-4, do 100 m3 na vzdialenosť do 1000 m - ornica</t>
  </si>
  <si>
    <t>-126986804</t>
  </si>
  <si>
    <t>162501112.S</t>
  </si>
  <si>
    <t>Vodorovné premiestnenie výkopku po nespevnenej ceste z horniny tr.1-4, do 100 m3 na vzdialenosť do 3000 m</t>
  </si>
  <si>
    <t>1282989345</t>
  </si>
  <si>
    <t>162501113.S</t>
  </si>
  <si>
    <t>Vodorovné premiestnenie výkopku po nespevnenej ceste z horniny tr.1-4, do 100 m3, príplatok k cene za každých ďalšich a začatých 1000 m</t>
  </si>
  <si>
    <t>1247140352</t>
  </si>
  <si>
    <t>167101101.S</t>
  </si>
  <si>
    <t>Nakladanie neuľahnutého výkopku z hornín tr.1-4 do 100 m3</t>
  </si>
  <si>
    <t>-1783324653</t>
  </si>
  <si>
    <t>167101103.S</t>
  </si>
  <si>
    <t>Prekladanie neuľahnutého výkopku z hornín 1 až 4</t>
  </si>
  <si>
    <t>-1163786667</t>
  </si>
  <si>
    <t>171209002.S</t>
  </si>
  <si>
    <t>Poplatok za skládku - zemina a kamenivo (17 05) ostatné</t>
  </si>
  <si>
    <t>1634863094</t>
  </si>
  <si>
    <t>174101002.S</t>
  </si>
  <si>
    <t>Zásyp sypaninou so zhutnením jám, šachiet, rýh, zárezov alebo okolo objektov nad 100 do 1000 m3</t>
  </si>
  <si>
    <t>-20530924</t>
  </si>
  <si>
    <t>-804535030</t>
  </si>
  <si>
    <t>174201101.S</t>
  </si>
  <si>
    <t>Zásyp sypaninou bez zhutnenia jám, šachiet, rýh, zárezov alebo okolo objektov do 100 m3</t>
  </si>
  <si>
    <t>-1277042378</t>
  </si>
  <si>
    <t>180402111.S</t>
  </si>
  <si>
    <t>Založenie trávnika parkového výsevom v rovine do 1:5</t>
  </si>
  <si>
    <t>1189089710</t>
  </si>
  <si>
    <t>005720001400.S</t>
  </si>
  <si>
    <t>Osivá tráv - semená parkovej zmesi</t>
  </si>
  <si>
    <t>-124099231</t>
  </si>
  <si>
    <t>182001111.S</t>
  </si>
  <si>
    <t>Plošná úprava terénu pri nerovnostiach terénu nad 50-100 mm v rovine alebo na svahu do 1:5</t>
  </si>
  <si>
    <t>1817062199</t>
  </si>
  <si>
    <t>183403153.S</t>
  </si>
  <si>
    <t>Obrobenie pôdy hrabaním v rovine alebo na svahu do 1:5</t>
  </si>
  <si>
    <t>1130755891</t>
  </si>
  <si>
    <t>183403161.S</t>
  </si>
  <si>
    <t>Obrobenie pôdy valcovaním v rovine alebo na svahu do 1:5</t>
  </si>
  <si>
    <t>1367022738</t>
  </si>
  <si>
    <t>184852010.S</t>
  </si>
  <si>
    <t>Hnojenie trávnika v rovine alebo na svahu do 1:5 umelým hnojivom</t>
  </si>
  <si>
    <t>1676012060</t>
  </si>
  <si>
    <t>251110000100.S</t>
  </si>
  <si>
    <t>Liadok amónny s dolomitom, N27%+CaO7%+Mgo5%</t>
  </si>
  <si>
    <t>-1796270286</t>
  </si>
  <si>
    <t>917511121.S2</t>
  </si>
  <si>
    <t>Osadenie obruby plastovej výšky do 8 cm (oddelenie výsadbovej plochy od okolitých trávnatých plôch)</t>
  </si>
  <si>
    <t>1341485039</t>
  </si>
  <si>
    <t>140035</t>
  </si>
  <si>
    <t>Plastový klinec k neviditeľnému záhr. obrubníku, vrátane 3% stratné</t>
  </si>
  <si>
    <t>-408826484</t>
  </si>
  <si>
    <t>Z156118461453300.1</t>
  </si>
  <si>
    <t>Neviditeľný plastový obrubník - výška 78 mm, dĺžka 1 m, vrátane 3% stratné</t>
  </si>
  <si>
    <t>131482295</t>
  </si>
  <si>
    <t>Zakladanie</t>
  </si>
  <si>
    <t>271533001.S</t>
  </si>
  <si>
    <t>Násyp pod základové konštrukcie so zhutnením z  kameniva hrubého drveného fr.32-63 mm</t>
  </si>
  <si>
    <t>-766800981</t>
  </si>
  <si>
    <t>Zvislé a kompletné konštrukcie</t>
  </si>
  <si>
    <t>327121111.S</t>
  </si>
  <si>
    <t>Montáž prefabrikovaného obkladového dielca oporných múrov z betónu železového hmotnosti do 5t</t>
  </si>
  <si>
    <t>-281269759</t>
  </si>
  <si>
    <t>_oporna</t>
  </si>
  <si>
    <t>Prefabrikované prvky - s 100/60,75 - presná špecifikácia viď PD!</t>
  </si>
  <si>
    <t>-1930691424</t>
  </si>
  <si>
    <t>Vodorovné konštrukcie</t>
  </si>
  <si>
    <t>451577777.S</t>
  </si>
  <si>
    <t>Podklad pod dlažbu v ploche vodorovnej alebo v sklone do 1:5 hr. 30-100 mm z kameniva ťaženého</t>
  </si>
  <si>
    <t>1454675684</t>
  </si>
  <si>
    <t>Komunikácie</t>
  </si>
  <si>
    <t>564210121.S</t>
  </si>
  <si>
    <t>Podklad alebo kryt pre mlátovú cestu z vápencovej drviny fr. 0-4 mm s rozprestretím, vlhčením a zhutnením do hr. 50 mm, plochy do 200 m2</t>
  </si>
  <si>
    <t>-271070743</t>
  </si>
  <si>
    <t>564210211.S</t>
  </si>
  <si>
    <t>Podklad pre mlátový chodník zo štrkopiesku fr. 0-16 mm s rozprestretím, vlhčením a zhutnením hr. 50 mm, plochy do 200 m2</t>
  </si>
  <si>
    <t>-801280759</t>
  </si>
  <si>
    <t>564750311.S</t>
  </si>
  <si>
    <t>Podklad pre mlátový chodník z kameniva hrubého drveného fr. 16-32 mm s rozprestretím a zhutnením hr. 150 mm, plochy do 200 m2</t>
  </si>
  <si>
    <t>-447282131</t>
  </si>
  <si>
    <t>564760411.S</t>
  </si>
  <si>
    <t>Podklad pre mlátovú cestu z kameniva hrubého drveného fr. 32-63 mm s rozprestretím a zhutnením hr. 200 mm, plochy do 200 m2</t>
  </si>
  <si>
    <t>-168956691</t>
  </si>
  <si>
    <t>596811320R.S</t>
  </si>
  <si>
    <t>Kladenie betónových schodiskových stupňov do lôžka</t>
  </si>
  <si>
    <t>-1271398141</t>
  </si>
  <si>
    <t>_schod_stupen</t>
  </si>
  <si>
    <t>Betonové schody - Staré drevo (schody) 500x240x150 mm</t>
  </si>
  <si>
    <t>-420795311</t>
  </si>
  <si>
    <t>Ostatné konštrukcie a práce-búranie</t>
  </si>
  <si>
    <t>93610R.S</t>
  </si>
  <si>
    <t>D+M prvkov drobnej architektúry - konštrukcia sedenia vrátane kotvenia - presná špecifikácia viď časť C.3.1 - Detail 1</t>
  </si>
  <si>
    <t>-2104843337</t>
  </si>
  <si>
    <t xml:space="preserve">Poznámka k položke:_x000D_
2 - dubové rezivo (fošňa) 200x50mm s min. pevnosťou D30 a s max. vlhkosťou 15%_x000D_
3 - dubové rezivo (lata) 50x50mm s min. pevnosťou D30 a s max. vlhkosťou 15%_x000D_
4 - samorezná skrutka do dreva 80mm_x000D_
5 - závitová tyč o6mm kotvená do betónu pomocou chemickej kotvy min. 100mmv hlave so zapustenou podložkou a skrutkou_x000D_
_x000D_
_x000D_
</t>
  </si>
  <si>
    <t>Presun hmôt HSV</t>
  </si>
  <si>
    <t>998151111.S</t>
  </si>
  <si>
    <t>Presun hmôt pre obj.8152, 8153,8159,zvislá nosná konštr.z tehál,tvárnic,blokov výšky do 10 m</t>
  </si>
  <si>
    <t>-893231386</t>
  </si>
  <si>
    <t>SO-3.2 - Pódium</t>
  </si>
  <si>
    <t xml:space="preserve">    6 - Úpravy povrchov, podlahy, osadenie</t>
  </si>
  <si>
    <t xml:space="preserve">    711 - Izolácie proti vode a vlhkosti</t>
  </si>
  <si>
    <t xml:space="preserve">    763 - Konštrukcie - drevostavby</t>
  </si>
  <si>
    <t xml:space="preserve">    764 - Konštrukcie klampiarske</t>
  </si>
  <si>
    <t xml:space="preserve">    766 - Konštrukcie stolárske</t>
  </si>
  <si>
    <t>-1982043904</t>
  </si>
  <si>
    <t>132201101.S</t>
  </si>
  <si>
    <t>Výkop ryhy do šírky 600 mm v horn.3 do 100 m3</t>
  </si>
  <si>
    <t>1889339904</t>
  </si>
  <si>
    <t>132201109.S</t>
  </si>
  <si>
    <t>Príplatok k cene za lepivosť pri hĺbení rýh šírky do 600 mm zapažených i nezapažených s urovnaním dna v hornine 3</t>
  </si>
  <si>
    <t>-1211139231</t>
  </si>
  <si>
    <t>1027331020</t>
  </si>
  <si>
    <t>-459944527</t>
  </si>
  <si>
    <t>174101001.S</t>
  </si>
  <si>
    <t>Zásyp sypaninou so zhutnením jám, šachiet, rýh, zárezov alebo okolo objektov do 100 m3</t>
  </si>
  <si>
    <t>2109342619</t>
  </si>
  <si>
    <t>-2005962469</t>
  </si>
  <si>
    <t>1091728322</t>
  </si>
  <si>
    <t>-2093167329</t>
  </si>
  <si>
    <t>273321411.S</t>
  </si>
  <si>
    <t>-131864479</t>
  </si>
  <si>
    <t>273351217.S</t>
  </si>
  <si>
    <t>Debnenie stien základových dosiek, zhotovenie-tradičné</t>
  </si>
  <si>
    <t>-1054529768</t>
  </si>
  <si>
    <t>273351218.S</t>
  </si>
  <si>
    <t>Debnenie stien základových dosiek, odstránenie-tradičné</t>
  </si>
  <si>
    <t>-1239842093</t>
  </si>
  <si>
    <t>273362021.S</t>
  </si>
  <si>
    <t>Výstuž základových dosiek zo zvár. sietí KARI - zarátané v SO3.3!!!</t>
  </si>
  <si>
    <t>-1166205277</t>
  </si>
  <si>
    <t>274271021.S</t>
  </si>
  <si>
    <t>Murivo základových pásov (m3) z betónových debniacich tvárnic s betónovou výplňou C 16/20 hrúbky 200 mm</t>
  </si>
  <si>
    <t>-230491607</t>
  </si>
  <si>
    <t>274271031.S</t>
  </si>
  <si>
    <t>Murivo základových pásov (m3) z betónových debniacich tvárnic s betónovou výplňou C 16/20 hrúbky 250 mm</t>
  </si>
  <si>
    <t>-2399012</t>
  </si>
  <si>
    <t>274361825.S</t>
  </si>
  <si>
    <t>Výstuž pre murivo základových pásov z betónových debniacich tvárnic s betónovou výplňou z ocele B500 (10505) - zarátané v SO3.3!!!</t>
  </si>
  <si>
    <t>-1019442081</t>
  </si>
  <si>
    <t>274321312.S</t>
  </si>
  <si>
    <t>Betón základových pásov, železový (bez výstuže), tr. C 20/25 - pod drevené schodisko</t>
  </si>
  <si>
    <t>-1037896903</t>
  </si>
  <si>
    <t>274321411.S</t>
  </si>
  <si>
    <t>Betón základových pásov, železový (bez výstuže), tr. C 25/30</t>
  </si>
  <si>
    <t>290259048</t>
  </si>
  <si>
    <t>274361821.S</t>
  </si>
  <si>
    <t>Výstuž základových pásov z ocele B500 (10505) - zarátané v SO3.3!!!</t>
  </si>
  <si>
    <t>-1464119378</t>
  </si>
  <si>
    <t>Úpravy povrchov, podlahy, osadenie</t>
  </si>
  <si>
    <t>622481119.S</t>
  </si>
  <si>
    <t>Potiahnutie vonkajších stien sklotextilnou mriežkou s celoplošným prilepením</t>
  </si>
  <si>
    <t>-1628296841</t>
  </si>
  <si>
    <t>952902110.S</t>
  </si>
  <si>
    <t>Čistenie budov zametaním v miestnostiach, chodbách, na schodišti a na povalách</t>
  </si>
  <si>
    <t>-1236279813</t>
  </si>
  <si>
    <t>998011001.S</t>
  </si>
  <si>
    <t>Presun hmôt pre budovy (801, 803, 812), zvislá konštr. z tehál, tvárnic, z kovu výšky do 6 m</t>
  </si>
  <si>
    <t>-139437094</t>
  </si>
  <si>
    <t>Izolácie proti vode a vlhkosti</t>
  </si>
  <si>
    <t>711111211.S</t>
  </si>
  <si>
    <t>Izolácia proti zemnej vlhkosti, protiradónová, stierka hydroizolačná bitúmenová, betón. podklad , vodorovná</t>
  </si>
  <si>
    <t>131313458</t>
  </si>
  <si>
    <t>998711201.S</t>
  </si>
  <si>
    <t>Presun hmôt pre izoláciu proti vode v objektoch výšky do 6 m</t>
  </si>
  <si>
    <t>24761813</t>
  </si>
  <si>
    <t>-944409080</t>
  </si>
  <si>
    <t>762113120.S</t>
  </si>
  <si>
    <t>Montáž konštr.stien a priečok na hladko z guľatiny a polenej guľatiny prierezovej plochy 120 - 224 cm2</t>
  </si>
  <si>
    <t>-1203491727</t>
  </si>
  <si>
    <t>_gulatina</t>
  </si>
  <si>
    <t>-127416041</t>
  </si>
  <si>
    <t>605470000400.S</t>
  </si>
  <si>
    <t>Hranoly drevené zo smreku, nehobľované, masív, sušené 14±2%, triedy 3A STN 480055, bez defektov, hniloby, hrčí</t>
  </si>
  <si>
    <t>-352676468</t>
  </si>
  <si>
    <t>_PSR110x110x250</t>
  </si>
  <si>
    <t>Noha stĺpa nastaviteľná PSR 110x110x250 mm M24x250</t>
  </si>
  <si>
    <t>1081241476</t>
  </si>
  <si>
    <t>762195000R.S</t>
  </si>
  <si>
    <t>Spojovacie prostriedky pre steny a priečky na hladko alebo tesársky viazané, debnenie stien, pivničné prepážky - klince, svorníky,fixačné dosky</t>
  </si>
  <si>
    <t>-519682979</t>
  </si>
  <si>
    <t>_S4_S5</t>
  </si>
  <si>
    <t>D+M dreveného schodiska priamočiareho, šírka ramena do 2,0 m, stupňa z dosiek, povrchová úprava, zábradlie - presná špecifikácia viď PD!</t>
  </si>
  <si>
    <t>1605238035</t>
  </si>
  <si>
    <t>387812510</t>
  </si>
  <si>
    <t>Konštrukcie - drevostavby</t>
  </si>
  <si>
    <t>763750020.S</t>
  </si>
  <si>
    <t>Položenie podláh hobľovaných na zraz z dosiek zo sušeného dreva</t>
  </si>
  <si>
    <t>-1888345529</t>
  </si>
  <si>
    <t>611980003300.S</t>
  </si>
  <si>
    <t>Drevená podlaha, hrúbka 28 mm, červený smrek -  - presná špecifikácia viď PD!!!</t>
  </si>
  <si>
    <t>1674664084</t>
  </si>
  <si>
    <t>_sroby</t>
  </si>
  <si>
    <t>Originálne terasové šróby na červený smrek 4.5 x 50, 200 ks balenie</t>
  </si>
  <si>
    <t>-688314866</t>
  </si>
  <si>
    <t>763752111.S</t>
  </si>
  <si>
    <t>Montáž podláh rámov obvod. a vnútorných, vankúšov,prierez. plochy do 50 cm2</t>
  </si>
  <si>
    <t>-2073887390</t>
  </si>
  <si>
    <t>611980005000R.S</t>
  </si>
  <si>
    <t>Drevený hranol podkladový pre drevené podlahy, vxš 50x50 mm</t>
  </si>
  <si>
    <t>-878727875</t>
  </si>
  <si>
    <t>592460014500.S</t>
  </si>
  <si>
    <t>Platňa betónová, rozmer 500x500x50 mm, prírodná</t>
  </si>
  <si>
    <t>-1897702250</t>
  </si>
  <si>
    <t>283810001100.S</t>
  </si>
  <si>
    <t>Terč rektifikačný výšky 35-55 mm</t>
  </si>
  <si>
    <t>177657442</t>
  </si>
  <si>
    <t>998763201.S</t>
  </si>
  <si>
    <t>Presun hmôt pre drevostavby v objektoch výšky do 12 m</t>
  </si>
  <si>
    <t>716132087</t>
  </si>
  <si>
    <t>764</t>
  </si>
  <si>
    <t>Konštrukcie klampiarske</t>
  </si>
  <si>
    <t>764_silikon</t>
  </si>
  <si>
    <t>Pretmelenie plechov trvale pružným tmelom, UV stabilným</t>
  </si>
  <si>
    <t>-1423796516</t>
  </si>
  <si>
    <t>764421520R.S</t>
  </si>
  <si>
    <t>Oplechovanie ríms, balkónov, terás z poplastovaného plechu, r.š. 190 mm</t>
  </si>
  <si>
    <t>-1756210018</t>
  </si>
  <si>
    <t>998764201.S</t>
  </si>
  <si>
    <t>Presun hmôt pre konštrukcie klampiarske v objektoch výšky do 6 m</t>
  </si>
  <si>
    <t>-2017717986</t>
  </si>
  <si>
    <t>Konštrukcie stolárske</t>
  </si>
  <si>
    <t>766416123.S</t>
  </si>
  <si>
    <t>Montáž oblož. stien, stĺpov a pilierov nad 5 m2 panelmi obkladovými smrekovcovými, z tvrdých drevín, veľkosti nad 1,5 m2</t>
  </si>
  <si>
    <t>460924161</t>
  </si>
  <si>
    <t>_zrubovy_obklad</t>
  </si>
  <si>
    <t>Zrubový drevený obklad - červený smrek 28x200 mm</t>
  </si>
  <si>
    <t>-1323656391</t>
  </si>
  <si>
    <t>_kotvenie</t>
  </si>
  <si>
    <t>Konštrukcia kotvenia - presná špecifikácia viď časť C.3.3 - Detail D</t>
  </si>
  <si>
    <t>-943648955</t>
  </si>
  <si>
    <t>998766201.S</t>
  </si>
  <si>
    <t>Presun hmot pre konštrukcie stolárske v objektoch výšky do 6 m</t>
  </si>
  <si>
    <t>-612857090</t>
  </si>
  <si>
    <t>783782404.S</t>
  </si>
  <si>
    <t>Nátery tesárskych konštrukcií, povrchová impregnácia proti drevokaznému hmyzu, hubám a plesniam, jednonásobná</t>
  </si>
  <si>
    <t>-218927390</t>
  </si>
  <si>
    <t>-490588087</t>
  </si>
  <si>
    <t>SO-3.3 - Zázemie, sklad, bufet</t>
  </si>
  <si>
    <t>SO-3.3_AA - Architektonicko stavebné riešenie, statika</t>
  </si>
  <si>
    <t xml:space="preserve">    712 - Izolácie striech, povlakové krytiny</t>
  </si>
  <si>
    <t xml:space="preserve">    762 - Konštrukcie tesárske</t>
  </si>
  <si>
    <t xml:space="preserve">    765 - Konštrukcie - krytiny tvrdé</t>
  </si>
  <si>
    <t xml:space="preserve">    771 - Podlahy z dlaždíc</t>
  </si>
  <si>
    <t xml:space="preserve">    781 - Obklady</t>
  </si>
  <si>
    <t xml:space="preserve">    783 - Nátery</t>
  </si>
  <si>
    <t xml:space="preserve">    784 - Dokončovacie práce - maľby</t>
  </si>
  <si>
    <t>1894763884</t>
  </si>
  <si>
    <t>131201101.S</t>
  </si>
  <si>
    <t>Výkop nezapaženej jamy v hornine 3, do 100 m3</t>
  </si>
  <si>
    <t>614873477</t>
  </si>
  <si>
    <t>-1618777101</t>
  </si>
  <si>
    <t>1263309999</t>
  </si>
  <si>
    <t>-1154551988</t>
  </si>
  <si>
    <t>132201201.S</t>
  </si>
  <si>
    <t>Výkop ryhy šírky 600-2000mm horn.3 do 100m3</t>
  </si>
  <si>
    <t>-1473620110</t>
  </si>
  <si>
    <t>132201209.S</t>
  </si>
  <si>
    <t>Príplatok k cenám za lepivosť pri hĺbení rýh š. nad 600 do 2 000 mm zapaž. i nezapažených, s urovnaním dna v hornine 3</t>
  </si>
  <si>
    <t>96262450</t>
  </si>
  <si>
    <t>162501102.S</t>
  </si>
  <si>
    <t>Vodorovné premiestnenie výkopku po spevnenej ceste z horniny tr.1-4, do 100 m3 na vzdialenosť do 3000 m</t>
  </si>
  <si>
    <t>-1401968634</t>
  </si>
  <si>
    <t>162501105.S</t>
  </si>
  <si>
    <t>Vodorovné premiestnenie výkopku po spevnenej ceste z horniny tr.1-4, do 100 m3, príplatok k cene za každých ďalšich a začatých 1000 m</t>
  </si>
  <si>
    <t>-2046554905</t>
  </si>
  <si>
    <t>587331514</t>
  </si>
  <si>
    <t>944120837</t>
  </si>
  <si>
    <t>-2109525333</t>
  </si>
  <si>
    <t>-522962868</t>
  </si>
  <si>
    <t>1034222035</t>
  </si>
  <si>
    <t>1615785518</t>
  </si>
  <si>
    <t>-246816032</t>
  </si>
  <si>
    <t>662777556</t>
  </si>
  <si>
    <t>Výstuž základových dosiek zo zvár. sietí KARI</t>
  </si>
  <si>
    <t>-2042814096</t>
  </si>
  <si>
    <t>213707758</t>
  </si>
  <si>
    <t>1975089429</t>
  </si>
  <si>
    <t>Výstuž základových pásov z ocele B500 (10505)</t>
  </si>
  <si>
    <t>-1529085719</t>
  </si>
  <si>
    <t>Výstuž pre murivo základových pásov z betónových debniacich tvárnic s betónovou výplňou z ocele B500 (10505) - zarátané vo výstuži základových pásov!!!</t>
  </si>
  <si>
    <t>-1426632584</t>
  </si>
  <si>
    <t>311275011.S</t>
  </si>
  <si>
    <t>Murivo nosné (m3) z pórobetónových tvárnic hladkých pevnosti P2 až P4, nad 400 do 600 kg/m3 hrúbky 200 mm</t>
  </si>
  <si>
    <t>-631238074</t>
  </si>
  <si>
    <t>311275221.S</t>
  </si>
  <si>
    <t>Murivo nosné (m3) z pórobetónových tvárnic PDK pevnosti P2 až P4, nad 400 do 600 kg/m3 hrúbky 250 mm</t>
  </si>
  <si>
    <t>1869075767</t>
  </si>
  <si>
    <t>317161312.S</t>
  </si>
  <si>
    <t>Pórobetónový preklad nenosný šírky 100 mm, výšky 249 mm, dĺžky 1250 mm</t>
  </si>
  <si>
    <t>2137729211</t>
  </si>
  <si>
    <t>317161314.S</t>
  </si>
  <si>
    <t>Pórobetónový preklad nenosný šírky 150 mm, výšky 249 mm, dĺžky 1250 mm</t>
  </si>
  <si>
    <t>240665551</t>
  </si>
  <si>
    <t>331321410.S</t>
  </si>
  <si>
    <t>Betón stĺpov a pilierov hranatých, ťahadiel, rámových stojok, vzpier, železový (bez výstuže) tr. C 25/30</t>
  </si>
  <si>
    <t>-62778149</t>
  </si>
  <si>
    <t>331351101.S</t>
  </si>
  <si>
    <t>Debnenie hranatých stĺpov prierezu pravouhlého štvoruholníka výšky do 4 m, zhotovenie-dielce</t>
  </si>
  <si>
    <t>-1440566615</t>
  </si>
  <si>
    <t>331351102.S</t>
  </si>
  <si>
    <t>Debnenie hranatých stĺpov prierezu pravouhlého štvoruholníka výšky do 4 m, odstránenie-dielce</t>
  </si>
  <si>
    <t>-164015513</t>
  </si>
  <si>
    <t>331361821.S</t>
  </si>
  <si>
    <t>Výstuž stĺpov, pilierov, stojok hranatých z bet. ocele B500 (10505) - zarátané vo výstuži stužujúcich pásov a vencov!!!</t>
  </si>
  <si>
    <t>-2093873139</t>
  </si>
  <si>
    <t>342272031.S</t>
  </si>
  <si>
    <t>Priečky z pórobetónových tvárnic hladkých s objemovou hmotnosťou do 600 kg/m3 hrúbky 100 mm</t>
  </si>
  <si>
    <t>606262234</t>
  </si>
  <si>
    <t>342272051.S</t>
  </si>
  <si>
    <t>Priečky z pórobetónových tvárnic hladkých s objemovou hmotnosťou do 600 kg/m3 hrúbky 150 mm</t>
  </si>
  <si>
    <t>679993344</t>
  </si>
  <si>
    <t>342948112.S</t>
  </si>
  <si>
    <t>Ukotvenie priečok k murovaným konštrukciám priskrutkovaním</t>
  </si>
  <si>
    <t>-828330612</t>
  </si>
  <si>
    <t>417321515.S</t>
  </si>
  <si>
    <t>Betón stužujúcich pásov a vencov železový tr. C 25/30</t>
  </si>
  <si>
    <t>1697093863</t>
  </si>
  <si>
    <t>417351115.S</t>
  </si>
  <si>
    <t>Debnenie bočníc stužujúcich pásov a vencov vrátane vzpier zhotovenie</t>
  </si>
  <si>
    <t>-1236040933</t>
  </si>
  <si>
    <t>417351116.S</t>
  </si>
  <si>
    <t>Debnenie bočníc stužujúcich pásov a vencov vrátane vzpier odstránenie</t>
  </si>
  <si>
    <t>-977539985</t>
  </si>
  <si>
    <t>417361821.S</t>
  </si>
  <si>
    <t>Výstuž stužujúcich pásov a vencov z betonárskej ocele B500 (10505)</t>
  </si>
  <si>
    <t>-746206146</t>
  </si>
  <si>
    <t>417391151.S</t>
  </si>
  <si>
    <t>Montáž obkladu betónových konštrukcií vykonaný súčasne s betónovaním extrudovaným polystyrénom</t>
  </si>
  <si>
    <t>2056245004</t>
  </si>
  <si>
    <t>283750000700.S</t>
  </si>
  <si>
    <t>Doska XPS hr. 50 mm, zateplenie soklov, suterénov, podláh</t>
  </si>
  <si>
    <t>798999666</t>
  </si>
  <si>
    <t>610991111.S</t>
  </si>
  <si>
    <t>Zakrývanie výplní vnútorných okenných otvorov, predmetov a konštrukcií</t>
  </si>
  <si>
    <t>1034515394</t>
  </si>
  <si>
    <t>612460121.S</t>
  </si>
  <si>
    <t>Príprava vnútorného podkladu stien penetráciou základnou</t>
  </si>
  <si>
    <t>-1012104720</t>
  </si>
  <si>
    <t>612460345.S</t>
  </si>
  <si>
    <t>Vnútorná omietka stien tepelnoizolačná, hr. 30 mm</t>
  </si>
  <si>
    <t>-1234665034</t>
  </si>
  <si>
    <t>612460363.S</t>
  </si>
  <si>
    <t>Vnútorná omietka stien vápennocementová jednovrstvová, hr. 10 mm</t>
  </si>
  <si>
    <t>-1804043028</t>
  </si>
  <si>
    <t>612481022.S</t>
  </si>
  <si>
    <t>Okenný a dverový plastový dilatačný profil pre hrúbku omietky 9 mm</t>
  </si>
  <si>
    <t>-724497965</t>
  </si>
  <si>
    <t>612481031.S</t>
  </si>
  <si>
    <t>Rohový profil z pozinkovaného plechu pre hrúbku omietky 8 až 12 mm</t>
  </si>
  <si>
    <t>-841303038</t>
  </si>
  <si>
    <t>620991121.S</t>
  </si>
  <si>
    <t>Zakrývanie výplní vonkajších otvorov s rámami a zárubňami, zábradlí, oplechovania, atď. zhotovené z lešenia akýmkoľvek spôsobom</t>
  </si>
  <si>
    <t>-1428854998</t>
  </si>
  <si>
    <t>622460124.S</t>
  </si>
  <si>
    <t>Príprava vonkajšieho podkladu stien penetráciou pod omietky a nátery</t>
  </si>
  <si>
    <t>-1335242711</t>
  </si>
  <si>
    <t>622460365.S</t>
  </si>
  <si>
    <t>Vonkajšia omietka stien vápennocementová jednovrstvová, hr. 20 mm</t>
  </si>
  <si>
    <t>1978842951</t>
  </si>
  <si>
    <t>-21135390</t>
  </si>
  <si>
    <t>631315711.S</t>
  </si>
  <si>
    <t>Mazanina z betónu prostého (m3) tr. C 25/30 hr.nad 120 do 240 mm</t>
  </si>
  <si>
    <t>-697182225</t>
  </si>
  <si>
    <t>631319125.S</t>
  </si>
  <si>
    <t>Príplatok za zníženie obrusnosti s prísadou predp. v projekte pre mazaninu hr. nad 120 do 240 mm</t>
  </si>
  <si>
    <t>-1571791243</t>
  </si>
  <si>
    <t>631351101.S</t>
  </si>
  <si>
    <t>Debnenie stien, rýh a otvorov v podlahách zhotovenie</t>
  </si>
  <si>
    <t>1377869461</t>
  </si>
  <si>
    <t>631351102.S</t>
  </si>
  <si>
    <t>Debnenie stien, rýh a otvorov v podlahách odstránenie</t>
  </si>
  <si>
    <t>908990133</t>
  </si>
  <si>
    <t>631571019.S</t>
  </si>
  <si>
    <t>Násyp - ochranných pásov pri atike z praného kameniva s utlačením a urovnaním povrchu pre zelené strechy nad 5° do 30°</t>
  </si>
  <si>
    <t>931537232</t>
  </si>
  <si>
    <t>632001011.S</t>
  </si>
  <si>
    <t>213204348</t>
  </si>
  <si>
    <t>283230007500.S</t>
  </si>
  <si>
    <t>Oddeľovacia fólia na potery</t>
  </si>
  <si>
    <t>-588419503</t>
  </si>
  <si>
    <t>632001021.S</t>
  </si>
  <si>
    <t>Zhotovenie okrajovej dilatačnej pásky z PE</t>
  </si>
  <si>
    <t>231823807</t>
  </si>
  <si>
    <t>283550001000.S</t>
  </si>
  <si>
    <t>Obvodový dilatačný pás 10/120 dĺ. 40 m</t>
  </si>
  <si>
    <t>-593616438</t>
  </si>
  <si>
    <t>632001051.S</t>
  </si>
  <si>
    <t>813911719</t>
  </si>
  <si>
    <t>206168345</t>
  </si>
  <si>
    <t>632452253.S</t>
  </si>
  <si>
    <t>Cementový poter (vhodný aj ako spádový), pevnosti v tlaku 25 MPa, hr. 70 mm</t>
  </si>
  <si>
    <t>1319554580</t>
  </si>
  <si>
    <t>632452684.S</t>
  </si>
  <si>
    <t>Cementová samonivelizačná stierka, pevnosti v tlaku 30 MPa, hr. 5 mm</t>
  </si>
  <si>
    <t>1661072178</t>
  </si>
  <si>
    <t>642940020.S</t>
  </si>
  <si>
    <t>Vyliatie ukotvenej bezpečnostnej zárubne čerstvým betónom</t>
  </si>
  <si>
    <t>-414872125</t>
  </si>
  <si>
    <t>642942111.S</t>
  </si>
  <si>
    <t>Osadenie oceľovej dverovej zárubne alebo rámu, plochy otvoru do 2,5 m2</t>
  </si>
  <si>
    <t>-125090062</t>
  </si>
  <si>
    <t>553310008500.S</t>
  </si>
  <si>
    <t>Zárubňa oceľová oblá šxvxhr 700x1970x160 mm L</t>
  </si>
  <si>
    <t>-430778873</t>
  </si>
  <si>
    <t>553310008600.S</t>
  </si>
  <si>
    <t>Zárubňa oceľová oblá šxvxhr 700x1970x160 mm P</t>
  </si>
  <si>
    <t>1087361271</t>
  </si>
  <si>
    <t>553310007300.S</t>
  </si>
  <si>
    <t>Zárubňa oceľová oblá šxvxhr 700x1970x100 mm L</t>
  </si>
  <si>
    <t>175574148</t>
  </si>
  <si>
    <t>553310007400.S</t>
  </si>
  <si>
    <t>Zárubňa oceľová oblá šxvxhr 700x1970x100 mm P</t>
  </si>
  <si>
    <t>-1353859168</t>
  </si>
  <si>
    <t>553310008700.S</t>
  </si>
  <si>
    <t>Zárubňa oceľová oblá šxvxhr 800x1970x160 mm L</t>
  </si>
  <si>
    <t>855202045</t>
  </si>
  <si>
    <t>553310008800.S</t>
  </si>
  <si>
    <t>Zárubňa oceľová oblá šxvxhr 800x1970x160 mm P</t>
  </si>
  <si>
    <t>1309306043</t>
  </si>
  <si>
    <t>553310009000.S</t>
  </si>
  <si>
    <t>Zárubňa oceľová oblá šxvxhr 900x1970x160 mm P</t>
  </si>
  <si>
    <t>460370899</t>
  </si>
  <si>
    <t>941942001.S</t>
  </si>
  <si>
    <t>Montáž lešenia rámového systémového s podlahami šírky do 0,75 m, výšky do 10 m</t>
  </si>
  <si>
    <t>-1553130189</t>
  </si>
  <si>
    <t>941942801.S</t>
  </si>
  <si>
    <t>Demontáž lešenia rámového systémového s podlahami šírky do 0,75 m, výšky do 10 m</t>
  </si>
  <si>
    <t>958765869</t>
  </si>
  <si>
    <t>941942901.S</t>
  </si>
  <si>
    <t>Príplatok za prvý a každý ďalší i začatý týždeň použitia lešenia rámového systémového šírky do 0,75 m, výšky do 10 m</t>
  </si>
  <si>
    <t>-2015929573</t>
  </si>
  <si>
    <t>941955001.S</t>
  </si>
  <si>
    <t>Lešenie ľahké pracovné pomocné, s výškou lešeňovej podlahy do 1,20 m</t>
  </si>
  <si>
    <t>-67241861</t>
  </si>
  <si>
    <t>944944103.S</t>
  </si>
  <si>
    <t>Ochranná sieť na boku lešenia</t>
  </si>
  <si>
    <t>483031489</t>
  </si>
  <si>
    <t>944944803.S</t>
  </si>
  <si>
    <t>Demontáž ochrannej siete na boku lešenia</t>
  </si>
  <si>
    <t>260353049</t>
  </si>
  <si>
    <t>952901110.S</t>
  </si>
  <si>
    <t>Čistenie budov umývaním vonkajších plôch okien a dverí</t>
  </si>
  <si>
    <t>1293457729</t>
  </si>
  <si>
    <t>952901111.S</t>
  </si>
  <si>
    <t>Vyčistenie budov pri výške podlaží do 4 m</t>
  </si>
  <si>
    <t>1193495177</t>
  </si>
  <si>
    <t>-443619516</t>
  </si>
  <si>
    <t>-724031932</t>
  </si>
  <si>
    <t>711111001.S</t>
  </si>
  <si>
    <t>Zhotovenie izolácie proti zemnej vlhkosti vodorovná náterom penetračným za studena</t>
  </si>
  <si>
    <t>1762660136</t>
  </si>
  <si>
    <t>246170000900.S</t>
  </si>
  <si>
    <t>Lak asfaltový penetračný</t>
  </si>
  <si>
    <t>-570974813</t>
  </si>
  <si>
    <t>711112001.S</t>
  </si>
  <si>
    <t>Zhotovenie  izolácie proti zemnej vlhkosti zvislá penetračným náterom za studena</t>
  </si>
  <si>
    <t>-331103928</t>
  </si>
  <si>
    <t>-1814373440</t>
  </si>
  <si>
    <t>711132107.S</t>
  </si>
  <si>
    <t>Zhotovenie izolácie proti zemnej vlhkosti nopovou fóliou položenou voľne na ploche zvislej</t>
  </si>
  <si>
    <t>614118594</t>
  </si>
  <si>
    <t>283230002700.S</t>
  </si>
  <si>
    <t>Nopová HDPE fólia hrúbky 0,5 mm, výška nopu 8 mm, proti zemnej vlhkosti s radónovou ochranou, pre spodnú stavbu</t>
  </si>
  <si>
    <t>-1933962128</t>
  </si>
  <si>
    <t>3362</t>
  </si>
  <si>
    <t>Ukončovacia lišta k nopovej fólii - 2m</t>
  </si>
  <si>
    <t>2139961347</t>
  </si>
  <si>
    <t>Poznámka k položke:_x000D_
Ukončovacie lišty k nopovkám. Cena za kus.</t>
  </si>
  <si>
    <t>711141559.S</t>
  </si>
  <si>
    <t>Zhotovenie  izolácie proti zemnej vlhkosti a tlakovej vode vodorovná NAIP pritavením</t>
  </si>
  <si>
    <t>-830462587</t>
  </si>
  <si>
    <t>628310001000.S</t>
  </si>
  <si>
    <t>Pás asfaltový s posypom hr. 3,5 mm vystužený sklenenou rohožou</t>
  </si>
  <si>
    <t>335314945</t>
  </si>
  <si>
    <t>711142559.S</t>
  </si>
  <si>
    <t>Zhotovenie  izolácie proti zemnej vlhkosti a tlakovej vode zvislá NAIP pritavením</t>
  </si>
  <si>
    <t>1008315215</t>
  </si>
  <si>
    <t>909875068</t>
  </si>
  <si>
    <t>711462301.S</t>
  </si>
  <si>
    <t>Izolácia proti povrchovej a podpovrchovej tlakovej vode 2-zložkovou stierkou hydroizolačnou minerálnou pružnou hr. 2,5 mm na ploche vodorovnej</t>
  </si>
  <si>
    <t>2035172947</t>
  </si>
  <si>
    <t>711463301.S</t>
  </si>
  <si>
    <t>Izolácia proti povrchovej a podpovrchovej tlakovej vode 2-zložkovou stierkou hydroizolačnou minerálnou pružnou hr. 2,5 mm na ploche zvislej</t>
  </si>
  <si>
    <t>1123783359</t>
  </si>
  <si>
    <t>-240131084</t>
  </si>
  <si>
    <t>Izolácie striech, povlakové krytiny</t>
  </si>
  <si>
    <t>712_silikonovanie</t>
  </si>
  <si>
    <t>-1777602170</t>
  </si>
  <si>
    <t>712370030.S</t>
  </si>
  <si>
    <t>Zhotovenie povlakovej krytiny striech plochých do 10° PVC-P fóliou prikotvením s lepením spoju</t>
  </si>
  <si>
    <t>-1234218068</t>
  </si>
  <si>
    <t>283220002300.S</t>
  </si>
  <si>
    <t>Hydroizolačná fólia PVC-P hr. 2,0 mm izolácia plochých striech</t>
  </si>
  <si>
    <t>891440380</t>
  </si>
  <si>
    <t>311970001500.S</t>
  </si>
  <si>
    <t>Vrut do dĺžky 150 mm na upevnenie do kombi dosiek</t>
  </si>
  <si>
    <t>-2075232141</t>
  </si>
  <si>
    <t>712370383.S</t>
  </si>
  <si>
    <t>Zhotovenie drenážnej vrstvy z profilovaných nopových fólií pre zelené strechy do 5°, výška nopov do 25 mm</t>
  </si>
  <si>
    <t>-213272813</t>
  </si>
  <si>
    <t>283230006605.S</t>
  </si>
  <si>
    <t>Fólia profilovaná drenážna a vodoakumulačná z recyklovaného HDPE pre zelené strechy, výška nopov 25 mm</t>
  </si>
  <si>
    <t>-368561526</t>
  </si>
  <si>
    <t>712391250.S</t>
  </si>
  <si>
    <t>Zhotovenie elektricky vodivej detekčnej vrstvy pre iskrové skúšky striech plochých do 10° fóliou AL/PE položenou voľne</t>
  </si>
  <si>
    <t>-1918653011</t>
  </si>
  <si>
    <t>283230007650.S</t>
  </si>
  <si>
    <t>Separačná fólia hliníková, vodivá, detekčná hr. 16 mm, PE</t>
  </si>
  <si>
    <t>1232780108</t>
  </si>
  <si>
    <t>712973245.S</t>
  </si>
  <si>
    <t>Zhotovenie flekov v rohoch na povlakovej krytine z PVC-P fólie</t>
  </si>
  <si>
    <t>-1744064052</t>
  </si>
  <si>
    <t>283220002650.S</t>
  </si>
  <si>
    <t>Hydroizolačný pás z fólie PVC-P hr. 2 mm, izolácia plochých striech s UV ochranou</t>
  </si>
  <si>
    <t>1061772920</t>
  </si>
  <si>
    <t>712973850R.S</t>
  </si>
  <si>
    <t>Detaily k termoplastom všeobecne, oplechovanie okraja odkvapovou záveternou lištou z hrubopolpast. plechu RŠ 425 mm - presná špecifikácia viď PD!</t>
  </si>
  <si>
    <t>866418774</t>
  </si>
  <si>
    <t>309300004100.S</t>
  </si>
  <si>
    <t>Farmárska skrutka - TEX s podložkou, 4,8x20 mm, 4,8x35 mm</t>
  </si>
  <si>
    <t>-837093240</t>
  </si>
  <si>
    <t>712973880R.S</t>
  </si>
  <si>
    <t>Detaily k termoplastom všeobecne, oplechovanie okraja odkvapovou lištou z hrubopolpast. plechu RŠ 190 mm - presná špecifikácia viď PD!</t>
  </si>
  <si>
    <t>-214680617</t>
  </si>
  <si>
    <t>1037818335</t>
  </si>
  <si>
    <t>712973885.S</t>
  </si>
  <si>
    <t>Detaily k termoplastom všeobecne, oplechovanie okraja odkvapovou lištou z hrubopolpast. plechu RŠ 200 mm - presná špecifikácia viď PD!</t>
  </si>
  <si>
    <t>1967894321</t>
  </si>
  <si>
    <t>393687928</t>
  </si>
  <si>
    <t>712990040.S</t>
  </si>
  <si>
    <t>Položenie geotextílie vodorovne alebo zvislo na strechy ploché do 10°</t>
  </si>
  <si>
    <t>945692143</t>
  </si>
  <si>
    <t>693110004710.S</t>
  </si>
  <si>
    <t>Geotextília polypropylénová netkaná 400 g/m2</t>
  </si>
  <si>
    <t>234325323</t>
  </si>
  <si>
    <t>712990311.S</t>
  </si>
  <si>
    <t>Zhotovenie filtračnej vrstvy z textílie pre zelené strechy do 5°</t>
  </si>
  <si>
    <t>-1369931894</t>
  </si>
  <si>
    <t>693710001030.S</t>
  </si>
  <si>
    <t>Textília filtračná z PP vlákna pre zelené strechy, plošná hmotnosť 105 g/m2</t>
  </si>
  <si>
    <t>-28136616</t>
  </si>
  <si>
    <t>712990329.S</t>
  </si>
  <si>
    <t>Zhotovenie výstužnej vrstvy substrátu proti erózii pomocou siete z prírodných vlákien pre šikmé zelené strechy do 25°</t>
  </si>
  <si>
    <t>225171664</t>
  </si>
  <si>
    <t>693710001005.S</t>
  </si>
  <si>
    <t>Sieť protierózna z kokosových vlákien pre šikmé zelené strechy, plošná hmotnosť 400 g/m2</t>
  </si>
  <si>
    <t>1328044135</t>
  </si>
  <si>
    <t>712990335.S</t>
  </si>
  <si>
    <t>Osadenie ochrannej kačírkovej lišty tvaru L natavením na hydroizoláciu pre zelené strechy</t>
  </si>
  <si>
    <t>-387352135</t>
  </si>
  <si>
    <t>553430005651.S</t>
  </si>
  <si>
    <t>Lišta kačírková dierovaná hliníková tvaru L pre zelené strechy, hrúbky 1 mm, vxšxl 100x120x2500 mm</t>
  </si>
  <si>
    <t>-252195168</t>
  </si>
  <si>
    <t>712990353.S</t>
  </si>
  <si>
    <t>Zelená vegetačná strecha šikmá extenzívna, sklon do 30°</t>
  </si>
  <si>
    <t>-1679128803</t>
  </si>
  <si>
    <t>712990400.S</t>
  </si>
  <si>
    <t>Vykonanie iskrovej skúšky striech z povlakových krytín, nevodivých fólií</t>
  </si>
  <si>
    <t>1771240742</t>
  </si>
  <si>
    <t>712990405.S</t>
  </si>
  <si>
    <t>Vykonanie ihlovej skúšky striech z povlakových krytín, fólií</t>
  </si>
  <si>
    <t>552052227</t>
  </si>
  <si>
    <t>998712101.S</t>
  </si>
  <si>
    <t>Presun hmôt pre izoláciu povlakovej krytiny v objektoch výšky do 6 m</t>
  </si>
  <si>
    <t>-1030687940</t>
  </si>
  <si>
    <t>713120010.S</t>
  </si>
  <si>
    <t>Zakrývanie tepelnej izolácie podláh fóliou</t>
  </si>
  <si>
    <t>-489354553</t>
  </si>
  <si>
    <t>283230011400.S</t>
  </si>
  <si>
    <t>Krycia PE fólia hr. 0,12 mm, pre podlahové vykurovanie</t>
  </si>
  <si>
    <t>755663842</t>
  </si>
  <si>
    <t>713122121.S</t>
  </si>
  <si>
    <t>Montáž tepelnej izolácie podláh polystyrénom, kladeným voľne v dvoch vrstvách</t>
  </si>
  <si>
    <t>1731628176</t>
  </si>
  <si>
    <t>283760000500.S</t>
  </si>
  <si>
    <t>Doska EPS hr. 40 mm, pevnosť v tlaku 100 kPa, sivý penový polystyrén pre zateplenie podláh</t>
  </si>
  <si>
    <t>690324188</t>
  </si>
  <si>
    <t>713131144.S</t>
  </si>
  <si>
    <t>Montáž paropriepustnej fólie na steny</t>
  </si>
  <si>
    <t>965227422</t>
  </si>
  <si>
    <t>2832300pc</t>
  </si>
  <si>
    <t xml:space="preserve">Fasádna čierna fasádna vrátane doplnkov </t>
  </si>
  <si>
    <t>-687901189</t>
  </si>
  <si>
    <t>713132211.S</t>
  </si>
  <si>
    <t>Montáž tepelnej izolácie podzemných stien a základov xps celoplošným prilepením</t>
  </si>
  <si>
    <t>-1463557612</t>
  </si>
  <si>
    <t>283750000400.S</t>
  </si>
  <si>
    <t>Doska XPS hr. 20 mm, zateplenie soklov, suterénov, podláh</t>
  </si>
  <si>
    <t>-302562216</t>
  </si>
  <si>
    <t>713144090R.S</t>
  </si>
  <si>
    <t>Montáž tepelnej izolácie z XPS prikotvením</t>
  </si>
  <si>
    <t>-1539585113</t>
  </si>
  <si>
    <t>-1765182404</t>
  </si>
  <si>
    <t>713161520.S</t>
  </si>
  <si>
    <t>Montáž tepelnej izolácie striech šikmých prichytená pribitím a vyviazaním na latovanie medzi a pod krokvy hr. do 10 cm</t>
  </si>
  <si>
    <t>-790303228</t>
  </si>
  <si>
    <t>631650000100.S</t>
  </si>
  <si>
    <t>Pás zo sklenej vlny hr. 50 mm pre šikmé strechy</t>
  </si>
  <si>
    <t>2117976235</t>
  </si>
  <si>
    <t>713161530.S</t>
  </si>
  <si>
    <t>Montáž tepelnej izolácie striech šikmých prichytená pribitím a vyviazaním na latovanie medzi a pod krokvy hr. nad 10 cm</t>
  </si>
  <si>
    <t>-985737847</t>
  </si>
  <si>
    <t>631650001900.S</t>
  </si>
  <si>
    <t>Pás zo sklenej vlny hr. 200 mm pre šikmé strechy</t>
  </si>
  <si>
    <t>726647199</t>
  </si>
  <si>
    <t>-311200386</t>
  </si>
  <si>
    <t>Konštrukcie tesárske</t>
  </si>
  <si>
    <t>762421303.S</t>
  </si>
  <si>
    <t>Obloženie stropov alebo strešných podhľadov z dosiek OSB skrutkovaných na zraz hr. dosky 15 mm</t>
  </si>
  <si>
    <t>68154128</t>
  </si>
  <si>
    <t>762495000.S</t>
  </si>
  <si>
    <t>Spojovacie prostriedky pre olištovanie škár, obloženie stropov, strešných podhľadov a stien - klince, závrtky</t>
  </si>
  <si>
    <t>-201203626</t>
  </si>
  <si>
    <t>762811100.S</t>
  </si>
  <si>
    <t>Montáž záklopu z hrubých dosiek vrchného presahovaného</t>
  </si>
  <si>
    <t>1514014407</t>
  </si>
  <si>
    <t>605110014500.S</t>
  </si>
  <si>
    <t>Dosky a fošne z mäkkého reziva neopracované omietané akosť I</t>
  </si>
  <si>
    <t>-215039882</t>
  </si>
  <si>
    <t>762895000.S</t>
  </si>
  <si>
    <t>Spojovacie prostriedky pre záklop, stropnice, podbíjanie - klince, svorky</t>
  </si>
  <si>
    <t>1173156025</t>
  </si>
  <si>
    <t>188727624</t>
  </si>
  <si>
    <t>763119112.S</t>
  </si>
  <si>
    <t>SDK priečka s izoláciou ochrana hran (rohov) voľne stojacich priečok uholníkom Al 25x25 mm</t>
  </si>
  <si>
    <t>-1487901979</t>
  </si>
  <si>
    <t>763120011.S</t>
  </si>
  <si>
    <t>Sadrokartónová inštalačná predstena pre sanitárne zariadenia, kca CD+UD, dvojito opláštená doskou impregnovanou H2 2x12,5 mm</t>
  </si>
  <si>
    <t>-1550959470</t>
  </si>
  <si>
    <t>763163381.S</t>
  </si>
  <si>
    <t>Montáž jednoúrovňovej nosnej kca závesnej pre SDK podkrovie z CD a UD profilov</t>
  </si>
  <si>
    <t>715237262</t>
  </si>
  <si>
    <t>590180001100.S</t>
  </si>
  <si>
    <t>Profil UD oceľový, šxv 28x27x mm, hr. plechu 0,6 mm pre stropy a predsadené steny</t>
  </si>
  <si>
    <t>1749840307</t>
  </si>
  <si>
    <t>590180001200.S</t>
  </si>
  <si>
    <t>Profil CD oceľový, šxv 60x27 mm, hr. plechu 0,6 mm pre stropy a predsadené steny</t>
  </si>
  <si>
    <t>649422687</t>
  </si>
  <si>
    <t>763163382.S</t>
  </si>
  <si>
    <t>Montáž jednoduchého opláštenia SDK podkrovia na závesnú kca z CD a UD profilov</t>
  </si>
  <si>
    <t>1123292524</t>
  </si>
  <si>
    <t>590110003100.S</t>
  </si>
  <si>
    <t>Doska sadrokartónová protipožiarna impregnovaná DFH2, hr. 15 mm</t>
  </si>
  <si>
    <t>1283349137</t>
  </si>
  <si>
    <t>590110002700.S</t>
  </si>
  <si>
    <t>Doska sadrokartónová protipožiarna DF, hr. 15 mm</t>
  </si>
  <si>
    <t>-1326778416</t>
  </si>
  <si>
    <t>763190010.S</t>
  </si>
  <si>
    <t>Úprava spojov medzi SDK konštrukciou a murivom, betónovou konštrukciou prepáskovaním a pretmelením</t>
  </si>
  <si>
    <t>-16817262</t>
  </si>
  <si>
    <t>154</t>
  </si>
  <si>
    <t>763732112R.S</t>
  </si>
  <si>
    <t>D+M strešnej konštrukcie z väzníkov priehradových, konštrukčnej dĺžky do 18 m</t>
  </si>
  <si>
    <t>396348207</t>
  </si>
  <si>
    <t>155</t>
  </si>
  <si>
    <t>998763401.S</t>
  </si>
  <si>
    <t>Presun hmôt pre sadrokartónové konštrukcie v stavbách (objektoch) výšky do 7 m</t>
  </si>
  <si>
    <t>177889175</t>
  </si>
  <si>
    <t>156</t>
  </si>
  <si>
    <t>764359501R.S</t>
  </si>
  <si>
    <t xml:space="preserve">Montáž žľabu dreveného, strojovo opracovaného, pododkvapové polkruhové </t>
  </si>
  <si>
    <t>259743261</t>
  </si>
  <si>
    <t>157</t>
  </si>
  <si>
    <t>_zlab</t>
  </si>
  <si>
    <t>Drevený dlabaný žlab, šírka 150 mm - smrekové drevo, strojovo opracovaný, vrátane povrchovej úpravy</t>
  </si>
  <si>
    <t>1292544219</t>
  </si>
  <si>
    <t>158</t>
  </si>
  <si>
    <t>_retaz</t>
  </si>
  <si>
    <t>Žľabová časť reťaz 8mm/70cm</t>
  </si>
  <si>
    <t>-1206217041</t>
  </si>
  <si>
    <t>159</t>
  </si>
  <si>
    <t>764359541.S</t>
  </si>
  <si>
    <t>Montáž príslušenstva k žľabom z pozinkovaného farbeného PZf plechu, hák k pododkvapovým polkruhovým r.š. 200 - 400 mm</t>
  </si>
  <si>
    <t>-845048438</t>
  </si>
  <si>
    <t>160</t>
  </si>
  <si>
    <t>553440047100.S</t>
  </si>
  <si>
    <t>Hák s prelisom polkruhový pozink farebný, r.š. 330/550 mm, predĺžený + 50 mm</t>
  </si>
  <si>
    <t>853992921</t>
  </si>
  <si>
    <t>161</t>
  </si>
  <si>
    <t>1945749465</t>
  </si>
  <si>
    <t>Konštrukcie - krytiny tvrdé</t>
  </si>
  <si>
    <t>162</t>
  </si>
  <si>
    <t>765901611.S</t>
  </si>
  <si>
    <t>Strešná fólia paropriepustná, na plné debnenie, trieda tesnosti 6 až 4</t>
  </si>
  <si>
    <t>169589657</t>
  </si>
  <si>
    <t>163</t>
  </si>
  <si>
    <t>998765201.S</t>
  </si>
  <si>
    <t>Presun hmôt pre tvrdé krytiny v objektoch výšky do 6 m</t>
  </si>
  <si>
    <t>1395007474</t>
  </si>
  <si>
    <t>164</t>
  </si>
  <si>
    <t>1966782876</t>
  </si>
  <si>
    <t>165</t>
  </si>
  <si>
    <t>103695699</t>
  </si>
  <si>
    <t>166</t>
  </si>
  <si>
    <t>766417111.S</t>
  </si>
  <si>
    <t>Montáž obloženia stien, stĺpov a pilierov podkladový rošt</t>
  </si>
  <si>
    <t>-1398340927</t>
  </si>
  <si>
    <t>167</t>
  </si>
  <si>
    <t>605120002900.S</t>
  </si>
  <si>
    <t>Hranoly z mäkkého reziva neopracované hranené akosť I</t>
  </si>
  <si>
    <t>-415310895</t>
  </si>
  <si>
    <t>168</t>
  </si>
  <si>
    <t>766621265R.S</t>
  </si>
  <si>
    <t>Montáž okien, dverí drevených s hydroizolačnými páskami (exteriérová a interiérová)</t>
  </si>
  <si>
    <t>1309938959</t>
  </si>
  <si>
    <t>169</t>
  </si>
  <si>
    <t>283290005900.S</t>
  </si>
  <si>
    <t>Tesniaca paropriepustná fólia polymér-flísová, š. 90 mm, dĺ. 30 m, pre tesnenie pripájacej škáry okenného rámu a muriva z exteriéru</t>
  </si>
  <si>
    <t>603098264</t>
  </si>
  <si>
    <t>170</t>
  </si>
  <si>
    <t>283290006300.S</t>
  </si>
  <si>
    <t>Tesniaca paronepriepustná fólia polymér-flísová, š. 90 mm, dĺ. 30 m, pre tesnenie pripájacej škáry okenného rámu a muriva z interiéru</t>
  </si>
  <si>
    <t>-1855027005</t>
  </si>
  <si>
    <t>171</t>
  </si>
  <si>
    <t>611_op01</t>
  </si>
  <si>
    <t>Okno drevené 1200x1000 mm - vrátane vnútorného a vonkajšieho parapetu - presná špecifikácia viď PD!!</t>
  </si>
  <si>
    <t>-1813939249</t>
  </si>
  <si>
    <t>172</t>
  </si>
  <si>
    <t>611_op02</t>
  </si>
  <si>
    <t>Okno drevené 1600x1000 mm - vrátane vnútorného a vonkajšieho parapetu - presná špecifikácia viď PD!!</t>
  </si>
  <si>
    <t>-1244756813</t>
  </si>
  <si>
    <t>173</t>
  </si>
  <si>
    <t>611_De01</t>
  </si>
  <si>
    <t>Dvere drevené 1300x2020 mm - presná špecifikácia viď PD!!</t>
  </si>
  <si>
    <t>-380788337</t>
  </si>
  <si>
    <t>174</t>
  </si>
  <si>
    <t>611_De02</t>
  </si>
  <si>
    <t>Dvere drevené 1000x2020 mm - presná špecifikácia viď PD!!</t>
  </si>
  <si>
    <t>1047219910</t>
  </si>
  <si>
    <t>175</t>
  </si>
  <si>
    <t>766662112.S</t>
  </si>
  <si>
    <t>Montáž dverového krídla otočného jednokrídlového poldrážkového, do existujúcej zárubne, vrátane kovania</t>
  </si>
  <si>
    <t>799375089</t>
  </si>
  <si>
    <t>176</t>
  </si>
  <si>
    <t>549150000600.S</t>
  </si>
  <si>
    <t>Kľučka dverová a rozeta 2x, nehrdzavejúca oceľ, povrch nerez brúsený - presná špecifikácia viď PD!!</t>
  </si>
  <si>
    <t>1410954868</t>
  </si>
  <si>
    <t>177</t>
  </si>
  <si>
    <t>611_Di03_Di05</t>
  </si>
  <si>
    <t>Dvere vnútorné jednokrídlové, šírka 700 mm, plné - presná špecifikácia viď PD!!</t>
  </si>
  <si>
    <t>-1700328497</t>
  </si>
  <si>
    <t>178</t>
  </si>
  <si>
    <t>611_Di02_Di04</t>
  </si>
  <si>
    <t>Dvere vnútorné jednokrídlové, šírka 800 mm, plné - presná špecifikácia viď PD!!</t>
  </si>
  <si>
    <t>1233469760</t>
  </si>
  <si>
    <t>179</t>
  </si>
  <si>
    <t>611_Di01</t>
  </si>
  <si>
    <t>Dvere vnútorné jednokrídlové, šírka 900 mm, plné - presná špecifikácia viď PD!!</t>
  </si>
  <si>
    <t>1381340820</t>
  </si>
  <si>
    <t>180</t>
  </si>
  <si>
    <t>-1242796842</t>
  </si>
  <si>
    <t>Podlahy z dlaždíc</t>
  </si>
  <si>
    <t>181</t>
  </si>
  <si>
    <t>771_silikonovanie</t>
  </si>
  <si>
    <t>Silikónovanie a tmelenie</t>
  </si>
  <si>
    <t>942097144</t>
  </si>
  <si>
    <t>182</t>
  </si>
  <si>
    <t>771541025.S</t>
  </si>
  <si>
    <t>Montáž podláh z dlaždíc gres kladených do malty veľ. 600 x 600 mm + sokel</t>
  </si>
  <si>
    <t>1883906286</t>
  </si>
  <si>
    <t>183</t>
  </si>
  <si>
    <t>597740002100.S</t>
  </si>
  <si>
    <t>Dlaždice keramické, lxvxhr 598x598x10 mm - presná špecifikácia viď PD!</t>
  </si>
  <si>
    <t>-731954775</t>
  </si>
  <si>
    <t>184</t>
  </si>
  <si>
    <t>998771201.S</t>
  </si>
  <si>
    <t>Presun hmôt pre podlahy z dlaždíc v objektoch výšky do 6m</t>
  </si>
  <si>
    <t>-1852501934</t>
  </si>
  <si>
    <t>Obklady</t>
  </si>
  <si>
    <t>185</t>
  </si>
  <si>
    <t>781_silikonovanie</t>
  </si>
  <si>
    <t>-250642382</t>
  </si>
  <si>
    <t>186</t>
  </si>
  <si>
    <t>781441027.S</t>
  </si>
  <si>
    <t>Montáž obkladov vnútor. stien z obkladačiek kladených do malty veľ. 300x600 mm</t>
  </si>
  <si>
    <t>-1438740691</t>
  </si>
  <si>
    <t>187</t>
  </si>
  <si>
    <t>597640001800.S</t>
  </si>
  <si>
    <t>Obkladačky keramické lxvxhr 298x598x10 mm - presná špecifikácia viď PD!</t>
  </si>
  <si>
    <t>92519168</t>
  </si>
  <si>
    <t>188</t>
  </si>
  <si>
    <t>781491011.S</t>
  </si>
  <si>
    <t>Montáž profilov pre obklad do malty - roh steny</t>
  </si>
  <si>
    <t>1551756869</t>
  </si>
  <si>
    <t>189</t>
  </si>
  <si>
    <t>132500</t>
  </si>
  <si>
    <t>Ukončovací profil "L" TVAROVACÍ 8mm nerez, 2,5m</t>
  </si>
  <si>
    <t>bm</t>
  </si>
  <si>
    <t>-686178848</t>
  </si>
  <si>
    <t>190</t>
  </si>
  <si>
    <t>998781201.S</t>
  </si>
  <si>
    <t>Presun hmôt pre obklady keramické v objektoch výšky do 6 m</t>
  </si>
  <si>
    <t>2041611308</t>
  </si>
  <si>
    <t>Nátery</t>
  </si>
  <si>
    <t>191</t>
  </si>
  <si>
    <t>783782406.S</t>
  </si>
  <si>
    <t>Nátery tesárskych konštrukcií, hĺbková impregnácia 3 v 1 s biocídom, jednonásobná</t>
  </si>
  <si>
    <t>237391597</t>
  </si>
  <si>
    <t>Dokončovacie práce - maľby</t>
  </si>
  <si>
    <t>192</t>
  </si>
  <si>
    <t>784410100.S</t>
  </si>
  <si>
    <t>Penetrovanie jednonásobné jemnozrnných podkladov výšky do 3,80 m</t>
  </si>
  <si>
    <t>-1421955173</t>
  </si>
  <si>
    <t>193</t>
  </si>
  <si>
    <t>784410500.S</t>
  </si>
  <si>
    <t>Prebrúsenie a oprášenie jemnozrnných povrchov výšky do 3,80 m</t>
  </si>
  <si>
    <t>858222015</t>
  </si>
  <si>
    <t>194</t>
  </si>
  <si>
    <t>784418011.S</t>
  </si>
  <si>
    <t>Zakrývanie otvorov, podláh a zariadení fóliou v miestnostiach alebo na schodisku</t>
  </si>
  <si>
    <t>1762798921</t>
  </si>
  <si>
    <t>195</t>
  </si>
  <si>
    <t>784418012.S</t>
  </si>
  <si>
    <t>Zakrývanie podláh a zariadení papierom v miestnostiach alebo na schodisku</t>
  </si>
  <si>
    <t>10903390</t>
  </si>
  <si>
    <t>196</t>
  </si>
  <si>
    <t>784452271.S</t>
  </si>
  <si>
    <t>Maľby z maliarskych zmesí na vodnej báze, ručne nanášané dvojnásobné základné na podklad jemnozrnný výšky do 3,80 m</t>
  </si>
  <si>
    <t>-1516897558</t>
  </si>
  <si>
    <t>197</t>
  </si>
  <si>
    <t>279692264</t>
  </si>
  <si>
    <t>198</t>
  </si>
  <si>
    <t>_S3</t>
  </si>
  <si>
    <t>D+M drevený pult, dĺžka 3000 mm, šírka 300 mm, hrúbka 35 mm, sklopná konzola L profil, kotvenie, povrchová úprava</t>
  </si>
  <si>
    <t>254632941</t>
  </si>
  <si>
    <t>SO-3.3_ELE - Elektroinštalácia</t>
  </si>
  <si>
    <t>HSV - HSV</t>
  </si>
  <si>
    <t xml:space="preserve">    D0 - Elektroinštalácia</t>
  </si>
  <si>
    <t xml:space="preserve">    D1 - Rozvádzače</t>
  </si>
  <si>
    <t xml:space="preserve">    D2 - Zemné práce</t>
  </si>
  <si>
    <t xml:space="preserve">    D3 - Bleskozvod a uzemnenie</t>
  </si>
  <si>
    <t xml:space="preserve">    D4 - Svietidlá</t>
  </si>
  <si>
    <t xml:space="preserve">    D5 - HZS , Ostatné</t>
  </si>
  <si>
    <t>D0</t>
  </si>
  <si>
    <t>Pol1</t>
  </si>
  <si>
    <t>Vypínač 10A/230V pod omietku, rad. 1, IP20 +rámiky</t>
  </si>
  <si>
    <t>-1515761608</t>
  </si>
  <si>
    <t>Pol10</t>
  </si>
  <si>
    <t>Kábel CHKE-R-J 3x1,5</t>
  </si>
  <si>
    <t>-864610429</t>
  </si>
  <si>
    <t>Pol11</t>
  </si>
  <si>
    <t>Kábel CHKE-R-J 3x2,5</t>
  </si>
  <si>
    <t>-1116848269</t>
  </si>
  <si>
    <t>Pol12</t>
  </si>
  <si>
    <t>Kábel CHKE-R-J 5x4</t>
  </si>
  <si>
    <t>788264550</t>
  </si>
  <si>
    <t>Pol13</t>
  </si>
  <si>
    <t>Vodič CH-R 4 žltozelený</t>
  </si>
  <si>
    <t>535905299</t>
  </si>
  <si>
    <t>Pol14</t>
  </si>
  <si>
    <t>Vodič CH-R 6 žltozelený</t>
  </si>
  <si>
    <t>1571995912</t>
  </si>
  <si>
    <t>Pol15</t>
  </si>
  <si>
    <t>Vodič CH-R 25 žltozelený</t>
  </si>
  <si>
    <t>115805990</t>
  </si>
  <si>
    <t>Pol16</t>
  </si>
  <si>
    <t>Zásuvková skrinka vrátane istenia a prúdového chrániča</t>
  </si>
  <si>
    <t>-1639829419</t>
  </si>
  <si>
    <t>Pol17</t>
  </si>
  <si>
    <t>Káblový žľab, MKS 110x200, vrátane úchytov a príslušnstva, natretý podľa farby stropu</t>
  </si>
  <si>
    <t>-118672012</t>
  </si>
  <si>
    <t>Pol18</t>
  </si>
  <si>
    <t>I-Trubka HFX 16 - bezhalogénová</t>
  </si>
  <si>
    <t>529893062</t>
  </si>
  <si>
    <t>Pol19</t>
  </si>
  <si>
    <t>I-Trubka HFX 20 - bezhalogénová</t>
  </si>
  <si>
    <t>88416888</t>
  </si>
  <si>
    <t>Pol2</t>
  </si>
  <si>
    <t>Vypínač 10A/230V pod omietku, rad. 5, IP20 +rámiky</t>
  </si>
  <si>
    <t>322381744</t>
  </si>
  <si>
    <t>Pol20</t>
  </si>
  <si>
    <t>Svorka + medený pásik dĺžky 750mm</t>
  </si>
  <si>
    <t>-1094251377</t>
  </si>
  <si>
    <t>Pol21</t>
  </si>
  <si>
    <t>Svorkovnica vyrovnania potenciálu</t>
  </si>
  <si>
    <t>-766438748</t>
  </si>
  <si>
    <t>Pol3</t>
  </si>
  <si>
    <t>Vypínač 10A/230V pod omietku, rad. 1, IP44 +rámiky</t>
  </si>
  <si>
    <t>-1033022077</t>
  </si>
  <si>
    <t>Pol4</t>
  </si>
  <si>
    <t>Vypínač 10A/230V pod omietku, rad. 6, IP20 +rámiky</t>
  </si>
  <si>
    <t>1906398339</t>
  </si>
  <si>
    <t>Pol5</t>
  </si>
  <si>
    <t>Zásuvka 16A/230V pod omietku, IP20 +rámiky</t>
  </si>
  <si>
    <t>1561966420</t>
  </si>
  <si>
    <t>Pol6</t>
  </si>
  <si>
    <t>Rozbočovacia krabica</t>
  </si>
  <si>
    <t>1397906641</t>
  </si>
  <si>
    <t>Pol7</t>
  </si>
  <si>
    <t>Prístrojová krabica</t>
  </si>
  <si>
    <t>-186906277</t>
  </si>
  <si>
    <t>Pol8</t>
  </si>
  <si>
    <t>Kábel CYKY-J 5x25</t>
  </si>
  <si>
    <t>856105210</t>
  </si>
  <si>
    <t>Pol9</t>
  </si>
  <si>
    <t>Kábel CHKE-R-O 3x1,5</t>
  </si>
  <si>
    <t>1408415997</t>
  </si>
  <si>
    <t>Rozvádzače</t>
  </si>
  <si>
    <t>Pol22</t>
  </si>
  <si>
    <t>Rozvádzač  RA (podľa výkresu E3), dodávka, napojenie a montáž vrátane vodorovnej a zvislej dopravy, drobného spojovacieho materálu, odvozu a likvidácie odpadu, zaústenia a zapojenia káblov a všetkých prác súvisiacich s realizovaním danej položky.</t>
  </si>
  <si>
    <t>-2010077291</t>
  </si>
  <si>
    <t>Pol23</t>
  </si>
  <si>
    <t>Výkop jamy pre uzemnenie objektu, vrátane spätného zásypu</t>
  </si>
  <si>
    <t>-516922582</t>
  </si>
  <si>
    <t>Bleskozvod a uzemnenie</t>
  </si>
  <si>
    <t>Pol24</t>
  </si>
  <si>
    <t>Hrom- gulatina pre zvod pod zateplením  8 AlMgSi RD8PVC vrátane podpery (každých 0,6m)</t>
  </si>
  <si>
    <t>783947200</t>
  </si>
  <si>
    <t>Pol25</t>
  </si>
  <si>
    <t>Hrom- gulatina  8 / 1m=0,53kg</t>
  </si>
  <si>
    <t>934729678</t>
  </si>
  <si>
    <t>Pol26</t>
  </si>
  <si>
    <t>Hrom- gulatina  10 / 1m=0,625kg</t>
  </si>
  <si>
    <t>337502069</t>
  </si>
  <si>
    <t>Pol27</t>
  </si>
  <si>
    <t>HR-svorka SK</t>
  </si>
  <si>
    <t>1042633242</t>
  </si>
  <si>
    <t>Pol28</t>
  </si>
  <si>
    <t>HR-svorka SO</t>
  </si>
  <si>
    <t>782164227</t>
  </si>
  <si>
    <t>Pol29</t>
  </si>
  <si>
    <t>HR-svorka SZ + krabica s viečkom (napr. R.8145)</t>
  </si>
  <si>
    <t>-906385611</t>
  </si>
  <si>
    <t>Pol30</t>
  </si>
  <si>
    <t>Zberacia tyč s rovným koncom vrátane držiakov JP</t>
  </si>
  <si>
    <t>-653747495</t>
  </si>
  <si>
    <t>Pol31</t>
  </si>
  <si>
    <t>Označovací štítok skúšobnej svorky</t>
  </si>
  <si>
    <t>-2015567138</t>
  </si>
  <si>
    <t>Pol32</t>
  </si>
  <si>
    <t>Zemniaca tyč ZT 2.0 (dĺžka 2m)</t>
  </si>
  <si>
    <t>-1371020478</t>
  </si>
  <si>
    <t>Pol33</t>
  </si>
  <si>
    <t>Svorka k zemniacej tyči SJ</t>
  </si>
  <si>
    <t>796571895</t>
  </si>
  <si>
    <t>Svietidlá</t>
  </si>
  <si>
    <t>Pol34</t>
  </si>
  <si>
    <t>LED REFLEKTOROVÉ SVIETIDLO, 50W, IP44</t>
  </si>
  <si>
    <t>-1997858617</t>
  </si>
  <si>
    <t>Pol35</t>
  </si>
  <si>
    <t>Svietidlo LED, 400 V 24W 830 IP44</t>
  </si>
  <si>
    <t>-1888906428</t>
  </si>
  <si>
    <t>Pol36</t>
  </si>
  <si>
    <t>Svietidlo núdzové s vlastnou batériou 3hod</t>
  </si>
  <si>
    <t>1891718451</t>
  </si>
  <si>
    <t>HZS , Ostatné</t>
  </si>
  <si>
    <t>Pol37</t>
  </si>
  <si>
    <t>Nepredvídané práce</t>
  </si>
  <si>
    <t>1969740733</t>
  </si>
  <si>
    <t>Pol38</t>
  </si>
  <si>
    <t>Murárska výpomoc</t>
  </si>
  <si>
    <t>874046543</t>
  </si>
  <si>
    <t>Pol39</t>
  </si>
  <si>
    <t>Revízia a vypracovanie revíznej správy</t>
  </si>
  <si>
    <t>-436604819</t>
  </si>
  <si>
    <t>Pol40</t>
  </si>
  <si>
    <t>Podruž. mat / svorky,sádra,klince,štítky, pásky, natlkacie skrut.,.... /  (percentuálny podiel)</t>
  </si>
  <si>
    <t>-1269273087</t>
  </si>
  <si>
    <t>Pol41</t>
  </si>
  <si>
    <t>Prierazy a drážkovanie pre káble do priemeru D29</t>
  </si>
  <si>
    <t>145213206</t>
  </si>
  <si>
    <t>Pol42</t>
  </si>
  <si>
    <t>Doprava (do 20km)</t>
  </si>
  <si>
    <t>993986520</t>
  </si>
  <si>
    <t>Pol43</t>
  </si>
  <si>
    <t>Projektová dokumentácia (projekt skutočného vyhotovenia)</t>
  </si>
  <si>
    <t>437654405</t>
  </si>
  <si>
    <t>Pol44</t>
  </si>
  <si>
    <t>Meranie umelého osvetlenia podľa STN 360450, STN EN 12464-1 a metodiky Ministerstva zdravotníctva SR, a to osobou "Odborne spôs."</t>
  </si>
  <si>
    <t>548056505</t>
  </si>
  <si>
    <t>SO-3.3_ZTI - Zdravotechnická inštalácia</t>
  </si>
  <si>
    <t>-1834941420</t>
  </si>
  <si>
    <t>172577552</t>
  </si>
  <si>
    <t>475358665</t>
  </si>
  <si>
    <t>193159887</t>
  </si>
  <si>
    <t>-660395350</t>
  </si>
  <si>
    <t>-493023595</t>
  </si>
  <si>
    <t>52312232</t>
  </si>
  <si>
    <t>2099681554</t>
  </si>
  <si>
    <t>443015969</t>
  </si>
  <si>
    <t>-1255634682</t>
  </si>
  <si>
    <t>779563859</t>
  </si>
  <si>
    <t>2137333905</t>
  </si>
  <si>
    <t>286510013300.S</t>
  </si>
  <si>
    <t>Odbočka 45° PVC, DN 125/125 pre hladký, kanalizačný, gravitačný systém</t>
  </si>
  <si>
    <t>-658761858</t>
  </si>
  <si>
    <t>-1822675928</t>
  </si>
  <si>
    <t>-1882428008</t>
  </si>
  <si>
    <t>-337780396</t>
  </si>
  <si>
    <t>998276101.S</t>
  </si>
  <si>
    <t>-70533223</t>
  </si>
  <si>
    <t>727813618</t>
  </si>
  <si>
    <t>-1305101810</t>
  </si>
  <si>
    <t>1701681620</t>
  </si>
  <si>
    <t>-24730666</t>
  </si>
  <si>
    <t>121384630</t>
  </si>
  <si>
    <t>-890678810</t>
  </si>
  <si>
    <t>283310006200.S</t>
  </si>
  <si>
    <t>Izolačná PE trubica dxhr. 22x30 mm, rozrezaná, na izolovanie rozvodov vody, kúrenia, zdravotechniky</t>
  </si>
  <si>
    <t>-1693225020</t>
  </si>
  <si>
    <t>1211371452</t>
  </si>
  <si>
    <t>1290418641</t>
  </si>
  <si>
    <t>498911289</t>
  </si>
  <si>
    <t>-743924854</t>
  </si>
  <si>
    <t>-403882008</t>
  </si>
  <si>
    <t>-1931370063</t>
  </si>
  <si>
    <t>-1896238424</t>
  </si>
  <si>
    <t>-1317119400</t>
  </si>
  <si>
    <t>1381974362</t>
  </si>
  <si>
    <t>979003845</t>
  </si>
  <si>
    <t>901704195</t>
  </si>
  <si>
    <t>-112952744</t>
  </si>
  <si>
    <t>-846709952</t>
  </si>
  <si>
    <t>-1269348895</t>
  </si>
  <si>
    <t>551110013700.S</t>
  </si>
  <si>
    <t>Guľový uzáver pre vodu, 1/2" FF, páčka, niklovaná mosadz</t>
  </si>
  <si>
    <t>25379814</t>
  </si>
  <si>
    <t>949785080</t>
  </si>
  <si>
    <t>551110013900.S</t>
  </si>
  <si>
    <t>Guľový uzáver pre vodu, 1" FF, páčka, niklovaná mosadz</t>
  </si>
  <si>
    <t>1198647838</t>
  </si>
  <si>
    <t>-628093968</t>
  </si>
  <si>
    <t>1929339418</t>
  </si>
  <si>
    <t>-799178129</t>
  </si>
  <si>
    <t>-1099893097</t>
  </si>
  <si>
    <t>789235510</t>
  </si>
  <si>
    <t>551210022000.S</t>
  </si>
  <si>
    <t>Ventil poistný, 3/4”x6 bar, armatúry pre uzavreté systémy</t>
  </si>
  <si>
    <t>1248537782</t>
  </si>
  <si>
    <t>-1065869387</t>
  </si>
  <si>
    <t>-77381131</t>
  </si>
  <si>
    <t>806102048</t>
  </si>
  <si>
    <t>-399140734</t>
  </si>
  <si>
    <t>-453176143</t>
  </si>
  <si>
    <t>-1506791424</t>
  </si>
  <si>
    <t>896848664</t>
  </si>
  <si>
    <t>1705935265</t>
  </si>
  <si>
    <t>-1805803179</t>
  </si>
  <si>
    <t>-1842135230</t>
  </si>
  <si>
    <t>-1411715739</t>
  </si>
  <si>
    <t>1180305739</t>
  </si>
  <si>
    <t>654153664</t>
  </si>
  <si>
    <t>1986892357</t>
  </si>
  <si>
    <t>-1851111552</t>
  </si>
  <si>
    <t>897752815</t>
  </si>
  <si>
    <t>1750936137</t>
  </si>
  <si>
    <t>1322596543</t>
  </si>
  <si>
    <t>-2046254381</t>
  </si>
  <si>
    <t>-466953183</t>
  </si>
  <si>
    <t>-1961127858</t>
  </si>
  <si>
    <t>541320005600.S</t>
  </si>
  <si>
    <t>Ohrievač vody elektrický tlakový závesný zvislý akumulačný, objem 120 l</t>
  </si>
  <si>
    <t>-230119353</t>
  </si>
  <si>
    <t>-554072162</t>
  </si>
  <si>
    <t>-690566202</t>
  </si>
  <si>
    <t>-221733828</t>
  </si>
  <si>
    <t>-1055911241</t>
  </si>
  <si>
    <t>-345236087</t>
  </si>
  <si>
    <t>725849230</t>
  </si>
  <si>
    <t>Montáž batérie sprchovej podomietkovej pákovej</t>
  </si>
  <si>
    <t>-897048525</t>
  </si>
  <si>
    <t>551450002900.S</t>
  </si>
  <si>
    <t>Batéria sprchová podomietková, priemer 150 mm, bez sprchovej sady, chróm</t>
  </si>
  <si>
    <t>1772266046</t>
  </si>
  <si>
    <t>-1076471527</t>
  </si>
  <si>
    <t>2128686733</t>
  </si>
  <si>
    <t>-2124644944</t>
  </si>
  <si>
    <t>Zápachová uzávierka, DN 50x6/4", s kĺbom, výškovo nastaviteľnou rúrkou s pripojovacím závitom, PP</t>
  </si>
  <si>
    <t>1876662316</t>
  </si>
  <si>
    <t>725869340</t>
  </si>
  <si>
    <t>Montáž zápachovej uzávierky pre zariaďovacie predmety, sprchovej do D 50 mm</t>
  </si>
  <si>
    <t>1382465543</t>
  </si>
  <si>
    <t>552240027200</t>
  </si>
  <si>
    <t>Kryt žľabu k sprchovým žľabom</t>
  </si>
  <si>
    <t>-1668031034</t>
  </si>
  <si>
    <t>Poznámka k položke:_x000D_
Kryt žľabu”Standart” z nerezovej ocele 1.4301. Trieda zaťaženia K (300kg). So štandardnými aretačnými maticami výškove nastaviteľnými pre dlažbu (vrátene lepidla) hrúbky 2 - 16  mm. Pre dlažbu z kameňa (viacej ako 16  mm) je možné použiť predĺžené aretačné matice HL050.3E</t>
  </si>
  <si>
    <t>552240001100</t>
  </si>
  <si>
    <t>Žľab sprchový bez krytu nerezový, DN 50, (0,8 l/s), dĺ. 800 mm, zvislý odtok, zabudovanie do plochy, stavebná výška 130 mm</t>
  </si>
  <si>
    <t>-1596119417</t>
  </si>
  <si>
    <t>Poznámka k položke:_x000D_
Nerezový sprchový žľab k zabudovaniu do plochy s vertikálnym pripojením DN50, montážny materiál a stavebná krytka sú predmetom dodávky. Dĺžka zabudovania 800mm.</t>
  </si>
  <si>
    <t>1661569180</t>
  </si>
  <si>
    <t>Vtokový lievik, DN 32, (0,17 l/s), s protizápachovým uzáverom, vetranie a klimatizácia, PP</t>
  </si>
  <si>
    <t>76575166</t>
  </si>
  <si>
    <t>311842318</t>
  </si>
  <si>
    <t>SO-3.3_UK - Vykurovanie</t>
  </si>
  <si>
    <t xml:space="preserve">    21-M - Elektromontáže</t>
  </si>
  <si>
    <t>Elektromontáže</t>
  </si>
  <si>
    <t>210451012.S</t>
  </si>
  <si>
    <t xml:space="preserve">Montáž  vykurovacieho kábla </t>
  </si>
  <si>
    <t>-252800079</t>
  </si>
  <si>
    <t>140F0458</t>
  </si>
  <si>
    <t>Dvojžilová samolepiaca vykurovacia rohož, prac. napätie 230V, výkon 1800W, šxd = 0,5m x 24m</t>
  </si>
  <si>
    <t>1248919211</t>
  </si>
  <si>
    <t>140F1095</t>
  </si>
  <si>
    <t>Priestorový snímač (izbový) 426 frame, NTC</t>
  </si>
  <si>
    <t>-796213682</t>
  </si>
  <si>
    <t>SO-4 - Spevnené plochy a komunikácia</t>
  </si>
  <si>
    <t>SO-4.1 - Spevnené plochy</t>
  </si>
  <si>
    <t>SO-4.1_AA - Architektonicko stavebné riešenie</t>
  </si>
  <si>
    <t>VRN - Vedľajšie rozpočtové náklady</t>
  </si>
  <si>
    <t>-895339077</t>
  </si>
  <si>
    <t>1242639449</t>
  </si>
  <si>
    <t>1571854009</t>
  </si>
  <si>
    <t>162501163.S</t>
  </si>
  <si>
    <t>Vodorovné premiestnenie výkopku po nespevnenej ceste z horniny tr.1-4, nad 1000 do 10000 m3, príplatok k cene za každých ďalšich a začatých 1000 m</t>
  </si>
  <si>
    <t>-1706542302</t>
  </si>
  <si>
    <t>1071663358</t>
  </si>
  <si>
    <t>386681635</t>
  </si>
  <si>
    <t>116278129</t>
  </si>
  <si>
    <t>-1128565946</t>
  </si>
  <si>
    <t>181301104.S</t>
  </si>
  <si>
    <t>Rozprestretie ornice v rovine, plocha do 500 m2, hr. do 250 mm</t>
  </si>
  <si>
    <t>53315450</t>
  </si>
  <si>
    <t>181301105.S</t>
  </si>
  <si>
    <t>Rozprestretie ornice v rovine, plocha do 500 m2, hr. do 300 mm</t>
  </si>
  <si>
    <t>1237485793</t>
  </si>
  <si>
    <t>917511121R.S</t>
  </si>
  <si>
    <t>-1203410147</t>
  </si>
  <si>
    <t>Neviditeľný plastový obrubník - výška 78 mm, dĺžka 1 m, vrátane 3% stratné</t>
  </si>
  <si>
    <t>-856468735</t>
  </si>
  <si>
    <t>-1163058961</t>
  </si>
  <si>
    <t>289971211.S</t>
  </si>
  <si>
    <t>Zhotovenie vrstvy z geotextílie na upravenom povrchu sklon do 1 : 5 , šírky od 0 do 3 m</t>
  </si>
  <si>
    <t>-617986701</t>
  </si>
  <si>
    <t>693110002000.S</t>
  </si>
  <si>
    <t>Geotextília polypropylénová netkaná 200 g/m2</t>
  </si>
  <si>
    <t>203173057</t>
  </si>
  <si>
    <t>564210123.S</t>
  </si>
  <si>
    <t>Podklad alebo kryt pre mlátovú cestu z vápencovej drviny fr. 0-4 mm s rozprestretím, vlhčením a zhutnením do hr. 50 mm, plochy nad 1000 m2</t>
  </si>
  <si>
    <t>766388908</t>
  </si>
  <si>
    <t>564210213R.S</t>
  </si>
  <si>
    <t>Podklad pre mlátový chodník zo štrkopiesku fr. 0-16 mm s rozprestretím, vlhčením a zhutnením hr. 100 mm, plochy nad 1000 m2</t>
  </si>
  <si>
    <t>-1621100889</t>
  </si>
  <si>
    <t>564730111.S</t>
  </si>
  <si>
    <t>Podklad alebo kryt z kameniva hrubého drveného veľ. 8-16 mm s rozprestretím a zhutnením hr. 100 mm</t>
  </si>
  <si>
    <t>-682245428</t>
  </si>
  <si>
    <t>564750111.S</t>
  </si>
  <si>
    <t>Podklad alebo kryt z kameniva hrubého drveného veľ. 8-16 mm s rozprestretím a zhutnením hr. 150 mm</t>
  </si>
  <si>
    <t>-875796145</t>
  </si>
  <si>
    <t>564750313.S</t>
  </si>
  <si>
    <t>Podklad pre mlátový chodník z kameniva hrubého drveného fr. 16-32 mm s rozprestretím a zhutnením hr. 150 mm, plochy nad 1000 m2</t>
  </si>
  <si>
    <t>1278108765</t>
  </si>
  <si>
    <t>564760211R.S</t>
  </si>
  <si>
    <t>Podklad alebo kryt z kameniva hrubého drveného veľ. 16-32 mm s rozprestretím a zhutnením hr. 250 mm</t>
  </si>
  <si>
    <t>1216546192</t>
  </si>
  <si>
    <t>564760413.S</t>
  </si>
  <si>
    <t>Podklad pre mlátovú cestu z kameniva hrubého drveného fr. 32-63 mm s rozprestretím a zhutnením hr. 200 mm, plochy nad 1000 m2</t>
  </si>
  <si>
    <t>-1403091112</t>
  </si>
  <si>
    <t>594611111.S</t>
  </si>
  <si>
    <t>Dlažba z lomového kameňa do lôžka zo štrkopiesku</t>
  </si>
  <si>
    <t>-491284897</t>
  </si>
  <si>
    <t>596911144.S</t>
  </si>
  <si>
    <t>Kladenie betónovej zámkovej dlažby komunikácií pre peších hr. 60 mm pre peších nad 300 m2 so zriadením lôžka z kameniva hr. 30 mm</t>
  </si>
  <si>
    <t>-506990402</t>
  </si>
  <si>
    <t>592460007700.S</t>
  </si>
  <si>
    <t>Dlažba betónová škárová, rozmer 200x165x60 mm, prírodná</t>
  </si>
  <si>
    <t>1200997368</t>
  </si>
  <si>
    <t>596911392.S</t>
  </si>
  <si>
    <t>Dopiľovanie betónovej zámkovej dlažby hr. nad 60 mm</t>
  </si>
  <si>
    <t>-1958923559</t>
  </si>
  <si>
    <t>599432111.S</t>
  </si>
  <si>
    <t>Vyplnenie škár dlažby z lomového kameňa kamenivom ťaženým</t>
  </si>
  <si>
    <t>803412148</t>
  </si>
  <si>
    <t>916561211.S</t>
  </si>
  <si>
    <t>Osadenie záhonového alebo parkového obrubníka betónového, do lôžka zo suchého betónu tr. C 12/15 s bočnou oporou</t>
  </si>
  <si>
    <t>-406039701</t>
  </si>
  <si>
    <t>592170001800.S</t>
  </si>
  <si>
    <t>Obrubník parkový, lxšxv 1000x50x200 mm, prírodný</t>
  </si>
  <si>
    <t>-1597155878</t>
  </si>
  <si>
    <t>998222011.S</t>
  </si>
  <si>
    <t>Presun hmôt pre pozemné komunikácie s krytom z kameniva (8222, 8225) akejkoľvek dĺžky objektu</t>
  </si>
  <si>
    <t>611661766</t>
  </si>
  <si>
    <t>000300016R.S</t>
  </si>
  <si>
    <t>Geodetické práce - vykonávané pred výstavbou určenie vytyčovacej siete, vytýčenie staveniska, staveb. objektu</t>
  </si>
  <si>
    <t>1024</t>
  </si>
  <si>
    <t>1944725649</t>
  </si>
  <si>
    <t>000300031R.S</t>
  </si>
  <si>
    <t>Geodetické práce - vykonávané po výstavbe zameranie skutočného vyhotovenia stavby</t>
  </si>
  <si>
    <t>150414130</t>
  </si>
  <si>
    <t>SO-4.1_ELE - Elektroinštalácia</t>
  </si>
  <si>
    <t>SV - Svietidlá</t>
  </si>
  <si>
    <t>21-M - Hlavné vedenie</t>
  </si>
  <si>
    <t>-634453410</t>
  </si>
  <si>
    <t>1549215035</t>
  </si>
  <si>
    <t>-1521304618</t>
  </si>
  <si>
    <t>-372066309</t>
  </si>
  <si>
    <t>-9982883</t>
  </si>
  <si>
    <t>-905151482</t>
  </si>
  <si>
    <t>SV</t>
  </si>
  <si>
    <t>1530311</t>
  </si>
  <si>
    <t>Prenájom vysokozdvižnej plošiny</t>
  </si>
  <si>
    <t>deň</t>
  </si>
  <si>
    <t>1068428947</t>
  </si>
  <si>
    <t>5123131</t>
  </si>
  <si>
    <t>-1926142034</t>
  </si>
  <si>
    <t>5123131.1</t>
  </si>
  <si>
    <t>Svietidlo 230V 3000K</t>
  </si>
  <si>
    <t>1903118819</t>
  </si>
  <si>
    <t>51561045</t>
  </si>
  <si>
    <t>252517303</t>
  </si>
  <si>
    <t>5123540</t>
  </si>
  <si>
    <t>Led reflektor 67W 730, optika S, 10920lm</t>
  </si>
  <si>
    <t>1255322506</t>
  </si>
  <si>
    <t>561032</t>
  </si>
  <si>
    <t>-861128826</t>
  </si>
  <si>
    <t>651023</t>
  </si>
  <si>
    <t xml:space="preserve">Svietidlo IP65 BK 3000K </t>
  </si>
  <si>
    <t>-636738407</t>
  </si>
  <si>
    <t>56620</t>
  </si>
  <si>
    <t>-1728594873</t>
  </si>
  <si>
    <t>65102</t>
  </si>
  <si>
    <t>Led reflektor 51W 730, optika S, 8190lm</t>
  </si>
  <si>
    <t>-2129231527</t>
  </si>
  <si>
    <t>936390724</t>
  </si>
  <si>
    <t>362090200</t>
  </si>
  <si>
    <t>Ukončenie vodičov v rozvádzač. vrátane zapojenia a vodičovej koncovky do 6 mm2 pre vonkajšie práce</t>
  </si>
  <si>
    <t>932752638</t>
  </si>
  <si>
    <t>21032102</t>
  </si>
  <si>
    <t>Rúrka ochranná z PE, novoduru, do D 32 mm, uložená voľne</t>
  </si>
  <si>
    <t>1328391217</t>
  </si>
  <si>
    <t>345620</t>
  </si>
  <si>
    <t>Chránička ohybná dvojplášťová korugovaná UV stabilná z HDPE, D 32 mm</t>
  </si>
  <si>
    <t>-1694391116</t>
  </si>
  <si>
    <t>1043494290</t>
  </si>
  <si>
    <t>52816880</t>
  </si>
  <si>
    <t>610231</t>
  </si>
  <si>
    <t>Kábel medený silový uložený v rúrke CYKY-J 0,6/1 kV 5x2,5 pre vonkajšie práce</t>
  </si>
  <si>
    <t>2113340417</t>
  </si>
  <si>
    <t>3415601</t>
  </si>
  <si>
    <t>Kábel medený CYKY-J 5x2,5 mm2</t>
  </si>
  <si>
    <t>1715722181</t>
  </si>
  <si>
    <t>62056</t>
  </si>
  <si>
    <t>Uzemňovacia spojovacia svorka SS</t>
  </si>
  <si>
    <t>-1573162314</t>
  </si>
  <si>
    <t>60652020</t>
  </si>
  <si>
    <t>-1520076299</t>
  </si>
  <si>
    <t>1333826637</t>
  </si>
  <si>
    <t>-1193881151</t>
  </si>
  <si>
    <t>6505</t>
  </si>
  <si>
    <t>Káblová šachta. Výkop, uloženie, vyzbrojenie</t>
  </si>
  <si>
    <t>-124532641</t>
  </si>
  <si>
    <t>6505.1</t>
  </si>
  <si>
    <t>Káblová šachta</t>
  </si>
  <si>
    <t>475856964</t>
  </si>
  <si>
    <t>97850320</t>
  </si>
  <si>
    <t>Výzbroj káblovej šachty (káblová spojka, krabica, ...)</t>
  </si>
  <si>
    <t>-154464564</t>
  </si>
  <si>
    <t>1926993937</t>
  </si>
  <si>
    <t>-1547275319</t>
  </si>
  <si>
    <t>523425626</t>
  </si>
  <si>
    <t>-20917134</t>
  </si>
  <si>
    <t>-925897416</t>
  </si>
  <si>
    <t>-244947675</t>
  </si>
  <si>
    <t>51096069</t>
  </si>
  <si>
    <t>SO-4.4 - Parkovisko</t>
  </si>
  <si>
    <t>SO-4.4_AA - Architektonicko stavebné riešenie</t>
  </si>
  <si>
    <t>1189611420</t>
  </si>
  <si>
    <t>1806040153</t>
  </si>
  <si>
    <t>1447643631</t>
  </si>
  <si>
    <t>1652891160</t>
  </si>
  <si>
    <t>1546449918</t>
  </si>
  <si>
    <t>-1693366268</t>
  </si>
  <si>
    <t>913085547</t>
  </si>
  <si>
    <t>1677879261</t>
  </si>
  <si>
    <t>1620345314</t>
  </si>
  <si>
    <t>564871111.S</t>
  </si>
  <si>
    <t>Podklad zo štrkodrviny s rozprestretím a zhutnením, po zhutnení hr. 250 mm</t>
  </si>
  <si>
    <t>769513500</t>
  </si>
  <si>
    <t>567122114.S</t>
  </si>
  <si>
    <t>Podklad z kameniva stmeleného cementom s rozprestretím a zhutnením, CBGM C 8/10 (C 6/8), po zhutnení hr. 150 mm</t>
  </si>
  <si>
    <t>1988653784</t>
  </si>
  <si>
    <t>596911224.S</t>
  </si>
  <si>
    <t>Kladenie betónovej zámkovej dlažby pozemných komunikácií hr. 80 mm pre peších nad 300 m2 so zriadením lôžka z kameniva hr. 50 mm</t>
  </si>
  <si>
    <t>-215621597</t>
  </si>
  <si>
    <t>592460008500.S</t>
  </si>
  <si>
    <t>Dlažba betónová škárová, rozmer 200x165x80 mm, prírodná</t>
  </si>
  <si>
    <t>-575689318</t>
  </si>
  <si>
    <t>1784683922</t>
  </si>
  <si>
    <t>-1772056206</t>
  </si>
  <si>
    <t>895941111.S.1</t>
  </si>
  <si>
    <t>Zriadenie kanalizačného vpustu uličného z betónových dielcov typ UV-50, UVB-50</t>
  </si>
  <si>
    <t>1177105657</t>
  </si>
  <si>
    <t>592230001500.S</t>
  </si>
  <si>
    <t>Uličný vpust betónový TBV 6-50, rozmer 600x500x50 mm</t>
  </si>
  <si>
    <t>-94387711</t>
  </si>
  <si>
    <t>592230001900.S.1</t>
  </si>
  <si>
    <t>Uličný vpust betónový TBV 12-50, rozmer 500x500x50 mm</t>
  </si>
  <si>
    <t>1595086854</t>
  </si>
  <si>
    <t>592230001400.S</t>
  </si>
  <si>
    <t>Uličný vpust betónový TBV 1-50, rozmer 250x500x50 mm</t>
  </si>
  <si>
    <t>-1300634705</t>
  </si>
  <si>
    <t>592230002200.S</t>
  </si>
  <si>
    <t>Uličný vpust betónový TBV 13-63, rozmer 180x630x100 mm</t>
  </si>
  <si>
    <t>722363429</t>
  </si>
  <si>
    <t>899202111.S</t>
  </si>
  <si>
    <t>Osadenie liatinovej mreže vrátane rámu a koša na bahno hmotnosti jednotlivo nad 50 do 100 kg</t>
  </si>
  <si>
    <t>-501880998</t>
  </si>
  <si>
    <t>552410003500.S</t>
  </si>
  <si>
    <t>Mreža liatinová štvorcová 500x500 mm na teleskopickú rúru DN 425, tr. zaťaženia D400</t>
  </si>
  <si>
    <t>-920033478</t>
  </si>
  <si>
    <t>552420026700.S</t>
  </si>
  <si>
    <t>Bahenný kôš galvanizovaný typ B1 pre mrežu D 400 (DN 425)</t>
  </si>
  <si>
    <t>626067242</t>
  </si>
  <si>
    <t>916331112.S</t>
  </si>
  <si>
    <t>Osadenie cestného obrubníka betónového ležatého do lôžka z betónu prostého tr. C 16/20 bez bočnej opory</t>
  </si>
  <si>
    <t>-1931361647</t>
  </si>
  <si>
    <t>592170000900.S</t>
  </si>
  <si>
    <t>Obrubník cestný bez skosenia rovný, lxšxv 1000x150x260 mm</t>
  </si>
  <si>
    <t>-1132990042</t>
  </si>
  <si>
    <t>916332112.S</t>
  </si>
  <si>
    <t>Osadenie cestného obrubníka betónového stojatého do lôžka z betónu prostého tr. C 16/20 bez bočnej opory</t>
  </si>
  <si>
    <t>-1201210292</t>
  </si>
  <si>
    <t>592170003800.S</t>
  </si>
  <si>
    <t>Obrubník cestný so skosením, lxšxv 1000x150x250 mm, prírodný</t>
  </si>
  <si>
    <t>-504664437</t>
  </si>
  <si>
    <t>935114433.S</t>
  </si>
  <si>
    <t>Osadenie odvodňovacieho betónového žľabu univerzálneho s ochrannou hranou svetlej šírky 200 mm a s roštom triedy C 250</t>
  </si>
  <si>
    <t>38650168</t>
  </si>
  <si>
    <t>592270008100.S</t>
  </si>
  <si>
    <t>Čelná koncová stena, pre žľaby betónové s ochrannou hranou svetlej šírky 200 mm</t>
  </si>
  <si>
    <t>2144282901</t>
  </si>
  <si>
    <t>592270017300.S</t>
  </si>
  <si>
    <t>Mriežkový rošt, štrbiny 30x10 mm, dĺ. 1 m, C 250, pozinkovaný s rychlouzáverom, pre žľaby betónové s ochrannou hranou svetlej šírky 200 mm</t>
  </si>
  <si>
    <t>383086831</t>
  </si>
  <si>
    <t>592270024700.S</t>
  </si>
  <si>
    <t>Odvodňovací žľab betónový univerzálny s ochrannou hranou, svetlá šírka 200 mm, dĺžky 1 m, so spádom 0,5%</t>
  </si>
  <si>
    <t>1100396926</t>
  </si>
  <si>
    <t>935114443.S</t>
  </si>
  <si>
    <t>Osadenie odvodňovacieho betónového žľabu univerzálneho s ochrannou hranou svetlej šírky 300 mm a s roštom triedy C 250</t>
  </si>
  <si>
    <t>-182906545</t>
  </si>
  <si>
    <t>592270008900.S</t>
  </si>
  <si>
    <t>Čelná koncová stena, pre žľaby betónové s ochrannou hranou svetlej šírky 300 mm</t>
  </si>
  <si>
    <t>-2122297440</t>
  </si>
  <si>
    <t>592270018400.S</t>
  </si>
  <si>
    <t>Mriežkový rošt, štrbiny 30x30 mm, dĺ. 1m, C 250, pozinkovaný s rychlouzáverom, pre žľaby betónové s ochrannou hranou svetlej šírky 300 mm</t>
  </si>
  <si>
    <t>-1151144031</t>
  </si>
  <si>
    <t>592270026000.S</t>
  </si>
  <si>
    <t>Odvodňovací žľab betónový univerzálny s ochrannou hranou, svetlá šírka 300 mm, dĺžky 1 m, bez spádu</t>
  </si>
  <si>
    <t>1154684213</t>
  </si>
  <si>
    <t>998223011.S</t>
  </si>
  <si>
    <t>Presun hmôt pre pozemné komunikácie s krytom dláždeným (822 2.3, 822 5.3) akejkoľvek dĺžky objektu</t>
  </si>
  <si>
    <t>1164858206</t>
  </si>
  <si>
    <t>01</t>
  </si>
  <si>
    <t>Vodorovné dopravné značenie</t>
  </si>
  <si>
    <t>-1895047925</t>
  </si>
  <si>
    <t>02</t>
  </si>
  <si>
    <t>Zvislé dopravné značenie</t>
  </si>
  <si>
    <t>1598297254</t>
  </si>
  <si>
    <t>03</t>
  </si>
  <si>
    <t>Dočasné dopravné značenie</t>
  </si>
  <si>
    <t>771902254</t>
  </si>
  <si>
    <t>04</t>
  </si>
  <si>
    <t>Zámková dlažba - prechod pre chodcov</t>
  </si>
  <si>
    <t>-1116689007</t>
  </si>
  <si>
    <t>05</t>
  </si>
  <si>
    <t>Drenáž</t>
  </si>
  <si>
    <t>-2007051556</t>
  </si>
  <si>
    <t>SO-4.4_ELE - Elektroinštalácia</t>
  </si>
  <si>
    <t>D1 - Elektromerový rozvádzač</t>
  </si>
  <si>
    <t>Elektromerový rozvádzač</t>
  </si>
  <si>
    <t>15056105</t>
  </si>
  <si>
    <t>Vyzbrojenie elektromerového rozvádzača</t>
  </si>
  <si>
    <t>-1255209737</t>
  </si>
  <si>
    <t>357120101010</t>
  </si>
  <si>
    <t>Výzbroj rozvádzača (istič, svorky, astrohodiny, spínač ...)</t>
  </si>
  <si>
    <t>-954790570</t>
  </si>
  <si>
    <t>-1188100622</t>
  </si>
  <si>
    <t>1594113241</t>
  </si>
  <si>
    <t>1748083427</t>
  </si>
  <si>
    <t>-325907649</t>
  </si>
  <si>
    <t>1711773444</t>
  </si>
  <si>
    <t>1503346814</t>
  </si>
  <si>
    <t>-981869477</t>
  </si>
  <si>
    <t>2102018651.S</t>
  </si>
  <si>
    <t>Montáž stožiara oceľového výšky 5 m s prírubou pre uličné svietidlá</t>
  </si>
  <si>
    <t>516960096</t>
  </si>
  <si>
    <t>Stožiar STK 60/50/3K12</t>
  </si>
  <si>
    <t>582515866</t>
  </si>
  <si>
    <t>210201871.S</t>
  </si>
  <si>
    <t>Montáž základového roštu pre stožiare výšky 5-12m</t>
  </si>
  <si>
    <t>1496015389</t>
  </si>
  <si>
    <t>348370004600.S</t>
  </si>
  <si>
    <t>Rošt základový ZR pre stožiar výšky 5-12 m</t>
  </si>
  <si>
    <t>-1724467497</t>
  </si>
  <si>
    <t>2102018711.S</t>
  </si>
  <si>
    <t>Montáž - základ pre osvetľovacie stožiare 5m</t>
  </si>
  <si>
    <t>856937390</t>
  </si>
  <si>
    <t>3483700046001.S</t>
  </si>
  <si>
    <t>Základ pre osvetľovacie stožiare do 5m</t>
  </si>
  <si>
    <t>-1469434728</t>
  </si>
  <si>
    <t>21020188111.S</t>
  </si>
  <si>
    <t>Montáž stožiarovej svorkovnice pre 1 poistku</t>
  </si>
  <si>
    <t>-32072917</t>
  </si>
  <si>
    <t>5123138.1</t>
  </si>
  <si>
    <t xml:space="preserve">Výzbroj stožiarová NTB-1 2-16A 3x(5x4-16mm2) IP54 </t>
  </si>
  <si>
    <t>1564994428</t>
  </si>
  <si>
    <t>-919985855</t>
  </si>
  <si>
    <t>Svietidlo 22,4W, 3000K, 3480lm</t>
  </si>
  <si>
    <t>-2141339617</t>
  </si>
  <si>
    <t>-764624411</t>
  </si>
  <si>
    <t>603418476</t>
  </si>
  <si>
    <t>Ukončenie vodičov v rozvádzač. vrátane zapojenia a vodičovej koncovky do 10 mm2 pre vonkajšie práce</t>
  </si>
  <si>
    <t>787426313</t>
  </si>
  <si>
    <t>1148893879</t>
  </si>
  <si>
    <t>1016230133</t>
  </si>
  <si>
    <t>1419554209</t>
  </si>
  <si>
    <t>2059548164</t>
  </si>
  <si>
    <t>-1993837222</t>
  </si>
  <si>
    <t>-312860574</t>
  </si>
  <si>
    <t>Kábel medený silový uložený v rúrke CYKY-J 0,6/1 kV 4x10 pre vonkajšie práce</t>
  </si>
  <si>
    <t>-1759073206</t>
  </si>
  <si>
    <t>Kábel medený CYKY-J 4x10 mm2</t>
  </si>
  <si>
    <t>1325736022</t>
  </si>
  <si>
    <t>953351551</t>
  </si>
  <si>
    <t>-340370308</t>
  </si>
  <si>
    <t>1275531188</t>
  </si>
  <si>
    <t>-127365055</t>
  </si>
  <si>
    <t>460050014.S</t>
  </si>
  <si>
    <t>Jama pre jednoduchý stožiar do 5 m, v rovine,zásyp a zhutnenie,zemina tr.4</t>
  </si>
  <si>
    <t>680349229</t>
  </si>
  <si>
    <t>-904910235</t>
  </si>
  <si>
    <t>-508618518</t>
  </si>
  <si>
    <t>41606025</t>
  </si>
  <si>
    <t>-250453299</t>
  </si>
  <si>
    <t>-632930337</t>
  </si>
  <si>
    <t>-261406635</t>
  </si>
  <si>
    <t>596086648</t>
  </si>
  <si>
    <t>SO-4.4_ZTI - Zdravotechnická inštalácia</t>
  </si>
  <si>
    <t xml:space="preserve">    46-M - Zemné práce pri extr.mont.prácach</t>
  </si>
  <si>
    <t>601605991</t>
  </si>
  <si>
    <t>664304760</t>
  </si>
  <si>
    <t>-330699897</t>
  </si>
  <si>
    <t>383577879</t>
  </si>
  <si>
    <t>162201101</t>
  </si>
  <si>
    <t>Vodorovné premiestnenie výkopku z horniny 1-4 do 20m</t>
  </si>
  <si>
    <t>575369156</t>
  </si>
  <si>
    <t>1022110544</t>
  </si>
  <si>
    <t>208691236</t>
  </si>
  <si>
    <t>166101101.S</t>
  </si>
  <si>
    <t>Prehodenie neuľahnutého výkopku z horniny 1 až 4</t>
  </si>
  <si>
    <t>1447111441</t>
  </si>
  <si>
    <t>-1369595416</t>
  </si>
  <si>
    <t>171201201.S</t>
  </si>
  <si>
    <t>Uloženie sypaniny na skládky do 100 m3</t>
  </si>
  <si>
    <t>-1912221073</t>
  </si>
  <si>
    <t>Poplatok za skladovanie - zemina a kamenivo (17 05) ostatné</t>
  </si>
  <si>
    <t>1490478352</t>
  </si>
  <si>
    <t>-1082576061</t>
  </si>
  <si>
    <t>175101102.S</t>
  </si>
  <si>
    <t>Obsyp potrubia sypaninou z vhodných hornín 1 až 4 s prehodením sypaniny</t>
  </si>
  <si>
    <t>1948364794</t>
  </si>
  <si>
    <t>583310002800</t>
  </si>
  <si>
    <t>Štrkopiesok frakcia 0-8 mm</t>
  </si>
  <si>
    <t>-1611260078</t>
  </si>
  <si>
    <t>386921129.S</t>
  </si>
  <si>
    <t>Montáž odlučovača ropných látok v prefabrikovanej nádrži, betónový, s prietokom 50 l/s</t>
  </si>
  <si>
    <t>-1836094435</t>
  </si>
  <si>
    <t>594320010900.S</t>
  </si>
  <si>
    <t>Odlučovač ropných látok, 50 l/s, 0,1mg NEL/l, plnoprietočný, betónový</t>
  </si>
  <si>
    <t>787950717</t>
  </si>
  <si>
    <t>576705887</t>
  </si>
  <si>
    <t>721290112.S</t>
  </si>
  <si>
    <t>Ostatné - skúška tesnosti kanalizácie v objektoch vodou DN 150 alebo DN 200</t>
  </si>
  <si>
    <t>-41876260</t>
  </si>
  <si>
    <t>871276002.S</t>
  </si>
  <si>
    <t>-223720319</t>
  </si>
  <si>
    <t>286120001000</t>
  </si>
  <si>
    <t>Rúra PVC-U hladký kanalizačný systém D 125x3,2, dĺ. 1m</t>
  </si>
  <si>
    <t>1987400382</t>
  </si>
  <si>
    <t>871326006.S</t>
  </si>
  <si>
    <t>Montáž kanalizačného PVC-U potrubia hladkého viacvrstvového DN 200</t>
  </si>
  <si>
    <t>607009829</t>
  </si>
  <si>
    <t>286110000200.S</t>
  </si>
  <si>
    <t>Rúra PVC-U hladký kanalizačný systém D 200x5,9 mm, dĺ. 5m,</t>
  </si>
  <si>
    <t>103223124</t>
  </si>
  <si>
    <t>877276002</t>
  </si>
  <si>
    <t>348559894</t>
  </si>
  <si>
    <t>286520003000</t>
  </si>
  <si>
    <t>Koleno PVC D 125/45° hladký kanalizačný systém</t>
  </si>
  <si>
    <t>128768507</t>
  </si>
  <si>
    <t>1572512365</t>
  </si>
  <si>
    <t>577031270</t>
  </si>
  <si>
    <t>877356030.S</t>
  </si>
  <si>
    <t>Montáž kanalizačnej PVC-U odbočky DN 200</t>
  </si>
  <si>
    <t>2000404284</t>
  </si>
  <si>
    <t>286510013800.S</t>
  </si>
  <si>
    <t>Odbočka 45° PVC, DN 200/125 pre hladký, kanalizačný, gravitačný systém</t>
  </si>
  <si>
    <t>-1817116624</t>
  </si>
  <si>
    <t>894170040.S</t>
  </si>
  <si>
    <t>Montáž filtračnej prepážky do betónovej šachty DN1000, výška 700 mm</t>
  </si>
  <si>
    <t>-515503473</t>
  </si>
  <si>
    <t>286650001300</t>
  </si>
  <si>
    <t>Filtračná prepážka do betónovej šachty DN 1000</t>
  </si>
  <si>
    <t>-2075554013</t>
  </si>
  <si>
    <t>Poznámka k položke:_x000D_
Plastové filtračné zariadenie osádzané do betonovej skružovej šachty DN1000</t>
  </si>
  <si>
    <t>894431157</t>
  </si>
  <si>
    <t xml:space="preserve">Montáž revíznych šácht </t>
  </si>
  <si>
    <t>-1770018275</t>
  </si>
  <si>
    <t>100062560090l</t>
  </si>
  <si>
    <t>Revízna šachta  d1000 s poklopom</t>
  </si>
  <si>
    <t>1409730782</t>
  </si>
  <si>
    <t>Poznámka k položke:_x000D_
V cene je započítaná montáž</t>
  </si>
  <si>
    <t>100062560090l11</t>
  </si>
  <si>
    <t xml:space="preserve">Revízna šachta filtračná  d1000 </t>
  </si>
  <si>
    <t>645363271</t>
  </si>
  <si>
    <t>895941111.S1</t>
  </si>
  <si>
    <t xml:space="preserve">Zriadenie kanalizačného vpustu uličného z betónových dielcov </t>
  </si>
  <si>
    <t>-1775658917</t>
  </si>
  <si>
    <t>Uličný vpust betónový + kalový kôš</t>
  </si>
  <si>
    <t>-79410945</t>
  </si>
  <si>
    <t>895970000</t>
  </si>
  <si>
    <t xml:space="preserve">Doprava a montáž vsakovacieho systému </t>
  </si>
  <si>
    <t>17816212</t>
  </si>
  <si>
    <t>28665001001</t>
  </si>
  <si>
    <t>Vsakovacie bloky + montáž</t>
  </si>
  <si>
    <t>518470748</t>
  </si>
  <si>
    <t>2866500102</t>
  </si>
  <si>
    <t>Geotextília profi</t>
  </si>
  <si>
    <t>-1290347255</t>
  </si>
  <si>
    <t>899721111</t>
  </si>
  <si>
    <t>Vyhľadávací vodič na potrubí  DN do 150 mm</t>
  </si>
  <si>
    <t>-127355743</t>
  </si>
  <si>
    <t>-110906500</t>
  </si>
  <si>
    <t>Zemné práce pri extr.mont.prácach</t>
  </si>
  <si>
    <t>460490012</t>
  </si>
  <si>
    <t>Rozvinutie a uloženie výstražnej fólie z PVC do ryhy, šírka 33 cm</t>
  </si>
  <si>
    <t>-477333462</t>
  </si>
  <si>
    <t>2830002000</t>
  </si>
  <si>
    <t>Fólia v m - voda, kanál</t>
  </si>
  <si>
    <t>1295714357</t>
  </si>
  <si>
    <t>SO-5 - Budova expozície a kaviareň</t>
  </si>
  <si>
    <t>SO-5.1.1 - Budova expozície</t>
  </si>
  <si>
    <t>SO-5.1.1_AA - Architektonicko stavebné riešenie, statika</t>
  </si>
  <si>
    <t xml:space="preserve">    767 - Konštrukcie doplnkové kovové</t>
  </si>
  <si>
    <t xml:space="preserve">    777 - Podlahy syntetické</t>
  </si>
  <si>
    <t xml:space="preserve">    784 - Maľby</t>
  </si>
  <si>
    <t>Ostatné - Ostatné</t>
  </si>
  <si>
    <t xml:space="preserve">    VYB - Vybavenie expozície</t>
  </si>
  <si>
    <t>121101112.S</t>
  </si>
  <si>
    <t>Odstránenie ornice s premiestn. na hromady, so zložením na vzdialenosť do 100 m a do 1000 m3</t>
  </si>
  <si>
    <t>-38283770</t>
  </si>
  <si>
    <t>-472167696</t>
  </si>
  <si>
    <t>388013881</t>
  </si>
  <si>
    <t>162201102.S</t>
  </si>
  <si>
    <t>Vodorovné premiestnenie výkopku z horniny 1-4 nad 20-50m</t>
  </si>
  <si>
    <t>1323803783</t>
  </si>
  <si>
    <t>162301101.S</t>
  </si>
  <si>
    <t>Vodorovné premiestnenie výkopku po spevnenej ceste z horniny tr.1-4, do 100 m3 na vzdialenosť do 500 m</t>
  </si>
  <si>
    <t>747030918</t>
  </si>
  <si>
    <t>167101102.S</t>
  </si>
  <si>
    <t>Nakladanie neuľahnutého výkopku z hornín tr.1-4 nad 100 do 1000 m3</t>
  </si>
  <si>
    <t>443401432</t>
  </si>
  <si>
    <t>174101102.S</t>
  </si>
  <si>
    <t>Zásyp sypaninou v uzavretých priestoroch s urovnaním povrchu zásypu</t>
  </si>
  <si>
    <t>1548665996</t>
  </si>
  <si>
    <t>211971110.S</t>
  </si>
  <si>
    <t>Zhotovenie opláštenia výplne z geotextílie, v ryhe alebo v záreze so stenami šikmými o skl. do 1:2,5</t>
  </si>
  <si>
    <t>-1077983861</t>
  </si>
  <si>
    <t>693110004500.S</t>
  </si>
  <si>
    <t>Geotextília polypropylénová netkaná 300 g/m2</t>
  </si>
  <si>
    <t>-1757772600</t>
  </si>
  <si>
    <t>212572111.S</t>
  </si>
  <si>
    <t>Lôžko pre trativod zo štrkopiesku triedeného</t>
  </si>
  <si>
    <t>-1232636201</t>
  </si>
  <si>
    <t>212756115.S</t>
  </si>
  <si>
    <t>Trativody z flexodrenážnych rúr, DN 125</t>
  </si>
  <si>
    <t>2020018072</t>
  </si>
  <si>
    <t>215901101.S</t>
  </si>
  <si>
    <t>Zhutnenie podložia z rastlej horniny 1 až 4 pod násypy, z hornina súdržných do 92 % PS a nesúdržných</t>
  </si>
  <si>
    <t>-994898635</t>
  </si>
  <si>
    <t>2243pc</t>
  </si>
  <si>
    <t xml:space="preserve">M+D Betónové vibrostĺpy Q 550 DL4850MM  C12/15 </t>
  </si>
  <si>
    <t>2050339485</t>
  </si>
  <si>
    <t>2244PC</t>
  </si>
  <si>
    <t xml:space="preserve">Zvláštne zakladanie - mobilizácia vibrostĺpov </t>
  </si>
  <si>
    <t xml:space="preserve">ks </t>
  </si>
  <si>
    <t>1634908188</t>
  </si>
  <si>
    <t>-1005253347</t>
  </si>
  <si>
    <t>273321312.S</t>
  </si>
  <si>
    <t>Betón základových dosiek, železový (bez výstuže), tr. C 20/25</t>
  </si>
  <si>
    <t>990709611</t>
  </si>
  <si>
    <t>273321511.S</t>
  </si>
  <si>
    <t>Betón základových dosiek, železový (bez výstuže), tr. C 30/37</t>
  </si>
  <si>
    <t>122125899</t>
  </si>
  <si>
    <t>273351215.S</t>
  </si>
  <si>
    <t>Debnenie stien základových dosiek, zhotovenie-dielce</t>
  </si>
  <si>
    <t>128794849</t>
  </si>
  <si>
    <t>273351216.S</t>
  </si>
  <si>
    <t>Debnenie stien základových dosiek, odstránenie-dielce</t>
  </si>
  <si>
    <t>507716845</t>
  </si>
  <si>
    <t>273361821.S</t>
  </si>
  <si>
    <t>Výstuž základových dosiek z ocele B500 (10505)</t>
  </si>
  <si>
    <t>919857097</t>
  </si>
  <si>
    <t>-1640396160</t>
  </si>
  <si>
    <t>274321511.S</t>
  </si>
  <si>
    <t>Betón základových pásov, železový (bez výstuže), tr. C 30/37</t>
  </si>
  <si>
    <t>-1280872281</t>
  </si>
  <si>
    <t>274351215.S</t>
  </si>
  <si>
    <t>Debnenie stien základových pásov, zhotovenie-dielce</t>
  </si>
  <si>
    <t>394254385</t>
  </si>
  <si>
    <t>274351216.S</t>
  </si>
  <si>
    <t>Debnenie stien základových pásov, odstránenie-dielce</t>
  </si>
  <si>
    <t>-1911491017</t>
  </si>
  <si>
    <t>274PC</t>
  </si>
  <si>
    <t xml:space="preserve">Vytvorenie prestupov v základoch z betónu a železobetónu  </t>
  </si>
  <si>
    <t xml:space="preserve">súb </t>
  </si>
  <si>
    <t>438216174</t>
  </si>
  <si>
    <t>275321511.S</t>
  </si>
  <si>
    <t>Betón základových pätiek, železový (bez výstuže), tr. C 30/37</t>
  </si>
  <si>
    <t>-919516807</t>
  </si>
  <si>
    <t>275351215.S</t>
  </si>
  <si>
    <t>Debnenie stien základových pätiek, zhotovenie-dielce</t>
  </si>
  <si>
    <t>-1352766589</t>
  </si>
  <si>
    <t>275351216.S</t>
  </si>
  <si>
    <t>Debnenie stien základovýcb pätiek, odstránenie-dielce</t>
  </si>
  <si>
    <t>349504025</t>
  </si>
  <si>
    <t>289971r</t>
  </si>
  <si>
    <t>Geomreža pre stabilizáciu podkladu,</t>
  </si>
  <si>
    <t>740180921</t>
  </si>
  <si>
    <t>28pc</t>
  </si>
  <si>
    <t>Systém s lícom z oceľových panelov pre svahy s vegetáciou</t>
  </si>
  <si>
    <t>1587800937</t>
  </si>
  <si>
    <t>311321823.S</t>
  </si>
  <si>
    <t>Príplatok za pohľadový betón  múrov triedy SB 3</t>
  </si>
  <si>
    <t>139546579</t>
  </si>
  <si>
    <t>341321610.S</t>
  </si>
  <si>
    <t>Betón stien a priečok, železový (bez výstuže) tr. C 30/37</t>
  </si>
  <si>
    <t>-57804949</t>
  </si>
  <si>
    <t>341351101.S</t>
  </si>
  <si>
    <t>Debnenie stien a priečok jednostranné, zhotovenie-dielce</t>
  </si>
  <si>
    <t>892342975</t>
  </si>
  <si>
    <t>341351102.S</t>
  </si>
  <si>
    <t>Debnenie  stien a priečok jednostranné, odstránenie-dielce</t>
  </si>
  <si>
    <t>-2097581173</t>
  </si>
  <si>
    <t>341361821.S</t>
  </si>
  <si>
    <t>Výstuž stien a priečok B500 (10505)</t>
  </si>
  <si>
    <t>15494675</t>
  </si>
  <si>
    <t>342240071.S</t>
  </si>
  <si>
    <t>Priečky z tehál pálených dierovaných nebrúsených na pero a drážku hrúbky 175 mm, na klasickú maltu</t>
  </si>
  <si>
    <t>-1579313138</t>
  </si>
  <si>
    <t>345321615.S</t>
  </si>
  <si>
    <t>Betón múrikov parapetných, atikových, schodiskových, zábradelných, železový (bez výstuže) tr. C 30/37</t>
  </si>
  <si>
    <t>-1887168549</t>
  </si>
  <si>
    <t>345351101.S</t>
  </si>
  <si>
    <t>Debnenie múrikov parapet., atik., zábradl., plnostenných- zhotovenie</t>
  </si>
  <si>
    <t>-1176422740</t>
  </si>
  <si>
    <t>345351102.S</t>
  </si>
  <si>
    <t>Debnenie múrikov parapet., atik., zábradl., plnostenných- odstránenie</t>
  </si>
  <si>
    <t>-630419616</t>
  </si>
  <si>
    <t>411321616.S</t>
  </si>
  <si>
    <t>Betón stropov doskových a trámových,  železový tr. C 30/37</t>
  </si>
  <si>
    <t>1107300129</t>
  </si>
  <si>
    <t>411323823.S</t>
  </si>
  <si>
    <t>Príplatok za pohľadový betón stropov a klenieb triedy SB 3</t>
  </si>
  <si>
    <t>1176120896</t>
  </si>
  <si>
    <t>411351101.S</t>
  </si>
  <si>
    <t>Debnenie stropov doskových zhotovenie-dielce</t>
  </si>
  <si>
    <t>1902363201</t>
  </si>
  <si>
    <t>411351102.S</t>
  </si>
  <si>
    <t>Debnenie stropov doskových odstránenie-dielce</t>
  </si>
  <si>
    <t>1623367415</t>
  </si>
  <si>
    <t>411354175.S</t>
  </si>
  <si>
    <t>Podporná konštrukcia stropov výšky do 4 m pre zaťaženie do 20 kPa zhotovenie</t>
  </si>
  <si>
    <t>-1304348327</t>
  </si>
  <si>
    <t>411354176.S</t>
  </si>
  <si>
    <t>Podporná konštrukcia stropov výšky do 4 m pre zaťaženie do 20 kPa odstránenie</t>
  </si>
  <si>
    <t>1014310533</t>
  </si>
  <si>
    <t>411361821.S</t>
  </si>
  <si>
    <t>Výstuž stropov doskových, trámových, vložkových,konzolových alebo balkónových, B500 (10505)</t>
  </si>
  <si>
    <t>-2109281615</t>
  </si>
  <si>
    <t>564251pc</t>
  </si>
  <si>
    <t>M+D Okapový chodník štrkový -melafýr drva fr.11/22 hr.100mm + geotextília 50g/m2</t>
  </si>
  <si>
    <t>-781986236</t>
  </si>
  <si>
    <t>-90981242</t>
  </si>
  <si>
    <t>611460112.S</t>
  </si>
  <si>
    <t>Príprava vnútorného podkladu stropov na betónové podklady kontaktným mostíkom</t>
  </si>
  <si>
    <t>-1169064661</t>
  </si>
  <si>
    <t>612460124.S</t>
  </si>
  <si>
    <t>Príprava vnútorného podkladu stien penetráciou pod omietky a nátery</t>
  </si>
  <si>
    <t>656225973</t>
  </si>
  <si>
    <t>883378552</t>
  </si>
  <si>
    <t>612473185</t>
  </si>
  <si>
    <t>Príplatok za zabudované omietniky v ploche stien (meria sa v m2 plochy)</t>
  </si>
  <si>
    <t>-2058510765</t>
  </si>
  <si>
    <t>612902001.S</t>
  </si>
  <si>
    <t>Brúsenie vnútorných omietok - stien rovinných</t>
  </si>
  <si>
    <t>-924209107</t>
  </si>
  <si>
    <t>620991121</t>
  </si>
  <si>
    <t>-1311110232</t>
  </si>
  <si>
    <t>621460124.S</t>
  </si>
  <si>
    <t>Príprava vonkajšieho podkladu podhľadov penetráciou pod omietky a nátery</t>
  </si>
  <si>
    <t>1797414594</t>
  </si>
  <si>
    <t>621461213.Sr</t>
  </si>
  <si>
    <t xml:space="preserve">Vonkajšia omietka podhľadov pastovitá organická hrubozrnná metličková </t>
  </si>
  <si>
    <t>1374320299</t>
  </si>
  <si>
    <t>622460114.S</t>
  </si>
  <si>
    <t>Príprava vonkajšieho podkladu stien na hladké nenasiakavé podklady adhéznym mostíkom</t>
  </si>
  <si>
    <t>-124172907</t>
  </si>
  <si>
    <t>-613742966</t>
  </si>
  <si>
    <t>622461213.SR</t>
  </si>
  <si>
    <t xml:space="preserve">Vonkajšia omietka stien pastovitá organická  hrubozrnná metličková </t>
  </si>
  <si>
    <t>-1642040329</t>
  </si>
  <si>
    <t>625250121.S</t>
  </si>
  <si>
    <t>Príplatok za zhotovenie vodorovnej podhľadovej konštrukcie z kontaktného zatepľovacieho systému z MW hr. do 190 mm</t>
  </si>
  <si>
    <t>-1456662363</t>
  </si>
  <si>
    <t>625250541.S</t>
  </si>
  <si>
    <t>Kontaktný zatepľovací systém soklovej alebo vodou namáhanej časti hr. 30 mm, skrutkovacie kotvy</t>
  </si>
  <si>
    <t>-642123351</t>
  </si>
  <si>
    <t>625250593.S</t>
  </si>
  <si>
    <t>Kontaktný zatepľovací systém soklovej alebo vodou namáhanej časti hr. 150 mm, zatĺkacie kotvy</t>
  </si>
  <si>
    <t>1254851490</t>
  </si>
  <si>
    <t>625250733.S</t>
  </si>
  <si>
    <t>Kontaktný zatepľovací systém z minerálnej vlny hr. 50 mm, zatĺkacie kotvy</t>
  </si>
  <si>
    <t>-474665715</t>
  </si>
  <si>
    <t>625250737.S</t>
  </si>
  <si>
    <t>Kontaktný zatepľovací systém z minerálnej vlny hr. 100 mm, zatĺkacie kotvy</t>
  </si>
  <si>
    <t>1464327361</t>
  </si>
  <si>
    <t>625250740.S</t>
  </si>
  <si>
    <t>Kontaktný zatepľovací systém z minerálnej vlny hr. 150 mm, zatĺkacie kotvy</t>
  </si>
  <si>
    <t>1423080787</t>
  </si>
  <si>
    <t>625250762.S</t>
  </si>
  <si>
    <t>Kontaktný zatepľovací systém ostenia z minerálnej vlny hr. 30 mm</t>
  </si>
  <si>
    <t>593666429</t>
  </si>
  <si>
    <t>62569PC</t>
  </si>
  <si>
    <t>M+D Vyspravenie stien a podláh po TZB</t>
  </si>
  <si>
    <t>-252183514</t>
  </si>
  <si>
    <t>625pc</t>
  </si>
  <si>
    <t>Pomocný vv nenaceňovať !!!</t>
  </si>
  <si>
    <t>-489305905</t>
  </si>
  <si>
    <t>631322661.S</t>
  </si>
  <si>
    <t>Mazanina z betónu vystužená oceľovými vláknami tr.C20/25 hr. nad 50 do 80 mm</t>
  </si>
  <si>
    <t>-669413895</t>
  </si>
  <si>
    <t>631571015.Sr</t>
  </si>
  <si>
    <t>Násyp - ochranná krycia vrstva z riečneho   kameniva s utlačením a urovnaním povrchu pre obrátené ploché strechy</t>
  </si>
  <si>
    <t>1454281205</t>
  </si>
  <si>
    <t>1751832565</t>
  </si>
  <si>
    <t>6327</t>
  </si>
  <si>
    <t>Okrajová dilatačná páska hr. 8mm x 250mm návin 50m 6327</t>
  </si>
  <si>
    <t>balenie</t>
  </si>
  <si>
    <t>497715870</t>
  </si>
  <si>
    <t>Poznámka k položke:_x000D_
Rozmery rolí hr. 8mm x 250mm  x návin 50 bm
Cena je za balenie 50m
Používa sa ako okrajová dilatácia pri poteroch, mazaninách.
Používa sa ako izolačná kroková vrstva medzi podlahou a stenou v kombinácii s vodorovnou krokovou izoláciou. Bráni šíreniu zvu</t>
  </si>
  <si>
    <t>212252216</t>
  </si>
  <si>
    <t>304245386</t>
  </si>
  <si>
    <t>632452611.S</t>
  </si>
  <si>
    <t>Cementová samonivelizačná stierka, pevnosti v tlaku 20 MPa, hr. 3 mm</t>
  </si>
  <si>
    <t>-1839507300</t>
  </si>
  <si>
    <t>916561112.S</t>
  </si>
  <si>
    <t>Osadenie záhonového alebo parkového obrubníka betón., do lôžka z bet. pros. tr. C 16/20 s bočnou oporou</t>
  </si>
  <si>
    <t>-205063150</t>
  </si>
  <si>
    <t>-15516965</t>
  </si>
  <si>
    <t>918101112.S</t>
  </si>
  <si>
    <t>Lôžko pod obrubníky, krajníky alebo obruby z dlažobných kociek z betónu prostého tr. C 16/20</t>
  </si>
  <si>
    <t>-1302985204</t>
  </si>
  <si>
    <t>935114414.S</t>
  </si>
  <si>
    <t>Osadenie odvodňovacieho betónového žľabu univerzálneho s ochrannou hranou svetlej šírky 100 mm a s roštom triedy D 400</t>
  </si>
  <si>
    <t>696854082</t>
  </si>
  <si>
    <t>592270006200.S</t>
  </si>
  <si>
    <t>Čelná koncová stena, pre žľaby betónové s ochrannou hranou svetlej šírky 100 mm</t>
  </si>
  <si>
    <t>-75896813</t>
  </si>
  <si>
    <t>592270011100.S</t>
  </si>
  <si>
    <t>Liatinový rošt, štrbiny 18x120 mm, dĺ. 0,5 m, D 400, s rýchlouzáverom, pre žľaby betónové s ochrannou hranou svetlej šírky 100 mm</t>
  </si>
  <si>
    <t>-391604608</t>
  </si>
  <si>
    <t>592270020000.S</t>
  </si>
  <si>
    <t xml:space="preserve">Odvodňovací žľab betónový univerzálny s ochrannou hranou, svetlá šírka 100 mm, dĺžky 1 m, bez spádu ,  </t>
  </si>
  <si>
    <t>285086720</t>
  </si>
  <si>
    <t>935114491.S</t>
  </si>
  <si>
    <t>Osadenie vpustu pre odvodňovací betónový žľab univerzálny s ochrannou hranou svetlej šírky 100 mm</t>
  </si>
  <si>
    <t>691896053</t>
  </si>
  <si>
    <t>592270005300.S</t>
  </si>
  <si>
    <t>Vpust betónový s ochrannou hranou, lxšxv 500x201x510 mm, pre žľaby betónové svetlej šírky 100 mm, presuvka DN 150</t>
  </si>
  <si>
    <t>165191475</t>
  </si>
  <si>
    <t>592270005600.S</t>
  </si>
  <si>
    <t>Kalový kôš k zachytávaniu nečistôt pre vpust betónový svetlej šírky 100 mm</t>
  </si>
  <si>
    <t>1274764648</t>
  </si>
  <si>
    <t>592270010600.S</t>
  </si>
  <si>
    <t>Mriežkový rošt, štrbiny 30x10 mm, dĺ. 0,5 m, D 400, pozinkovaný s rychlouzáverom, pre žľaby betónové s ochrannou hranou svetlej šírky 100 mm</t>
  </si>
  <si>
    <t>-1871314737</t>
  </si>
  <si>
    <t>Montáž lešenia ľahkého pracovného radového s podlahami šírky od 0,80 do 1,00 m, výšky do 10 m</t>
  </si>
  <si>
    <t>-1837366869</t>
  </si>
  <si>
    <t>Príplatok za prvý a každý ďalší i začatý mesiac použitia lešenia ľahkého pracovného radového s podlahami šírky od 0,80 do 1,00 m, výšky do 10 m</t>
  </si>
  <si>
    <t>-1820442203</t>
  </si>
  <si>
    <t>Demontáž lešenia ľahkého pracovného radového s podlahami šírky nad 0,80 do 1,00 m, výšky do 10 m</t>
  </si>
  <si>
    <t>-1424492001</t>
  </si>
  <si>
    <t>-1724349825</t>
  </si>
  <si>
    <t>Vyčistenie budov pri výške podlaží do 4m</t>
  </si>
  <si>
    <t>-1092142856</t>
  </si>
  <si>
    <t>953945314.S</t>
  </si>
  <si>
    <t>Hliníkový soklový profil šírky 153 mm</t>
  </si>
  <si>
    <t>-1843467345</t>
  </si>
  <si>
    <t>953945351.S</t>
  </si>
  <si>
    <t>Hliníkový rohový ochranný profil s integrovanou mriežkou</t>
  </si>
  <si>
    <t>456788002</t>
  </si>
  <si>
    <t>953995406</t>
  </si>
  <si>
    <t>Okenný a dverový dilatačný profil Basic</t>
  </si>
  <si>
    <t>885445545</t>
  </si>
  <si>
    <t>953995411.S</t>
  </si>
  <si>
    <t>Nadokenný profil so skrytou okapničkou</t>
  </si>
  <si>
    <t>-1483590601</t>
  </si>
  <si>
    <t>998012021.S</t>
  </si>
  <si>
    <t>Presun hmôt pre budovy (801, 803, 812), zvislá konštr. monolit. betónová výšky do 6 m</t>
  </si>
  <si>
    <t>-1427329750</t>
  </si>
  <si>
    <t>99508392</t>
  </si>
  <si>
    <t>23656053</t>
  </si>
  <si>
    <t>711132103.S</t>
  </si>
  <si>
    <t>Zhotovenie izolácie proti zemnej vlhkosti zvislo, separačná fólia na sucho</t>
  </si>
  <si>
    <t>242368615</t>
  </si>
  <si>
    <t>28323000765PC</t>
  </si>
  <si>
    <t xml:space="preserve">Separačná fólia </t>
  </si>
  <si>
    <t>-1179931320</t>
  </si>
  <si>
    <t>Zhotovenie izolácie proti zemnej vlhkosti a tlakovej vode zvislá NAIP pritavením</t>
  </si>
  <si>
    <t>-2117440519</t>
  </si>
  <si>
    <t>628310001200.S</t>
  </si>
  <si>
    <t xml:space="preserve">Pás asfaltový s jemným posypom hr. 4,0 mm vystužený sklenenou rohožou </t>
  </si>
  <si>
    <t>-83985723</t>
  </si>
  <si>
    <t>711471051.S</t>
  </si>
  <si>
    <t>Zhotovenie izolácie proti tlakovej vode PVC fóliou položenou voľne na vodorovnej ploche so zvarením spoju</t>
  </si>
  <si>
    <t>-1553468222</t>
  </si>
  <si>
    <t>283220000400.S</t>
  </si>
  <si>
    <t>Hydroizolačná fólia PVC-P, hr. 2 mm, izolácia základov proti zemnej vlhkosti, tlakovej vode, radónu</t>
  </si>
  <si>
    <t>1712342696</t>
  </si>
  <si>
    <t>711472051.S</t>
  </si>
  <si>
    <t>Zhotovenie izolácie proti tlakovej vode PVC fóliou položenou voľne na ploche zvislej so zvarením spoju</t>
  </si>
  <si>
    <t>1896871447</t>
  </si>
  <si>
    <t>1320818164</t>
  </si>
  <si>
    <t>711472056.S</t>
  </si>
  <si>
    <t>Zhotovenie izolácie proti tlakovej vode nopovou fóloiu položenou voľne na ploche zvislej</t>
  </si>
  <si>
    <t>-1451728902</t>
  </si>
  <si>
    <t>-848548522</t>
  </si>
  <si>
    <t>711491171.S</t>
  </si>
  <si>
    <t>Zhotovenie podkladnej vrstvy izolácie z textílie na ploche vodorovnej, pre izolácie proti zemnej vlhkosti, podpovrchovej a tlakovej vode</t>
  </si>
  <si>
    <t>-45858013</t>
  </si>
  <si>
    <t>-1356626607</t>
  </si>
  <si>
    <t>711491172.S</t>
  </si>
  <si>
    <t>Zhotovenie ochrannej vrstvy izolácie z textílie na ploche vodorovnej, pre izolácie proti zemnej vlhkosti, podpovrchovej a tlakovej vode</t>
  </si>
  <si>
    <t>-1928682996</t>
  </si>
  <si>
    <t>-1735128532</t>
  </si>
  <si>
    <t>711491272.S</t>
  </si>
  <si>
    <t>Zhotovenie ochrannej vrstvy izolácie z textílie na ploche zvislej, pre izolácie proti zemnej vlhkosti, podpovrchovej a tlakovej vode</t>
  </si>
  <si>
    <t>-1955133810</t>
  </si>
  <si>
    <t>-205154365</t>
  </si>
  <si>
    <t>711491275.S</t>
  </si>
  <si>
    <t>Pripevnenie textílie na plochy zvislé kotviacimi páskami</t>
  </si>
  <si>
    <t>-2106153434</t>
  </si>
  <si>
    <t>283550018800.S</t>
  </si>
  <si>
    <t xml:space="preserve">Profil tesniaci </t>
  </si>
  <si>
    <t>-1574648230</t>
  </si>
  <si>
    <t>1145246870</t>
  </si>
  <si>
    <t>712290051.S</t>
  </si>
  <si>
    <t>Zhotovenie separačnej alebo klznej vrstvy z parozábrany pre zelené strechy do 5°</t>
  </si>
  <si>
    <t>773448244</t>
  </si>
  <si>
    <t>2832300030PC</t>
  </si>
  <si>
    <t>Fólia separačná</t>
  </si>
  <si>
    <t>1059185355</t>
  </si>
  <si>
    <t>712311101.S</t>
  </si>
  <si>
    <t>Zhotovenie povlakovej krytiny striech plochých do 10° za studena náterom penetračným</t>
  </si>
  <si>
    <t>1201894926</t>
  </si>
  <si>
    <t>111630002800.S</t>
  </si>
  <si>
    <t xml:space="preserve">Penetračný náter </t>
  </si>
  <si>
    <t>l</t>
  </si>
  <si>
    <t>-855329325</t>
  </si>
  <si>
    <t>712331101.S</t>
  </si>
  <si>
    <t>Zhotovenie povlak. krytiny striech plochých do 10° pásmi na sucho AIP, NAIP alebo tkaniny</t>
  </si>
  <si>
    <t>2080368734</t>
  </si>
  <si>
    <t>628310000800.S</t>
  </si>
  <si>
    <t>Pás asfaltový s jemným posypom hr. 4,0 mm vystužený vložkou zo sklenenej tkaniny</t>
  </si>
  <si>
    <t>1894224872</t>
  </si>
  <si>
    <t>712370050.S</t>
  </si>
  <si>
    <t>Zhotovenie povlakovej krytiny striech plochých do 10°PVC-P fóliou položenou voľne so zvarením spoju</t>
  </si>
  <si>
    <t>1036278972</t>
  </si>
  <si>
    <t>245920000400.S</t>
  </si>
  <si>
    <t>Čistič - doplnok k fóliovým systémom</t>
  </si>
  <si>
    <t>-755828322</t>
  </si>
  <si>
    <t>245920000900.S</t>
  </si>
  <si>
    <t>Zálievka pre poisťovanie tesnosti zvarov fóliou z PVC-P</t>
  </si>
  <si>
    <t>-897276862</t>
  </si>
  <si>
    <t>538911289</t>
  </si>
  <si>
    <t>-169968435</t>
  </si>
  <si>
    <t>283230006600.S</t>
  </si>
  <si>
    <t>Fólia profilovaná drenážna a vodoakumulačná z recyklovaného HDPE pre zelené strechy, výška nopov 20 mm</t>
  </si>
  <si>
    <t>1368378354</t>
  </si>
  <si>
    <t>-1852914167</t>
  </si>
  <si>
    <t>1072248831</t>
  </si>
  <si>
    <t>712873240.S</t>
  </si>
  <si>
    <t>Zhotovenie povlakovej krytiny vytiahnutím izol. povlaku  PVC-P na konštrukcie prevyšujúce úroveň strechy nad 50 cm prikotvením so zváraným spojom</t>
  </si>
  <si>
    <t>-134539205</t>
  </si>
  <si>
    <t>519137999</t>
  </si>
  <si>
    <t>355805923</t>
  </si>
  <si>
    <t>712973430.S</t>
  </si>
  <si>
    <t>Detaily k termoplastom všeobecne, kútový uholník z hrubopoplastovaného plechu RŠ 140 mm, ohyb 90-135°</t>
  </si>
  <si>
    <t>1501843315</t>
  </si>
  <si>
    <t>311690001000.S</t>
  </si>
  <si>
    <t>Rozperný nit 6x30 mm do betónu, hliníkový</t>
  </si>
  <si>
    <t>-307604052</t>
  </si>
  <si>
    <t>712973640.S</t>
  </si>
  <si>
    <t>Detaily k termoplastom všeobecne, nárožný uholník z hrubopoplast. plechu RŠ 140 mm, ohyb 90-135°</t>
  </si>
  <si>
    <t>782173490</t>
  </si>
  <si>
    <t>509808815</t>
  </si>
  <si>
    <t>Detaily k termoplastom všeobecne, oplechovanie okraja odkvapovou lištou z hrubopolpast. plechu RŠ 200 mm pol. K1</t>
  </si>
  <si>
    <t>1043138974</t>
  </si>
  <si>
    <t>-466046532</t>
  </si>
  <si>
    <t>-2133182534</t>
  </si>
  <si>
    <t>553430005651.Sr</t>
  </si>
  <si>
    <t>Lišta kačírková dierovaná hliníková tvaru L pre zelené strechy, hrúbky 1,5 mm, vxšxl 100x120x2500 mm</t>
  </si>
  <si>
    <t>1581620423</t>
  </si>
  <si>
    <t>712991020.S</t>
  </si>
  <si>
    <t>Montáž podkladnej konštrukcie z OSB dosiek na atike šírky 251 - 310 mm pod klampiarske konštrukcie</t>
  </si>
  <si>
    <t>-1147639307</t>
  </si>
  <si>
    <t>1912272376</t>
  </si>
  <si>
    <t>607260000240.S</t>
  </si>
  <si>
    <t>Doska OSB  3 nebrúsená hr. 15 mm</t>
  </si>
  <si>
    <t>157249344</t>
  </si>
  <si>
    <t>998712201.S</t>
  </si>
  <si>
    <t>-1573912347</t>
  </si>
  <si>
    <t>713111125.Sr</t>
  </si>
  <si>
    <t xml:space="preserve">Montáž tepelnej izolácie stropov rovných minerálnou vlnou, spodkom prilepením, kotvením </t>
  </si>
  <si>
    <t>-1973512705</t>
  </si>
  <si>
    <t>631440036400.S</t>
  </si>
  <si>
    <t>Doska z minerálnej vlny hr. 100 mm, pre prevetrávané fasády</t>
  </si>
  <si>
    <t>787060988</t>
  </si>
  <si>
    <t>-1937167635</t>
  </si>
  <si>
    <t>Krycia PE fólia hr. 0,12 mm</t>
  </si>
  <si>
    <t>-288262286</t>
  </si>
  <si>
    <t>713122111.S</t>
  </si>
  <si>
    <t>-1722744353</t>
  </si>
  <si>
    <t>283720007900.S</t>
  </si>
  <si>
    <t>Doska EPS hr. 80 mm, pevnosť v tlaku 100 kPa, na zateplenie podláh a plochých striech</t>
  </si>
  <si>
    <t>-671847639</t>
  </si>
  <si>
    <t>713132203.S</t>
  </si>
  <si>
    <t>Montáž tepelnej izolácie podzemných stien a základov polystyrénom položením voľne</t>
  </si>
  <si>
    <t>-168495520</t>
  </si>
  <si>
    <t>747007200</t>
  </si>
  <si>
    <t>doska z polyuretánovej peny, hrúbka 200mm</t>
  </si>
  <si>
    <t>-170982296</t>
  </si>
  <si>
    <t>Montáž tepelnej izolácie podzemných stien a základov XPS celoplošným prilepením</t>
  </si>
  <si>
    <t>501680157</t>
  </si>
  <si>
    <t>283750009120.S</t>
  </si>
  <si>
    <t>Doska XPS hr. 150 mm, zateplenie soklov, suterénov, podláh</t>
  </si>
  <si>
    <t>-1421198470</t>
  </si>
  <si>
    <t>713142250.S</t>
  </si>
  <si>
    <t>Montáž tepelnej izolácie striech plochých do 10° polystyrénom, dvojvrstvová kladenými voľne</t>
  </si>
  <si>
    <t>846896472</t>
  </si>
  <si>
    <t>283750001100.S</t>
  </si>
  <si>
    <t>Doska XPS hr. 120 mm, zateplenie soklov, suterénov, podláh</t>
  </si>
  <si>
    <t>-1999345315</t>
  </si>
  <si>
    <t>283750001000.S</t>
  </si>
  <si>
    <t>Doska XPS hr. 100 mm, zateplenie soklov, suterénov, podláh</t>
  </si>
  <si>
    <t>1582763191</t>
  </si>
  <si>
    <t>283750001200.S</t>
  </si>
  <si>
    <t>Doska XPS hr. 140 mm, zateplenie soklov, suterénov, podláh</t>
  </si>
  <si>
    <t>629525038</t>
  </si>
  <si>
    <t>713144050.S</t>
  </si>
  <si>
    <t>Montáž tepelnej izolácie na atiku minerálnou vlnou do lepidla</t>
  </si>
  <si>
    <t>-2128039962</t>
  </si>
  <si>
    <t>631440025400.S</t>
  </si>
  <si>
    <t>Doska z minerálnej vlny hr. 100 mm, izolácia pre zateplenie plochých striech</t>
  </si>
  <si>
    <t>-1264090646</t>
  </si>
  <si>
    <t>713144080.S</t>
  </si>
  <si>
    <t>Montáž tepelnej izolácie na atiku z XPS do lepidla</t>
  </si>
  <si>
    <t>411151582</t>
  </si>
  <si>
    <t>1246720899</t>
  </si>
  <si>
    <t>2109497761</t>
  </si>
  <si>
    <t>762332110.S</t>
  </si>
  <si>
    <t>Montáž viazaných konštrukcií krovov striech z reziva priemernej plochy do 120 cm2</t>
  </si>
  <si>
    <t>1916671238</t>
  </si>
  <si>
    <t>6051200pc</t>
  </si>
  <si>
    <t>1050349486</t>
  </si>
  <si>
    <t>Spojovacie prostriedky pre viazané konštrukcie krovov, debnenie a laťovanie, nadstrešné konštr., spádové kliny - svorky, dosky, klince, pásová oceľ, vruty</t>
  </si>
  <si>
    <t>-387257822</t>
  </si>
  <si>
    <t>762431340.SR</t>
  </si>
  <si>
    <t>Obloženie stien z dosiek cementotrieskových skrutkovaných na zraz hr. dosky 30 mm</t>
  </si>
  <si>
    <t>862903384</t>
  </si>
  <si>
    <t>1107887987</t>
  </si>
  <si>
    <t>762c</t>
  </si>
  <si>
    <t>M+D  VSTUPNÁ BRÁNA DREVENÁ OTVÁRAVÁ DREVO (NAPR. ČERVENÝ SMREK) OPRACOVANÉ -DOSKY SPOJENÉ + strieška  presná špecifikácia dvere exterierové De6</t>
  </si>
  <si>
    <t>-1811378313</t>
  </si>
  <si>
    <t>7632PC</t>
  </si>
  <si>
    <t>M+D  DREVENÉ PALISÁDY, PARKÁN: AGÁTOVÉ DREVO, ODKÔROVANÉ, MAX. VLHKOSŤ 18% PRÍRODNÝ VZHĽAD vrátane povrchovej úpravy presná špecifikácia pol. P</t>
  </si>
  <si>
    <t>sub</t>
  </si>
  <si>
    <t>2088032531</t>
  </si>
  <si>
    <t>-946177980</t>
  </si>
  <si>
    <t>764357502.S</t>
  </si>
  <si>
    <t>Žľaby z pozinkovaného farbeného PZf plechu, medzistrešné alebo zaatikové bez hákov r.š. 1200 mm KL3</t>
  </si>
  <si>
    <t>-1667258188</t>
  </si>
  <si>
    <t>764454252.S</t>
  </si>
  <si>
    <t>Zvodové rúry z pozinkovaného PZ plechu, kruhové priemer 80 mm POL. K4</t>
  </si>
  <si>
    <t>458712347</t>
  </si>
  <si>
    <t>-1918028031</t>
  </si>
  <si>
    <t>766622190.S</t>
  </si>
  <si>
    <t>Montáž dverí drevených, vchodových exteriíérových, 1 m obvodu dverí</t>
  </si>
  <si>
    <t>1494667994</t>
  </si>
  <si>
    <t>M043</t>
  </si>
  <si>
    <t xml:space="preserve">VSTUPNÉ DVERE DREVENÉ, ÚNIKOVÉ, BEZPEČNOSTNÉ OTVÁRAVÉ, DVOJKRÍDLOVÉ PLNÉ, DREVENÉ, S TEPELNOIZOLAČNOU VÝPLŇOU PRAH:ÁNO, HLINÍKOVÝ S PRERUŠENÝM TEPELNÝM MOSTOM 1900 x 2020mm presná špecifikácia pol. DE2_x000D_
 _x000D_
</t>
  </si>
  <si>
    <t>-450275867</t>
  </si>
  <si>
    <t>766642115.S</t>
  </si>
  <si>
    <t>Montáž dverí posuvných jednokrídlových, posun na stene</t>
  </si>
  <si>
    <t>-1950016846</t>
  </si>
  <si>
    <t>611610006300.S</t>
  </si>
  <si>
    <t>Montážny materiál pre dvere, okná</t>
  </si>
  <si>
    <t>eur</t>
  </si>
  <si>
    <t>-951018769</t>
  </si>
  <si>
    <t>M050</t>
  </si>
  <si>
    <t>INTERIÉROVÉ DVERE POSUVNÉ  POSUVNÉ, JEDNOKRÍDLOVÉ  OSADENIE: HORNÁ VODIACA LIŠTA S KOLIESKAMI  VÝPLŇ KRÍDLA: PLNÉ, ODĽAHČENÁ DTD DOSKA, POVRCH HLADKÝ FÓLIOVANÝ,  1200 x 2500mm presná špecifikácia pol. D6</t>
  </si>
  <si>
    <t>KS</t>
  </si>
  <si>
    <t>-228370208</t>
  </si>
  <si>
    <t>-2019902370</t>
  </si>
  <si>
    <t>Kľučka dverová a rozeta 2x, nehrdzavejúca oceľ, povrch nerez brúsený</t>
  </si>
  <si>
    <t>-144834641</t>
  </si>
  <si>
    <t>M049</t>
  </si>
  <si>
    <t>INTERIÉROVÉ DVERE BEZPEČNOSTNÉ   OTVÁRAVÉ, JEDNOKRÍDLOVÉ  OSADENIE: 3 -BODOVÉ DVERNÉ ZÁVESY PLNÉ,BEZPEČNOSTNÉ PREVEDE GULA-KĽUČKA, UZAMYKATEĽNÉ VLOŽKOU  A ZÁMKOM FAB, BEZPEČNOSTNÉ PREVEDENIE TR.4 1100 x 2150mm presná špecifikácia pol. D5</t>
  </si>
  <si>
    <t>-1543720406</t>
  </si>
  <si>
    <t>M051</t>
  </si>
  <si>
    <t>INTERIÉROVÉ DVERE BEZPEČNOSTNÉ S MRIEŽKOU 500 X 300MM  OTVÁRAVÉ, JEDNOKRÍDLOVÉ  OSADENIE: 3 -BODOVÉ DVERNÉ ZÁVESY VÝPLŇ KRÍDLA: PLNÉ,BEZPEČNOSTNÉ 1100 X 2150mm presná špecifikácia pol. D7</t>
  </si>
  <si>
    <t>-844443198</t>
  </si>
  <si>
    <t>M052</t>
  </si>
  <si>
    <t>INTERIÉROVÉ DVERE BEZPEČNOSTNÉ  OTVÁRAVÉ, JEDNOKRÍDLOVÉ   FARBA ČIERNA  OSADENIE: 3 -BODOVÉ DVERNÉ ZÁVESY  VÝPLŇ KRÍDLA: PLNÉ,BEZPEČNOSTNÉ PREVEDENIE, FARBA ČIERNA  800 X 2050mm presná špecifikácia pol. D8</t>
  </si>
  <si>
    <t>628052024</t>
  </si>
  <si>
    <t>766PC</t>
  </si>
  <si>
    <t xml:space="preserve">M+D Drevená zábrana po celej dĺžke valu  vrátane povrchovej úpravy </t>
  </si>
  <si>
    <t xml:space="preserve">m </t>
  </si>
  <si>
    <t>559960260</t>
  </si>
  <si>
    <t>1225938561</t>
  </si>
  <si>
    <t>Konštrukcie doplnkové kovové</t>
  </si>
  <si>
    <t>767646250.S</t>
  </si>
  <si>
    <t>Montáž bezpečnostnej dvojdielnej kovovej zárubne, ukotvenie</t>
  </si>
  <si>
    <t>-1477995646</t>
  </si>
  <si>
    <t>553310002100.S</t>
  </si>
  <si>
    <t>Zárubňa kovová šxv 300-1195x500-1970 a 2100 mm, dvojdielna na dodatočnú montáž</t>
  </si>
  <si>
    <t>-492842646</t>
  </si>
  <si>
    <t>-1108581417</t>
  </si>
  <si>
    <t>767995pc</t>
  </si>
  <si>
    <t>M+D OCEĽOVÁ MREŽA S OTVÁRAVÝM KRÍDLOM A FIXNOU HORNOU ČASŤOU POZINKOVANÁ OCEĽ, 950 X 2900mm presná špecifikácia pol.Z1</t>
  </si>
  <si>
    <t>46353363</t>
  </si>
  <si>
    <t>998767201.S</t>
  </si>
  <si>
    <t>Presun hmôt pre kovové stavebné doplnkové konštrukcie v objektoch výšky do 6 m</t>
  </si>
  <si>
    <t>68163064</t>
  </si>
  <si>
    <t>777</t>
  </si>
  <si>
    <t>Podlahy syntetické</t>
  </si>
  <si>
    <t>77711001pc</t>
  </si>
  <si>
    <t xml:space="preserve">M+D epoxidová podlaha hr. 3 mm do interiéru, penetrácia, </t>
  </si>
  <si>
    <t>1205542097</t>
  </si>
  <si>
    <t>998777201.S</t>
  </si>
  <si>
    <t>Presun hmôt pre podlahy syntetické v objektoch výšky do 6 m</t>
  </si>
  <si>
    <t>2113330761</t>
  </si>
  <si>
    <t>783222100.S</t>
  </si>
  <si>
    <t>Nátery kov.stav.doplnk.konštr. syntetické farby  na vzduchu schnúce dvojnásobné - 70µm</t>
  </si>
  <si>
    <t>-975849674</t>
  </si>
  <si>
    <t>783226100.S</t>
  </si>
  <si>
    <t>Nátery kov.stav.doplnk.konštr. syntetické na vzduchu schnúce základný - 35µm</t>
  </si>
  <si>
    <t>-1840135004</t>
  </si>
  <si>
    <t>783612100.S</t>
  </si>
  <si>
    <t>Nátery stolárskych výrobkov olejové farby bielej dvojnásobné</t>
  </si>
  <si>
    <t>7259772</t>
  </si>
  <si>
    <t>199</t>
  </si>
  <si>
    <t>783617100.S</t>
  </si>
  <si>
    <t>Nátery stolárskych výrobkov olejové farby bielej 2x lakovaním</t>
  </si>
  <si>
    <t>-2111864110</t>
  </si>
  <si>
    <t>200</t>
  </si>
  <si>
    <t>7838241pc</t>
  </si>
  <si>
    <t xml:space="preserve">Náter protiprašný transparentný pohľad betónový </t>
  </si>
  <si>
    <t>-1353559802</t>
  </si>
  <si>
    <t>201</t>
  </si>
  <si>
    <t>7838242PC</t>
  </si>
  <si>
    <t>Nátery protiprašný transparentný stien , penetrácia</t>
  </si>
  <si>
    <t>-42492900</t>
  </si>
  <si>
    <t>202</t>
  </si>
  <si>
    <t>783894122.Sr</t>
  </si>
  <si>
    <t>Náter  stien paropriepustný a oteruvzdorný  dvojnásobný</t>
  </si>
  <si>
    <t>1189973384</t>
  </si>
  <si>
    <t>Maľby</t>
  </si>
  <si>
    <t>203</t>
  </si>
  <si>
    <t>784154507.Sr</t>
  </si>
  <si>
    <t>Maľby z maliarskych zmesí -  NÁSTREK MATNOU FARBOU (RAL 9005)</t>
  </si>
  <si>
    <t>-1408569973</t>
  </si>
  <si>
    <t>204</t>
  </si>
  <si>
    <t>627685757</t>
  </si>
  <si>
    <t>205</t>
  </si>
  <si>
    <t>1098633772</t>
  </si>
  <si>
    <t>206</t>
  </si>
  <si>
    <t>784418013.S</t>
  </si>
  <si>
    <t>Zakrývanie podláh a zariadení plachtou v miestnostiach alebo na schodisku</t>
  </si>
  <si>
    <t>1526734202</t>
  </si>
  <si>
    <t>207</t>
  </si>
  <si>
    <t>2125218319</t>
  </si>
  <si>
    <t>VYB</t>
  </si>
  <si>
    <t>Vybavenie expozície</t>
  </si>
  <si>
    <t>208</t>
  </si>
  <si>
    <t>I_etapa</t>
  </si>
  <si>
    <t>D+M vybavenie expozície (I.etapa)</t>
  </si>
  <si>
    <t>351650664</t>
  </si>
  <si>
    <t>Poznámka k položke:_x000D_
A. Recepcia_x000D_
B. Interaktívna expozícia_x000D_
C. Interaktívne fungovanie expozície_x000D_
D. Ostatné_x000D_
E. Osvetlenie</t>
  </si>
  <si>
    <t>SO-5.1.1_ELE - Elektroinštalácia</t>
  </si>
  <si>
    <t>D1 - Elektroinšatalacia</t>
  </si>
  <si>
    <t>D2 - Rozvádzače</t>
  </si>
  <si>
    <t>D3 - Zemné práce</t>
  </si>
  <si>
    <t>D4 - Bleskozvod a uzemnenie</t>
  </si>
  <si>
    <t>D5 - Slaboprúdové rozvody</t>
  </si>
  <si>
    <t>D6 - Svietidlá</t>
  </si>
  <si>
    <t>D7 - HZS , Ostatné</t>
  </si>
  <si>
    <t>Elektroinšatalacia</t>
  </si>
  <si>
    <t>Pol116</t>
  </si>
  <si>
    <t>1158308375</t>
  </si>
  <si>
    <t>Pol117</t>
  </si>
  <si>
    <t>-1820819697</t>
  </si>
  <si>
    <t>Pol118</t>
  </si>
  <si>
    <t>-1369996858</t>
  </si>
  <si>
    <t>Pol119</t>
  </si>
  <si>
    <t>Tlačidlo 10A/230V, IP20, na povrch, s ochranným sklíčkom - central/total stop</t>
  </si>
  <si>
    <t>-119510492</t>
  </si>
  <si>
    <t>Pol120</t>
  </si>
  <si>
    <t>-1799944898</t>
  </si>
  <si>
    <t>Pol121</t>
  </si>
  <si>
    <t>752364492</t>
  </si>
  <si>
    <t>Pol122</t>
  </si>
  <si>
    <t>Montáž voľného vývodu, vrátane zapojenia</t>
  </si>
  <si>
    <t>146104478</t>
  </si>
  <si>
    <t>Pol123</t>
  </si>
  <si>
    <t>Podlahová / stropná krabica s kompletnou výzbrojou, vrátane osadenia a zapojenia</t>
  </si>
  <si>
    <t>-1686702903</t>
  </si>
  <si>
    <t>Pol124</t>
  </si>
  <si>
    <t>62156292</t>
  </si>
  <si>
    <t>Pol125</t>
  </si>
  <si>
    <t>830499964</t>
  </si>
  <si>
    <t>Pol126</t>
  </si>
  <si>
    <t>205061050</t>
  </si>
  <si>
    <t>Pol127</t>
  </si>
  <si>
    <t>1091950995</t>
  </si>
  <si>
    <t>Pol128</t>
  </si>
  <si>
    <t>Kábel CHKE-R-J 5x2,5</t>
  </si>
  <si>
    <t>542114953</t>
  </si>
  <si>
    <t>Pol129</t>
  </si>
  <si>
    <t>Kábel NHXH-J FE180/E30 3x1,5</t>
  </si>
  <si>
    <t>111397373</t>
  </si>
  <si>
    <t>Pol130</t>
  </si>
  <si>
    <t>1118771998</t>
  </si>
  <si>
    <t>Pol131</t>
  </si>
  <si>
    <t>-926461700</t>
  </si>
  <si>
    <t>Pol132</t>
  </si>
  <si>
    <t>-475921110</t>
  </si>
  <si>
    <t>Pol133</t>
  </si>
  <si>
    <t>Káblový žľab 110x300, vrátane úchytov a príslušnstva, natretý podľa farby stropu</t>
  </si>
  <si>
    <t>-1147141339</t>
  </si>
  <si>
    <t>Pol134</t>
  </si>
  <si>
    <t>Káblový žľab 110x400, vrátane úchytov a príslušnstva, natretý podľa farby stropu</t>
  </si>
  <si>
    <t>-1345373672</t>
  </si>
  <si>
    <t>Pol135</t>
  </si>
  <si>
    <t>Káblový podlahový žľab dvojkomorový 190/38</t>
  </si>
  <si>
    <t>-909359146</t>
  </si>
  <si>
    <t>Pol136</t>
  </si>
  <si>
    <t>Protipožiarna upchávka HILTI</t>
  </si>
  <si>
    <t>1651038648</t>
  </si>
  <si>
    <t>Pol137</t>
  </si>
  <si>
    <t>50871369</t>
  </si>
  <si>
    <t>Pol138</t>
  </si>
  <si>
    <t>1040519013</t>
  </si>
  <si>
    <t>Pol139</t>
  </si>
  <si>
    <t>I-Trubka HFX 32  - bezhalogénová</t>
  </si>
  <si>
    <t>665459143</t>
  </si>
  <si>
    <t>Pol140</t>
  </si>
  <si>
    <t>I-Trubka HFX 50 - bezhalogénová</t>
  </si>
  <si>
    <t>504554082</t>
  </si>
  <si>
    <t>Pol141</t>
  </si>
  <si>
    <t>-1092003169</t>
  </si>
  <si>
    <t>Pol142</t>
  </si>
  <si>
    <t>1422601493</t>
  </si>
  <si>
    <t>Pol143</t>
  </si>
  <si>
    <t>Rozvádzač  RH (podľa výkresu E3), dodávka, napojenie a montáž vrátane vodorovnej a zvislej dopravy, drobného spojovacieho materálu, odvozu a likvidácie odpadu, zaústenia a zapojenia káblov a všetkých prác súvisiacich s realizovaním danej položky.</t>
  </si>
  <si>
    <t>-1503649433</t>
  </si>
  <si>
    <t>Pol144</t>
  </si>
  <si>
    <t>Rozvádzač  RHM (podľa výkresu E5), dodávka, napojenie a montáž vrátane vodorovnej a zvislej dopravy, drobného spojovacieho materálu, odvozu a likvidácie odpadu, zaústenia a zapojenia káblov  a všetkých prác súvisiacich s realizovaním danej položky.</t>
  </si>
  <si>
    <t>294572000</t>
  </si>
  <si>
    <t>Pol145</t>
  </si>
  <si>
    <t>870851278</t>
  </si>
  <si>
    <t>Pol146</t>
  </si>
  <si>
    <t>Uzemnenie objektu pomocou pásoviny FeZn 30x4mm so zemnými tyčami s dĺžkou 2m</t>
  </si>
  <si>
    <t>1029680500</t>
  </si>
  <si>
    <t>Slaboprúdové rozvody</t>
  </si>
  <si>
    <t>Pol147</t>
  </si>
  <si>
    <t>WiFi Access Point , 802.11a/b/g/n/acaž 1167 Mb/s, Dual-Band, 1× GLAN, 1 × LAN až 1 Gbit, Gigabit LAN a PoE (Power over Ethernet)</t>
  </si>
  <si>
    <t>-1412272904</t>
  </si>
  <si>
    <t>Pol148</t>
  </si>
  <si>
    <t>Zásuvka tel/data. Cat. 6 (2xRJ45), pod omietku +rámiky</t>
  </si>
  <si>
    <t>323025101</t>
  </si>
  <si>
    <t>Pol149</t>
  </si>
  <si>
    <t>Kamerový systém, vrátane nahrávania s pamäťou a kamier v objekte, príprava aj pre objekt 05.2.1</t>
  </si>
  <si>
    <t>-315843572</t>
  </si>
  <si>
    <t>Pol150</t>
  </si>
  <si>
    <t>Reproduktor, stropný</t>
  </si>
  <si>
    <t>1250153351</t>
  </si>
  <si>
    <t>Pol151</t>
  </si>
  <si>
    <t>Stanica hlásateľa, pripojenie Cat 6, 8 programovateľných tlačidiel a tlačidlo pre hlásenie do všetkých zón</t>
  </si>
  <si>
    <t>2047775598</t>
  </si>
  <si>
    <t>Pol152</t>
  </si>
  <si>
    <t>Regulátor hlasitosti 100V, nízkoimpedančný</t>
  </si>
  <si>
    <t>-1805967719</t>
  </si>
  <si>
    <t>Pol153</t>
  </si>
  <si>
    <t>Zásuvka audio jack 3,5mm</t>
  </si>
  <si>
    <t>-1135338903</t>
  </si>
  <si>
    <t>Pol154</t>
  </si>
  <si>
    <t>Kábel CXKE-R 2x1,5</t>
  </si>
  <si>
    <t>-451469737</t>
  </si>
  <si>
    <t>Pol155</t>
  </si>
  <si>
    <t>RACK vrátane kompletnej výzbroje</t>
  </si>
  <si>
    <t>495186602</t>
  </si>
  <si>
    <t>Pol156</t>
  </si>
  <si>
    <t>Ústredňa PSN</t>
  </si>
  <si>
    <t>1269129206</t>
  </si>
  <si>
    <t>Pol157</t>
  </si>
  <si>
    <t>Klávesnica PSN</t>
  </si>
  <si>
    <t>1772329766</t>
  </si>
  <si>
    <t>Pol158</t>
  </si>
  <si>
    <t>Snímač pohybu IP20, 360°, dosah 10m</t>
  </si>
  <si>
    <t>1330830393</t>
  </si>
  <si>
    <t>Pol159</t>
  </si>
  <si>
    <t>Kábel FTP 4x2x24AWG, Cat.6, LSOH</t>
  </si>
  <si>
    <t>92896365</t>
  </si>
  <si>
    <t>D6</t>
  </si>
  <si>
    <t>Pol160</t>
  </si>
  <si>
    <t>Svietidlo LED, IP44</t>
  </si>
  <si>
    <t>-1224157689</t>
  </si>
  <si>
    <t>Pol161</t>
  </si>
  <si>
    <t>LED pás 5w/m, vrátane lišty, zdroja a kabeláže</t>
  </si>
  <si>
    <t>1333866381</t>
  </si>
  <si>
    <t>Pol162</t>
  </si>
  <si>
    <t>Svietidlo LED, 24W 830 IP44</t>
  </si>
  <si>
    <t>-1670655916</t>
  </si>
  <si>
    <t>Pol163</t>
  </si>
  <si>
    <t>250709759</t>
  </si>
  <si>
    <t>D7</t>
  </si>
  <si>
    <t>Pol164</t>
  </si>
  <si>
    <t>-1469895793</t>
  </si>
  <si>
    <t>Pol165</t>
  </si>
  <si>
    <t>1205671001</t>
  </si>
  <si>
    <t>Pol166</t>
  </si>
  <si>
    <t>2104231010</t>
  </si>
  <si>
    <t>Pol167</t>
  </si>
  <si>
    <t>Podruž. mat /svorky,sádra,klince,štítky, pásky, natlkacie skrut.,.... /  (percentuálny podiel)</t>
  </si>
  <si>
    <t>336297353</t>
  </si>
  <si>
    <t>Pol168</t>
  </si>
  <si>
    <t>-209550843</t>
  </si>
  <si>
    <t>Pol169</t>
  </si>
  <si>
    <t>-1724703678</t>
  </si>
  <si>
    <t>Pol170</t>
  </si>
  <si>
    <t>-1173893325</t>
  </si>
  <si>
    <t>Pol171</t>
  </si>
  <si>
    <t>-370057054</t>
  </si>
  <si>
    <t>SO-5.1.1_UK - Vykurovanie</t>
  </si>
  <si>
    <t xml:space="preserve">    732 - Ústredné kúrenie, strojovne</t>
  </si>
  <si>
    <t xml:space="preserve">    733 - Ústredné kúrenie, rozvodné potrubie</t>
  </si>
  <si>
    <t xml:space="preserve">    734 - Ústredné kúrenie, armatúry.</t>
  </si>
  <si>
    <t xml:space="preserve">    735 - Ústredné vykurovanie a vykurovacie prvky</t>
  </si>
  <si>
    <t>713482131.S</t>
  </si>
  <si>
    <t>-332015007</t>
  </si>
  <si>
    <t>2146659313</t>
  </si>
  <si>
    <t>713482132.S</t>
  </si>
  <si>
    <t>Montáž trubíc z PE, hr.30 mm,vnút.priemer 39-70 mm</t>
  </si>
  <si>
    <t>-2115136899</t>
  </si>
  <si>
    <t>283310006500.S</t>
  </si>
  <si>
    <t>Izolačná PE trubica dxhr. 42x30 mm, rozrezaná, na izolovanie rozvodov vody, kúrenia, zdravotechniky</t>
  </si>
  <si>
    <t>-614035173</t>
  </si>
  <si>
    <t>998713202</t>
  </si>
  <si>
    <t>Presun hmôt pre izolácie tepelné v objektoch výšky nad 6 m do 12 m</t>
  </si>
  <si>
    <t>312769125</t>
  </si>
  <si>
    <t>732</t>
  </si>
  <si>
    <t>Ústredné kúrenie, strojovne</t>
  </si>
  <si>
    <t>732331006.S</t>
  </si>
  <si>
    <t>Montáž expanznej nádoby tlak do 6 bar s membránou 18 l</t>
  </si>
  <si>
    <t>-1013354701</t>
  </si>
  <si>
    <t>484630006200.S</t>
  </si>
  <si>
    <t>Nádoba expanzná s membránou, objem 18 l, 3/1,5 bar, 6/1,5 bar</t>
  </si>
  <si>
    <t>1151429874</t>
  </si>
  <si>
    <t>9572994</t>
  </si>
  <si>
    <t>Držiak pre expanznú nádobu</t>
  </si>
  <si>
    <t>1688063091</t>
  </si>
  <si>
    <t>732460010</t>
  </si>
  <si>
    <t>Montáž tepelného čerpadla SPLIT 4-16 kW (vzduch-voda)</t>
  </si>
  <si>
    <t>-42721874</t>
  </si>
  <si>
    <t>Z019091</t>
  </si>
  <si>
    <t>Splitové tepelné čerpadlo, 4,7-12,0 (kW), 230V</t>
  </si>
  <si>
    <t>-575284207</t>
  </si>
  <si>
    <t>ZK04097</t>
  </si>
  <si>
    <t>Výhrevný pás pre vaňu kondenzátu 1,2m</t>
  </si>
  <si>
    <t>1887659029</t>
  </si>
  <si>
    <t>ZK02945</t>
  </si>
  <si>
    <t>Inštalačná sada pre montáž vonkajšej jednotky</t>
  </si>
  <si>
    <t>979138019</t>
  </si>
  <si>
    <t>Poznámka k položke:_x000D_
Inštalačná sada pre montáž vonkajšej jednotky na zem_x000D_
• Medená rúra 10 x 1 mm s tepelnou izoláciou pre kvapalinu, dĺžka 12,5 m._x000D_
• Medená rúra 16 x 1 mm s tepelnou izoláciou pre horúci plyn, dĺžka 12,5 m._x000D_
• 2 ks hliníkových konzol pre montáž na zem._x000D_
• 10 m termoizolačná páska 50 x 3 mm, farba biela.</t>
  </si>
  <si>
    <t>7344191111</t>
  </si>
  <si>
    <t>Montáž ponorného snímača teploty</t>
  </si>
  <si>
    <t>-1663249054</t>
  </si>
  <si>
    <t>7438702</t>
  </si>
  <si>
    <t>Ponorný snímač teploty</t>
  </si>
  <si>
    <t>1759906951</t>
  </si>
  <si>
    <t>7179164</t>
  </si>
  <si>
    <t>Termostat protimrazovej ochrany</t>
  </si>
  <si>
    <t>-2142766577</t>
  </si>
  <si>
    <t>9556119</t>
  </si>
  <si>
    <t>Púzdro pre snímač teploty</t>
  </si>
  <si>
    <t>468586759</t>
  </si>
  <si>
    <t>7547859</t>
  </si>
  <si>
    <t>Uvedenie do prevádzky</t>
  </si>
  <si>
    <t>-1340910800</t>
  </si>
  <si>
    <t xml:space="preserve">Poznámka k položke:_x000D_
- bez elektrokabeláže_x000D_
- bez dojazdu servisného technika_x000D_
</t>
  </si>
  <si>
    <t>998732202</t>
  </si>
  <si>
    <t>Presun hmôt pre strojovne v objektoch výšky nad 6 m do 12 m</t>
  </si>
  <si>
    <t>1737941622</t>
  </si>
  <si>
    <t>733</t>
  </si>
  <si>
    <t>Ústredné kúrenie, rozvodné potrubie</t>
  </si>
  <si>
    <t>722171134.S</t>
  </si>
  <si>
    <t>Plasthliníkové potrubie v tyčiach spájané lisovaním d 32 mm</t>
  </si>
  <si>
    <t>-432233694</t>
  </si>
  <si>
    <t>722171135.S</t>
  </si>
  <si>
    <t>Plasthliníkové potrubie v tyčiach spájané lisovaním d 40 mm</t>
  </si>
  <si>
    <t>1264083213</t>
  </si>
  <si>
    <t>733167303.1</t>
  </si>
  <si>
    <t>Montáž plasthliníkového potrubia  D 17x2</t>
  </si>
  <si>
    <t>348010698</t>
  </si>
  <si>
    <t>11361401120</t>
  </si>
  <si>
    <t>Rúrka S 17x2,0, kotúč 120m</t>
  </si>
  <si>
    <t>880063394</t>
  </si>
  <si>
    <t>Poznámka k položke:_x000D_
pre inštaláciu vykurovania. Materiál: polyetylén zoSieťovaný pomocou peroxidov (PE-Xa), zodpovedá norme DIN 16892. Ochranná vrstva proti difúzii kyslíka v zmysle DIN 4726 Certifikáty: číslo registrácie DIN-Certco: 3V226 PE-Xa alebo 3V227 PE-Xa. Farba: červená. Forma dodávky: kotúčové zväzky v krabiciach/fólii z PP</t>
  </si>
  <si>
    <t>733191301.S</t>
  </si>
  <si>
    <t>Tlaková skúška plastového potrubia do 32 mm</t>
  </si>
  <si>
    <t>292747271</t>
  </si>
  <si>
    <t>733191302.S</t>
  </si>
  <si>
    <t>Tlaková skúška plastového potrubia nad 32 do 63 mm</t>
  </si>
  <si>
    <t>-815426185</t>
  </si>
  <si>
    <t>998733103.S</t>
  </si>
  <si>
    <t>Presun hmôt pre rozvody potrubia v objektoch výšky nad 6 do 24 m</t>
  </si>
  <si>
    <t>2072579518</t>
  </si>
  <si>
    <t>998733201</t>
  </si>
  <si>
    <t>Presun hmôt pre rozvody potrubia v objektoch výšky do 6 m</t>
  </si>
  <si>
    <t>-292547017</t>
  </si>
  <si>
    <t>734</t>
  </si>
  <si>
    <t>Ústredné kúrenie, armatúry.</t>
  </si>
  <si>
    <t>734209101</t>
  </si>
  <si>
    <t>Montáž závitovej armatúry s 1 závitom do G 1/2</t>
  </si>
  <si>
    <t>-179610711</t>
  </si>
  <si>
    <t>551110022500</t>
  </si>
  <si>
    <t>Guľový uzáver závitový 2-dielny, 1/2", dĺ. 57 mm, série B3 nerez, plnoprietokový, tesnenie PTFE</t>
  </si>
  <si>
    <t>-1260491717</t>
  </si>
  <si>
    <t>734221413.S</t>
  </si>
  <si>
    <t>Ventil regulačný závitový V 4232-priamy G 1/2</t>
  </si>
  <si>
    <t>45743027</t>
  </si>
  <si>
    <t>551210048000.S1</t>
  </si>
  <si>
    <t xml:space="preserve">Ventil doplňovací automatický 1/2 </t>
  </si>
  <si>
    <t>1433867474</t>
  </si>
  <si>
    <t>734240015.S</t>
  </si>
  <si>
    <t>Montáž spätnej klapky závitovej G 5/4</t>
  </si>
  <si>
    <t>-1967275445</t>
  </si>
  <si>
    <t>551190001100.S</t>
  </si>
  <si>
    <t>Spätná klapka vodorovná závitová 5/4", PN 10, pre vodu, mosadz</t>
  </si>
  <si>
    <t>597656897</t>
  </si>
  <si>
    <t>734252120.S</t>
  </si>
  <si>
    <t>Montáž ventilu poistného rohového G 3/4</t>
  </si>
  <si>
    <t>-1943267866</t>
  </si>
  <si>
    <t>551210023500.S</t>
  </si>
  <si>
    <t>Ventil poistný pre kúrenie 3/4”, PN 16, mosadz</t>
  </si>
  <si>
    <t>-209743620</t>
  </si>
  <si>
    <t>734291112</t>
  </si>
  <si>
    <t>Ostané armatúry, kohútik plniaci a vypúšťací normy 13 7061, PN 1,0/100st. C G 3/8</t>
  </si>
  <si>
    <t>-2136218002</t>
  </si>
  <si>
    <t>734291350.S</t>
  </si>
  <si>
    <t>Montáž filtra závitového G 1 1/4</t>
  </si>
  <si>
    <t>-1296947735</t>
  </si>
  <si>
    <t>422010002400.S</t>
  </si>
  <si>
    <t>Filter závitový nerez 5/4", dĺ. 105 mm, pre vykurovanie a klimatizácie, rozvody vody a priemysel</t>
  </si>
  <si>
    <t>-1343159813</t>
  </si>
  <si>
    <t>734296310</t>
  </si>
  <si>
    <t>Montáž zmiešavacej armatúry štvorcestnej DN 40 so servomotorom</t>
  </si>
  <si>
    <t>set</t>
  </si>
  <si>
    <t>-1816534285</t>
  </si>
  <si>
    <t>13202761001</t>
  </si>
  <si>
    <t>Servopohon UNI (24 V)</t>
  </si>
  <si>
    <t>-1991250850</t>
  </si>
  <si>
    <t>Poznámka k položke:_x000D_
tepelný servopohon pre ovládanie spätných ventilov v rozdeľovači vykurovacích okruhov REHAU, v bezprúdovom stave poloha uzavretá. Indikácia zdvihu s reguláciou prispôsobenia na hornej strane pohonu. Jednoduchá montáž nasunutím na adaptérový krúžok ventilu. Funkcia „First-Open“ pre prevádzku podlahového vykurovania počas stavby (pre montáž priestorového regulátora).</t>
  </si>
  <si>
    <t>734424110</t>
  </si>
  <si>
    <t>Montáž tlakomera- manometra axiálneho priemer 50 mm</t>
  </si>
  <si>
    <t>-1863751450</t>
  </si>
  <si>
    <t>388430004100</t>
  </si>
  <si>
    <t>Manometer axiálny d 50 mm, MA 50, pripojenie 1/4" zadné, 0-6 bar</t>
  </si>
  <si>
    <t>1361207038</t>
  </si>
  <si>
    <t>734431211.S1</t>
  </si>
  <si>
    <t>Montáž termostatu</t>
  </si>
  <si>
    <t>729819266</t>
  </si>
  <si>
    <t>13280051001</t>
  </si>
  <si>
    <t>Priestorový regulátor káblový so snímačom teplo./vlhkosti, biely</t>
  </si>
  <si>
    <t>1211262939</t>
  </si>
  <si>
    <t>735229141</t>
  </si>
  <si>
    <t xml:space="preserve">Montáž regulácie systému vykurovania </t>
  </si>
  <si>
    <t>-1188792335</t>
  </si>
  <si>
    <t>13152981001</t>
  </si>
  <si>
    <t>Tranformátor 24 V</t>
  </si>
  <si>
    <t>2067617159</t>
  </si>
  <si>
    <t>Poznámka k položke:_x000D_
pre priestorový regulátor Nea H 24V (kat. č. 339024-001) a priestorový regulátor HC 24V (kat. č. 340024-001). Transformátor napätia 230 V AC / 24 V AC podľa EN 61558, výkon 50 VA. Pripojenie do siete pomocou zásuvky, dĺžka 100 cm, vedenie na sekundárnej str. ca. 30 cm, zaizolované. Slúži na napojenie všetkých regulačných komponentov 24V.</t>
  </si>
  <si>
    <t>13280341001</t>
  </si>
  <si>
    <t>Vonkajší snímač teploty</t>
  </si>
  <si>
    <t>-659625277</t>
  </si>
  <si>
    <t>13280281001</t>
  </si>
  <si>
    <t>Základňa 24 V</t>
  </si>
  <si>
    <t>342408271</t>
  </si>
  <si>
    <t>998734201</t>
  </si>
  <si>
    <t>Presun hmôt pre armatúry v objektoch výšky do 6 m</t>
  </si>
  <si>
    <t>-1884272819</t>
  </si>
  <si>
    <t>735</t>
  </si>
  <si>
    <t>Ústredné vykurovanie a vykurovacie prvky</t>
  </si>
  <si>
    <t>734315010.S</t>
  </si>
  <si>
    <t>Montáž oceľového guľového kohúta na horúcu vodu obojstranne závitového DN 25</t>
  </si>
  <si>
    <t>-1944636403</t>
  </si>
  <si>
    <t>551240012000.S</t>
  </si>
  <si>
    <t>Set guľových kohútov 1“ (2 ks rohové 90°) na pripojenie k rozdeľovaču</t>
  </si>
  <si>
    <t>pár</t>
  </si>
  <si>
    <t>-1360458908</t>
  </si>
  <si>
    <t>735311263.S</t>
  </si>
  <si>
    <t>Podlahové kúrenie systém vodiacich líšt, potrubie 17x2,0 mm rozostup 100 mm</t>
  </si>
  <si>
    <t>-2029795571</t>
  </si>
  <si>
    <t>735311391.S</t>
  </si>
  <si>
    <t>Stropné kúrenie, chladenie v aktívnom betónovom jadre, potrubie 17x2,0 rozostup 150 mm</t>
  </si>
  <si>
    <t>-1304335585</t>
  </si>
  <si>
    <t>735311590.S</t>
  </si>
  <si>
    <t>Montáž zostavy rozdeľovač / zberač na stenu typ 10 cestný</t>
  </si>
  <si>
    <t>810738789</t>
  </si>
  <si>
    <t>484650036200.S</t>
  </si>
  <si>
    <t>Rozdeľovač s prietokomermi z ušľachtilej ocele, šxvxhĺ 596x341x89 mm, 10 vykurovacích okruhov, ušľachtilá oceľ</t>
  </si>
  <si>
    <t>1046936584</t>
  </si>
  <si>
    <t>735311622.S</t>
  </si>
  <si>
    <t>Montáž zostavy rozdeľovač / zberač na stenu typ 13 cestný</t>
  </si>
  <si>
    <t>189482837</t>
  </si>
  <si>
    <t>484650036500.S</t>
  </si>
  <si>
    <t>Rozdeľovač s prietokomermi z ušľachtilej ocele, šxvxhĺ 746x341x89 mm, 13 vykurovacích okruhov, ušľachtilá oceľ</t>
  </si>
  <si>
    <t>1488068785</t>
  </si>
  <si>
    <t>998735201</t>
  </si>
  <si>
    <t>Presun hmôt pre vykurovacie telesá v objektoch výšky do 6 m</t>
  </si>
  <si>
    <t>1996830212</t>
  </si>
  <si>
    <t>HZS-0052</t>
  </si>
  <si>
    <t>Hydraulické vyregulovanie vykurovacieho systému počas vykurovacej skúšky</t>
  </si>
  <si>
    <t>184139600</t>
  </si>
  <si>
    <t>HZS-0071</t>
  </si>
  <si>
    <t>Skúšobná vykurovacia prevádzka (3*24h)</t>
  </si>
  <si>
    <t>-647684180</t>
  </si>
  <si>
    <t>HZS-0090</t>
  </si>
  <si>
    <t>Zaškolenie obsluhy dodávateľskou firmou</t>
  </si>
  <si>
    <t>-546587704</t>
  </si>
  <si>
    <t>SO-5.1.1_VZT - Vzduchotechnika</t>
  </si>
  <si>
    <t>D1 - Zariadenie č.2 – vetranie časti M</t>
  </si>
  <si>
    <t>D2 - Zariadenie č.5 – zvlhčovanie a odvlhčovanie depozitára</t>
  </si>
  <si>
    <t>D3 - Zariadenie č.6 – chladenie kaviarne a depozitára</t>
  </si>
  <si>
    <t>Zariadenie č.2 – vetranie časti M</t>
  </si>
  <si>
    <t>Pol221</t>
  </si>
  <si>
    <t>Zariadenie č.: 2.1 VZT jednotka Prívod / odvod: 2 660 / 2 660 m3/h Filtrácia: G4+F7 / M5 UK: el. ohrievač 15,0 (4,4) kW EL: 400 V / 50 Hz / 17,2 kW / 25,2 A Hmotnosť: 380 kg Regulácia: Digireg DVAV</t>
  </si>
  <si>
    <t>765942627</t>
  </si>
  <si>
    <t>Pol187</t>
  </si>
  <si>
    <t>sifón podtl. s uzáverom</t>
  </si>
  <si>
    <t>-1846154666</t>
  </si>
  <si>
    <t>Pol222</t>
  </si>
  <si>
    <t>pružná spojka</t>
  </si>
  <si>
    <t>-1410867437</t>
  </si>
  <si>
    <t>Poznámka k položke:_x000D_
Príslušenstvo potrubia</t>
  </si>
  <si>
    <t>Pol223</t>
  </si>
  <si>
    <t>600x400-1250 (0626) tlmič hluku hranatý Hmotnosť: 33 kg</t>
  </si>
  <si>
    <t>-1736309646</t>
  </si>
  <si>
    <t>Pol224</t>
  </si>
  <si>
    <t>600x400-650 (0616) tlmič hluku hranatý Hmotnosť: 19 kg</t>
  </si>
  <si>
    <t>1321112102</t>
  </si>
  <si>
    <t>Pol225</t>
  </si>
  <si>
    <t>400x600-300 (431) tlmič hluku koleno Hmotnosť: 19 kg</t>
  </si>
  <si>
    <t>1555931967</t>
  </si>
  <si>
    <t>Pol226</t>
  </si>
  <si>
    <t>600x400-300 (630) tlmič hluku koleno Hmotnosť: 27 kg</t>
  </si>
  <si>
    <t>832639223</t>
  </si>
  <si>
    <t>Pol227</t>
  </si>
  <si>
    <t>400x630 Krycia mriežka s nástavcom</t>
  </si>
  <si>
    <t>-1495781986</t>
  </si>
  <si>
    <t>Pol228</t>
  </si>
  <si>
    <t>DN 400 regulačná klapka kruhová</t>
  </si>
  <si>
    <t>-191423781</t>
  </si>
  <si>
    <t>Pol229</t>
  </si>
  <si>
    <t>DN 250 regulačná klapka kruhová</t>
  </si>
  <si>
    <t>2070259963</t>
  </si>
  <si>
    <t>Pol230</t>
  </si>
  <si>
    <t>DN 200 regulačná klapka kruhová</t>
  </si>
  <si>
    <t>-2128203826</t>
  </si>
  <si>
    <t>x</t>
  </si>
  <si>
    <t>Hranaté potrubie 	šírka	výška	obvod	% tvar.</t>
  </si>
  <si>
    <t>629919466</t>
  </si>
  <si>
    <t>Pol231</t>
  </si>
  <si>
    <t xml:space="preserve">Hranaté potrubie 	600	400	2000	100_x000D_
</t>
  </si>
  <si>
    <t>-1898782914</t>
  </si>
  <si>
    <t>Pol232</t>
  </si>
  <si>
    <t xml:space="preserve">Hranaté potrubie 	450	600	2100	100_x000D_
</t>
  </si>
  <si>
    <t>736935052</t>
  </si>
  <si>
    <t>Pol233</t>
  </si>
  <si>
    <t xml:space="preserve">Hranaté potrubie 	400	630	2060	100_x000D_
</t>
  </si>
  <si>
    <t>756737342</t>
  </si>
  <si>
    <t>Pol234</t>
  </si>
  <si>
    <t xml:space="preserve">Hranaté potrubie 	400	400	1600	20_x000D_
</t>
  </si>
  <si>
    <t>1139171118</t>
  </si>
  <si>
    <t>Pol235</t>
  </si>
  <si>
    <t xml:space="preserve">Hranaté potrubie 	200	200	800	80_x000D_
</t>
  </si>
  <si>
    <t>1500456736</t>
  </si>
  <si>
    <t>xx</t>
  </si>
  <si>
    <t>Kruhové potrubie	DN			% tvar.</t>
  </si>
  <si>
    <t>-1652189083</t>
  </si>
  <si>
    <t>Pol236</t>
  </si>
  <si>
    <t xml:space="preserve">SPIRO potrubie	400			30_x000D_
</t>
  </si>
  <si>
    <t>612181771</t>
  </si>
  <si>
    <t>Pol237</t>
  </si>
  <si>
    <t xml:space="preserve">SPIRO potrubie	355			30_x000D_
</t>
  </si>
  <si>
    <t>-1144933497</t>
  </si>
  <si>
    <t>Pol238</t>
  </si>
  <si>
    <t xml:space="preserve">SPIRO potrubie	315			30_x000D_
</t>
  </si>
  <si>
    <t>-1285699378</t>
  </si>
  <si>
    <t>Pol239</t>
  </si>
  <si>
    <t xml:space="preserve">SPIRO potrubie	280			30_x000D_
</t>
  </si>
  <si>
    <t>865589218</t>
  </si>
  <si>
    <t>Pol240</t>
  </si>
  <si>
    <t xml:space="preserve">SPIRO potrubie	250			30_x000D_
</t>
  </si>
  <si>
    <t>1210634341</t>
  </si>
  <si>
    <t>Pol241</t>
  </si>
  <si>
    <t xml:space="preserve">SPIRO potrubie	200			40_x000D_
</t>
  </si>
  <si>
    <t>-1379934968</t>
  </si>
  <si>
    <t>Pol242</t>
  </si>
  <si>
    <t>600x75 dvojradová výustka pre kruhové potrubie + regulácia</t>
  </si>
  <si>
    <t>1916207687</t>
  </si>
  <si>
    <t>Pol243</t>
  </si>
  <si>
    <t>500x75 dvojradová výustka pre kruhové potrubie + regulácia</t>
  </si>
  <si>
    <t>555358870</t>
  </si>
  <si>
    <t>Pol244</t>
  </si>
  <si>
    <t>300x75 dvojradová výustka pre kruhové potrubie + regulácia</t>
  </si>
  <si>
    <t>-1026817373</t>
  </si>
  <si>
    <t>Pol245</t>
  </si>
  <si>
    <t>200x200 dvojradová výustka pre hranaté potrubie + montážny rámik + regulácia</t>
  </si>
  <si>
    <t>2117613383</t>
  </si>
  <si>
    <t>Pol246</t>
  </si>
  <si>
    <t>400x200 stenová mriežka + montážny rámik</t>
  </si>
  <si>
    <t>-690781317</t>
  </si>
  <si>
    <t>Pol213</t>
  </si>
  <si>
    <t>500x300 dverová mriežka s rámčekom</t>
  </si>
  <si>
    <t>-2131520723</t>
  </si>
  <si>
    <t>Pol214</t>
  </si>
  <si>
    <t>Vyhotovenie stavebných otvorov (nad DN 100 mm)</t>
  </si>
  <si>
    <t>583000981</t>
  </si>
  <si>
    <t>Pol247</t>
  </si>
  <si>
    <t>Montážny a závesný materiál</t>
  </si>
  <si>
    <t>-921331251</t>
  </si>
  <si>
    <t>Pol216</t>
  </si>
  <si>
    <t>Izolácia interiérová</t>
  </si>
  <si>
    <t>1760474117</t>
  </si>
  <si>
    <t>Pol248</t>
  </si>
  <si>
    <t>Základná farba</t>
  </si>
  <si>
    <t>1900349602</t>
  </si>
  <si>
    <t>Pol249</t>
  </si>
  <si>
    <t>Vrchná farba</t>
  </si>
  <si>
    <t>1337838219</t>
  </si>
  <si>
    <t>Pol250</t>
  </si>
  <si>
    <t>Lakovanie</t>
  </si>
  <si>
    <t>-1901630511</t>
  </si>
  <si>
    <t>Zariadenie č.5 – zvlhčovanie a odvlhčovanie depozitára</t>
  </si>
  <si>
    <t>Pol251</t>
  </si>
  <si>
    <t>Zariadenie č.: 5.1 Stacionárny odvlhčovač vzduchu Prívod / odvod: 1 180 / 1 180 m3/h Odvhl. Výk.: 2,0 l/h EL: 400 V / 50 Hz / 2,0 kW Hmotnosť: 144 kg Chladivo: R407C (2,0 kg)</t>
  </si>
  <si>
    <t>-670985496</t>
  </si>
  <si>
    <t>Pol252</t>
  </si>
  <si>
    <t>Zariadenie č.: 5.2 Zvlhčovač vzduchu Výkon: 5,1 kg/h EL: 400 V / 50 Hz / 3,8 kW / 5,5 A Hmotnosť: 40 kg +Regulácia:  EL: 230 V / 10 A / 50 Hz + ventilačný nástavec + kondenzačná hadica + filtračný ventil 5µm (3/8" / 1/2") + Hydrostat priestorový mechanick</t>
  </si>
  <si>
    <t>-121166923</t>
  </si>
  <si>
    <t>Pol253</t>
  </si>
  <si>
    <t>Zariadenie č.: 5.3 Mobilný odvlhčovač vzduchu (volitelné) Odvhl. Výk.: 1,25 l/h**(30°C/80%RH) EL: 230 V / 50 Hz / 0,52 kW Hmotnosť: 19 kg Chladivo: R290 (0,4 kg)</t>
  </si>
  <si>
    <t>1097742797</t>
  </si>
  <si>
    <t>Pol254</t>
  </si>
  <si>
    <t>Zariadenie č.: 5.4 Mobilný zvlhčovač vzduchu (volitelné) Výkon: 0,3 kg/h EL: 230 V / 50 Hz / 0,03 kW / 0,15 A Hmotnosť: 2,5 kg Regulácia: vlastná</t>
  </si>
  <si>
    <t>1973863294</t>
  </si>
  <si>
    <t>Pol255</t>
  </si>
  <si>
    <t>-486441808</t>
  </si>
  <si>
    <t>Zariadenie č.6 – chladenie kaviarne a depozitára</t>
  </si>
  <si>
    <t>Pol256</t>
  </si>
  <si>
    <t>Zariadenie č.: 6.3 Monobloková CHL jednotka QCH / QUK: 2,2 / 2,1 kW EL: 230 V / 50 Hz / 1,1 kW / 5,3 A Hmotnosť: 39 kg Chladivo: R32 (0,4kg) + 2x vložka pre stavebný otvor + 2x protidažďová žalúzia</t>
  </si>
  <si>
    <t>-574150060</t>
  </si>
  <si>
    <t>Pol257</t>
  </si>
  <si>
    <t>963670893</t>
  </si>
  <si>
    <t>Pol258</t>
  </si>
  <si>
    <t>Chladivo R32</t>
  </si>
  <si>
    <t>734713583</t>
  </si>
  <si>
    <t>Pol259</t>
  </si>
  <si>
    <t>Oživenie, zaregulovanie a komplexné skúšky (vrátanie prvého spustenia VZT výrobcom alebo pracovníkom zaškoleným výrobnou firmou)</t>
  </si>
  <si>
    <t>-15847862</t>
  </si>
  <si>
    <t>Pol260</t>
  </si>
  <si>
    <t>Projekt skutočného vyhotovenia</t>
  </si>
  <si>
    <t>5954172</t>
  </si>
  <si>
    <t>Pol219</t>
  </si>
  <si>
    <t>Vertikálny presun hmôt</t>
  </si>
  <si>
    <t>-566889539</t>
  </si>
  <si>
    <t>Pol220</t>
  </si>
  <si>
    <t>Doprava</t>
  </si>
  <si>
    <t>-1208044481</t>
  </si>
  <si>
    <t>SO-5.1.1_ZTI - Zdravotechnická inštalácia</t>
  </si>
  <si>
    <t>1017084469</t>
  </si>
  <si>
    <t>1733150304</t>
  </si>
  <si>
    <t>-426512508</t>
  </si>
  <si>
    <t>-2012465994</t>
  </si>
  <si>
    <t>-430175830</t>
  </si>
  <si>
    <t>-595728069</t>
  </si>
  <si>
    <t>-709967926</t>
  </si>
  <si>
    <t>1273867807</t>
  </si>
  <si>
    <t>-934663226</t>
  </si>
  <si>
    <t>67820788</t>
  </si>
  <si>
    <t>-704500245</t>
  </si>
  <si>
    <t>-1853498542</t>
  </si>
  <si>
    <t>1995731902</t>
  </si>
  <si>
    <t>1127627418</t>
  </si>
  <si>
    <t>-1382084001</t>
  </si>
  <si>
    <t>-1519413008</t>
  </si>
  <si>
    <t>874308691</t>
  </si>
  <si>
    <t>721172399.S</t>
  </si>
  <si>
    <t>Montáž odhlučneného odpadového potrubia vodorovného DN 32</t>
  </si>
  <si>
    <t>-187091666</t>
  </si>
  <si>
    <t>286140041200.S</t>
  </si>
  <si>
    <t>Rúra PP odhlučnená D 32 mm dĺ. 1 m, tichý systém pre rozvod vnútorného odpadu</t>
  </si>
  <si>
    <t>1534343331</t>
  </si>
  <si>
    <t>721290111</t>
  </si>
  <si>
    <t>1826048631</t>
  </si>
  <si>
    <t>1846757211</t>
  </si>
  <si>
    <t>722161015.S</t>
  </si>
  <si>
    <t>Vodovodné potrubie z nerezových rúrok spájaných lisovaním D 42 mm</t>
  </si>
  <si>
    <t>-2095772705</t>
  </si>
  <si>
    <t>2134316643</t>
  </si>
  <si>
    <t>-518750957</t>
  </si>
  <si>
    <t>1497224081</t>
  </si>
  <si>
    <t>-1416107459</t>
  </si>
  <si>
    <t>-1733086286</t>
  </si>
  <si>
    <t>551110011200</t>
  </si>
  <si>
    <t>Guľový uzáver vypúšťací s páčkou, 1/2" M, mosadz,</t>
  </si>
  <si>
    <t>-301563468</t>
  </si>
  <si>
    <t xml:space="preserve">Montáž hydrantového systému </t>
  </si>
  <si>
    <t>-223800626</t>
  </si>
  <si>
    <t>Hydrantový systém s tvarovo stálou hadicou DN25/30m</t>
  </si>
  <si>
    <t>237741979</t>
  </si>
  <si>
    <t>245759203</t>
  </si>
  <si>
    <t>-291794803</t>
  </si>
  <si>
    <t>-733061715</t>
  </si>
  <si>
    <t>-540515489</t>
  </si>
  <si>
    <t>SO-5.1.2 - Hygienické zariadenie (WC + sprchy)</t>
  </si>
  <si>
    <t>SO-5.1.2_AA - Architektonicko stavebné riešenie, statika</t>
  </si>
  <si>
    <t xml:space="preserve">    725 - Zdravotechnika - zariaďovacie predmety</t>
  </si>
  <si>
    <t xml:space="preserve">    782 - Obklady z prírodného a konglomerovaného kameňa</t>
  </si>
  <si>
    <t>ost - Ostatné</t>
  </si>
  <si>
    <t>1893354759</t>
  </si>
  <si>
    <t>-233493398</t>
  </si>
  <si>
    <t>1138040259</t>
  </si>
  <si>
    <t>1832619501</t>
  </si>
  <si>
    <t>1794340866</t>
  </si>
  <si>
    <t>-506132768</t>
  </si>
  <si>
    <t>-180672738</t>
  </si>
  <si>
    <t>-865633442</t>
  </si>
  <si>
    <t>-722282192</t>
  </si>
  <si>
    <t>867739566</t>
  </si>
  <si>
    <t>-879969127</t>
  </si>
  <si>
    <t>1424951864</t>
  </si>
  <si>
    <t>-1070205930</t>
  </si>
  <si>
    <t>-11217496</t>
  </si>
  <si>
    <t>-1555294922</t>
  </si>
  <si>
    <t>1231477317</t>
  </si>
  <si>
    <t>64769367</t>
  </si>
  <si>
    <t>1089847450</t>
  </si>
  <si>
    <t>829137620</t>
  </si>
  <si>
    <t>1501998838</t>
  </si>
  <si>
    <t>-1802242397</t>
  </si>
  <si>
    <t>1986863242</t>
  </si>
  <si>
    <t>-2014144071</t>
  </si>
  <si>
    <t>-1737844059</t>
  </si>
  <si>
    <t>87936365</t>
  </si>
  <si>
    <t>-1421141514</t>
  </si>
  <si>
    <t>-1240112951</t>
  </si>
  <si>
    <t>647714599</t>
  </si>
  <si>
    <t>-1536149353</t>
  </si>
  <si>
    <t>1221159186</t>
  </si>
  <si>
    <t>317160141.S</t>
  </si>
  <si>
    <t>Keramický preklad nenosný šírky 140 mm, výšky 66 mm, dĺžky 1000 mm</t>
  </si>
  <si>
    <t>-1874300600</t>
  </si>
  <si>
    <t>317160142.S</t>
  </si>
  <si>
    <t>Keramický preklad nenosný šírky 140 mm, výšky 66 mm, dĺžky 1250 mm</t>
  </si>
  <si>
    <t>1252390107</t>
  </si>
  <si>
    <t>-1328982670</t>
  </si>
  <si>
    <t>-577604407</t>
  </si>
  <si>
    <t>1313247132</t>
  </si>
  <si>
    <t>1424265861</t>
  </si>
  <si>
    <t>663288317</t>
  </si>
  <si>
    <t>342948113.S</t>
  </si>
  <si>
    <t>Ukotvenie priečok k betónovým konštrukciám priskrutkovaním</t>
  </si>
  <si>
    <t>1950811913</t>
  </si>
  <si>
    <t>342948116.S</t>
  </si>
  <si>
    <t>Ukončenie priečok hr. nad 100 mm ku konštrukciám polyuretánovou penou</t>
  </si>
  <si>
    <t>-1861570677</t>
  </si>
  <si>
    <t>-2144292401</t>
  </si>
  <si>
    <t>1062853430</t>
  </si>
  <si>
    <t>-1454892184</t>
  </si>
  <si>
    <t>2081151414</t>
  </si>
  <si>
    <t>-199371530</t>
  </si>
  <si>
    <t>-2091170209</t>
  </si>
  <si>
    <t>1161720485</t>
  </si>
  <si>
    <t>1642438573</t>
  </si>
  <si>
    <t>2034014245</t>
  </si>
  <si>
    <t>1631274889</t>
  </si>
  <si>
    <t>626574442</t>
  </si>
  <si>
    <t>-725292587</t>
  </si>
  <si>
    <t>611460363.S</t>
  </si>
  <si>
    <t>Vnútorná omietka stropov vápennocementová jednovrstvová, hr. 10 mm</t>
  </si>
  <si>
    <t>-656860657</t>
  </si>
  <si>
    <t>612460241.S</t>
  </si>
  <si>
    <t>Vnútorná omietka stien vápennocementová jadrová (hrubá), hr. 10 mm</t>
  </si>
  <si>
    <t>-1117505503</t>
  </si>
  <si>
    <t>-634193071</t>
  </si>
  <si>
    <t>1628208764</t>
  </si>
  <si>
    <t>612481119.S</t>
  </si>
  <si>
    <t>Potiahnutie vnútorných stien sklotextilnou mriežkou s celoplošným prilepením</t>
  </si>
  <si>
    <t>1169718140</t>
  </si>
  <si>
    <t>1207135928</t>
  </si>
  <si>
    <t>-846837802</t>
  </si>
  <si>
    <t>1517007953</t>
  </si>
  <si>
    <t>1499032624</t>
  </si>
  <si>
    <t>-1478768803</t>
  </si>
  <si>
    <t>-127891825</t>
  </si>
  <si>
    <t>1517352447</t>
  </si>
  <si>
    <t>46825480</t>
  </si>
  <si>
    <t>553651780</t>
  </si>
  <si>
    <t>-810256672</t>
  </si>
  <si>
    <t>-663307507</t>
  </si>
  <si>
    <t>1112935596</t>
  </si>
  <si>
    <t>-1452381891</t>
  </si>
  <si>
    <t>-1273948654</t>
  </si>
  <si>
    <t>-272621459</t>
  </si>
  <si>
    <t>-788011009</t>
  </si>
  <si>
    <t>642944121.S</t>
  </si>
  <si>
    <t>Dodatočná montáž oceľovej dverovej zárubne, plochy otvoru do 2,5 m2</t>
  </si>
  <si>
    <t>2027426514</t>
  </si>
  <si>
    <t>553310007100.S</t>
  </si>
  <si>
    <t xml:space="preserve">Zárubňa oceľová oblá šxvxhr 600x1970x100 mm </t>
  </si>
  <si>
    <t>2069985095</t>
  </si>
  <si>
    <t xml:space="preserve">Zárubňa oceľová oblá šxvxhr 700x1970x100 mm </t>
  </si>
  <si>
    <t>1774639633</t>
  </si>
  <si>
    <t>553310007700.S</t>
  </si>
  <si>
    <t xml:space="preserve">Zárubňa oceľová oblá šxvxhr 900x1970x100 mm </t>
  </si>
  <si>
    <t>-1241736918</t>
  </si>
  <si>
    <t>-552087115</t>
  </si>
  <si>
    <t>-709980068</t>
  </si>
  <si>
    <t>448494681</t>
  </si>
  <si>
    <t>1987072150</t>
  </si>
  <si>
    <t>523992160</t>
  </si>
  <si>
    <t>2135979120</t>
  </si>
  <si>
    <t>-2106474918</t>
  </si>
  <si>
    <t>1111772721</t>
  </si>
  <si>
    <t>-1531317474</t>
  </si>
  <si>
    <t>-35119955</t>
  </si>
  <si>
    <t>593468389</t>
  </si>
  <si>
    <t>793715378</t>
  </si>
  <si>
    <t>1883002485</t>
  </si>
  <si>
    <t>1156782102</t>
  </si>
  <si>
    <t>711113131.S</t>
  </si>
  <si>
    <t>-1855699084</t>
  </si>
  <si>
    <t>711113141.S</t>
  </si>
  <si>
    <t>Izolácia proti zemnej vlhkosti a povrchovej vodeI 2-zložkovou stierkou hydroizolačnou minerálnou pružnou hr. 2 mm na ploche zvislej</t>
  </si>
  <si>
    <t>-1224038216</t>
  </si>
  <si>
    <t>64663858</t>
  </si>
  <si>
    <t>596490293</t>
  </si>
  <si>
    <t>-636858922</t>
  </si>
  <si>
    <t>1244788831</t>
  </si>
  <si>
    <t>1169554468</t>
  </si>
  <si>
    <t>-1976383944</t>
  </si>
  <si>
    <t>1281269223</t>
  </si>
  <si>
    <t>722216889</t>
  </si>
  <si>
    <t>-495454417</t>
  </si>
  <si>
    <t>918999817</t>
  </si>
  <si>
    <t>-1149745381</t>
  </si>
  <si>
    <t>113914804</t>
  </si>
  <si>
    <t>940923364</t>
  </si>
  <si>
    <t>1247312506</t>
  </si>
  <si>
    <t>2069072961</t>
  </si>
  <si>
    <t>703799811</t>
  </si>
  <si>
    <t>785202110</t>
  </si>
  <si>
    <t>-1395928737</t>
  </si>
  <si>
    <t>-1296766038</t>
  </si>
  <si>
    <t>88373328</t>
  </si>
  <si>
    <t>359517643</t>
  </si>
  <si>
    <t>772274906</t>
  </si>
  <si>
    <t>-966832185</t>
  </si>
  <si>
    <t>1403938903</t>
  </si>
  <si>
    <t>1835729831</t>
  </si>
  <si>
    <t>-196480516</t>
  </si>
  <si>
    <t>1148777152</t>
  </si>
  <si>
    <t>-1203223894</t>
  </si>
  <si>
    <t>-247690633</t>
  </si>
  <si>
    <t>598986670</t>
  </si>
  <si>
    <t>-2098804789</t>
  </si>
  <si>
    <t>1371087397</t>
  </si>
  <si>
    <t>170132414</t>
  </si>
  <si>
    <t>1544929516</t>
  </si>
  <si>
    <t>-1414786658</t>
  </si>
  <si>
    <t>1701798759</t>
  </si>
  <si>
    <t>376453862</t>
  </si>
  <si>
    <t>-1376269834</t>
  </si>
  <si>
    <t>-2133757236</t>
  </si>
  <si>
    <t>1103751801</t>
  </si>
  <si>
    <t>1848372825</t>
  </si>
  <si>
    <t>-2049342743</t>
  </si>
  <si>
    <t>693215117</t>
  </si>
  <si>
    <t>1161273051</t>
  </si>
  <si>
    <t>920367664</t>
  </si>
  <si>
    <t>-1299827743</t>
  </si>
  <si>
    <t>-1835585818</t>
  </si>
  <si>
    <t>-755870979</t>
  </si>
  <si>
    <t>167135482</t>
  </si>
  <si>
    <t>Krycia PE fólia hr. 0,12 mm,</t>
  </si>
  <si>
    <t>286843753</t>
  </si>
  <si>
    <t>276251680</t>
  </si>
  <si>
    <t>166648115</t>
  </si>
  <si>
    <t>1573611161</t>
  </si>
  <si>
    <t>1343132992</t>
  </si>
  <si>
    <t>-1377720202</t>
  </si>
  <si>
    <t>785312356</t>
  </si>
  <si>
    <t>713142160.S</t>
  </si>
  <si>
    <t>Montáž tepelnej izolácie striech plochých do 10° spádovými doskami z polystyrénu v jednej vrstve</t>
  </si>
  <si>
    <t>1927446704</t>
  </si>
  <si>
    <t>283720033PC</t>
  </si>
  <si>
    <t>Doska spádová XPS , pevnosť v tlaku 200 kPa, spádový polystyrén pre odvodnenie a zateplenie plochých striech</t>
  </si>
  <si>
    <t>-897352158</t>
  </si>
  <si>
    <t>220680109</t>
  </si>
  <si>
    <t>774189368</t>
  </si>
  <si>
    <t>2127739792</t>
  </si>
  <si>
    <t>2109011583</t>
  </si>
  <si>
    <t>545457701</t>
  </si>
  <si>
    <t>1831166889</t>
  </si>
  <si>
    <t>1185826357</t>
  </si>
  <si>
    <t>-1688502754</t>
  </si>
  <si>
    <t>Zdravotechnika - zariaďovacie predmety</t>
  </si>
  <si>
    <t>725190101.S</t>
  </si>
  <si>
    <t>Montáž sanitárnej priečky z HPL dosiek na WC a prezliekacie kabíny/boxy pre vlhké priestory s nerezovým kovaním</t>
  </si>
  <si>
    <t>-925328059</t>
  </si>
  <si>
    <t>6079300pc</t>
  </si>
  <si>
    <t>Sanitárne priečky s dverami presná špecifikácia pol. SP</t>
  </si>
  <si>
    <t>-22084864</t>
  </si>
  <si>
    <t>344774554</t>
  </si>
  <si>
    <t>-499773862</t>
  </si>
  <si>
    <t>629318155</t>
  </si>
  <si>
    <t xml:space="preserve">Stavebné rezivo SI vrátane inpregnácie </t>
  </si>
  <si>
    <t>-243729321</t>
  </si>
  <si>
    <t>762332130.S</t>
  </si>
  <si>
    <t>Montáž viazaných konštrukcií krovov striech z reziva priemernej plochy 224 - 288 cm2</t>
  </si>
  <si>
    <t>695391364</t>
  </si>
  <si>
    <t>762341201.S</t>
  </si>
  <si>
    <t>Montáž latovania jednoduchých striech pre sklon do 60°</t>
  </si>
  <si>
    <t>207958727</t>
  </si>
  <si>
    <t>6051200pc.1</t>
  </si>
  <si>
    <t>449967589</t>
  </si>
  <si>
    <t>447093534</t>
  </si>
  <si>
    <t>352169257</t>
  </si>
  <si>
    <t>1001285647</t>
  </si>
  <si>
    <t>904614403</t>
  </si>
  <si>
    <t>845882146</t>
  </si>
  <si>
    <t>-1349109132</t>
  </si>
  <si>
    <t>1219855798</t>
  </si>
  <si>
    <t>764391240.SRC</t>
  </si>
  <si>
    <t>Záveterná lišta z pozinkovaného PZ plechu, r.š. 805 mm presná špecifikácia pol. K7</t>
  </si>
  <si>
    <t>-1117900740</t>
  </si>
  <si>
    <t>764421295.S</t>
  </si>
  <si>
    <t>M+D OPLECHOVANIE UKONČENIA STRECHY POZINKOVANÝ PLECH HR. 1mm UPLECHOVANIE BUDE POD SPÁDOM 5°, SPÁD VYTVORIŤ DREVENÝM KLINOM POL. K6</t>
  </si>
  <si>
    <t>-2029878677</t>
  </si>
  <si>
    <t>764430240.S</t>
  </si>
  <si>
    <t>Oplechovanie muriva a atík z pozinkovaného PZ plechu, vrátane rohov r.š. 500 mm POL.K5</t>
  </si>
  <si>
    <t>1800254812</t>
  </si>
  <si>
    <t>-2023375236</t>
  </si>
  <si>
    <t>-406015049</t>
  </si>
  <si>
    <t>765362001.SPC</t>
  </si>
  <si>
    <t xml:space="preserve">Zastrešenie z drevených šindľov ( červený smrek ) vrátane doplnkov </t>
  </si>
  <si>
    <t>-1316890527</t>
  </si>
  <si>
    <t>-1718380341</t>
  </si>
  <si>
    <t>-1191399499</t>
  </si>
  <si>
    <t>M042</t>
  </si>
  <si>
    <t>VSTUPNÉ DVERE DREVENÉ, ÚNIKOVÉ  OTVÁRAVÉ, JEDNOKRÍDLOVÉ PLNÉ, DREVENÉ, S TEPELNOIZOLAČNOU VÝPLŇOU  PRAH:ÁNO, HLINÍKOVÝ S PRERUŠENÝM TEPELNÝM MOSTOM, zárubňa  1000 x 2020mm presná špecifikácia pol. DE1</t>
  </si>
  <si>
    <t>1394819798</t>
  </si>
  <si>
    <t>-1339119876</t>
  </si>
  <si>
    <t>-1414565686</t>
  </si>
  <si>
    <t>M036</t>
  </si>
  <si>
    <t xml:space="preserve">INTERIÉROVÉ DVERE DREVENÉ   OTVÁRAVÉ, JEDNOKRÍDLOVÉ  OSADENIE: 3 -BODOVÉ DVERNÉ ZÁVESY  PLNÉ, ODĽAHČENÁ DTD DOSKA, POVRCH HLADKÝ FÓLIOVANÝ  700 X 1970mm presná špecifikácia pol. D1_x000D_
</t>
  </si>
  <si>
    <t>-423877154</t>
  </si>
  <si>
    <t>M038</t>
  </si>
  <si>
    <t>INTERIÉROVÉ DVERE DREVENÉ  OTVÁRAVÉ, JEDNOKRÍDLOVÉ   OSADENIE: 3 -BODOVÉ DVERNÉ ZÁVESY PLNÉ, ODĽAHČENÁ DTD DOSKA, POVRCH HLADKÝ FÓLIOVANÝ 600 x 1970mm presná špecifikácia pol. D3</t>
  </si>
  <si>
    <t>-1202476340</t>
  </si>
  <si>
    <t>M048</t>
  </si>
  <si>
    <t xml:space="preserve">INTERIÉROVÉ DVERE DREVENÉ OTVÁRAVÉ, JEDNOKRÍDLOVÉ  OSADENIE: 3 -BODOVÉ DVERNÉ ZÁVESY  VÝPLŇ KRÍDLA: PLNÉ, ODĽAHČENÁ DTD DOSKA, POVRCH HLADKÝ FÓLIOVANÝ 900 X 1970mm presná špecifikácia pol. D4_x000D_
</t>
  </si>
  <si>
    <t>789190428</t>
  </si>
  <si>
    <t>M040</t>
  </si>
  <si>
    <t>INTERIÉROVÉ DVERE DREVENÉ S MRIEŽKOU 500x300mm  OTVÁRAVÉ, JEDNOKRÍDLOVÉ  OSADENIE: 3 -BODOVÉ DVERNÉ ZÁVESY  PLNÉ,FARBU URČÍ ARCHITEKT_x000D_
700 x 1970mm   presná špecifikácia pol. D10</t>
  </si>
  <si>
    <t>-495295156</t>
  </si>
  <si>
    <t>M041</t>
  </si>
  <si>
    <t>INTERIÉROVÉ DVERE DREVENÉ : PLNÉ, ODĽAHČENÁ DTD DOSKA, POVRCH HLADKÝ FÓLIOVANÝ : PLNÉ, ODĽAHČENÁ DTD DOSKA, POVRCH HLADKÝ FÓLIOVANÝ 700 X 1970mm presná špecifikácia pol. D12</t>
  </si>
  <si>
    <t>-983814459</t>
  </si>
  <si>
    <t>-1688309647</t>
  </si>
  <si>
    <t>1822408573</t>
  </si>
  <si>
    <t>767640010.S</t>
  </si>
  <si>
    <t>Montáž zdvižno posuvných a sklopno posuvných hliníkových dverí s hydroizolačnými páskami (exteriérová a interiérová)</t>
  </si>
  <si>
    <t>80104024</t>
  </si>
  <si>
    <t>283290006100.S</t>
  </si>
  <si>
    <t>Tesniaca paropriepustná fólia polymér-flísová, š. 290 mm, dĺ. 30 m, pre tesnenie pripájacej škáry okenného rámu a muriva z exteriéru</t>
  </si>
  <si>
    <t>-1970989865</t>
  </si>
  <si>
    <t>283290006200.S</t>
  </si>
  <si>
    <t>Tesniaca paronepriepustná fólia polymér-flísová, š. 70 mm, dĺ. 30 m, pre tesnenie pripájacej škáry okenného rámu a muriva z interiéru</t>
  </si>
  <si>
    <t>-2063112352</t>
  </si>
  <si>
    <t>M044</t>
  </si>
  <si>
    <t>HLINÍKOVÝ RÁM ZASKLENEJ STENY ZO STĹPIKOVEJ KONŠTRUKCIE  SYSTÉM OSADIŤ NA PODKLADOVÝ_x000D_
 PROFIL V DOSTATOČNEJ VÝŠKE PO ZAMERANÍ NA STAVBE, ÚNIKOVÉ DVERE, BEZPEČNOSTNÉ 7190 X 3000 presná špecifikácia DE4</t>
  </si>
  <si>
    <t>-101271418</t>
  </si>
  <si>
    <t>993191241</t>
  </si>
  <si>
    <t>771415010.Sr</t>
  </si>
  <si>
    <t xml:space="preserve">Montáž soklíkov z obkladačiek gres do tmelu </t>
  </si>
  <si>
    <t>1636296979</t>
  </si>
  <si>
    <t>597740000100.S</t>
  </si>
  <si>
    <t>Dlaždice  gres</t>
  </si>
  <si>
    <t>-872031325</t>
  </si>
  <si>
    <t>771541125.S</t>
  </si>
  <si>
    <t>Montáž podláh z dlaždíc gres kladených do tmelu veľ. 600 x 600 mm</t>
  </si>
  <si>
    <t>-1237423313</t>
  </si>
  <si>
    <t>Dlaždice keramické, lxvxhr 598x598x10 mm, gresové neglazované</t>
  </si>
  <si>
    <t>122560000</t>
  </si>
  <si>
    <t>1904566441</t>
  </si>
  <si>
    <t>781445107.S</t>
  </si>
  <si>
    <t>Montáž obkladov vnútor. stien z obkladačiek kladených do tmelu veľ. 300x600 mm</t>
  </si>
  <si>
    <t>-1533647627</t>
  </si>
  <si>
    <t>59764000R</t>
  </si>
  <si>
    <t>KERAMICKÝ OBKLAD REKTIFIKOVANÝ, FARBA BÉŽOVÁ V IMITÁCIÍ KAMEŇA, _x000D_
ROZMER 300x600mm, MATNÝ POVRCH. OBKLAD STIEN JE NUTNÉ ZREALIZOVAŤ S _x000D_
POUŽITÍM VŠETKÝCH POTREBNÝCH PRVKOV, AKO NAPR. ROHOVÉ A KÚTOVÉ _x000D_
RES</t>
  </si>
  <si>
    <t>-974974410</t>
  </si>
  <si>
    <t>-691553445</t>
  </si>
  <si>
    <t>782</t>
  </si>
  <si>
    <t>Obklady z prírodného a konglomerovaného kameňa</t>
  </si>
  <si>
    <t>782131140.S</t>
  </si>
  <si>
    <t>Montáž obkladov stien pravouhl. doskami z kameňov s lícom rovným, hr. do 50 mm</t>
  </si>
  <si>
    <t>446851913</t>
  </si>
  <si>
    <t>01-pc</t>
  </si>
  <si>
    <t>KAMENNÝ OBKLAD 3-5 mm- SKALNÝ PRÍRODNÝ KAMEŇ, FARBA TMAVOŠEDÁ</t>
  </si>
  <si>
    <t>-491683955</t>
  </si>
  <si>
    <t>998782201.S</t>
  </si>
  <si>
    <t>Presun hmôt pre kamenné obklady v objektoch výšky do 6 m</t>
  </si>
  <si>
    <t>179888076</t>
  </si>
  <si>
    <t>209</t>
  </si>
  <si>
    <t>627446525</t>
  </si>
  <si>
    <t>210</t>
  </si>
  <si>
    <t>715070585</t>
  </si>
  <si>
    <t>211</t>
  </si>
  <si>
    <t>735825434</t>
  </si>
  <si>
    <t>212</t>
  </si>
  <si>
    <t>265041722</t>
  </si>
  <si>
    <t>213</t>
  </si>
  <si>
    <t>783894112.Sr</t>
  </si>
  <si>
    <t>Náter  paropriepustný a oteruvzdorný  stropov dvojnásobný</t>
  </si>
  <si>
    <t>-374031915</t>
  </si>
  <si>
    <t>214</t>
  </si>
  <si>
    <t>-249938907</t>
  </si>
  <si>
    <t>215</t>
  </si>
  <si>
    <t>1711124034</t>
  </si>
  <si>
    <t>216</t>
  </si>
  <si>
    <t>1152251838</t>
  </si>
  <si>
    <t>217</t>
  </si>
  <si>
    <t>1047485905</t>
  </si>
  <si>
    <t>ost</t>
  </si>
  <si>
    <t>218</t>
  </si>
  <si>
    <t>-479524122</t>
  </si>
  <si>
    <t>219</t>
  </si>
  <si>
    <t>M005</t>
  </si>
  <si>
    <t xml:space="preserve">Zrkadlo v hygienickych zariadaniach		_x000D_
</t>
  </si>
  <si>
    <t>1084237111</t>
  </si>
  <si>
    <t>220</t>
  </si>
  <si>
    <t>M006</t>
  </si>
  <si>
    <t xml:space="preserve">Dávkovač na mydlo		_x000D_
</t>
  </si>
  <si>
    <t>913536438</t>
  </si>
  <si>
    <t>221</t>
  </si>
  <si>
    <t>M007</t>
  </si>
  <si>
    <t xml:space="preserve">Zásobník na papier		_x000D_
</t>
  </si>
  <si>
    <t>-1113888826</t>
  </si>
  <si>
    <t>222</t>
  </si>
  <si>
    <t>M008</t>
  </si>
  <si>
    <t xml:space="preserve">Zásobník na wc papier		_x000D_
</t>
  </si>
  <si>
    <t>-658520456</t>
  </si>
  <si>
    <t>SO-5.1.2_ELE - Elektroinštalácia</t>
  </si>
  <si>
    <t xml:space="preserve">    D1 - Slaboprúdové rozvody</t>
  </si>
  <si>
    <t xml:space="preserve">    D2 - Svietidlá</t>
  </si>
  <si>
    <t xml:space="preserve">    D4 - HZS , Ostatné</t>
  </si>
  <si>
    <t>870998450</t>
  </si>
  <si>
    <t>-402181464</t>
  </si>
  <si>
    <t>Svietidlo LED 18W 830 IP44</t>
  </si>
  <si>
    <t>502609414</t>
  </si>
  <si>
    <t>Svietidlo LED24W 830 IP44</t>
  </si>
  <si>
    <t>652703326</t>
  </si>
  <si>
    <t>-76222995</t>
  </si>
  <si>
    <t>-1782364019</t>
  </si>
  <si>
    <t>-987939157</t>
  </si>
  <si>
    <t>986661158</t>
  </si>
  <si>
    <t>-1813657473</t>
  </si>
  <si>
    <t>-1493572429</t>
  </si>
  <si>
    <t>1511173946</t>
  </si>
  <si>
    <t>Pol176</t>
  </si>
  <si>
    <t>-1558915189</t>
  </si>
  <si>
    <t>Pol177</t>
  </si>
  <si>
    <t>2114034366</t>
  </si>
  <si>
    <t>-215523853</t>
  </si>
  <si>
    <t>-1099687943</t>
  </si>
  <si>
    <t>-705903651</t>
  </si>
  <si>
    <t>-54037414</t>
  </si>
  <si>
    <t>-1828114518</t>
  </si>
  <si>
    <t>1875952628</t>
  </si>
  <si>
    <t>-1978333610</t>
  </si>
  <si>
    <t>-575559906</t>
  </si>
  <si>
    <t>-1720568686</t>
  </si>
  <si>
    <t>-1678940510</t>
  </si>
  <si>
    <t>333328035</t>
  </si>
  <si>
    <t>Protipožiarna upchávka</t>
  </si>
  <si>
    <t>-746522024</t>
  </si>
  <si>
    <t>1451199616</t>
  </si>
  <si>
    <t>-1643618830</t>
  </si>
  <si>
    <t>-529990065</t>
  </si>
  <si>
    <t>Pol172</t>
  </si>
  <si>
    <t>1895255020</t>
  </si>
  <si>
    <t>Pol173</t>
  </si>
  <si>
    <t>Termostat pre ohrev podlahy, vrátane zapojenia</t>
  </si>
  <si>
    <t>-781359066</t>
  </si>
  <si>
    <t>Pol174</t>
  </si>
  <si>
    <t>infra vykur. fólia 150W/m2</t>
  </si>
  <si>
    <t>-485036891</t>
  </si>
  <si>
    <t>Pol175</t>
  </si>
  <si>
    <t>Káblový žľab 110x100, vrátane úchytov a príslušnstva, natretý podľa farby stropu</t>
  </si>
  <si>
    <t>1387273492</t>
  </si>
  <si>
    <t>SO-5.1.2_UK - Vykurovanie</t>
  </si>
  <si>
    <t>1181452488</t>
  </si>
  <si>
    <t>140F0449</t>
  </si>
  <si>
    <t>Dvojžilová samolepiaca vykurovacia rohož, prac. napätie 230V, výkon 450W, šxd = 0,5m x 6m</t>
  </si>
  <si>
    <t>1699564855</t>
  </si>
  <si>
    <t>-2112525580</t>
  </si>
  <si>
    <t>1794987941</t>
  </si>
  <si>
    <t>SO-5.1.2_VZT - Vzduchotechnika</t>
  </si>
  <si>
    <t>D1 - Zariadenie č.1 – vetranie časti H</t>
  </si>
  <si>
    <t>Zariadenie č.1 – vetranie časti H</t>
  </si>
  <si>
    <t>Pol186</t>
  </si>
  <si>
    <t>Zariadenie č.: 1.1 VZT jednotka Prívod / odvod: 1 400 / 1 400 m3/h Filtrácia: G4+F7 / M5 UK: el. ohrievač 7,5 (2,2) kW EL: 400 V / 50 Hz / 8,7 kW / 12,5 A Hmotnosť: 317 kg Regulácia: Digireg DVAV</t>
  </si>
  <si>
    <t>-747844942</t>
  </si>
  <si>
    <t>390642671</t>
  </si>
  <si>
    <t>Pol188</t>
  </si>
  <si>
    <t>573881025</t>
  </si>
  <si>
    <t>Pol189</t>
  </si>
  <si>
    <t>600x300-650 (0616) tlmič hluku hranatý Hmotnosť: 17 kg</t>
  </si>
  <si>
    <t>839775417</t>
  </si>
  <si>
    <t>Pol190</t>
  </si>
  <si>
    <t>600x300-300 (630) tlmič hluku koleno Hmotnosť: 23 kg</t>
  </si>
  <si>
    <t>373881983</t>
  </si>
  <si>
    <t>Pol191</t>
  </si>
  <si>
    <t>300x500 Krycia mriežka s nástavcom</t>
  </si>
  <si>
    <t>-2104774079</t>
  </si>
  <si>
    <t xml:space="preserve">Hranaté potrubie 	šírka	výška	obvod	% tvar._x000D_
</t>
  </si>
  <si>
    <t>-2083154189</t>
  </si>
  <si>
    <t>Pol192</t>
  </si>
  <si>
    <t xml:space="preserve">Hranaté potrubie 	600	300	1800	80_x000D_
</t>
  </si>
  <si>
    <t>1926726183</t>
  </si>
  <si>
    <t>Pol193</t>
  </si>
  <si>
    <t xml:space="preserve">Hranaté potrubie 	600	160	1520	40_x000D_
</t>
  </si>
  <si>
    <t>-1545734641</t>
  </si>
  <si>
    <t>Pol194</t>
  </si>
  <si>
    <t xml:space="preserve">Hranaté potrubie 	400	160	1120	50_x000D_
</t>
  </si>
  <si>
    <t>-1712028212</t>
  </si>
  <si>
    <t>Pol195</t>
  </si>
  <si>
    <t xml:space="preserve">Hranaté potrubie 	355	160	1030	30_x000D_
</t>
  </si>
  <si>
    <t>-214600869</t>
  </si>
  <si>
    <t>Pol196</t>
  </si>
  <si>
    <t xml:space="preserve">Hranaté potrubie 	315	160	950	20_x000D_
</t>
  </si>
  <si>
    <t>1255283125</t>
  </si>
  <si>
    <t>Pol197</t>
  </si>
  <si>
    <t xml:space="preserve">Hranaté potrubie 	300	500	1600	100_x000D_
</t>
  </si>
  <si>
    <t>292899814</t>
  </si>
  <si>
    <t>Pol198</t>
  </si>
  <si>
    <t xml:space="preserve">Hranaté potrubie 	300	300	1200	30_x000D_
</t>
  </si>
  <si>
    <t>1601488406</t>
  </si>
  <si>
    <t>Pol199</t>
  </si>
  <si>
    <t xml:space="preserve">Hranaté potrubie 	280	160	880	40_x000D_
</t>
  </si>
  <si>
    <t>2017247659</t>
  </si>
  <si>
    <t>Pol200</t>
  </si>
  <si>
    <t xml:space="preserve">Hranaté potrubie 	160	160	640	100_x000D_
</t>
  </si>
  <si>
    <t>-974887171</t>
  </si>
  <si>
    <t xml:space="preserve">Kruhové potrubie	DN			% tvar._x000D_
</t>
  </si>
  <si>
    <t>1156932683</t>
  </si>
  <si>
    <t>Pol201</t>
  </si>
  <si>
    <t xml:space="preserve">SPIRO potrubie	200			100_x000D_
</t>
  </si>
  <si>
    <t>-1402513014</t>
  </si>
  <si>
    <t>Pol202</t>
  </si>
  <si>
    <t xml:space="preserve">SPIRO potrubie	160			40_x000D_
</t>
  </si>
  <si>
    <t>603140775</t>
  </si>
  <si>
    <t>Pol203</t>
  </si>
  <si>
    <t xml:space="preserve">SPIRO potrubie	125			40_x000D_
</t>
  </si>
  <si>
    <t>1956881044</t>
  </si>
  <si>
    <t>Pol204</t>
  </si>
  <si>
    <t xml:space="preserve">SPIRO potrubie	100			100_x000D_
</t>
  </si>
  <si>
    <t>-1519241829</t>
  </si>
  <si>
    <t>Pol205</t>
  </si>
  <si>
    <t xml:space="preserve">FLEX	200_x000D_
</t>
  </si>
  <si>
    <t>207310814</t>
  </si>
  <si>
    <t>Pol206</t>
  </si>
  <si>
    <t>FLEX    160</t>
  </si>
  <si>
    <t>1171921623</t>
  </si>
  <si>
    <t>Pol207</t>
  </si>
  <si>
    <t>FLEX    125</t>
  </si>
  <si>
    <t>-2044232233</t>
  </si>
  <si>
    <t>Pol208</t>
  </si>
  <si>
    <t>FLEX    100</t>
  </si>
  <si>
    <t>-2130473994</t>
  </si>
  <si>
    <t>Pol209</t>
  </si>
  <si>
    <t>400x400 vírivá stropná výustka + 400-200 pretlaková komora</t>
  </si>
  <si>
    <t>1997589979</t>
  </si>
  <si>
    <t>Pol210</t>
  </si>
  <si>
    <t>DN 160 tanierový ventil odvodný + DN 160 rámik</t>
  </si>
  <si>
    <t>-830964949</t>
  </si>
  <si>
    <t>Pol211</t>
  </si>
  <si>
    <t>DN 125 tanierový ventil</t>
  </si>
  <si>
    <t>-1214505891</t>
  </si>
  <si>
    <t>Pol212</t>
  </si>
  <si>
    <t>DN 100 tanierový ventil</t>
  </si>
  <si>
    <t>538042818</t>
  </si>
  <si>
    <t>881879522</t>
  </si>
  <si>
    <t>1297190201</t>
  </si>
  <si>
    <t>Pol215</t>
  </si>
  <si>
    <t>1922909946</t>
  </si>
  <si>
    <t>-645629579</t>
  </si>
  <si>
    <t>Pol217</t>
  </si>
  <si>
    <t>1737801305</t>
  </si>
  <si>
    <t>Pol218</t>
  </si>
  <si>
    <t>849974752</t>
  </si>
  <si>
    <t>-1559071655</t>
  </si>
  <si>
    <t>664806324</t>
  </si>
  <si>
    <t>SO-5.1.2_ZTI - Zdravotechnická inštalácia</t>
  </si>
  <si>
    <t>-607156434</t>
  </si>
  <si>
    <t>-991805347</t>
  </si>
  <si>
    <t>871181002.S</t>
  </si>
  <si>
    <t>Montáž vodovodného potrubia z dvojvsrtvového PE 100 SDR11/PN16 zváraných natupo D 40x3,7 mm</t>
  </si>
  <si>
    <t>-2012692238</t>
  </si>
  <si>
    <t>286130033500.S</t>
  </si>
  <si>
    <t>Rúra HDPE na vodu PE100 PN16 SDR11 40x3,7x100 m</t>
  </si>
  <si>
    <t>837595138</t>
  </si>
  <si>
    <t>2035959008</t>
  </si>
  <si>
    <t>286120000500.S</t>
  </si>
  <si>
    <t>Rúra PVC hladký, kanalizačný, gravitačný systém Dxr 110x3,2 mm, dĺ. 5 m, SN4 - napenená (viacvrstvová)</t>
  </si>
  <si>
    <t>1505364180</t>
  </si>
  <si>
    <t>2086990172</t>
  </si>
  <si>
    <t>-1310432398</t>
  </si>
  <si>
    <t>-1551501259</t>
  </si>
  <si>
    <t>-1113401493</t>
  </si>
  <si>
    <t>2043631437</t>
  </si>
  <si>
    <t>316152614</t>
  </si>
  <si>
    <t>2069681427</t>
  </si>
  <si>
    <t>-1684407223</t>
  </si>
  <si>
    <t>877378769</t>
  </si>
  <si>
    <t>-1522744834</t>
  </si>
  <si>
    <t>-307205287</t>
  </si>
  <si>
    <t>2025564091</t>
  </si>
  <si>
    <t>1644243036</t>
  </si>
  <si>
    <t>-275372961</t>
  </si>
  <si>
    <t>-696745981</t>
  </si>
  <si>
    <t>1303844073</t>
  </si>
  <si>
    <t>440282976</t>
  </si>
  <si>
    <t>-1016792602</t>
  </si>
  <si>
    <t>-851759484</t>
  </si>
  <si>
    <t>-2112647143</t>
  </si>
  <si>
    <t>-1405070156</t>
  </si>
  <si>
    <t>-1196436487</t>
  </si>
  <si>
    <t>-803378497</t>
  </si>
  <si>
    <t>-70758523</t>
  </si>
  <si>
    <t>1298999513</t>
  </si>
  <si>
    <t>-1830125234</t>
  </si>
  <si>
    <t>1047630125</t>
  </si>
  <si>
    <t>1766090620</t>
  </si>
  <si>
    <t>1962959567</t>
  </si>
  <si>
    <t>634537646</t>
  </si>
  <si>
    <t>-1081010467</t>
  </si>
  <si>
    <t>758942461</t>
  </si>
  <si>
    <t>-404416922</t>
  </si>
  <si>
    <t>722171154.S</t>
  </si>
  <si>
    <t>-528827278</t>
  </si>
  <si>
    <t>1118156443</t>
  </si>
  <si>
    <t>5511100137000</t>
  </si>
  <si>
    <t>-1838982236</t>
  </si>
  <si>
    <t>-1520980688</t>
  </si>
  <si>
    <t>551110013900</t>
  </si>
  <si>
    <t>-1648479210</t>
  </si>
  <si>
    <t>1224180841</t>
  </si>
  <si>
    <t>633559391</t>
  </si>
  <si>
    <t>-1356048931</t>
  </si>
  <si>
    <t>-763352507</t>
  </si>
  <si>
    <t>1343277783</t>
  </si>
  <si>
    <t>Guľový kohút s vypúšťaním  1</t>
  </si>
  <si>
    <t>-1775908084</t>
  </si>
  <si>
    <t>-475017724</t>
  </si>
  <si>
    <t>5512100220000</t>
  </si>
  <si>
    <t>Ventil poistný, 3/4”x6 bar, armatúry pre uzavreté systémy,</t>
  </si>
  <si>
    <t>633701634</t>
  </si>
  <si>
    <t>488715453</t>
  </si>
  <si>
    <t>-65605171</t>
  </si>
  <si>
    <t>386602794</t>
  </si>
  <si>
    <t>-129753349</t>
  </si>
  <si>
    <t>-421373584</t>
  </si>
  <si>
    <t>1183690458</t>
  </si>
  <si>
    <t>-562017035</t>
  </si>
  <si>
    <t>-854664153</t>
  </si>
  <si>
    <t>942439203</t>
  </si>
  <si>
    <t>1870889865</t>
  </si>
  <si>
    <t>1824643658</t>
  </si>
  <si>
    <t>-1721196919</t>
  </si>
  <si>
    <t>2035653643</t>
  </si>
  <si>
    <t>439965182</t>
  </si>
  <si>
    <t>498135545</t>
  </si>
  <si>
    <t>1663935468</t>
  </si>
  <si>
    <t>725119215.S</t>
  </si>
  <si>
    <t>Montáž záchodovej misy keramickej volne stojacej s rovným odpadom</t>
  </si>
  <si>
    <t>1582084670</t>
  </si>
  <si>
    <t>642360004900.S1</t>
  </si>
  <si>
    <t>Misa záchodová keramická  bezbariérová</t>
  </si>
  <si>
    <t>-1646684168</t>
  </si>
  <si>
    <t>-595212672</t>
  </si>
  <si>
    <t>-1106302143</t>
  </si>
  <si>
    <t>1199968959</t>
  </si>
  <si>
    <t>1762662725</t>
  </si>
  <si>
    <t>1547494631</t>
  </si>
  <si>
    <t>-608973849</t>
  </si>
  <si>
    <t>1882403120</t>
  </si>
  <si>
    <t>1436658347</t>
  </si>
  <si>
    <t>-649029517</t>
  </si>
  <si>
    <t>964085801</t>
  </si>
  <si>
    <t>-1007465901</t>
  </si>
  <si>
    <t>725219401.2</t>
  </si>
  <si>
    <t>Montáž umývadla keramického na skrutky do muriva, bez výtokovej armatúry- normal/detské</t>
  </si>
  <si>
    <t>-2069478106</t>
  </si>
  <si>
    <t>642110004300.S.1</t>
  </si>
  <si>
    <t>Umývadlo keramické bezbarierové</t>
  </si>
  <si>
    <t>2036587650</t>
  </si>
  <si>
    <t>725291112.S</t>
  </si>
  <si>
    <t>Montáž záchodového sedadla s poklopom</t>
  </si>
  <si>
    <t>-1162348707</t>
  </si>
  <si>
    <t>554330000300.S</t>
  </si>
  <si>
    <t>Záchodové sedadlo plastové s poklopom</t>
  </si>
  <si>
    <t>-1986858397</t>
  </si>
  <si>
    <t>725291114.S</t>
  </si>
  <si>
    <t>Montáž doplnkov zariadení kúpeľní a záchodov, madlá</t>
  </si>
  <si>
    <t>616179305</t>
  </si>
  <si>
    <t>552380012400.S.1</t>
  </si>
  <si>
    <t>Madlo sklopené pre telesne postihnutých</t>
  </si>
  <si>
    <t>297370857</t>
  </si>
  <si>
    <t>5523800124001.S.4</t>
  </si>
  <si>
    <t>Madlo rovne pre telesne postihnutých</t>
  </si>
  <si>
    <t>-1564911033</t>
  </si>
  <si>
    <t>-373725684</t>
  </si>
  <si>
    <t>6427100001000</t>
  </si>
  <si>
    <t>Výlevka stojatá keramická, vxšxl 407x510x435 mm, plastová mreža</t>
  </si>
  <si>
    <t>-22131283</t>
  </si>
  <si>
    <t>-1455153770</t>
  </si>
  <si>
    <t>5413200056000</t>
  </si>
  <si>
    <t xml:space="preserve">Ohrievač vody elektrický tlakový závesný zvislý akumulačný, objem 120 l, </t>
  </si>
  <si>
    <t>-1352186460</t>
  </si>
  <si>
    <t>1010960701</t>
  </si>
  <si>
    <t>702099589</t>
  </si>
  <si>
    <t>-765392207</t>
  </si>
  <si>
    <t>917811672</t>
  </si>
  <si>
    <t>725829201.1</t>
  </si>
  <si>
    <t>153205771</t>
  </si>
  <si>
    <t>551450003800.S.1</t>
  </si>
  <si>
    <t>-419833404</t>
  </si>
  <si>
    <t>1011803923</t>
  </si>
  <si>
    <t>551450002900</t>
  </si>
  <si>
    <t>Batéria sprchová podomietková páková, priemer 150 mm, bez sprchovej sady, chróm,</t>
  </si>
  <si>
    <t>111511765</t>
  </si>
  <si>
    <t>B8F0000051</t>
  </si>
  <si>
    <t>Sedátko do sprchy</t>
  </si>
  <si>
    <t>-265995798</t>
  </si>
  <si>
    <t>-1105064953</t>
  </si>
  <si>
    <t>1805084834</t>
  </si>
  <si>
    <t>725869310.S</t>
  </si>
  <si>
    <t>Montáž zápachovej uzávierky pre zariaďovacie predmety, drezovej do D 40 mm (pre jeden drez)</t>
  </si>
  <si>
    <t>-986687242</t>
  </si>
  <si>
    <t>HL126/50</t>
  </si>
  <si>
    <t>Zápachový uzáver šetriaci priestor 6/4", odtok DN50</t>
  </si>
  <si>
    <t>-2014766777</t>
  </si>
  <si>
    <t>719811662</t>
  </si>
  <si>
    <t>1323498916</t>
  </si>
  <si>
    <t>-1617150682</t>
  </si>
  <si>
    <t>173265944</t>
  </si>
  <si>
    <t>-856021570</t>
  </si>
  <si>
    <t>1207256729</t>
  </si>
  <si>
    <t>SO-5.2.1 - Kaviareň</t>
  </si>
  <si>
    <t>SO-5.2.1_AA - Architektonicko stavebné riešenie, statika</t>
  </si>
  <si>
    <t>128140136</t>
  </si>
  <si>
    <t>427929227</t>
  </si>
  <si>
    <t>55859067</t>
  </si>
  <si>
    <t>1645551353</t>
  </si>
  <si>
    <t>1839333777</t>
  </si>
  <si>
    <t>1573305732</t>
  </si>
  <si>
    <t>1409756839</t>
  </si>
  <si>
    <t>633314666</t>
  </si>
  <si>
    <t>-1831799753</t>
  </si>
  <si>
    <t>-2011778630</t>
  </si>
  <si>
    <t>1195445696</t>
  </si>
  <si>
    <t>312725957</t>
  </si>
  <si>
    <t>-1585799965</t>
  </si>
  <si>
    <t>-1854818993</t>
  </si>
  <si>
    <t>-1060519682</t>
  </si>
  <si>
    <t>-240798181</t>
  </si>
  <si>
    <t>-729072824</t>
  </si>
  <si>
    <t>-632712703</t>
  </si>
  <si>
    <t>518356273</t>
  </si>
  <si>
    <t>-331772262</t>
  </si>
  <si>
    <t>867027618</t>
  </si>
  <si>
    <t>147520479</t>
  </si>
  <si>
    <t>928460621</t>
  </si>
  <si>
    <t>-116541658</t>
  </si>
  <si>
    <t>268132376</t>
  </si>
  <si>
    <t>507108039</t>
  </si>
  <si>
    <t>-1478698055</t>
  </si>
  <si>
    <t>-1836413732</t>
  </si>
  <si>
    <t>1055214656</t>
  </si>
  <si>
    <t>1628807949</t>
  </si>
  <si>
    <t>317160112.S</t>
  </si>
  <si>
    <t>Keramický preklad nenosný šírky 115 mm, výšky 69 mm, dĺžky 1250 mm</t>
  </si>
  <si>
    <t>275132830</t>
  </si>
  <si>
    <t>1942245473</t>
  </si>
  <si>
    <t>1569341115</t>
  </si>
  <si>
    <t>317160312.S</t>
  </si>
  <si>
    <t>Keramický preklad nosný šírky 70 mm, výšky 238 mm, dĺžky 1250 mm</t>
  </si>
  <si>
    <t>571586497</t>
  </si>
  <si>
    <t>330321823.S</t>
  </si>
  <si>
    <t>Príplatok za pohľadový betón stĺpov a pilierov triedy SB 3</t>
  </si>
  <si>
    <t>1519411967</t>
  </si>
  <si>
    <t>332321610.S</t>
  </si>
  <si>
    <t>Betón stĺpov a pilierov oblých, ťahadiel, rámových stojok, vzpier, železový (bez výstuže) tr. C 30/37</t>
  </si>
  <si>
    <t>-1610397341</t>
  </si>
  <si>
    <t>332351101.S</t>
  </si>
  <si>
    <t>Debnenie oblých stĺpov (pilierov) výšky do 4 m, zhotovenie-dielce</t>
  </si>
  <si>
    <t>-1974417617</t>
  </si>
  <si>
    <t>332351102.S</t>
  </si>
  <si>
    <t>Debnenie oblých stĺpov (pilierov) výšky do 4 m, odstránenie-dielce</t>
  </si>
  <si>
    <t>2055432642</t>
  </si>
  <si>
    <t>-1649752945</t>
  </si>
  <si>
    <t>-1303111921</t>
  </si>
  <si>
    <t>-783281858</t>
  </si>
  <si>
    <t>-259295022</t>
  </si>
  <si>
    <t>735057680</t>
  </si>
  <si>
    <t>-599030670</t>
  </si>
  <si>
    <t>-1227014305</t>
  </si>
  <si>
    <t>-977579021</t>
  </si>
  <si>
    <t>342948115.S</t>
  </si>
  <si>
    <t>Ukončenie priečok hr. do 100 mm ku konštrukciám polyuretánovou penou</t>
  </si>
  <si>
    <t>-477706121</t>
  </si>
  <si>
    <t>-1397182891</t>
  </si>
  <si>
    <t>215762342</t>
  </si>
  <si>
    <t>2002335833</t>
  </si>
  <si>
    <t>-72155683</t>
  </si>
  <si>
    <t>-1527590945</t>
  </si>
  <si>
    <t>-1803688025</t>
  </si>
  <si>
    <t>1918907139</t>
  </si>
  <si>
    <t>-582944681</t>
  </si>
  <si>
    <t>236596702</t>
  </si>
  <si>
    <t>1292035655</t>
  </si>
  <si>
    <t>738346518</t>
  </si>
  <si>
    <t>1337384801</t>
  </si>
  <si>
    <t>837057935</t>
  </si>
  <si>
    <t>-847110113</t>
  </si>
  <si>
    <t>1502680433</t>
  </si>
  <si>
    <t>1700175228</t>
  </si>
  <si>
    <t>-1178079645</t>
  </si>
  <si>
    <t>865635065</t>
  </si>
  <si>
    <t>2018409320</t>
  </si>
  <si>
    <t>-307225059</t>
  </si>
  <si>
    <t>1401266944</t>
  </si>
  <si>
    <t>254369071</t>
  </si>
  <si>
    <t>-1356512453</t>
  </si>
  <si>
    <t>-777175682</t>
  </si>
  <si>
    <t>-1036271210</t>
  </si>
  <si>
    <t>1843648033</t>
  </si>
  <si>
    <t>-2112016626</t>
  </si>
  <si>
    <t>1981401377</t>
  </si>
  <si>
    <t>-647303517</t>
  </si>
  <si>
    <t>860343784</t>
  </si>
  <si>
    <t>-1861559276</t>
  </si>
  <si>
    <t>2010326040</t>
  </si>
  <si>
    <t>-416119105</t>
  </si>
  <si>
    <t>535993453</t>
  </si>
  <si>
    <t>2071327138</t>
  </si>
  <si>
    <t>994122545</t>
  </si>
  <si>
    <t>-1218358224</t>
  </si>
  <si>
    <t>718824501</t>
  </si>
  <si>
    <t>1663459704</t>
  </si>
  <si>
    <t>1759742523</t>
  </si>
  <si>
    <t>-2083854113</t>
  </si>
  <si>
    <t>-1377587220</t>
  </si>
  <si>
    <t>1842377900</t>
  </si>
  <si>
    <t>-1804130379</t>
  </si>
  <si>
    <t>1959287641</t>
  </si>
  <si>
    <t>1629078375</t>
  </si>
  <si>
    <t>553310007600.S</t>
  </si>
  <si>
    <t xml:space="preserve">Zárubňa oceľová oblá šxvxhr 800x1970x100 mm </t>
  </si>
  <si>
    <t>24380160</t>
  </si>
  <si>
    <t>-1954537737</t>
  </si>
  <si>
    <t>-201379103</t>
  </si>
  <si>
    <t>-1747999969</t>
  </si>
  <si>
    <t>-328717123</t>
  </si>
  <si>
    <t>-594458644</t>
  </si>
  <si>
    <t>446217520</t>
  </si>
  <si>
    <t>-590439126</t>
  </si>
  <si>
    <t>1433142986</t>
  </si>
  <si>
    <t>1402039707</t>
  </si>
  <si>
    <t>-2062387736</t>
  </si>
  <si>
    <t>-85723246</t>
  </si>
  <si>
    <t>405981799</t>
  </si>
  <si>
    <t>-2134196472</t>
  </si>
  <si>
    <t>1246819631</t>
  </si>
  <si>
    <t>-353777116</t>
  </si>
  <si>
    <t>-561373519</t>
  </si>
  <si>
    <t>224536249</t>
  </si>
  <si>
    <t>1881030904</t>
  </si>
  <si>
    <t>1015846206</t>
  </si>
  <si>
    <t>-1051124502</t>
  </si>
  <si>
    <t>-1588786774</t>
  </si>
  <si>
    <t>-1466594571</t>
  </si>
  <si>
    <t>-1275738518</t>
  </si>
  <si>
    <t>-1823735777</t>
  </si>
  <si>
    <t>-1075629492</t>
  </si>
  <si>
    <t>1111002190</t>
  </si>
  <si>
    <t>-168205937</t>
  </si>
  <si>
    <t>700233701</t>
  </si>
  <si>
    <t>-782560232</t>
  </si>
  <si>
    <t>1772760104</t>
  </si>
  <si>
    <t>-2117056888</t>
  </si>
  <si>
    <t>700568143</t>
  </si>
  <si>
    <t>1194917686</t>
  </si>
  <si>
    <t>-442814257</t>
  </si>
  <si>
    <t>1462555582</t>
  </si>
  <si>
    <t>1721797123</t>
  </si>
  <si>
    <t>-1334105865</t>
  </si>
  <si>
    <t>1245591934</t>
  </si>
  <si>
    <t>814810052</t>
  </si>
  <si>
    <t>73155649</t>
  </si>
  <si>
    <t>2028073495</t>
  </si>
  <si>
    <t>-199244497</t>
  </si>
  <si>
    <t>1067380846</t>
  </si>
  <si>
    <t>-424782890</t>
  </si>
  <si>
    <t>169563267</t>
  </si>
  <si>
    <t>418816618</t>
  </si>
  <si>
    <t>-868600310</t>
  </si>
  <si>
    <t>-447965153</t>
  </si>
  <si>
    <t>391115322</t>
  </si>
  <si>
    <t>58074096</t>
  </si>
  <si>
    <t>-1211885801</t>
  </si>
  <si>
    <t>-677008049</t>
  </si>
  <si>
    <t>-1759725333</t>
  </si>
  <si>
    <t>-65822824</t>
  </si>
  <si>
    <t>987548190</t>
  </si>
  <si>
    <t>-1332968928</t>
  </si>
  <si>
    <t>-124111742</t>
  </si>
  <si>
    <t>1305955792</t>
  </si>
  <si>
    <t>2049505567</t>
  </si>
  <si>
    <t>1198825432</t>
  </si>
  <si>
    <t>-1060757099</t>
  </si>
  <si>
    <t>1606714152</t>
  </si>
  <si>
    <t>1821184240</t>
  </si>
  <si>
    <t>1808158840</t>
  </si>
  <si>
    <t>690312691</t>
  </si>
  <si>
    <t>1135222999</t>
  </si>
  <si>
    <t>155405991</t>
  </si>
  <si>
    <t>-23651068</t>
  </si>
  <si>
    <t>1079998550</t>
  </si>
  <si>
    <t>1001706826</t>
  </si>
  <si>
    <t>-1951312390</t>
  </si>
  <si>
    <t>654187842</t>
  </si>
  <si>
    <t>1709824354</t>
  </si>
  <si>
    <t>1988428236</t>
  </si>
  <si>
    <t>1174520660</t>
  </si>
  <si>
    <t>-1503262871</t>
  </si>
  <si>
    <t>1308670421</t>
  </si>
  <si>
    <t>-539628017</t>
  </si>
  <si>
    <t>-918890750</t>
  </si>
  <si>
    <t>1099555590</t>
  </si>
  <si>
    <t>2081756053</t>
  </si>
  <si>
    <t>-1640315952</t>
  </si>
  <si>
    <t>787136518</t>
  </si>
  <si>
    <t>1187471650</t>
  </si>
  <si>
    <t>915842837</t>
  </si>
  <si>
    <t>1289813104</t>
  </si>
  <si>
    <t>-1577576319</t>
  </si>
  <si>
    <t>28764954</t>
  </si>
  <si>
    <t>28170257</t>
  </si>
  <si>
    <t>-1120889540</t>
  </si>
  <si>
    <t>942255451</t>
  </si>
  <si>
    <t>153686552</t>
  </si>
  <si>
    <t>1568147907</t>
  </si>
  <si>
    <t>1738009693</t>
  </si>
  <si>
    <t>-72715231</t>
  </si>
  <si>
    <t>-269061119</t>
  </si>
  <si>
    <t>1679001499</t>
  </si>
  <si>
    <t>-726416804</t>
  </si>
  <si>
    <t>502805282</t>
  </si>
  <si>
    <t>745039826</t>
  </si>
  <si>
    <t>-1229739871</t>
  </si>
  <si>
    <t>-827762567</t>
  </si>
  <si>
    <t>-2008930491</t>
  </si>
  <si>
    <t>1965013966</t>
  </si>
  <si>
    <t>-990089601</t>
  </si>
  <si>
    <t>-599777834</t>
  </si>
  <si>
    <t>2115127759</t>
  </si>
  <si>
    <t>-1790067700</t>
  </si>
  <si>
    <t>780648541</t>
  </si>
  <si>
    <t>-874715150</t>
  </si>
  <si>
    <t>-1195683246</t>
  </si>
  <si>
    <t>1840265124</t>
  </si>
  <si>
    <t>VSTUPNÉ DVERE DREVENÉ, ÚNIKOVÉ  OTVÁRAVÉ, JEDNOKRÍDLOVÉ PLNÉ, DREVENÉ, S TEPELNOIZOLAČNOU VÝPLŇOU  PRAH:ÁNO, HLINÍKOVÝ S PRERUŠENÝM TEPELNÝM MOSTOM, zárubňa  900 x 2020mm presná špecifikácia pol. DE3</t>
  </si>
  <si>
    <t>-1754130488</t>
  </si>
  <si>
    <t>-720550930</t>
  </si>
  <si>
    <t>2048518169</t>
  </si>
  <si>
    <t>1967331225</t>
  </si>
  <si>
    <t>M037</t>
  </si>
  <si>
    <t>NTERIÉROVÉ DVERE DREVENÉ  OTVÁRAVÉ, JEDNOKRÍDLOVÉ  OSADENIE: 3 -BODOVÉ DVERNÉ ZÁVESY  PLNÉ, ODĽAHČENÁ DTD DOSKA, POVRCH HLADKÝ FÓLIOVANÝ 800 X 1970mm presná špecifikácia pol. D2</t>
  </si>
  <si>
    <t>2139017416</t>
  </si>
  <si>
    <t>-808271417</t>
  </si>
  <si>
    <t>M039</t>
  </si>
  <si>
    <t xml:space="preserve">INTERIÉROVÉ DVERE DREVENÉS MRIEŽKOU 400x200mm   OTVÁRAVÉ, JEDNOKRÍDLOVÉ  OSADENIE: 3 -BODOVÉ DVERNÉ ZÁVESY  VÝPLŇ KRÍDLA: PLNÉ,FARBU URČÍ ARCHITEKT 800 x 1970mm  presná špecifikácia pol. D9_x000D_
</t>
  </si>
  <si>
    <t>1334981214</t>
  </si>
  <si>
    <t>INTERIÉROVÉ DVERE DREVENÉS MRIEŽKOU 500x300mm  OTVÁRAVÉ, JEDNOKRÍDLOVÉ  OSADENIE: 3 -BODOVÉ DVERNÉ ZÁVESY  PLNÉ,FARBU URČÍ ARCHITEKT_x000D_
700 x 1970mm   presná špecifikácia pol. D10</t>
  </si>
  <si>
    <t>986729311</t>
  </si>
  <si>
    <t>INTERIÉROVÉ DVERE DREVENÉS MRIEŽKOU 500x300mm  OTVÁRAVÉ, JEDNOKRÍDLOVÉ  OSADENIE: 3 -BODOVÉ DVERNÉ ZÁVESY  PLNÉ,FARBU URČÍ ARCHITEKT_x000D_
800 x 1970mm   presná špecifikácia pol. D11</t>
  </si>
  <si>
    <t>-1243969994</t>
  </si>
  <si>
    <t>INTERIÉROVÉ DVERE DREVENÉ A: PLNÉ, ODĽAHČENÁ DTD DOSKA, POVRCH HLADKÝ FÓLIOVANÝ 700 X 1970mm presná špecifikácia pol. D13</t>
  </si>
  <si>
    <t>-1172490800</t>
  </si>
  <si>
    <t>INTERIÉROVÉ DVERE DREVENÉ A:  PLNÉ, FARBU URČÍ ARCHITEKT 800 X 1970mm presná špecifikácia pol. D14</t>
  </si>
  <si>
    <t>-1750547399</t>
  </si>
  <si>
    <t>INTERIÉROVÉ DVERE DREVENÉ A: : PLNÉ, FARBU URČÍ ARCHITEKT 600 X 1970mm presná špecifikácia pol. D15</t>
  </si>
  <si>
    <t>1000054023</t>
  </si>
  <si>
    <t>M004</t>
  </si>
  <si>
    <t>INTERIÉROVÉ DVERE DREVENÉ S MRIEŽKOU 400x200m PLNÉ, FARBU URČÍ ARCHITEKT 800 X 1970mm presná špecifikácia pol. D16</t>
  </si>
  <si>
    <t>-1029490869</t>
  </si>
  <si>
    <t>145832721</t>
  </si>
  <si>
    <t>-1862992800</t>
  </si>
  <si>
    <t>-113591006</t>
  </si>
  <si>
    <t>223</t>
  </si>
  <si>
    <t>-1750193255</t>
  </si>
  <si>
    <t>224</t>
  </si>
  <si>
    <t>-588285053</t>
  </si>
  <si>
    <t>225</t>
  </si>
  <si>
    <t>HLINÍKOVÝ RÁM ZASKLENEJ STENY ZO STĹPIKOVEJ KONŠTRUKCIE , SYSTÉM OSADIŤ NA PODKLADOVÝPROFIL V DOSTATOČNEJ VÝŠKE PO ZAMERANÍ NA STAVBE, ÚNIKOVÉ DVERE, BEZPEČNOSTNÉ 3285 x 3000mm presná špecifikácia DE5</t>
  </si>
  <si>
    <t>-856458331</t>
  </si>
  <si>
    <t>226</t>
  </si>
  <si>
    <t>M045</t>
  </si>
  <si>
    <t>HLINÍKOVÝ RÁM ZASKLENEJ STENY ZO STĹPIKOVEJ KONŠTRUKCIE (REF. SCHUCO FWS 50) V DOSTATOČNEJ VÝŠKE PO ZAMERANÍ NA STAVBE, BEZPEČNOSTNÉ  3140 X 3000MM presná špecifikácia pol. DE6</t>
  </si>
  <si>
    <t>858564176</t>
  </si>
  <si>
    <t>227</t>
  </si>
  <si>
    <t>M046</t>
  </si>
  <si>
    <t>HLINÍKOVÝ ZDVIŽNO-POSUVNÝ SYSTÉM(REF. SCHUCO ASE 80.HI), SYSTÉM OSADIŤ NA PODKLADOVÝPROFIL V DOSTATOČNEJ VÝŠKE PO ZAMERANÍ NA _x000D_
STAVBE, BEZPEČNOSTNÉ 6000 X 3000MM presná špecifikácia pol. DE7a+ DE7b</t>
  </si>
  <si>
    <t>313477508</t>
  </si>
  <si>
    <t>228</t>
  </si>
  <si>
    <t>-2133876999</t>
  </si>
  <si>
    <t>229</t>
  </si>
  <si>
    <t>441344678</t>
  </si>
  <si>
    <t>230</t>
  </si>
  <si>
    <t>1793225068</t>
  </si>
  <si>
    <t>231</t>
  </si>
  <si>
    <t>1440754145</t>
  </si>
  <si>
    <t>232</t>
  </si>
  <si>
    <t>1862004024</t>
  </si>
  <si>
    <t>233</t>
  </si>
  <si>
    <t>-8926831</t>
  </si>
  <si>
    <t>234</t>
  </si>
  <si>
    <t>1735741146</t>
  </si>
  <si>
    <t>235</t>
  </si>
  <si>
    <t>109433293</t>
  </si>
  <si>
    <t>236</t>
  </si>
  <si>
    <t>921731600</t>
  </si>
  <si>
    <t>237</t>
  </si>
  <si>
    <t>436812897</t>
  </si>
  <si>
    <t>238</t>
  </si>
  <si>
    <t>456407193</t>
  </si>
  <si>
    <t>239</t>
  </si>
  <si>
    <t>-1801900003</t>
  </si>
  <si>
    <t>240</t>
  </si>
  <si>
    <t>-548616956</t>
  </si>
  <si>
    <t>241</t>
  </si>
  <si>
    <t>1851054684</t>
  </si>
  <si>
    <t>242</t>
  </si>
  <si>
    <t>-98355577</t>
  </si>
  <si>
    <t>243</t>
  </si>
  <si>
    <t>585909225</t>
  </si>
  <si>
    <t>244</t>
  </si>
  <si>
    <t>-603340030</t>
  </si>
  <si>
    <t>245</t>
  </si>
  <si>
    <t>-505590593</t>
  </si>
  <si>
    <t>246</t>
  </si>
  <si>
    <t>-1498739700</t>
  </si>
  <si>
    <t>247</t>
  </si>
  <si>
    <t>-1032279135</t>
  </si>
  <si>
    <t>248</t>
  </si>
  <si>
    <t>1389532148</t>
  </si>
  <si>
    <t>249</t>
  </si>
  <si>
    <t>Záhradný stôl</t>
  </si>
  <si>
    <t>1078742573</t>
  </si>
  <si>
    <t>Poznámka k položke:_x000D_
stôl z masívneho dreva napr. akácia, morená svetlohnedá Š75 x D140 x V75 cm</t>
  </si>
  <si>
    <t>250</t>
  </si>
  <si>
    <t>K002</t>
  </si>
  <si>
    <t>Zahradna stolička</t>
  </si>
  <si>
    <t>-1692829978</t>
  </si>
  <si>
    <t>Poznámka k položke:_x000D_
skladacia stolička z masívneho dreva napr. akácia, morená svetlohnedá,</t>
  </si>
  <si>
    <t>251</t>
  </si>
  <si>
    <t>M009</t>
  </si>
  <si>
    <t xml:space="preserve">K1.02 - stôl- kaviareň		_x000D_
</t>
  </si>
  <si>
    <t>246537522</t>
  </si>
  <si>
    <t>Poznámka k položke:_x000D_
rozmer: 140x80 cm, doska v dekore divoký dub, nohy čierne kovové</t>
  </si>
  <si>
    <t>252</t>
  </si>
  <si>
    <t>M010</t>
  </si>
  <si>
    <t xml:space="preserve">K1.02 - stolička - kavieraň		_x000D_
</t>
  </si>
  <si>
    <t>1112902338</t>
  </si>
  <si>
    <t>Poznámka k položke:_x000D_
materiál: dub dýha, farba čierna</t>
  </si>
  <si>
    <t>253</t>
  </si>
  <si>
    <t>M011</t>
  </si>
  <si>
    <t xml:space="preserve">K1.02 - Barová stolička		_x000D_
</t>
  </si>
  <si>
    <t>780346117</t>
  </si>
  <si>
    <t>Poznámka k položke:_x000D_
 sedák z tmavého dreva, ocelová konštrukcia čierna, bez operadla</t>
  </si>
  <si>
    <t>254</t>
  </si>
  <si>
    <t>M012</t>
  </si>
  <si>
    <t xml:space="preserve">K1.02 - Kuchynská linka na mieru 10 m		_x000D_
</t>
  </si>
  <si>
    <t>1070146714</t>
  </si>
  <si>
    <t>Poznámka k položke:_x000D_
Kuchynská linka stolársky výrobok z laminovaných dosiek, pracovná doska hr. 34 mm, farba čierna matná, spodné skrinky  čierne matné, zástna pod barom MDF 10 mmohýbateľná surová v 3 vrstvách+ HPL čierna matná, barový pult masívne drevo hr. 50 mm (napr jedla, smrek, borovica), povrcghová úprava matný lak</t>
  </si>
  <si>
    <t>255</t>
  </si>
  <si>
    <t>M013</t>
  </si>
  <si>
    <t xml:space="preserve">K 1.04 - Stol		_x000D_
</t>
  </si>
  <si>
    <t>1340702971</t>
  </si>
  <si>
    <t>Poznámka k položke:_x000D_
Stol štvorcový 750x750 mm, kovový rám + laminovaná doska farba biela</t>
  </si>
  <si>
    <t>M014</t>
  </si>
  <si>
    <t xml:space="preserve">K 1.04 - Stolička		_x000D_
</t>
  </si>
  <si>
    <t>1458672255</t>
  </si>
  <si>
    <t>Poznámka k položke:_x000D_
stolicka s operadlom - masivne drevo, preglejka, drevená dýha, farba prírodná</t>
  </si>
  <si>
    <t>257</t>
  </si>
  <si>
    <t>M015</t>
  </si>
  <si>
    <t xml:space="preserve">Skrina satníková		_x000D_
</t>
  </si>
  <si>
    <t>-28458743</t>
  </si>
  <si>
    <t>Poznámka k položke:_x000D_
Skrina z laminovanej dosky /4dvere/, 160x60x200 mm, farba biela</t>
  </si>
  <si>
    <t>258</t>
  </si>
  <si>
    <t>M016</t>
  </si>
  <si>
    <t>1543130703</t>
  </si>
  <si>
    <t>Poznámka k položke:_x000D_
montované na stenu, 480x600 mm</t>
  </si>
  <si>
    <t>259</t>
  </si>
  <si>
    <t>M017</t>
  </si>
  <si>
    <t xml:space="preserve">K1.15 Kuchyňa na mieru 5m		_x000D_
</t>
  </si>
  <si>
    <t>362456514</t>
  </si>
  <si>
    <t>Poznámka k položke:_x000D_
Kuchynská linka stolársky výrobok z laminovaných dosiek, pracovná doska hr. 34 mm prírodné drevo, spodné skrinky  , farba biela</t>
  </si>
  <si>
    <t>260</t>
  </si>
  <si>
    <t>M018</t>
  </si>
  <si>
    <t>-427828436</t>
  </si>
  <si>
    <t>Poznámka k položke:_x000D_
 Dávkovač penového mydla, plast biely</t>
  </si>
  <si>
    <t>261</t>
  </si>
  <si>
    <t>M019</t>
  </si>
  <si>
    <t>-513706195</t>
  </si>
  <si>
    <t>Poznámka k položke:_x000D_
plast biely</t>
  </si>
  <si>
    <t>262</t>
  </si>
  <si>
    <t>M020</t>
  </si>
  <si>
    <t>1980953438</t>
  </si>
  <si>
    <t>263</t>
  </si>
  <si>
    <t>M021</t>
  </si>
  <si>
    <t xml:space="preserve">Barová 3 chladnička		_x000D_
</t>
  </si>
  <si>
    <t>-313537230</t>
  </si>
  <si>
    <t>Poznámka k položke:_x000D_
Podbarová chladnička s 3mi otočnými dverami, výška 87 cm</t>
  </si>
  <si>
    <t>264</t>
  </si>
  <si>
    <t>M022</t>
  </si>
  <si>
    <t xml:space="preserve">Kávovar 		_x000D_
</t>
  </si>
  <si>
    <t>-1938545971</t>
  </si>
  <si>
    <t>Poznámka k položke:_x000D_
Espresso kávovar - dvojpákový- kompaktný</t>
  </si>
  <si>
    <t>265</t>
  </si>
  <si>
    <t>M023</t>
  </si>
  <si>
    <t xml:space="preserve">Mikrovlna rúra		_x000D_
</t>
  </si>
  <si>
    <t>114169651</t>
  </si>
  <si>
    <t>Poznámka k položke:_x000D_
rozmer 483x425x281 mm, material nehrdzavejúca ocel</t>
  </si>
  <si>
    <t>266</t>
  </si>
  <si>
    <t>M024</t>
  </si>
  <si>
    <t xml:space="preserve">Chladiaca vitrina		_x000D_
</t>
  </si>
  <si>
    <t>-912678623</t>
  </si>
  <si>
    <t>Poznámka k položke:_x000D_
chladiaca vitrína s displejom - cierna</t>
  </si>
  <si>
    <t>SO-5.2.1_UK - Vykurovanie</t>
  </si>
  <si>
    <t>2031901369</t>
  </si>
  <si>
    <t>-1728262910</t>
  </si>
  <si>
    <t>-1578973985</t>
  </si>
  <si>
    <t>220710991</t>
  </si>
  <si>
    <t>SO-5.2.1_VZT - Vzduchotechnika</t>
  </si>
  <si>
    <t>D2 - Zariadenie č.3 – vetranie časti K</t>
  </si>
  <si>
    <t>Zariadenie č.3 – vetranie časti K</t>
  </si>
  <si>
    <t>Pol261</t>
  </si>
  <si>
    <t>Zariadenie č.: 3.1 VZT jednotka Prívod / odvod: 2 390 / 2 390 m3/h Filtrácia: G4+F7 / M5 UK: el. ohrievač 15,0 (3,9) kW EL: 400 V / 50 Hz / 17,2 kW / 25,2 A Hmotnosť: 380 kg Regulácia: Digireg DVAV</t>
  </si>
  <si>
    <t>1452802016</t>
  </si>
  <si>
    <t>-300110889</t>
  </si>
  <si>
    <t>1954573023</t>
  </si>
  <si>
    <t>-1764132124</t>
  </si>
  <si>
    <t>-616820941</t>
  </si>
  <si>
    <t>-843310965</t>
  </si>
  <si>
    <t>1609154528</t>
  </si>
  <si>
    <t>1110954005</t>
  </si>
  <si>
    <t>-525831650</t>
  </si>
  <si>
    <t>Pol262</t>
  </si>
  <si>
    <t>DN 315 regulačná klapka kruhová</t>
  </si>
  <si>
    <t>-133234110</t>
  </si>
  <si>
    <t>2089558299</t>
  </si>
  <si>
    <t>Pol263</t>
  </si>
  <si>
    <t>DN 160 regulačná klapka kruhová</t>
  </si>
  <si>
    <t>-1438611934</t>
  </si>
  <si>
    <t>Pol264</t>
  </si>
  <si>
    <t>DN 125 regulačná klapka kruhová</t>
  </si>
  <si>
    <t>-646805458</t>
  </si>
  <si>
    <t>-437341845</t>
  </si>
  <si>
    <t>1746858706</t>
  </si>
  <si>
    <t>1410789377</t>
  </si>
  <si>
    <t>Pol265</t>
  </si>
  <si>
    <t xml:space="preserve">Hranaté potrubie 	450	350	1600	100_x000D_
</t>
  </si>
  <si>
    <t>1666743346</t>
  </si>
  <si>
    <t>-864986363</t>
  </si>
  <si>
    <t>Pol266</t>
  </si>
  <si>
    <t xml:space="preserve">Hranaté potrubie 	400	400	1600	35_x000D_
</t>
  </si>
  <si>
    <t>485000493</t>
  </si>
  <si>
    <t>604742077</t>
  </si>
  <si>
    <t>-1873525832</t>
  </si>
  <si>
    <t>1316584354</t>
  </si>
  <si>
    <t>-463043788</t>
  </si>
  <si>
    <t>780451100</t>
  </si>
  <si>
    <t>Pol267</t>
  </si>
  <si>
    <t xml:space="preserve">SPIRO potrubie	225			30_x000D_
</t>
  </si>
  <si>
    <t>-1704599961</t>
  </si>
  <si>
    <t>590645609</t>
  </si>
  <si>
    <t>Pol268</t>
  </si>
  <si>
    <t xml:space="preserve">SPIRO potrubie	160			30_x000D_
</t>
  </si>
  <si>
    <t>2064119857</t>
  </si>
  <si>
    <t>Pol269</t>
  </si>
  <si>
    <t>-127833130</t>
  </si>
  <si>
    <t>Pol270</t>
  </si>
  <si>
    <t>400x75 dvojradová výustka pre kruhové potrubie + regulácia</t>
  </si>
  <si>
    <t>979610226</t>
  </si>
  <si>
    <t>-1425746679</t>
  </si>
  <si>
    <t>Pol271</t>
  </si>
  <si>
    <t>200x75 dvojradová výustka pre kruhové potrubie + regulácia</t>
  </si>
  <si>
    <t>1413020009</t>
  </si>
  <si>
    <t>-721760340</t>
  </si>
  <si>
    <t>Pol272</t>
  </si>
  <si>
    <t>400x200 dverová mriežka s rámčekom</t>
  </si>
  <si>
    <t>-447885539</t>
  </si>
  <si>
    <t>-1819053080</t>
  </si>
  <si>
    <t>-1566075007</t>
  </si>
  <si>
    <t>-129464540</t>
  </si>
  <si>
    <t>Pol273</t>
  </si>
  <si>
    <t>Zariadenie č.: 6.1 Vonkajšia CHL VRF jednotka QCH / QUK: 18,0 / 18,0 kW EL: 400 V / 50 Hz / 8,8 A Hmotnosť: 119 kg Chladivo: R410a (7,2kg)</t>
  </si>
  <si>
    <t>1469644929</t>
  </si>
  <si>
    <t>Pol274</t>
  </si>
  <si>
    <t>konzola pre osadenie na fasádu / terén</t>
  </si>
  <si>
    <t>1106360853</t>
  </si>
  <si>
    <t>Pol275</t>
  </si>
  <si>
    <t>Zariadenie č.: 6.2 Vnútorná nástenná CHL VRF jednotka QCH / QUK: 9,0 / 10,0 kW EL: 230 V / 50 Hz Hmotnosť: 18 kg Chladivo: R410</t>
  </si>
  <si>
    <t>-310777461</t>
  </si>
  <si>
    <t>Pol276</t>
  </si>
  <si>
    <t>Káblový ovládač dotykový</t>
  </si>
  <si>
    <t>-1386841918</t>
  </si>
  <si>
    <t>Pol277</t>
  </si>
  <si>
    <t>refnet</t>
  </si>
  <si>
    <t>-1657473108</t>
  </si>
  <si>
    <t>xxx</t>
  </si>
  <si>
    <t>-191033410</t>
  </si>
  <si>
    <t>Pol278</t>
  </si>
  <si>
    <t xml:space="preserve">Cu potrubie prediz.	19,1			15_x000D_
</t>
  </si>
  <si>
    <t>957813587</t>
  </si>
  <si>
    <t>Pol279</t>
  </si>
  <si>
    <t xml:space="preserve">Cu potrubie prediz.	15,9			15_x000D_
</t>
  </si>
  <si>
    <t>-1104571830</t>
  </si>
  <si>
    <t>Pol280</t>
  </si>
  <si>
    <t xml:space="preserve">Cu potrubie prediz.	9,5			15_x000D_
</t>
  </si>
  <si>
    <t>1816409943</t>
  </si>
  <si>
    <t>-2034240954</t>
  </si>
  <si>
    <t>Pol281</t>
  </si>
  <si>
    <t>1182286573</t>
  </si>
  <si>
    <t>Pol282</t>
  </si>
  <si>
    <t>Chladivo R410a</t>
  </si>
  <si>
    <t>1218380279</t>
  </si>
  <si>
    <t>462669193</t>
  </si>
  <si>
    <t>Pol283</t>
  </si>
  <si>
    <t>Izolácia pre Cu potrubie 19,1 s UV odolnosťou</t>
  </si>
  <si>
    <t>-1177686918</t>
  </si>
  <si>
    <t>Pol284</t>
  </si>
  <si>
    <t>Izolácia pre Cu potrubie 9,5 s UV odolnosťou</t>
  </si>
  <si>
    <t>-1966187760</t>
  </si>
  <si>
    <t>-878365938</t>
  </si>
  <si>
    <t>-766782435</t>
  </si>
  <si>
    <t>1488510482</t>
  </si>
  <si>
    <t>-2051245146</t>
  </si>
  <si>
    <t>SO-5.2.1_ELE - Elektroinštalácia</t>
  </si>
  <si>
    <t>D1 - Elektroinštalácia</t>
  </si>
  <si>
    <t>D3 - Slaboprúdové rozvody</t>
  </si>
  <si>
    <t>D4 - Svietidlá</t>
  </si>
  <si>
    <t>1920449214</t>
  </si>
  <si>
    <t>-736754463</t>
  </si>
  <si>
    <t>1765883745</t>
  </si>
  <si>
    <t>776711457</t>
  </si>
  <si>
    <t>275940927</t>
  </si>
  <si>
    <t>1653442009</t>
  </si>
  <si>
    <t>467553852</t>
  </si>
  <si>
    <t>-1744889272</t>
  </si>
  <si>
    <t>580952673</t>
  </si>
  <si>
    <t>1821848586</t>
  </si>
  <si>
    <t>1249892780</t>
  </si>
  <si>
    <t>885434268</t>
  </si>
  <si>
    <t>252656954</t>
  </si>
  <si>
    <t>819945867</t>
  </si>
  <si>
    <t>316117920</t>
  </si>
  <si>
    <t>-1860318461</t>
  </si>
  <si>
    <t>154186249</t>
  </si>
  <si>
    <t>-1077503233</t>
  </si>
  <si>
    <t>397453067</t>
  </si>
  <si>
    <t>1634633109</t>
  </si>
  <si>
    <t>-2143103414</t>
  </si>
  <si>
    <t>1472628033</t>
  </si>
  <si>
    <t>-347666775</t>
  </si>
  <si>
    <t>-2137359529</t>
  </si>
  <si>
    <t>-1550846236</t>
  </si>
  <si>
    <t>-2058638746</t>
  </si>
  <si>
    <t>1034673170</t>
  </si>
  <si>
    <t>309142880</t>
  </si>
  <si>
    <t>1728699866</t>
  </si>
  <si>
    <t>-445928112</t>
  </si>
  <si>
    <t>-758855149</t>
  </si>
  <si>
    <t>-666592384</t>
  </si>
  <si>
    <t>-1101271440</t>
  </si>
  <si>
    <t>Pol179</t>
  </si>
  <si>
    <t>1604829526</t>
  </si>
  <si>
    <t>Pol180</t>
  </si>
  <si>
    <t>Vypínač 10A/230V pod omietku, rad. 5B, IP20 +rámiky</t>
  </si>
  <si>
    <t>1716763790</t>
  </si>
  <si>
    <t>Pol181</t>
  </si>
  <si>
    <t>Kábel CYKY-J 5x16</t>
  </si>
  <si>
    <t>-1807787931</t>
  </si>
  <si>
    <t>Pol185</t>
  </si>
  <si>
    <t>Podruž. mat / WAGO-svorky,sádra,klince,štítky, pásky, natlkacie skrut.,.... /  (percentuálny podiel)</t>
  </si>
  <si>
    <t>1447423023</t>
  </si>
  <si>
    <t>Pol182</t>
  </si>
  <si>
    <t>Rozvádzač  RKU (podľa výkresu E4), dodávka, napojenie a montáž vrátane vodorovnej a zvislej dopravy, drobného spojovacieho materálu, odvozu a likvidácie odpadu, zaústenia a zapojenia káblov a všetkých prác súvisiacich s realizovaním danej položky.</t>
  </si>
  <si>
    <t>437449217</t>
  </si>
  <si>
    <t>555933081</t>
  </si>
  <si>
    <t>-1406353675</t>
  </si>
  <si>
    <t>-1443194673</t>
  </si>
  <si>
    <t>-1882994834</t>
  </si>
  <si>
    <t>Pol183</t>
  </si>
  <si>
    <t>Doplnenie do RACKu</t>
  </si>
  <si>
    <t>1106773972</t>
  </si>
  <si>
    <t>Pol184</t>
  </si>
  <si>
    <t>Doplnenie zariadení do PSN ústredne</t>
  </si>
  <si>
    <t>-1729546188</t>
  </si>
  <si>
    <t>Svietidlo LED,18W 830 IP44</t>
  </si>
  <si>
    <t>296896423</t>
  </si>
  <si>
    <t>2060596170</t>
  </si>
  <si>
    <t>-726757552</t>
  </si>
  <si>
    <t>-491966898</t>
  </si>
  <si>
    <t>SO-5.2.1_EP - Elektroinštalácia - pripojenie</t>
  </si>
  <si>
    <t>21001054601</t>
  </si>
  <si>
    <t>-282730686</t>
  </si>
  <si>
    <t>3457100066510</t>
  </si>
  <si>
    <t>-151899936</t>
  </si>
  <si>
    <t>21010005630</t>
  </si>
  <si>
    <t>111411638</t>
  </si>
  <si>
    <t>-190428281</t>
  </si>
  <si>
    <t>-349278988</t>
  </si>
  <si>
    <t>9854209</t>
  </si>
  <si>
    <t>Kábel medený silový uložený v rúrke CYKY-J 0,6/1 kV 5x10 pre vonkajšie práce</t>
  </si>
  <si>
    <t>-966231625</t>
  </si>
  <si>
    <t>34111003101054.S</t>
  </si>
  <si>
    <t>Kábel medený CYKY-J 5x10 mm2</t>
  </si>
  <si>
    <t>198537215</t>
  </si>
  <si>
    <t>1038501060</t>
  </si>
  <si>
    <t>1651241951</t>
  </si>
  <si>
    <t>-1063430160</t>
  </si>
  <si>
    <t>2083312866</t>
  </si>
  <si>
    <t>-972632381</t>
  </si>
  <si>
    <t>258315475</t>
  </si>
  <si>
    <t>739761224</t>
  </si>
  <si>
    <t>-1148818407</t>
  </si>
  <si>
    <t>1520065776</t>
  </si>
  <si>
    <t>2073593942</t>
  </si>
  <si>
    <t>-1822886457</t>
  </si>
  <si>
    <t>Podruž. mat / štítky, pásky, natlkacie skrut.,.... /</t>
  </si>
  <si>
    <t>-318200483</t>
  </si>
  <si>
    <t>1717716229</t>
  </si>
  <si>
    <t>1250123975</t>
  </si>
  <si>
    <t>SO-5.2.1_ZTI - Zdravotechnická inštalácia</t>
  </si>
  <si>
    <t>314500250</t>
  </si>
  <si>
    <t>-1995904035</t>
  </si>
  <si>
    <t>1655105077</t>
  </si>
  <si>
    <t>691185352</t>
  </si>
  <si>
    <t>1158286125</t>
  </si>
  <si>
    <t>-1298295053</t>
  </si>
  <si>
    <t>153457141</t>
  </si>
  <si>
    <t>855532113</t>
  </si>
  <si>
    <t>-433812437</t>
  </si>
  <si>
    <t>-491647720</t>
  </si>
  <si>
    <t>-639283998</t>
  </si>
  <si>
    <t>-38830870</t>
  </si>
  <si>
    <t>-234908141</t>
  </si>
  <si>
    <t>-684360819</t>
  </si>
  <si>
    <t>-1578648725</t>
  </si>
  <si>
    <t>1699181617</t>
  </si>
  <si>
    <t>2143935391</t>
  </si>
  <si>
    <t>138885582</t>
  </si>
  <si>
    <t>526868717</t>
  </si>
  <si>
    <t>193974801</t>
  </si>
  <si>
    <t>-107856661</t>
  </si>
  <si>
    <t>422303442</t>
  </si>
  <si>
    <t>1115702010</t>
  </si>
  <si>
    <t>-1196830375</t>
  </si>
  <si>
    <t>155647551</t>
  </si>
  <si>
    <t>1351294567</t>
  </si>
  <si>
    <t>1009275387</t>
  </si>
  <si>
    <t>404855124</t>
  </si>
  <si>
    <t>47335320</t>
  </si>
  <si>
    <t>-483853793</t>
  </si>
  <si>
    <t>1590506716</t>
  </si>
  <si>
    <t>-2048265248</t>
  </si>
  <si>
    <t>-191912359</t>
  </si>
  <si>
    <t>-1266530679</t>
  </si>
  <si>
    <t>-1625098761</t>
  </si>
  <si>
    <t>-1401508262</t>
  </si>
  <si>
    <t>-1313487910</t>
  </si>
  <si>
    <t>Plasthliníkové potrubie v kotúčoch spájané lisovaním d 32 mm</t>
  </si>
  <si>
    <t>-1859395994</t>
  </si>
  <si>
    <t>-1188609550</t>
  </si>
  <si>
    <t>-1432116492</t>
  </si>
  <si>
    <t>202191615</t>
  </si>
  <si>
    <t>5511100139000</t>
  </si>
  <si>
    <t>-992937579</t>
  </si>
  <si>
    <t>-756077605</t>
  </si>
  <si>
    <t>-1013358930</t>
  </si>
  <si>
    <t>549021980</t>
  </si>
  <si>
    <t>236063258</t>
  </si>
  <si>
    <t>-1453959181</t>
  </si>
  <si>
    <t>569345159</t>
  </si>
  <si>
    <t>1525964597</t>
  </si>
  <si>
    <t>757617990</t>
  </si>
  <si>
    <t>2042555262</t>
  </si>
  <si>
    <t>-1768639145</t>
  </si>
  <si>
    <t>-553966848</t>
  </si>
  <si>
    <t>-1359170812</t>
  </si>
  <si>
    <t>-1106365275</t>
  </si>
  <si>
    <t>790617105</t>
  </si>
  <si>
    <t>-1472469206</t>
  </si>
  <si>
    <t>678818974</t>
  </si>
  <si>
    <t>-765484233</t>
  </si>
  <si>
    <t>-1077211451</t>
  </si>
  <si>
    <t>-1051185467</t>
  </si>
  <si>
    <t>-60895093</t>
  </si>
  <si>
    <t>2072724910</t>
  </si>
  <si>
    <t>201497841</t>
  </si>
  <si>
    <t>-693669406</t>
  </si>
  <si>
    <t>439106494</t>
  </si>
  <si>
    <t>-1149817300</t>
  </si>
  <si>
    <t>Misa záchodová keramická bezbariérová</t>
  </si>
  <si>
    <t>676743201</t>
  </si>
  <si>
    <t>1409526613</t>
  </si>
  <si>
    <t>-1186076522</t>
  </si>
  <si>
    <t>-889836388</t>
  </si>
  <si>
    <t>-214565640</t>
  </si>
  <si>
    <t>-841336333</t>
  </si>
  <si>
    <t>-870968097</t>
  </si>
  <si>
    <t>-656560574</t>
  </si>
  <si>
    <t>108143298</t>
  </si>
  <si>
    <t>1693670376</t>
  </si>
  <si>
    <t>-689796506</t>
  </si>
  <si>
    <t>-1595422108</t>
  </si>
  <si>
    <t>-341955389</t>
  </si>
  <si>
    <t xml:space="preserve">Umývadlo keramické bezbarierové </t>
  </si>
  <si>
    <t>246350932</t>
  </si>
  <si>
    <t>-379132239</t>
  </si>
  <si>
    <t>344797486</t>
  </si>
  <si>
    <t>-2010352542</t>
  </si>
  <si>
    <t>-1631437999</t>
  </si>
  <si>
    <t>208443908</t>
  </si>
  <si>
    <t>-585385184</t>
  </si>
  <si>
    <t>-1815310182</t>
  </si>
  <si>
    <t>-1667660088</t>
  </si>
  <si>
    <t>Výlevka stojatá keramická  vxšxl 407x510x435 mm, plastová mreža</t>
  </si>
  <si>
    <t>1372875975</t>
  </si>
  <si>
    <t>725539102.S</t>
  </si>
  <si>
    <t>Montáž elektrického ohrievača závesného zvislého do 80 L</t>
  </si>
  <si>
    <t>2140805467</t>
  </si>
  <si>
    <t>5413200055000</t>
  </si>
  <si>
    <t xml:space="preserve">Ohrievač vody  elektrický tlakový závesný zvislý akumulačný, objem 80 l, </t>
  </si>
  <si>
    <t>1491648019</t>
  </si>
  <si>
    <t>2013219823</t>
  </si>
  <si>
    <t>Ohrievač vody elektrický tlakový závesný zvislý akumulačný, objem 120 l,</t>
  </si>
  <si>
    <t>875213173</t>
  </si>
  <si>
    <t>-1513199453</t>
  </si>
  <si>
    <t>-2117694142</t>
  </si>
  <si>
    <t>-961364577</t>
  </si>
  <si>
    <t>-1653792271</t>
  </si>
  <si>
    <t>1901359855</t>
  </si>
  <si>
    <t>1906044955</t>
  </si>
  <si>
    <t>546640625</t>
  </si>
  <si>
    <t>-1089034035</t>
  </si>
  <si>
    <t>Batéria sprchová podomietková páková, priemer 150 mm, bez sprchovej sady, chróm</t>
  </si>
  <si>
    <t>-2145667528</t>
  </si>
  <si>
    <t>1432344587</t>
  </si>
  <si>
    <t>-1976970425</t>
  </si>
  <si>
    <t>-309384233</t>
  </si>
  <si>
    <t>2004577731</t>
  </si>
  <si>
    <t>1988971639</t>
  </si>
  <si>
    <t>-1121952908</t>
  </si>
  <si>
    <t>-711698178</t>
  </si>
  <si>
    <t>-684032057</t>
  </si>
  <si>
    <t>401459379</t>
  </si>
  <si>
    <t>-1280204712</t>
  </si>
  <si>
    <t>-1569315611</t>
  </si>
  <si>
    <t>-648476730</t>
  </si>
  <si>
    <t>SO-5.2.2 - Hygienické zariadenie (WC)</t>
  </si>
  <si>
    <t>SO-5.2.2_AA - Architektonicko stavebné riešenie, statika</t>
  </si>
  <si>
    <t>1000959946</t>
  </si>
  <si>
    <t>1901639092</t>
  </si>
  <si>
    <t>841203968</t>
  </si>
  <si>
    <t>-1643040461</t>
  </si>
  <si>
    <t>689850410</t>
  </si>
  <si>
    <t>865534917</t>
  </si>
  <si>
    <t>-1206140082</t>
  </si>
  <si>
    <t>1987660294</t>
  </si>
  <si>
    <t>-1775637676</t>
  </si>
  <si>
    <t>1883840215</t>
  </si>
  <si>
    <t>1221190965</t>
  </si>
  <si>
    <t>434537989</t>
  </si>
  <si>
    <t>-1196886763</t>
  </si>
  <si>
    <t>-717093062</t>
  </si>
  <si>
    <t>-1621468689</t>
  </si>
  <si>
    <t>593952436</t>
  </si>
  <si>
    <t>146881825</t>
  </si>
  <si>
    <t>545655836</t>
  </si>
  <si>
    <t>1946208573</t>
  </si>
  <si>
    <t>1318133374</t>
  </si>
  <si>
    <t>-798715033</t>
  </si>
  <si>
    <t>-2056404229</t>
  </si>
  <si>
    <t>1047876504</t>
  </si>
  <si>
    <t>779859311</t>
  </si>
  <si>
    <t>721282237</t>
  </si>
  <si>
    <t>657032813</t>
  </si>
  <si>
    <t>-2117185849</t>
  </si>
  <si>
    <t>650073389</t>
  </si>
  <si>
    <t>1903293126</t>
  </si>
  <si>
    <t>739559111</t>
  </si>
  <si>
    <t>1334971564</t>
  </si>
  <si>
    <t>-933212745</t>
  </si>
  <si>
    <t>615096837</t>
  </si>
  <si>
    <t>829204248</t>
  </si>
  <si>
    <t>1353394368</t>
  </si>
  <si>
    <t>1518589557</t>
  </si>
  <si>
    <t>208473261</t>
  </si>
  <si>
    <t>-970726987</t>
  </si>
  <si>
    <t>1504445035</t>
  </si>
  <si>
    <t>-358830881</t>
  </si>
  <si>
    <t>-240511011</t>
  </si>
  <si>
    <t>468551255</t>
  </si>
  <si>
    <t>399941619</t>
  </si>
  <si>
    <t>-2008003531</t>
  </si>
  <si>
    <t>1887332945</t>
  </si>
  <si>
    <t>1279529960</t>
  </si>
  <si>
    <t>-1266564853</t>
  </si>
  <si>
    <t>1081788084</t>
  </si>
  <si>
    <t>-133639351</t>
  </si>
  <si>
    <t>2112784982</t>
  </si>
  <si>
    <t>-2083526195</t>
  </si>
  <si>
    <t>865329820</t>
  </si>
  <si>
    <t>1250246262</t>
  </si>
  <si>
    <t>512330349</t>
  </si>
  <si>
    <t>1593552089</t>
  </si>
  <si>
    <t>-1855771041</t>
  </si>
  <si>
    <t>778982655</t>
  </si>
  <si>
    <t>954197369</t>
  </si>
  <si>
    <t>-520601702</t>
  </si>
  <si>
    <t>218505091</t>
  </si>
  <si>
    <t>222639433</t>
  </si>
  <si>
    <t>737182505</t>
  </si>
  <si>
    <t>-407817273</t>
  </si>
  <si>
    <t>-263637862</t>
  </si>
  <si>
    <t>-191793644</t>
  </si>
  <si>
    <t>769620453</t>
  </si>
  <si>
    <t>1488210178</t>
  </si>
  <si>
    <t>-693302926</t>
  </si>
  <si>
    <t>-705610587</t>
  </si>
  <si>
    <t>1289518199</t>
  </si>
  <si>
    <t>431155423</t>
  </si>
  <si>
    <t>-1440289051</t>
  </si>
  <si>
    <t>-1255270231</t>
  </si>
  <si>
    <t>1414453937</t>
  </si>
  <si>
    <t>-1172687293</t>
  </si>
  <si>
    <t>-2011731463</t>
  </si>
  <si>
    <t>1438247633</t>
  </si>
  <si>
    <t>435691450</t>
  </si>
  <si>
    <t>-1203250405</t>
  </si>
  <si>
    <t>558304562</t>
  </si>
  <si>
    <t>-1712667825</t>
  </si>
  <si>
    <t>262483268</t>
  </si>
  <si>
    <t>83875236</t>
  </si>
  <si>
    <t>-734376019</t>
  </si>
  <si>
    <t>-628527301</t>
  </si>
  <si>
    <t>42642010</t>
  </si>
  <si>
    <t>-1671721943</t>
  </si>
  <si>
    <t>597411527</t>
  </si>
  <si>
    <t>-531873757</t>
  </si>
  <si>
    <t>-456868156</t>
  </si>
  <si>
    <t>-703526207</t>
  </si>
  <si>
    <t>1787848636</t>
  </si>
  <si>
    <t>569176912</t>
  </si>
  <si>
    <t>1308993397</t>
  </si>
  <si>
    <t>1794543888</t>
  </si>
  <si>
    <t>1808397014</t>
  </si>
  <si>
    <t>1254821388</t>
  </si>
  <si>
    <t>-28810660</t>
  </si>
  <si>
    <t>962710265</t>
  </si>
  <si>
    <t>-1979404223</t>
  </si>
  <si>
    <t>-705012501</t>
  </si>
  <si>
    <t>186823060</t>
  </si>
  <si>
    <t>2125305716</t>
  </si>
  <si>
    <t>68918998</t>
  </si>
  <si>
    <t>293812686</t>
  </si>
  <si>
    <t>-1949942340</t>
  </si>
  <si>
    <t>-567984886</t>
  </si>
  <si>
    <t>-745581432</t>
  </si>
  <si>
    <t>1423456454</t>
  </si>
  <si>
    <t>-1642237180</t>
  </si>
  <si>
    <t>1388404111</t>
  </si>
  <si>
    <t>-134753809</t>
  </si>
  <si>
    <t>-967939365</t>
  </si>
  <si>
    <t>-6629027</t>
  </si>
  <si>
    <t>1009908085</t>
  </si>
  <si>
    <t>-376331688</t>
  </si>
  <si>
    <t>-1466972600</t>
  </si>
  <si>
    <t>-1249503511</t>
  </si>
  <si>
    <t>-1439350605</t>
  </si>
  <si>
    <t>-1042084527</t>
  </si>
  <si>
    <t>88581163</t>
  </si>
  <si>
    <t>-961067621</t>
  </si>
  <si>
    <t>1509253627</t>
  </si>
  <si>
    <t>61262646</t>
  </si>
  <si>
    <t>993364107</t>
  </si>
  <si>
    <t>-834910100</t>
  </si>
  <si>
    <t>1040613264</t>
  </si>
  <si>
    <t>1622981806</t>
  </si>
  <si>
    <t>-592236777</t>
  </si>
  <si>
    <t>1042700092</t>
  </si>
  <si>
    <t>-1590547296</t>
  </si>
  <si>
    <t>1120193145</t>
  </si>
  <si>
    <t>247023783</t>
  </si>
  <si>
    <t>1590338661</t>
  </si>
  <si>
    <t>-1236545549</t>
  </si>
  <si>
    <t>1076408462</t>
  </si>
  <si>
    <t>-2020085710</t>
  </si>
  <si>
    <t>991521890</t>
  </si>
  <si>
    <t>816051574</t>
  </si>
  <si>
    <t>-895071504</t>
  </si>
  <si>
    <t>-1544967184</t>
  </si>
  <si>
    <t>-1071672730</t>
  </si>
  <si>
    <t>1859663658</t>
  </si>
  <si>
    <t>-1860515520</t>
  </si>
  <si>
    <t>-1478429422</t>
  </si>
  <si>
    <t>540388707</t>
  </si>
  <si>
    <t>831374831</t>
  </si>
  <si>
    <t>6612184</t>
  </si>
  <si>
    <t>-1436750338</t>
  </si>
  <si>
    <t>-748097291</t>
  </si>
  <si>
    <t>2115190135</t>
  </si>
  <si>
    <t>1601741268</t>
  </si>
  <si>
    <t>1475872656</t>
  </si>
  <si>
    <t>-868374490</t>
  </si>
  <si>
    <t>-67931153</t>
  </si>
  <si>
    <t>1190209651</t>
  </si>
  <si>
    <t>-1922630012</t>
  </si>
  <si>
    <t>-1194354322</t>
  </si>
  <si>
    <t>-833647996</t>
  </si>
  <si>
    <t>603951435</t>
  </si>
  <si>
    <t>1131522941</t>
  </si>
  <si>
    <t>-1261760831</t>
  </si>
  <si>
    <t>1395644059</t>
  </si>
  <si>
    <t>-2017916239</t>
  </si>
  <si>
    <t>-1316958379</t>
  </si>
  <si>
    <t>762332120.S</t>
  </si>
  <si>
    <t>Montáž viazaných konštrukcií krovov striech z reziva priemernej plochy 120 - 224 cm2</t>
  </si>
  <si>
    <t>-57342203</t>
  </si>
  <si>
    <t>-68052827</t>
  </si>
  <si>
    <t>1590289917</t>
  </si>
  <si>
    <t>1092524200</t>
  </si>
  <si>
    <t>-1861194837</t>
  </si>
  <si>
    <t>-704486477</t>
  </si>
  <si>
    <t>614913262</t>
  </si>
  <si>
    <t>-785131511</t>
  </si>
  <si>
    <t>-139712094</t>
  </si>
  <si>
    <t>1848728671</t>
  </si>
  <si>
    <t>-758621378</t>
  </si>
  <si>
    <t>-924465418</t>
  </si>
  <si>
    <t>-626435377</t>
  </si>
  <si>
    <t>1264000883</t>
  </si>
  <si>
    <t>-523617224</t>
  </si>
  <si>
    <t>-1948894542</t>
  </si>
  <si>
    <t>201529161</t>
  </si>
  <si>
    <t>-1026457821</t>
  </si>
  <si>
    <t>594872061</t>
  </si>
  <si>
    <t>-856943942</t>
  </si>
  <si>
    <t>2042676730</t>
  </si>
  <si>
    <t>730143286</t>
  </si>
  <si>
    <t>698887455</t>
  </si>
  <si>
    <t>1806468787</t>
  </si>
  <si>
    <t>-400759762</t>
  </si>
  <si>
    <t>767995pc-2</t>
  </si>
  <si>
    <t>M+D OCEĽOVÁ MREŽA S OTVÁRAVÝM KRÍDLOM A FIXNOUHORNOU ČASŤOU POZINKOVANÁ OCEĽ, 1570 X 2690mm presná špecifikácia pol.Z2</t>
  </si>
  <si>
    <t>715960041</t>
  </si>
  <si>
    <t>935561067</t>
  </si>
  <si>
    <t>-643666742</t>
  </si>
  <si>
    <t>-378505509</t>
  </si>
  <si>
    <t>305589803</t>
  </si>
  <si>
    <t>2071549516</t>
  </si>
  <si>
    <t>552234652</t>
  </si>
  <si>
    <t>1412744779</t>
  </si>
  <si>
    <t>-2053022971</t>
  </si>
  <si>
    <t>Kamenný obklad hr.20mm</t>
  </si>
  <si>
    <t>1820150107</t>
  </si>
  <si>
    <t>341318003</t>
  </si>
  <si>
    <t>-760417626</t>
  </si>
  <si>
    <t>-1223722369</t>
  </si>
  <si>
    <t>26927196</t>
  </si>
  <si>
    <t>1020746207</t>
  </si>
  <si>
    <t>-101740481</t>
  </si>
  <si>
    <t>1077324100</t>
  </si>
  <si>
    <t>1795135431</t>
  </si>
  <si>
    <t>1539110988</t>
  </si>
  <si>
    <t>-315423484</t>
  </si>
  <si>
    <t>303187083</t>
  </si>
  <si>
    <t>1276720028</t>
  </si>
  <si>
    <t>-891269385</t>
  </si>
  <si>
    <t>-1976961948</t>
  </si>
  <si>
    <t>264998723</t>
  </si>
  <si>
    <t>SO-5.2.2_ELE - Elektroinštalácia</t>
  </si>
  <si>
    <t xml:space="preserve">    21-m - Elektromontáže</t>
  </si>
  <si>
    <t xml:space="preserve">    D3 - HZS , Ostatné</t>
  </si>
  <si>
    <t>21-m</t>
  </si>
  <si>
    <t>1197541708</t>
  </si>
  <si>
    <t>-1766735514</t>
  </si>
  <si>
    <t>-1737646648</t>
  </si>
  <si>
    <t>-602661165</t>
  </si>
  <si>
    <t>888080260</t>
  </si>
  <si>
    <t>-598586204</t>
  </si>
  <si>
    <t>1382502621</t>
  </si>
  <si>
    <t>-1002592337</t>
  </si>
  <si>
    <t>-1782534564</t>
  </si>
  <si>
    <t>-1272122644</t>
  </si>
  <si>
    <t>-1101428725</t>
  </si>
  <si>
    <t>-990355125</t>
  </si>
  <si>
    <t>-1898017495</t>
  </si>
  <si>
    <t>74735669</t>
  </si>
  <si>
    <t>590901445</t>
  </si>
  <si>
    <t>825645175</t>
  </si>
  <si>
    <t>-2137397607</t>
  </si>
  <si>
    <t>843333669</t>
  </si>
  <si>
    <t>1036771631</t>
  </si>
  <si>
    <t>Svietidlo LED 24W 830 IP44</t>
  </si>
  <si>
    <t>-984893386</t>
  </si>
  <si>
    <t>-1301439352</t>
  </si>
  <si>
    <t>330600515</t>
  </si>
  <si>
    <t>890534113</t>
  </si>
  <si>
    <t>267793498</t>
  </si>
  <si>
    <t>-215860981</t>
  </si>
  <si>
    <t>-2100759076</t>
  </si>
  <si>
    <t>-1016578344</t>
  </si>
  <si>
    <t>331678626</t>
  </si>
  <si>
    <t>Pol178</t>
  </si>
  <si>
    <t>1599824991</t>
  </si>
  <si>
    <t>SO-5.2.2_UK - Vykurovanie</t>
  </si>
  <si>
    <t>-1980031510</t>
  </si>
  <si>
    <t>276334858</t>
  </si>
  <si>
    <t>-1224438594</t>
  </si>
  <si>
    <t>-1736376319</t>
  </si>
  <si>
    <t>SO-5.2.2_VZT - Vzduchotechnika</t>
  </si>
  <si>
    <t>D1 - Zariadenie č.4 – vetranie časti U</t>
  </si>
  <si>
    <t>Zariadenie č.4 – vetranie časti U</t>
  </si>
  <si>
    <t>Pol285</t>
  </si>
  <si>
    <t>Zariadenie č.: 4.1 VZT jednotka Prívod / odvod: 480 / 480 m3/h Filtrácia: G4(resp. F7) / G4 EL: 230 V / 50 Hz / 0,27 + 1,77 kW Hmotnosť: 56 kg Regulácia: vlastná</t>
  </si>
  <si>
    <t>-19705204</t>
  </si>
  <si>
    <t>Pol286</t>
  </si>
  <si>
    <t>predohrev vzduchu</t>
  </si>
  <si>
    <t>-1510962281</t>
  </si>
  <si>
    <t>Pol287</t>
  </si>
  <si>
    <t>sifón</t>
  </si>
  <si>
    <t>-1511516171</t>
  </si>
  <si>
    <t>Pol288</t>
  </si>
  <si>
    <t>DN 180 rýchloupínacia spona</t>
  </si>
  <si>
    <t>-1374298996</t>
  </si>
  <si>
    <t>Pol289</t>
  </si>
  <si>
    <t>200/25 mm tlmič hluku flex.</t>
  </si>
  <si>
    <t>1242086116</t>
  </si>
  <si>
    <t>Pol290</t>
  </si>
  <si>
    <t>DN 250 výfukový kus so sitom</t>
  </si>
  <si>
    <t>129883079</t>
  </si>
  <si>
    <t>140816969</t>
  </si>
  <si>
    <t>Pol291</t>
  </si>
  <si>
    <t xml:space="preserve">SPIRO potrubie	250			100_x000D_
</t>
  </si>
  <si>
    <t>-697209856</t>
  </si>
  <si>
    <t>Pol292</t>
  </si>
  <si>
    <t xml:space="preserve">SPIRO potrubie	200			25_x000D_
</t>
  </si>
  <si>
    <t>1832885</t>
  </si>
  <si>
    <t>Pol293</t>
  </si>
  <si>
    <t xml:space="preserve">SPIRO potrubie	180			100_x000D_
</t>
  </si>
  <si>
    <t>-1184959308</t>
  </si>
  <si>
    <t>-1887251944</t>
  </si>
  <si>
    <t>-1604197307</t>
  </si>
  <si>
    <t>Pol294</t>
  </si>
  <si>
    <t xml:space="preserve">FLEX	250_x000D_
</t>
  </si>
  <si>
    <t>1972987498</t>
  </si>
  <si>
    <t>Pol295</t>
  </si>
  <si>
    <t>-1137854820</t>
  </si>
  <si>
    <t>Pol296</t>
  </si>
  <si>
    <t xml:space="preserve">FLEX	160_x000D_
</t>
  </si>
  <si>
    <t>-683998200</t>
  </si>
  <si>
    <t>Pol297</t>
  </si>
  <si>
    <t xml:space="preserve">FLEX	125_x000D_
</t>
  </si>
  <si>
    <t>1234131318</t>
  </si>
  <si>
    <t>138210197</t>
  </si>
  <si>
    <t>Pol298</t>
  </si>
  <si>
    <t>300x300 vírivá stropná výustka + 300-160 pretlaková komora</t>
  </si>
  <si>
    <t>-1375333395</t>
  </si>
  <si>
    <t>Pol299</t>
  </si>
  <si>
    <t>-1478663598</t>
  </si>
  <si>
    <t>Pol300</t>
  </si>
  <si>
    <t>307446314</t>
  </si>
  <si>
    <t>Pol301</t>
  </si>
  <si>
    <t>200x200 stenová mriežka + montážny rámik</t>
  </si>
  <si>
    <t>1989344459</t>
  </si>
  <si>
    <t>-994495878</t>
  </si>
  <si>
    <t>-1381253092</t>
  </si>
  <si>
    <t>Pol302</t>
  </si>
  <si>
    <t>-222816184</t>
  </si>
  <si>
    <t>1508424976</t>
  </si>
  <si>
    <t>-464193936</t>
  </si>
  <si>
    <t>561282607</t>
  </si>
  <si>
    <t>-1912156615</t>
  </si>
  <si>
    <t>-671454935</t>
  </si>
  <si>
    <t>SO-5.2.2_ZTI - Zdravotechnická inštalácia</t>
  </si>
  <si>
    <t>-391118014</t>
  </si>
  <si>
    <t>893924907</t>
  </si>
  <si>
    <t>372376371</t>
  </si>
  <si>
    <t>-804650286</t>
  </si>
  <si>
    <t>-2028658350</t>
  </si>
  <si>
    <t>-1233931057</t>
  </si>
  <si>
    <t>2122167706</t>
  </si>
  <si>
    <t>1890787280</t>
  </si>
  <si>
    <t>1826549518</t>
  </si>
  <si>
    <t>-569336102</t>
  </si>
  <si>
    <t>-373310434</t>
  </si>
  <si>
    <t>-802558191</t>
  </si>
  <si>
    <t>-147608815</t>
  </si>
  <si>
    <t>1800317053</t>
  </si>
  <si>
    <t>-1599936652</t>
  </si>
  <si>
    <t>1287439604</t>
  </si>
  <si>
    <t>1619855304</t>
  </si>
  <si>
    <t>1778783468</t>
  </si>
  <si>
    <t>-446825193</t>
  </si>
  <si>
    <t>1033575472</t>
  </si>
  <si>
    <t>-1073051603</t>
  </si>
  <si>
    <t>1094771645</t>
  </si>
  <si>
    <t>1721011231</t>
  </si>
  <si>
    <t>1647080464</t>
  </si>
  <si>
    <t>-1786562288</t>
  </si>
  <si>
    <t>-1675048594</t>
  </si>
  <si>
    <t>-784053607</t>
  </si>
  <si>
    <t>366236445</t>
  </si>
  <si>
    <t>1127458745</t>
  </si>
  <si>
    <t>1990228903</t>
  </si>
  <si>
    <t>623055695</t>
  </si>
  <si>
    <t>-1097732456</t>
  </si>
  <si>
    <t>-1564354762</t>
  </si>
  <si>
    <t>-149127930</t>
  </si>
  <si>
    <t>-2135280259</t>
  </si>
  <si>
    <t>-442029979</t>
  </si>
  <si>
    <t>1228757702</t>
  </si>
  <si>
    <t>-261484193</t>
  </si>
  <si>
    <t>Guľový uzáver pre vodu  1/2" FF, páčka, niklovaná mosadz</t>
  </si>
  <si>
    <t>-334126561</t>
  </si>
  <si>
    <t>-448508524</t>
  </si>
  <si>
    <t>Guľový uzáver pre vodu , 1" FF, páčka, niklovaná mosadz</t>
  </si>
  <si>
    <t>1544515016</t>
  </si>
  <si>
    <t>2007325784</t>
  </si>
  <si>
    <t>-1611775940</t>
  </si>
  <si>
    <t>-1757219004</t>
  </si>
  <si>
    <t>551110011300.S.10</t>
  </si>
  <si>
    <t>-1278939084</t>
  </si>
  <si>
    <t>1487496767</t>
  </si>
  <si>
    <t>55121002200000</t>
  </si>
  <si>
    <t>-519442519</t>
  </si>
  <si>
    <t>199411619</t>
  </si>
  <si>
    <t>-726450643</t>
  </si>
  <si>
    <t>-207130229</t>
  </si>
  <si>
    <t>719370094</t>
  </si>
  <si>
    <t>-1672943516</t>
  </si>
  <si>
    <t>-1981405235</t>
  </si>
  <si>
    <t>498997645</t>
  </si>
  <si>
    <t>1759581572</t>
  </si>
  <si>
    <t>1979460841</t>
  </si>
  <si>
    <t>1703398267</t>
  </si>
  <si>
    <t>-958347706</t>
  </si>
  <si>
    <t>-799078819</t>
  </si>
  <si>
    <t>1136042762</t>
  </si>
  <si>
    <t>1764229670</t>
  </si>
  <si>
    <t>343304871</t>
  </si>
  <si>
    <t>-611387385</t>
  </si>
  <si>
    <t>-1810220213</t>
  </si>
  <si>
    <t>1821406185</t>
  </si>
  <si>
    <t>-1627034794</t>
  </si>
  <si>
    <t>-1495083374</t>
  </si>
  <si>
    <t>-1423836582</t>
  </si>
  <si>
    <t>-676652940</t>
  </si>
  <si>
    <t>-1275693734</t>
  </si>
  <si>
    <t>2034677577</t>
  </si>
  <si>
    <t>-1400244073</t>
  </si>
  <si>
    <t>-1309772094</t>
  </si>
  <si>
    <t>1392199971</t>
  </si>
  <si>
    <t>-114196197</t>
  </si>
  <si>
    <t>1471832298</t>
  </si>
  <si>
    <t>1763625450</t>
  </si>
  <si>
    <t xml:space="preserve">Ohrievač vody elektrický tlakový závesný zvislý akumulačný, objem 120 </t>
  </si>
  <si>
    <t>-104994492</t>
  </si>
  <si>
    <t>1445301794</t>
  </si>
  <si>
    <t>-1423529423</t>
  </si>
  <si>
    <t>1138031303</t>
  </si>
  <si>
    <t>-1775745353</t>
  </si>
  <si>
    <t>-2122805949</t>
  </si>
  <si>
    <t>1806586313</t>
  </si>
  <si>
    <t>2010365194</t>
  </si>
  <si>
    <t>1131769222</t>
  </si>
  <si>
    <t>1574388544</t>
  </si>
  <si>
    <t>-1567719236</t>
  </si>
  <si>
    <t>1560501905</t>
  </si>
  <si>
    <t>-594497537</t>
  </si>
  <si>
    <t>1491922511</t>
  </si>
  <si>
    <t>SO-6 - Prípojka NN</t>
  </si>
  <si>
    <t>21-M - Prípojka</t>
  </si>
  <si>
    <t>Prípojka</t>
  </si>
  <si>
    <t>Rúrka ochranná z PE, novoduru, do D 110 mm, uložená voľne</t>
  </si>
  <si>
    <t>545617775</t>
  </si>
  <si>
    <t>Chránička ohybná dvojplášťová korugovaná UV stabilná z HDPE, D 110 mm</t>
  </si>
  <si>
    <t>-801648047</t>
  </si>
  <si>
    <t>2101000411</t>
  </si>
  <si>
    <t>Ukončenie vodičov v rozvádzač. vrátane zapojenia a vodičovej koncovky do 150 mm2 pre vonkajšie práce</t>
  </si>
  <si>
    <t>-1732955171</t>
  </si>
  <si>
    <t>Ukončenie vodičov v rozvádzač. vrátane zapojenia a vodičovej koncovky do 120 mm2 pre vonkajšie práce</t>
  </si>
  <si>
    <t>145553286</t>
  </si>
  <si>
    <t>21019400911.S</t>
  </si>
  <si>
    <t>Montáž elektromerového rozvádzača pre polopriame meranie vrátane osadenia, pilierová skriňa</t>
  </si>
  <si>
    <t>-1495368165</t>
  </si>
  <si>
    <t>3571100090001.S</t>
  </si>
  <si>
    <t>Elektromerového rozvádzač prepolopriame meranie, dvojtarifné meranie, pilierová skriňa, hlavný istič, vypínač a podpäťová spúšť</t>
  </si>
  <si>
    <t>730256373</t>
  </si>
  <si>
    <t>210902246.S</t>
  </si>
  <si>
    <t>Kábel hliníkový silový uložený v zemi 1-AYKY 0,6/1 kV 4x120 pre vonkajšie práce</t>
  </si>
  <si>
    <t>-228330821</t>
  </si>
  <si>
    <t>3411100310010.S</t>
  </si>
  <si>
    <t>Kábel hliníkový NAYY-J 4x120 mm2</t>
  </si>
  <si>
    <t>-491443377</t>
  </si>
  <si>
    <t>Kábel hliníkový silový uložený v zemi 1-AYKY 0,6/1 kV 4x150 pre vonkajšie práce</t>
  </si>
  <si>
    <t>555297050</t>
  </si>
  <si>
    <t>Kábel hliníkový NAYY-J 4x150 mm2</t>
  </si>
  <si>
    <t>1745282731</t>
  </si>
  <si>
    <t>4600500041.S</t>
  </si>
  <si>
    <t>Výkop a zásyp jamy pre elektromerový rozvádzač vrátane zhutnenia</t>
  </si>
  <si>
    <t>-1162246587</t>
  </si>
  <si>
    <t>-170280313</t>
  </si>
  <si>
    <t>1466804645</t>
  </si>
  <si>
    <t>2012115423</t>
  </si>
  <si>
    <t>-632776274</t>
  </si>
  <si>
    <t>-1832951490</t>
  </si>
  <si>
    <t>1705871987</t>
  </si>
  <si>
    <t>-1017784300</t>
  </si>
  <si>
    <t>-815847778</t>
  </si>
  <si>
    <t>2111449476</t>
  </si>
  <si>
    <t>-77601550</t>
  </si>
  <si>
    <t>1902220764</t>
  </si>
  <si>
    <t>65063020</t>
  </si>
  <si>
    <t>239833850</t>
  </si>
  <si>
    <t>930213167</t>
  </si>
  <si>
    <t>SO-7.1 - Zásobovanie objektu vodou</t>
  </si>
  <si>
    <t>1735699566</t>
  </si>
  <si>
    <t>202519371</t>
  </si>
  <si>
    <t>132201102.S</t>
  </si>
  <si>
    <t>Výkop ryhy do šírky 600 mm v horn.3 nad 100 m3</t>
  </si>
  <si>
    <t>1716858622</t>
  </si>
  <si>
    <t>1446352055</t>
  </si>
  <si>
    <t>162201101.S</t>
  </si>
  <si>
    <t>1334414238</t>
  </si>
  <si>
    <t>162501132.S</t>
  </si>
  <si>
    <t>Vodorovné premiestnenie výkopku po nespevnenej ceste z horniny tr.1-4, nad 100 do 1000 m3 na vzdialenosť do 3000 m</t>
  </si>
  <si>
    <t>2102151548</t>
  </si>
  <si>
    <t>162501133.S</t>
  </si>
  <si>
    <t>Vodorovné premiestnenie výkopku po nespevnenej ceste z horniny tr.1-4, nad 100 do 1000 m3, príplatok k cene za každých ďalšich a začatých 1000 m</t>
  </si>
  <si>
    <t>1235898347</t>
  </si>
  <si>
    <t>-2080383148</t>
  </si>
  <si>
    <t>283106231</t>
  </si>
  <si>
    <t>171201202.S</t>
  </si>
  <si>
    <t>Uloženie sypaniny na skládky nad 100 do 1000 m3</t>
  </si>
  <si>
    <t>965868824</t>
  </si>
  <si>
    <t>1630411378</t>
  </si>
  <si>
    <t>547205601</t>
  </si>
  <si>
    <t>1051802065</t>
  </si>
  <si>
    <t>-621080261</t>
  </si>
  <si>
    <t>871181402.S</t>
  </si>
  <si>
    <t>Potrubie vodovodné z PE 100 SDR11/PN16 zvárané natupo D 40x3,7 mm</t>
  </si>
  <si>
    <t>-1040770669</t>
  </si>
  <si>
    <t>891215321.S</t>
  </si>
  <si>
    <t>Montáž spätnej klapky DN 50</t>
  </si>
  <si>
    <t>830526309</t>
  </si>
  <si>
    <t>422820013000.S</t>
  </si>
  <si>
    <t>Závitová spätná klapka (gulička) s kontrolným otvorom, 6/4", dĺ. 138 mm, liatina</t>
  </si>
  <si>
    <t>-1398172539</t>
  </si>
  <si>
    <t>422820012800.S</t>
  </si>
  <si>
    <t>Závitová spätná klapka (gulička) s kontrolným otvorom, 1", dĺ. 118 mm, liatina</t>
  </si>
  <si>
    <t>-1263408409</t>
  </si>
  <si>
    <t>551140001600.S</t>
  </si>
  <si>
    <t>Guľový kohút 63 PP-R pákový s výpusťou vpravo, systém pre rozvod pitnej, teplej vody a stlačeného vzduchu</t>
  </si>
  <si>
    <t>-1531660415</t>
  </si>
  <si>
    <t>551140001200.S</t>
  </si>
  <si>
    <t>Guľový kohút 25 PP-R pákový s výpusťou vpravo, systém pre rozvod pitnej, teplej vody a stlačeného vzduchu</t>
  </si>
  <si>
    <t>-528121950</t>
  </si>
  <si>
    <t>WMDH0010D001:Z0V00</t>
  </si>
  <si>
    <t>Podružný vodomer s M-BUS modulom</t>
  </si>
  <si>
    <t>-1071452688</t>
  </si>
  <si>
    <t>WMDH0000D001:Z0V00</t>
  </si>
  <si>
    <t>Domový vodomer 6 m3/h, (Q3=10 m3/h), G 1 1/4", 260 mm, do 50 °C, možnosť diaľkového odpočtu rádio Walk by a AMR s WFZ661 alebo M-Bus s WFZ31</t>
  </si>
  <si>
    <t>1302865030</t>
  </si>
  <si>
    <t>892233111.S</t>
  </si>
  <si>
    <t>Preplach a dezinfekcia vodovodného potrubia DN od 40 do 70</t>
  </si>
  <si>
    <t>1966822629</t>
  </si>
  <si>
    <t>892241111.S</t>
  </si>
  <si>
    <t>Ostatné práce na rúrovom vedení, tlakové skúšky vodovodného potrubia DN do 80</t>
  </si>
  <si>
    <t>98083898</t>
  </si>
  <si>
    <t>893301001.S</t>
  </si>
  <si>
    <t>Osadenie vodomernej šachty železobetónovej, hmotnosti do 3 t</t>
  </si>
  <si>
    <t>-1019681602</t>
  </si>
  <si>
    <t>1200900</t>
  </si>
  <si>
    <t>Armatúrna šachta 1200x900</t>
  </si>
  <si>
    <t>1635196483</t>
  </si>
  <si>
    <t>899721111.S</t>
  </si>
  <si>
    <t>Vyhľadávací vodič na potrubí PVC DN do 150</t>
  </si>
  <si>
    <t>-1265001639</t>
  </si>
  <si>
    <t>899721131.S</t>
  </si>
  <si>
    <t>Označenie vodovodného potrubia bielou výstražnou fóliou</t>
  </si>
  <si>
    <t>1384849147</t>
  </si>
  <si>
    <t>SO-8.1 - Odvedenie splaškových vôd</t>
  </si>
  <si>
    <t>-1005174322</t>
  </si>
  <si>
    <t>1392404035</t>
  </si>
  <si>
    <t>-1010921196</t>
  </si>
  <si>
    <t>2038420860</t>
  </si>
  <si>
    <t>797886031</t>
  </si>
  <si>
    <t>1026497344</t>
  </si>
  <si>
    <t>790420539</t>
  </si>
  <si>
    <t>1990631547</t>
  </si>
  <si>
    <t>-1610832395</t>
  </si>
  <si>
    <t>-313872614</t>
  </si>
  <si>
    <t>-630505078</t>
  </si>
  <si>
    <t>-440075085</t>
  </si>
  <si>
    <t>422603421</t>
  </si>
  <si>
    <t>9749264</t>
  </si>
  <si>
    <t>1283183131</t>
  </si>
  <si>
    <t>-373898066</t>
  </si>
  <si>
    <t>643304437</t>
  </si>
  <si>
    <t>286110006400.S</t>
  </si>
  <si>
    <t>Rúra PVC-U hladký, kanalizačný, gravitačný systém Dxr 125x3,2 mm, dĺ. 5 m, SN4 - napenená (viacvrstvová)</t>
  </si>
  <si>
    <t>1874999946</t>
  </si>
  <si>
    <t>333620796</t>
  </si>
  <si>
    <t>Rúra PVC-U hladký, kanalizačný, gravitačný systém Dxr 200x5,9 mm, dĺ. 5m, SN8 - napenená (viacvrstvová)</t>
  </si>
  <si>
    <t>950027053</t>
  </si>
  <si>
    <t>877356006.S</t>
  </si>
  <si>
    <t>Montáž kanalizačného PVC-U kolena DN 200</t>
  </si>
  <si>
    <t>-239473606</t>
  </si>
  <si>
    <t>286510004800.S</t>
  </si>
  <si>
    <t>Koleno PVC-U, DN 200x15°, 30°, 45° pre hladký, kanalizačný, gravitačný systém</t>
  </si>
  <si>
    <t>-1008754846</t>
  </si>
  <si>
    <t>894101112.S</t>
  </si>
  <si>
    <t>Osadenie žumpy hmotnosti nad 4 do 10 t</t>
  </si>
  <si>
    <t>-2044217405</t>
  </si>
  <si>
    <t>594340000900.S</t>
  </si>
  <si>
    <t>Žumpa, objem nádrže 25 m3, železobetónová</t>
  </si>
  <si>
    <t>354966878</t>
  </si>
  <si>
    <t>251428839</t>
  </si>
  <si>
    <t>-1632382544</t>
  </si>
  <si>
    <t>503316289</t>
  </si>
  <si>
    <t>331252233</t>
  </si>
  <si>
    <t>-778667476</t>
  </si>
  <si>
    <t>-1789657998</t>
  </si>
  <si>
    <t>SO-9.1 - Dažďová kanalizácia</t>
  </si>
  <si>
    <t>869575165</t>
  </si>
  <si>
    <t>-828978331</t>
  </si>
  <si>
    <t>339757659</t>
  </si>
  <si>
    <t>-1321710763</t>
  </si>
  <si>
    <t>-440217635</t>
  </si>
  <si>
    <t>1445824875</t>
  </si>
  <si>
    <t>162501121.S</t>
  </si>
  <si>
    <t>Vodorovné premiestnenie výkopku po spevnenej ceste z horniny tr.1-4, nad 100 do 1000 m3 na vzdialenosť do 2500 m</t>
  </si>
  <si>
    <t>-1270849242</t>
  </si>
  <si>
    <t>-644117371</t>
  </si>
  <si>
    <t>-200765803</t>
  </si>
  <si>
    <t>171201201</t>
  </si>
  <si>
    <t>2064480468</t>
  </si>
  <si>
    <t>660138921</t>
  </si>
  <si>
    <t>-636099657</t>
  </si>
  <si>
    <t>-1096406940</t>
  </si>
  <si>
    <t>Štrkopiesok frakcia 0-8 mm, STN EN 13242 + A1</t>
  </si>
  <si>
    <t>1094018424</t>
  </si>
  <si>
    <t>583310001800.S</t>
  </si>
  <si>
    <t>Kamenivo ťažené hrubé frakcia 16-63 mm</t>
  </si>
  <si>
    <t>-1139902458</t>
  </si>
  <si>
    <t>212752171.S</t>
  </si>
  <si>
    <t>Montáž trativodu so štrkovým lôžkom z flexodrenážnych rúr PVC/PE, DN 125</t>
  </si>
  <si>
    <t>-1802409497</t>
  </si>
  <si>
    <t>286110015100.S</t>
  </si>
  <si>
    <t>Flexibilná drenážna PVC-U rúra DN 125, perforovaná</t>
  </si>
  <si>
    <t>721982649</t>
  </si>
  <si>
    <t>871275503.S</t>
  </si>
  <si>
    <t>Potrubie kanalizačné PVC-U gravitačné hladké viacvrstvové SN 4 DN 125</t>
  </si>
  <si>
    <t>-1144446587</t>
  </si>
  <si>
    <t>871315506.S</t>
  </si>
  <si>
    <t>Potrubie kanalizačné PVC-U gravitačné hladké viacvrstvové SN 4 DN 150</t>
  </si>
  <si>
    <t>-830450100</t>
  </si>
  <si>
    <t>871355524.S</t>
  </si>
  <si>
    <t>Potrubie kanalizačné PVC-U gravitačné hladké viacvrstvové SN 8 DN 200</t>
  </si>
  <si>
    <t>-1719670247</t>
  </si>
  <si>
    <t>871395533.S</t>
  </si>
  <si>
    <t>Potrubie kanalizačné PVC-U gravitačné hladké viacvrstvové SN 8 DN 400</t>
  </si>
  <si>
    <t>263905070</t>
  </si>
  <si>
    <t>-1707845560</t>
  </si>
  <si>
    <t>1746940286</t>
  </si>
  <si>
    <t>877326004.S</t>
  </si>
  <si>
    <t>Montáž kanalizačného PVC-U kolena DN 150</t>
  </si>
  <si>
    <t>723191339</t>
  </si>
  <si>
    <t>286510004400.S</t>
  </si>
  <si>
    <t>Koleno PVC-U, DN 160x15°, 30°, 45° pre hladký, kanalizačný, gravitačný systém</t>
  </si>
  <si>
    <t>-1895065169</t>
  </si>
  <si>
    <t>-1491984818</t>
  </si>
  <si>
    <t>-488955617</t>
  </si>
  <si>
    <t>877326028.S</t>
  </si>
  <si>
    <t>Montáž kanalizačnej PVC-U odbočky DN 150</t>
  </si>
  <si>
    <t>-2029918257</t>
  </si>
  <si>
    <t>286510013500.S</t>
  </si>
  <si>
    <t>Odbočka 45° PVC, DN 160/125 pre hladký, kanalizačný, gravitačný systém</t>
  </si>
  <si>
    <t>644313357</t>
  </si>
  <si>
    <t>877396012.S</t>
  </si>
  <si>
    <t>Montáž kanalizačného PVC-U kolena DN 400</t>
  </si>
  <si>
    <t>-689578635</t>
  </si>
  <si>
    <t>286510006300.S</t>
  </si>
  <si>
    <t>Koleno PVC-U, DN 400x87° pre hladký, kanalizačný, gravitačný systém</t>
  </si>
  <si>
    <t>-1948412329</t>
  </si>
  <si>
    <t>877396036.S</t>
  </si>
  <si>
    <t>Montáž kanalizačnej PVC-U odbočky DN 400</t>
  </si>
  <si>
    <t>1575957101</t>
  </si>
  <si>
    <t>286510015400.S</t>
  </si>
  <si>
    <t>Odbočka 45° PVC, DN 400/160 pre hladký, kanalizačný, gravitačný systém</t>
  </si>
  <si>
    <t>468711389</t>
  </si>
  <si>
    <t>-592138640</t>
  </si>
  <si>
    <t>1253545695</t>
  </si>
  <si>
    <t>X - Krajinná architektúra</t>
  </si>
  <si>
    <t>1 - STROMY - výsadba</t>
  </si>
  <si>
    <t>183101215.S</t>
  </si>
  <si>
    <t>Hĺbenie jamiek pre vysadzovanie rastlín v hornine 1 až 4 s výmenou pôdy do 50%, s prípadným naložením prebytočných výkopkov na dopravný prostriedok, odvozom na vzdialenosť do 20 km a so zložením v rovine alebo na svahu do 1:5 objemu nad 0,125 do 0,40 m3</t>
  </si>
  <si>
    <t>stromy-substrat</t>
  </si>
  <si>
    <t>univerzálny substrát s mykorhízou - aplikácia cca 150l/strom-výsadbová jama, bal 75 l (ľahký typ vzdušného substrátu, obohatený o symbiotické huby a zeolit, zloženie: borkovaná biela rašelina 70%, frézovaná biela rašelina 30%, zeolit ​​v 40 kg/m³, 6 druho</t>
  </si>
  <si>
    <t>185802114.S</t>
  </si>
  <si>
    <t>Hnojenie pôdy alebo trávnika s rozprestretím alebo rozdelením hnojiva v rovine alebo na svahu do 1:5 umelým hnojivom s rozdelením k jednotlivým rastlinám</t>
  </si>
  <si>
    <t>hnojivo-stromy</t>
  </si>
  <si>
    <t>Zásobné pomalyrozpustné hnojivo</t>
  </si>
  <si>
    <t>184102114.S</t>
  </si>
  <si>
    <t>Výsadba dreviny s balom do vopred vyhĺbenej jamky so zaliatím v rovine alebo na svahu do 1:5 pri priemere balu nad  400 do  500 mm</t>
  </si>
  <si>
    <t>strom1</t>
  </si>
  <si>
    <t>Acer campestre - javor poľný, o 14-16</t>
  </si>
  <si>
    <t>strom2</t>
  </si>
  <si>
    <t>Alnus incana - jelša sivá (kultivar ´Laciniata´), o 14-16</t>
  </si>
  <si>
    <t>strom3</t>
  </si>
  <si>
    <t>Fraxinus excelsior - jaseň štíhly (kultivar ´Atlas´), o 14-16</t>
  </si>
  <si>
    <t>strom4</t>
  </si>
  <si>
    <t>Malus sp. - ovocná - rodiaca jabloň (podpník: jabloň semenáč), o 14-16</t>
  </si>
  <si>
    <t>strom5</t>
  </si>
  <si>
    <t>Prunus avium - čerešňa vtáčia (kultivar ´Plena´), o 14-16</t>
  </si>
  <si>
    <t>strom6</t>
  </si>
  <si>
    <t>Pyrus communis - hruška obyčajná (kultivar ´Beech Hill´), o 14-16</t>
  </si>
  <si>
    <t>strom7</t>
  </si>
  <si>
    <t>Pyrus sp. - ovocná - rodiaca hruška (podpník: hruška planá), o 14-16</t>
  </si>
  <si>
    <t>strom8</t>
  </si>
  <si>
    <t>Quercus petraea - dub zimný, o 14-16</t>
  </si>
  <si>
    <t>strom9</t>
  </si>
  <si>
    <t>Tilia cordata - lipa malolistá (kultivar ´Roelvo´), o 14-16</t>
  </si>
  <si>
    <t>strom10</t>
  </si>
  <si>
    <t>Tilia cordata - lipa malolistá (kultivar ´Winter Orange´), o 14-16</t>
  </si>
  <si>
    <t>strom11</t>
  </si>
  <si>
    <t>Tilia cordata - lipa malolistá, o 14-16</t>
  </si>
  <si>
    <t>871223420.S</t>
  </si>
  <si>
    <t>Montáž plastových potrubí pre zavlažovací systém rozmeru D 65 (závlahová sonda k stromom)</t>
  </si>
  <si>
    <t>286110014800.S</t>
  </si>
  <si>
    <t>Flexibilná drenážna PVC-U rúra DN 65, perforovaná (závlahová sonda k stromom - 3b.m/strom, vrátane výplne - napr. štrk fr. 8-16)</t>
  </si>
  <si>
    <t>286520017300.S</t>
  </si>
  <si>
    <t>Zátka PVC pre drenážne rúry DN 65</t>
  </si>
  <si>
    <t>184202112.S</t>
  </si>
  <si>
    <t>Zakotvenie dreviny troma a viac kolmi s ochranou proti poškodeniu kmeňa v mieste vzoprenia pri priemere kolov do 100 mm pri dĺžke kolov do 2 m do 3 m</t>
  </si>
  <si>
    <t>PP-0712-0001-000</t>
  </si>
  <si>
    <t>Kôl drevený - s hrotom, O 6 cm, rozmery 250 x 6,0 cm</t>
  </si>
  <si>
    <t>PP-0712-0002-000</t>
  </si>
  <si>
    <t>Kôl drevený, polovičný - bez hrotu, rozmery 250 x 6,0 cm</t>
  </si>
  <si>
    <t>PP-5</t>
  </si>
  <si>
    <t>Viazacia sada na kotvenie stromov / 5m+0,5m</t>
  </si>
  <si>
    <t>184804111.S</t>
  </si>
  <si>
    <t>Ochrana drevín pred poškodením kosačkou plastovým chráničom</t>
  </si>
  <si>
    <t>mat_chranicka</t>
  </si>
  <si>
    <t>Flexibilná vzdušná pozdĺžne perforovaná chránička proti koseniu s integrovanými zámkami (0,2 x 21 x 36cm), vrátanie osadenia, hnedá - navrh. stromy v trávniku</t>
  </si>
  <si>
    <t>184804111.S2</t>
  </si>
  <si>
    <t>Ochrana drevín pred ohryzením zverou,  v rovine alebo na svahu do 1:5, chráničom  z trstiny alebo z umelej hmoty</t>
  </si>
  <si>
    <t>chranic</t>
  </si>
  <si>
    <t>chránička proti okusu a ohryzu - UV stabilizovaný polypropylén (PP) 100 % recyklovateľný, výška 100 cm, vzájomne nadpojená do požadovanej výšky, spájaná spojkami - 2x</t>
  </si>
  <si>
    <t>b.m</t>
  </si>
  <si>
    <t>chranic spojka</t>
  </si>
  <si>
    <t>spojka k chráničke proti okusu a ohryzu - UV stabilizovaný polypropylén (PP) 100 % recyklovateľný, dĺžka 120 mm, šírka 5 mm  - 10 ks/b.m</t>
  </si>
  <si>
    <t>184804113.S</t>
  </si>
  <si>
    <t>Ochrana drevín pred mrazom alebo slnečným žiarením, v rovine alebo na svahu do 1:5 - elastickým náterom</t>
  </si>
  <si>
    <t>ochr.nater</t>
  </si>
  <si>
    <t>elastický ochranný náter na kmene stromov - ochrana pred mrazom a slneč. žiarením (apl. dávka cca 0,25 kg/strom)</t>
  </si>
  <si>
    <t>184921116.S</t>
  </si>
  <si>
    <t>Položenie mulčovacej kôry v rovine alebo na svahu do 1:5</t>
  </si>
  <si>
    <t>mulc_mat</t>
  </si>
  <si>
    <t>mulčovací materiál - drevoštiepka/kôra, v hrúbke 10 cm, na ploche mulčovacej misy</t>
  </si>
  <si>
    <t>184801121.S</t>
  </si>
  <si>
    <t>Ošetrenie vysadených drevín, t. j. odburinenie s nakyprením alebo vypletie, odstránenie poškodených častí dreviny s prípadným zložením odpadu na hromady, naložením na dopravný prostriedok, odvozom do 20 km a so zložením solitérnych v rovine alebo na svahu</t>
  </si>
  <si>
    <t>185804312.S</t>
  </si>
  <si>
    <t>Zaliatie rastlín vodou, plochy jednotlivo nad 20 m2</t>
  </si>
  <si>
    <t>185851111.S</t>
  </si>
  <si>
    <t>Dovoz vody pre zálievku rastlín na vzdialenosť do 6000 m</t>
  </si>
  <si>
    <t>082110000200.S</t>
  </si>
  <si>
    <t>Voda pitná pre priemysel a služby</t>
  </si>
  <si>
    <t>998231311.S</t>
  </si>
  <si>
    <t>Presun hmôt pre sadovnícke a krajinárske úpravy do 5000 m vodorovne bez zvislého presunu</t>
  </si>
  <si>
    <t>2 - TRÁVNIK - pochôdzny - vnútorná časť areálu archeoskanzenu</t>
  </si>
  <si>
    <t>184802111.S</t>
  </si>
  <si>
    <t>Chemické odburinenie pôdy pred založením kultúry alebo trávnika alebo spevnených plôch výmery jednotlivo cez 20 m2 v rovine alebo na svahu do 1:5 postrekom naširoko</t>
  </si>
  <si>
    <t>252340000100.S</t>
  </si>
  <si>
    <t>Postrekový prípravok - totálny herbicíd na ničenie burín, 1l balenie</t>
  </si>
  <si>
    <t>vycistenie</t>
  </si>
  <si>
    <t>Vyčistenie plochy od stavebných zbytkov a odpadov</t>
  </si>
  <si>
    <t>185802113.S</t>
  </si>
  <si>
    <t>Hnojenie pôdy alebo trávnika s rozprestretím alebo rozdelením hnojiva v rovine alebo na svahu do 1:5 umelým hnojivom naširoko</t>
  </si>
  <si>
    <t>travn.hnojivo</t>
  </si>
  <si>
    <t>viaczložkové hnojivo so stabilizátorom dusíka - aplikačná dávka 25g / m²,(12+8+16)+3+ME - hnojivo s inhibítorom nitrifikácie DMPP a mikroelementami B,Fe a Zn</t>
  </si>
  <si>
    <t>adsorbcny subs</t>
  </si>
  <si>
    <t xml:space="preserve">adsorpčný substrát, dávka 1,5 kg/m2, zapracovať do pôdy kultivátorovaním </t>
  </si>
  <si>
    <t>183403114.S</t>
  </si>
  <si>
    <t>Obrobenie pôdy kultivátorovaním v rovine alebo na svahu do 1:5</t>
  </si>
  <si>
    <t>Založenie trávnika na pôde vopred pripravenej s pokosením, naložením, odvozom odpadu do 20 km a so zložením výsevom v rovine alebo na svahu v rovine do 1:5</t>
  </si>
  <si>
    <t>osivo</t>
  </si>
  <si>
    <t>trávne osivo - záťažová trávna zmes s ďatelinou, výsevok 35 g/m2 Zloženie:  Festuca arundinacea MERIDA 85%,  Lolium perenne RINGLES 10%,  Trifolium repens PIPOLINA 5% (referenčný typ: SPARRING NITRO - Záťažová trávna zmes s ďatelinou / Agrostis Trávniky S</t>
  </si>
  <si>
    <t>185803111.S</t>
  </si>
  <si>
    <t>Ošetrenie trávnika bez ohľadu na spôsob založenia, t.j. pokosenie so zhrabaním, naložením hrabanky na dopravný prostriedok s odvozom do 20 km a so zložením v rovine alebo na svahu do 1:5</t>
  </si>
  <si>
    <t>3 - TRÁVNIK - svahy obranného valu okolo vnútorného areálu archeoskanzenu</t>
  </si>
  <si>
    <t>184802311.S</t>
  </si>
  <si>
    <t>Chemické odburinenie pôdy pred založením kultúry alebo trávnika alebo spevnených plôch výmery jednotlivo cez 20 m2 na svahu nad 1:2 do 1:1 postrekom naširoko</t>
  </si>
  <si>
    <t>185802133.S</t>
  </si>
  <si>
    <t>Hnojenie pôdy alebo trávnika s rozprestretím alebo rozdelením hnojiva na svahu nad 1:2 do 1:1 umelým hnojivom naširoko</t>
  </si>
  <si>
    <t>183403115.S2</t>
  </si>
  <si>
    <t>Obrobenie pôdy kultivátorovaním na svahu nad 1:2 do 1:1</t>
  </si>
  <si>
    <t>183403353.S</t>
  </si>
  <si>
    <t>Obrobenie pôdy hrabaním na svahu  nad 1:2 do 1:1</t>
  </si>
  <si>
    <t>183403261.S2</t>
  </si>
  <si>
    <t>Obrobenie pôdy valcovaním na svahu nad 1:2 do 1:1</t>
  </si>
  <si>
    <t>180402113.S</t>
  </si>
  <si>
    <t>Založenie trávnika na pôde vopred pripravenej s pokosením, naložením, odvozom odpadu do 20 km a so zložením výsevom na svahu nad 1:2 do 1:1</t>
  </si>
  <si>
    <t xml:space="preserve">trávne osivo - parková zmes do sucha, výsevok: 30 g/m², vrátane 3% stratné, zloženie: kostrava červená Laroma 25 %, kostrava červená Tagera 20 %, kostrava tuhá Ridu/Borvina 15 %, mätonoh trváci Ahoj 15 %, mätonoh trváci Talon 15 %, lipnica lúčna Balin 10 </t>
  </si>
  <si>
    <t>185803113.S</t>
  </si>
  <si>
    <t>Ošetrenie trávnika bez ohľadu na spôsob založenia, t.j. pokosenie so zhrabaním, naložením hrabanky na dopravný prostriedok s odvozom do 20 km a so zložením na svahu  nad 1:2 do 1:1</t>
  </si>
  <si>
    <t>4 - TRÁVNIK - lúčny / bylinný charakter - vonkajšie plochy, okolie parkoviska</t>
  </si>
  <si>
    <t>111101103.S</t>
  </si>
  <si>
    <t>Odstránenie travín a tŕstia s príp. nutným premiestnením a uložením na hromady na vzdialenosť do 50 m, pri celkovej ploche nad 10000 m2</t>
  </si>
  <si>
    <t>111151331.S</t>
  </si>
  <si>
    <t>Kosenie trávnika cez 10000 m2 s naložením na dopravný prostriedok, odvozom do 20 km a so zložením lúčneho v rovine alebo na svahu do 1:5</t>
  </si>
  <si>
    <t>180401211.S</t>
  </si>
  <si>
    <t>Založenie trávnika na pôde vopred pripravenej s pokosením, naložením, odvozom odpadu do 20 km a so zložením lúčneho výsevom v rovine alebo na svahu v rovine do 1:5</t>
  </si>
  <si>
    <t xml:space="preserve">trávne osivo - druhovo obohatená ďatelinotrávna zmes, odporúčaný výsevok: 30 kg.ha-1, vrátane 3% stratné zloženie:  trávy 95 %: Alopecurus pratensis 12%, Arrhenatherum elatius 1%, Cynosurus cristatus 12%, Dactylis glomerata 4%, Festuca rubra trichophylla </t>
  </si>
  <si>
    <t>5 - TRÁVNIK - trávna zmes - pastevná krajinná zmes</t>
  </si>
  <si>
    <t>trávne osivo - pastevná krajinná zmes pre kone, odporúčaný výsevok: 30-40 kg.ha-1, vrátane 3% stratné zloženie:  timotejka lúčna (Phleum pratense) ´Sobol´ 29 %, kostrava lúčna (Festuca pratensis) ´Otava´ 28 %, kostrava červená dl. výbežkatá (Festuca rubra</t>
  </si>
  <si>
    <t>6 - KRY - krovité výsadby na vonkajšom obrannom vale (pôdopokryvné, zapojené výsadby)</t>
  </si>
  <si>
    <t>289971532.S</t>
  </si>
  <si>
    <t>Geobunky pre stabilizáciu podkladu z HDPE v sklone nad 1:2,5 do 1:1, výšky 100 mm, počet buniek nad 8 do 38/m2</t>
  </si>
  <si>
    <t>Poznámka k položke:_x000D_
Poznámka k položke: Zhotovenie je vrátane položenia a dodania geobuniek a kotviacich prvkov</t>
  </si>
  <si>
    <t>289971601.S</t>
  </si>
  <si>
    <t>Zásyp geobuniek pre stabilizáciu podkladu výšky do 200 mm</t>
  </si>
  <si>
    <t>Zemina pre terénne úpravy - zásypová - použije sa vhodná zemina z výkopov realizovaných pre iné realizačné práce spojené so zakladaním zelene</t>
  </si>
  <si>
    <t>712990331.S2</t>
  </si>
  <si>
    <t>Zhotovenie výstužnej vrstvy substrátu proti erózii svahov zo siete z prírodných kokosových vlákien nad 25°</t>
  </si>
  <si>
    <t>Zhotovenie výstužnej vrstvy substrátu proti erózii svahov zo siete z prírodných kokosových vlákien do 25°</t>
  </si>
  <si>
    <t>Z1237301Z05319750200</t>
  </si>
  <si>
    <t xml:space="preserve">Kokosová sieť na spevnenie svahov 700 g/m2 vrátane 15% rezervy na zakladanie </t>
  </si>
  <si>
    <t>Z9051401X11828300004</t>
  </si>
  <si>
    <t>Oceľový upevňovací kolík - drôt o 4 mm, dĺžka 30 cm  balenie - 500 kolíkov v balení</t>
  </si>
  <si>
    <t>183102211.S</t>
  </si>
  <si>
    <t>Hĺbenie jamiek pre vysadzovanie rastlín v hornine 1 až 4 s výmenou pôdy do 50%, s prípadným naložením prebytočných výkopkov na dopravný prostriedok, odvozom na vzdialenosť do 20 km a so zložením na svahu nad 1:5 do 1:2 objemu do 0,01 m3</t>
  </si>
  <si>
    <t>kry-substrat</t>
  </si>
  <si>
    <t>univerzálny substrát s mykorhízou - aplikácia cca 2l/ker-výsadbová jama, bal 75 l (ľahký typ vzdušného substrátu, obohatený o symbiotické huby a zeolit, zloženie: borkovaná biela rašelina 70%, frézovaná biela rašelina 30%, zeolit ​​v 40 kg/m³, 6 druhov sy</t>
  </si>
  <si>
    <t>184102120.S</t>
  </si>
  <si>
    <t>Výsadba dreviny s balom do vopred vyhĺbenej jamky so zaliatím na svahu nad 1:5 do 1:2 pri priemere balu do   100 mm</t>
  </si>
  <si>
    <t>rastliny-kry</t>
  </si>
  <si>
    <t>kry - min. P13</t>
  </si>
  <si>
    <t>184921117.S</t>
  </si>
  <si>
    <t>Položenie mulčovacej kôry na svahu nad 1:5 do 1:2</t>
  </si>
  <si>
    <t>mulčovací materiál - drevoštiepka/kôra, v hrúbke 5-7 cm</t>
  </si>
  <si>
    <t>184801132.S</t>
  </si>
  <si>
    <t>Ošetrenie vysadených drevín, t. j. odburinenie s nakyprením alebo vypletie, odstránenie poškodených častí dreviny s prípadným zložením odpadu na hromady, naložením na dopravný prostriedok, odvozom do 20 km a so zložením v skupinách na svahu nad 1:5 do 1:2</t>
  </si>
  <si>
    <t>7 - OKRASNÉ ZÁHONY (pohľadové z kaviarne, pred vstupom do múzea)</t>
  </si>
  <si>
    <t>122201101.S</t>
  </si>
  <si>
    <t>Odkopávky a prekopávky nezapažené s prehodením výkopku na vzdialenosť do 3 m alebo s naložením na dopravný prostriedok v hornine 3 do 100 m3</t>
  </si>
  <si>
    <t>Odkopávky a prekopávky nezapažené s prehodením výkopku na vzdialenosť do 3 m alebo s naložením na dopravný prostriedok Príplatok k cenám za lepivosť horniny 3</t>
  </si>
  <si>
    <t>Vodorovné premiestnenie výkopku za sucha pre všetky druhy dopravných prostriedkov bez naloženia výkopu, avšak so zložením bez rozhrnutia z horniny 1 až 4 na vzdialenosť nad 20 do 50 m</t>
  </si>
  <si>
    <t>Poznámka k položke:_x000D_
Poznámka k položke: zemina z výkopu sa opätovne použije na riešenom území na dorovnanie terénnych nerovností trávnatých plôch alebo na iné zásypové práce</t>
  </si>
  <si>
    <t>181301102.S</t>
  </si>
  <si>
    <t>Rozprestretie a urovnanie výsadbového / realizačného substrátu s príp. nutným premiestnením hromád alebo dočasných skládok na miesto spotreby zo vzdial. do 30 m v rovine pri súvislej ploche. do 500 m2, hrúbky vrstvy do 150 mm</t>
  </si>
  <si>
    <t>vysad.subs_M</t>
  </si>
  <si>
    <t>kvalitný výsadbový / realizačný substrát, napr. záhradná zemina špeciál (certifikovaná ÚKSUP, osievaná záhradná zemina s pridanou minerálnou frakciou (triedený štrk)), vrátane 15% rezervy na uľahnutie</t>
  </si>
  <si>
    <t>vysad.subs_D</t>
  </si>
  <si>
    <t>doprava - výsadbový / realizačný substrát (ref. typ záhradná zemina špeciál (certifikovaná ÚKSUP))</t>
  </si>
  <si>
    <t>AG-0240-0006-100</t>
  </si>
  <si>
    <t>Hnojivo (dávka 30g/m2)</t>
  </si>
  <si>
    <t>mat_kondicionér</t>
  </si>
  <si>
    <t>pôdny kondicionér - 100g/m2</t>
  </si>
  <si>
    <t>Z1561184614533001000</t>
  </si>
  <si>
    <t>Plošná úprava terénu s urovnaním povrchu, bez doplnenia ornice, v hornine 1 až 4, pri nerovnostiach terénu nad +- 50 do +- 100 mm v rovine alebo na svahu do 1:5</t>
  </si>
  <si>
    <t>183205111.S</t>
  </si>
  <si>
    <t>Založenie záhonu pre výsadbu rastlín s urovnaním a s prípadným naložením odpadu na dopravný prostriedok, odvozom do 20 km a so zložením v rovine alebo na svahu do 1:5 v hornine 1 až 2</t>
  </si>
  <si>
    <t>183101111.S</t>
  </si>
  <si>
    <t>Hĺbenie jamiek pre vysadzovanie rastlín v hornine 1 až 4 bez výmeny pôdy, s prípadným naložením prebytočných výkopkov na dopravný prostriedok, odvozom na vzdialenosť do 20 km a so zložením v rovine alebo na svahu do 1:5 objemu do 0,01 m3</t>
  </si>
  <si>
    <t>183204112.S</t>
  </si>
  <si>
    <t>Výsadba kvetín do pripravovanej pôdy so zaliatím s jednoduchými koreňmi trvaliek</t>
  </si>
  <si>
    <t>rastliny-trávy</t>
  </si>
  <si>
    <t>okrasné trávy - K9 až 1L</t>
  </si>
  <si>
    <t>rastliny-trvalky</t>
  </si>
  <si>
    <t>okrasné trvalky - K9 až 1L</t>
  </si>
  <si>
    <t>184921111.S</t>
  </si>
  <si>
    <t>Položenie mulčovacej textílie v rovine alebo na svahu do 1:5</t>
  </si>
  <si>
    <t>693710000200.S</t>
  </si>
  <si>
    <t>Mulčovacia textília plošná hmotnosť 50 g/m2, vrátane 10% rezerva na zakladanie</t>
  </si>
  <si>
    <t>693710000300.S</t>
  </si>
  <si>
    <t>Upevňovací kolík 120 mm, k mulčovacej textílii</t>
  </si>
  <si>
    <t>184921210.S</t>
  </si>
  <si>
    <t>Mulčovanie záhonu štrkom alebo štrkodrvou  hrúbky vrstvy do 50 mm  v rovine alebo na svahu do 1:5</t>
  </si>
  <si>
    <t>583410002000.S</t>
  </si>
  <si>
    <t>Kamenivo drvené hrubé frakcia 8-16 mm</t>
  </si>
  <si>
    <t>185804111.S</t>
  </si>
  <si>
    <t>Ošetrenie vysadených kvetín, t.j. vypletie s prípadným odstránením odkvitnutých častí rastlín, s naložením odpadu na dopravný prostriedok, odvozom do 20 km a so zložením v rovine</t>
  </si>
  <si>
    <t>8 - OKRASNÉ ZÁHONY - sprievodné záhonové plochy s výsadbou tráv pozdĺž chodníka</t>
  </si>
  <si>
    <t>Poznámka k položke:_x000D_
Poznámka k položke: zemina z výkopu sa opätovne použije na riešenom území na dorovnanie terénnych nerovností trávnatých plôch alebo na iné zásypové práce"</t>
  </si>
  <si>
    <t>Ošetrenie vysadených rastlín, t.j. vypletie s prípadným odstránením odkvitnutých častí rastlín, s naložením odpadu na dopravný prostriedok, odvozom do 20 km a so zložením v rovine</t>
  </si>
  <si>
    <t>obvod.ryha.</t>
  </si>
  <si>
    <t>Vyhĺbenie obvodovej ryhy okolo výsadbovej plochy okrasných záhonov na oddelenie týchto plôch od trávnika (šírky cca 15-20 cm, hĺbky 10-15 cm)</t>
  </si>
  <si>
    <t>9 - KRY - krovité výsadby (pôdopokryvné, zapojené výsadby) - úzke pásy medzi parkovacími plochami</t>
  </si>
  <si>
    <t>184102111.S</t>
  </si>
  <si>
    <t>Výsadba dreviny s balom do vopred vyhĺbenej jamky so zaliatím v rovine alebo na svahu do 1:5 pri priemere balu nad  100 do  200 mm</t>
  </si>
  <si>
    <t>pôdopokryvné kry - min. P13</t>
  </si>
  <si>
    <t>184801131.S</t>
  </si>
  <si>
    <t>Ošetrenie vysadených drevín, t. j. odburinenie s nakyprením alebo vypletie, odstránenie poškodených častí dreviny s prípadným zložením odpadu na hromady, naložením na dopravný prostriedok, odvozom do 20 km a so zložením v skupinách v rovine alebo na svahu</t>
  </si>
  <si>
    <t>10 - RETENČNÉ VSAKOVACIE PLOCHY</t>
  </si>
  <si>
    <t>111101102.S</t>
  </si>
  <si>
    <t>Odstránenie travín a tŕstia s príp. nutným premiestnením a uložením na hromady na vzdialenosť do 50 m, pri celkovej ploche nad 1000 do 10000 m2</t>
  </si>
  <si>
    <t>122101102.S</t>
  </si>
  <si>
    <t>Odkopávky a prekopávky nezapažené s prehodením výkopku na vzdialenosť do 3 m alebo s naložením na dopravný prostriedok v horninách 1 a 2 nad 100 do 1000 m3</t>
  </si>
  <si>
    <t>171151101.S2</t>
  </si>
  <si>
    <t>Hutnenie bokov retenčnej vsakovacej plochy z hornín súdržných a sypkých pre akýkoľvek sklon, akúkoľvek dĺžku a mieru zhutnenia svahu</t>
  </si>
  <si>
    <t>214500111.S</t>
  </si>
  <si>
    <t>Zhotovenie výplne ryhy s drenážnym potrubím z rúr DN do 200, štrkom, pieskom alebo štrkopieskom, výšky nad 200 do 300 mm</t>
  </si>
  <si>
    <t>583310000900.S</t>
  </si>
  <si>
    <t>Kamenivo ťažené hrubé frakcia 4-8 mm</t>
  </si>
  <si>
    <t>286110016490.S</t>
  </si>
  <si>
    <t>Flexibilná drenážna PVC-U rúra DN 200, SN4, s geotextíliou</t>
  </si>
  <si>
    <t>11 - POPINAVÉ KRY</t>
  </si>
  <si>
    <t>183101211.S</t>
  </si>
  <si>
    <t>Hĺbenie jamiek pre vysadzovanie rastlín v hornine 1 až 4 s výmenou pôdy do 50%, s prípadným naložením prebytočných výkopkov na dopravný prostriedok, odvozom na vzdialenosť do 20 km a so zložením v rovine alebo na svahu do 1:5 objemu do 0,01 m3</t>
  </si>
  <si>
    <t>univerzálny substrát s mykorhízou - aplikácia cca 4l/ker-výsadbová jama, bal 75 l (ľahký typ vzdušného substrátu, obohatený o symbiotické huby a zeolit, zloženie: borkovaná biela rašelina 70%, frézovaná biela rašelina 30%, zeolit ​​v 40 kg/m³, 6 druhov sy</t>
  </si>
  <si>
    <t>184102112.S</t>
  </si>
  <si>
    <t>Výsadba dreviny s balom do vopred vyhĺbenej jamky so zaliatím v rovine alebo na svahu do 1:5 pri priemere balu nad  200 do  300 mm</t>
  </si>
  <si>
    <t>rastliny-kry pop.</t>
  </si>
  <si>
    <t>popínavé dreviny / kry - cca 40 cm, RK2, vyviazané</t>
  </si>
  <si>
    <t>185804311.S</t>
  </si>
  <si>
    <t>Zaliatie rastlín vodou, plochy jednotlivo do 20 m2</t>
  </si>
  <si>
    <t>Geodetické práce - komplet</t>
  </si>
  <si>
    <t>-72537950</t>
  </si>
  <si>
    <t>000600011R.S</t>
  </si>
  <si>
    <t>Zariadenie staveniska - prevádzkové unimobunky, sklady, sociálne unimobunky, mobilné oplotenie...</t>
  </si>
  <si>
    <t>1397767023</t>
  </si>
  <si>
    <t>Popis alebo ekvivalent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</si>
</sst>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3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166" fontId="27" fillId="0" borderId="0" xfId="0" applyNumberFormat="1" applyFont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0" fontId="29" fillId="0" borderId="0" xfId="1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4" fontId="23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4" fontId="34" fillId="3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3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Alignment="1">
      <alignment horizontal="center"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34" fillId="3" borderId="19" xfId="0" applyFont="1" applyFill="1" applyBorder="1" applyAlignment="1" applyProtection="1">
      <alignment horizontal="left" vertical="center"/>
      <protection locked="0"/>
    </xf>
    <xf numFmtId="0" fontId="34" fillId="0" borderId="20" xfId="0" applyFont="1" applyBorder="1" applyAlignment="1">
      <alignment horizontal="center" vertical="center"/>
    </xf>
    <xf numFmtId="167" fontId="21" fillId="3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164" fontId="15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74"/>
  <sheetViews>
    <sheetView showGridLines="0" tabSelected="1" topLeftCell="A147" workbookViewId="0">
      <selection activeCell="A160" sqref="A160:XFD171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 ht="10.199999999999999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" customHeight="1">
      <c r="AR2" s="201" t="s">
        <v>5</v>
      </c>
      <c r="AS2" s="183"/>
      <c r="AT2" s="183"/>
      <c r="AU2" s="183"/>
      <c r="AV2" s="183"/>
      <c r="AW2" s="183"/>
      <c r="AX2" s="183"/>
      <c r="AY2" s="183"/>
      <c r="AZ2" s="183"/>
      <c r="BA2" s="183"/>
      <c r="BB2" s="183"/>
      <c r="BC2" s="183"/>
      <c r="BD2" s="183"/>
      <c r="BE2" s="183"/>
      <c r="BS2" s="13" t="s">
        <v>6</v>
      </c>
      <c r="BT2" s="13" t="s">
        <v>7</v>
      </c>
    </row>
    <row r="3" spans="1:74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7</v>
      </c>
    </row>
    <row r="4" spans="1:74" ht="24.9" customHeight="1">
      <c r="B4" s="16"/>
      <c r="D4" s="17" t="s">
        <v>8</v>
      </c>
      <c r="AR4" s="16"/>
      <c r="AS4" s="18" t="s">
        <v>9</v>
      </c>
      <c r="BE4" s="19" t="s">
        <v>10</v>
      </c>
      <c r="BS4" s="13" t="s">
        <v>11</v>
      </c>
    </row>
    <row r="5" spans="1:74" ht="12" customHeight="1">
      <c r="B5" s="16"/>
      <c r="D5" s="20" t="s">
        <v>12</v>
      </c>
      <c r="K5" s="182" t="s">
        <v>13</v>
      </c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R5" s="16"/>
      <c r="BE5" s="179" t="s">
        <v>14</v>
      </c>
      <c r="BS5" s="13" t="s">
        <v>6</v>
      </c>
    </row>
    <row r="6" spans="1:74" ht="36.9" customHeight="1">
      <c r="B6" s="16"/>
      <c r="D6" s="22" t="s">
        <v>15</v>
      </c>
      <c r="K6" s="184" t="s">
        <v>16</v>
      </c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R6" s="16"/>
      <c r="BE6" s="180"/>
      <c r="BS6" s="13" t="s">
        <v>6</v>
      </c>
    </row>
    <row r="7" spans="1:74" ht="12" customHeight="1">
      <c r="B7" s="16"/>
      <c r="D7" s="23" t="s">
        <v>17</v>
      </c>
      <c r="K7" s="21" t="s">
        <v>1</v>
      </c>
      <c r="AK7" s="23" t="s">
        <v>18</v>
      </c>
      <c r="AN7" s="21" t="s">
        <v>1</v>
      </c>
      <c r="AR7" s="16"/>
      <c r="BE7" s="180"/>
      <c r="BS7" s="13" t="s">
        <v>6</v>
      </c>
    </row>
    <row r="8" spans="1:74" ht="12" customHeight="1">
      <c r="B8" s="16"/>
      <c r="D8" s="23" t="s">
        <v>19</v>
      </c>
      <c r="K8" s="21" t="s">
        <v>20</v>
      </c>
      <c r="AK8" s="23" t="s">
        <v>21</v>
      </c>
      <c r="AN8" s="24" t="s">
        <v>22</v>
      </c>
      <c r="AR8" s="16"/>
      <c r="BE8" s="180"/>
      <c r="BS8" s="13" t="s">
        <v>6</v>
      </c>
    </row>
    <row r="9" spans="1:74" ht="14.4" customHeight="1">
      <c r="B9" s="16"/>
      <c r="AR9" s="16"/>
      <c r="BE9" s="180"/>
      <c r="BS9" s="13" t="s">
        <v>6</v>
      </c>
    </row>
    <row r="10" spans="1:74" ht="12" customHeight="1">
      <c r="B10" s="16"/>
      <c r="D10" s="23" t="s">
        <v>23</v>
      </c>
      <c r="AK10" s="23" t="s">
        <v>24</v>
      </c>
      <c r="AN10" s="21" t="s">
        <v>1</v>
      </c>
      <c r="AR10" s="16"/>
      <c r="BE10" s="180"/>
      <c r="BS10" s="13" t="s">
        <v>6</v>
      </c>
    </row>
    <row r="11" spans="1:74" ht="18.45" customHeight="1">
      <c r="B11" s="16"/>
      <c r="E11" s="21" t="s">
        <v>25</v>
      </c>
      <c r="AK11" s="23" t="s">
        <v>26</v>
      </c>
      <c r="AN11" s="21" t="s">
        <v>1</v>
      </c>
      <c r="AR11" s="16"/>
      <c r="BE11" s="180"/>
      <c r="BS11" s="13" t="s">
        <v>6</v>
      </c>
    </row>
    <row r="12" spans="1:74" ht="6.9" customHeight="1">
      <c r="B12" s="16"/>
      <c r="AR12" s="16"/>
      <c r="BE12" s="180"/>
      <c r="BS12" s="13" t="s">
        <v>6</v>
      </c>
    </row>
    <row r="13" spans="1:74" ht="12" customHeight="1">
      <c r="B13" s="16"/>
      <c r="D13" s="23" t="s">
        <v>27</v>
      </c>
      <c r="AK13" s="23" t="s">
        <v>24</v>
      </c>
      <c r="AN13" s="25" t="s">
        <v>28</v>
      </c>
      <c r="AR13" s="16"/>
      <c r="BE13" s="180"/>
      <c r="BS13" s="13" t="s">
        <v>6</v>
      </c>
    </row>
    <row r="14" spans="1:74" ht="13.2">
      <c r="B14" s="16"/>
      <c r="E14" s="185" t="s">
        <v>28</v>
      </c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23" t="s">
        <v>26</v>
      </c>
      <c r="AN14" s="25" t="s">
        <v>28</v>
      </c>
      <c r="AR14" s="16"/>
      <c r="BE14" s="180"/>
      <c r="BS14" s="13" t="s">
        <v>6</v>
      </c>
    </row>
    <row r="15" spans="1:74" ht="6.9" customHeight="1">
      <c r="B15" s="16"/>
      <c r="AR15" s="16"/>
      <c r="BE15" s="180"/>
      <c r="BS15" s="13" t="s">
        <v>3</v>
      </c>
    </row>
    <row r="16" spans="1:74" ht="12" customHeight="1">
      <c r="B16" s="16"/>
      <c r="D16" s="23" t="s">
        <v>29</v>
      </c>
      <c r="AK16" s="23" t="s">
        <v>24</v>
      </c>
      <c r="AN16" s="21" t="s">
        <v>1</v>
      </c>
      <c r="AR16" s="16"/>
      <c r="BE16" s="180"/>
      <c r="BS16" s="13" t="s">
        <v>3</v>
      </c>
    </row>
    <row r="17" spans="2:71" ht="18.45" customHeight="1">
      <c r="B17" s="16"/>
      <c r="E17" s="21" t="s">
        <v>30</v>
      </c>
      <c r="AK17" s="23" t="s">
        <v>26</v>
      </c>
      <c r="AN17" s="21" t="s">
        <v>1</v>
      </c>
      <c r="AR17" s="16"/>
      <c r="BE17" s="180"/>
      <c r="BS17" s="13" t="s">
        <v>31</v>
      </c>
    </row>
    <row r="18" spans="2:71" ht="6.9" customHeight="1">
      <c r="B18" s="16"/>
      <c r="AR18" s="16"/>
      <c r="BE18" s="180"/>
      <c r="BS18" s="13" t="s">
        <v>6</v>
      </c>
    </row>
    <row r="19" spans="2:71" ht="12" customHeight="1">
      <c r="B19" s="16"/>
      <c r="D19" s="23" t="s">
        <v>32</v>
      </c>
      <c r="AK19" s="23" t="s">
        <v>24</v>
      </c>
      <c r="AN19" s="21" t="s">
        <v>1</v>
      </c>
      <c r="AR19" s="16"/>
      <c r="BE19" s="180"/>
      <c r="BS19" s="13" t="s">
        <v>6</v>
      </c>
    </row>
    <row r="20" spans="2:71" ht="18.45" customHeight="1">
      <c r="B20" s="16"/>
      <c r="E20" s="21" t="s">
        <v>30</v>
      </c>
      <c r="AK20" s="23" t="s">
        <v>26</v>
      </c>
      <c r="AN20" s="21" t="s">
        <v>1</v>
      </c>
      <c r="AR20" s="16"/>
      <c r="BE20" s="180"/>
      <c r="BS20" s="13" t="s">
        <v>31</v>
      </c>
    </row>
    <row r="21" spans="2:71" ht="6.9" customHeight="1">
      <c r="B21" s="16"/>
      <c r="AR21" s="16"/>
      <c r="BE21" s="180"/>
    </row>
    <row r="22" spans="2:71" ht="12" customHeight="1">
      <c r="B22" s="16"/>
      <c r="D22" s="23" t="s">
        <v>33</v>
      </c>
      <c r="AR22" s="16"/>
      <c r="BE22" s="180"/>
    </row>
    <row r="23" spans="2:71" ht="71.25" customHeight="1">
      <c r="B23" s="16"/>
      <c r="E23" s="187" t="s">
        <v>34</v>
      </c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R23" s="16"/>
      <c r="BE23" s="180"/>
    </row>
    <row r="24" spans="2:71" ht="6.9" customHeight="1">
      <c r="B24" s="16"/>
      <c r="AR24" s="16"/>
      <c r="BE24" s="180"/>
    </row>
    <row r="25" spans="2:71" ht="6.9" customHeight="1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180"/>
    </row>
    <row r="26" spans="2:71" s="1" customFormat="1" ht="25.95" customHeight="1">
      <c r="B26" s="28"/>
      <c r="D26" s="29" t="s">
        <v>35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188">
        <f>ROUND(AG94,2)</f>
        <v>0</v>
      </c>
      <c r="AL26" s="189"/>
      <c r="AM26" s="189"/>
      <c r="AN26" s="189"/>
      <c r="AO26" s="189"/>
      <c r="AR26" s="28"/>
      <c r="BE26" s="180"/>
    </row>
    <row r="27" spans="2:71" s="1" customFormat="1" ht="6.9" customHeight="1">
      <c r="B27" s="28"/>
      <c r="AR27" s="28"/>
      <c r="BE27" s="180"/>
    </row>
    <row r="28" spans="2:71" s="1" customFormat="1" ht="13.2">
      <c r="B28" s="28"/>
      <c r="L28" s="190" t="s">
        <v>36</v>
      </c>
      <c r="M28" s="190"/>
      <c r="N28" s="190"/>
      <c r="O28" s="190"/>
      <c r="P28" s="190"/>
      <c r="W28" s="190" t="s">
        <v>37</v>
      </c>
      <c r="X28" s="190"/>
      <c r="Y28" s="190"/>
      <c r="Z28" s="190"/>
      <c r="AA28" s="190"/>
      <c r="AB28" s="190"/>
      <c r="AC28" s="190"/>
      <c r="AD28" s="190"/>
      <c r="AE28" s="190"/>
      <c r="AK28" s="190" t="s">
        <v>38</v>
      </c>
      <c r="AL28" s="190"/>
      <c r="AM28" s="190"/>
      <c r="AN28" s="190"/>
      <c r="AO28" s="190"/>
      <c r="AR28" s="28"/>
      <c r="BE28" s="180"/>
    </row>
    <row r="29" spans="2:71" s="2" customFormat="1" ht="14.4" customHeight="1">
      <c r="B29" s="32"/>
      <c r="D29" s="23" t="s">
        <v>39</v>
      </c>
      <c r="F29" s="33" t="s">
        <v>40</v>
      </c>
      <c r="L29" s="193">
        <v>0.2</v>
      </c>
      <c r="M29" s="192"/>
      <c r="N29" s="192"/>
      <c r="O29" s="192"/>
      <c r="P29" s="192"/>
      <c r="Q29" s="34"/>
      <c r="R29" s="34"/>
      <c r="S29" s="34"/>
      <c r="T29" s="34"/>
      <c r="U29" s="34"/>
      <c r="V29" s="34"/>
      <c r="W29" s="191">
        <f>ROUND(AZ94, 2)</f>
        <v>0</v>
      </c>
      <c r="X29" s="192"/>
      <c r="Y29" s="192"/>
      <c r="Z29" s="192"/>
      <c r="AA29" s="192"/>
      <c r="AB29" s="192"/>
      <c r="AC29" s="192"/>
      <c r="AD29" s="192"/>
      <c r="AE29" s="192"/>
      <c r="AF29" s="34"/>
      <c r="AG29" s="34"/>
      <c r="AH29" s="34"/>
      <c r="AI29" s="34"/>
      <c r="AJ29" s="34"/>
      <c r="AK29" s="191">
        <f>ROUND(AV94, 2)</f>
        <v>0</v>
      </c>
      <c r="AL29" s="192"/>
      <c r="AM29" s="192"/>
      <c r="AN29" s="192"/>
      <c r="AO29" s="192"/>
      <c r="AP29" s="34"/>
      <c r="AQ29" s="34"/>
      <c r="AR29" s="35"/>
      <c r="AS29" s="34"/>
      <c r="AT29" s="34"/>
      <c r="AU29" s="34"/>
      <c r="AV29" s="34"/>
      <c r="AW29" s="34"/>
      <c r="AX29" s="34"/>
      <c r="AY29" s="34"/>
      <c r="AZ29" s="34"/>
      <c r="BE29" s="181"/>
    </row>
    <row r="30" spans="2:71" s="2" customFormat="1" ht="14.4" customHeight="1">
      <c r="B30" s="32"/>
      <c r="F30" s="33" t="s">
        <v>41</v>
      </c>
      <c r="L30" s="193">
        <v>0.2</v>
      </c>
      <c r="M30" s="192"/>
      <c r="N30" s="192"/>
      <c r="O30" s="192"/>
      <c r="P30" s="192"/>
      <c r="Q30" s="34"/>
      <c r="R30" s="34"/>
      <c r="S30" s="34"/>
      <c r="T30" s="34"/>
      <c r="U30" s="34"/>
      <c r="V30" s="34"/>
      <c r="W30" s="191">
        <f>ROUND(BA94, 2)</f>
        <v>0</v>
      </c>
      <c r="X30" s="192"/>
      <c r="Y30" s="192"/>
      <c r="Z30" s="192"/>
      <c r="AA30" s="192"/>
      <c r="AB30" s="192"/>
      <c r="AC30" s="192"/>
      <c r="AD30" s="192"/>
      <c r="AE30" s="192"/>
      <c r="AF30" s="34"/>
      <c r="AG30" s="34"/>
      <c r="AH30" s="34"/>
      <c r="AI30" s="34"/>
      <c r="AJ30" s="34"/>
      <c r="AK30" s="191">
        <f>ROUND(AW94, 2)</f>
        <v>0</v>
      </c>
      <c r="AL30" s="192"/>
      <c r="AM30" s="192"/>
      <c r="AN30" s="192"/>
      <c r="AO30" s="192"/>
      <c r="AP30" s="34"/>
      <c r="AQ30" s="34"/>
      <c r="AR30" s="35"/>
      <c r="AS30" s="34"/>
      <c r="AT30" s="34"/>
      <c r="AU30" s="34"/>
      <c r="AV30" s="34"/>
      <c r="AW30" s="34"/>
      <c r="AX30" s="34"/>
      <c r="AY30" s="34"/>
      <c r="AZ30" s="34"/>
      <c r="BE30" s="181"/>
    </row>
    <row r="31" spans="2:71" s="2" customFormat="1" ht="14.4" hidden="1" customHeight="1">
      <c r="B31" s="32"/>
      <c r="F31" s="23" t="s">
        <v>42</v>
      </c>
      <c r="L31" s="196">
        <v>0.2</v>
      </c>
      <c r="M31" s="195"/>
      <c r="N31" s="195"/>
      <c r="O31" s="195"/>
      <c r="P31" s="195"/>
      <c r="W31" s="194">
        <f>ROUND(BB94, 2)</f>
        <v>0</v>
      </c>
      <c r="X31" s="195"/>
      <c r="Y31" s="195"/>
      <c r="Z31" s="195"/>
      <c r="AA31" s="195"/>
      <c r="AB31" s="195"/>
      <c r="AC31" s="195"/>
      <c r="AD31" s="195"/>
      <c r="AE31" s="195"/>
      <c r="AK31" s="194">
        <v>0</v>
      </c>
      <c r="AL31" s="195"/>
      <c r="AM31" s="195"/>
      <c r="AN31" s="195"/>
      <c r="AO31" s="195"/>
      <c r="AR31" s="32"/>
      <c r="BE31" s="181"/>
    </row>
    <row r="32" spans="2:71" s="2" customFormat="1" ht="14.4" hidden="1" customHeight="1">
      <c r="B32" s="32"/>
      <c r="F32" s="23" t="s">
        <v>43</v>
      </c>
      <c r="L32" s="196">
        <v>0.2</v>
      </c>
      <c r="M32" s="195"/>
      <c r="N32" s="195"/>
      <c r="O32" s="195"/>
      <c r="P32" s="195"/>
      <c r="W32" s="194">
        <f>ROUND(BC94, 2)</f>
        <v>0</v>
      </c>
      <c r="X32" s="195"/>
      <c r="Y32" s="195"/>
      <c r="Z32" s="195"/>
      <c r="AA32" s="195"/>
      <c r="AB32" s="195"/>
      <c r="AC32" s="195"/>
      <c r="AD32" s="195"/>
      <c r="AE32" s="195"/>
      <c r="AK32" s="194">
        <v>0</v>
      </c>
      <c r="AL32" s="195"/>
      <c r="AM32" s="195"/>
      <c r="AN32" s="195"/>
      <c r="AO32" s="195"/>
      <c r="AR32" s="32"/>
      <c r="BE32" s="181"/>
    </row>
    <row r="33" spans="2:57" s="2" customFormat="1" ht="14.4" hidden="1" customHeight="1">
      <c r="B33" s="32"/>
      <c r="F33" s="33" t="s">
        <v>44</v>
      </c>
      <c r="L33" s="193">
        <v>0</v>
      </c>
      <c r="M33" s="192"/>
      <c r="N33" s="192"/>
      <c r="O33" s="192"/>
      <c r="P33" s="192"/>
      <c r="Q33" s="34"/>
      <c r="R33" s="34"/>
      <c r="S33" s="34"/>
      <c r="T33" s="34"/>
      <c r="U33" s="34"/>
      <c r="V33" s="34"/>
      <c r="W33" s="191">
        <f>ROUND(BD94, 2)</f>
        <v>0</v>
      </c>
      <c r="X33" s="192"/>
      <c r="Y33" s="192"/>
      <c r="Z33" s="192"/>
      <c r="AA33" s="192"/>
      <c r="AB33" s="192"/>
      <c r="AC33" s="192"/>
      <c r="AD33" s="192"/>
      <c r="AE33" s="192"/>
      <c r="AF33" s="34"/>
      <c r="AG33" s="34"/>
      <c r="AH33" s="34"/>
      <c r="AI33" s="34"/>
      <c r="AJ33" s="34"/>
      <c r="AK33" s="191">
        <v>0</v>
      </c>
      <c r="AL33" s="192"/>
      <c r="AM33" s="192"/>
      <c r="AN33" s="192"/>
      <c r="AO33" s="192"/>
      <c r="AP33" s="34"/>
      <c r="AQ33" s="34"/>
      <c r="AR33" s="35"/>
      <c r="AS33" s="34"/>
      <c r="AT33" s="34"/>
      <c r="AU33" s="34"/>
      <c r="AV33" s="34"/>
      <c r="AW33" s="34"/>
      <c r="AX33" s="34"/>
      <c r="AY33" s="34"/>
      <c r="AZ33" s="34"/>
      <c r="BE33" s="181"/>
    </row>
    <row r="34" spans="2:57" s="1" customFormat="1" ht="6.9" customHeight="1">
      <c r="B34" s="28"/>
      <c r="AR34" s="28"/>
      <c r="BE34" s="180"/>
    </row>
    <row r="35" spans="2:57" s="1" customFormat="1" ht="25.95" customHeight="1">
      <c r="B35" s="28"/>
      <c r="C35" s="36"/>
      <c r="D35" s="37" t="s">
        <v>45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46</v>
      </c>
      <c r="U35" s="38"/>
      <c r="V35" s="38"/>
      <c r="W35" s="38"/>
      <c r="X35" s="200" t="s">
        <v>47</v>
      </c>
      <c r="Y35" s="198"/>
      <c r="Z35" s="198"/>
      <c r="AA35" s="198"/>
      <c r="AB35" s="198"/>
      <c r="AC35" s="38"/>
      <c r="AD35" s="38"/>
      <c r="AE35" s="38"/>
      <c r="AF35" s="38"/>
      <c r="AG35" s="38"/>
      <c r="AH35" s="38"/>
      <c r="AI35" s="38"/>
      <c r="AJ35" s="38"/>
      <c r="AK35" s="197">
        <f>SUM(AK26:AK33)</f>
        <v>0</v>
      </c>
      <c r="AL35" s="198"/>
      <c r="AM35" s="198"/>
      <c r="AN35" s="198"/>
      <c r="AO35" s="199"/>
      <c r="AP35" s="36"/>
      <c r="AQ35" s="36"/>
      <c r="AR35" s="28"/>
    </row>
    <row r="36" spans="2:57" s="1" customFormat="1" ht="6.9" customHeight="1">
      <c r="B36" s="28"/>
      <c r="AR36" s="28"/>
    </row>
    <row r="37" spans="2:57" s="1" customFormat="1" ht="14.4" customHeight="1">
      <c r="B37" s="28"/>
      <c r="AR37" s="28"/>
    </row>
    <row r="38" spans="2:57" ht="14.4" customHeight="1">
      <c r="B38" s="16"/>
      <c r="AR38" s="16"/>
    </row>
    <row r="39" spans="2:57" ht="14.4" customHeight="1">
      <c r="B39" s="16"/>
      <c r="AR39" s="16"/>
    </row>
    <row r="40" spans="2:57" ht="14.4" customHeight="1">
      <c r="B40" s="16"/>
      <c r="AR40" s="16"/>
    </row>
    <row r="41" spans="2:57" ht="14.4" customHeight="1">
      <c r="B41" s="16"/>
      <c r="AR41" s="16"/>
    </row>
    <row r="42" spans="2:57" ht="14.4" customHeight="1">
      <c r="B42" s="16"/>
      <c r="AR42" s="16"/>
    </row>
    <row r="43" spans="2:57" ht="14.4" customHeight="1">
      <c r="B43" s="16"/>
      <c r="AR43" s="16"/>
    </row>
    <row r="44" spans="2:57" ht="14.4" customHeight="1">
      <c r="B44" s="16"/>
      <c r="AR44" s="16"/>
    </row>
    <row r="45" spans="2:57" ht="14.4" customHeight="1">
      <c r="B45" s="16"/>
      <c r="AR45" s="16"/>
    </row>
    <row r="46" spans="2:57" ht="14.4" customHeight="1">
      <c r="B46" s="16"/>
      <c r="AR46" s="16"/>
    </row>
    <row r="47" spans="2:57" ht="14.4" customHeight="1">
      <c r="B47" s="16"/>
      <c r="AR47" s="16"/>
    </row>
    <row r="48" spans="2:57" ht="14.4" customHeight="1">
      <c r="B48" s="16"/>
      <c r="AR48" s="16"/>
    </row>
    <row r="49" spans="2:44" s="1" customFormat="1" ht="14.4" customHeight="1">
      <c r="B49" s="28"/>
      <c r="D49" s="40" t="s">
        <v>48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49</v>
      </c>
      <c r="AI49" s="41"/>
      <c r="AJ49" s="41"/>
      <c r="AK49" s="41"/>
      <c r="AL49" s="41"/>
      <c r="AM49" s="41"/>
      <c r="AN49" s="41"/>
      <c r="AO49" s="41"/>
      <c r="AR49" s="28"/>
    </row>
    <row r="50" spans="2:44" ht="10.199999999999999">
      <c r="B50" s="16"/>
      <c r="AR50" s="16"/>
    </row>
    <row r="51" spans="2:44" ht="10.199999999999999">
      <c r="B51" s="16"/>
      <c r="AR51" s="16"/>
    </row>
    <row r="52" spans="2:44" ht="10.199999999999999">
      <c r="B52" s="16"/>
      <c r="AR52" s="16"/>
    </row>
    <row r="53" spans="2:44" ht="10.199999999999999">
      <c r="B53" s="16"/>
      <c r="AR53" s="16"/>
    </row>
    <row r="54" spans="2:44" ht="10.199999999999999">
      <c r="B54" s="16"/>
      <c r="AR54" s="16"/>
    </row>
    <row r="55" spans="2:44" ht="10.199999999999999">
      <c r="B55" s="16"/>
      <c r="AR55" s="16"/>
    </row>
    <row r="56" spans="2:44" ht="10.199999999999999">
      <c r="B56" s="16"/>
      <c r="AR56" s="16"/>
    </row>
    <row r="57" spans="2:44" ht="10.199999999999999">
      <c r="B57" s="16"/>
      <c r="AR57" s="16"/>
    </row>
    <row r="58" spans="2:44" ht="10.199999999999999">
      <c r="B58" s="16"/>
      <c r="AR58" s="16"/>
    </row>
    <row r="59" spans="2:44" ht="10.199999999999999">
      <c r="B59" s="16"/>
      <c r="AR59" s="16"/>
    </row>
    <row r="60" spans="2:44" s="1" customFormat="1" ht="13.2">
      <c r="B60" s="28"/>
      <c r="D60" s="42" t="s">
        <v>50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42" t="s">
        <v>51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42" t="s">
        <v>50</v>
      </c>
      <c r="AI60" s="30"/>
      <c r="AJ60" s="30"/>
      <c r="AK60" s="30"/>
      <c r="AL60" s="30"/>
      <c r="AM60" s="42" t="s">
        <v>51</v>
      </c>
      <c r="AN60" s="30"/>
      <c r="AO60" s="30"/>
      <c r="AR60" s="28"/>
    </row>
    <row r="61" spans="2:44" ht="10.199999999999999">
      <c r="B61" s="16"/>
      <c r="AR61" s="16"/>
    </row>
    <row r="62" spans="2:44" ht="10.199999999999999">
      <c r="B62" s="16"/>
      <c r="AR62" s="16"/>
    </row>
    <row r="63" spans="2:44" ht="10.199999999999999">
      <c r="B63" s="16"/>
      <c r="AR63" s="16"/>
    </row>
    <row r="64" spans="2:44" s="1" customFormat="1" ht="13.2">
      <c r="B64" s="28"/>
      <c r="D64" s="40" t="s">
        <v>52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53</v>
      </c>
      <c r="AI64" s="41"/>
      <c r="AJ64" s="41"/>
      <c r="AK64" s="41"/>
      <c r="AL64" s="41"/>
      <c r="AM64" s="41"/>
      <c r="AN64" s="41"/>
      <c r="AO64" s="41"/>
      <c r="AR64" s="28"/>
    </row>
    <row r="65" spans="2:44" ht="10.199999999999999">
      <c r="B65" s="16"/>
      <c r="AR65" s="16"/>
    </row>
    <row r="66" spans="2:44" ht="10.199999999999999">
      <c r="B66" s="16"/>
      <c r="AR66" s="16"/>
    </row>
    <row r="67" spans="2:44" ht="10.199999999999999">
      <c r="B67" s="16"/>
      <c r="AR67" s="16"/>
    </row>
    <row r="68" spans="2:44" ht="10.199999999999999">
      <c r="B68" s="16"/>
      <c r="AR68" s="16"/>
    </row>
    <row r="69" spans="2:44" ht="10.199999999999999">
      <c r="B69" s="16"/>
      <c r="AR69" s="16"/>
    </row>
    <row r="70" spans="2:44" ht="10.199999999999999">
      <c r="B70" s="16"/>
      <c r="AR70" s="16"/>
    </row>
    <row r="71" spans="2:44" ht="10.199999999999999">
      <c r="B71" s="16"/>
      <c r="AR71" s="16"/>
    </row>
    <row r="72" spans="2:44" ht="10.199999999999999">
      <c r="B72" s="16"/>
      <c r="AR72" s="16"/>
    </row>
    <row r="73" spans="2:44" ht="10.199999999999999">
      <c r="B73" s="16"/>
      <c r="AR73" s="16"/>
    </row>
    <row r="74" spans="2:44" ht="10.199999999999999">
      <c r="B74" s="16"/>
      <c r="AR74" s="16"/>
    </row>
    <row r="75" spans="2:44" s="1" customFormat="1" ht="13.2">
      <c r="B75" s="28"/>
      <c r="D75" s="42" t="s">
        <v>50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42" t="s">
        <v>51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42" t="s">
        <v>50</v>
      </c>
      <c r="AI75" s="30"/>
      <c r="AJ75" s="30"/>
      <c r="AK75" s="30"/>
      <c r="AL75" s="30"/>
      <c r="AM75" s="42" t="s">
        <v>51</v>
      </c>
      <c r="AN75" s="30"/>
      <c r="AO75" s="30"/>
      <c r="AR75" s="28"/>
    </row>
    <row r="76" spans="2:44" s="1" customFormat="1" ht="10.199999999999999">
      <c r="B76" s="28"/>
      <c r="AR76" s="28"/>
    </row>
    <row r="77" spans="2:44" s="1" customFormat="1" ht="6.9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28"/>
    </row>
    <row r="81" spans="2:91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28"/>
    </row>
    <row r="82" spans="2:91" s="1" customFormat="1" ht="24.9" customHeight="1">
      <c r="B82" s="28"/>
      <c r="C82" s="17" t="s">
        <v>54</v>
      </c>
      <c r="AR82" s="28"/>
    </row>
    <row r="83" spans="2:91" s="1" customFormat="1" ht="6.9" customHeight="1">
      <c r="B83" s="28"/>
      <c r="AR83" s="28"/>
    </row>
    <row r="84" spans="2:91" s="3" customFormat="1" ht="12" customHeight="1">
      <c r="B84" s="47"/>
      <c r="C84" s="23" t="s">
        <v>12</v>
      </c>
      <c r="L84" s="3" t="str">
        <f>K5</f>
        <v>24-1004F_REV2</v>
      </c>
      <c r="AR84" s="47"/>
    </row>
    <row r="85" spans="2:91" s="4" customFormat="1" ht="36.9" customHeight="1">
      <c r="B85" s="48"/>
      <c r="C85" s="49" t="s">
        <v>15</v>
      </c>
      <c r="L85" s="208" t="str">
        <f>K6</f>
        <v>Archeoskanzen Bojná</v>
      </c>
      <c r="M85" s="209"/>
      <c r="N85" s="209"/>
      <c r="O85" s="209"/>
      <c r="P85" s="209"/>
      <c r="Q85" s="209"/>
      <c r="R85" s="209"/>
      <c r="S85" s="209"/>
      <c r="T85" s="209"/>
      <c r="U85" s="209"/>
      <c r="V85" s="209"/>
      <c r="W85" s="209"/>
      <c r="X85" s="209"/>
      <c r="Y85" s="209"/>
      <c r="Z85" s="209"/>
      <c r="AA85" s="209"/>
      <c r="AB85" s="209"/>
      <c r="AC85" s="209"/>
      <c r="AD85" s="209"/>
      <c r="AE85" s="209"/>
      <c r="AF85" s="209"/>
      <c r="AG85" s="209"/>
      <c r="AH85" s="209"/>
      <c r="AI85" s="209"/>
      <c r="AJ85" s="209"/>
      <c r="AR85" s="48"/>
    </row>
    <row r="86" spans="2:91" s="1" customFormat="1" ht="6.9" customHeight="1">
      <c r="B86" s="28"/>
      <c r="AR86" s="28"/>
    </row>
    <row r="87" spans="2:91" s="1" customFormat="1" ht="12" customHeight="1">
      <c r="B87" s="28"/>
      <c r="C87" s="23" t="s">
        <v>19</v>
      </c>
      <c r="L87" s="50" t="str">
        <f>IF(K8="","",K8)</f>
        <v>okrajová časť obce Bojná</v>
      </c>
      <c r="AI87" s="23" t="s">
        <v>21</v>
      </c>
      <c r="AM87" s="215" t="str">
        <f>IF(AN8= "","",AN8)</f>
        <v>19. 6. 2024</v>
      </c>
      <c r="AN87" s="215"/>
      <c r="AR87" s="28"/>
    </row>
    <row r="88" spans="2:91" s="1" customFormat="1" ht="6.9" customHeight="1">
      <c r="B88" s="28"/>
      <c r="AR88" s="28"/>
    </row>
    <row r="89" spans="2:91" s="1" customFormat="1" ht="25.65" customHeight="1">
      <c r="B89" s="28"/>
      <c r="C89" s="23" t="s">
        <v>23</v>
      </c>
      <c r="L89" s="3" t="str">
        <f>IF(E11= "","",E11)</f>
        <v>Obec Bojná, 201 Bojná, 956 01 Bojná</v>
      </c>
      <c r="AI89" s="23" t="s">
        <v>29</v>
      </c>
      <c r="AM89" s="216" t="str">
        <f>IF(E17="","",E17)</f>
        <v>Projekt design s.r.o., Brezová 89/1B, Tovarníky</v>
      </c>
      <c r="AN89" s="217"/>
      <c r="AO89" s="217"/>
      <c r="AP89" s="217"/>
      <c r="AR89" s="28"/>
      <c r="AS89" s="218" t="s">
        <v>55</v>
      </c>
      <c r="AT89" s="219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2:91" s="1" customFormat="1" ht="25.65" customHeight="1">
      <c r="B90" s="28"/>
      <c r="C90" s="23" t="s">
        <v>27</v>
      </c>
      <c r="L90" s="3" t="str">
        <f>IF(E14= "Vyplň údaj","",E14)</f>
        <v/>
      </c>
      <c r="AI90" s="23" t="s">
        <v>32</v>
      </c>
      <c r="AM90" s="216" t="str">
        <f>IF(E20="","",E20)</f>
        <v>Projekt design s.r.o., Brezová 89/1B, Tovarníky</v>
      </c>
      <c r="AN90" s="217"/>
      <c r="AO90" s="217"/>
      <c r="AP90" s="217"/>
      <c r="AR90" s="28"/>
      <c r="AS90" s="220"/>
      <c r="AT90" s="221"/>
      <c r="BD90" s="55"/>
    </row>
    <row r="91" spans="2:91" s="1" customFormat="1" ht="10.8" customHeight="1">
      <c r="B91" s="28"/>
      <c r="AR91" s="28"/>
      <c r="AS91" s="220"/>
      <c r="AT91" s="221"/>
      <c r="BD91" s="55"/>
    </row>
    <row r="92" spans="2:91" s="1" customFormat="1" ht="29.25" customHeight="1">
      <c r="B92" s="28"/>
      <c r="C92" s="210" t="s">
        <v>56</v>
      </c>
      <c r="D92" s="211"/>
      <c r="E92" s="211"/>
      <c r="F92" s="211"/>
      <c r="G92" s="211"/>
      <c r="H92" s="56"/>
      <c r="I92" s="212" t="s">
        <v>57</v>
      </c>
      <c r="J92" s="211"/>
      <c r="K92" s="211"/>
      <c r="L92" s="211"/>
      <c r="M92" s="211"/>
      <c r="N92" s="211"/>
      <c r="O92" s="211"/>
      <c r="P92" s="211"/>
      <c r="Q92" s="211"/>
      <c r="R92" s="211"/>
      <c r="S92" s="211"/>
      <c r="T92" s="211"/>
      <c r="U92" s="211"/>
      <c r="V92" s="211"/>
      <c r="W92" s="211"/>
      <c r="X92" s="211"/>
      <c r="Y92" s="211"/>
      <c r="Z92" s="211"/>
      <c r="AA92" s="211"/>
      <c r="AB92" s="211"/>
      <c r="AC92" s="211"/>
      <c r="AD92" s="211"/>
      <c r="AE92" s="211"/>
      <c r="AF92" s="211"/>
      <c r="AG92" s="222" t="s">
        <v>58</v>
      </c>
      <c r="AH92" s="211"/>
      <c r="AI92" s="211"/>
      <c r="AJ92" s="211"/>
      <c r="AK92" s="211"/>
      <c r="AL92" s="211"/>
      <c r="AM92" s="211"/>
      <c r="AN92" s="212" t="s">
        <v>59</v>
      </c>
      <c r="AO92" s="211"/>
      <c r="AP92" s="223"/>
      <c r="AQ92" s="57" t="s">
        <v>60</v>
      </c>
      <c r="AR92" s="28"/>
      <c r="AS92" s="58" t="s">
        <v>61</v>
      </c>
      <c r="AT92" s="59" t="s">
        <v>62</v>
      </c>
      <c r="AU92" s="59" t="s">
        <v>63</v>
      </c>
      <c r="AV92" s="59" t="s">
        <v>64</v>
      </c>
      <c r="AW92" s="59" t="s">
        <v>65</v>
      </c>
      <c r="AX92" s="59" t="s">
        <v>66</v>
      </c>
      <c r="AY92" s="59" t="s">
        <v>67</v>
      </c>
      <c r="AZ92" s="59" t="s">
        <v>68</v>
      </c>
      <c r="BA92" s="59" t="s">
        <v>69</v>
      </c>
      <c r="BB92" s="59" t="s">
        <v>70</v>
      </c>
      <c r="BC92" s="59" t="s">
        <v>71</v>
      </c>
      <c r="BD92" s="60" t="s">
        <v>72</v>
      </c>
    </row>
    <row r="93" spans="2:91" s="1" customFormat="1" ht="10.8" customHeight="1">
      <c r="B93" s="28"/>
      <c r="AR93" s="28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2:91" s="5" customFormat="1" ht="32.4" customHeight="1">
      <c r="B94" s="62"/>
      <c r="C94" s="63" t="s">
        <v>73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24">
        <f>ROUND(AG95+AG103+AG114+AG122+AG130+SUM(AG156:AG160)+AG172,2)</f>
        <v>0</v>
      </c>
      <c r="AH94" s="224"/>
      <c r="AI94" s="224"/>
      <c r="AJ94" s="224"/>
      <c r="AK94" s="224"/>
      <c r="AL94" s="224"/>
      <c r="AM94" s="224"/>
      <c r="AN94" s="225">
        <f t="shared" ref="AN94:AN125" si="0">SUM(AG94,AT94)</f>
        <v>0</v>
      </c>
      <c r="AO94" s="225"/>
      <c r="AP94" s="225"/>
      <c r="AQ94" s="66" t="s">
        <v>1</v>
      </c>
      <c r="AR94" s="62"/>
      <c r="AS94" s="67">
        <f>ROUND(AS95+AS103+AS114+AS122+AS130+SUM(AS156:AS160)+AS172,2)</f>
        <v>0</v>
      </c>
      <c r="AT94" s="68">
        <f t="shared" ref="AT94:AT125" si="1">ROUND(SUM(AV94:AW94),2)</f>
        <v>0</v>
      </c>
      <c r="AU94" s="69">
        <f>ROUND(AU95+AU103+AU114+AU122+AU130+SUM(AU156:AU160)+AU172,5)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ROUND(AZ95+AZ103+AZ114+AZ122+AZ130+SUM(AZ156:AZ160)+AZ172,2)</f>
        <v>0</v>
      </c>
      <c r="BA94" s="68">
        <f>ROUND(BA95+BA103+BA114+BA122+BA130+SUM(BA156:BA160)+BA172,2)</f>
        <v>0</v>
      </c>
      <c r="BB94" s="68">
        <f>ROUND(BB95+BB103+BB114+BB122+BB130+SUM(BB156:BB160)+BB172,2)</f>
        <v>0</v>
      </c>
      <c r="BC94" s="68">
        <f>ROUND(BC95+BC103+BC114+BC122+BC130+SUM(BC156:BC160)+BC172,2)</f>
        <v>0</v>
      </c>
      <c r="BD94" s="70">
        <f>ROUND(BD95+BD103+BD114+BD122+BD130+SUM(BD156:BD160)+BD172,2)</f>
        <v>0</v>
      </c>
      <c r="BS94" s="71" t="s">
        <v>74</v>
      </c>
      <c r="BT94" s="71" t="s">
        <v>75</v>
      </c>
      <c r="BU94" s="72" t="s">
        <v>76</v>
      </c>
      <c r="BV94" s="71" t="s">
        <v>77</v>
      </c>
      <c r="BW94" s="71" t="s">
        <v>4</v>
      </c>
      <c r="BX94" s="71" t="s">
        <v>78</v>
      </c>
      <c r="CL94" s="71" t="s">
        <v>1</v>
      </c>
    </row>
    <row r="95" spans="2:91" s="6" customFormat="1" ht="16.5" customHeight="1">
      <c r="B95" s="73"/>
      <c r="C95" s="74"/>
      <c r="D95" s="213" t="s">
        <v>79</v>
      </c>
      <c r="E95" s="213"/>
      <c r="F95" s="213"/>
      <c r="G95" s="213"/>
      <c r="H95" s="213"/>
      <c r="I95" s="75"/>
      <c r="J95" s="213" t="s">
        <v>80</v>
      </c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06">
        <f>ROUND(AG96+SUM(AG99:AG102),2)</f>
        <v>0</v>
      </c>
      <c r="AH95" s="205"/>
      <c r="AI95" s="205"/>
      <c r="AJ95" s="205"/>
      <c r="AK95" s="205"/>
      <c r="AL95" s="205"/>
      <c r="AM95" s="205"/>
      <c r="AN95" s="204">
        <f t="shared" si="0"/>
        <v>0</v>
      </c>
      <c r="AO95" s="205"/>
      <c r="AP95" s="205"/>
      <c r="AQ95" s="76" t="s">
        <v>81</v>
      </c>
      <c r="AR95" s="73"/>
      <c r="AS95" s="77">
        <f>ROUND(AS96+SUM(AS99:AS102),2)</f>
        <v>0</v>
      </c>
      <c r="AT95" s="78">
        <f t="shared" si="1"/>
        <v>0</v>
      </c>
      <c r="AU95" s="79">
        <f>ROUND(AU96+SUM(AU99:AU102),5)</f>
        <v>0</v>
      </c>
      <c r="AV95" s="78">
        <f>ROUND(AZ95*L29,2)</f>
        <v>0</v>
      </c>
      <c r="AW95" s="78">
        <f>ROUND(BA95*L30,2)</f>
        <v>0</v>
      </c>
      <c r="AX95" s="78">
        <f>ROUND(BB95*L29,2)</f>
        <v>0</v>
      </c>
      <c r="AY95" s="78">
        <f>ROUND(BC95*L30,2)</f>
        <v>0</v>
      </c>
      <c r="AZ95" s="78">
        <f>ROUND(AZ96+SUM(AZ99:AZ102),2)</f>
        <v>0</v>
      </c>
      <c r="BA95" s="78">
        <f>ROUND(BA96+SUM(BA99:BA102),2)</f>
        <v>0</v>
      </c>
      <c r="BB95" s="78">
        <f>ROUND(BB96+SUM(BB99:BB102),2)</f>
        <v>0</v>
      </c>
      <c r="BC95" s="78">
        <f>ROUND(BC96+SUM(BC99:BC102),2)</f>
        <v>0</v>
      </c>
      <c r="BD95" s="80">
        <f>ROUND(BD96+SUM(BD99:BD102),2)</f>
        <v>0</v>
      </c>
      <c r="BS95" s="81" t="s">
        <v>74</v>
      </c>
      <c r="BT95" s="81" t="s">
        <v>82</v>
      </c>
      <c r="BU95" s="81" t="s">
        <v>76</v>
      </c>
      <c r="BV95" s="81" t="s">
        <v>77</v>
      </c>
      <c r="BW95" s="81" t="s">
        <v>83</v>
      </c>
      <c r="BX95" s="81" t="s">
        <v>4</v>
      </c>
      <c r="CL95" s="81" t="s">
        <v>1</v>
      </c>
      <c r="CM95" s="81" t="s">
        <v>75</v>
      </c>
    </row>
    <row r="96" spans="2:91" s="3" customFormat="1" ht="16.5" customHeight="1">
      <c r="B96" s="47"/>
      <c r="C96" s="9"/>
      <c r="D96" s="9"/>
      <c r="E96" s="214" t="s">
        <v>84</v>
      </c>
      <c r="F96" s="214"/>
      <c r="G96" s="214"/>
      <c r="H96" s="214"/>
      <c r="I96" s="214"/>
      <c r="J96" s="9"/>
      <c r="K96" s="214" t="s">
        <v>85</v>
      </c>
      <c r="L96" s="214"/>
      <c r="M96" s="214"/>
      <c r="N96" s="214"/>
      <c r="O96" s="214"/>
      <c r="P96" s="214"/>
      <c r="Q96" s="214"/>
      <c r="R96" s="214"/>
      <c r="S96" s="214"/>
      <c r="T96" s="214"/>
      <c r="U96" s="214"/>
      <c r="V96" s="214"/>
      <c r="W96" s="214"/>
      <c r="X96" s="214"/>
      <c r="Y96" s="214"/>
      <c r="Z96" s="214"/>
      <c r="AA96" s="214"/>
      <c r="AB96" s="214"/>
      <c r="AC96" s="214"/>
      <c r="AD96" s="214"/>
      <c r="AE96" s="214"/>
      <c r="AF96" s="214"/>
      <c r="AG96" s="207">
        <f>ROUND(SUM(AG97:AG98),2)</f>
        <v>0</v>
      </c>
      <c r="AH96" s="203"/>
      <c r="AI96" s="203"/>
      <c r="AJ96" s="203"/>
      <c r="AK96" s="203"/>
      <c r="AL96" s="203"/>
      <c r="AM96" s="203"/>
      <c r="AN96" s="202">
        <f t="shared" si="0"/>
        <v>0</v>
      </c>
      <c r="AO96" s="203"/>
      <c r="AP96" s="203"/>
      <c r="AQ96" s="82" t="s">
        <v>86</v>
      </c>
      <c r="AR96" s="47"/>
      <c r="AS96" s="83">
        <f>ROUND(SUM(AS97:AS98),2)</f>
        <v>0</v>
      </c>
      <c r="AT96" s="84">
        <f t="shared" si="1"/>
        <v>0</v>
      </c>
      <c r="AU96" s="85">
        <f>ROUND(SUM(AU97:AU98),5)</f>
        <v>0</v>
      </c>
      <c r="AV96" s="84">
        <f>ROUND(AZ96*L29,2)</f>
        <v>0</v>
      </c>
      <c r="AW96" s="84">
        <f>ROUND(BA96*L30,2)</f>
        <v>0</v>
      </c>
      <c r="AX96" s="84">
        <f>ROUND(BB96*L29,2)</f>
        <v>0</v>
      </c>
      <c r="AY96" s="84">
        <f>ROUND(BC96*L30,2)</f>
        <v>0</v>
      </c>
      <c r="AZ96" s="84">
        <f>ROUND(SUM(AZ97:AZ98),2)</f>
        <v>0</v>
      </c>
      <c r="BA96" s="84">
        <f>ROUND(SUM(BA97:BA98),2)</f>
        <v>0</v>
      </c>
      <c r="BB96" s="84">
        <f>ROUND(SUM(BB97:BB98),2)</f>
        <v>0</v>
      </c>
      <c r="BC96" s="84">
        <f>ROUND(SUM(BC97:BC98),2)</f>
        <v>0</v>
      </c>
      <c r="BD96" s="86">
        <f>ROUND(SUM(BD97:BD98),2)</f>
        <v>0</v>
      </c>
      <c r="BS96" s="21" t="s">
        <v>74</v>
      </c>
      <c r="BT96" s="21" t="s">
        <v>87</v>
      </c>
      <c r="BU96" s="21" t="s">
        <v>76</v>
      </c>
      <c r="BV96" s="21" t="s">
        <v>77</v>
      </c>
      <c r="BW96" s="21" t="s">
        <v>88</v>
      </c>
      <c r="BX96" s="21" t="s">
        <v>83</v>
      </c>
      <c r="CL96" s="21" t="s">
        <v>1</v>
      </c>
    </row>
    <row r="97" spans="1:91" s="3" customFormat="1" ht="23.25" customHeight="1">
      <c r="A97" s="87" t="s">
        <v>89</v>
      </c>
      <c r="B97" s="47"/>
      <c r="C97" s="9"/>
      <c r="D97" s="9"/>
      <c r="E97" s="9"/>
      <c r="F97" s="214" t="s">
        <v>90</v>
      </c>
      <c r="G97" s="214"/>
      <c r="H97" s="214"/>
      <c r="I97" s="214"/>
      <c r="J97" s="214"/>
      <c r="K97" s="9"/>
      <c r="L97" s="214" t="s">
        <v>91</v>
      </c>
      <c r="M97" s="214"/>
      <c r="N97" s="214"/>
      <c r="O97" s="214"/>
      <c r="P97" s="214"/>
      <c r="Q97" s="214"/>
      <c r="R97" s="214"/>
      <c r="S97" s="214"/>
      <c r="T97" s="214"/>
      <c r="U97" s="214"/>
      <c r="V97" s="214"/>
      <c r="W97" s="214"/>
      <c r="X97" s="214"/>
      <c r="Y97" s="214"/>
      <c r="Z97" s="214"/>
      <c r="AA97" s="214"/>
      <c r="AB97" s="214"/>
      <c r="AC97" s="214"/>
      <c r="AD97" s="214"/>
      <c r="AE97" s="214"/>
      <c r="AF97" s="214"/>
      <c r="AG97" s="202">
        <f>'SO-1.1_AA - Architektonic...'!J34</f>
        <v>0</v>
      </c>
      <c r="AH97" s="203"/>
      <c r="AI97" s="203"/>
      <c r="AJ97" s="203"/>
      <c r="AK97" s="203"/>
      <c r="AL97" s="203"/>
      <c r="AM97" s="203"/>
      <c r="AN97" s="202">
        <f t="shared" si="0"/>
        <v>0</v>
      </c>
      <c r="AO97" s="203"/>
      <c r="AP97" s="203"/>
      <c r="AQ97" s="82" t="s">
        <v>86</v>
      </c>
      <c r="AR97" s="47"/>
      <c r="AS97" s="83">
        <v>0</v>
      </c>
      <c r="AT97" s="84">
        <f t="shared" si="1"/>
        <v>0</v>
      </c>
      <c r="AU97" s="85">
        <f>'SO-1.1_AA - Architektonic...'!P129</f>
        <v>0</v>
      </c>
      <c r="AV97" s="84">
        <f>'SO-1.1_AA - Architektonic...'!J37</f>
        <v>0</v>
      </c>
      <c r="AW97" s="84">
        <f>'SO-1.1_AA - Architektonic...'!J38</f>
        <v>0</v>
      </c>
      <c r="AX97" s="84">
        <f>'SO-1.1_AA - Architektonic...'!J39</f>
        <v>0</v>
      </c>
      <c r="AY97" s="84">
        <f>'SO-1.1_AA - Architektonic...'!J40</f>
        <v>0</v>
      </c>
      <c r="AZ97" s="84">
        <f>'SO-1.1_AA - Architektonic...'!F37</f>
        <v>0</v>
      </c>
      <c r="BA97" s="84">
        <f>'SO-1.1_AA - Architektonic...'!F38</f>
        <v>0</v>
      </c>
      <c r="BB97" s="84">
        <f>'SO-1.1_AA - Architektonic...'!F39</f>
        <v>0</v>
      </c>
      <c r="BC97" s="84">
        <f>'SO-1.1_AA - Architektonic...'!F40</f>
        <v>0</v>
      </c>
      <c r="BD97" s="86">
        <f>'SO-1.1_AA - Architektonic...'!F41</f>
        <v>0</v>
      </c>
      <c r="BT97" s="21" t="s">
        <v>92</v>
      </c>
      <c r="BV97" s="21" t="s">
        <v>77</v>
      </c>
      <c r="BW97" s="21" t="s">
        <v>93</v>
      </c>
      <c r="BX97" s="21" t="s">
        <v>88</v>
      </c>
      <c r="CL97" s="21" t="s">
        <v>1</v>
      </c>
    </row>
    <row r="98" spans="1:91" s="3" customFormat="1" ht="23.25" customHeight="1">
      <c r="A98" s="87" t="s">
        <v>89</v>
      </c>
      <c r="B98" s="47"/>
      <c r="C98" s="9"/>
      <c r="D98" s="9"/>
      <c r="E98" s="9"/>
      <c r="F98" s="214" t="s">
        <v>94</v>
      </c>
      <c r="G98" s="214"/>
      <c r="H98" s="214"/>
      <c r="I98" s="214"/>
      <c r="J98" s="214"/>
      <c r="K98" s="9"/>
      <c r="L98" s="214" t="s">
        <v>95</v>
      </c>
      <c r="M98" s="214"/>
      <c r="N98" s="214"/>
      <c r="O98" s="214"/>
      <c r="P98" s="214"/>
      <c r="Q98" s="214"/>
      <c r="R98" s="214"/>
      <c r="S98" s="214"/>
      <c r="T98" s="214"/>
      <c r="U98" s="214"/>
      <c r="V98" s="214"/>
      <c r="W98" s="214"/>
      <c r="X98" s="214"/>
      <c r="Y98" s="214"/>
      <c r="Z98" s="214"/>
      <c r="AA98" s="214"/>
      <c r="AB98" s="214"/>
      <c r="AC98" s="214"/>
      <c r="AD98" s="214"/>
      <c r="AE98" s="214"/>
      <c r="AF98" s="214"/>
      <c r="AG98" s="202">
        <f>'SO-1.1_ELE - Elektroinšta...'!J34</f>
        <v>0</v>
      </c>
      <c r="AH98" s="203"/>
      <c r="AI98" s="203"/>
      <c r="AJ98" s="203"/>
      <c r="AK98" s="203"/>
      <c r="AL98" s="203"/>
      <c r="AM98" s="203"/>
      <c r="AN98" s="202">
        <f t="shared" si="0"/>
        <v>0</v>
      </c>
      <c r="AO98" s="203"/>
      <c r="AP98" s="203"/>
      <c r="AQ98" s="82" t="s">
        <v>86</v>
      </c>
      <c r="AR98" s="47"/>
      <c r="AS98" s="83">
        <v>0</v>
      </c>
      <c r="AT98" s="84">
        <f t="shared" si="1"/>
        <v>0</v>
      </c>
      <c r="AU98" s="85">
        <f>'SO-1.1_ELE - Elektroinšta...'!P128</f>
        <v>0</v>
      </c>
      <c r="AV98" s="84">
        <f>'SO-1.1_ELE - Elektroinšta...'!J37</f>
        <v>0</v>
      </c>
      <c r="AW98" s="84">
        <f>'SO-1.1_ELE - Elektroinšta...'!J38</f>
        <v>0</v>
      </c>
      <c r="AX98" s="84">
        <f>'SO-1.1_ELE - Elektroinšta...'!J39</f>
        <v>0</v>
      </c>
      <c r="AY98" s="84">
        <f>'SO-1.1_ELE - Elektroinšta...'!J40</f>
        <v>0</v>
      </c>
      <c r="AZ98" s="84">
        <f>'SO-1.1_ELE - Elektroinšta...'!F37</f>
        <v>0</v>
      </c>
      <c r="BA98" s="84">
        <f>'SO-1.1_ELE - Elektroinšta...'!F38</f>
        <v>0</v>
      </c>
      <c r="BB98" s="84">
        <f>'SO-1.1_ELE - Elektroinšta...'!F39</f>
        <v>0</v>
      </c>
      <c r="BC98" s="84">
        <f>'SO-1.1_ELE - Elektroinšta...'!F40</f>
        <v>0</v>
      </c>
      <c r="BD98" s="86">
        <f>'SO-1.1_ELE - Elektroinšta...'!F41</f>
        <v>0</v>
      </c>
      <c r="BT98" s="21" t="s">
        <v>92</v>
      </c>
      <c r="BV98" s="21" t="s">
        <v>77</v>
      </c>
      <c r="BW98" s="21" t="s">
        <v>96</v>
      </c>
      <c r="BX98" s="21" t="s">
        <v>88</v>
      </c>
      <c r="CL98" s="21" t="s">
        <v>1</v>
      </c>
    </row>
    <row r="99" spans="1:91" s="3" customFormat="1" ht="16.5" customHeight="1">
      <c r="A99" s="87" t="s">
        <v>89</v>
      </c>
      <c r="B99" s="47"/>
      <c r="C99" s="9"/>
      <c r="D99" s="9"/>
      <c r="E99" s="214" t="s">
        <v>97</v>
      </c>
      <c r="F99" s="214"/>
      <c r="G99" s="214"/>
      <c r="H99" s="214"/>
      <c r="I99" s="214"/>
      <c r="J99" s="9"/>
      <c r="K99" s="214" t="s">
        <v>98</v>
      </c>
      <c r="L99" s="214"/>
      <c r="M99" s="214"/>
      <c r="N99" s="214"/>
      <c r="O99" s="214"/>
      <c r="P99" s="214"/>
      <c r="Q99" s="214"/>
      <c r="R99" s="214"/>
      <c r="S99" s="214"/>
      <c r="T99" s="214"/>
      <c r="U99" s="214"/>
      <c r="V99" s="214"/>
      <c r="W99" s="214"/>
      <c r="X99" s="214"/>
      <c r="Y99" s="214"/>
      <c r="Z99" s="214"/>
      <c r="AA99" s="214"/>
      <c r="AB99" s="214"/>
      <c r="AC99" s="214"/>
      <c r="AD99" s="214"/>
      <c r="AE99" s="214"/>
      <c r="AF99" s="214"/>
      <c r="AG99" s="202">
        <f>'SO-1.2 - Palisáda dvojitá'!J32</f>
        <v>0</v>
      </c>
      <c r="AH99" s="203"/>
      <c r="AI99" s="203"/>
      <c r="AJ99" s="203"/>
      <c r="AK99" s="203"/>
      <c r="AL99" s="203"/>
      <c r="AM99" s="203"/>
      <c r="AN99" s="202">
        <f t="shared" si="0"/>
        <v>0</v>
      </c>
      <c r="AO99" s="203"/>
      <c r="AP99" s="203"/>
      <c r="AQ99" s="82" t="s">
        <v>86</v>
      </c>
      <c r="AR99" s="47"/>
      <c r="AS99" s="83">
        <v>0</v>
      </c>
      <c r="AT99" s="84">
        <f t="shared" si="1"/>
        <v>0</v>
      </c>
      <c r="AU99" s="85">
        <f>'SO-1.2 - Palisáda dvojitá'!P133</f>
        <v>0</v>
      </c>
      <c r="AV99" s="84">
        <f>'SO-1.2 - Palisáda dvojitá'!J35</f>
        <v>0</v>
      </c>
      <c r="AW99" s="84">
        <f>'SO-1.2 - Palisáda dvojitá'!J36</f>
        <v>0</v>
      </c>
      <c r="AX99" s="84">
        <f>'SO-1.2 - Palisáda dvojitá'!J37</f>
        <v>0</v>
      </c>
      <c r="AY99" s="84">
        <f>'SO-1.2 - Palisáda dvojitá'!J38</f>
        <v>0</v>
      </c>
      <c r="AZ99" s="84">
        <f>'SO-1.2 - Palisáda dvojitá'!F35</f>
        <v>0</v>
      </c>
      <c r="BA99" s="84">
        <f>'SO-1.2 - Palisáda dvojitá'!F36</f>
        <v>0</v>
      </c>
      <c r="BB99" s="84">
        <f>'SO-1.2 - Palisáda dvojitá'!F37</f>
        <v>0</v>
      </c>
      <c r="BC99" s="84">
        <f>'SO-1.2 - Palisáda dvojitá'!F38</f>
        <v>0</v>
      </c>
      <c r="BD99" s="86">
        <f>'SO-1.2 - Palisáda dvojitá'!F39</f>
        <v>0</v>
      </c>
      <c r="BT99" s="21" t="s">
        <v>87</v>
      </c>
      <c r="BV99" s="21" t="s">
        <v>77</v>
      </c>
      <c r="BW99" s="21" t="s">
        <v>99</v>
      </c>
      <c r="BX99" s="21" t="s">
        <v>83</v>
      </c>
      <c r="CL99" s="21" t="s">
        <v>1</v>
      </c>
    </row>
    <row r="100" spans="1:91" s="3" customFormat="1" ht="16.5" customHeight="1">
      <c r="A100" s="87" t="s">
        <v>89</v>
      </c>
      <c r="B100" s="47"/>
      <c r="C100" s="9"/>
      <c r="D100" s="9"/>
      <c r="E100" s="214" t="s">
        <v>100</v>
      </c>
      <c r="F100" s="214"/>
      <c r="G100" s="214"/>
      <c r="H100" s="214"/>
      <c r="I100" s="214"/>
      <c r="J100" s="9"/>
      <c r="K100" s="214" t="s">
        <v>101</v>
      </c>
      <c r="L100" s="214"/>
      <c r="M100" s="214"/>
      <c r="N100" s="214"/>
      <c r="O100" s="214"/>
      <c r="P100" s="214"/>
      <c r="Q100" s="214"/>
      <c r="R100" s="214"/>
      <c r="S100" s="214"/>
      <c r="T100" s="214"/>
      <c r="U100" s="214"/>
      <c r="V100" s="214"/>
      <c r="W100" s="214"/>
      <c r="X100" s="214"/>
      <c r="Y100" s="214"/>
      <c r="Z100" s="214"/>
      <c r="AA100" s="214"/>
      <c r="AB100" s="214"/>
      <c r="AC100" s="214"/>
      <c r="AD100" s="214"/>
      <c r="AE100" s="214"/>
      <c r="AF100" s="214"/>
      <c r="AG100" s="202">
        <f>'SO-1.3 - Palisáda jednoduchá'!J32</f>
        <v>0</v>
      </c>
      <c r="AH100" s="203"/>
      <c r="AI100" s="203"/>
      <c r="AJ100" s="203"/>
      <c r="AK100" s="203"/>
      <c r="AL100" s="203"/>
      <c r="AM100" s="203"/>
      <c r="AN100" s="202">
        <f t="shared" si="0"/>
        <v>0</v>
      </c>
      <c r="AO100" s="203"/>
      <c r="AP100" s="203"/>
      <c r="AQ100" s="82" t="s">
        <v>86</v>
      </c>
      <c r="AR100" s="47"/>
      <c r="AS100" s="83">
        <v>0</v>
      </c>
      <c r="AT100" s="84">
        <f t="shared" si="1"/>
        <v>0</v>
      </c>
      <c r="AU100" s="85">
        <f>'SO-1.3 - Palisáda jednoduchá'!P131</f>
        <v>0</v>
      </c>
      <c r="AV100" s="84">
        <f>'SO-1.3 - Palisáda jednoduchá'!J35</f>
        <v>0</v>
      </c>
      <c r="AW100" s="84">
        <f>'SO-1.3 - Palisáda jednoduchá'!J36</f>
        <v>0</v>
      </c>
      <c r="AX100" s="84">
        <f>'SO-1.3 - Palisáda jednoduchá'!J37</f>
        <v>0</v>
      </c>
      <c r="AY100" s="84">
        <f>'SO-1.3 - Palisáda jednoduchá'!J38</f>
        <v>0</v>
      </c>
      <c r="AZ100" s="84">
        <f>'SO-1.3 - Palisáda jednoduchá'!F35</f>
        <v>0</v>
      </c>
      <c r="BA100" s="84">
        <f>'SO-1.3 - Palisáda jednoduchá'!F36</f>
        <v>0</v>
      </c>
      <c r="BB100" s="84">
        <f>'SO-1.3 - Palisáda jednoduchá'!F37</f>
        <v>0</v>
      </c>
      <c r="BC100" s="84">
        <f>'SO-1.3 - Palisáda jednoduchá'!F38</f>
        <v>0</v>
      </c>
      <c r="BD100" s="86">
        <f>'SO-1.3 - Palisáda jednoduchá'!F39</f>
        <v>0</v>
      </c>
      <c r="BT100" s="21" t="s">
        <v>87</v>
      </c>
      <c r="BV100" s="21" t="s">
        <v>77</v>
      </c>
      <c r="BW100" s="21" t="s">
        <v>102</v>
      </c>
      <c r="BX100" s="21" t="s">
        <v>83</v>
      </c>
      <c r="CL100" s="21" t="s">
        <v>1</v>
      </c>
    </row>
    <row r="101" spans="1:91" s="3" customFormat="1" ht="16.5" customHeight="1">
      <c r="A101" s="87" t="s">
        <v>89</v>
      </c>
      <c r="B101" s="47"/>
      <c r="C101" s="9"/>
      <c r="D101" s="9"/>
      <c r="E101" s="214" t="s">
        <v>103</v>
      </c>
      <c r="F101" s="214"/>
      <c r="G101" s="214"/>
      <c r="H101" s="214"/>
      <c r="I101" s="214"/>
      <c r="J101" s="9"/>
      <c r="K101" s="214" t="s">
        <v>104</v>
      </c>
      <c r="L101" s="214"/>
      <c r="M101" s="214"/>
      <c r="N101" s="214"/>
      <c r="O101" s="214"/>
      <c r="P101" s="214"/>
      <c r="Q101" s="214"/>
      <c r="R101" s="214"/>
      <c r="S101" s="214"/>
      <c r="T101" s="214"/>
      <c r="U101" s="214"/>
      <c r="V101" s="214"/>
      <c r="W101" s="214"/>
      <c r="X101" s="214"/>
      <c r="Y101" s="214"/>
      <c r="Z101" s="214"/>
      <c r="AA101" s="214"/>
      <c r="AB101" s="214"/>
      <c r="AC101" s="214"/>
      <c r="AD101" s="214"/>
      <c r="AE101" s="214"/>
      <c r="AF101" s="214"/>
      <c r="AG101" s="202">
        <f>'SO-1.4 - Veža'!J32</f>
        <v>0</v>
      </c>
      <c r="AH101" s="203"/>
      <c r="AI101" s="203"/>
      <c r="AJ101" s="203"/>
      <c r="AK101" s="203"/>
      <c r="AL101" s="203"/>
      <c r="AM101" s="203"/>
      <c r="AN101" s="202">
        <f t="shared" si="0"/>
        <v>0</v>
      </c>
      <c r="AO101" s="203"/>
      <c r="AP101" s="203"/>
      <c r="AQ101" s="82" t="s">
        <v>86</v>
      </c>
      <c r="AR101" s="47"/>
      <c r="AS101" s="83">
        <v>0</v>
      </c>
      <c r="AT101" s="84">
        <f t="shared" si="1"/>
        <v>0</v>
      </c>
      <c r="AU101" s="85">
        <f>'SO-1.4 - Veža'!P135</f>
        <v>0</v>
      </c>
      <c r="AV101" s="84">
        <f>'SO-1.4 - Veža'!J35</f>
        <v>0</v>
      </c>
      <c r="AW101" s="84">
        <f>'SO-1.4 - Veža'!J36</f>
        <v>0</v>
      </c>
      <c r="AX101" s="84">
        <f>'SO-1.4 - Veža'!J37</f>
        <v>0</v>
      </c>
      <c r="AY101" s="84">
        <f>'SO-1.4 - Veža'!J38</f>
        <v>0</v>
      </c>
      <c r="AZ101" s="84">
        <f>'SO-1.4 - Veža'!F35</f>
        <v>0</v>
      </c>
      <c r="BA101" s="84">
        <f>'SO-1.4 - Veža'!F36</f>
        <v>0</v>
      </c>
      <c r="BB101" s="84">
        <f>'SO-1.4 - Veža'!F37</f>
        <v>0</v>
      </c>
      <c r="BC101" s="84">
        <f>'SO-1.4 - Veža'!F38</f>
        <v>0</v>
      </c>
      <c r="BD101" s="86">
        <f>'SO-1.4 - Veža'!F39</f>
        <v>0</v>
      </c>
      <c r="BT101" s="21" t="s">
        <v>87</v>
      </c>
      <c r="BV101" s="21" t="s">
        <v>77</v>
      </c>
      <c r="BW101" s="21" t="s">
        <v>105</v>
      </c>
      <c r="BX101" s="21" t="s">
        <v>83</v>
      </c>
      <c r="CL101" s="21" t="s">
        <v>1</v>
      </c>
    </row>
    <row r="102" spans="1:91" s="3" customFormat="1" ht="16.5" customHeight="1">
      <c r="A102" s="87" t="s">
        <v>89</v>
      </c>
      <c r="B102" s="47"/>
      <c r="C102" s="9"/>
      <c r="D102" s="9"/>
      <c r="E102" s="214" t="s">
        <v>106</v>
      </c>
      <c r="F102" s="214"/>
      <c r="G102" s="214"/>
      <c r="H102" s="214"/>
      <c r="I102" s="214"/>
      <c r="J102" s="9"/>
      <c r="K102" s="214" t="s">
        <v>107</v>
      </c>
      <c r="L102" s="214"/>
      <c r="M102" s="214"/>
      <c r="N102" s="214"/>
      <c r="O102" s="214"/>
      <c r="P102" s="214"/>
      <c r="Q102" s="214"/>
      <c r="R102" s="214"/>
      <c r="S102" s="214"/>
      <c r="T102" s="214"/>
      <c r="U102" s="214"/>
      <c r="V102" s="214"/>
      <c r="W102" s="214"/>
      <c r="X102" s="214"/>
      <c r="Y102" s="214"/>
      <c r="Z102" s="214"/>
      <c r="AA102" s="214"/>
      <c r="AB102" s="214"/>
      <c r="AC102" s="214"/>
      <c r="AD102" s="214"/>
      <c r="AE102" s="214"/>
      <c r="AF102" s="214"/>
      <c r="AG102" s="202">
        <f>'SO-1.5 - Ohrady'!J32</f>
        <v>0</v>
      </c>
      <c r="AH102" s="203"/>
      <c r="AI102" s="203"/>
      <c r="AJ102" s="203"/>
      <c r="AK102" s="203"/>
      <c r="AL102" s="203"/>
      <c r="AM102" s="203"/>
      <c r="AN102" s="202">
        <f t="shared" si="0"/>
        <v>0</v>
      </c>
      <c r="AO102" s="203"/>
      <c r="AP102" s="203"/>
      <c r="AQ102" s="82" t="s">
        <v>86</v>
      </c>
      <c r="AR102" s="47"/>
      <c r="AS102" s="83">
        <v>0</v>
      </c>
      <c r="AT102" s="84">
        <f t="shared" si="1"/>
        <v>0</v>
      </c>
      <c r="AU102" s="85">
        <f>'SO-1.5 - Ohrady'!P123</f>
        <v>0</v>
      </c>
      <c r="AV102" s="84">
        <f>'SO-1.5 - Ohrady'!J35</f>
        <v>0</v>
      </c>
      <c r="AW102" s="84">
        <f>'SO-1.5 - Ohrady'!J36</f>
        <v>0</v>
      </c>
      <c r="AX102" s="84">
        <f>'SO-1.5 - Ohrady'!J37</f>
        <v>0</v>
      </c>
      <c r="AY102" s="84">
        <f>'SO-1.5 - Ohrady'!J38</f>
        <v>0</v>
      </c>
      <c r="AZ102" s="84">
        <f>'SO-1.5 - Ohrady'!F35</f>
        <v>0</v>
      </c>
      <c r="BA102" s="84">
        <f>'SO-1.5 - Ohrady'!F36</f>
        <v>0</v>
      </c>
      <c r="BB102" s="84">
        <f>'SO-1.5 - Ohrady'!F37</f>
        <v>0</v>
      </c>
      <c r="BC102" s="84">
        <f>'SO-1.5 - Ohrady'!F38</f>
        <v>0</v>
      </c>
      <c r="BD102" s="86">
        <f>'SO-1.5 - Ohrady'!F39</f>
        <v>0</v>
      </c>
      <c r="BT102" s="21" t="s">
        <v>87</v>
      </c>
      <c r="BV102" s="21" t="s">
        <v>77</v>
      </c>
      <c r="BW102" s="21" t="s">
        <v>108</v>
      </c>
      <c r="BX102" s="21" t="s">
        <v>83</v>
      </c>
      <c r="CL102" s="21" t="s">
        <v>1</v>
      </c>
    </row>
    <row r="103" spans="1:91" s="6" customFormat="1" ht="16.5" customHeight="1">
      <c r="B103" s="73"/>
      <c r="C103" s="74"/>
      <c r="D103" s="213" t="s">
        <v>109</v>
      </c>
      <c r="E103" s="213"/>
      <c r="F103" s="213"/>
      <c r="G103" s="213"/>
      <c r="H103" s="213"/>
      <c r="I103" s="75"/>
      <c r="J103" s="213" t="s">
        <v>110</v>
      </c>
      <c r="K103" s="213"/>
      <c r="L103" s="213"/>
      <c r="M103" s="213"/>
      <c r="N103" s="213"/>
      <c r="O103" s="213"/>
      <c r="P103" s="213"/>
      <c r="Q103" s="213"/>
      <c r="R103" s="213"/>
      <c r="S103" s="213"/>
      <c r="T103" s="213"/>
      <c r="U103" s="213"/>
      <c r="V103" s="213"/>
      <c r="W103" s="213"/>
      <c r="X103" s="213"/>
      <c r="Y103" s="213"/>
      <c r="Z103" s="213"/>
      <c r="AA103" s="213"/>
      <c r="AB103" s="213"/>
      <c r="AC103" s="213"/>
      <c r="AD103" s="213"/>
      <c r="AE103" s="213"/>
      <c r="AF103" s="213"/>
      <c r="AG103" s="206">
        <f>ROUND(AG104+AG107+AG110,2)</f>
        <v>0</v>
      </c>
      <c r="AH103" s="205"/>
      <c r="AI103" s="205"/>
      <c r="AJ103" s="205"/>
      <c r="AK103" s="205"/>
      <c r="AL103" s="205"/>
      <c r="AM103" s="205"/>
      <c r="AN103" s="204">
        <f t="shared" si="0"/>
        <v>0</v>
      </c>
      <c r="AO103" s="205"/>
      <c r="AP103" s="205"/>
      <c r="AQ103" s="76" t="s">
        <v>81</v>
      </c>
      <c r="AR103" s="73"/>
      <c r="AS103" s="77">
        <f>ROUND(AS104+AS107+AS110,2)</f>
        <v>0</v>
      </c>
      <c r="AT103" s="78">
        <f t="shared" si="1"/>
        <v>0</v>
      </c>
      <c r="AU103" s="79">
        <f>ROUND(AU104+AU107+AU110,5)</f>
        <v>0</v>
      </c>
      <c r="AV103" s="78">
        <f>ROUND(AZ103*L29,2)</f>
        <v>0</v>
      </c>
      <c r="AW103" s="78">
        <f>ROUND(BA103*L30,2)</f>
        <v>0</v>
      </c>
      <c r="AX103" s="78">
        <f>ROUND(BB103*L29,2)</f>
        <v>0</v>
      </c>
      <c r="AY103" s="78">
        <f>ROUND(BC103*L30,2)</f>
        <v>0</v>
      </c>
      <c r="AZ103" s="78">
        <f>ROUND(AZ104+AZ107+AZ110,2)</f>
        <v>0</v>
      </c>
      <c r="BA103" s="78">
        <f>ROUND(BA104+BA107+BA110,2)</f>
        <v>0</v>
      </c>
      <c r="BB103" s="78">
        <f>ROUND(BB104+BB107+BB110,2)</f>
        <v>0</v>
      </c>
      <c r="BC103" s="78">
        <f>ROUND(BC104+BC107+BC110,2)</f>
        <v>0</v>
      </c>
      <c r="BD103" s="80">
        <f>ROUND(BD104+BD107+BD110,2)</f>
        <v>0</v>
      </c>
      <c r="BS103" s="81" t="s">
        <v>74</v>
      </c>
      <c r="BT103" s="81" t="s">
        <v>82</v>
      </c>
      <c r="BU103" s="81" t="s">
        <v>76</v>
      </c>
      <c r="BV103" s="81" t="s">
        <v>77</v>
      </c>
      <c r="BW103" s="81" t="s">
        <v>111</v>
      </c>
      <c r="BX103" s="81" t="s">
        <v>4</v>
      </c>
      <c r="CL103" s="81" t="s">
        <v>1</v>
      </c>
      <c r="CM103" s="81" t="s">
        <v>75</v>
      </c>
    </row>
    <row r="104" spans="1:91" s="3" customFormat="1" ht="16.5" customHeight="1">
      <c r="B104" s="47"/>
      <c r="C104" s="9"/>
      <c r="D104" s="9"/>
      <c r="E104" s="214" t="s">
        <v>112</v>
      </c>
      <c r="F104" s="214"/>
      <c r="G104" s="214"/>
      <c r="H104" s="214"/>
      <c r="I104" s="214"/>
      <c r="J104" s="9"/>
      <c r="K104" s="214" t="s">
        <v>113</v>
      </c>
      <c r="L104" s="214"/>
      <c r="M104" s="214"/>
      <c r="N104" s="214"/>
      <c r="O104" s="214"/>
      <c r="P104" s="214"/>
      <c r="Q104" s="214"/>
      <c r="R104" s="214"/>
      <c r="S104" s="214"/>
      <c r="T104" s="214"/>
      <c r="U104" s="214"/>
      <c r="V104" s="214"/>
      <c r="W104" s="214"/>
      <c r="X104" s="214"/>
      <c r="Y104" s="214"/>
      <c r="Z104" s="214"/>
      <c r="AA104" s="214"/>
      <c r="AB104" s="214"/>
      <c r="AC104" s="214"/>
      <c r="AD104" s="214"/>
      <c r="AE104" s="214"/>
      <c r="AF104" s="214"/>
      <c r="AG104" s="207">
        <f>ROUND(SUM(AG105:AG106),2)</f>
        <v>0</v>
      </c>
      <c r="AH104" s="203"/>
      <c r="AI104" s="203"/>
      <c r="AJ104" s="203"/>
      <c r="AK104" s="203"/>
      <c r="AL104" s="203"/>
      <c r="AM104" s="203"/>
      <c r="AN104" s="202">
        <f t="shared" si="0"/>
        <v>0</v>
      </c>
      <c r="AO104" s="203"/>
      <c r="AP104" s="203"/>
      <c r="AQ104" s="82" t="s">
        <v>86</v>
      </c>
      <c r="AR104" s="47"/>
      <c r="AS104" s="83">
        <f>ROUND(SUM(AS105:AS106),2)</f>
        <v>0</v>
      </c>
      <c r="AT104" s="84">
        <f t="shared" si="1"/>
        <v>0</v>
      </c>
      <c r="AU104" s="85">
        <f>ROUND(SUM(AU105:AU106),5)</f>
        <v>0</v>
      </c>
      <c r="AV104" s="84">
        <f>ROUND(AZ104*L29,2)</f>
        <v>0</v>
      </c>
      <c r="AW104" s="84">
        <f>ROUND(BA104*L30,2)</f>
        <v>0</v>
      </c>
      <c r="AX104" s="84">
        <f>ROUND(BB104*L29,2)</f>
        <v>0</v>
      </c>
      <c r="AY104" s="84">
        <f>ROUND(BC104*L30,2)</f>
        <v>0</v>
      </c>
      <c r="AZ104" s="84">
        <f>ROUND(SUM(AZ105:AZ106),2)</f>
        <v>0</v>
      </c>
      <c r="BA104" s="84">
        <f>ROUND(SUM(BA105:BA106),2)</f>
        <v>0</v>
      </c>
      <c r="BB104" s="84">
        <f>ROUND(SUM(BB105:BB106),2)</f>
        <v>0</v>
      </c>
      <c r="BC104" s="84">
        <f>ROUND(SUM(BC105:BC106),2)</f>
        <v>0</v>
      </c>
      <c r="BD104" s="86">
        <f>ROUND(SUM(BD105:BD106),2)</f>
        <v>0</v>
      </c>
      <c r="BS104" s="21" t="s">
        <v>74</v>
      </c>
      <c r="BT104" s="21" t="s">
        <v>87</v>
      </c>
      <c r="BU104" s="21" t="s">
        <v>76</v>
      </c>
      <c r="BV104" s="21" t="s">
        <v>77</v>
      </c>
      <c r="BW104" s="21" t="s">
        <v>114</v>
      </c>
      <c r="BX104" s="21" t="s">
        <v>111</v>
      </c>
      <c r="CL104" s="21" t="s">
        <v>1</v>
      </c>
    </row>
    <row r="105" spans="1:91" s="3" customFormat="1" ht="16.5" customHeight="1">
      <c r="A105" s="87" t="s">
        <v>89</v>
      </c>
      <c r="B105" s="47"/>
      <c r="C105" s="9"/>
      <c r="D105" s="9"/>
      <c r="E105" s="9"/>
      <c r="F105" s="214" t="s">
        <v>115</v>
      </c>
      <c r="G105" s="214"/>
      <c r="H105" s="214"/>
      <c r="I105" s="214"/>
      <c r="J105" s="214"/>
      <c r="K105" s="9"/>
      <c r="L105" s="214" t="s">
        <v>116</v>
      </c>
      <c r="M105" s="214"/>
      <c r="N105" s="214"/>
      <c r="O105" s="214"/>
      <c r="P105" s="214"/>
      <c r="Q105" s="214"/>
      <c r="R105" s="214"/>
      <c r="S105" s="214"/>
      <c r="T105" s="214"/>
      <c r="U105" s="214"/>
      <c r="V105" s="214"/>
      <c r="W105" s="214"/>
      <c r="X105" s="214"/>
      <c r="Y105" s="214"/>
      <c r="Z105" s="214"/>
      <c r="AA105" s="214"/>
      <c r="AB105" s="214"/>
      <c r="AC105" s="214"/>
      <c r="AD105" s="214"/>
      <c r="AE105" s="214"/>
      <c r="AF105" s="214"/>
      <c r="AG105" s="202">
        <f>'SO-2.1_B - Brána'!J34</f>
        <v>0</v>
      </c>
      <c r="AH105" s="203"/>
      <c r="AI105" s="203"/>
      <c r="AJ105" s="203"/>
      <c r="AK105" s="203"/>
      <c r="AL105" s="203"/>
      <c r="AM105" s="203"/>
      <c r="AN105" s="202">
        <f t="shared" si="0"/>
        <v>0</v>
      </c>
      <c r="AO105" s="203"/>
      <c r="AP105" s="203"/>
      <c r="AQ105" s="82" t="s">
        <v>86</v>
      </c>
      <c r="AR105" s="47"/>
      <c r="AS105" s="83">
        <v>0</v>
      </c>
      <c r="AT105" s="84">
        <f t="shared" si="1"/>
        <v>0</v>
      </c>
      <c r="AU105" s="85">
        <f>'SO-2.1_B - Brána'!P138</f>
        <v>0</v>
      </c>
      <c r="AV105" s="84">
        <f>'SO-2.1_B - Brána'!J37</f>
        <v>0</v>
      </c>
      <c r="AW105" s="84">
        <f>'SO-2.1_B - Brána'!J38</f>
        <v>0</v>
      </c>
      <c r="AX105" s="84">
        <f>'SO-2.1_B - Brána'!J39</f>
        <v>0</v>
      </c>
      <c r="AY105" s="84">
        <f>'SO-2.1_B - Brána'!J40</f>
        <v>0</v>
      </c>
      <c r="AZ105" s="84">
        <f>'SO-2.1_B - Brána'!F37</f>
        <v>0</v>
      </c>
      <c r="BA105" s="84">
        <f>'SO-2.1_B - Brána'!F38</f>
        <v>0</v>
      </c>
      <c r="BB105" s="84">
        <f>'SO-2.1_B - Brána'!F39</f>
        <v>0</v>
      </c>
      <c r="BC105" s="84">
        <f>'SO-2.1_B - Brána'!F40</f>
        <v>0</v>
      </c>
      <c r="BD105" s="86">
        <f>'SO-2.1_B - Brána'!F41</f>
        <v>0</v>
      </c>
      <c r="BT105" s="21" t="s">
        <v>92</v>
      </c>
      <c r="BV105" s="21" t="s">
        <v>77</v>
      </c>
      <c r="BW105" s="21" t="s">
        <v>117</v>
      </c>
      <c r="BX105" s="21" t="s">
        <v>114</v>
      </c>
      <c r="CL105" s="21" t="s">
        <v>1</v>
      </c>
    </row>
    <row r="106" spans="1:91" s="3" customFormat="1" ht="16.5" customHeight="1">
      <c r="A106" s="87" t="s">
        <v>89</v>
      </c>
      <c r="B106" s="47"/>
      <c r="C106" s="9"/>
      <c r="D106" s="9"/>
      <c r="E106" s="9"/>
      <c r="F106" s="214" t="s">
        <v>118</v>
      </c>
      <c r="G106" s="214"/>
      <c r="H106" s="214"/>
      <c r="I106" s="214"/>
      <c r="J106" s="214"/>
      <c r="K106" s="9"/>
      <c r="L106" s="214" t="s">
        <v>119</v>
      </c>
      <c r="M106" s="214"/>
      <c r="N106" s="214"/>
      <c r="O106" s="214"/>
      <c r="P106" s="214"/>
      <c r="Q106" s="214"/>
      <c r="R106" s="214"/>
      <c r="S106" s="214"/>
      <c r="T106" s="214"/>
      <c r="U106" s="214"/>
      <c r="V106" s="214"/>
      <c r="W106" s="214"/>
      <c r="X106" s="214"/>
      <c r="Y106" s="214"/>
      <c r="Z106" s="214"/>
      <c r="AA106" s="214"/>
      <c r="AB106" s="214"/>
      <c r="AC106" s="214"/>
      <c r="AD106" s="214"/>
      <c r="AE106" s="214"/>
      <c r="AF106" s="214"/>
      <c r="AG106" s="202">
        <f>'SO-2.1_L - Lávka'!J34</f>
        <v>0</v>
      </c>
      <c r="AH106" s="203"/>
      <c r="AI106" s="203"/>
      <c r="AJ106" s="203"/>
      <c r="AK106" s="203"/>
      <c r="AL106" s="203"/>
      <c r="AM106" s="203"/>
      <c r="AN106" s="202">
        <f t="shared" si="0"/>
        <v>0</v>
      </c>
      <c r="AO106" s="203"/>
      <c r="AP106" s="203"/>
      <c r="AQ106" s="82" t="s">
        <v>86</v>
      </c>
      <c r="AR106" s="47"/>
      <c r="AS106" s="83">
        <v>0</v>
      </c>
      <c r="AT106" s="84">
        <f t="shared" si="1"/>
        <v>0</v>
      </c>
      <c r="AU106" s="85">
        <f>'SO-2.1_L - Lávka'!P132</f>
        <v>0</v>
      </c>
      <c r="AV106" s="84">
        <f>'SO-2.1_L - Lávka'!J37</f>
        <v>0</v>
      </c>
      <c r="AW106" s="84">
        <f>'SO-2.1_L - Lávka'!J38</f>
        <v>0</v>
      </c>
      <c r="AX106" s="84">
        <f>'SO-2.1_L - Lávka'!J39</f>
        <v>0</v>
      </c>
      <c r="AY106" s="84">
        <f>'SO-2.1_L - Lávka'!J40</f>
        <v>0</v>
      </c>
      <c r="AZ106" s="84">
        <f>'SO-2.1_L - Lávka'!F37</f>
        <v>0</v>
      </c>
      <c r="BA106" s="84">
        <f>'SO-2.1_L - Lávka'!F38</f>
        <v>0</v>
      </c>
      <c r="BB106" s="84">
        <f>'SO-2.1_L - Lávka'!F39</f>
        <v>0</v>
      </c>
      <c r="BC106" s="84">
        <f>'SO-2.1_L - Lávka'!F40</f>
        <v>0</v>
      </c>
      <c r="BD106" s="86">
        <f>'SO-2.1_L - Lávka'!F41</f>
        <v>0</v>
      </c>
      <c r="BT106" s="21" t="s">
        <v>92</v>
      </c>
      <c r="BV106" s="21" t="s">
        <v>77</v>
      </c>
      <c r="BW106" s="21" t="s">
        <v>120</v>
      </c>
      <c r="BX106" s="21" t="s">
        <v>114</v>
      </c>
      <c r="CL106" s="21" t="s">
        <v>1</v>
      </c>
    </row>
    <row r="107" spans="1:91" s="3" customFormat="1" ht="16.5" customHeight="1">
      <c r="B107" s="47"/>
      <c r="C107" s="9"/>
      <c r="D107" s="9"/>
      <c r="E107" s="214" t="s">
        <v>121</v>
      </c>
      <c r="F107" s="214"/>
      <c r="G107" s="214"/>
      <c r="H107" s="214"/>
      <c r="I107" s="214"/>
      <c r="J107" s="9"/>
      <c r="K107" s="214" t="s">
        <v>122</v>
      </c>
      <c r="L107" s="214"/>
      <c r="M107" s="214"/>
      <c r="N107" s="214"/>
      <c r="O107" s="214"/>
      <c r="P107" s="214"/>
      <c r="Q107" s="214"/>
      <c r="R107" s="214"/>
      <c r="S107" s="214"/>
      <c r="T107" s="214"/>
      <c r="U107" s="214"/>
      <c r="V107" s="214"/>
      <c r="W107" s="214"/>
      <c r="X107" s="214"/>
      <c r="Y107" s="214"/>
      <c r="Z107" s="214"/>
      <c r="AA107" s="214"/>
      <c r="AB107" s="214"/>
      <c r="AC107" s="214"/>
      <c r="AD107" s="214"/>
      <c r="AE107" s="214"/>
      <c r="AF107" s="214"/>
      <c r="AG107" s="207">
        <f>ROUND(SUM(AG108:AG109),2)</f>
        <v>0</v>
      </c>
      <c r="AH107" s="203"/>
      <c r="AI107" s="203"/>
      <c r="AJ107" s="203"/>
      <c r="AK107" s="203"/>
      <c r="AL107" s="203"/>
      <c r="AM107" s="203"/>
      <c r="AN107" s="202">
        <f t="shared" si="0"/>
        <v>0</v>
      </c>
      <c r="AO107" s="203"/>
      <c r="AP107" s="203"/>
      <c r="AQ107" s="82" t="s">
        <v>86</v>
      </c>
      <c r="AR107" s="47"/>
      <c r="AS107" s="83">
        <f>ROUND(SUM(AS108:AS109),2)</f>
        <v>0</v>
      </c>
      <c r="AT107" s="84">
        <f t="shared" si="1"/>
        <v>0</v>
      </c>
      <c r="AU107" s="85">
        <f>ROUND(SUM(AU108:AU109),5)</f>
        <v>0</v>
      </c>
      <c r="AV107" s="84">
        <f>ROUND(AZ107*L29,2)</f>
        <v>0</v>
      </c>
      <c r="AW107" s="84">
        <f>ROUND(BA107*L30,2)</f>
        <v>0</v>
      </c>
      <c r="AX107" s="84">
        <f>ROUND(BB107*L29,2)</f>
        <v>0</v>
      </c>
      <c r="AY107" s="84">
        <f>ROUND(BC107*L30,2)</f>
        <v>0</v>
      </c>
      <c r="AZ107" s="84">
        <f>ROUND(SUM(AZ108:AZ109),2)</f>
        <v>0</v>
      </c>
      <c r="BA107" s="84">
        <f>ROUND(SUM(BA108:BA109),2)</f>
        <v>0</v>
      </c>
      <c r="BB107" s="84">
        <f>ROUND(SUM(BB108:BB109),2)</f>
        <v>0</v>
      </c>
      <c r="BC107" s="84">
        <f>ROUND(SUM(BC108:BC109),2)</f>
        <v>0</v>
      </c>
      <c r="BD107" s="86">
        <f>ROUND(SUM(BD108:BD109),2)</f>
        <v>0</v>
      </c>
      <c r="BS107" s="21" t="s">
        <v>74</v>
      </c>
      <c r="BT107" s="21" t="s">
        <v>87</v>
      </c>
      <c r="BU107" s="21" t="s">
        <v>76</v>
      </c>
      <c r="BV107" s="21" t="s">
        <v>77</v>
      </c>
      <c r="BW107" s="21" t="s">
        <v>123</v>
      </c>
      <c r="BX107" s="21" t="s">
        <v>111</v>
      </c>
      <c r="CL107" s="21" t="s">
        <v>1</v>
      </c>
    </row>
    <row r="108" spans="1:91" s="3" customFormat="1" ht="23.25" customHeight="1">
      <c r="A108" s="87" t="s">
        <v>89</v>
      </c>
      <c r="B108" s="47"/>
      <c r="C108" s="9"/>
      <c r="D108" s="9"/>
      <c r="E108" s="9"/>
      <c r="F108" s="214" t="s">
        <v>124</v>
      </c>
      <c r="G108" s="214"/>
      <c r="H108" s="214"/>
      <c r="I108" s="214"/>
      <c r="J108" s="214"/>
      <c r="K108" s="9"/>
      <c r="L108" s="214" t="s">
        <v>125</v>
      </c>
      <c r="M108" s="214"/>
      <c r="N108" s="214"/>
      <c r="O108" s="214"/>
      <c r="P108" s="214"/>
      <c r="Q108" s="214"/>
      <c r="R108" s="214"/>
      <c r="S108" s="214"/>
      <c r="T108" s="214"/>
      <c r="U108" s="214"/>
      <c r="V108" s="214"/>
      <c r="W108" s="214"/>
      <c r="X108" s="214"/>
      <c r="Y108" s="214"/>
      <c r="Z108" s="214"/>
      <c r="AA108" s="214"/>
      <c r="AB108" s="214"/>
      <c r="AC108" s="214"/>
      <c r="AD108" s="214"/>
      <c r="AE108" s="214"/>
      <c r="AF108" s="214"/>
      <c r="AG108" s="202">
        <f>'SO-2.2_AA - Architektonic...'!J34</f>
        <v>0</v>
      </c>
      <c r="AH108" s="203"/>
      <c r="AI108" s="203"/>
      <c r="AJ108" s="203"/>
      <c r="AK108" s="203"/>
      <c r="AL108" s="203"/>
      <c r="AM108" s="203"/>
      <c r="AN108" s="202">
        <f t="shared" si="0"/>
        <v>0</v>
      </c>
      <c r="AO108" s="203"/>
      <c r="AP108" s="203"/>
      <c r="AQ108" s="82" t="s">
        <v>86</v>
      </c>
      <c r="AR108" s="47"/>
      <c r="AS108" s="83">
        <v>0</v>
      </c>
      <c r="AT108" s="84">
        <f t="shared" si="1"/>
        <v>0</v>
      </c>
      <c r="AU108" s="85">
        <f>'SO-2.2_AA - Architektonic...'!P146</f>
        <v>0</v>
      </c>
      <c r="AV108" s="84">
        <f>'SO-2.2_AA - Architektonic...'!J37</f>
        <v>0</v>
      </c>
      <c r="AW108" s="84">
        <f>'SO-2.2_AA - Architektonic...'!J38</f>
        <v>0</v>
      </c>
      <c r="AX108" s="84">
        <f>'SO-2.2_AA - Architektonic...'!J39</f>
        <v>0</v>
      </c>
      <c r="AY108" s="84">
        <f>'SO-2.2_AA - Architektonic...'!J40</f>
        <v>0</v>
      </c>
      <c r="AZ108" s="84">
        <f>'SO-2.2_AA - Architektonic...'!F37</f>
        <v>0</v>
      </c>
      <c r="BA108" s="84">
        <f>'SO-2.2_AA - Architektonic...'!F38</f>
        <v>0</v>
      </c>
      <c r="BB108" s="84">
        <f>'SO-2.2_AA - Architektonic...'!F39</f>
        <v>0</v>
      </c>
      <c r="BC108" s="84">
        <f>'SO-2.2_AA - Architektonic...'!F40</f>
        <v>0</v>
      </c>
      <c r="BD108" s="86">
        <f>'SO-2.2_AA - Architektonic...'!F41</f>
        <v>0</v>
      </c>
      <c r="BT108" s="21" t="s">
        <v>92</v>
      </c>
      <c r="BV108" s="21" t="s">
        <v>77</v>
      </c>
      <c r="BW108" s="21" t="s">
        <v>126</v>
      </c>
      <c r="BX108" s="21" t="s">
        <v>123</v>
      </c>
      <c r="CL108" s="21" t="s">
        <v>1</v>
      </c>
    </row>
    <row r="109" spans="1:91" s="3" customFormat="1" ht="23.25" customHeight="1">
      <c r="A109" s="87" t="s">
        <v>89</v>
      </c>
      <c r="B109" s="47"/>
      <c r="C109" s="9"/>
      <c r="D109" s="9"/>
      <c r="E109" s="9"/>
      <c r="F109" s="214" t="s">
        <v>127</v>
      </c>
      <c r="G109" s="214"/>
      <c r="H109" s="214"/>
      <c r="I109" s="214"/>
      <c r="J109" s="214"/>
      <c r="K109" s="9"/>
      <c r="L109" s="214" t="s">
        <v>95</v>
      </c>
      <c r="M109" s="214"/>
      <c r="N109" s="214"/>
      <c r="O109" s="214"/>
      <c r="P109" s="214"/>
      <c r="Q109" s="214"/>
      <c r="R109" s="214"/>
      <c r="S109" s="214"/>
      <c r="T109" s="214"/>
      <c r="U109" s="214"/>
      <c r="V109" s="214"/>
      <c r="W109" s="214"/>
      <c r="X109" s="214"/>
      <c r="Y109" s="214"/>
      <c r="Z109" s="214"/>
      <c r="AA109" s="214"/>
      <c r="AB109" s="214"/>
      <c r="AC109" s="214"/>
      <c r="AD109" s="214"/>
      <c r="AE109" s="214"/>
      <c r="AF109" s="214"/>
      <c r="AG109" s="202">
        <f>'SO-2.2_ELE - Elektroinšta...'!J34</f>
        <v>0</v>
      </c>
      <c r="AH109" s="203"/>
      <c r="AI109" s="203"/>
      <c r="AJ109" s="203"/>
      <c r="AK109" s="203"/>
      <c r="AL109" s="203"/>
      <c r="AM109" s="203"/>
      <c r="AN109" s="202">
        <f t="shared" si="0"/>
        <v>0</v>
      </c>
      <c r="AO109" s="203"/>
      <c r="AP109" s="203"/>
      <c r="AQ109" s="82" t="s">
        <v>86</v>
      </c>
      <c r="AR109" s="47"/>
      <c r="AS109" s="83">
        <v>0</v>
      </c>
      <c r="AT109" s="84">
        <f t="shared" si="1"/>
        <v>0</v>
      </c>
      <c r="AU109" s="85">
        <f>'SO-2.2_ELE - Elektroinšta...'!P130</f>
        <v>0</v>
      </c>
      <c r="AV109" s="84">
        <f>'SO-2.2_ELE - Elektroinšta...'!J37</f>
        <v>0</v>
      </c>
      <c r="AW109" s="84">
        <f>'SO-2.2_ELE - Elektroinšta...'!J38</f>
        <v>0</v>
      </c>
      <c r="AX109" s="84">
        <f>'SO-2.2_ELE - Elektroinšta...'!J39</f>
        <v>0</v>
      </c>
      <c r="AY109" s="84">
        <f>'SO-2.2_ELE - Elektroinšta...'!J40</f>
        <v>0</v>
      </c>
      <c r="AZ109" s="84">
        <f>'SO-2.2_ELE - Elektroinšta...'!F37</f>
        <v>0</v>
      </c>
      <c r="BA109" s="84">
        <f>'SO-2.2_ELE - Elektroinšta...'!F38</f>
        <v>0</v>
      </c>
      <c r="BB109" s="84">
        <f>'SO-2.2_ELE - Elektroinšta...'!F39</f>
        <v>0</v>
      </c>
      <c r="BC109" s="84">
        <f>'SO-2.2_ELE - Elektroinšta...'!F40</f>
        <v>0</v>
      </c>
      <c r="BD109" s="86">
        <f>'SO-2.2_ELE - Elektroinšta...'!F41</f>
        <v>0</v>
      </c>
      <c r="BT109" s="21" t="s">
        <v>92</v>
      </c>
      <c r="BV109" s="21" t="s">
        <v>77</v>
      </c>
      <c r="BW109" s="21" t="s">
        <v>128</v>
      </c>
      <c r="BX109" s="21" t="s">
        <v>123</v>
      </c>
      <c r="CL109" s="21" t="s">
        <v>1</v>
      </c>
    </row>
    <row r="110" spans="1:91" s="3" customFormat="1" ht="16.5" customHeight="1">
      <c r="B110" s="47"/>
      <c r="C110" s="9"/>
      <c r="D110" s="9"/>
      <c r="E110" s="214" t="s">
        <v>129</v>
      </c>
      <c r="F110" s="214"/>
      <c r="G110" s="214"/>
      <c r="H110" s="214"/>
      <c r="I110" s="214"/>
      <c r="J110" s="9"/>
      <c r="K110" s="214" t="s">
        <v>130</v>
      </c>
      <c r="L110" s="214"/>
      <c r="M110" s="214"/>
      <c r="N110" s="214"/>
      <c r="O110" s="214"/>
      <c r="P110" s="214"/>
      <c r="Q110" s="214"/>
      <c r="R110" s="214"/>
      <c r="S110" s="214"/>
      <c r="T110" s="214"/>
      <c r="U110" s="214"/>
      <c r="V110" s="214"/>
      <c r="W110" s="214"/>
      <c r="X110" s="214"/>
      <c r="Y110" s="214"/>
      <c r="Z110" s="214"/>
      <c r="AA110" s="214"/>
      <c r="AB110" s="214"/>
      <c r="AC110" s="214"/>
      <c r="AD110" s="214"/>
      <c r="AE110" s="214"/>
      <c r="AF110" s="214"/>
      <c r="AG110" s="207">
        <f>ROUND(SUM(AG111:AG113),2)</f>
        <v>0</v>
      </c>
      <c r="AH110" s="203"/>
      <c r="AI110" s="203"/>
      <c r="AJ110" s="203"/>
      <c r="AK110" s="203"/>
      <c r="AL110" s="203"/>
      <c r="AM110" s="203"/>
      <c r="AN110" s="202">
        <f t="shared" si="0"/>
        <v>0</v>
      </c>
      <c r="AO110" s="203"/>
      <c r="AP110" s="203"/>
      <c r="AQ110" s="82" t="s">
        <v>86</v>
      </c>
      <c r="AR110" s="47"/>
      <c r="AS110" s="83">
        <f>ROUND(SUM(AS111:AS113),2)</f>
        <v>0</v>
      </c>
      <c r="AT110" s="84">
        <f t="shared" si="1"/>
        <v>0</v>
      </c>
      <c r="AU110" s="85">
        <f>ROUND(SUM(AU111:AU113),5)</f>
        <v>0</v>
      </c>
      <c r="AV110" s="84">
        <f>ROUND(AZ110*L29,2)</f>
        <v>0</v>
      </c>
      <c r="AW110" s="84">
        <f>ROUND(BA110*L30,2)</f>
        <v>0</v>
      </c>
      <c r="AX110" s="84">
        <f>ROUND(BB110*L29,2)</f>
        <v>0</v>
      </c>
      <c r="AY110" s="84">
        <f>ROUND(BC110*L30,2)</f>
        <v>0</v>
      </c>
      <c r="AZ110" s="84">
        <f>ROUND(SUM(AZ111:AZ113),2)</f>
        <v>0</v>
      </c>
      <c r="BA110" s="84">
        <f>ROUND(SUM(BA111:BA113),2)</f>
        <v>0</v>
      </c>
      <c r="BB110" s="84">
        <f>ROUND(SUM(BB111:BB113),2)</f>
        <v>0</v>
      </c>
      <c r="BC110" s="84">
        <f>ROUND(SUM(BC111:BC113),2)</f>
        <v>0</v>
      </c>
      <c r="BD110" s="86">
        <f>ROUND(SUM(BD111:BD113),2)</f>
        <v>0</v>
      </c>
      <c r="BS110" s="21" t="s">
        <v>74</v>
      </c>
      <c r="BT110" s="21" t="s">
        <v>87</v>
      </c>
      <c r="BU110" s="21" t="s">
        <v>76</v>
      </c>
      <c r="BV110" s="21" t="s">
        <v>77</v>
      </c>
      <c r="BW110" s="21" t="s">
        <v>131</v>
      </c>
      <c r="BX110" s="21" t="s">
        <v>111</v>
      </c>
      <c r="CL110" s="21" t="s">
        <v>1</v>
      </c>
    </row>
    <row r="111" spans="1:91" s="3" customFormat="1" ht="23.25" customHeight="1">
      <c r="A111" s="87" t="s">
        <v>89</v>
      </c>
      <c r="B111" s="47"/>
      <c r="C111" s="9"/>
      <c r="D111" s="9"/>
      <c r="E111" s="9"/>
      <c r="F111" s="214" t="s">
        <v>132</v>
      </c>
      <c r="G111" s="214"/>
      <c r="H111" s="214"/>
      <c r="I111" s="214"/>
      <c r="J111" s="214"/>
      <c r="K111" s="9"/>
      <c r="L111" s="214" t="s">
        <v>125</v>
      </c>
      <c r="M111" s="214"/>
      <c r="N111" s="214"/>
      <c r="O111" s="214"/>
      <c r="P111" s="214"/>
      <c r="Q111" s="214"/>
      <c r="R111" s="214"/>
      <c r="S111" s="214"/>
      <c r="T111" s="214"/>
      <c r="U111" s="214"/>
      <c r="V111" s="214"/>
      <c r="W111" s="214"/>
      <c r="X111" s="214"/>
      <c r="Y111" s="214"/>
      <c r="Z111" s="214"/>
      <c r="AA111" s="214"/>
      <c r="AB111" s="214"/>
      <c r="AC111" s="214"/>
      <c r="AD111" s="214"/>
      <c r="AE111" s="214"/>
      <c r="AF111" s="214"/>
      <c r="AG111" s="202">
        <f>'SO-2.3_AA - Architektonic...'!J34</f>
        <v>0</v>
      </c>
      <c r="AH111" s="203"/>
      <c r="AI111" s="203"/>
      <c r="AJ111" s="203"/>
      <c r="AK111" s="203"/>
      <c r="AL111" s="203"/>
      <c r="AM111" s="203"/>
      <c r="AN111" s="202">
        <f t="shared" si="0"/>
        <v>0</v>
      </c>
      <c r="AO111" s="203"/>
      <c r="AP111" s="203"/>
      <c r="AQ111" s="82" t="s">
        <v>86</v>
      </c>
      <c r="AR111" s="47"/>
      <c r="AS111" s="83">
        <v>0</v>
      </c>
      <c r="AT111" s="84">
        <f t="shared" si="1"/>
        <v>0</v>
      </c>
      <c r="AU111" s="85">
        <f>'SO-2.3_AA - Architektonic...'!P146</f>
        <v>0</v>
      </c>
      <c r="AV111" s="84">
        <f>'SO-2.3_AA - Architektonic...'!J37</f>
        <v>0</v>
      </c>
      <c r="AW111" s="84">
        <f>'SO-2.3_AA - Architektonic...'!J38</f>
        <v>0</v>
      </c>
      <c r="AX111" s="84">
        <f>'SO-2.3_AA - Architektonic...'!J39</f>
        <v>0</v>
      </c>
      <c r="AY111" s="84">
        <f>'SO-2.3_AA - Architektonic...'!J40</f>
        <v>0</v>
      </c>
      <c r="AZ111" s="84">
        <f>'SO-2.3_AA - Architektonic...'!F37</f>
        <v>0</v>
      </c>
      <c r="BA111" s="84">
        <f>'SO-2.3_AA - Architektonic...'!F38</f>
        <v>0</v>
      </c>
      <c r="BB111" s="84">
        <f>'SO-2.3_AA - Architektonic...'!F39</f>
        <v>0</v>
      </c>
      <c r="BC111" s="84">
        <f>'SO-2.3_AA - Architektonic...'!F40</f>
        <v>0</v>
      </c>
      <c r="BD111" s="86">
        <f>'SO-2.3_AA - Architektonic...'!F41</f>
        <v>0</v>
      </c>
      <c r="BT111" s="21" t="s">
        <v>92</v>
      </c>
      <c r="BV111" s="21" t="s">
        <v>77</v>
      </c>
      <c r="BW111" s="21" t="s">
        <v>133</v>
      </c>
      <c r="BX111" s="21" t="s">
        <v>131</v>
      </c>
      <c r="CL111" s="21" t="s">
        <v>1</v>
      </c>
    </row>
    <row r="112" spans="1:91" s="3" customFormat="1" ht="23.25" customHeight="1">
      <c r="A112" s="87" t="s">
        <v>89</v>
      </c>
      <c r="B112" s="47"/>
      <c r="C112" s="9"/>
      <c r="D112" s="9"/>
      <c r="E112" s="9"/>
      <c r="F112" s="214" t="s">
        <v>134</v>
      </c>
      <c r="G112" s="214"/>
      <c r="H112" s="214"/>
      <c r="I112" s="214"/>
      <c r="J112" s="214"/>
      <c r="K112" s="9"/>
      <c r="L112" s="214" t="s">
        <v>95</v>
      </c>
      <c r="M112" s="214"/>
      <c r="N112" s="214"/>
      <c r="O112" s="214"/>
      <c r="P112" s="214"/>
      <c r="Q112" s="214"/>
      <c r="R112" s="214"/>
      <c r="S112" s="214"/>
      <c r="T112" s="214"/>
      <c r="U112" s="214"/>
      <c r="V112" s="214"/>
      <c r="W112" s="214"/>
      <c r="X112" s="214"/>
      <c r="Y112" s="214"/>
      <c r="Z112" s="214"/>
      <c r="AA112" s="214"/>
      <c r="AB112" s="214"/>
      <c r="AC112" s="214"/>
      <c r="AD112" s="214"/>
      <c r="AE112" s="214"/>
      <c r="AF112" s="214"/>
      <c r="AG112" s="202">
        <f>'SO-2.3_ELE - Elektroinšta...'!J34</f>
        <v>0</v>
      </c>
      <c r="AH112" s="203"/>
      <c r="AI112" s="203"/>
      <c r="AJ112" s="203"/>
      <c r="AK112" s="203"/>
      <c r="AL112" s="203"/>
      <c r="AM112" s="203"/>
      <c r="AN112" s="202">
        <f t="shared" si="0"/>
        <v>0</v>
      </c>
      <c r="AO112" s="203"/>
      <c r="AP112" s="203"/>
      <c r="AQ112" s="82" t="s">
        <v>86</v>
      </c>
      <c r="AR112" s="47"/>
      <c r="AS112" s="83">
        <v>0</v>
      </c>
      <c r="AT112" s="84">
        <f t="shared" si="1"/>
        <v>0</v>
      </c>
      <c r="AU112" s="85">
        <f>'SO-2.3_ELE - Elektroinšta...'!P133</f>
        <v>0</v>
      </c>
      <c r="AV112" s="84">
        <f>'SO-2.3_ELE - Elektroinšta...'!J37</f>
        <v>0</v>
      </c>
      <c r="AW112" s="84">
        <f>'SO-2.3_ELE - Elektroinšta...'!J38</f>
        <v>0</v>
      </c>
      <c r="AX112" s="84">
        <f>'SO-2.3_ELE - Elektroinšta...'!J39</f>
        <v>0</v>
      </c>
      <c r="AY112" s="84">
        <f>'SO-2.3_ELE - Elektroinšta...'!J40</f>
        <v>0</v>
      </c>
      <c r="AZ112" s="84">
        <f>'SO-2.3_ELE - Elektroinšta...'!F37</f>
        <v>0</v>
      </c>
      <c r="BA112" s="84">
        <f>'SO-2.3_ELE - Elektroinšta...'!F38</f>
        <v>0</v>
      </c>
      <c r="BB112" s="84">
        <f>'SO-2.3_ELE - Elektroinšta...'!F39</f>
        <v>0</v>
      </c>
      <c r="BC112" s="84">
        <f>'SO-2.3_ELE - Elektroinšta...'!F40</f>
        <v>0</v>
      </c>
      <c r="BD112" s="86">
        <f>'SO-2.3_ELE - Elektroinšta...'!F41</f>
        <v>0</v>
      </c>
      <c r="BT112" s="21" t="s">
        <v>92</v>
      </c>
      <c r="BV112" s="21" t="s">
        <v>77</v>
      </c>
      <c r="BW112" s="21" t="s">
        <v>135</v>
      </c>
      <c r="BX112" s="21" t="s">
        <v>131</v>
      </c>
      <c r="CL112" s="21" t="s">
        <v>1</v>
      </c>
    </row>
    <row r="113" spans="1:91" s="3" customFormat="1" ht="23.25" customHeight="1">
      <c r="A113" s="87" t="s">
        <v>89</v>
      </c>
      <c r="B113" s="47"/>
      <c r="C113" s="9"/>
      <c r="D113" s="9"/>
      <c r="E113" s="9"/>
      <c r="F113" s="214" t="s">
        <v>136</v>
      </c>
      <c r="G113" s="214"/>
      <c r="H113" s="214"/>
      <c r="I113" s="214"/>
      <c r="J113" s="214"/>
      <c r="K113" s="9"/>
      <c r="L113" s="214" t="s">
        <v>137</v>
      </c>
      <c r="M113" s="214"/>
      <c r="N113" s="214"/>
      <c r="O113" s="214"/>
      <c r="P113" s="214"/>
      <c r="Q113" s="214"/>
      <c r="R113" s="214"/>
      <c r="S113" s="214"/>
      <c r="T113" s="214"/>
      <c r="U113" s="214"/>
      <c r="V113" s="214"/>
      <c r="W113" s="214"/>
      <c r="X113" s="214"/>
      <c r="Y113" s="214"/>
      <c r="Z113" s="214"/>
      <c r="AA113" s="214"/>
      <c r="AB113" s="214"/>
      <c r="AC113" s="214"/>
      <c r="AD113" s="214"/>
      <c r="AE113" s="214"/>
      <c r="AF113" s="214"/>
      <c r="AG113" s="202">
        <f>'SO-2.3_ZTI - Zdravotechni...'!J34</f>
        <v>0</v>
      </c>
      <c r="AH113" s="203"/>
      <c r="AI113" s="203"/>
      <c r="AJ113" s="203"/>
      <c r="AK113" s="203"/>
      <c r="AL113" s="203"/>
      <c r="AM113" s="203"/>
      <c r="AN113" s="202">
        <f t="shared" si="0"/>
        <v>0</v>
      </c>
      <c r="AO113" s="203"/>
      <c r="AP113" s="203"/>
      <c r="AQ113" s="82" t="s">
        <v>86</v>
      </c>
      <c r="AR113" s="47"/>
      <c r="AS113" s="83">
        <v>0</v>
      </c>
      <c r="AT113" s="84">
        <f t="shared" si="1"/>
        <v>0</v>
      </c>
      <c r="AU113" s="85">
        <f>'SO-2.3_ZTI - Zdravotechni...'!P131</f>
        <v>0</v>
      </c>
      <c r="AV113" s="84">
        <f>'SO-2.3_ZTI - Zdravotechni...'!J37</f>
        <v>0</v>
      </c>
      <c r="AW113" s="84">
        <f>'SO-2.3_ZTI - Zdravotechni...'!J38</f>
        <v>0</v>
      </c>
      <c r="AX113" s="84">
        <f>'SO-2.3_ZTI - Zdravotechni...'!J39</f>
        <v>0</v>
      </c>
      <c r="AY113" s="84">
        <f>'SO-2.3_ZTI - Zdravotechni...'!J40</f>
        <v>0</v>
      </c>
      <c r="AZ113" s="84">
        <f>'SO-2.3_ZTI - Zdravotechni...'!F37</f>
        <v>0</v>
      </c>
      <c r="BA113" s="84">
        <f>'SO-2.3_ZTI - Zdravotechni...'!F38</f>
        <v>0</v>
      </c>
      <c r="BB113" s="84">
        <f>'SO-2.3_ZTI - Zdravotechni...'!F39</f>
        <v>0</v>
      </c>
      <c r="BC113" s="84">
        <f>'SO-2.3_ZTI - Zdravotechni...'!F40</f>
        <v>0</v>
      </c>
      <c r="BD113" s="86">
        <f>'SO-2.3_ZTI - Zdravotechni...'!F41</f>
        <v>0</v>
      </c>
      <c r="BT113" s="21" t="s">
        <v>92</v>
      </c>
      <c r="BV113" s="21" t="s">
        <v>77</v>
      </c>
      <c r="BW113" s="21" t="s">
        <v>138</v>
      </c>
      <c r="BX113" s="21" t="s">
        <v>131</v>
      </c>
      <c r="CL113" s="21" t="s">
        <v>1</v>
      </c>
    </row>
    <row r="114" spans="1:91" s="6" customFormat="1" ht="16.5" customHeight="1">
      <c r="B114" s="73"/>
      <c r="C114" s="74"/>
      <c r="D114" s="213" t="s">
        <v>139</v>
      </c>
      <c r="E114" s="213"/>
      <c r="F114" s="213"/>
      <c r="G114" s="213"/>
      <c r="H114" s="213"/>
      <c r="I114" s="75"/>
      <c r="J114" s="213" t="s">
        <v>140</v>
      </c>
      <c r="K114" s="213"/>
      <c r="L114" s="213"/>
      <c r="M114" s="213"/>
      <c r="N114" s="213"/>
      <c r="O114" s="213"/>
      <c r="P114" s="213"/>
      <c r="Q114" s="213"/>
      <c r="R114" s="213"/>
      <c r="S114" s="213"/>
      <c r="T114" s="213"/>
      <c r="U114" s="213"/>
      <c r="V114" s="213"/>
      <c r="W114" s="213"/>
      <c r="X114" s="213"/>
      <c r="Y114" s="213"/>
      <c r="Z114" s="213"/>
      <c r="AA114" s="213"/>
      <c r="AB114" s="213"/>
      <c r="AC114" s="213"/>
      <c r="AD114" s="213"/>
      <c r="AE114" s="213"/>
      <c r="AF114" s="213"/>
      <c r="AG114" s="206">
        <f>ROUND(AG115+AG116+AG117,2)</f>
        <v>0</v>
      </c>
      <c r="AH114" s="205"/>
      <c r="AI114" s="205"/>
      <c r="AJ114" s="205"/>
      <c r="AK114" s="205"/>
      <c r="AL114" s="205"/>
      <c r="AM114" s="205"/>
      <c r="AN114" s="204">
        <f t="shared" si="0"/>
        <v>0</v>
      </c>
      <c r="AO114" s="205"/>
      <c r="AP114" s="205"/>
      <c r="AQ114" s="76" t="s">
        <v>81</v>
      </c>
      <c r="AR114" s="73"/>
      <c r="AS114" s="77">
        <f>ROUND(AS115+AS116+AS117,2)</f>
        <v>0</v>
      </c>
      <c r="AT114" s="78">
        <f t="shared" si="1"/>
        <v>0</v>
      </c>
      <c r="AU114" s="79">
        <f>ROUND(AU115+AU116+AU117,5)</f>
        <v>0</v>
      </c>
      <c r="AV114" s="78">
        <f>ROUND(AZ114*L29,2)</f>
        <v>0</v>
      </c>
      <c r="AW114" s="78">
        <f>ROUND(BA114*L30,2)</f>
        <v>0</v>
      </c>
      <c r="AX114" s="78">
        <f>ROUND(BB114*L29,2)</f>
        <v>0</v>
      </c>
      <c r="AY114" s="78">
        <f>ROUND(BC114*L30,2)</f>
        <v>0</v>
      </c>
      <c r="AZ114" s="78">
        <f>ROUND(AZ115+AZ116+AZ117,2)</f>
        <v>0</v>
      </c>
      <c r="BA114" s="78">
        <f>ROUND(BA115+BA116+BA117,2)</f>
        <v>0</v>
      </c>
      <c r="BB114" s="78">
        <f>ROUND(BB115+BB116+BB117,2)</f>
        <v>0</v>
      </c>
      <c r="BC114" s="78">
        <f>ROUND(BC115+BC116+BC117,2)</f>
        <v>0</v>
      </c>
      <c r="BD114" s="80">
        <f>ROUND(BD115+BD116+BD117,2)</f>
        <v>0</v>
      </c>
      <c r="BS114" s="81" t="s">
        <v>74</v>
      </c>
      <c r="BT114" s="81" t="s">
        <v>82</v>
      </c>
      <c r="BU114" s="81" t="s">
        <v>76</v>
      </c>
      <c r="BV114" s="81" t="s">
        <v>77</v>
      </c>
      <c r="BW114" s="81" t="s">
        <v>141</v>
      </c>
      <c r="BX114" s="81" t="s">
        <v>4</v>
      </c>
      <c r="CL114" s="81" t="s">
        <v>1</v>
      </c>
      <c r="CM114" s="81" t="s">
        <v>75</v>
      </c>
    </row>
    <row r="115" spans="1:91" s="3" customFormat="1" ht="16.5" customHeight="1">
      <c r="A115" s="87" t="s">
        <v>89</v>
      </c>
      <c r="B115" s="47"/>
      <c r="C115" s="9"/>
      <c r="D115" s="9"/>
      <c r="E115" s="214" t="s">
        <v>142</v>
      </c>
      <c r="F115" s="214"/>
      <c r="G115" s="214"/>
      <c r="H115" s="214"/>
      <c r="I115" s="214"/>
      <c r="J115" s="9"/>
      <c r="K115" s="214" t="s">
        <v>143</v>
      </c>
      <c r="L115" s="214"/>
      <c r="M115" s="214"/>
      <c r="N115" s="214"/>
      <c r="O115" s="214"/>
      <c r="P115" s="214"/>
      <c r="Q115" s="214"/>
      <c r="R115" s="214"/>
      <c r="S115" s="214"/>
      <c r="T115" s="214"/>
      <c r="U115" s="214"/>
      <c r="V115" s="214"/>
      <c r="W115" s="214"/>
      <c r="X115" s="214"/>
      <c r="Y115" s="214"/>
      <c r="Z115" s="214"/>
      <c r="AA115" s="214"/>
      <c r="AB115" s="214"/>
      <c r="AC115" s="214"/>
      <c r="AD115" s="214"/>
      <c r="AE115" s="214"/>
      <c r="AF115" s="214"/>
      <c r="AG115" s="202">
        <f>'SO-3.1 - Amfiteáter'!J32</f>
        <v>0</v>
      </c>
      <c r="AH115" s="203"/>
      <c r="AI115" s="203"/>
      <c r="AJ115" s="203"/>
      <c r="AK115" s="203"/>
      <c r="AL115" s="203"/>
      <c r="AM115" s="203"/>
      <c r="AN115" s="202">
        <f t="shared" si="0"/>
        <v>0</v>
      </c>
      <c r="AO115" s="203"/>
      <c r="AP115" s="203"/>
      <c r="AQ115" s="82" t="s">
        <v>86</v>
      </c>
      <c r="AR115" s="47"/>
      <c r="AS115" s="83">
        <v>0</v>
      </c>
      <c r="AT115" s="84">
        <f t="shared" si="1"/>
        <v>0</v>
      </c>
      <c r="AU115" s="85">
        <f>'SO-3.1 - Amfiteáter'!P128</f>
        <v>0</v>
      </c>
      <c r="AV115" s="84">
        <f>'SO-3.1 - Amfiteáter'!J35</f>
        <v>0</v>
      </c>
      <c r="AW115" s="84">
        <f>'SO-3.1 - Amfiteáter'!J36</f>
        <v>0</v>
      </c>
      <c r="AX115" s="84">
        <f>'SO-3.1 - Amfiteáter'!J37</f>
        <v>0</v>
      </c>
      <c r="AY115" s="84">
        <f>'SO-3.1 - Amfiteáter'!J38</f>
        <v>0</v>
      </c>
      <c r="AZ115" s="84">
        <f>'SO-3.1 - Amfiteáter'!F35</f>
        <v>0</v>
      </c>
      <c r="BA115" s="84">
        <f>'SO-3.1 - Amfiteáter'!F36</f>
        <v>0</v>
      </c>
      <c r="BB115" s="84">
        <f>'SO-3.1 - Amfiteáter'!F37</f>
        <v>0</v>
      </c>
      <c r="BC115" s="84">
        <f>'SO-3.1 - Amfiteáter'!F38</f>
        <v>0</v>
      </c>
      <c r="BD115" s="86">
        <f>'SO-3.1 - Amfiteáter'!F39</f>
        <v>0</v>
      </c>
      <c r="BT115" s="21" t="s">
        <v>87</v>
      </c>
      <c r="BV115" s="21" t="s">
        <v>77</v>
      </c>
      <c r="BW115" s="21" t="s">
        <v>144</v>
      </c>
      <c r="BX115" s="21" t="s">
        <v>141</v>
      </c>
      <c r="CL115" s="21" t="s">
        <v>1</v>
      </c>
    </row>
    <row r="116" spans="1:91" s="3" customFormat="1" ht="16.5" customHeight="1">
      <c r="A116" s="87" t="s">
        <v>89</v>
      </c>
      <c r="B116" s="47"/>
      <c r="C116" s="9"/>
      <c r="D116" s="9"/>
      <c r="E116" s="214" t="s">
        <v>145</v>
      </c>
      <c r="F116" s="214"/>
      <c r="G116" s="214"/>
      <c r="H116" s="214"/>
      <c r="I116" s="214"/>
      <c r="J116" s="9"/>
      <c r="K116" s="214" t="s">
        <v>146</v>
      </c>
      <c r="L116" s="214"/>
      <c r="M116" s="214"/>
      <c r="N116" s="214"/>
      <c r="O116" s="214"/>
      <c r="P116" s="214"/>
      <c r="Q116" s="214"/>
      <c r="R116" s="214"/>
      <c r="S116" s="214"/>
      <c r="T116" s="214"/>
      <c r="U116" s="214"/>
      <c r="V116" s="214"/>
      <c r="W116" s="214"/>
      <c r="X116" s="214"/>
      <c r="Y116" s="214"/>
      <c r="Z116" s="214"/>
      <c r="AA116" s="214"/>
      <c r="AB116" s="214"/>
      <c r="AC116" s="214"/>
      <c r="AD116" s="214"/>
      <c r="AE116" s="214"/>
      <c r="AF116" s="214"/>
      <c r="AG116" s="202">
        <f>'SO-3.2 - Pódium'!J32</f>
        <v>0</v>
      </c>
      <c r="AH116" s="203"/>
      <c r="AI116" s="203"/>
      <c r="AJ116" s="203"/>
      <c r="AK116" s="203"/>
      <c r="AL116" s="203"/>
      <c r="AM116" s="203"/>
      <c r="AN116" s="202">
        <f t="shared" si="0"/>
        <v>0</v>
      </c>
      <c r="AO116" s="203"/>
      <c r="AP116" s="203"/>
      <c r="AQ116" s="82" t="s">
        <v>86</v>
      </c>
      <c r="AR116" s="47"/>
      <c r="AS116" s="83">
        <v>0</v>
      </c>
      <c r="AT116" s="84">
        <f t="shared" si="1"/>
        <v>0</v>
      </c>
      <c r="AU116" s="85">
        <f>'SO-3.2 - Pódium'!P133</f>
        <v>0</v>
      </c>
      <c r="AV116" s="84">
        <f>'SO-3.2 - Pódium'!J35</f>
        <v>0</v>
      </c>
      <c r="AW116" s="84">
        <f>'SO-3.2 - Pódium'!J36</f>
        <v>0</v>
      </c>
      <c r="AX116" s="84">
        <f>'SO-3.2 - Pódium'!J37</f>
        <v>0</v>
      </c>
      <c r="AY116" s="84">
        <f>'SO-3.2 - Pódium'!J38</f>
        <v>0</v>
      </c>
      <c r="AZ116" s="84">
        <f>'SO-3.2 - Pódium'!F35</f>
        <v>0</v>
      </c>
      <c r="BA116" s="84">
        <f>'SO-3.2 - Pódium'!F36</f>
        <v>0</v>
      </c>
      <c r="BB116" s="84">
        <f>'SO-3.2 - Pódium'!F37</f>
        <v>0</v>
      </c>
      <c r="BC116" s="84">
        <f>'SO-3.2 - Pódium'!F38</f>
        <v>0</v>
      </c>
      <c r="BD116" s="86">
        <f>'SO-3.2 - Pódium'!F39</f>
        <v>0</v>
      </c>
      <c r="BT116" s="21" t="s">
        <v>87</v>
      </c>
      <c r="BV116" s="21" t="s">
        <v>77</v>
      </c>
      <c r="BW116" s="21" t="s">
        <v>147</v>
      </c>
      <c r="BX116" s="21" t="s">
        <v>141</v>
      </c>
      <c r="CL116" s="21" t="s">
        <v>1</v>
      </c>
    </row>
    <row r="117" spans="1:91" s="3" customFormat="1" ht="16.5" customHeight="1">
      <c r="B117" s="47"/>
      <c r="C117" s="9"/>
      <c r="D117" s="9"/>
      <c r="E117" s="214" t="s">
        <v>148</v>
      </c>
      <c r="F117" s="214"/>
      <c r="G117" s="214"/>
      <c r="H117" s="214"/>
      <c r="I117" s="214"/>
      <c r="J117" s="9"/>
      <c r="K117" s="214" t="s">
        <v>149</v>
      </c>
      <c r="L117" s="214"/>
      <c r="M117" s="214"/>
      <c r="N117" s="214"/>
      <c r="O117" s="214"/>
      <c r="P117" s="214"/>
      <c r="Q117" s="214"/>
      <c r="R117" s="214"/>
      <c r="S117" s="214"/>
      <c r="T117" s="214"/>
      <c r="U117" s="214"/>
      <c r="V117" s="214"/>
      <c r="W117" s="214"/>
      <c r="X117" s="214"/>
      <c r="Y117" s="214"/>
      <c r="Z117" s="214"/>
      <c r="AA117" s="214"/>
      <c r="AB117" s="214"/>
      <c r="AC117" s="214"/>
      <c r="AD117" s="214"/>
      <c r="AE117" s="214"/>
      <c r="AF117" s="214"/>
      <c r="AG117" s="207">
        <f>ROUND(SUM(AG118:AG121),2)</f>
        <v>0</v>
      </c>
      <c r="AH117" s="203"/>
      <c r="AI117" s="203"/>
      <c r="AJ117" s="203"/>
      <c r="AK117" s="203"/>
      <c r="AL117" s="203"/>
      <c r="AM117" s="203"/>
      <c r="AN117" s="202">
        <f t="shared" si="0"/>
        <v>0</v>
      </c>
      <c r="AO117" s="203"/>
      <c r="AP117" s="203"/>
      <c r="AQ117" s="82" t="s">
        <v>86</v>
      </c>
      <c r="AR117" s="47"/>
      <c r="AS117" s="83">
        <f>ROUND(SUM(AS118:AS121),2)</f>
        <v>0</v>
      </c>
      <c r="AT117" s="84">
        <f t="shared" si="1"/>
        <v>0</v>
      </c>
      <c r="AU117" s="85">
        <f>ROUND(SUM(AU118:AU121),5)</f>
        <v>0</v>
      </c>
      <c r="AV117" s="84">
        <f>ROUND(AZ117*L29,2)</f>
        <v>0</v>
      </c>
      <c r="AW117" s="84">
        <f>ROUND(BA117*L30,2)</f>
        <v>0</v>
      </c>
      <c r="AX117" s="84">
        <f>ROUND(BB117*L29,2)</f>
        <v>0</v>
      </c>
      <c r="AY117" s="84">
        <f>ROUND(BC117*L30,2)</f>
        <v>0</v>
      </c>
      <c r="AZ117" s="84">
        <f>ROUND(SUM(AZ118:AZ121),2)</f>
        <v>0</v>
      </c>
      <c r="BA117" s="84">
        <f>ROUND(SUM(BA118:BA121),2)</f>
        <v>0</v>
      </c>
      <c r="BB117" s="84">
        <f>ROUND(SUM(BB118:BB121),2)</f>
        <v>0</v>
      </c>
      <c r="BC117" s="84">
        <f>ROUND(SUM(BC118:BC121),2)</f>
        <v>0</v>
      </c>
      <c r="BD117" s="86">
        <f>ROUND(SUM(BD118:BD121),2)</f>
        <v>0</v>
      </c>
      <c r="BS117" s="21" t="s">
        <v>74</v>
      </c>
      <c r="BT117" s="21" t="s">
        <v>87</v>
      </c>
      <c r="BU117" s="21" t="s">
        <v>76</v>
      </c>
      <c r="BV117" s="21" t="s">
        <v>77</v>
      </c>
      <c r="BW117" s="21" t="s">
        <v>150</v>
      </c>
      <c r="BX117" s="21" t="s">
        <v>141</v>
      </c>
      <c r="CL117" s="21" t="s">
        <v>1</v>
      </c>
    </row>
    <row r="118" spans="1:91" s="3" customFormat="1" ht="23.25" customHeight="1">
      <c r="A118" s="87" t="s">
        <v>89</v>
      </c>
      <c r="B118" s="47"/>
      <c r="C118" s="9"/>
      <c r="D118" s="9"/>
      <c r="E118" s="9"/>
      <c r="F118" s="214" t="s">
        <v>151</v>
      </c>
      <c r="G118" s="214"/>
      <c r="H118" s="214"/>
      <c r="I118" s="214"/>
      <c r="J118" s="214"/>
      <c r="K118" s="9"/>
      <c r="L118" s="214" t="s">
        <v>125</v>
      </c>
      <c r="M118" s="214"/>
      <c r="N118" s="214"/>
      <c r="O118" s="214"/>
      <c r="P118" s="214"/>
      <c r="Q118" s="214"/>
      <c r="R118" s="214"/>
      <c r="S118" s="214"/>
      <c r="T118" s="214"/>
      <c r="U118" s="214"/>
      <c r="V118" s="214"/>
      <c r="W118" s="214"/>
      <c r="X118" s="214"/>
      <c r="Y118" s="214"/>
      <c r="Z118" s="214"/>
      <c r="AA118" s="214"/>
      <c r="AB118" s="214"/>
      <c r="AC118" s="214"/>
      <c r="AD118" s="214"/>
      <c r="AE118" s="214"/>
      <c r="AF118" s="214"/>
      <c r="AG118" s="202">
        <f>'SO-3.3_AA - Architektonic...'!J34</f>
        <v>0</v>
      </c>
      <c r="AH118" s="203"/>
      <c r="AI118" s="203"/>
      <c r="AJ118" s="203"/>
      <c r="AK118" s="203"/>
      <c r="AL118" s="203"/>
      <c r="AM118" s="203"/>
      <c r="AN118" s="202">
        <f t="shared" si="0"/>
        <v>0</v>
      </c>
      <c r="AO118" s="203"/>
      <c r="AP118" s="203"/>
      <c r="AQ118" s="82" t="s">
        <v>86</v>
      </c>
      <c r="AR118" s="47"/>
      <c r="AS118" s="83">
        <v>0</v>
      </c>
      <c r="AT118" s="84">
        <f t="shared" si="1"/>
        <v>0</v>
      </c>
      <c r="AU118" s="85">
        <f>'SO-3.3_AA - Architektonic...'!P146</f>
        <v>0</v>
      </c>
      <c r="AV118" s="84">
        <f>'SO-3.3_AA - Architektonic...'!J37</f>
        <v>0</v>
      </c>
      <c r="AW118" s="84">
        <f>'SO-3.3_AA - Architektonic...'!J38</f>
        <v>0</v>
      </c>
      <c r="AX118" s="84">
        <f>'SO-3.3_AA - Architektonic...'!J39</f>
        <v>0</v>
      </c>
      <c r="AY118" s="84">
        <f>'SO-3.3_AA - Architektonic...'!J40</f>
        <v>0</v>
      </c>
      <c r="AZ118" s="84">
        <f>'SO-3.3_AA - Architektonic...'!F37</f>
        <v>0</v>
      </c>
      <c r="BA118" s="84">
        <f>'SO-3.3_AA - Architektonic...'!F38</f>
        <v>0</v>
      </c>
      <c r="BB118" s="84">
        <f>'SO-3.3_AA - Architektonic...'!F39</f>
        <v>0</v>
      </c>
      <c r="BC118" s="84">
        <f>'SO-3.3_AA - Architektonic...'!F40</f>
        <v>0</v>
      </c>
      <c r="BD118" s="86">
        <f>'SO-3.3_AA - Architektonic...'!F41</f>
        <v>0</v>
      </c>
      <c r="BT118" s="21" t="s">
        <v>92</v>
      </c>
      <c r="BV118" s="21" t="s">
        <v>77</v>
      </c>
      <c r="BW118" s="21" t="s">
        <v>152</v>
      </c>
      <c r="BX118" s="21" t="s">
        <v>150</v>
      </c>
      <c r="CL118" s="21" t="s">
        <v>1</v>
      </c>
    </row>
    <row r="119" spans="1:91" s="3" customFormat="1" ht="23.25" customHeight="1">
      <c r="A119" s="87" t="s">
        <v>89</v>
      </c>
      <c r="B119" s="47"/>
      <c r="C119" s="9"/>
      <c r="D119" s="9"/>
      <c r="E119" s="9"/>
      <c r="F119" s="214" t="s">
        <v>153</v>
      </c>
      <c r="G119" s="214"/>
      <c r="H119" s="214"/>
      <c r="I119" s="214"/>
      <c r="J119" s="214"/>
      <c r="K119" s="9"/>
      <c r="L119" s="214" t="s">
        <v>95</v>
      </c>
      <c r="M119" s="214"/>
      <c r="N119" s="214"/>
      <c r="O119" s="214"/>
      <c r="P119" s="214"/>
      <c r="Q119" s="214"/>
      <c r="R119" s="214"/>
      <c r="S119" s="214"/>
      <c r="T119" s="214"/>
      <c r="U119" s="214"/>
      <c r="V119" s="214"/>
      <c r="W119" s="214"/>
      <c r="X119" s="214"/>
      <c r="Y119" s="214"/>
      <c r="Z119" s="214"/>
      <c r="AA119" s="214"/>
      <c r="AB119" s="214"/>
      <c r="AC119" s="214"/>
      <c r="AD119" s="214"/>
      <c r="AE119" s="214"/>
      <c r="AF119" s="214"/>
      <c r="AG119" s="202">
        <f>'SO-3.3_ELE - Elektroinšta...'!J34</f>
        <v>0</v>
      </c>
      <c r="AH119" s="203"/>
      <c r="AI119" s="203"/>
      <c r="AJ119" s="203"/>
      <c r="AK119" s="203"/>
      <c r="AL119" s="203"/>
      <c r="AM119" s="203"/>
      <c r="AN119" s="202">
        <f t="shared" si="0"/>
        <v>0</v>
      </c>
      <c r="AO119" s="203"/>
      <c r="AP119" s="203"/>
      <c r="AQ119" s="82" t="s">
        <v>86</v>
      </c>
      <c r="AR119" s="47"/>
      <c r="AS119" s="83">
        <v>0</v>
      </c>
      <c r="AT119" s="84">
        <f t="shared" si="1"/>
        <v>0</v>
      </c>
      <c r="AU119" s="85">
        <f>'SO-3.3_ELE - Elektroinšta...'!P131</f>
        <v>0</v>
      </c>
      <c r="AV119" s="84">
        <f>'SO-3.3_ELE - Elektroinšta...'!J37</f>
        <v>0</v>
      </c>
      <c r="AW119" s="84">
        <f>'SO-3.3_ELE - Elektroinšta...'!J38</f>
        <v>0</v>
      </c>
      <c r="AX119" s="84">
        <f>'SO-3.3_ELE - Elektroinšta...'!J39</f>
        <v>0</v>
      </c>
      <c r="AY119" s="84">
        <f>'SO-3.3_ELE - Elektroinšta...'!J40</f>
        <v>0</v>
      </c>
      <c r="AZ119" s="84">
        <f>'SO-3.3_ELE - Elektroinšta...'!F37</f>
        <v>0</v>
      </c>
      <c r="BA119" s="84">
        <f>'SO-3.3_ELE - Elektroinšta...'!F38</f>
        <v>0</v>
      </c>
      <c r="BB119" s="84">
        <f>'SO-3.3_ELE - Elektroinšta...'!F39</f>
        <v>0</v>
      </c>
      <c r="BC119" s="84">
        <f>'SO-3.3_ELE - Elektroinšta...'!F40</f>
        <v>0</v>
      </c>
      <c r="BD119" s="86">
        <f>'SO-3.3_ELE - Elektroinšta...'!F41</f>
        <v>0</v>
      </c>
      <c r="BT119" s="21" t="s">
        <v>92</v>
      </c>
      <c r="BV119" s="21" t="s">
        <v>77</v>
      </c>
      <c r="BW119" s="21" t="s">
        <v>154</v>
      </c>
      <c r="BX119" s="21" t="s">
        <v>150</v>
      </c>
      <c r="CL119" s="21" t="s">
        <v>1</v>
      </c>
    </row>
    <row r="120" spans="1:91" s="3" customFormat="1" ht="23.25" customHeight="1">
      <c r="A120" s="87" t="s">
        <v>89</v>
      </c>
      <c r="B120" s="47"/>
      <c r="C120" s="9"/>
      <c r="D120" s="9"/>
      <c r="E120" s="9"/>
      <c r="F120" s="214" t="s">
        <v>155</v>
      </c>
      <c r="G120" s="214"/>
      <c r="H120" s="214"/>
      <c r="I120" s="214"/>
      <c r="J120" s="214"/>
      <c r="K120" s="9"/>
      <c r="L120" s="214" t="s">
        <v>137</v>
      </c>
      <c r="M120" s="214"/>
      <c r="N120" s="214"/>
      <c r="O120" s="214"/>
      <c r="P120" s="214"/>
      <c r="Q120" s="214"/>
      <c r="R120" s="214"/>
      <c r="S120" s="214"/>
      <c r="T120" s="214"/>
      <c r="U120" s="214"/>
      <c r="V120" s="214"/>
      <c r="W120" s="214"/>
      <c r="X120" s="214"/>
      <c r="Y120" s="214"/>
      <c r="Z120" s="214"/>
      <c r="AA120" s="214"/>
      <c r="AB120" s="214"/>
      <c r="AC120" s="214"/>
      <c r="AD120" s="214"/>
      <c r="AE120" s="214"/>
      <c r="AF120" s="214"/>
      <c r="AG120" s="202">
        <f>'SO-3.3_ZTI - Zdravotechni...'!J34</f>
        <v>0</v>
      </c>
      <c r="AH120" s="203"/>
      <c r="AI120" s="203"/>
      <c r="AJ120" s="203"/>
      <c r="AK120" s="203"/>
      <c r="AL120" s="203"/>
      <c r="AM120" s="203"/>
      <c r="AN120" s="202">
        <f t="shared" si="0"/>
        <v>0</v>
      </c>
      <c r="AO120" s="203"/>
      <c r="AP120" s="203"/>
      <c r="AQ120" s="82" t="s">
        <v>86</v>
      </c>
      <c r="AR120" s="47"/>
      <c r="AS120" s="83">
        <v>0</v>
      </c>
      <c r="AT120" s="84">
        <f t="shared" si="1"/>
        <v>0</v>
      </c>
      <c r="AU120" s="85">
        <f>'SO-3.3_ZTI - Zdravotechni...'!P132</f>
        <v>0</v>
      </c>
      <c r="AV120" s="84">
        <f>'SO-3.3_ZTI - Zdravotechni...'!J37</f>
        <v>0</v>
      </c>
      <c r="AW120" s="84">
        <f>'SO-3.3_ZTI - Zdravotechni...'!J38</f>
        <v>0</v>
      </c>
      <c r="AX120" s="84">
        <f>'SO-3.3_ZTI - Zdravotechni...'!J39</f>
        <v>0</v>
      </c>
      <c r="AY120" s="84">
        <f>'SO-3.3_ZTI - Zdravotechni...'!J40</f>
        <v>0</v>
      </c>
      <c r="AZ120" s="84">
        <f>'SO-3.3_ZTI - Zdravotechni...'!F37</f>
        <v>0</v>
      </c>
      <c r="BA120" s="84">
        <f>'SO-3.3_ZTI - Zdravotechni...'!F38</f>
        <v>0</v>
      </c>
      <c r="BB120" s="84">
        <f>'SO-3.3_ZTI - Zdravotechni...'!F39</f>
        <v>0</v>
      </c>
      <c r="BC120" s="84">
        <f>'SO-3.3_ZTI - Zdravotechni...'!F40</f>
        <v>0</v>
      </c>
      <c r="BD120" s="86">
        <f>'SO-3.3_ZTI - Zdravotechni...'!F41</f>
        <v>0</v>
      </c>
      <c r="BT120" s="21" t="s">
        <v>92</v>
      </c>
      <c r="BV120" s="21" t="s">
        <v>77</v>
      </c>
      <c r="BW120" s="21" t="s">
        <v>156</v>
      </c>
      <c r="BX120" s="21" t="s">
        <v>150</v>
      </c>
      <c r="CL120" s="21" t="s">
        <v>1</v>
      </c>
    </row>
    <row r="121" spans="1:91" s="3" customFormat="1" ht="23.25" customHeight="1">
      <c r="A121" s="87" t="s">
        <v>89</v>
      </c>
      <c r="B121" s="47"/>
      <c r="C121" s="9"/>
      <c r="D121" s="9"/>
      <c r="E121" s="9"/>
      <c r="F121" s="214" t="s">
        <v>157</v>
      </c>
      <c r="G121" s="214"/>
      <c r="H121" s="214"/>
      <c r="I121" s="214"/>
      <c r="J121" s="214"/>
      <c r="K121" s="9"/>
      <c r="L121" s="214" t="s">
        <v>158</v>
      </c>
      <c r="M121" s="214"/>
      <c r="N121" s="214"/>
      <c r="O121" s="214"/>
      <c r="P121" s="214"/>
      <c r="Q121" s="214"/>
      <c r="R121" s="214"/>
      <c r="S121" s="214"/>
      <c r="T121" s="214"/>
      <c r="U121" s="214"/>
      <c r="V121" s="214"/>
      <c r="W121" s="214"/>
      <c r="X121" s="214"/>
      <c r="Y121" s="214"/>
      <c r="Z121" s="214"/>
      <c r="AA121" s="214"/>
      <c r="AB121" s="214"/>
      <c r="AC121" s="214"/>
      <c r="AD121" s="214"/>
      <c r="AE121" s="214"/>
      <c r="AF121" s="214"/>
      <c r="AG121" s="202">
        <f>'SO-3.3_UK - Vykurovanie'!J34</f>
        <v>0</v>
      </c>
      <c r="AH121" s="203"/>
      <c r="AI121" s="203"/>
      <c r="AJ121" s="203"/>
      <c r="AK121" s="203"/>
      <c r="AL121" s="203"/>
      <c r="AM121" s="203"/>
      <c r="AN121" s="202">
        <f t="shared" si="0"/>
        <v>0</v>
      </c>
      <c r="AO121" s="203"/>
      <c r="AP121" s="203"/>
      <c r="AQ121" s="82" t="s">
        <v>86</v>
      </c>
      <c r="AR121" s="47"/>
      <c r="AS121" s="83">
        <v>0</v>
      </c>
      <c r="AT121" s="84">
        <f t="shared" si="1"/>
        <v>0</v>
      </c>
      <c r="AU121" s="85">
        <f>'SO-3.3_UK - Vykurovanie'!P126</f>
        <v>0</v>
      </c>
      <c r="AV121" s="84">
        <f>'SO-3.3_UK - Vykurovanie'!J37</f>
        <v>0</v>
      </c>
      <c r="AW121" s="84">
        <f>'SO-3.3_UK - Vykurovanie'!J38</f>
        <v>0</v>
      </c>
      <c r="AX121" s="84">
        <f>'SO-3.3_UK - Vykurovanie'!J39</f>
        <v>0</v>
      </c>
      <c r="AY121" s="84">
        <f>'SO-3.3_UK - Vykurovanie'!J40</f>
        <v>0</v>
      </c>
      <c r="AZ121" s="84">
        <f>'SO-3.3_UK - Vykurovanie'!F37</f>
        <v>0</v>
      </c>
      <c r="BA121" s="84">
        <f>'SO-3.3_UK - Vykurovanie'!F38</f>
        <v>0</v>
      </c>
      <c r="BB121" s="84">
        <f>'SO-3.3_UK - Vykurovanie'!F39</f>
        <v>0</v>
      </c>
      <c r="BC121" s="84">
        <f>'SO-3.3_UK - Vykurovanie'!F40</f>
        <v>0</v>
      </c>
      <c r="BD121" s="86">
        <f>'SO-3.3_UK - Vykurovanie'!F41</f>
        <v>0</v>
      </c>
      <c r="BT121" s="21" t="s">
        <v>92</v>
      </c>
      <c r="BV121" s="21" t="s">
        <v>77</v>
      </c>
      <c r="BW121" s="21" t="s">
        <v>159</v>
      </c>
      <c r="BX121" s="21" t="s">
        <v>150</v>
      </c>
      <c r="CL121" s="21" t="s">
        <v>1</v>
      </c>
    </row>
    <row r="122" spans="1:91" s="6" customFormat="1" ht="16.5" customHeight="1">
      <c r="B122" s="73"/>
      <c r="C122" s="74"/>
      <c r="D122" s="213" t="s">
        <v>160</v>
      </c>
      <c r="E122" s="213"/>
      <c r="F122" s="213"/>
      <c r="G122" s="213"/>
      <c r="H122" s="213"/>
      <c r="I122" s="75"/>
      <c r="J122" s="213" t="s">
        <v>161</v>
      </c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06">
        <f>ROUND(AG123+AG126,2)</f>
        <v>0</v>
      </c>
      <c r="AH122" s="205"/>
      <c r="AI122" s="205"/>
      <c r="AJ122" s="205"/>
      <c r="AK122" s="205"/>
      <c r="AL122" s="205"/>
      <c r="AM122" s="205"/>
      <c r="AN122" s="204">
        <f t="shared" si="0"/>
        <v>0</v>
      </c>
      <c r="AO122" s="205"/>
      <c r="AP122" s="205"/>
      <c r="AQ122" s="76" t="s">
        <v>81</v>
      </c>
      <c r="AR122" s="73"/>
      <c r="AS122" s="77">
        <f>ROUND(AS123+AS126,2)</f>
        <v>0</v>
      </c>
      <c r="AT122" s="78">
        <f t="shared" si="1"/>
        <v>0</v>
      </c>
      <c r="AU122" s="79">
        <f>ROUND(AU123+AU126,5)</f>
        <v>0</v>
      </c>
      <c r="AV122" s="78">
        <f>ROUND(AZ122*L29,2)</f>
        <v>0</v>
      </c>
      <c r="AW122" s="78">
        <f>ROUND(BA122*L30,2)</f>
        <v>0</v>
      </c>
      <c r="AX122" s="78">
        <f>ROUND(BB122*L29,2)</f>
        <v>0</v>
      </c>
      <c r="AY122" s="78">
        <f>ROUND(BC122*L30,2)</f>
        <v>0</v>
      </c>
      <c r="AZ122" s="78">
        <f>ROUND(AZ123+AZ126,2)</f>
        <v>0</v>
      </c>
      <c r="BA122" s="78">
        <f>ROUND(BA123+BA126,2)</f>
        <v>0</v>
      </c>
      <c r="BB122" s="78">
        <f>ROUND(BB123+BB126,2)</f>
        <v>0</v>
      </c>
      <c r="BC122" s="78">
        <f>ROUND(BC123+BC126,2)</f>
        <v>0</v>
      </c>
      <c r="BD122" s="80">
        <f>ROUND(BD123+BD126,2)</f>
        <v>0</v>
      </c>
      <c r="BS122" s="81" t="s">
        <v>74</v>
      </c>
      <c r="BT122" s="81" t="s">
        <v>82</v>
      </c>
      <c r="BU122" s="81" t="s">
        <v>76</v>
      </c>
      <c r="BV122" s="81" t="s">
        <v>77</v>
      </c>
      <c r="BW122" s="81" t="s">
        <v>162</v>
      </c>
      <c r="BX122" s="81" t="s">
        <v>4</v>
      </c>
      <c r="CL122" s="81" t="s">
        <v>1</v>
      </c>
      <c r="CM122" s="81" t="s">
        <v>75</v>
      </c>
    </row>
    <row r="123" spans="1:91" s="3" customFormat="1" ht="16.5" customHeight="1">
      <c r="B123" s="47"/>
      <c r="C123" s="9"/>
      <c r="D123" s="9"/>
      <c r="E123" s="214" t="s">
        <v>163</v>
      </c>
      <c r="F123" s="214"/>
      <c r="G123" s="214"/>
      <c r="H123" s="214"/>
      <c r="I123" s="214"/>
      <c r="J123" s="9"/>
      <c r="K123" s="214" t="s">
        <v>164</v>
      </c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07">
        <f>ROUND(SUM(AG124:AG125),2)</f>
        <v>0</v>
      </c>
      <c r="AH123" s="203"/>
      <c r="AI123" s="203"/>
      <c r="AJ123" s="203"/>
      <c r="AK123" s="203"/>
      <c r="AL123" s="203"/>
      <c r="AM123" s="203"/>
      <c r="AN123" s="202">
        <f t="shared" si="0"/>
        <v>0</v>
      </c>
      <c r="AO123" s="203"/>
      <c r="AP123" s="203"/>
      <c r="AQ123" s="82" t="s">
        <v>86</v>
      </c>
      <c r="AR123" s="47"/>
      <c r="AS123" s="83">
        <f>ROUND(SUM(AS124:AS125),2)</f>
        <v>0</v>
      </c>
      <c r="AT123" s="84">
        <f t="shared" si="1"/>
        <v>0</v>
      </c>
      <c r="AU123" s="85">
        <f>ROUND(SUM(AU124:AU125),5)</f>
        <v>0</v>
      </c>
      <c r="AV123" s="84">
        <f>ROUND(AZ123*L29,2)</f>
        <v>0</v>
      </c>
      <c r="AW123" s="84">
        <f>ROUND(BA123*L30,2)</f>
        <v>0</v>
      </c>
      <c r="AX123" s="84">
        <f>ROUND(BB123*L29,2)</f>
        <v>0</v>
      </c>
      <c r="AY123" s="84">
        <f>ROUND(BC123*L30,2)</f>
        <v>0</v>
      </c>
      <c r="AZ123" s="84">
        <f>ROUND(SUM(AZ124:AZ125),2)</f>
        <v>0</v>
      </c>
      <c r="BA123" s="84">
        <f>ROUND(SUM(BA124:BA125),2)</f>
        <v>0</v>
      </c>
      <c r="BB123" s="84">
        <f>ROUND(SUM(BB124:BB125),2)</f>
        <v>0</v>
      </c>
      <c r="BC123" s="84">
        <f>ROUND(SUM(BC124:BC125),2)</f>
        <v>0</v>
      </c>
      <c r="BD123" s="86">
        <f>ROUND(SUM(BD124:BD125),2)</f>
        <v>0</v>
      </c>
      <c r="BS123" s="21" t="s">
        <v>74</v>
      </c>
      <c r="BT123" s="21" t="s">
        <v>87</v>
      </c>
      <c r="BU123" s="21" t="s">
        <v>76</v>
      </c>
      <c r="BV123" s="21" t="s">
        <v>77</v>
      </c>
      <c r="BW123" s="21" t="s">
        <v>165</v>
      </c>
      <c r="BX123" s="21" t="s">
        <v>162</v>
      </c>
      <c r="CL123" s="21" t="s">
        <v>1</v>
      </c>
    </row>
    <row r="124" spans="1:91" s="3" customFormat="1" ht="23.25" customHeight="1">
      <c r="A124" s="87" t="s">
        <v>89</v>
      </c>
      <c r="B124" s="47"/>
      <c r="C124" s="9"/>
      <c r="D124" s="9"/>
      <c r="E124" s="9"/>
      <c r="F124" s="214" t="s">
        <v>166</v>
      </c>
      <c r="G124" s="214"/>
      <c r="H124" s="214"/>
      <c r="I124" s="214"/>
      <c r="J124" s="214"/>
      <c r="K124" s="9"/>
      <c r="L124" s="214" t="s">
        <v>91</v>
      </c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02">
        <f>'SO-4.1_AA - Architektonic...'!J34</f>
        <v>0</v>
      </c>
      <c r="AH124" s="203"/>
      <c r="AI124" s="203"/>
      <c r="AJ124" s="203"/>
      <c r="AK124" s="203"/>
      <c r="AL124" s="203"/>
      <c r="AM124" s="203"/>
      <c r="AN124" s="202">
        <f t="shared" si="0"/>
        <v>0</v>
      </c>
      <c r="AO124" s="203"/>
      <c r="AP124" s="203"/>
      <c r="AQ124" s="82" t="s">
        <v>86</v>
      </c>
      <c r="AR124" s="47"/>
      <c r="AS124" s="83">
        <v>0</v>
      </c>
      <c r="AT124" s="84">
        <f t="shared" si="1"/>
        <v>0</v>
      </c>
      <c r="AU124" s="85">
        <f>'SO-4.1_AA - Architektonic...'!P131</f>
        <v>0</v>
      </c>
      <c r="AV124" s="84">
        <f>'SO-4.1_AA - Architektonic...'!J37</f>
        <v>0</v>
      </c>
      <c r="AW124" s="84">
        <f>'SO-4.1_AA - Architektonic...'!J38</f>
        <v>0</v>
      </c>
      <c r="AX124" s="84">
        <f>'SO-4.1_AA - Architektonic...'!J39</f>
        <v>0</v>
      </c>
      <c r="AY124" s="84">
        <f>'SO-4.1_AA - Architektonic...'!J40</f>
        <v>0</v>
      </c>
      <c r="AZ124" s="84">
        <f>'SO-4.1_AA - Architektonic...'!F37</f>
        <v>0</v>
      </c>
      <c r="BA124" s="84">
        <f>'SO-4.1_AA - Architektonic...'!F38</f>
        <v>0</v>
      </c>
      <c r="BB124" s="84">
        <f>'SO-4.1_AA - Architektonic...'!F39</f>
        <v>0</v>
      </c>
      <c r="BC124" s="84">
        <f>'SO-4.1_AA - Architektonic...'!F40</f>
        <v>0</v>
      </c>
      <c r="BD124" s="86">
        <f>'SO-4.1_AA - Architektonic...'!F41</f>
        <v>0</v>
      </c>
      <c r="BT124" s="21" t="s">
        <v>92</v>
      </c>
      <c r="BV124" s="21" t="s">
        <v>77</v>
      </c>
      <c r="BW124" s="21" t="s">
        <v>167</v>
      </c>
      <c r="BX124" s="21" t="s">
        <v>165</v>
      </c>
      <c r="CL124" s="21" t="s">
        <v>1</v>
      </c>
    </row>
    <row r="125" spans="1:91" s="3" customFormat="1" ht="23.25" customHeight="1">
      <c r="A125" s="87" t="s">
        <v>89</v>
      </c>
      <c r="B125" s="47"/>
      <c r="C125" s="9"/>
      <c r="D125" s="9"/>
      <c r="E125" s="9"/>
      <c r="F125" s="214" t="s">
        <v>168</v>
      </c>
      <c r="G125" s="214"/>
      <c r="H125" s="214"/>
      <c r="I125" s="214"/>
      <c r="J125" s="214"/>
      <c r="K125" s="9"/>
      <c r="L125" s="214" t="s">
        <v>95</v>
      </c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02">
        <f>'SO-4.1_ELE - Elektroinšta...'!J34</f>
        <v>0</v>
      </c>
      <c r="AH125" s="203"/>
      <c r="AI125" s="203"/>
      <c r="AJ125" s="203"/>
      <c r="AK125" s="203"/>
      <c r="AL125" s="203"/>
      <c r="AM125" s="203"/>
      <c r="AN125" s="202">
        <f t="shared" si="0"/>
        <v>0</v>
      </c>
      <c r="AO125" s="203"/>
      <c r="AP125" s="203"/>
      <c r="AQ125" s="82" t="s">
        <v>86</v>
      </c>
      <c r="AR125" s="47"/>
      <c r="AS125" s="83">
        <v>0</v>
      </c>
      <c r="AT125" s="84">
        <f t="shared" si="1"/>
        <v>0</v>
      </c>
      <c r="AU125" s="85">
        <f>'SO-4.1_ELE - Elektroinšta...'!P128</f>
        <v>0</v>
      </c>
      <c r="AV125" s="84">
        <f>'SO-4.1_ELE - Elektroinšta...'!J37</f>
        <v>0</v>
      </c>
      <c r="AW125" s="84">
        <f>'SO-4.1_ELE - Elektroinšta...'!J38</f>
        <v>0</v>
      </c>
      <c r="AX125" s="84">
        <f>'SO-4.1_ELE - Elektroinšta...'!J39</f>
        <v>0</v>
      </c>
      <c r="AY125" s="84">
        <f>'SO-4.1_ELE - Elektroinšta...'!J40</f>
        <v>0</v>
      </c>
      <c r="AZ125" s="84">
        <f>'SO-4.1_ELE - Elektroinšta...'!F37</f>
        <v>0</v>
      </c>
      <c r="BA125" s="84">
        <f>'SO-4.1_ELE - Elektroinšta...'!F38</f>
        <v>0</v>
      </c>
      <c r="BB125" s="84">
        <f>'SO-4.1_ELE - Elektroinšta...'!F39</f>
        <v>0</v>
      </c>
      <c r="BC125" s="84">
        <f>'SO-4.1_ELE - Elektroinšta...'!F40</f>
        <v>0</v>
      </c>
      <c r="BD125" s="86">
        <f>'SO-4.1_ELE - Elektroinšta...'!F41</f>
        <v>0</v>
      </c>
      <c r="BT125" s="21" t="s">
        <v>92</v>
      </c>
      <c r="BV125" s="21" t="s">
        <v>77</v>
      </c>
      <c r="BW125" s="21" t="s">
        <v>169</v>
      </c>
      <c r="BX125" s="21" t="s">
        <v>165</v>
      </c>
      <c r="CL125" s="21" t="s">
        <v>1</v>
      </c>
    </row>
    <row r="126" spans="1:91" s="3" customFormat="1" ht="16.5" customHeight="1">
      <c r="B126" s="47"/>
      <c r="C126" s="9"/>
      <c r="D126" s="9"/>
      <c r="E126" s="214" t="s">
        <v>170</v>
      </c>
      <c r="F126" s="214"/>
      <c r="G126" s="214"/>
      <c r="H126" s="214"/>
      <c r="I126" s="214"/>
      <c r="J126" s="9"/>
      <c r="K126" s="214" t="s">
        <v>171</v>
      </c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07">
        <f>ROUND(SUM(AG127:AG129),2)</f>
        <v>0</v>
      </c>
      <c r="AH126" s="203"/>
      <c r="AI126" s="203"/>
      <c r="AJ126" s="203"/>
      <c r="AK126" s="203"/>
      <c r="AL126" s="203"/>
      <c r="AM126" s="203"/>
      <c r="AN126" s="202">
        <f t="shared" ref="AN126:AN157" si="2">SUM(AG126,AT126)</f>
        <v>0</v>
      </c>
      <c r="AO126" s="203"/>
      <c r="AP126" s="203"/>
      <c r="AQ126" s="82" t="s">
        <v>86</v>
      </c>
      <c r="AR126" s="47"/>
      <c r="AS126" s="83">
        <f>ROUND(SUM(AS127:AS129),2)</f>
        <v>0</v>
      </c>
      <c r="AT126" s="84">
        <f t="shared" ref="AT126:AT157" si="3">ROUND(SUM(AV126:AW126),2)</f>
        <v>0</v>
      </c>
      <c r="AU126" s="85">
        <f>ROUND(SUM(AU127:AU129),5)</f>
        <v>0</v>
      </c>
      <c r="AV126" s="84">
        <f>ROUND(AZ126*L29,2)</f>
        <v>0</v>
      </c>
      <c r="AW126" s="84">
        <f>ROUND(BA126*L30,2)</f>
        <v>0</v>
      </c>
      <c r="AX126" s="84">
        <f>ROUND(BB126*L29,2)</f>
        <v>0</v>
      </c>
      <c r="AY126" s="84">
        <f>ROUND(BC126*L30,2)</f>
        <v>0</v>
      </c>
      <c r="AZ126" s="84">
        <f>ROUND(SUM(AZ127:AZ129),2)</f>
        <v>0</v>
      </c>
      <c r="BA126" s="84">
        <f>ROUND(SUM(BA127:BA129),2)</f>
        <v>0</v>
      </c>
      <c r="BB126" s="84">
        <f>ROUND(SUM(BB127:BB129),2)</f>
        <v>0</v>
      </c>
      <c r="BC126" s="84">
        <f>ROUND(SUM(BC127:BC129),2)</f>
        <v>0</v>
      </c>
      <c r="BD126" s="86">
        <f>ROUND(SUM(BD127:BD129),2)</f>
        <v>0</v>
      </c>
      <c r="BS126" s="21" t="s">
        <v>74</v>
      </c>
      <c r="BT126" s="21" t="s">
        <v>87</v>
      </c>
      <c r="BU126" s="21" t="s">
        <v>76</v>
      </c>
      <c r="BV126" s="21" t="s">
        <v>77</v>
      </c>
      <c r="BW126" s="21" t="s">
        <v>172</v>
      </c>
      <c r="BX126" s="21" t="s">
        <v>162</v>
      </c>
      <c r="CL126" s="21" t="s">
        <v>1</v>
      </c>
    </row>
    <row r="127" spans="1:91" s="3" customFormat="1" ht="23.25" customHeight="1">
      <c r="A127" s="87" t="s">
        <v>89</v>
      </c>
      <c r="B127" s="47"/>
      <c r="C127" s="9"/>
      <c r="D127" s="9"/>
      <c r="E127" s="9"/>
      <c r="F127" s="214" t="s">
        <v>173</v>
      </c>
      <c r="G127" s="214"/>
      <c r="H127" s="214"/>
      <c r="I127" s="214"/>
      <c r="J127" s="214"/>
      <c r="K127" s="9"/>
      <c r="L127" s="214" t="s">
        <v>91</v>
      </c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02">
        <f>'SO-4.4_AA - Architektonic...'!J34</f>
        <v>0</v>
      </c>
      <c r="AH127" s="203"/>
      <c r="AI127" s="203"/>
      <c r="AJ127" s="203"/>
      <c r="AK127" s="203"/>
      <c r="AL127" s="203"/>
      <c r="AM127" s="203"/>
      <c r="AN127" s="202">
        <f t="shared" si="2"/>
        <v>0</v>
      </c>
      <c r="AO127" s="203"/>
      <c r="AP127" s="203"/>
      <c r="AQ127" s="82" t="s">
        <v>86</v>
      </c>
      <c r="AR127" s="47"/>
      <c r="AS127" s="83">
        <v>0</v>
      </c>
      <c r="AT127" s="84">
        <f t="shared" si="3"/>
        <v>0</v>
      </c>
      <c r="AU127" s="85">
        <f>'SO-4.4_AA - Architektonic...'!P131</f>
        <v>0</v>
      </c>
      <c r="AV127" s="84">
        <f>'SO-4.4_AA - Architektonic...'!J37</f>
        <v>0</v>
      </c>
      <c r="AW127" s="84">
        <f>'SO-4.4_AA - Architektonic...'!J38</f>
        <v>0</v>
      </c>
      <c r="AX127" s="84">
        <f>'SO-4.4_AA - Architektonic...'!J39</f>
        <v>0</v>
      </c>
      <c r="AY127" s="84">
        <f>'SO-4.4_AA - Architektonic...'!J40</f>
        <v>0</v>
      </c>
      <c r="AZ127" s="84">
        <f>'SO-4.4_AA - Architektonic...'!F37</f>
        <v>0</v>
      </c>
      <c r="BA127" s="84">
        <f>'SO-4.4_AA - Architektonic...'!F38</f>
        <v>0</v>
      </c>
      <c r="BB127" s="84">
        <f>'SO-4.4_AA - Architektonic...'!F39</f>
        <v>0</v>
      </c>
      <c r="BC127" s="84">
        <f>'SO-4.4_AA - Architektonic...'!F40</f>
        <v>0</v>
      </c>
      <c r="BD127" s="86">
        <f>'SO-4.4_AA - Architektonic...'!F41</f>
        <v>0</v>
      </c>
      <c r="BT127" s="21" t="s">
        <v>92</v>
      </c>
      <c r="BV127" s="21" t="s">
        <v>77</v>
      </c>
      <c r="BW127" s="21" t="s">
        <v>174</v>
      </c>
      <c r="BX127" s="21" t="s">
        <v>172</v>
      </c>
      <c r="CL127" s="21" t="s">
        <v>1</v>
      </c>
    </row>
    <row r="128" spans="1:91" s="3" customFormat="1" ht="23.25" customHeight="1">
      <c r="A128" s="87" t="s">
        <v>89</v>
      </c>
      <c r="B128" s="47"/>
      <c r="C128" s="9"/>
      <c r="D128" s="9"/>
      <c r="E128" s="9"/>
      <c r="F128" s="214" t="s">
        <v>175</v>
      </c>
      <c r="G128" s="214"/>
      <c r="H128" s="214"/>
      <c r="I128" s="214"/>
      <c r="J128" s="214"/>
      <c r="K128" s="9"/>
      <c r="L128" s="214" t="s">
        <v>95</v>
      </c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02">
        <f>'SO-4.4_ELE - Elektroinšta...'!J34</f>
        <v>0</v>
      </c>
      <c r="AH128" s="203"/>
      <c r="AI128" s="203"/>
      <c r="AJ128" s="203"/>
      <c r="AK128" s="203"/>
      <c r="AL128" s="203"/>
      <c r="AM128" s="203"/>
      <c r="AN128" s="202">
        <f t="shared" si="2"/>
        <v>0</v>
      </c>
      <c r="AO128" s="203"/>
      <c r="AP128" s="203"/>
      <c r="AQ128" s="82" t="s">
        <v>86</v>
      </c>
      <c r="AR128" s="47"/>
      <c r="AS128" s="83">
        <v>0</v>
      </c>
      <c r="AT128" s="84">
        <f t="shared" si="3"/>
        <v>0</v>
      </c>
      <c r="AU128" s="85">
        <f>'SO-4.4_ELE - Elektroinšta...'!P129</f>
        <v>0</v>
      </c>
      <c r="AV128" s="84">
        <f>'SO-4.4_ELE - Elektroinšta...'!J37</f>
        <v>0</v>
      </c>
      <c r="AW128" s="84">
        <f>'SO-4.4_ELE - Elektroinšta...'!J38</f>
        <v>0</v>
      </c>
      <c r="AX128" s="84">
        <f>'SO-4.4_ELE - Elektroinšta...'!J39</f>
        <v>0</v>
      </c>
      <c r="AY128" s="84">
        <f>'SO-4.4_ELE - Elektroinšta...'!J40</f>
        <v>0</v>
      </c>
      <c r="AZ128" s="84">
        <f>'SO-4.4_ELE - Elektroinšta...'!F37</f>
        <v>0</v>
      </c>
      <c r="BA128" s="84">
        <f>'SO-4.4_ELE - Elektroinšta...'!F38</f>
        <v>0</v>
      </c>
      <c r="BB128" s="84">
        <f>'SO-4.4_ELE - Elektroinšta...'!F39</f>
        <v>0</v>
      </c>
      <c r="BC128" s="84">
        <f>'SO-4.4_ELE - Elektroinšta...'!F40</f>
        <v>0</v>
      </c>
      <c r="BD128" s="86">
        <f>'SO-4.4_ELE - Elektroinšta...'!F41</f>
        <v>0</v>
      </c>
      <c r="BT128" s="21" t="s">
        <v>92</v>
      </c>
      <c r="BV128" s="21" t="s">
        <v>77</v>
      </c>
      <c r="BW128" s="21" t="s">
        <v>176</v>
      </c>
      <c r="BX128" s="21" t="s">
        <v>172</v>
      </c>
      <c r="CL128" s="21" t="s">
        <v>1</v>
      </c>
    </row>
    <row r="129" spans="1:91" s="3" customFormat="1" ht="23.25" customHeight="1">
      <c r="A129" s="87" t="s">
        <v>89</v>
      </c>
      <c r="B129" s="47"/>
      <c r="C129" s="9"/>
      <c r="D129" s="9"/>
      <c r="E129" s="9"/>
      <c r="F129" s="214" t="s">
        <v>177</v>
      </c>
      <c r="G129" s="214"/>
      <c r="H129" s="214"/>
      <c r="I129" s="214"/>
      <c r="J129" s="214"/>
      <c r="K129" s="9"/>
      <c r="L129" s="214" t="s">
        <v>137</v>
      </c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02">
        <f>'SO-4.4_ZTI - Zdravotechni...'!J34</f>
        <v>0</v>
      </c>
      <c r="AH129" s="203"/>
      <c r="AI129" s="203"/>
      <c r="AJ129" s="203"/>
      <c r="AK129" s="203"/>
      <c r="AL129" s="203"/>
      <c r="AM129" s="203"/>
      <c r="AN129" s="202">
        <f t="shared" si="2"/>
        <v>0</v>
      </c>
      <c r="AO129" s="203"/>
      <c r="AP129" s="203"/>
      <c r="AQ129" s="82" t="s">
        <v>86</v>
      </c>
      <c r="AR129" s="47"/>
      <c r="AS129" s="83">
        <v>0</v>
      </c>
      <c r="AT129" s="84">
        <f t="shared" si="3"/>
        <v>0</v>
      </c>
      <c r="AU129" s="85">
        <f>'SO-4.4_ZTI - Zdravotechni...'!P130</f>
        <v>0</v>
      </c>
      <c r="AV129" s="84">
        <f>'SO-4.4_ZTI - Zdravotechni...'!J37</f>
        <v>0</v>
      </c>
      <c r="AW129" s="84">
        <f>'SO-4.4_ZTI - Zdravotechni...'!J38</f>
        <v>0</v>
      </c>
      <c r="AX129" s="84">
        <f>'SO-4.4_ZTI - Zdravotechni...'!J39</f>
        <v>0</v>
      </c>
      <c r="AY129" s="84">
        <f>'SO-4.4_ZTI - Zdravotechni...'!J40</f>
        <v>0</v>
      </c>
      <c r="AZ129" s="84">
        <f>'SO-4.4_ZTI - Zdravotechni...'!F37</f>
        <v>0</v>
      </c>
      <c r="BA129" s="84">
        <f>'SO-4.4_ZTI - Zdravotechni...'!F38</f>
        <v>0</v>
      </c>
      <c r="BB129" s="84">
        <f>'SO-4.4_ZTI - Zdravotechni...'!F39</f>
        <v>0</v>
      </c>
      <c r="BC129" s="84">
        <f>'SO-4.4_ZTI - Zdravotechni...'!F40</f>
        <v>0</v>
      </c>
      <c r="BD129" s="86">
        <f>'SO-4.4_ZTI - Zdravotechni...'!F41</f>
        <v>0</v>
      </c>
      <c r="BT129" s="21" t="s">
        <v>92</v>
      </c>
      <c r="BV129" s="21" t="s">
        <v>77</v>
      </c>
      <c r="BW129" s="21" t="s">
        <v>178</v>
      </c>
      <c r="BX129" s="21" t="s">
        <v>172</v>
      </c>
      <c r="CL129" s="21" t="s">
        <v>1</v>
      </c>
    </row>
    <row r="130" spans="1:91" s="6" customFormat="1" ht="16.5" customHeight="1">
      <c r="B130" s="73"/>
      <c r="C130" s="74"/>
      <c r="D130" s="213" t="s">
        <v>179</v>
      </c>
      <c r="E130" s="213"/>
      <c r="F130" s="213"/>
      <c r="G130" s="213"/>
      <c r="H130" s="213"/>
      <c r="I130" s="75"/>
      <c r="J130" s="213" t="s">
        <v>180</v>
      </c>
      <c r="K130" s="213"/>
      <c r="L130" s="213"/>
      <c r="M130" s="213"/>
      <c r="N130" s="213"/>
      <c r="O130" s="213"/>
      <c r="P130" s="213"/>
      <c r="Q130" s="213"/>
      <c r="R130" s="213"/>
      <c r="S130" s="213"/>
      <c r="T130" s="213"/>
      <c r="U130" s="213"/>
      <c r="V130" s="213"/>
      <c r="W130" s="213"/>
      <c r="X130" s="213"/>
      <c r="Y130" s="213"/>
      <c r="Z130" s="213"/>
      <c r="AA130" s="213"/>
      <c r="AB130" s="213"/>
      <c r="AC130" s="213"/>
      <c r="AD130" s="213"/>
      <c r="AE130" s="213"/>
      <c r="AF130" s="213"/>
      <c r="AG130" s="206">
        <f>ROUND(AG131+AG137+AG143+AG150,2)</f>
        <v>0</v>
      </c>
      <c r="AH130" s="205"/>
      <c r="AI130" s="205"/>
      <c r="AJ130" s="205"/>
      <c r="AK130" s="205"/>
      <c r="AL130" s="205"/>
      <c r="AM130" s="205"/>
      <c r="AN130" s="204">
        <f t="shared" si="2"/>
        <v>0</v>
      </c>
      <c r="AO130" s="205"/>
      <c r="AP130" s="205"/>
      <c r="AQ130" s="76" t="s">
        <v>81</v>
      </c>
      <c r="AR130" s="73"/>
      <c r="AS130" s="77">
        <f>ROUND(AS131+AS137+AS143+AS150,2)</f>
        <v>0</v>
      </c>
      <c r="AT130" s="78">
        <f t="shared" si="3"/>
        <v>0</v>
      </c>
      <c r="AU130" s="79">
        <f>ROUND(AU131+AU137+AU143+AU150,5)</f>
        <v>0</v>
      </c>
      <c r="AV130" s="78">
        <f>ROUND(AZ130*L29,2)</f>
        <v>0</v>
      </c>
      <c r="AW130" s="78">
        <f>ROUND(BA130*L30,2)</f>
        <v>0</v>
      </c>
      <c r="AX130" s="78">
        <f>ROUND(BB130*L29,2)</f>
        <v>0</v>
      </c>
      <c r="AY130" s="78">
        <f>ROUND(BC130*L30,2)</f>
        <v>0</v>
      </c>
      <c r="AZ130" s="78">
        <f>ROUND(AZ131+AZ137+AZ143+AZ150,2)</f>
        <v>0</v>
      </c>
      <c r="BA130" s="78">
        <f>ROUND(BA131+BA137+BA143+BA150,2)</f>
        <v>0</v>
      </c>
      <c r="BB130" s="78">
        <f>ROUND(BB131+BB137+BB143+BB150,2)</f>
        <v>0</v>
      </c>
      <c r="BC130" s="78">
        <f>ROUND(BC131+BC137+BC143+BC150,2)</f>
        <v>0</v>
      </c>
      <c r="BD130" s="80">
        <f>ROUND(BD131+BD137+BD143+BD150,2)</f>
        <v>0</v>
      </c>
      <c r="BS130" s="81" t="s">
        <v>74</v>
      </c>
      <c r="BT130" s="81" t="s">
        <v>82</v>
      </c>
      <c r="BU130" s="81" t="s">
        <v>76</v>
      </c>
      <c r="BV130" s="81" t="s">
        <v>77</v>
      </c>
      <c r="BW130" s="81" t="s">
        <v>181</v>
      </c>
      <c r="BX130" s="81" t="s">
        <v>4</v>
      </c>
      <c r="CL130" s="81" t="s">
        <v>1</v>
      </c>
      <c r="CM130" s="81" t="s">
        <v>75</v>
      </c>
    </row>
    <row r="131" spans="1:91" s="3" customFormat="1" ht="16.5" customHeight="1">
      <c r="B131" s="47"/>
      <c r="C131" s="9"/>
      <c r="D131" s="9"/>
      <c r="E131" s="214" t="s">
        <v>182</v>
      </c>
      <c r="F131" s="214"/>
      <c r="G131" s="214"/>
      <c r="H131" s="214"/>
      <c r="I131" s="214"/>
      <c r="J131" s="9"/>
      <c r="K131" s="214" t="s">
        <v>183</v>
      </c>
      <c r="L131" s="214"/>
      <c r="M131" s="214"/>
      <c r="N131" s="214"/>
      <c r="O131" s="214"/>
      <c r="P131" s="214"/>
      <c r="Q131" s="214"/>
      <c r="R131" s="214"/>
      <c r="S131" s="214"/>
      <c r="T131" s="214"/>
      <c r="U131" s="214"/>
      <c r="V131" s="214"/>
      <c r="W131" s="214"/>
      <c r="X131" s="214"/>
      <c r="Y131" s="214"/>
      <c r="Z131" s="214"/>
      <c r="AA131" s="214"/>
      <c r="AB131" s="214"/>
      <c r="AC131" s="214"/>
      <c r="AD131" s="214"/>
      <c r="AE131" s="214"/>
      <c r="AF131" s="214"/>
      <c r="AG131" s="207">
        <f>ROUND(SUM(AG132:AG136),2)</f>
        <v>0</v>
      </c>
      <c r="AH131" s="203"/>
      <c r="AI131" s="203"/>
      <c r="AJ131" s="203"/>
      <c r="AK131" s="203"/>
      <c r="AL131" s="203"/>
      <c r="AM131" s="203"/>
      <c r="AN131" s="202">
        <f t="shared" si="2"/>
        <v>0</v>
      </c>
      <c r="AO131" s="203"/>
      <c r="AP131" s="203"/>
      <c r="AQ131" s="82" t="s">
        <v>86</v>
      </c>
      <c r="AR131" s="47"/>
      <c r="AS131" s="83">
        <f>ROUND(SUM(AS132:AS136),2)</f>
        <v>0</v>
      </c>
      <c r="AT131" s="84">
        <f t="shared" si="3"/>
        <v>0</v>
      </c>
      <c r="AU131" s="85">
        <f>ROUND(SUM(AU132:AU136),5)</f>
        <v>0</v>
      </c>
      <c r="AV131" s="84">
        <f>ROUND(AZ131*L29,2)</f>
        <v>0</v>
      </c>
      <c r="AW131" s="84">
        <f>ROUND(BA131*L30,2)</f>
        <v>0</v>
      </c>
      <c r="AX131" s="84">
        <f>ROUND(BB131*L29,2)</f>
        <v>0</v>
      </c>
      <c r="AY131" s="84">
        <f>ROUND(BC131*L30,2)</f>
        <v>0</v>
      </c>
      <c r="AZ131" s="84">
        <f>ROUND(SUM(AZ132:AZ136),2)</f>
        <v>0</v>
      </c>
      <c r="BA131" s="84">
        <f>ROUND(SUM(BA132:BA136),2)</f>
        <v>0</v>
      </c>
      <c r="BB131" s="84">
        <f>ROUND(SUM(BB132:BB136),2)</f>
        <v>0</v>
      </c>
      <c r="BC131" s="84">
        <f>ROUND(SUM(BC132:BC136),2)</f>
        <v>0</v>
      </c>
      <c r="BD131" s="86">
        <f>ROUND(SUM(BD132:BD136),2)</f>
        <v>0</v>
      </c>
      <c r="BS131" s="21" t="s">
        <v>74</v>
      </c>
      <c r="BT131" s="21" t="s">
        <v>87</v>
      </c>
      <c r="BU131" s="21" t="s">
        <v>76</v>
      </c>
      <c r="BV131" s="21" t="s">
        <v>77</v>
      </c>
      <c r="BW131" s="21" t="s">
        <v>184</v>
      </c>
      <c r="BX131" s="21" t="s">
        <v>181</v>
      </c>
      <c r="CL131" s="21" t="s">
        <v>1</v>
      </c>
    </row>
    <row r="132" spans="1:91" s="3" customFormat="1" ht="23.25" customHeight="1">
      <c r="A132" s="87" t="s">
        <v>89</v>
      </c>
      <c r="B132" s="47"/>
      <c r="C132" s="9"/>
      <c r="D132" s="9"/>
      <c r="E132" s="9"/>
      <c r="F132" s="214" t="s">
        <v>185</v>
      </c>
      <c r="G132" s="214"/>
      <c r="H132" s="214"/>
      <c r="I132" s="214"/>
      <c r="J132" s="214"/>
      <c r="K132" s="9"/>
      <c r="L132" s="214" t="s">
        <v>125</v>
      </c>
      <c r="M132" s="214"/>
      <c r="N132" s="214"/>
      <c r="O132" s="214"/>
      <c r="P132" s="214"/>
      <c r="Q132" s="214"/>
      <c r="R132" s="214"/>
      <c r="S132" s="214"/>
      <c r="T132" s="214"/>
      <c r="U132" s="214"/>
      <c r="V132" s="214"/>
      <c r="W132" s="214"/>
      <c r="X132" s="214"/>
      <c r="Y132" s="214"/>
      <c r="Z132" s="214"/>
      <c r="AA132" s="214"/>
      <c r="AB132" s="214"/>
      <c r="AC132" s="214"/>
      <c r="AD132" s="214"/>
      <c r="AE132" s="214"/>
      <c r="AF132" s="214"/>
      <c r="AG132" s="202">
        <f>'SO-5.1.1_AA - Architekton...'!J34</f>
        <v>0</v>
      </c>
      <c r="AH132" s="203"/>
      <c r="AI132" s="203"/>
      <c r="AJ132" s="203"/>
      <c r="AK132" s="203"/>
      <c r="AL132" s="203"/>
      <c r="AM132" s="203"/>
      <c r="AN132" s="202">
        <f t="shared" si="2"/>
        <v>0</v>
      </c>
      <c r="AO132" s="203"/>
      <c r="AP132" s="203"/>
      <c r="AQ132" s="82" t="s">
        <v>86</v>
      </c>
      <c r="AR132" s="47"/>
      <c r="AS132" s="83">
        <v>0</v>
      </c>
      <c r="AT132" s="84">
        <f t="shared" si="3"/>
        <v>0</v>
      </c>
      <c r="AU132" s="85">
        <f>'SO-5.1.1_AA - Architekton...'!P147</f>
        <v>0</v>
      </c>
      <c r="AV132" s="84">
        <f>'SO-5.1.1_AA - Architekton...'!J37</f>
        <v>0</v>
      </c>
      <c r="AW132" s="84">
        <f>'SO-5.1.1_AA - Architekton...'!J38</f>
        <v>0</v>
      </c>
      <c r="AX132" s="84">
        <f>'SO-5.1.1_AA - Architekton...'!J39</f>
        <v>0</v>
      </c>
      <c r="AY132" s="84">
        <f>'SO-5.1.1_AA - Architekton...'!J40</f>
        <v>0</v>
      </c>
      <c r="AZ132" s="84">
        <f>'SO-5.1.1_AA - Architekton...'!F37</f>
        <v>0</v>
      </c>
      <c r="BA132" s="84">
        <f>'SO-5.1.1_AA - Architekton...'!F38</f>
        <v>0</v>
      </c>
      <c r="BB132" s="84">
        <f>'SO-5.1.1_AA - Architekton...'!F39</f>
        <v>0</v>
      </c>
      <c r="BC132" s="84">
        <f>'SO-5.1.1_AA - Architekton...'!F40</f>
        <v>0</v>
      </c>
      <c r="BD132" s="86">
        <f>'SO-5.1.1_AA - Architekton...'!F41</f>
        <v>0</v>
      </c>
      <c r="BT132" s="21" t="s">
        <v>92</v>
      </c>
      <c r="BV132" s="21" t="s">
        <v>77</v>
      </c>
      <c r="BW132" s="21" t="s">
        <v>186</v>
      </c>
      <c r="BX132" s="21" t="s">
        <v>184</v>
      </c>
      <c r="CL132" s="21" t="s">
        <v>1</v>
      </c>
    </row>
    <row r="133" spans="1:91" s="3" customFormat="1" ht="35.25" customHeight="1">
      <c r="A133" s="87" t="s">
        <v>89</v>
      </c>
      <c r="B133" s="47"/>
      <c r="C133" s="9"/>
      <c r="D133" s="9"/>
      <c r="E133" s="9"/>
      <c r="F133" s="214" t="s">
        <v>187</v>
      </c>
      <c r="G133" s="214"/>
      <c r="H133" s="214"/>
      <c r="I133" s="214"/>
      <c r="J133" s="214"/>
      <c r="K133" s="9"/>
      <c r="L133" s="214" t="s">
        <v>95</v>
      </c>
      <c r="M133" s="214"/>
      <c r="N133" s="214"/>
      <c r="O133" s="214"/>
      <c r="P133" s="214"/>
      <c r="Q133" s="214"/>
      <c r="R133" s="214"/>
      <c r="S133" s="214"/>
      <c r="T133" s="214"/>
      <c r="U133" s="214"/>
      <c r="V133" s="214"/>
      <c r="W133" s="214"/>
      <c r="X133" s="214"/>
      <c r="Y133" s="214"/>
      <c r="Z133" s="214"/>
      <c r="AA133" s="214"/>
      <c r="AB133" s="214"/>
      <c r="AC133" s="214"/>
      <c r="AD133" s="214"/>
      <c r="AE133" s="214"/>
      <c r="AF133" s="214"/>
      <c r="AG133" s="202">
        <f>'SO-5.1.1_ELE - Elektroinš...'!J34</f>
        <v>0</v>
      </c>
      <c r="AH133" s="203"/>
      <c r="AI133" s="203"/>
      <c r="AJ133" s="203"/>
      <c r="AK133" s="203"/>
      <c r="AL133" s="203"/>
      <c r="AM133" s="203"/>
      <c r="AN133" s="202">
        <f t="shared" si="2"/>
        <v>0</v>
      </c>
      <c r="AO133" s="203"/>
      <c r="AP133" s="203"/>
      <c r="AQ133" s="82" t="s">
        <v>86</v>
      </c>
      <c r="AR133" s="47"/>
      <c r="AS133" s="83">
        <v>0</v>
      </c>
      <c r="AT133" s="84">
        <f t="shared" si="3"/>
        <v>0</v>
      </c>
      <c r="AU133" s="85">
        <f>'SO-5.1.1_ELE - Elektroinš...'!P131</f>
        <v>0</v>
      </c>
      <c r="AV133" s="84">
        <f>'SO-5.1.1_ELE - Elektroinš...'!J37</f>
        <v>0</v>
      </c>
      <c r="AW133" s="84">
        <f>'SO-5.1.1_ELE - Elektroinš...'!J38</f>
        <v>0</v>
      </c>
      <c r="AX133" s="84">
        <f>'SO-5.1.1_ELE - Elektroinš...'!J39</f>
        <v>0</v>
      </c>
      <c r="AY133" s="84">
        <f>'SO-5.1.1_ELE - Elektroinš...'!J40</f>
        <v>0</v>
      </c>
      <c r="AZ133" s="84">
        <f>'SO-5.1.1_ELE - Elektroinš...'!F37</f>
        <v>0</v>
      </c>
      <c r="BA133" s="84">
        <f>'SO-5.1.1_ELE - Elektroinš...'!F38</f>
        <v>0</v>
      </c>
      <c r="BB133" s="84">
        <f>'SO-5.1.1_ELE - Elektroinš...'!F39</f>
        <v>0</v>
      </c>
      <c r="BC133" s="84">
        <f>'SO-5.1.1_ELE - Elektroinš...'!F40</f>
        <v>0</v>
      </c>
      <c r="BD133" s="86">
        <f>'SO-5.1.1_ELE - Elektroinš...'!F41</f>
        <v>0</v>
      </c>
      <c r="BT133" s="21" t="s">
        <v>92</v>
      </c>
      <c r="BV133" s="21" t="s">
        <v>77</v>
      </c>
      <c r="BW133" s="21" t="s">
        <v>188</v>
      </c>
      <c r="BX133" s="21" t="s">
        <v>184</v>
      </c>
      <c r="CL133" s="21" t="s">
        <v>1</v>
      </c>
    </row>
    <row r="134" spans="1:91" s="3" customFormat="1" ht="23.25" customHeight="1">
      <c r="A134" s="87" t="s">
        <v>89</v>
      </c>
      <c r="B134" s="47"/>
      <c r="C134" s="9"/>
      <c r="D134" s="9"/>
      <c r="E134" s="9"/>
      <c r="F134" s="214" t="s">
        <v>189</v>
      </c>
      <c r="G134" s="214"/>
      <c r="H134" s="214"/>
      <c r="I134" s="214"/>
      <c r="J134" s="214"/>
      <c r="K134" s="9"/>
      <c r="L134" s="214" t="s">
        <v>158</v>
      </c>
      <c r="M134" s="214"/>
      <c r="N134" s="214"/>
      <c r="O134" s="214"/>
      <c r="P134" s="214"/>
      <c r="Q134" s="214"/>
      <c r="R134" s="214"/>
      <c r="S134" s="214"/>
      <c r="T134" s="214"/>
      <c r="U134" s="214"/>
      <c r="V134" s="214"/>
      <c r="W134" s="214"/>
      <c r="X134" s="214"/>
      <c r="Y134" s="214"/>
      <c r="Z134" s="214"/>
      <c r="AA134" s="214"/>
      <c r="AB134" s="214"/>
      <c r="AC134" s="214"/>
      <c r="AD134" s="214"/>
      <c r="AE134" s="214"/>
      <c r="AF134" s="214"/>
      <c r="AG134" s="202">
        <f>'SO-5.1.1_UK - Vykurovanie'!J34</f>
        <v>0</v>
      </c>
      <c r="AH134" s="203"/>
      <c r="AI134" s="203"/>
      <c r="AJ134" s="203"/>
      <c r="AK134" s="203"/>
      <c r="AL134" s="203"/>
      <c r="AM134" s="203"/>
      <c r="AN134" s="202">
        <f t="shared" si="2"/>
        <v>0</v>
      </c>
      <c r="AO134" s="203"/>
      <c r="AP134" s="203"/>
      <c r="AQ134" s="82" t="s">
        <v>86</v>
      </c>
      <c r="AR134" s="47"/>
      <c r="AS134" s="83">
        <v>0</v>
      </c>
      <c r="AT134" s="84">
        <f t="shared" si="3"/>
        <v>0</v>
      </c>
      <c r="AU134" s="85">
        <f>'SO-5.1.1_UK - Vykurovanie'!P131</f>
        <v>0</v>
      </c>
      <c r="AV134" s="84">
        <f>'SO-5.1.1_UK - Vykurovanie'!J37</f>
        <v>0</v>
      </c>
      <c r="AW134" s="84">
        <f>'SO-5.1.1_UK - Vykurovanie'!J38</f>
        <v>0</v>
      </c>
      <c r="AX134" s="84">
        <f>'SO-5.1.1_UK - Vykurovanie'!J39</f>
        <v>0</v>
      </c>
      <c r="AY134" s="84">
        <f>'SO-5.1.1_UK - Vykurovanie'!J40</f>
        <v>0</v>
      </c>
      <c r="AZ134" s="84">
        <f>'SO-5.1.1_UK - Vykurovanie'!F37</f>
        <v>0</v>
      </c>
      <c r="BA134" s="84">
        <f>'SO-5.1.1_UK - Vykurovanie'!F38</f>
        <v>0</v>
      </c>
      <c r="BB134" s="84">
        <f>'SO-5.1.1_UK - Vykurovanie'!F39</f>
        <v>0</v>
      </c>
      <c r="BC134" s="84">
        <f>'SO-5.1.1_UK - Vykurovanie'!F40</f>
        <v>0</v>
      </c>
      <c r="BD134" s="86">
        <f>'SO-5.1.1_UK - Vykurovanie'!F41</f>
        <v>0</v>
      </c>
      <c r="BT134" s="21" t="s">
        <v>92</v>
      </c>
      <c r="BV134" s="21" t="s">
        <v>77</v>
      </c>
      <c r="BW134" s="21" t="s">
        <v>190</v>
      </c>
      <c r="BX134" s="21" t="s">
        <v>184</v>
      </c>
      <c r="CL134" s="21" t="s">
        <v>1</v>
      </c>
    </row>
    <row r="135" spans="1:91" s="3" customFormat="1" ht="35.25" customHeight="1">
      <c r="A135" s="87" t="s">
        <v>89</v>
      </c>
      <c r="B135" s="47"/>
      <c r="C135" s="9"/>
      <c r="D135" s="9"/>
      <c r="E135" s="9"/>
      <c r="F135" s="214" t="s">
        <v>191</v>
      </c>
      <c r="G135" s="214"/>
      <c r="H135" s="214"/>
      <c r="I135" s="214"/>
      <c r="J135" s="214"/>
      <c r="K135" s="9"/>
      <c r="L135" s="214" t="s">
        <v>192</v>
      </c>
      <c r="M135" s="214"/>
      <c r="N135" s="214"/>
      <c r="O135" s="214"/>
      <c r="P135" s="214"/>
      <c r="Q135" s="214"/>
      <c r="R135" s="214"/>
      <c r="S135" s="214"/>
      <c r="T135" s="214"/>
      <c r="U135" s="214"/>
      <c r="V135" s="214"/>
      <c r="W135" s="214"/>
      <c r="X135" s="214"/>
      <c r="Y135" s="214"/>
      <c r="Z135" s="214"/>
      <c r="AA135" s="214"/>
      <c r="AB135" s="214"/>
      <c r="AC135" s="214"/>
      <c r="AD135" s="214"/>
      <c r="AE135" s="214"/>
      <c r="AF135" s="214"/>
      <c r="AG135" s="202">
        <f>'SO-5.1.1_VZT - Vzduchotec...'!J34</f>
        <v>0</v>
      </c>
      <c r="AH135" s="203"/>
      <c r="AI135" s="203"/>
      <c r="AJ135" s="203"/>
      <c r="AK135" s="203"/>
      <c r="AL135" s="203"/>
      <c r="AM135" s="203"/>
      <c r="AN135" s="202">
        <f t="shared" si="2"/>
        <v>0</v>
      </c>
      <c r="AO135" s="203"/>
      <c r="AP135" s="203"/>
      <c r="AQ135" s="82" t="s">
        <v>86</v>
      </c>
      <c r="AR135" s="47"/>
      <c r="AS135" s="83">
        <v>0</v>
      </c>
      <c r="AT135" s="84">
        <f t="shared" si="3"/>
        <v>0</v>
      </c>
      <c r="AU135" s="85">
        <f>'SO-5.1.1_VZT - Vzduchotec...'!P127</f>
        <v>0</v>
      </c>
      <c r="AV135" s="84">
        <f>'SO-5.1.1_VZT - Vzduchotec...'!J37</f>
        <v>0</v>
      </c>
      <c r="AW135" s="84">
        <f>'SO-5.1.1_VZT - Vzduchotec...'!J38</f>
        <v>0</v>
      </c>
      <c r="AX135" s="84">
        <f>'SO-5.1.1_VZT - Vzduchotec...'!J39</f>
        <v>0</v>
      </c>
      <c r="AY135" s="84">
        <f>'SO-5.1.1_VZT - Vzduchotec...'!J40</f>
        <v>0</v>
      </c>
      <c r="AZ135" s="84">
        <f>'SO-5.1.1_VZT - Vzduchotec...'!F37</f>
        <v>0</v>
      </c>
      <c r="BA135" s="84">
        <f>'SO-5.1.1_VZT - Vzduchotec...'!F38</f>
        <v>0</v>
      </c>
      <c r="BB135" s="84">
        <f>'SO-5.1.1_VZT - Vzduchotec...'!F39</f>
        <v>0</v>
      </c>
      <c r="BC135" s="84">
        <f>'SO-5.1.1_VZT - Vzduchotec...'!F40</f>
        <v>0</v>
      </c>
      <c r="BD135" s="86">
        <f>'SO-5.1.1_VZT - Vzduchotec...'!F41</f>
        <v>0</v>
      </c>
      <c r="BT135" s="21" t="s">
        <v>92</v>
      </c>
      <c r="BV135" s="21" t="s">
        <v>77</v>
      </c>
      <c r="BW135" s="21" t="s">
        <v>193</v>
      </c>
      <c r="BX135" s="21" t="s">
        <v>184</v>
      </c>
      <c r="CL135" s="21" t="s">
        <v>1</v>
      </c>
    </row>
    <row r="136" spans="1:91" s="3" customFormat="1" ht="23.25" customHeight="1">
      <c r="A136" s="87" t="s">
        <v>89</v>
      </c>
      <c r="B136" s="47"/>
      <c r="C136" s="9"/>
      <c r="D136" s="9"/>
      <c r="E136" s="9"/>
      <c r="F136" s="214" t="s">
        <v>194</v>
      </c>
      <c r="G136" s="214"/>
      <c r="H136" s="214"/>
      <c r="I136" s="214"/>
      <c r="J136" s="214"/>
      <c r="K136" s="9"/>
      <c r="L136" s="214" t="s">
        <v>137</v>
      </c>
      <c r="M136" s="214"/>
      <c r="N136" s="214"/>
      <c r="O136" s="214"/>
      <c r="P136" s="214"/>
      <c r="Q136" s="214"/>
      <c r="R136" s="214"/>
      <c r="S136" s="214"/>
      <c r="T136" s="214"/>
      <c r="U136" s="214"/>
      <c r="V136" s="214"/>
      <c r="W136" s="214"/>
      <c r="X136" s="214"/>
      <c r="Y136" s="214"/>
      <c r="Z136" s="214"/>
      <c r="AA136" s="214"/>
      <c r="AB136" s="214"/>
      <c r="AC136" s="214"/>
      <c r="AD136" s="214"/>
      <c r="AE136" s="214"/>
      <c r="AF136" s="214"/>
      <c r="AG136" s="202">
        <f>'SO-5.1.1_ZTI - Zdravotech...'!J34</f>
        <v>0</v>
      </c>
      <c r="AH136" s="203"/>
      <c r="AI136" s="203"/>
      <c r="AJ136" s="203"/>
      <c r="AK136" s="203"/>
      <c r="AL136" s="203"/>
      <c r="AM136" s="203"/>
      <c r="AN136" s="202">
        <f t="shared" si="2"/>
        <v>0</v>
      </c>
      <c r="AO136" s="203"/>
      <c r="AP136" s="203"/>
      <c r="AQ136" s="82" t="s">
        <v>86</v>
      </c>
      <c r="AR136" s="47"/>
      <c r="AS136" s="83">
        <v>0</v>
      </c>
      <c r="AT136" s="84">
        <f t="shared" si="3"/>
        <v>0</v>
      </c>
      <c r="AU136" s="85">
        <f>'SO-5.1.1_ZTI - Zdravotech...'!P130</f>
        <v>0</v>
      </c>
      <c r="AV136" s="84">
        <f>'SO-5.1.1_ZTI - Zdravotech...'!J37</f>
        <v>0</v>
      </c>
      <c r="AW136" s="84">
        <f>'SO-5.1.1_ZTI - Zdravotech...'!J38</f>
        <v>0</v>
      </c>
      <c r="AX136" s="84">
        <f>'SO-5.1.1_ZTI - Zdravotech...'!J39</f>
        <v>0</v>
      </c>
      <c r="AY136" s="84">
        <f>'SO-5.1.1_ZTI - Zdravotech...'!J40</f>
        <v>0</v>
      </c>
      <c r="AZ136" s="84">
        <f>'SO-5.1.1_ZTI - Zdravotech...'!F37</f>
        <v>0</v>
      </c>
      <c r="BA136" s="84">
        <f>'SO-5.1.1_ZTI - Zdravotech...'!F38</f>
        <v>0</v>
      </c>
      <c r="BB136" s="84">
        <f>'SO-5.1.1_ZTI - Zdravotech...'!F39</f>
        <v>0</v>
      </c>
      <c r="BC136" s="84">
        <f>'SO-5.1.1_ZTI - Zdravotech...'!F40</f>
        <v>0</v>
      </c>
      <c r="BD136" s="86">
        <f>'SO-5.1.1_ZTI - Zdravotech...'!F41</f>
        <v>0</v>
      </c>
      <c r="BT136" s="21" t="s">
        <v>92</v>
      </c>
      <c r="BV136" s="21" t="s">
        <v>77</v>
      </c>
      <c r="BW136" s="21" t="s">
        <v>195</v>
      </c>
      <c r="BX136" s="21" t="s">
        <v>184</v>
      </c>
      <c r="CL136" s="21" t="s">
        <v>1</v>
      </c>
    </row>
    <row r="137" spans="1:91" s="3" customFormat="1" ht="16.5" customHeight="1">
      <c r="B137" s="47"/>
      <c r="C137" s="9"/>
      <c r="D137" s="9"/>
      <c r="E137" s="214" t="s">
        <v>196</v>
      </c>
      <c r="F137" s="214"/>
      <c r="G137" s="214"/>
      <c r="H137" s="214"/>
      <c r="I137" s="214"/>
      <c r="J137" s="9"/>
      <c r="K137" s="214" t="s">
        <v>197</v>
      </c>
      <c r="L137" s="214"/>
      <c r="M137" s="214"/>
      <c r="N137" s="214"/>
      <c r="O137" s="214"/>
      <c r="P137" s="214"/>
      <c r="Q137" s="214"/>
      <c r="R137" s="214"/>
      <c r="S137" s="214"/>
      <c r="T137" s="214"/>
      <c r="U137" s="214"/>
      <c r="V137" s="214"/>
      <c r="W137" s="214"/>
      <c r="X137" s="214"/>
      <c r="Y137" s="214"/>
      <c r="Z137" s="214"/>
      <c r="AA137" s="214"/>
      <c r="AB137" s="214"/>
      <c r="AC137" s="214"/>
      <c r="AD137" s="214"/>
      <c r="AE137" s="214"/>
      <c r="AF137" s="214"/>
      <c r="AG137" s="207">
        <f>ROUND(SUM(AG138:AG142),2)</f>
        <v>0</v>
      </c>
      <c r="AH137" s="203"/>
      <c r="AI137" s="203"/>
      <c r="AJ137" s="203"/>
      <c r="AK137" s="203"/>
      <c r="AL137" s="203"/>
      <c r="AM137" s="203"/>
      <c r="AN137" s="202">
        <f t="shared" si="2"/>
        <v>0</v>
      </c>
      <c r="AO137" s="203"/>
      <c r="AP137" s="203"/>
      <c r="AQ137" s="82" t="s">
        <v>86</v>
      </c>
      <c r="AR137" s="47"/>
      <c r="AS137" s="83">
        <f>ROUND(SUM(AS138:AS142),2)</f>
        <v>0</v>
      </c>
      <c r="AT137" s="84">
        <f t="shared" si="3"/>
        <v>0</v>
      </c>
      <c r="AU137" s="85">
        <f>ROUND(SUM(AU138:AU142),5)</f>
        <v>0</v>
      </c>
      <c r="AV137" s="84">
        <f>ROUND(AZ137*L29,2)</f>
        <v>0</v>
      </c>
      <c r="AW137" s="84">
        <f>ROUND(BA137*L30,2)</f>
        <v>0</v>
      </c>
      <c r="AX137" s="84">
        <f>ROUND(BB137*L29,2)</f>
        <v>0</v>
      </c>
      <c r="AY137" s="84">
        <f>ROUND(BC137*L30,2)</f>
        <v>0</v>
      </c>
      <c r="AZ137" s="84">
        <f>ROUND(SUM(AZ138:AZ142),2)</f>
        <v>0</v>
      </c>
      <c r="BA137" s="84">
        <f>ROUND(SUM(BA138:BA142),2)</f>
        <v>0</v>
      </c>
      <c r="BB137" s="84">
        <f>ROUND(SUM(BB138:BB142),2)</f>
        <v>0</v>
      </c>
      <c r="BC137" s="84">
        <f>ROUND(SUM(BC138:BC142),2)</f>
        <v>0</v>
      </c>
      <c r="BD137" s="86">
        <f>ROUND(SUM(BD138:BD142),2)</f>
        <v>0</v>
      </c>
      <c r="BS137" s="21" t="s">
        <v>74</v>
      </c>
      <c r="BT137" s="21" t="s">
        <v>87</v>
      </c>
      <c r="BU137" s="21" t="s">
        <v>76</v>
      </c>
      <c r="BV137" s="21" t="s">
        <v>77</v>
      </c>
      <c r="BW137" s="21" t="s">
        <v>198</v>
      </c>
      <c r="BX137" s="21" t="s">
        <v>181</v>
      </c>
      <c r="CL137" s="21" t="s">
        <v>1</v>
      </c>
    </row>
    <row r="138" spans="1:91" s="3" customFormat="1" ht="23.25" customHeight="1">
      <c r="A138" s="87" t="s">
        <v>89</v>
      </c>
      <c r="B138" s="47"/>
      <c r="C138" s="9"/>
      <c r="D138" s="9"/>
      <c r="E138" s="9"/>
      <c r="F138" s="214" t="s">
        <v>199</v>
      </c>
      <c r="G138" s="214"/>
      <c r="H138" s="214"/>
      <c r="I138" s="214"/>
      <c r="J138" s="214"/>
      <c r="K138" s="9"/>
      <c r="L138" s="214" t="s">
        <v>125</v>
      </c>
      <c r="M138" s="214"/>
      <c r="N138" s="214"/>
      <c r="O138" s="214"/>
      <c r="P138" s="214"/>
      <c r="Q138" s="214"/>
      <c r="R138" s="214"/>
      <c r="S138" s="214"/>
      <c r="T138" s="214"/>
      <c r="U138" s="214"/>
      <c r="V138" s="214"/>
      <c r="W138" s="214"/>
      <c r="X138" s="214"/>
      <c r="Y138" s="214"/>
      <c r="Z138" s="214"/>
      <c r="AA138" s="214"/>
      <c r="AB138" s="214"/>
      <c r="AC138" s="214"/>
      <c r="AD138" s="214"/>
      <c r="AE138" s="214"/>
      <c r="AF138" s="214"/>
      <c r="AG138" s="202">
        <f>'SO-5.1.2_AA - Architekton...'!J34</f>
        <v>0</v>
      </c>
      <c r="AH138" s="203"/>
      <c r="AI138" s="203"/>
      <c r="AJ138" s="203"/>
      <c r="AK138" s="203"/>
      <c r="AL138" s="203"/>
      <c r="AM138" s="203"/>
      <c r="AN138" s="202">
        <f t="shared" si="2"/>
        <v>0</v>
      </c>
      <c r="AO138" s="203"/>
      <c r="AP138" s="203"/>
      <c r="AQ138" s="82" t="s">
        <v>86</v>
      </c>
      <c r="AR138" s="47"/>
      <c r="AS138" s="83">
        <v>0</v>
      </c>
      <c r="AT138" s="84">
        <f t="shared" si="3"/>
        <v>0</v>
      </c>
      <c r="AU138" s="85">
        <f>'SO-5.1.2_AA - Architekton...'!P150</f>
        <v>0</v>
      </c>
      <c r="AV138" s="84">
        <f>'SO-5.1.2_AA - Architekton...'!J37</f>
        <v>0</v>
      </c>
      <c r="AW138" s="84">
        <f>'SO-5.1.2_AA - Architekton...'!J38</f>
        <v>0</v>
      </c>
      <c r="AX138" s="84">
        <f>'SO-5.1.2_AA - Architekton...'!J39</f>
        <v>0</v>
      </c>
      <c r="AY138" s="84">
        <f>'SO-5.1.2_AA - Architekton...'!J40</f>
        <v>0</v>
      </c>
      <c r="AZ138" s="84">
        <f>'SO-5.1.2_AA - Architekton...'!F37</f>
        <v>0</v>
      </c>
      <c r="BA138" s="84">
        <f>'SO-5.1.2_AA - Architekton...'!F38</f>
        <v>0</v>
      </c>
      <c r="BB138" s="84">
        <f>'SO-5.1.2_AA - Architekton...'!F39</f>
        <v>0</v>
      </c>
      <c r="BC138" s="84">
        <f>'SO-5.1.2_AA - Architekton...'!F40</f>
        <v>0</v>
      </c>
      <c r="BD138" s="86">
        <f>'SO-5.1.2_AA - Architekton...'!F41</f>
        <v>0</v>
      </c>
      <c r="BT138" s="21" t="s">
        <v>92</v>
      </c>
      <c r="BV138" s="21" t="s">
        <v>77</v>
      </c>
      <c r="BW138" s="21" t="s">
        <v>200</v>
      </c>
      <c r="BX138" s="21" t="s">
        <v>198</v>
      </c>
      <c r="CL138" s="21" t="s">
        <v>1</v>
      </c>
    </row>
    <row r="139" spans="1:91" s="3" customFormat="1" ht="35.25" customHeight="1">
      <c r="A139" s="87" t="s">
        <v>89</v>
      </c>
      <c r="B139" s="47"/>
      <c r="C139" s="9"/>
      <c r="D139" s="9"/>
      <c r="E139" s="9"/>
      <c r="F139" s="214" t="s">
        <v>201</v>
      </c>
      <c r="G139" s="214"/>
      <c r="H139" s="214"/>
      <c r="I139" s="214"/>
      <c r="J139" s="214"/>
      <c r="K139" s="9"/>
      <c r="L139" s="214" t="s">
        <v>95</v>
      </c>
      <c r="M139" s="214"/>
      <c r="N139" s="214"/>
      <c r="O139" s="214"/>
      <c r="P139" s="214"/>
      <c r="Q139" s="214"/>
      <c r="R139" s="214"/>
      <c r="S139" s="214"/>
      <c r="T139" s="214"/>
      <c r="U139" s="214"/>
      <c r="V139" s="214"/>
      <c r="W139" s="214"/>
      <c r="X139" s="214"/>
      <c r="Y139" s="214"/>
      <c r="Z139" s="214"/>
      <c r="AA139" s="214"/>
      <c r="AB139" s="214"/>
      <c r="AC139" s="214"/>
      <c r="AD139" s="214"/>
      <c r="AE139" s="214"/>
      <c r="AF139" s="214"/>
      <c r="AG139" s="202">
        <f>'SO-5.1.2_ELE - Elektroinš...'!J34</f>
        <v>0</v>
      </c>
      <c r="AH139" s="203"/>
      <c r="AI139" s="203"/>
      <c r="AJ139" s="203"/>
      <c r="AK139" s="203"/>
      <c r="AL139" s="203"/>
      <c r="AM139" s="203"/>
      <c r="AN139" s="202">
        <f t="shared" si="2"/>
        <v>0</v>
      </c>
      <c r="AO139" s="203"/>
      <c r="AP139" s="203"/>
      <c r="AQ139" s="82" t="s">
        <v>86</v>
      </c>
      <c r="AR139" s="47"/>
      <c r="AS139" s="83">
        <v>0</v>
      </c>
      <c r="AT139" s="84">
        <f t="shared" si="3"/>
        <v>0</v>
      </c>
      <c r="AU139" s="85">
        <f>'SO-5.1.2_ELE - Elektroinš...'!P129</f>
        <v>0</v>
      </c>
      <c r="AV139" s="84">
        <f>'SO-5.1.2_ELE - Elektroinš...'!J37</f>
        <v>0</v>
      </c>
      <c r="AW139" s="84">
        <f>'SO-5.1.2_ELE - Elektroinš...'!J38</f>
        <v>0</v>
      </c>
      <c r="AX139" s="84">
        <f>'SO-5.1.2_ELE - Elektroinš...'!J39</f>
        <v>0</v>
      </c>
      <c r="AY139" s="84">
        <f>'SO-5.1.2_ELE - Elektroinš...'!J40</f>
        <v>0</v>
      </c>
      <c r="AZ139" s="84">
        <f>'SO-5.1.2_ELE - Elektroinš...'!F37</f>
        <v>0</v>
      </c>
      <c r="BA139" s="84">
        <f>'SO-5.1.2_ELE - Elektroinš...'!F38</f>
        <v>0</v>
      </c>
      <c r="BB139" s="84">
        <f>'SO-5.1.2_ELE - Elektroinš...'!F39</f>
        <v>0</v>
      </c>
      <c r="BC139" s="84">
        <f>'SO-5.1.2_ELE - Elektroinš...'!F40</f>
        <v>0</v>
      </c>
      <c r="BD139" s="86">
        <f>'SO-5.1.2_ELE - Elektroinš...'!F41</f>
        <v>0</v>
      </c>
      <c r="BT139" s="21" t="s">
        <v>92</v>
      </c>
      <c r="BV139" s="21" t="s">
        <v>77</v>
      </c>
      <c r="BW139" s="21" t="s">
        <v>202</v>
      </c>
      <c r="BX139" s="21" t="s">
        <v>198</v>
      </c>
      <c r="CL139" s="21" t="s">
        <v>1</v>
      </c>
    </row>
    <row r="140" spans="1:91" s="3" customFormat="1" ht="23.25" customHeight="1">
      <c r="A140" s="87" t="s">
        <v>89</v>
      </c>
      <c r="B140" s="47"/>
      <c r="C140" s="9"/>
      <c r="D140" s="9"/>
      <c r="E140" s="9"/>
      <c r="F140" s="214" t="s">
        <v>203</v>
      </c>
      <c r="G140" s="214"/>
      <c r="H140" s="214"/>
      <c r="I140" s="214"/>
      <c r="J140" s="214"/>
      <c r="K140" s="9"/>
      <c r="L140" s="214" t="s">
        <v>158</v>
      </c>
      <c r="M140" s="214"/>
      <c r="N140" s="214"/>
      <c r="O140" s="214"/>
      <c r="P140" s="214"/>
      <c r="Q140" s="214"/>
      <c r="R140" s="214"/>
      <c r="S140" s="214"/>
      <c r="T140" s="214"/>
      <c r="U140" s="214"/>
      <c r="V140" s="214"/>
      <c r="W140" s="214"/>
      <c r="X140" s="214"/>
      <c r="Y140" s="214"/>
      <c r="Z140" s="214"/>
      <c r="AA140" s="214"/>
      <c r="AB140" s="214"/>
      <c r="AC140" s="214"/>
      <c r="AD140" s="214"/>
      <c r="AE140" s="214"/>
      <c r="AF140" s="214"/>
      <c r="AG140" s="202">
        <f>'SO-5.1.2_UK - Vykurovanie'!J34</f>
        <v>0</v>
      </c>
      <c r="AH140" s="203"/>
      <c r="AI140" s="203"/>
      <c r="AJ140" s="203"/>
      <c r="AK140" s="203"/>
      <c r="AL140" s="203"/>
      <c r="AM140" s="203"/>
      <c r="AN140" s="202">
        <f t="shared" si="2"/>
        <v>0</v>
      </c>
      <c r="AO140" s="203"/>
      <c r="AP140" s="203"/>
      <c r="AQ140" s="82" t="s">
        <v>86</v>
      </c>
      <c r="AR140" s="47"/>
      <c r="AS140" s="83">
        <v>0</v>
      </c>
      <c r="AT140" s="84">
        <f t="shared" si="3"/>
        <v>0</v>
      </c>
      <c r="AU140" s="85">
        <f>'SO-5.1.2_UK - Vykurovanie'!P126</f>
        <v>0</v>
      </c>
      <c r="AV140" s="84">
        <f>'SO-5.1.2_UK - Vykurovanie'!J37</f>
        <v>0</v>
      </c>
      <c r="AW140" s="84">
        <f>'SO-5.1.2_UK - Vykurovanie'!J38</f>
        <v>0</v>
      </c>
      <c r="AX140" s="84">
        <f>'SO-5.1.2_UK - Vykurovanie'!J39</f>
        <v>0</v>
      </c>
      <c r="AY140" s="84">
        <f>'SO-5.1.2_UK - Vykurovanie'!J40</f>
        <v>0</v>
      </c>
      <c r="AZ140" s="84">
        <f>'SO-5.1.2_UK - Vykurovanie'!F37</f>
        <v>0</v>
      </c>
      <c r="BA140" s="84">
        <f>'SO-5.1.2_UK - Vykurovanie'!F38</f>
        <v>0</v>
      </c>
      <c r="BB140" s="84">
        <f>'SO-5.1.2_UK - Vykurovanie'!F39</f>
        <v>0</v>
      </c>
      <c r="BC140" s="84">
        <f>'SO-5.1.2_UK - Vykurovanie'!F40</f>
        <v>0</v>
      </c>
      <c r="BD140" s="86">
        <f>'SO-5.1.2_UK - Vykurovanie'!F41</f>
        <v>0</v>
      </c>
      <c r="BT140" s="21" t="s">
        <v>92</v>
      </c>
      <c r="BV140" s="21" t="s">
        <v>77</v>
      </c>
      <c r="BW140" s="21" t="s">
        <v>204</v>
      </c>
      <c r="BX140" s="21" t="s">
        <v>198</v>
      </c>
      <c r="CL140" s="21" t="s">
        <v>1</v>
      </c>
    </row>
    <row r="141" spans="1:91" s="3" customFormat="1" ht="35.25" customHeight="1">
      <c r="A141" s="87" t="s">
        <v>89</v>
      </c>
      <c r="B141" s="47"/>
      <c r="C141" s="9"/>
      <c r="D141" s="9"/>
      <c r="E141" s="9"/>
      <c r="F141" s="214" t="s">
        <v>205</v>
      </c>
      <c r="G141" s="214"/>
      <c r="H141" s="214"/>
      <c r="I141" s="214"/>
      <c r="J141" s="214"/>
      <c r="K141" s="9"/>
      <c r="L141" s="214" t="s">
        <v>192</v>
      </c>
      <c r="M141" s="214"/>
      <c r="N141" s="214"/>
      <c r="O141" s="214"/>
      <c r="P141" s="214"/>
      <c r="Q141" s="214"/>
      <c r="R141" s="214"/>
      <c r="S141" s="214"/>
      <c r="T141" s="214"/>
      <c r="U141" s="214"/>
      <c r="V141" s="214"/>
      <c r="W141" s="214"/>
      <c r="X141" s="214"/>
      <c r="Y141" s="214"/>
      <c r="Z141" s="214"/>
      <c r="AA141" s="214"/>
      <c r="AB141" s="214"/>
      <c r="AC141" s="214"/>
      <c r="AD141" s="214"/>
      <c r="AE141" s="214"/>
      <c r="AF141" s="214"/>
      <c r="AG141" s="202">
        <f>'SO-5.1.2_VZT - Vzduchotec...'!J34</f>
        <v>0</v>
      </c>
      <c r="AH141" s="203"/>
      <c r="AI141" s="203"/>
      <c r="AJ141" s="203"/>
      <c r="AK141" s="203"/>
      <c r="AL141" s="203"/>
      <c r="AM141" s="203"/>
      <c r="AN141" s="202">
        <f t="shared" si="2"/>
        <v>0</v>
      </c>
      <c r="AO141" s="203"/>
      <c r="AP141" s="203"/>
      <c r="AQ141" s="82" t="s">
        <v>86</v>
      </c>
      <c r="AR141" s="47"/>
      <c r="AS141" s="83">
        <v>0</v>
      </c>
      <c r="AT141" s="84">
        <f t="shared" si="3"/>
        <v>0</v>
      </c>
      <c r="AU141" s="85">
        <f>'SO-5.1.2_VZT - Vzduchotec...'!P125</f>
        <v>0</v>
      </c>
      <c r="AV141" s="84">
        <f>'SO-5.1.2_VZT - Vzduchotec...'!J37</f>
        <v>0</v>
      </c>
      <c r="AW141" s="84">
        <f>'SO-5.1.2_VZT - Vzduchotec...'!J38</f>
        <v>0</v>
      </c>
      <c r="AX141" s="84">
        <f>'SO-5.1.2_VZT - Vzduchotec...'!J39</f>
        <v>0</v>
      </c>
      <c r="AY141" s="84">
        <f>'SO-5.1.2_VZT - Vzduchotec...'!J40</f>
        <v>0</v>
      </c>
      <c r="AZ141" s="84">
        <f>'SO-5.1.2_VZT - Vzduchotec...'!F37</f>
        <v>0</v>
      </c>
      <c r="BA141" s="84">
        <f>'SO-5.1.2_VZT - Vzduchotec...'!F38</f>
        <v>0</v>
      </c>
      <c r="BB141" s="84">
        <f>'SO-5.1.2_VZT - Vzduchotec...'!F39</f>
        <v>0</v>
      </c>
      <c r="BC141" s="84">
        <f>'SO-5.1.2_VZT - Vzduchotec...'!F40</f>
        <v>0</v>
      </c>
      <c r="BD141" s="86">
        <f>'SO-5.1.2_VZT - Vzduchotec...'!F41</f>
        <v>0</v>
      </c>
      <c r="BT141" s="21" t="s">
        <v>92</v>
      </c>
      <c r="BV141" s="21" t="s">
        <v>77</v>
      </c>
      <c r="BW141" s="21" t="s">
        <v>206</v>
      </c>
      <c r="BX141" s="21" t="s">
        <v>198</v>
      </c>
      <c r="CL141" s="21" t="s">
        <v>1</v>
      </c>
    </row>
    <row r="142" spans="1:91" s="3" customFormat="1" ht="23.25" customHeight="1">
      <c r="A142" s="87" t="s">
        <v>89</v>
      </c>
      <c r="B142" s="47"/>
      <c r="C142" s="9"/>
      <c r="D142" s="9"/>
      <c r="E142" s="9"/>
      <c r="F142" s="214" t="s">
        <v>207</v>
      </c>
      <c r="G142" s="214"/>
      <c r="H142" s="214"/>
      <c r="I142" s="214"/>
      <c r="J142" s="214"/>
      <c r="K142" s="9"/>
      <c r="L142" s="214" t="s">
        <v>137</v>
      </c>
      <c r="M142" s="214"/>
      <c r="N142" s="214"/>
      <c r="O142" s="214"/>
      <c r="P142" s="214"/>
      <c r="Q142" s="214"/>
      <c r="R142" s="214"/>
      <c r="S142" s="214"/>
      <c r="T142" s="214"/>
      <c r="U142" s="214"/>
      <c r="V142" s="214"/>
      <c r="W142" s="214"/>
      <c r="X142" s="214"/>
      <c r="Y142" s="214"/>
      <c r="Z142" s="214"/>
      <c r="AA142" s="214"/>
      <c r="AB142" s="214"/>
      <c r="AC142" s="214"/>
      <c r="AD142" s="214"/>
      <c r="AE142" s="214"/>
      <c r="AF142" s="214"/>
      <c r="AG142" s="202">
        <f>'SO-5.1.2_ZTI - Zdravotech...'!J34</f>
        <v>0</v>
      </c>
      <c r="AH142" s="203"/>
      <c r="AI142" s="203"/>
      <c r="AJ142" s="203"/>
      <c r="AK142" s="203"/>
      <c r="AL142" s="203"/>
      <c r="AM142" s="203"/>
      <c r="AN142" s="202">
        <f t="shared" si="2"/>
        <v>0</v>
      </c>
      <c r="AO142" s="203"/>
      <c r="AP142" s="203"/>
      <c r="AQ142" s="82" t="s">
        <v>86</v>
      </c>
      <c r="AR142" s="47"/>
      <c r="AS142" s="83">
        <v>0</v>
      </c>
      <c r="AT142" s="84">
        <f t="shared" si="3"/>
        <v>0</v>
      </c>
      <c r="AU142" s="85">
        <f>'SO-5.1.2_ZTI - Zdravotech...'!P132</f>
        <v>0</v>
      </c>
      <c r="AV142" s="84">
        <f>'SO-5.1.2_ZTI - Zdravotech...'!J37</f>
        <v>0</v>
      </c>
      <c r="AW142" s="84">
        <f>'SO-5.1.2_ZTI - Zdravotech...'!J38</f>
        <v>0</v>
      </c>
      <c r="AX142" s="84">
        <f>'SO-5.1.2_ZTI - Zdravotech...'!J39</f>
        <v>0</v>
      </c>
      <c r="AY142" s="84">
        <f>'SO-5.1.2_ZTI - Zdravotech...'!J40</f>
        <v>0</v>
      </c>
      <c r="AZ142" s="84">
        <f>'SO-5.1.2_ZTI - Zdravotech...'!F37</f>
        <v>0</v>
      </c>
      <c r="BA142" s="84">
        <f>'SO-5.1.2_ZTI - Zdravotech...'!F38</f>
        <v>0</v>
      </c>
      <c r="BB142" s="84">
        <f>'SO-5.1.2_ZTI - Zdravotech...'!F39</f>
        <v>0</v>
      </c>
      <c r="BC142" s="84">
        <f>'SO-5.1.2_ZTI - Zdravotech...'!F40</f>
        <v>0</v>
      </c>
      <c r="BD142" s="86">
        <f>'SO-5.1.2_ZTI - Zdravotech...'!F41</f>
        <v>0</v>
      </c>
      <c r="BT142" s="21" t="s">
        <v>92</v>
      </c>
      <c r="BV142" s="21" t="s">
        <v>77</v>
      </c>
      <c r="BW142" s="21" t="s">
        <v>208</v>
      </c>
      <c r="BX142" s="21" t="s">
        <v>198</v>
      </c>
      <c r="CL142" s="21" t="s">
        <v>1</v>
      </c>
    </row>
    <row r="143" spans="1:91" s="3" customFormat="1" ht="16.5" customHeight="1">
      <c r="B143" s="47"/>
      <c r="C143" s="9"/>
      <c r="D143" s="9"/>
      <c r="E143" s="214" t="s">
        <v>209</v>
      </c>
      <c r="F143" s="214"/>
      <c r="G143" s="214"/>
      <c r="H143" s="214"/>
      <c r="I143" s="214"/>
      <c r="J143" s="9"/>
      <c r="K143" s="214" t="s">
        <v>210</v>
      </c>
      <c r="L143" s="214"/>
      <c r="M143" s="214"/>
      <c r="N143" s="214"/>
      <c r="O143" s="214"/>
      <c r="P143" s="214"/>
      <c r="Q143" s="214"/>
      <c r="R143" s="214"/>
      <c r="S143" s="214"/>
      <c r="T143" s="214"/>
      <c r="U143" s="214"/>
      <c r="V143" s="214"/>
      <c r="W143" s="214"/>
      <c r="X143" s="214"/>
      <c r="Y143" s="214"/>
      <c r="Z143" s="214"/>
      <c r="AA143" s="214"/>
      <c r="AB143" s="214"/>
      <c r="AC143" s="214"/>
      <c r="AD143" s="214"/>
      <c r="AE143" s="214"/>
      <c r="AF143" s="214"/>
      <c r="AG143" s="207">
        <f>ROUND(SUM(AG144:AG149),2)</f>
        <v>0</v>
      </c>
      <c r="AH143" s="203"/>
      <c r="AI143" s="203"/>
      <c r="AJ143" s="203"/>
      <c r="AK143" s="203"/>
      <c r="AL143" s="203"/>
      <c r="AM143" s="203"/>
      <c r="AN143" s="202">
        <f t="shared" si="2"/>
        <v>0</v>
      </c>
      <c r="AO143" s="203"/>
      <c r="AP143" s="203"/>
      <c r="AQ143" s="82" t="s">
        <v>86</v>
      </c>
      <c r="AR143" s="47"/>
      <c r="AS143" s="83">
        <f>ROUND(SUM(AS144:AS149),2)</f>
        <v>0</v>
      </c>
      <c r="AT143" s="84">
        <f t="shared" si="3"/>
        <v>0</v>
      </c>
      <c r="AU143" s="85">
        <f>ROUND(SUM(AU144:AU149),5)</f>
        <v>0</v>
      </c>
      <c r="AV143" s="84">
        <f>ROUND(AZ143*L29,2)</f>
        <v>0</v>
      </c>
      <c r="AW143" s="84">
        <f>ROUND(BA143*L30,2)</f>
        <v>0</v>
      </c>
      <c r="AX143" s="84">
        <f>ROUND(BB143*L29,2)</f>
        <v>0</v>
      </c>
      <c r="AY143" s="84">
        <f>ROUND(BC143*L30,2)</f>
        <v>0</v>
      </c>
      <c r="AZ143" s="84">
        <f>ROUND(SUM(AZ144:AZ149),2)</f>
        <v>0</v>
      </c>
      <c r="BA143" s="84">
        <f>ROUND(SUM(BA144:BA149),2)</f>
        <v>0</v>
      </c>
      <c r="BB143" s="84">
        <f>ROUND(SUM(BB144:BB149),2)</f>
        <v>0</v>
      </c>
      <c r="BC143" s="84">
        <f>ROUND(SUM(BC144:BC149),2)</f>
        <v>0</v>
      </c>
      <c r="BD143" s="86">
        <f>ROUND(SUM(BD144:BD149),2)</f>
        <v>0</v>
      </c>
      <c r="BS143" s="21" t="s">
        <v>74</v>
      </c>
      <c r="BT143" s="21" t="s">
        <v>87</v>
      </c>
      <c r="BU143" s="21" t="s">
        <v>76</v>
      </c>
      <c r="BV143" s="21" t="s">
        <v>77</v>
      </c>
      <c r="BW143" s="21" t="s">
        <v>211</v>
      </c>
      <c r="BX143" s="21" t="s">
        <v>181</v>
      </c>
      <c r="CL143" s="21" t="s">
        <v>1</v>
      </c>
    </row>
    <row r="144" spans="1:91" s="3" customFormat="1" ht="23.25" customHeight="1">
      <c r="A144" s="87" t="s">
        <v>89</v>
      </c>
      <c r="B144" s="47"/>
      <c r="C144" s="9"/>
      <c r="D144" s="9"/>
      <c r="E144" s="9"/>
      <c r="F144" s="214" t="s">
        <v>212</v>
      </c>
      <c r="G144" s="214"/>
      <c r="H144" s="214"/>
      <c r="I144" s="214"/>
      <c r="J144" s="214"/>
      <c r="K144" s="9"/>
      <c r="L144" s="214" t="s">
        <v>125</v>
      </c>
      <c r="M144" s="214"/>
      <c r="N144" s="214"/>
      <c r="O144" s="214"/>
      <c r="P144" s="214"/>
      <c r="Q144" s="214"/>
      <c r="R144" s="214"/>
      <c r="S144" s="214"/>
      <c r="T144" s="214"/>
      <c r="U144" s="214"/>
      <c r="V144" s="214"/>
      <c r="W144" s="214"/>
      <c r="X144" s="214"/>
      <c r="Y144" s="214"/>
      <c r="Z144" s="214"/>
      <c r="AA144" s="214"/>
      <c r="AB144" s="214"/>
      <c r="AC144" s="214"/>
      <c r="AD144" s="214"/>
      <c r="AE144" s="214"/>
      <c r="AF144" s="214"/>
      <c r="AG144" s="202">
        <f>'SO-5.2.1_AA - Architekton...'!J34</f>
        <v>0</v>
      </c>
      <c r="AH144" s="203"/>
      <c r="AI144" s="203"/>
      <c r="AJ144" s="203"/>
      <c r="AK144" s="203"/>
      <c r="AL144" s="203"/>
      <c r="AM144" s="203"/>
      <c r="AN144" s="202">
        <f t="shared" si="2"/>
        <v>0</v>
      </c>
      <c r="AO144" s="203"/>
      <c r="AP144" s="203"/>
      <c r="AQ144" s="82" t="s">
        <v>86</v>
      </c>
      <c r="AR144" s="47"/>
      <c r="AS144" s="83">
        <v>0</v>
      </c>
      <c r="AT144" s="84">
        <f t="shared" si="3"/>
        <v>0</v>
      </c>
      <c r="AU144" s="85">
        <f>'SO-5.2.1_AA - Architekton...'!P149</f>
        <v>0</v>
      </c>
      <c r="AV144" s="84">
        <f>'SO-5.2.1_AA - Architekton...'!J37</f>
        <v>0</v>
      </c>
      <c r="AW144" s="84">
        <f>'SO-5.2.1_AA - Architekton...'!J38</f>
        <v>0</v>
      </c>
      <c r="AX144" s="84">
        <f>'SO-5.2.1_AA - Architekton...'!J39</f>
        <v>0</v>
      </c>
      <c r="AY144" s="84">
        <f>'SO-5.2.1_AA - Architekton...'!J40</f>
        <v>0</v>
      </c>
      <c r="AZ144" s="84">
        <f>'SO-5.2.1_AA - Architekton...'!F37</f>
        <v>0</v>
      </c>
      <c r="BA144" s="84">
        <f>'SO-5.2.1_AA - Architekton...'!F38</f>
        <v>0</v>
      </c>
      <c r="BB144" s="84">
        <f>'SO-5.2.1_AA - Architekton...'!F39</f>
        <v>0</v>
      </c>
      <c r="BC144" s="84">
        <f>'SO-5.2.1_AA - Architekton...'!F40</f>
        <v>0</v>
      </c>
      <c r="BD144" s="86">
        <f>'SO-5.2.1_AA - Architekton...'!F41</f>
        <v>0</v>
      </c>
      <c r="BT144" s="21" t="s">
        <v>92</v>
      </c>
      <c r="BV144" s="21" t="s">
        <v>77</v>
      </c>
      <c r="BW144" s="21" t="s">
        <v>213</v>
      </c>
      <c r="BX144" s="21" t="s">
        <v>211</v>
      </c>
      <c r="CL144" s="21" t="s">
        <v>1</v>
      </c>
    </row>
    <row r="145" spans="1:91" s="3" customFormat="1" ht="23.25" customHeight="1">
      <c r="A145" s="87" t="s">
        <v>89</v>
      </c>
      <c r="B145" s="47"/>
      <c r="C145" s="9"/>
      <c r="D145" s="9"/>
      <c r="E145" s="9"/>
      <c r="F145" s="214" t="s">
        <v>214</v>
      </c>
      <c r="G145" s="214"/>
      <c r="H145" s="214"/>
      <c r="I145" s="214"/>
      <c r="J145" s="214"/>
      <c r="K145" s="9"/>
      <c r="L145" s="214" t="s">
        <v>158</v>
      </c>
      <c r="M145" s="214"/>
      <c r="N145" s="214"/>
      <c r="O145" s="214"/>
      <c r="P145" s="214"/>
      <c r="Q145" s="214"/>
      <c r="R145" s="214"/>
      <c r="S145" s="214"/>
      <c r="T145" s="214"/>
      <c r="U145" s="214"/>
      <c r="V145" s="214"/>
      <c r="W145" s="214"/>
      <c r="X145" s="214"/>
      <c r="Y145" s="214"/>
      <c r="Z145" s="214"/>
      <c r="AA145" s="214"/>
      <c r="AB145" s="214"/>
      <c r="AC145" s="214"/>
      <c r="AD145" s="214"/>
      <c r="AE145" s="214"/>
      <c r="AF145" s="214"/>
      <c r="AG145" s="202">
        <f>'SO-5.2.1_UK - Vykurovanie'!J34</f>
        <v>0</v>
      </c>
      <c r="AH145" s="203"/>
      <c r="AI145" s="203"/>
      <c r="AJ145" s="203"/>
      <c r="AK145" s="203"/>
      <c r="AL145" s="203"/>
      <c r="AM145" s="203"/>
      <c r="AN145" s="202">
        <f t="shared" si="2"/>
        <v>0</v>
      </c>
      <c r="AO145" s="203"/>
      <c r="AP145" s="203"/>
      <c r="AQ145" s="82" t="s">
        <v>86</v>
      </c>
      <c r="AR145" s="47"/>
      <c r="AS145" s="83">
        <v>0</v>
      </c>
      <c r="AT145" s="84">
        <f t="shared" si="3"/>
        <v>0</v>
      </c>
      <c r="AU145" s="85">
        <f>'SO-5.2.1_UK - Vykurovanie'!P126</f>
        <v>0</v>
      </c>
      <c r="AV145" s="84">
        <f>'SO-5.2.1_UK - Vykurovanie'!J37</f>
        <v>0</v>
      </c>
      <c r="AW145" s="84">
        <f>'SO-5.2.1_UK - Vykurovanie'!J38</f>
        <v>0</v>
      </c>
      <c r="AX145" s="84">
        <f>'SO-5.2.1_UK - Vykurovanie'!J39</f>
        <v>0</v>
      </c>
      <c r="AY145" s="84">
        <f>'SO-5.2.1_UK - Vykurovanie'!J40</f>
        <v>0</v>
      </c>
      <c r="AZ145" s="84">
        <f>'SO-5.2.1_UK - Vykurovanie'!F37</f>
        <v>0</v>
      </c>
      <c r="BA145" s="84">
        <f>'SO-5.2.1_UK - Vykurovanie'!F38</f>
        <v>0</v>
      </c>
      <c r="BB145" s="84">
        <f>'SO-5.2.1_UK - Vykurovanie'!F39</f>
        <v>0</v>
      </c>
      <c r="BC145" s="84">
        <f>'SO-5.2.1_UK - Vykurovanie'!F40</f>
        <v>0</v>
      </c>
      <c r="BD145" s="86">
        <f>'SO-5.2.1_UK - Vykurovanie'!F41</f>
        <v>0</v>
      </c>
      <c r="BT145" s="21" t="s">
        <v>92</v>
      </c>
      <c r="BV145" s="21" t="s">
        <v>77</v>
      </c>
      <c r="BW145" s="21" t="s">
        <v>215</v>
      </c>
      <c r="BX145" s="21" t="s">
        <v>211</v>
      </c>
      <c r="CL145" s="21" t="s">
        <v>1</v>
      </c>
    </row>
    <row r="146" spans="1:91" s="3" customFormat="1" ht="35.25" customHeight="1">
      <c r="A146" s="87" t="s">
        <v>89</v>
      </c>
      <c r="B146" s="47"/>
      <c r="C146" s="9"/>
      <c r="D146" s="9"/>
      <c r="E146" s="9"/>
      <c r="F146" s="214" t="s">
        <v>216</v>
      </c>
      <c r="G146" s="214"/>
      <c r="H146" s="214"/>
      <c r="I146" s="214"/>
      <c r="J146" s="214"/>
      <c r="K146" s="9"/>
      <c r="L146" s="214" t="s">
        <v>192</v>
      </c>
      <c r="M146" s="214"/>
      <c r="N146" s="214"/>
      <c r="O146" s="214"/>
      <c r="P146" s="214"/>
      <c r="Q146" s="214"/>
      <c r="R146" s="214"/>
      <c r="S146" s="214"/>
      <c r="T146" s="214"/>
      <c r="U146" s="214"/>
      <c r="V146" s="214"/>
      <c r="W146" s="214"/>
      <c r="X146" s="214"/>
      <c r="Y146" s="214"/>
      <c r="Z146" s="214"/>
      <c r="AA146" s="214"/>
      <c r="AB146" s="214"/>
      <c r="AC146" s="214"/>
      <c r="AD146" s="214"/>
      <c r="AE146" s="214"/>
      <c r="AF146" s="214"/>
      <c r="AG146" s="202">
        <f>'SO-5.2.1_VZT - Vzduchotec...'!J34</f>
        <v>0</v>
      </c>
      <c r="AH146" s="203"/>
      <c r="AI146" s="203"/>
      <c r="AJ146" s="203"/>
      <c r="AK146" s="203"/>
      <c r="AL146" s="203"/>
      <c r="AM146" s="203"/>
      <c r="AN146" s="202">
        <f t="shared" si="2"/>
        <v>0</v>
      </c>
      <c r="AO146" s="203"/>
      <c r="AP146" s="203"/>
      <c r="AQ146" s="82" t="s">
        <v>86</v>
      </c>
      <c r="AR146" s="47"/>
      <c r="AS146" s="83">
        <v>0</v>
      </c>
      <c r="AT146" s="84">
        <f t="shared" si="3"/>
        <v>0</v>
      </c>
      <c r="AU146" s="85">
        <f>'SO-5.2.1_VZT - Vzduchotec...'!P126</f>
        <v>0</v>
      </c>
      <c r="AV146" s="84">
        <f>'SO-5.2.1_VZT - Vzduchotec...'!J37</f>
        <v>0</v>
      </c>
      <c r="AW146" s="84">
        <f>'SO-5.2.1_VZT - Vzduchotec...'!J38</f>
        <v>0</v>
      </c>
      <c r="AX146" s="84">
        <f>'SO-5.2.1_VZT - Vzduchotec...'!J39</f>
        <v>0</v>
      </c>
      <c r="AY146" s="84">
        <f>'SO-5.2.1_VZT - Vzduchotec...'!J40</f>
        <v>0</v>
      </c>
      <c r="AZ146" s="84">
        <f>'SO-5.2.1_VZT - Vzduchotec...'!F37</f>
        <v>0</v>
      </c>
      <c r="BA146" s="84">
        <f>'SO-5.2.1_VZT - Vzduchotec...'!F38</f>
        <v>0</v>
      </c>
      <c r="BB146" s="84">
        <f>'SO-5.2.1_VZT - Vzduchotec...'!F39</f>
        <v>0</v>
      </c>
      <c r="BC146" s="84">
        <f>'SO-5.2.1_VZT - Vzduchotec...'!F40</f>
        <v>0</v>
      </c>
      <c r="BD146" s="86">
        <f>'SO-5.2.1_VZT - Vzduchotec...'!F41</f>
        <v>0</v>
      </c>
      <c r="BT146" s="21" t="s">
        <v>92</v>
      </c>
      <c r="BV146" s="21" t="s">
        <v>77</v>
      </c>
      <c r="BW146" s="21" t="s">
        <v>217</v>
      </c>
      <c r="BX146" s="21" t="s">
        <v>211</v>
      </c>
      <c r="CL146" s="21" t="s">
        <v>1</v>
      </c>
    </row>
    <row r="147" spans="1:91" s="3" customFormat="1" ht="35.25" customHeight="1">
      <c r="A147" s="87" t="s">
        <v>89</v>
      </c>
      <c r="B147" s="47"/>
      <c r="C147" s="9"/>
      <c r="D147" s="9"/>
      <c r="E147" s="9"/>
      <c r="F147" s="214" t="s">
        <v>218</v>
      </c>
      <c r="G147" s="214"/>
      <c r="H147" s="214"/>
      <c r="I147" s="214"/>
      <c r="J147" s="214"/>
      <c r="K147" s="9"/>
      <c r="L147" s="214" t="s">
        <v>95</v>
      </c>
      <c r="M147" s="214"/>
      <c r="N147" s="214"/>
      <c r="O147" s="214"/>
      <c r="P147" s="214"/>
      <c r="Q147" s="214"/>
      <c r="R147" s="214"/>
      <c r="S147" s="214"/>
      <c r="T147" s="214"/>
      <c r="U147" s="214"/>
      <c r="V147" s="214"/>
      <c r="W147" s="214"/>
      <c r="X147" s="214"/>
      <c r="Y147" s="214"/>
      <c r="Z147" s="214"/>
      <c r="AA147" s="214"/>
      <c r="AB147" s="214"/>
      <c r="AC147" s="214"/>
      <c r="AD147" s="214"/>
      <c r="AE147" s="214"/>
      <c r="AF147" s="214"/>
      <c r="AG147" s="202">
        <f>'SO-5.2.1_ELE - Elektroinš...'!J34</f>
        <v>0</v>
      </c>
      <c r="AH147" s="203"/>
      <c r="AI147" s="203"/>
      <c r="AJ147" s="203"/>
      <c r="AK147" s="203"/>
      <c r="AL147" s="203"/>
      <c r="AM147" s="203"/>
      <c r="AN147" s="202">
        <f t="shared" si="2"/>
        <v>0</v>
      </c>
      <c r="AO147" s="203"/>
      <c r="AP147" s="203"/>
      <c r="AQ147" s="82" t="s">
        <v>86</v>
      </c>
      <c r="AR147" s="47"/>
      <c r="AS147" s="83">
        <v>0</v>
      </c>
      <c r="AT147" s="84">
        <f t="shared" si="3"/>
        <v>0</v>
      </c>
      <c r="AU147" s="85">
        <f>'SO-5.2.1_ELE - Elektroinš...'!P128</f>
        <v>0</v>
      </c>
      <c r="AV147" s="84">
        <f>'SO-5.2.1_ELE - Elektroinš...'!J37</f>
        <v>0</v>
      </c>
      <c r="AW147" s="84">
        <f>'SO-5.2.1_ELE - Elektroinš...'!J38</f>
        <v>0</v>
      </c>
      <c r="AX147" s="84">
        <f>'SO-5.2.1_ELE - Elektroinš...'!J39</f>
        <v>0</v>
      </c>
      <c r="AY147" s="84">
        <f>'SO-5.2.1_ELE - Elektroinš...'!J40</f>
        <v>0</v>
      </c>
      <c r="AZ147" s="84">
        <f>'SO-5.2.1_ELE - Elektroinš...'!F37</f>
        <v>0</v>
      </c>
      <c r="BA147" s="84">
        <f>'SO-5.2.1_ELE - Elektroinš...'!F38</f>
        <v>0</v>
      </c>
      <c r="BB147" s="84">
        <f>'SO-5.2.1_ELE - Elektroinš...'!F39</f>
        <v>0</v>
      </c>
      <c r="BC147" s="84">
        <f>'SO-5.2.1_ELE - Elektroinš...'!F40</f>
        <v>0</v>
      </c>
      <c r="BD147" s="86">
        <f>'SO-5.2.1_ELE - Elektroinš...'!F41</f>
        <v>0</v>
      </c>
      <c r="BT147" s="21" t="s">
        <v>92</v>
      </c>
      <c r="BV147" s="21" t="s">
        <v>77</v>
      </c>
      <c r="BW147" s="21" t="s">
        <v>219</v>
      </c>
      <c r="BX147" s="21" t="s">
        <v>211</v>
      </c>
      <c r="CL147" s="21" t="s">
        <v>1</v>
      </c>
    </row>
    <row r="148" spans="1:91" s="3" customFormat="1" ht="23.25" customHeight="1">
      <c r="A148" s="87" t="s">
        <v>89</v>
      </c>
      <c r="B148" s="47"/>
      <c r="C148" s="9"/>
      <c r="D148" s="9"/>
      <c r="E148" s="9"/>
      <c r="F148" s="214" t="s">
        <v>220</v>
      </c>
      <c r="G148" s="214"/>
      <c r="H148" s="214"/>
      <c r="I148" s="214"/>
      <c r="J148" s="214"/>
      <c r="K148" s="9"/>
      <c r="L148" s="214" t="s">
        <v>221</v>
      </c>
      <c r="M148" s="214"/>
      <c r="N148" s="214"/>
      <c r="O148" s="214"/>
      <c r="P148" s="214"/>
      <c r="Q148" s="214"/>
      <c r="R148" s="214"/>
      <c r="S148" s="214"/>
      <c r="T148" s="214"/>
      <c r="U148" s="214"/>
      <c r="V148" s="214"/>
      <c r="W148" s="214"/>
      <c r="X148" s="214"/>
      <c r="Y148" s="214"/>
      <c r="Z148" s="214"/>
      <c r="AA148" s="214"/>
      <c r="AB148" s="214"/>
      <c r="AC148" s="214"/>
      <c r="AD148" s="214"/>
      <c r="AE148" s="214"/>
      <c r="AF148" s="214"/>
      <c r="AG148" s="202">
        <f>'SO-5.2.1_EP - Elektroinšt...'!J34</f>
        <v>0</v>
      </c>
      <c r="AH148" s="203"/>
      <c r="AI148" s="203"/>
      <c r="AJ148" s="203"/>
      <c r="AK148" s="203"/>
      <c r="AL148" s="203"/>
      <c r="AM148" s="203"/>
      <c r="AN148" s="202">
        <f t="shared" si="2"/>
        <v>0</v>
      </c>
      <c r="AO148" s="203"/>
      <c r="AP148" s="203"/>
      <c r="AQ148" s="82" t="s">
        <v>86</v>
      </c>
      <c r="AR148" s="47"/>
      <c r="AS148" s="83">
        <v>0</v>
      </c>
      <c r="AT148" s="84">
        <f t="shared" si="3"/>
        <v>0</v>
      </c>
      <c r="AU148" s="85">
        <f>'SO-5.2.1_EP - Elektroinšt...'!P127</f>
        <v>0</v>
      </c>
      <c r="AV148" s="84">
        <f>'SO-5.2.1_EP - Elektroinšt...'!J37</f>
        <v>0</v>
      </c>
      <c r="AW148" s="84">
        <f>'SO-5.2.1_EP - Elektroinšt...'!J38</f>
        <v>0</v>
      </c>
      <c r="AX148" s="84">
        <f>'SO-5.2.1_EP - Elektroinšt...'!J39</f>
        <v>0</v>
      </c>
      <c r="AY148" s="84">
        <f>'SO-5.2.1_EP - Elektroinšt...'!J40</f>
        <v>0</v>
      </c>
      <c r="AZ148" s="84">
        <f>'SO-5.2.1_EP - Elektroinšt...'!F37</f>
        <v>0</v>
      </c>
      <c r="BA148" s="84">
        <f>'SO-5.2.1_EP - Elektroinšt...'!F38</f>
        <v>0</v>
      </c>
      <c r="BB148" s="84">
        <f>'SO-5.2.1_EP - Elektroinšt...'!F39</f>
        <v>0</v>
      </c>
      <c r="BC148" s="84">
        <f>'SO-5.2.1_EP - Elektroinšt...'!F40</f>
        <v>0</v>
      </c>
      <c r="BD148" s="86">
        <f>'SO-5.2.1_EP - Elektroinšt...'!F41</f>
        <v>0</v>
      </c>
      <c r="BT148" s="21" t="s">
        <v>92</v>
      </c>
      <c r="BV148" s="21" t="s">
        <v>77</v>
      </c>
      <c r="BW148" s="21" t="s">
        <v>222</v>
      </c>
      <c r="BX148" s="21" t="s">
        <v>211</v>
      </c>
      <c r="CL148" s="21" t="s">
        <v>1</v>
      </c>
    </row>
    <row r="149" spans="1:91" s="3" customFormat="1" ht="23.25" customHeight="1">
      <c r="A149" s="87" t="s">
        <v>89</v>
      </c>
      <c r="B149" s="47"/>
      <c r="C149" s="9"/>
      <c r="D149" s="9"/>
      <c r="E149" s="9"/>
      <c r="F149" s="214" t="s">
        <v>223</v>
      </c>
      <c r="G149" s="214"/>
      <c r="H149" s="214"/>
      <c r="I149" s="214"/>
      <c r="J149" s="214"/>
      <c r="K149" s="9"/>
      <c r="L149" s="214" t="s">
        <v>137</v>
      </c>
      <c r="M149" s="214"/>
      <c r="N149" s="214"/>
      <c r="O149" s="214"/>
      <c r="P149" s="214"/>
      <c r="Q149" s="214"/>
      <c r="R149" s="214"/>
      <c r="S149" s="214"/>
      <c r="T149" s="214"/>
      <c r="U149" s="214"/>
      <c r="V149" s="214"/>
      <c r="W149" s="214"/>
      <c r="X149" s="214"/>
      <c r="Y149" s="214"/>
      <c r="Z149" s="214"/>
      <c r="AA149" s="214"/>
      <c r="AB149" s="214"/>
      <c r="AC149" s="214"/>
      <c r="AD149" s="214"/>
      <c r="AE149" s="214"/>
      <c r="AF149" s="214"/>
      <c r="AG149" s="202">
        <f>'SO-5.2.1_ZTI - Zdravotech...'!J34</f>
        <v>0</v>
      </c>
      <c r="AH149" s="203"/>
      <c r="AI149" s="203"/>
      <c r="AJ149" s="203"/>
      <c r="AK149" s="203"/>
      <c r="AL149" s="203"/>
      <c r="AM149" s="203"/>
      <c r="AN149" s="202">
        <f t="shared" si="2"/>
        <v>0</v>
      </c>
      <c r="AO149" s="203"/>
      <c r="AP149" s="203"/>
      <c r="AQ149" s="82" t="s">
        <v>86</v>
      </c>
      <c r="AR149" s="47"/>
      <c r="AS149" s="83">
        <v>0</v>
      </c>
      <c r="AT149" s="84">
        <f t="shared" si="3"/>
        <v>0</v>
      </c>
      <c r="AU149" s="85">
        <f>'SO-5.2.1_ZTI - Zdravotech...'!P132</f>
        <v>0</v>
      </c>
      <c r="AV149" s="84">
        <f>'SO-5.2.1_ZTI - Zdravotech...'!J37</f>
        <v>0</v>
      </c>
      <c r="AW149" s="84">
        <f>'SO-5.2.1_ZTI - Zdravotech...'!J38</f>
        <v>0</v>
      </c>
      <c r="AX149" s="84">
        <f>'SO-5.2.1_ZTI - Zdravotech...'!J39</f>
        <v>0</v>
      </c>
      <c r="AY149" s="84">
        <f>'SO-5.2.1_ZTI - Zdravotech...'!J40</f>
        <v>0</v>
      </c>
      <c r="AZ149" s="84">
        <f>'SO-5.2.1_ZTI - Zdravotech...'!F37</f>
        <v>0</v>
      </c>
      <c r="BA149" s="84">
        <f>'SO-5.2.1_ZTI - Zdravotech...'!F38</f>
        <v>0</v>
      </c>
      <c r="BB149" s="84">
        <f>'SO-5.2.1_ZTI - Zdravotech...'!F39</f>
        <v>0</v>
      </c>
      <c r="BC149" s="84">
        <f>'SO-5.2.1_ZTI - Zdravotech...'!F40</f>
        <v>0</v>
      </c>
      <c r="BD149" s="86">
        <f>'SO-5.2.1_ZTI - Zdravotech...'!F41</f>
        <v>0</v>
      </c>
      <c r="BT149" s="21" t="s">
        <v>92</v>
      </c>
      <c r="BV149" s="21" t="s">
        <v>77</v>
      </c>
      <c r="BW149" s="21" t="s">
        <v>224</v>
      </c>
      <c r="BX149" s="21" t="s">
        <v>211</v>
      </c>
      <c r="CL149" s="21" t="s">
        <v>1</v>
      </c>
    </row>
    <row r="150" spans="1:91" s="3" customFormat="1" ht="16.5" customHeight="1">
      <c r="B150" s="47"/>
      <c r="C150" s="9"/>
      <c r="D150" s="9"/>
      <c r="E150" s="214" t="s">
        <v>225</v>
      </c>
      <c r="F150" s="214"/>
      <c r="G150" s="214"/>
      <c r="H150" s="214"/>
      <c r="I150" s="214"/>
      <c r="J150" s="9"/>
      <c r="K150" s="214" t="s">
        <v>226</v>
      </c>
      <c r="L150" s="214"/>
      <c r="M150" s="214"/>
      <c r="N150" s="214"/>
      <c r="O150" s="214"/>
      <c r="P150" s="214"/>
      <c r="Q150" s="214"/>
      <c r="R150" s="214"/>
      <c r="S150" s="214"/>
      <c r="T150" s="214"/>
      <c r="U150" s="214"/>
      <c r="V150" s="214"/>
      <c r="W150" s="214"/>
      <c r="X150" s="214"/>
      <c r="Y150" s="214"/>
      <c r="Z150" s="214"/>
      <c r="AA150" s="214"/>
      <c r="AB150" s="214"/>
      <c r="AC150" s="214"/>
      <c r="AD150" s="214"/>
      <c r="AE150" s="214"/>
      <c r="AF150" s="214"/>
      <c r="AG150" s="207">
        <f>ROUND(SUM(AG151:AG155),2)</f>
        <v>0</v>
      </c>
      <c r="AH150" s="203"/>
      <c r="AI150" s="203"/>
      <c r="AJ150" s="203"/>
      <c r="AK150" s="203"/>
      <c r="AL150" s="203"/>
      <c r="AM150" s="203"/>
      <c r="AN150" s="202">
        <f t="shared" si="2"/>
        <v>0</v>
      </c>
      <c r="AO150" s="203"/>
      <c r="AP150" s="203"/>
      <c r="AQ150" s="82" t="s">
        <v>86</v>
      </c>
      <c r="AR150" s="47"/>
      <c r="AS150" s="83">
        <f>ROUND(SUM(AS151:AS155),2)</f>
        <v>0</v>
      </c>
      <c r="AT150" s="84">
        <f t="shared" si="3"/>
        <v>0</v>
      </c>
      <c r="AU150" s="85">
        <f>ROUND(SUM(AU151:AU155),5)</f>
        <v>0</v>
      </c>
      <c r="AV150" s="84">
        <f>ROUND(AZ150*L29,2)</f>
        <v>0</v>
      </c>
      <c r="AW150" s="84">
        <f>ROUND(BA150*L30,2)</f>
        <v>0</v>
      </c>
      <c r="AX150" s="84">
        <f>ROUND(BB150*L29,2)</f>
        <v>0</v>
      </c>
      <c r="AY150" s="84">
        <f>ROUND(BC150*L30,2)</f>
        <v>0</v>
      </c>
      <c r="AZ150" s="84">
        <f>ROUND(SUM(AZ151:AZ155),2)</f>
        <v>0</v>
      </c>
      <c r="BA150" s="84">
        <f>ROUND(SUM(BA151:BA155),2)</f>
        <v>0</v>
      </c>
      <c r="BB150" s="84">
        <f>ROUND(SUM(BB151:BB155),2)</f>
        <v>0</v>
      </c>
      <c r="BC150" s="84">
        <f>ROUND(SUM(BC151:BC155),2)</f>
        <v>0</v>
      </c>
      <c r="BD150" s="86">
        <f>ROUND(SUM(BD151:BD155),2)</f>
        <v>0</v>
      </c>
      <c r="BS150" s="21" t="s">
        <v>74</v>
      </c>
      <c r="BT150" s="21" t="s">
        <v>87</v>
      </c>
      <c r="BU150" s="21" t="s">
        <v>76</v>
      </c>
      <c r="BV150" s="21" t="s">
        <v>77</v>
      </c>
      <c r="BW150" s="21" t="s">
        <v>227</v>
      </c>
      <c r="BX150" s="21" t="s">
        <v>181</v>
      </c>
      <c r="CL150" s="21" t="s">
        <v>1</v>
      </c>
    </row>
    <row r="151" spans="1:91" s="3" customFormat="1" ht="23.25" customHeight="1">
      <c r="A151" s="87" t="s">
        <v>89</v>
      </c>
      <c r="B151" s="47"/>
      <c r="C151" s="9"/>
      <c r="D151" s="9"/>
      <c r="E151" s="9"/>
      <c r="F151" s="214" t="s">
        <v>228</v>
      </c>
      <c r="G151" s="214"/>
      <c r="H151" s="214"/>
      <c r="I151" s="214"/>
      <c r="J151" s="214"/>
      <c r="K151" s="9"/>
      <c r="L151" s="214" t="s">
        <v>125</v>
      </c>
      <c r="M151" s="214"/>
      <c r="N151" s="214"/>
      <c r="O151" s="214"/>
      <c r="P151" s="214"/>
      <c r="Q151" s="214"/>
      <c r="R151" s="214"/>
      <c r="S151" s="214"/>
      <c r="T151" s="214"/>
      <c r="U151" s="214"/>
      <c r="V151" s="214"/>
      <c r="W151" s="214"/>
      <c r="X151" s="214"/>
      <c r="Y151" s="214"/>
      <c r="Z151" s="214"/>
      <c r="AA151" s="214"/>
      <c r="AB151" s="214"/>
      <c r="AC151" s="214"/>
      <c r="AD151" s="214"/>
      <c r="AE151" s="214"/>
      <c r="AF151" s="214"/>
      <c r="AG151" s="202">
        <f>'SO-5.2.2_AA - Architekton...'!J34</f>
        <v>0</v>
      </c>
      <c r="AH151" s="203"/>
      <c r="AI151" s="203"/>
      <c r="AJ151" s="203"/>
      <c r="AK151" s="203"/>
      <c r="AL151" s="203"/>
      <c r="AM151" s="203"/>
      <c r="AN151" s="202">
        <f t="shared" si="2"/>
        <v>0</v>
      </c>
      <c r="AO151" s="203"/>
      <c r="AP151" s="203"/>
      <c r="AQ151" s="82" t="s">
        <v>86</v>
      </c>
      <c r="AR151" s="47"/>
      <c r="AS151" s="83">
        <v>0</v>
      </c>
      <c r="AT151" s="84">
        <f t="shared" si="3"/>
        <v>0</v>
      </c>
      <c r="AU151" s="85">
        <f>'SO-5.2.2_AA - Architekton...'!P150</f>
        <v>0</v>
      </c>
      <c r="AV151" s="84">
        <f>'SO-5.2.2_AA - Architekton...'!J37</f>
        <v>0</v>
      </c>
      <c r="AW151" s="84">
        <f>'SO-5.2.2_AA - Architekton...'!J38</f>
        <v>0</v>
      </c>
      <c r="AX151" s="84">
        <f>'SO-5.2.2_AA - Architekton...'!J39</f>
        <v>0</v>
      </c>
      <c r="AY151" s="84">
        <f>'SO-5.2.2_AA - Architekton...'!J40</f>
        <v>0</v>
      </c>
      <c r="AZ151" s="84">
        <f>'SO-5.2.2_AA - Architekton...'!F37</f>
        <v>0</v>
      </c>
      <c r="BA151" s="84">
        <f>'SO-5.2.2_AA - Architekton...'!F38</f>
        <v>0</v>
      </c>
      <c r="BB151" s="84">
        <f>'SO-5.2.2_AA - Architekton...'!F39</f>
        <v>0</v>
      </c>
      <c r="BC151" s="84">
        <f>'SO-5.2.2_AA - Architekton...'!F40</f>
        <v>0</v>
      </c>
      <c r="BD151" s="86">
        <f>'SO-5.2.2_AA - Architekton...'!F41</f>
        <v>0</v>
      </c>
      <c r="BT151" s="21" t="s">
        <v>92</v>
      </c>
      <c r="BV151" s="21" t="s">
        <v>77</v>
      </c>
      <c r="BW151" s="21" t="s">
        <v>229</v>
      </c>
      <c r="BX151" s="21" t="s">
        <v>227</v>
      </c>
      <c r="CL151" s="21" t="s">
        <v>1</v>
      </c>
    </row>
    <row r="152" spans="1:91" s="3" customFormat="1" ht="35.25" customHeight="1">
      <c r="A152" s="87" t="s">
        <v>89</v>
      </c>
      <c r="B152" s="47"/>
      <c r="C152" s="9"/>
      <c r="D152" s="9"/>
      <c r="E152" s="9"/>
      <c r="F152" s="214" t="s">
        <v>230</v>
      </c>
      <c r="G152" s="214"/>
      <c r="H152" s="214"/>
      <c r="I152" s="214"/>
      <c r="J152" s="214"/>
      <c r="K152" s="9"/>
      <c r="L152" s="214" t="s">
        <v>95</v>
      </c>
      <c r="M152" s="214"/>
      <c r="N152" s="214"/>
      <c r="O152" s="214"/>
      <c r="P152" s="214"/>
      <c r="Q152" s="214"/>
      <c r="R152" s="214"/>
      <c r="S152" s="214"/>
      <c r="T152" s="214"/>
      <c r="U152" s="214"/>
      <c r="V152" s="214"/>
      <c r="W152" s="214"/>
      <c r="X152" s="214"/>
      <c r="Y152" s="214"/>
      <c r="Z152" s="214"/>
      <c r="AA152" s="214"/>
      <c r="AB152" s="214"/>
      <c r="AC152" s="214"/>
      <c r="AD152" s="214"/>
      <c r="AE152" s="214"/>
      <c r="AF152" s="214"/>
      <c r="AG152" s="202">
        <f>'SO-5.2.2_ELE - Elektroinš...'!J34</f>
        <v>0</v>
      </c>
      <c r="AH152" s="203"/>
      <c r="AI152" s="203"/>
      <c r="AJ152" s="203"/>
      <c r="AK152" s="203"/>
      <c r="AL152" s="203"/>
      <c r="AM152" s="203"/>
      <c r="AN152" s="202">
        <f t="shared" si="2"/>
        <v>0</v>
      </c>
      <c r="AO152" s="203"/>
      <c r="AP152" s="203"/>
      <c r="AQ152" s="82" t="s">
        <v>86</v>
      </c>
      <c r="AR152" s="47"/>
      <c r="AS152" s="83">
        <v>0</v>
      </c>
      <c r="AT152" s="84">
        <f t="shared" si="3"/>
        <v>0</v>
      </c>
      <c r="AU152" s="85">
        <f>'SO-5.2.2_ELE - Elektroinš...'!P129</f>
        <v>0</v>
      </c>
      <c r="AV152" s="84">
        <f>'SO-5.2.2_ELE - Elektroinš...'!J37</f>
        <v>0</v>
      </c>
      <c r="AW152" s="84">
        <f>'SO-5.2.2_ELE - Elektroinš...'!J38</f>
        <v>0</v>
      </c>
      <c r="AX152" s="84">
        <f>'SO-5.2.2_ELE - Elektroinš...'!J39</f>
        <v>0</v>
      </c>
      <c r="AY152" s="84">
        <f>'SO-5.2.2_ELE - Elektroinš...'!J40</f>
        <v>0</v>
      </c>
      <c r="AZ152" s="84">
        <f>'SO-5.2.2_ELE - Elektroinš...'!F37</f>
        <v>0</v>
      </c>
      <c r="BA152" s="84">
        <f>'SO-5.2.2_ELE - Elektroinš...'!F38</f>
        <v>0</v>
      </c>
      <c r="BB152" s="84">
        <f>'SO-5.2.2_ELE - Elektroinš...'!F39</f>
        <v>0</v>
      </c>
      <c r="BC152" s="84">
        <f>'SO-5.2.2_ELE - Elektroinš...'!F40</f>
        <v>0</v>
      </c>
      <c r="BD152" s="86">
        <f>'SO-5.2.2_ELE - Elektroinš...'!F41</f>
        <v>0</v>
      </c>
      <c r="BT152" s="21" t="s">
        <v>92</v>
      </c>
      <c r="BV152" s="21" t="s">
        <v>77</v>
      </c>
      <c r="BW152" s="21" t="s">
        <v>231</v>
      </c>
      <c r="BX152" s="21" t="s">
        <v>227</v>
      </c>
      <c r="CL152" s="21" t="s">
        <v>1</v>
      </c>
    </row>
    <row r="153" spans="1:91" s="3" customFormat="1" ht="23.25" customHeight="1">
      <c r="A153" s="87" t="s">
        <v>89</v>
      </c>
      <c r="B153" s="47"/>
      <c r="C153" s="9"/>
      <c r="D153" s="9"/>
      <c r="E153" s="9"/>
      <c r="F153" s="214" t="s">
        <v>232</v>
      </c>
      <c r="G153" s="214"/>
      <c r="H153" s="214"/>
      <c r="I153" s="214"/>
      <c r="J153" s="214"/>
      <c r="K153" s="9"/>
      <c r="L153" s="214" t="s">
        <v>158</v>
      </c>
      <c r="M153" s="214"/>
      <c r="N153" s="214"/>
      <c r="O153" s="214"/>
      <c r="P153" s="214"/>
      <c r="Q153" s="214"/>
      <c r="R153" s="214"/>
      <c r="S153" s="214"/>
      <c r="T153" s="214"/>
      <c r="U153" s="214"/>
      <c r="V153" s="214"/>
      <c r="W153" s="214"/>
      <c r="X153" s="214"/>
      <c r="Y153" s="214"/>
      <c r="Z153" s="214"/>
      <c r="AA153" s="214"/>
      <c r="AB153" s="214"/>
      <c r="AC153" s="214"/>
      <c r="AD153" s="214"/>
      <c r="AE153" s="214"/>
      <c r="AF153" s="214"/>
      <c r="AG153" s="202">
        <f>'SO-5.2.2_UK - Vykurovanie'!J34</f>
        <v>0</v>
      </c>
      <c r="AH153" s="203"/>
      <c r="AI153" s="203"/>
      <c r="AJ153" s="203"/>
      <c r="AK153" s="203"/>
      <c r="AL153" s="203"/>
      <c r="AM153" s="203"/>
      <c r="AN153" s="202">
        <f t="shared" si="2"/>
        <v>0</v>
      </c>
      <c r="AO153" s="203"/>
      <c r="AP153" s="203"/>
      <c r="AQ153" s="82" t="s">
        <v>86</v>
      </c>
      <c r="AR153" s="47"/>
      <c r="AS153" s="83">
        <v>0</v>
      </c>
      <c r="AT153" s="84">
        <f t="shared" si="3"/>
        <v>0</v>
      </c>
      <c r="AU153" s="85">
        <f>'SO-5.2.2_UK - Vykurovanie'!P126</f>
        <v>0</v>
      </c>
      <c r="AV153" s="84">
        <f>'SO-5.2.2_UK - Vykurovanie'!J37</f>
        <v>0</v>
      </c>
      <c r="AW153" s="84">
        <f>'SO-5.2.2_UK - Vykurovanie'!J38</f>
        <v>0</v>
      </c>
      <c r="AX153" s="84">
        <f>'SO-5.2.2_UK - Vykurovanie'!J39</f>
        <v>0</v>
      </c>
      <c r="AY153" s="84">
        <f>'SO-5.2.2_UK - Vykurovanie'!J40</f>
        <v>0</v>
      </c>
      <c r="AZ153" s="84">
        <f>'SO-5.2.2_UK - Vykurovanie'!F37</f>
        <v>0</v>
      </c>
      <c r="BA153" s="84">
        <f>'SO-5.2.2_UK - Vykurovanie'!F38</f>
        <v>0</v>
      </c>
      <c r="BB153" s="84">
        <f>'SO-5.2.2_UK - Vykurovanie'!F39</f>
        <v>0</v>
      </c>
      <c r="BC153" s="84">
        <f>'SO-5.2.2_UK - Vykurovanie'!F40</f>
        <v>0</v>
      </c>
      <c r="BD153" s="86">
        <f>'SO-5.2.2_UK - Vykurovanie'!F41</f>
        <v>0</v>
      </c>
      <c r="BT153" s="21" t="s">
        <v>92</v>
      </c>
      <c r="BV153" s="21" t="s">
        <v>77</v>
      </c>
      <c r="BW153" s="21" t="s">
        <v>233</v>
      </c>
      <c r="BX153" s="21" t="s">
        <v>227</v>
      </c>
      <c r="CL153" s="21" t="s">
        <v>1</v>
      </c>
    </row>
    <row r="154" spans="1:91" s="3" customFormat="1" ht="35.25" customHeight="1">
      <c r="A154" s="87" t="s">
        <v>89</v>
      </c>
      <c r="B154" s="47"/>
      <c r="C154" s="9"/>
      <c r="D154" s="9"/>
      <c r="E154" s="9"/>
      <c r="F154" s="214" t="s">
        <v>234</v>
      </c>
      <c r="G154" s="214"/>
      <c r="H154" s="214"/>
      <c r="I154" s="214"/>
      <c r="J154" s="214"/>
      <c r="K154" s="9"/>
      <c r="L154" s="214" t="s">
        <v>192</v>
      </c>
      <c r="M154" s="214"/>
      <c r="N154" s="214"/>
      <c r="O154" s="214"/>
      <c r="P154" s="214"/>
      <c r="Q154" s="214"/>
      <c r="R154" s="214"/>
      <c r="S154" s="214"/>
      <c r="T154" s="214"/>
      <c r="U154" s="214"/>
      <c r="V154" s="214"/>
      <c r="W154" s="214"/>
      <c r="X154" s="214"/>
      <c r="Y154" s="214"/>
      <c r="Z154" s="214"/>
      <c r="AA154" s="214"/>
      <c r="AB154" s="214"/>
      <c r="AC154" s="214"/>
      <c r="AD154" s="214"/>
      <c r="AE154" s="214"/>
      <c r="AF154" s="214"/>
      <c r="AG154" s="202">
        <f>'SO-5.2.2_VZT - Vzduchotec...'!J34</f>
        <v>0</v>
      </c>
      <c r="AH154" s="203"/>
      <c r="AI154" s="203"/>
      <c r="AJ154" s="203"/>
      <c r="AK154" s="203"/>
      <c r="AL154" s="203"/>
      <c r="AM154" s="203"/>
      <c r="AN154" s="202">
        <f t="shared" si="2"/>
        <v>0</v>
      </c>
      <c r="AO154" s="203"/>
      <c r="AP154" s="203"/>
      <c r="AQ154" s="82" t="s">
        <v>86</v>
      </c>
      <c r="AR154" s="47"/>
      <c r="AS154" s="83">
        <v>0</v>
      </c>
      <c r="AT154" s="84">
        <f t="shared" si="3"/>
        <v>0</v>
      </c>
      <c r="AU154" s="85">
        <f>'SO-5.2.2_VZT - Vzduchotec...'!P125</f>
        <v>0</v>
      </c>
      <c r="AV154" s="84">
        <f>'SO-5.2.2_VZT - Vzduchotec...'!J37</f>
        <v>0</v>
      </c>
      <c r="AW154" s="84">
        <f>'SO-5.2.2_VZT - Vzduchotec...'!J38</f>
        <v>0</v>
      </c>
      <c r="AX154" s="84">
        <f>'SO-5.2.2_VZT - Vzduchotec...'!J39</f>
        <v>0</v>
      </c>
      <c r="AY154" s="84">
        <f>'SO-5.2.2_VZT - Vzduchotec...'!J40</f>
        <v>0</v>
      </c>
      <c r="AZ154" s="84">
        <f>'SO-5.2.2_VZT - Vzduchotec...'!F37</f>
        <v>0</v>
      </c>
      <c r="BA154" s="84">
        <f>'SO-5.2.2_VZT - Vzduchotec...'!F38</f>
        <v>0</v>
      </c>
      <c r="BB154" s="84">
        <f>'SO-5.2.2_VZT - Vzduchotec...'!F39</f>
        <v>0</v>
      </c>
      <c r="BC154" s="84">
        <f>'SO-5.2.2_VZT - Vzduchotec...'!F40</f>
        <v>0</v>
      </c>
      <c r="BD154" s="86">
        <f>'SO-5.2.2_VZT - Vzduchotec...'!F41</f>
        <v>0</v>
      </c>
      <c r="BT154" s="21" t="s">
        <v>92</v>
      </c>
      <c r="BV154" s="21" t="s">
        <v>77</v>
      </c>
      <c r="BW154" s="21" t="s">
        <v>235</v>
      </c>
      <c r="BX154" s="21" t="s">
        <v>227</v>
      </c>
      <c r="CL154" s="21" t="s">
        <v>1</v>
      </c>
    </row>
    <row r="155" spans="1:91" s="3" customFormat="1" ht="23.25" customHeight="1">
      <c r="A155" s="87" t="s">
        <v>89</v>
      </c>
      <c r="B155" s="47"/>
      <c r="C155" s="9"/>
      <c r="D155" s="9"/>
      <c r="E155" s="9"/>
      <c r="F155" s="214" t="s">
        <v>236</v>
      </c>
      <c r="G155" s="214"/>
      <c r="H155" s="214"/>
      <c r="I155" s="214"/>
      <c r="J155" s="214"/>
      <c r="K155" s="9"/>
      <c r="L155" s="214" t="s">
        <v>137</v>
      </c>
      <c r="M155" s="214"/>
      <c r="N155" s="214"/>
      <c r="O155" s="214"/>
      <c r="P155" s="214"/>
      <c r="Q155" s="214"/>
      <c r="R155" s="214"/>
      <c r="S155" s="214"/>
      <c r="T155" s="214"/>
      <c r="U155" s="214"/>
      <c r="V155" s="214"/>
      <c r="W155" s="214"/>
      <c r="X155" s="214"/>
      <c r="Y155" s="214"/>
      <c r="Z155" s="214"/>
      <c r="AA155" s="214"/>
      <c r="AB155" s="214"/>
      <c r="AC155" s="214"/>
      <c r="AD155" s="214"/>
      <c r="AE155" s="214"/>
      <c r="AF155" s="214"/>
      <c r="AG155" s="202">
        <f>'SO-5.2.2_ZTI - Zdravotech...'!J34</f>
        <v>0</v>
      </c>
      <c r="AH155" s="203"/>
      <c r="AI155" s="203"/>
      <c r="AJ155" s="203"/>
      <c r="AK155" s="203"/>
      <c r="AL155" s="203"/>
      <c r="AM155" s="203"/>
      <c r="AN155" s="202">
        <f t="shared" si="2"/>
        <v>0</v>
      </c>
      <c r="AO155" s="203"/>
      <c r="AP155" s="203"/>
      <c r="AQ155" s="82" t="s">
        <v>86</v>
      </c>
      <c r="AR155" s="47"/>
      <c r="AS155" s="83">
        <v>0</v>
      </c>
      <c r="AT155" s="84">
        <f t="shared" si="3"/>
        <v>0</v>
      </c>
      <c r="AU155" s="85">
        <f>'SO-5.2.2_ZTI - Zdravotech...'!P132</f>
        <v>0</v>
      </c>
      <c r="AV155" s="84">
        <f>'SO-5.2.2_ZTI - Zdravotech...'!J37</f>
        <v>0</v>
      </c>
      <c r="AW155" s="84">
        <f>'SO-5.2.2_ZTI - Zdravotech...'!J38</f>
        <v>0</v>
      </c>
      <c r="AX155" s="84">
        <f>'SO-5.2.2_ZTI - Zdravotech...'!J39</f>
        <v>0</v>
      </c>
      <c r="AY155" s="84">
        <f>'SO-5.2.2_ZTI - Zdravotech...'!J40</f>
        <v>0</v>
      </c>
      <c r="AZ155" s="84">
        <f>'SO-5.2.2_ZTI - Zdravotech...'!F37</f>
        <v>0</v>
      </c>
      <c r="BA155" s="84">
        <f>'SO-5.2.2_ZTI - Zdravotech...'!F38</f>
        <v>0</v>
      </c>
      <c r="BB155" s="84">
        <f>'SO-5.2.2_ZTI - Zdravotech...'!F39</f>
        <v>0</v>
      </c>
      <c r="BC155" s="84">
        <f>'SO-5.2.2_ZTI - Zdravotech...'!F40</f>
        <v>0</v>
      </c>
      <c r="BD155" s="86">
        <f>'SO-5.2.2_ZTI - Zdravotech...'!F41</f>
        <v>0</v>
      </c>
      <c r="BT155" s="21" t="s">
        <v>92</v>
      </c>
      <c r="BV155" s="21" t="s">
        <v>77</v>
      </c>
      <c r="BW155" s="21" t="s">
        <v>237</v>
      </c>
      <c r="BX155" s="21" t="s">
        <v>227</v>
      </c>
      <c r="CL155" s="21" t="s">
        <v>1</v>
      </c>
    </row>
    <row r="156" spans="1:91" s="6" customFormat="1" ht="16.5" customHeight="1">
      <c r="A156" s="87" t="s">
        <v>89</v>
      </c>
      <c r="B156" s="73"/>
      <c r="C156" s="74"/>
      <c r="D156" s="213" t="s">
        <v>238</v>
      </c>
      <c r="E156" s="213"/>
      <c r="F156" s="213"/>
      <c r="G156" s="213"/>
      <c r="H156" s="213"/>
      <c r="I156" s="75"/>
      <c r="J156" s="213" t="s">
        <v>239</v>
      </c>
      <c r="K156" s="213"/>
      <c r="L156" s="213"/>
      <c r="M156" s="213"/>
      <c r="N156" s="213"/>
      <c r="O156" s="213"/>
      <c r="P156" s="213"/>
      <c r="Q156" s="213"/>
      <c r="R156" s="213"/>
      <c r="S156" s="213"/>
      <c r="T156" s="213"/>
      <c r="U156" s="213"/>
      <c r="V156" s="213"/>
      <c r="W156" s="213"/>
      <c r="X156" s="213"/>
      <c r="Y156" s="213"/>
      <c r="Z156" s="213"/>
      <c r="AA156" s="213"/>
      <c r="AB156" s="213"/>
      <c r="AC156" s="213"/>
      <c r="AD156" s="213"/>
      <c r="AE156" s="213"/>
      <c r="AF156" s="213"/>
      <c r="AG156" s="204">
        <f>'SO-6 - Prípojka NN'!J30</f>
        <v>0</v>
      </c>
      <c r="AH156" s="205"/>
      <c r="AI156" s="205"/>
      <c r="AJ156" s="205"/>
      <c r="AK156" s="205"/>
      <c r="AL156" s="205"/>
      <c r="AM156" s="205"/>
      <c r="AN156" s="204">
        <f t="shared" si="2"/>
        <v>0</v>
      </c>
      <c r="AO156" s="205"/>
      <c r="AP156" s="205"/>
      <c r="AQ156" s="76" t="s">
        <v>81</v>
      </c>
      <c r="AR156" s="73"/>
      <c r="AS156" s="77">
        <v>0</v>
      </c>
      <c r="AT156" s="78">
        <f t="shared" si="3"/>
        <v>0</v>
      </c>
      <c r="AU156" s="79">
        <f>'SO-6 - Prípojka NN'!P119</f>
        <v>0</v>
      </c>
      <c r="AV156" s="78">
        <f>'SO-6 - Prípojka NN'!J33</f>
        <v>0</v>
      </c>
      <c r="AW156" s="78">
        <f>'SO-6 - Prípojka NN'!J34</f>
        <v>0</v>
      </c>
      <c r="AX156" s="78">
        <f>'SO-6 - Prípojka NN'!J35</f>
        <v>0</v>
      </c>
      <c r="AY156" s="78">
        <f>'SO-6 - Prípojka NN'!J36</f>
        <v>0</v>
      </c>
      <c r="AZ156" s="78">
        <f>'SO-6 - Prípojka NN'!F33</f>
        <v>0</v>
      </c>
      <c r="BA156" s="78">
        <f>'SO-6 - Prípojka NN'!F34</f>
        <v>0</v>
      </c>
      <c r="BB156" s="78">
        <f>'SO-6 - Prípojka NN'!F35</f>
        <v>0</v>
      </c>
      <c r="BC156" s="78">
        <f>'SO-6 - Prípojka NN'!F36</f>
        <v>0</v>
      </c>
      <c r="BD156" s="80">
        <f>'SO-6 - Prípojka NN'!F37</f>
        <v>0</v>
      </c>
      <c r="BT156" s="81" t="s">
        <v>82</v>
      </c>
      <c r="BV156" s="81" t="s">
        <v>77</v>
      </c>
      <c r="BW156" s="81" t="s">
        <v>240</v>
      </c>
      <c r="BX156" s="81" t="s">
        <v>4</v>
      </c>
      <c r="CL156" s="81" t="s">
        <v>1</v>
      </c>
      <c r="CM156" s="81" t="s">
        <v>75</v>
      </c>
    </row>
    <row r="157" spans="1:91" s="6" customFormat="1" ht="16.5" customHeight="1">
      <c r="A157" s="87" t="s">
        <v>89</v>
      </c>
      <c r="B157" s="73"/>
      <c r="C157" s="74"/>
      <c r="D157" s="213" t="s">
        <v>241</v>
      </c>
      <c r="E157" s="213"/>
      <c r="F157" s="213"/>
      <c r="G157" s="213"/>
      <c r="H157" s="213"/>
      <c r="I157" s="75"/>
      <c r="J157" s="213" t="s">
        <v>242</v>
      </c>
      <c r="K157" s="213"/>
      <c r="L157" s="213"/>
      <c r="M157" s="213"/>
      <c r="N157" s="213"/>
      <c r="O157" s="213"/>
      <c r="P157" s="213"/>
      <c r="Q157" s="213"/>
      <c r="R157" s="213"/>
      <c r="S157" s="213"/>
      <c r="T157" s="213"/>
      <c r="U157" s="213"/>
      <c r="V157" s="213"/>
      <c r="W157" s="213"/>
      <c r="X157" s="213"/>
      <c r="Y157" s="213"/>
      <c r="Z157" s="213"/>
      <c r="AA157" s="213"/>
      <c r="AB157" s="213"/>
      <c r="AC157" s="213"/>
      <c r="AD157" s="213"/>
      <c r="AE157" s="213"/>
      <c r="AF157" s="213"/>
      <c r="AG157" s="204">
        <f>'SO-7.1 - Zásobovanie obje...'!J30</f>
        <v>0</v>
      </c>
      <c r="AH157" s="205"/>
      <c r="AI157" s="205"/>
      <c r="AJ157" s="205"/>
      <c r="AK157" s="205"/>
      <c r="AL157" s="205"/>
      <c r="AM157" s="205"/>
      <c r="AN157" s="204">
        <f t="shared" si="2"/>
        <v>0</v>
      </c>
      <c r="AO157" s="205"/>
      <c r="AP157" s="205"/>
      <c r="AQ157" s="76" t="s">
        <v>81</v>
      </c>
      <c r="AR157" s="73"/>
      <c r="AS157" s="77">
        <v>0</v>
      </c>
      <c r="AT157" s="78">
        <f t="shared" si="3"/>
        <v>0</v>
      </c>
      <c r="AU157" s="79">
        <f>'SO-7.1 - Zásobovanie obje...'!P119</f>
        <v>0</v>
      </c>
      <c r="AV157" s="78">
        <f>'SO-7.1 - Zásobovanie obje...'!J33</f>
        <v>0</v>
      </c>
      <c r="AW157" s="78">
        <f>'SO-7.1 - Zásobovanie obje...'!J34</f>
        <v>0</v>
      </c>
      <c r="AX157" s="78">
        <f>'SO-7.1 - Zásobovanie obje...'!J35</f>
        <v>0</v>
      </c>
      <c r="AY157" s="78">
        <f>'SO-7.1 - Zásobovanie obje...'!J36</f>
        <v>0</v>
      </c>
      <c r="AZ157" s="78">
        <f>'SO-7.1 - Zásobovanie obje...'!F33</f>
        <v>0</v>
      </c>
      <c r="BA157" s="78">
        <f>'SO-7.1 - Zásobovanie obje...'!F34</f>
        <v>0</v>
      </c>
      <c r="BB157" s="78">
        <f>'SO-7.1 - Zásobovanie obje...'!F35</f>
        <v>0</v>
      </c>
      <c r="BC157" s="78">
        <f>'SO-7.1 - Zásobovanie obje...'!F36</f>
        <v>0</v>
      </c>
      <c r="BD157" s="80">
        <f>'SO-7.1 - Zásobovanie obje...'!F37</f>
        <v>0</v>
      </c>
      <c r="BT157" s="81" t="s">
        <v>82</v>
      </c>
      <c r="BV157" s="81" t="s">
        <v>77</v>
      </c>
      <c r="BW157" s="81" t="s">
        <v>243</v>
      </c>
      <c r="BX157" s="81" t="s">
        <v>4</v>
      </c>
      <c r="CL157" s="81" t="s">
        <v>1</v>
      </c>
      <c r="CM157" s="81" t="s">
        <v>75</v>
      </c>
    </row>
    <row r="158" spans="1:91" s="6" customFormat="1" ht="16.5" customHeight="1">
      <c r="A158" s="87" t="s">
        <v>89</v>
      </c>
      <c r="B158" s="73"/>
      <c r="C158" s="74"/>
      <c r="D158" s="213" t="s">
        <v>244</v>
      </c>
      <c r="E158" s="213"/>
      <c r="F158" s="213"/>
      <c r="G158" s="213"/>
      <c r="H158" s="213"/>
      <c r="I158" s="75"/>
      <c r="J158" s="213" t="s">
        <v>245</v>
      </c>
      <c r="K158" s="213"/>
      <c r="L158" s="213"/>
      <c r="M158" s="213"/>
      <c r="N158" s="213"/>
      <c r="O158" s="213"/>
      <c r="P158" s="213"/>
      <c r="Q158" s="213"/>
      <c r="R158" s="213"/>
      <c r="S158" s="213"/>
      <c r="T158" s="213"/>
      <c r="U158" s="213"/>
      <c r="V158" s="213"/>
      <c r="W158" s="213"/>
      <c r="X158" s="213"/>
      <c r="Y158" s="213"/>
      <c r="Z158" s="213"/>
      <c r="AA158" s="213"/>
      <c r="AB158" s="213"/>
      <c r="AC158" s="213"/>
      <c r="AD158" s="213"/>
      <c r="AE158" s="213"/>
      <c r="AF158" s="213"/>
      <c r="AG158" s="204">
        <f>'SO-8.1 - Odvedenie splašk...'!J30</f>
        <v>0</v>
      </c>
      <c r="AH158" s="205"/>
      <c r="AI158" s="205"/>
      <c r="AJ158" s="205"/>
      <c r="AK158" s="205"/>
      <c r="AL158" s="205"/>
      <c r="AM158" s="205"/>
      <c r="AN158" s="204">
        <f t="shared" ref="AN158:AN172" si="4">SUM(AG158,AT158)</f>
        <v>0</v>
      </c>
      <c r="AO158" s="205"/>
      <c r="AP158" s="205"/>
      <c r="AQ158" s="76" t="s">
        <v>81</v>
      </c>
      <c r="AR158" s="73"/>
      <c r="AS158" s="77">
        <v>0</v>
      </c>
      <c r="AT158" s="78">
        <f t="shared" ref="AT158:AT172" si="5">ROUND(SUM(AV158:AW158),2)</f>
        <v>0</v>
      </c>
      <c r="AU158" s="79">
        <f>'SO-8.1 - Odvedenie splašk...'!P122</f>
        <v>0</v>
      </c>
      <c r="AV158" s="78">
        <f>'SO-8.1 - Odvedenie splašk...'!J33</f>
        <v>0</v>
      </c>
      <c r="AW158" s="78">
        <f>'SO-8.1 - Odvedenie splašk...'!J34</f>
        <v>0</v>
      </c>
      <c r="AX158" s="78">
        <f>'SO-8.1 - Odvedenie splašk...'!J35</f>
        <v>0</v>
      </c>
      <c r="AY158" s="78">
        <f>'SO-8.1 - Odvedenie splašk...'!J36</f>
        <v>0</v>
      </c>
      <c r="AZ158" s="78">
        <f>'SO-8.1 - Odvedenie splašk...'!F33</f>
        <v>0</v>
      </c>
      <c r="BA158" s="78">
        <f>'SO-8.1 - Odvedenie splašk...'!F34</f>
        <v>0</v>
      </c>
      <c r="BB158" s="78">
        <f>'SO-8.1 - Odvedenie splašk...'!F35</f>
        <v>0</v>
      </c>
      <c r="BC158" s="78">
        <f>'SO-8.1 - Odvedenie splašk...'!F36</f>
        <v>0</v>
      </c>
      <c r="BD158" s="80">
        <f>'SO-8.1 - Odvedenie splašk...'!F37</f>
        <v>0</v>
      </c>
      <c r="BT158" s="81" t="s">
        <v>82</v>
      </c>
      <c r="BV158" s="81" t="s">
        <v>77</v>
      </c>
      <c r="BW158" s="81" t="s">
        <v>246</v>
      </c>
      <c r="BX158" s="81" t="s">
        <v>4</v>
      </c>
      <c r="CL158" s="81" t="s">
        <v>1</v>
      </c>
      <c r="CM158" s="81" t="s">
        <v>75</v>
      </c>
    </row>
    <row r="159" spans="1:91" s="6" customFormat="1" ht="16.5" customHeight="1">
      <c r="A159" s="87" t="s">
        <v>89</v>
      </c>
      <c r="B159" s="73"/>
      <c r="C159" s="74"/>
      <c r="D159" s="213" t="s">
        <v>247</v>
      </c>
      <c r="E159" s="213"/>
      <c r="F159" s="213"/>
      <c r="G159" s="213"/>
      <c r="H159" s="213"/>
      <c r="I159" s="75"/>
      <c r="J159" s="213" t="s">
        <v>248</v>
      </c>
      <c r="K159" s="213"/>
      <c r="L159" s="213"/>
      <c r="M159" s="213"/>
      <c r="N159" s="213"/>
      <c r="O159" s="213"/>
      <c r="P159" s="213"/>
      <c r="Q159" s="213"/>
      <c r="R159" s="213"/>
      <c r="S159" s="213"/>
      <c r="T159" s="213"/>
      <c r="U159" s="213"/>
      <c r="V159" s="213"/>
      <c r="W159" s="213"/>
      <c r="X159" s="213"/>
      <c r="Y159" s="213"/>
      <c r="Z159" s="213"/>
      <c r="AA159" s="213"/>
      <c r="AB159" s="213"/>
      <c r="AC159" s="213"/>
      <c r="AD159" s="213"/>
      <c r="AE159" s="213"/>
      <c r="AF159" s="213"/>
      <c r="AG159" s="204">
        <f>'SO-9.1 - Dažďová kanalizácia'!J30</f>
        <v>0</v>
      </c>
      <c r="AH159" s="205"/>
      <c r="AI159" s="205"/>
      <c r="AJ159" s="205"/>
      <c r="AK159" s="205"/>
      <c r="AL159" s="205"/>
      <c r="AM159" s="205"/>
      <c r="AN159" s="204">
        <f t="shared" si="4"/>
        <v>0</v>
      </c>
      <c r="AO159" s="205"/>
      <c r="AP159" s="205"/>
      <c r="AQ159" s="76" t="s">
        <v>81</v>
      </c>
      <c r="AR159" s="73"/>
      <c r="AS159" s="77">
        <v>0</v>
      </c>
      <c r="AT159" s="78">
        <f t="shared" si="5"/>
        <v>0</v>
      </c>
      <c r="AU159" s="79">
        <f>'SO-9.1 - Dažďová kanalizácia'!P119</f>
        <v>0</v>
      </c>
      <c r="AV159" s="78">
        <f>'SO-9.1 - Dažďová kanalizácia'!J33</f>
        <v>0</v>
      </c>
      <c r="AW159" s="78">
        <f>'SO-9.1 - Dažďová kanalizácia'!J34</f>
        <v>0</v>
      </c>
      <c r="AX159" s="78">
        <f>'SO-9.1 - Dažďová kanalizácia'!J35</f>
        <v>0</v>
      </c>
      <c r="AY159" s="78">
        <f>'SO-9.1 - Dažďová kanalizácia'!J36</f>
        <v>0</v>
      </c>
      <c r="AZ159" s="78">
        <f>'SO-9.1 - Dažďová kanalizácia'!F33</f>
        <v>0</v>
      </c>
      <c r="BA159" s="78">
        <f>'SO-9.1 - Dažďová kanalizácia'!F34</f>
        <v>0</v>
      </c>
      <c r="BB159" s="78">
        <f>'SO-9.1 - Dažďová kanalizácia'!F35</f>
        <v>0</v>
      </c>
      <c r="BC159" s="78">
        <f>'SO-9.1 - Dažďová kanalizácia'!F36</f>
        <v>0</v>
      </c>
      <c r="BD159" s="80">
        <f>'SO-9.1 - Dažďová kanalizácia'!F37</f>
        <v>0</v>
      </c>
      <c r="BT159" s="81" t="s">
        <v>82</v>
      </c>
      <c r="BV159" s="81" t="s">
        <v>77</v>
      </c>
      <c r="BW159" s="81" t="s">
        <v>249</v>
      </c>
      <c r="BX159" s="81" t="s">
        <v>4</v>
      </c>
      <c r="CL159" s="81" t="s">
        <v>1</v>
      </c>
      <c r="CM159" s="81" t="s">
        <v>75</v>
      </c>
    </row>
    <row r="160" spans="1:91" s="6" customFormat="1" ht="16.5" hidden="1" customHeight="1">
      <c r="B160" s="73"/>
      <c r="C160" s="74"/>
      <c r="D160" s="213" t="s">
        <v>250</v>
      </c>
      <c r="E160" s="213"/>
      <c r="F160" s="213"/>
      <c r="G160" s="213"/>
      <c r="H160" s="213"/>
      <c r="I160" s="75"/>
      <c r="J160" s="213" t="s">
        <v>251</v>
      </c>
      <c r="K160" s="213"/>
      <c r="L160" s="213"/>
      <c r="M160" s="213"/>
      <c r="N160" s="213"/>
      <c r="O160" s="213"/>
      <c r="P160" s="213"/>
      <c r="Q160" s="213"/>
      <c r="R160" s="213"/>
      <c r="S160" s="213"/>
      <c r="T160" s="213"/>
      <c r="U160" s="213"/>
      <c r="V160" s="213"/>
      <c r="W160" s="213"/>
      <c r="X160" s="213"/>
      <c r="Y160" s="213"/>
      <c r="Z160" s="213"/>
      <c r="AA160" s="213"/>
      <c r="AB160" s="213"/>
      <c r="AC160" s="213"/>
      <c r="AD160" s="213"/>
      <c r="AE160" s="213"/>
      <c r="AF160" s="213"/>
      <c r="AG160" s="206">
        <f>ROUND(SUM(AG161:AG171),2)</f>
        <v>0</v>
      </c>
      <c r="AH160" s="205"/>
      <c r="AI160" s="205"/>
      <c r="AJ160" s="205"/>
      <c r="AK160" s="205"/>
      <c r="AL160" s="205"/>
      <c r="AM160" s="205"/>
      <c r="AN160" s="204">
        <f t="shared" si="4"/>
        <v>0</v>
      </c>
      <c r="AO160" s="205"/>
      <c r="AP160" s="205"/>
      <c r="AQ160" s="76" t="s">
        <v>81</v>
      </c>
      <c r="AR160" s="73"/>
      <c r="AS160" s="77">
        <f>ROUND(SUM(AS161:AS171),2)</f>
        <v>0</v>
      </c>
      <c r="AT160" s="78">
        <f t="shared" si="5"/>
        <v>0</v>
      </c>
      <c r="AU160" s="79">
        <f>ROUND(SUM(AU161:AU171),5)</f>
        <v>0</v>
      </c>
      <c r="AV160" s="78">
        <f>ROUND(AZ160*L29,2)</f>
        <v>0</v>
      </c>
      <c r="AW160" s="78">
        <f>ROUND(BA160*L30,2)</f>
        <v>0</v>
      </c>
      <c r="AX160" s="78">
        <f>ROUND(BB160*L29,2)</f>
        <v>0</v>
      </c>
      <c r="AY160" s="78">
        <f>ROUND(BC160*L30,2)</f>
        <v>0</v>
      </c>
      <c r="AZ160" s="78">
        <f>ROUND(SUM(AZ161:AZ171),2)</f>
        <v>0</v>
      </c>
      <c r="BA160" s="78">
        <f>ROUND(SUM(BA161:BA171),2)</f>
        <v>0</v>
      </c>
      <c r="BB160" s="78">
        <f>ROUND(SUM(BB161:BB171),2)</f>
        <v>0</v>
      </c>
      <c r="BC160" s="78">
        <f>ROUND(SUM(BC161:BC171),2)</f>
        <v>0</v>
      </c>
      <c r="BD160" s="80">
        <f>ROUND(SUM(BD161:BD171),2)</f>
        <v>0</v>
      </c>
      <c r="BS160" s="81" t="s">
        <v>74</v>
      </c>
      <c r="BT160" s="81" t="s">
        <v>82</v>
      </c>
      <c r="BU160" s="81" t="s">
        <v>76</v>
      </c>
      <c r="BV160" s="81" t="s">
        <v>77</v>
      </c>
      <c r="BW160" s="81" t="s">
        <v>252</v>
      </c>
      <c r="BX160" s="81" t="s">
        <v>4</v>
      </c>
      <c r="CL160" s="81" t="s">
        <v>1</v>
      </c>
      <c r="CM160" s="81" t="s">
        <v>75</v>
      </c>
    </row>
    <row r="161" spans="1:91" s="3" customFormat="1" ht="16.5" hidden="1" customHeight="1">
      <c r="A161" s="87" t="s">
        <v>89</v>
      </c>
      <c r="B161" s="47"/>
      <c r="C161" s="9"/>
      <c r="D161" s="9"/>
      <c r="E161" s="214" t="s">
        <v>82</v>
      </c>
      <c r="F161" s="214"/>
      <c r="G161" s="214"/>
      <c r="H161" s="214"/>
      <c r="I161" s="214"/>
      <c r="J161" s="9"/>
      <c r="K161" s="214" t="s">
        <v>253</v>
      </c>
      <c r="L161" s="214"/>
      <c r="M161" s="214"/>
      <c r="N161" s="214"/>
      <c r="O161" s="214"/>
      <c r="P161" s="214"/>
      <c r="Q161" s="214"/>
      <c r="R161" s="214"/>
      <c r="S161" s="214"/>
      <c r="T161" s="214"/>
      <c r="U161" s="214"/>
      <c r="V161" s="214"/>
      <c r="W161" s="214"/>
      <c r="X161" s="214"/>
      <c r="Y161" s="214"/>
      <c r="Z161" s="214"/>
      <c r="AA161" s="214"/>
      <c r="AB161" s="214"/>
      <c r="AC161" s="214"/>
      <c r="AD161" s="214"/>
      <c r="AE161" s="214"/>
      <c r="AF161" s="214"/>
      <c r="AG161" s="202">
        <f>'1 - STROMY - výsadba'!J32</f>
        <v>0</v>
      </c>
      <c r="AH161" s="203"/>
      <c r="AI161" s="203"/>
      <c r="AJ161" s="203"/>
      <c r="AK161" s="203"/>
      <c r="AL161" s="203"/>
      <c r="AM161" s="203"/>
      <c r="AN161" s="202">
        <f t="shared" si="4"/>
        <v>0</v>
      </c>
      <c r="AO161" s="203"/>
      <c r="AP161" s="203"/>
      <c r="AQ161" s="82" t="s">
        <v>86</v>
      </c>
      <c r="AR161" s="47"/>
      <c r="AS161" s="83">
        <v>0</v>
      </c>
      <c r="AT161" s="84">
        <f t="shared" si="5"/>
        <v>0</v>
      </c>
      <c r="AU161" s="85">
        <f>'1 - STROMY - výsadba'!P123</f>
        <v>0</v>
      </c>
      <c r="AV161" s="84">
        <f>'1 - STROMY - výsadba'!J35</f>
        <v>0</v>
      </c>
      <c r="AW161" s="84">
        <f>'1 - STROMY - výsadba'!J36</f>
        <v>0</v>
      </c>
      <c r="AX161" s="84">
        <f>'1 - STROMY - výsadba'!J37</f>
        <v>0</v>
      </c>
      <c r="AY161" s="84">
        <f>'1 - STROMY - výsadba'!J38</f>
        <v>0</v>
      </c>
      <c r="AZ161" s="84">
        <f>'1 - STROMY - výsadba'!F35</f>
        <v>0</v>
      </c>
      <c r="BA161" s="84">
        <f>'1 - STROMY - výsadba'!F36</f>
        <v>0</v>
      </c>
      <c r="BB161" s="84">
        <f>'1 - STROMY - výsadba'!F37</f>
        <v>0</v>
      </c>
      <c r="BC161" s="84">
        <f>'1 - STROMY - výsadba'!F38</f>
        <v>0</v>
      </c>
      <c r="BD161" s="86">
        <f>'1 - STROMY - výsadba'!F39</f>
        <v>0</v>
      </c>
      <c r="BT161" s="21" t="s">
        <v>87</v>
      </c>
      <c r="BV161" s="21" t="s">
        <v>77</v>
      </c>
      <c r="BW161" s="21" t="s">
        <v>254</v>
      </c>
      <c r="BX161" s="21" t="s">
        <v>252</v>
      </c>
      <c r="CL161" s="21" t="s">
        <v>1</v>
      </c>
    </row>
    <row r="162" spans="1:91" s="3" customFormat="1" ht="23.25" hidden="1" customHeight="1">
      <c r="A162" s="87" t="s">
        <v>89</v>
      </c>
      <c r="B162" s="47"/>
      <c r="C162" s="9"/>
      <c r="D162" s="9"/>
      <c r="E162" s="214" t="s">
        <v>87</v>
      </c>
      <c r="F162" s="214"/>
      <c r="G162" s="214"/>
      <c r="H162" s="214"/>
      <c r="I162" s="214"/>
      <c r="J162" s="9"/>
      <c r="K162" s="214" t="s">
        <v>255</v>
      </c>
      <c r="L162" s="214"/>
      <c r="M162" s="214"/>
      <c r="N162" s="214"/>
      <c r="O162" s="214"/>
      <c r="P162" s="214"/>
      <c r="Q162" s="214"/>
      <c r="R162" s="214"/>
      <c r="S162" s="214"/>
      <c r="T162" s="214"/>
      <c r="U162" s="214"/>
      <c r="V162" s="214"/>
      <c r="W162" s="214"/>
      <c r="X162" s="214"/>
      <c r="Y162" s="214"/>
      <c r="Z162" s="214"/>
      <c r="AA162" s="214"/>
      <c r="AB162" s="214"/>
      <c r="AC162" s="214"/>
      <c r="AD162" s="214"/>
      <c r="AE162" s="214"/>
      <c r="AF162" s="214"/>
      <c r="AG162" s="202">
        <f>'2 - TRÁVNIK - pochôdzny -...'!J32</f>
        <v>0</v>
      </c>
      <c r="AH162" s="203"/>
      <c r="AI162" s="203"/>
      <c r="AJ162" s="203"/>
      <c r="AK162" s="203"/>
      <c r="AL162" s="203"/>
      <c r="AM162" s="203"/>
      <c r="AN162" s="202">
        <f t="shared" si="4"/>
        <v>0</v>
      </c>
      <c r="AO162" s="203"/>
      <c r="AP162" s="203"/>
      <c r="AQ162" s="82" t="s">
        <v>86</v>
      </c>
      <c r="AR162" s="47"/>
      <c r="AS162" s="83">
        <v>0</v>
      </c>
      <c r="AT162" s="84">
        <f t="shared" si="5"/>
        <v>0</v>
      </c>
      <c r="AU162" s="85">
        <f>'2 - TRÁVNIK - pochôdzny -...'!P123</f>
        <v>0</v>
      </c>
      <c r="AV162" s="84">
        <f>'2 - TRÁVNIK - pochôdzny -...'!J35</f>
        <v>0</v>
      </c>
      <c r="AW162" s="84">
        <f>'2 - TRÁVNIK - pochôdzny -...'!J36</f>
        <v>0</v>
      </c>
      <c r="AX162" s="84">
        <f>'2 - TRÁVNIK - pochôdzny -...'!J37</f>
        <v>0</v>
      </c>
      <c r="AY162" s="84">
        <f>'2 - TRÁVNIK - pochôdzny -...'!J38</f>
        <v>0</v>
      </c>
      <c r="AZ162" s="84">
        <f>'2 - TRÁVNIK - pochôdzny -...'!F35</f>
        <v>0</v>
      </c>
      <c r="BA162" s="84">
        <f>'2 - TRÁVNIK - pochôdzny -...'!F36</f>
        <v>0</v>
      </c>
      <c r="BB162" s="84">
        <f>'2 - TRÁVNIK - pochôdzny -...'!F37</f>
        <v>0</v>
      </c>
      <c r="BC162" s="84">
        <f>'2 - TRÁVNIK - pochôdzny -...'!F38</f>
        <v>0</v>
      </c>
      <c r="BD162" s="86">
        <f>'2 - TRÁVNIK - pochôdzny -...'!F39</f>
        <v>0</v>
      </c>
      <c r="BT162" s="21" t="s">
        <v>87</v>
      </c>
      <c r="BV162" s="21" t="s">
        <v>77</v>
      </c>
      <c r="BW162" s="21" t="s">
        <v>256</v>
      </c>
      <c r="BX162" s="21" t="s">
        <v>252</v>
      </c>
      <c r="CL162" s="21" t="s">
        <v>1</v>
      </c>
    </row>
    <row r="163" spans="1:91" s="3" customFormat="1" ht="23.25" hidden="1" customHeight="1">
      <c r="A163" s="87" t="s">
        <v>89</v>
      </c>
      <c r="B163" s="47"/>
      <c r="C163" s="9"/>
      <c r="D163" s="9"/>
      <c r="E163" s="214" t="s">
        <v>92</v>
      </c>
      <c r="F163" s="214"/>
      <c r="G163" s="214"/>
      <c r="H163" s="214"/>
      <c r="I163" s="214"/>
      <c r="J163" s="9"/>
      <c r="K163" s="214" t="s">
        <v>257</v>
      </c>
      <c r="L163" s="214"/>
      <c r="M163" s="214"/>
      <c r="N163" s="214"/>
      <c r="O163" s="214"/>
      <c r="P163" s="214"/>
      <c r="Q163" s="214"/>
      <c r="R163" s="214"/>
      <c r="S163" s="214"/>
      <c r="T163" s="214"/>
      <c r="U163" s="214"/>
      <c r="V163" s="214"/>
      <c r="W163" s="214"/>
      <c r="X163" s="214"/>
      <c r="Y163" s="214"/>
      <c r="Z163" s="214"/>
      <c r="AA163" s="214"/>
      <c r="AB163" s="214"/>
      <c r="AC163" s="214"/>
      <c r="AD163" s="214"/>
      <c r="AE163" s="214"/>
      <c r="AF163" s="214"/>
      <c r="AG163" s="202">
        <f>'3 - TRÁVNIK - svahy obran...'!J32</f>
        <v>0</v>
      </c>
      <c r="AH163" s="203"/>
      <c r="AI163" s="203"/>
      <c r="AJ163" s="203"/>
      <c r="AK163" s="203"/>
      <c r="AL163" s="203"/>
      <c r="AM163" s="203"/>
      <c r="AN163" s="202">
        <f t="shared" si="4"/>
        <v>0</v>
      </c>
      <c r="AO163" s="203"/>
      <c r="AP163" s="203"/>
      <c r="AQ163" s="82" t="s">
        <v>86</v>
      </c>
      <c r="AR163" s="47"/>
      <c r="AS163" s="83">
        <v>0</v>
      </c>
      <c r="AT163" s="84">
        <f t="shared" si="5"/>
        <v>0</v>
      </c>
      <c r="AU163" s="85">
        <f>'3 - TRÁVNIK - svahy obran...'!P123</f>
        <v>0</v>
      </c>
      <c r="AV163" s="84">
        <f>'3 - TRÁVNIK - svahy obran...'!J35</f>
        <v>0</v>
      </c>
      <c r="AW163" s="84">
        <f>'3 - TRÁVNIK - svahy obran...'!J36</f>
        <v>0</v>
      </c>
      <c r="AX163" s="84">
        <f>'3 - TRÁVNIK - svahy obran...'!J37</f>
        <v>0</v>
      </c>
      <c r="AY163" s="84">
        <f>'3 - TRÁVNIK - svahy obran...'!J38</f>
        <v>0</v>
      </c>
      <c r="AZ163" s="84">
        <f>'3 - TRÁVNIK - svahy obran...'!F35</f>
        <v>0</v>
      </c>
      <c r="BA163" s="84">
        <f>'3 - TRÁVNIK - svahy obran...'!F36</f>
        <v>0</v>
      </c>
      <c r="BB163" s="84">
        <f>'3 - TRÁVNIK - svahy obran...'!F37</f>
        <v>0</v>
      </c>
      <c r="BC163" s="84">
        <f>'3 - TRÁVNIK - svahy obran...'!F38</f>
        <v>0</v>
      </c>
      <c r="BD163" s="86">
        <f>'3 - TRÁVNIK - svahy obran...'!F39</f>
        <v>0</v>
      </c>
      <c r="BT163" s="21" t="s">
        <v>87</v>
      </c>
      <c r="BV163" s="21" t="s">
        <v>77</v>
      </c>
      <c r="BW163" s="21" t="s">
        <v>258</v>
      </c>
      <c r="BX163" s="21" t="s">
        <v>252</v>
      </c>
      <c r="CL163" s="21" t="s">
        <v>1</v>
      </c>
    </row>
    <row r="164" spans="1:91" s="3" customFormat="1" ht="23.25" hidden="1" customHeight="1">
      <c r="A164" s="87" t="s">
        <v>89</v>
      </c>
      <c r="B164" s="47"/>
      <c r="C164" s="9"/>
      <c r="D164" s="9"/>
      <c r="E164" s="214" t="s">
        <v>259</v>
      </c>
      <c r="F164" s="214"/>
      <c r="G164" s="214"/>
      <c r="H164" s="214"/>
      <c r="I164" s="214"/>
      <c r="J164" s="9"/>
      <c r="K164" s="214" t="s">
        <v>260</v>
      </c>
      <c r="L164" s="214"/>
      <c r="M164" s="214"/>
      <c r="N164" s="214"/>
      <c r="O164" s="214"/>
      <c r="P164" s="214"/>
      <c r="Q164" s="214"/>
      <c r="R164" s="214"/>
      <c r="S164" s="214"/>
      <c r="T164" s="214"/>
      <c r="U164" s="214"/>
      <c r="V164" s="214"/>
      <c r="W164" s="214"/>
      <c r="X164" s="214"/>
      <c r="Y164" s="214"/>
      <c r="Z164" s="214"/>
      <c r="AA164" s="214"/>
      <c r="AB164" s="214"/>
      <c r="AC164" s="214"/>
      <c r="AD164" s="214"/>
      <c r="AE164" s="214"/>
      <c r="AF164" s="214"/>
      <c r="AG164" s="202">
        <f>'4 - TRÁVNIK - lúčny - byl...'!J32</f>
        <v>0</v>
      </c>
      <c r="AH164" s="203"/>
      <c r="AI164" s="203"/>
      <c r="AJ164" s="203"/>
      <c r="AK164" s="203"/>
      <c r="AL164" s="203"/>
      <c r="AM164" s="203"/>
      <c r="AN164" s="202">
        <f t="shared" si="4"/>
        <v>0</v>
      </c>
      <c r="AO164" s="203"/>
      <c r="AP164" s="203"/>
      <c r="AQ164" s="82" t="s">
        <v>86</v>
      </c>
      <c r="AR164" s="47"/>
      <c r="AS164" s="83">
        <v>0</v>
      </c>
      <c r="AT164" s="84">
        <f t="shared" si="5"/>
        <v>0</v>
      </c>
      <c r="AU164" s="85">
        <f>'4 - TRÁVNIK - lúčny - byl...'!P123</f>
        <v>0</v>
      </c>
      <c r="AV164" s="84">
        <f>'4 - TRÁVNIK - lúčny - byl...'!J35</f>
        <v>0</v>
      </c>
      <c r="AW164" s="84">
        <f>'4 - TRÁVNIK - lúčny - byl...'!J36</f>
        <v>0</v>
      </c>
      <c r="AX164" s="84">
        <f>'4 - TRÁVNIK - lúčny - byl...'!J37</f>
        <v>0</v>
      </c>
      <c r="AY164" s="84">
        <f>'4 - TRÁVNIK - lúčny - byl...'!J38</f>
        <v>0</v>
      </c>
      <c r="AZ164" s="84">
        <f>'4 - TRÁVNIK - lúčny - byl...'!F35</f>
        <v>0</v>
      </c>
      <c r="BA164" s="84">
        <f>'4 - TRÁVNIK - lúčny - byl...'!F36</f>
        <v>0</v>
      </c>
      <c r="BB164" s="84">
        <f>'4 - TRÁVNIK - lúčny - byl...'!F37</f>
        <v>0</v>
      </c>
      <c r="BC164" s="84">
        <f>'4 - TRÁVNIK - lúčny - byl...'!F38</f>
        <v>0</v>
      </c>
      <c r="BD164" s="86">
        <f>'4 - TRÁVNIK - lúčny - byl...'!F39</f>
        <v>0</v>
      </c>
      <c r="BT164" s="21" t="s">
        <v>87</v>
      </c>
      <c r="BV164" s="21" t="s">
        <v>77</v>
      </c>
      <c r="BW164" s="21" t="s">
        <v>261</v>
      </c>
      <c r="BX164" s="21" t="s">
        <v>252</v>
      </c>
      <c r="CL164" s="21" t="s">
        <v>1</v>
      </c>
    </row>
    <row r="165" spans="1:91" s="3" customFormat="1" ht="23.25" hidden="1" customHeight="1">
      <c r="A165" s="87" t="s">
        <v>89</v>
      </c>
      <c r="B165" s="47"/>
      <c r="C165" s="9"/>
      <c r="D165" s="9"/>
      <c r="E165" s="214" t="s">
        <v>262</v>
      </c>
      <c r="F165" s="214"/>
      <c r="G165" s="214"/>
      <c r="H165" s="214"/>
      <c r="I165" s="214"/>
      <c r="J165" s="9"/>
      <c r="K165" s="214" t="s">
        <v>263</v>
      </c>
      <c r="L165" s="214"/>
      <c r="M165" s="214"/>
      <c r="N165" s="214"/>
      <c r="O165" s="214"/>
      <c r="P165" s="214"/>
      <c r="Q165" s="214"/>
      <c r="R165" s="214"/>
      <c r="S165" s="214"/>
      <c r="T165" s="214"/>
      <c r="U165" s="214"/>
      <c r="V165" s="214"/>
      <c r="W165" s="214"/>
      <c r="X165" s="214"/>
      <c r="Y165" s="214"/>
      <c r="Z165" s="214"/>
      <c r="AA165" s="214"/>
      <c r="AB165" s="214"/>
      <c r="AC165" s="214"/>
      <c r="AD165" s="214"/>
      <c r="AE165" s="214"/>
      <c r="AF165" s="214"/>
      <c r="AG165" s="202">
        <f>'5 - TRÁVNIK - trávna zmes...'!J32</f>
        <v>0</v>
      </c>
      <c r="AH165" s="203"/>
      <c r="AI165" s="203"/>
      <c r="AJ165" s="203"/>
      <c r="AK165" s="203"/>
      <c r="AL165" s="203"/>
      <c r="AM165" s="203"/>
      <c r="AN165" s="202">
        <f t="shared" si="4"/>
        <v>0</v>
      </c>
      <c r="AO165" s="203"/>
      <c r="AP165" s="203"/>
      <c r="AQ165" s="82" t="s">
        <v>86</v>
      </c>
      <c r="AR165" s="47"/>
      <c r="AS165" s="83">
        <v>0</v>
      </c>
      <c r="AT165" s="84">
        <f t="shared" si="5"/>
        <v>0</v>
      </c>
      <c r="AU165" s="85">
        <f>'5 - TRÁVNIK - trávna zmes...'!P123</f>
        <v>0</v>
      </c>
      <c r="AV165" s="84">
        <f>'5 - TRÁVNIK - trávna zmes...'!J35</f>
        <v>0</v>
      </c>
      <c r="AW165" s="84">
        <f>'5 - TRÁVNIK - trávna zmes...'!J36</f>
        <v>0</v>
      </c>
      <c r="AX165" s="84">
        <f>'5 - TRÁVNIK - trávna zmes...'!J37</f>
        <v>0</v>
      </c>
      <c r="AY165" s="84">
        <f>'5 - TRÁVNIK - trávna zmes...'!J38</f>
        <v>0</v>
      </c>
      <c r="AZ165" s="84">
        <f>'5 - TRÁVNIK - trávna zmes...'!F35</f>
        <v>0</v>
      </c>
      <c r="BA165" s="84">
        <f>'5 - TRÁVNIK - trávna zmes...'!F36</f>
        <v>0</v>
      </c>
      <c r="BB165" s="84">
        <f>'5 - TRÁVNIK - trávna zmes...'!F37</f>
        <v>0</v>
      </c>
      <c r="BC165" s="84">
        <f>'5 - TRÁVNIK - trávna zmes...'!F38</f>
        <v>0</v>
      </c>
      <c r="BD165" s="86">
        <f>'5 - TRÁVNIK - trávna zmes...'!F39</f>
        <v>0</v>
      </c>
      <c r="BT165" s="21" t="s">
        <v>87</v>
      </c>
      <c r="BV165" s="21" t="s">
        <v>77</v>
      </c>
      <c r="BW165" s="21" t="s">
        <v>264</v>
      </c>
      <c r="BX165" s="21" t="s">
        <v>252</v>
      </c>
      <c r="CL165" s="21" t="s">
        <v>1</v>
      </c>
    </row>
    <row r="166" spans="1:91" s="3" customFormat="1" ht="35.25" hidden="1" customHeight="1">
      <c r="A166" s="87" t="s">
        <v>89</v>
      </c>
      <c r="B166" s="47"/>
      <c r="C166" s="9"/>
      <c r="D166" s="9"/>
      <c r="E166" s="214" t="s">
        <v>265</v>
      </c>
      <c r="F166" s="214"/>
      <c r="G166" s="214"/>
      <c r="H166" s="214"/>
      <c r="I166" s="214"/>
      <c r="J166" s="9"/>
      <c r="K166" s="214" t="s">
        <v>266</v>
      </c>
      <c r="L166" s="214"/>
      <c r="M166" s="214"/>
      <c r="N166" s="214"/>
      <c r="O166" s="214"/>
      <c r="P166" s="214"/>
      <c r="Q166" s="214"/>
      <c r="R166" s="214"/>
      <c r="S166" s="214"/>
      <c r="T166" s="214"/>
      <c r="U166" s="214"/>
      <c r="V166" s="214"/>
      <c r="W166" s="214"/>
      <c r="X166" s="214"/>
      <c r="Y166" s="214"/>
      <c r="Z166" s="214"/>
      <c r="AA166" s="214"/>
      <c r="AB166" s="214"/>
      <c r="AC166" s="214"/>
      <c r="AD166" s="214"/>
      <c r="AE166" s="214"/>
      <c r="AF166" s="214"/>
      <c r="AG166" s="202">
        <f>'6 - KRY - krovité výsadby...'!J32</f>
        <v>0</v>
      </c>
      <c r="AH166" s="203"/>
      <c r="AI166" s="203"/>
      <c r="AJ166" s="203"/>
      <c r="AK166" s="203"/>
      <c r="AL166" s="203"/>
      <c r="AM166" s="203"/>
      <c r="AN166" s="202">
        <f t="shared" si="4"/>
        <v>0</v>
      </c>
      <c r="AO166" s="203"/>
      <c r="AP166" s="203"/>
      <c r="AQ166" s="82" t="s">
        <v>86</v>
      </c>
      <c r="AR166" s="47"/>
      <c r="AS166" s="83">
        <v>0</v>
      </c>
      <c r="AT166" s="84">
        <f t="shared" si="5"/>
        <v>0</v>
      </c>
      <c r="AU166" s="85">
        <f>'6 - KRY - krovité výsadby...'!P124</f>
        <v>0</v>
      </c>
      <c r="AV166" s="84">
        <f>'6 - KRY - krovité výsadby...'!J35</f>
        <v>0</v>
      </c>
      <c r="AW166" s="84">
        <f>'6 - KRY - krovité výsadby...'!J36</f>
        <v>0</v>
      </c>
      <c r="AX166" s="84">
        <f>'6 - KRY - krovité výsadby...'!J37</f>
        <v>0</v>
      </c>
      <c r="AY166" s="84">
        <f>'6 - KRY - krovité výsadby...'!J38</f>
        <v>0</v>
      </c>
      <c r="AZ166" s="84">
        <f>'6 - KRY - krovité výsadby...'!F35</f>
        <v>0</v>
      </c>
      <c r="BA166" s="84">
        <f>'6 - KRY - krovité výsadby...'!F36</f>
        <v>0</v>
      </c>
      <c r="BB166" s="84">
        <f>'6 - KRY - krovité výsadby...'!F37</f>
        <v>0</v>
      </c>
      <c r="BC166" s="84">
        <f>'6 - KRY - krovité výsadby...'!F38</f>
        <v>0</v>
      </c>
      <c r="BD166" s="86">
        <f>'6 - KRY - krovité výsadby...'!F39</f>
        <v>0</v>
      </c>
      <c r="BT166" s="21" t="s">
        <v>87</v>
      </c>
      <c r="BV166" s="21" t="s">
        <v>77</v>
      </c>
      <c r="BW166" s="21" t="s">
        <v>267</v>
      </c>
      <c r="BX166" s="21" t="s">
        <v>252</v>
      </c>
      <c r="CL166" s="21" t="s">
        <v>1</v>
      </c>
    </row>
    <row r="167" spans="1:91" s="3" customFormat="1" ht="23.25" hidden="1" customHeight="1">
      <c r="A167" s="87" t="s">
        <v>89</v>
      </c>
      <c r="B167" s="47"/>
      <c r="C167" s="9"/>
      <c r="D167" s="9"/>
      <c r="E167" s="214" t="s">
        <v>268</v>
      </c>
      <c r="F167" s="214"/>
      <c r="G167" s="214"/>
      <c r="H167" s="214"/>
      <c r="I167" s="214"/>
      <c r="J167" s="9"/>
      <c r="K167" s="214" t="s">
        <v>269</v>
      </c>
      <c r="L167" s="214"/>
      <c r="M167" s="214"/>
      <c r="N167" s="214"/>
      <c r="O167" s="214"/>
      <c r="P167" s="214"/>
      <c r="Q167" s="214"/>
      <c r="R167" s="214"/>
      <c r="S167" s="214"/>
      <c r="T167" s="214"/>
      <c r="U167" s="214"/>
      <c r="V167" s="214"/>
      <c r="W167" s="214"/>
      <c r="X167" s="214"/>
      <c r="Y167" s="214"/>
      <c r="Z167" s="214"/>
      <c r="AA167" s="214"/>
      <c r="AB167" s="214"/>
      <c r="AC167" s="214"/>
      <c r="AD167" s="214"/>
      <c r="AE167" s="214"/>
      <c r="AF167" s="214"/>
      <c r="AG167" s="202">
        <f>'7 - OKRASNÉ ZÁHONY (pohľa...'!J32</f>
        <v>0</v>
      </c>
      <c r="AH167" s="203"/>
      <c r="AI167" s="203"/>
      <c r="AJ167" s="203"/>
      <c r="AK167" s="203"/>
      <c r="AL167" s="203"/>
      <c r="AM167" s="203"/>
      <c r="AN167" s="202">
        <f t="shared" si="4"/>
        <v>0</v>
      </c>
      <c r="AO167" s="203"/>
      <c r="AP167" s="203"/>
      <c r="AQ167" s="82" t="s">
        <v>86</v>
      </c>
      <c r="AR167" s="47"/>
      <c r="AS167" s="83">
        <v>0</v>
      </c>
      <c r="AT167" s="84">
        <f t="shared" si="5"/>
        <v>0</v>
      </c>
      <c r="AU167" s="85">
        <f>'7 - OKRASNÉ ZÁHONY (pohľa...'!P123</f>
        <v>0</v>
      </c>
      <c r="AV167" s="84">
        <f>'7 - OKRASNÉ ZÁHONY (pohľa...'!J35</f>
        <v>0</v>
      </c>
      <c r="AW167" s="84">
        <f>'7 - OKRASNÉ ZÁHONY (pohľa...'!J36</f>
        <v>0</v>
      </c>
      <c r="AX167" s="84">
        <f>'7 - OKRASNÉ ZÁHONY (pohľa...'!J37</f>
        <v>0</v>
      </c>
      <c r="AY167" s="84">
        <f>'7 - OKRASNÉ ZÁHONY (pohľa...'!J38</f>
        <v>0</v>
      </c>
      <c r="AZ167" s="84">
        <f>'7 - OKRASNÉ ZÁHONY (pohľa...'!F35</f>
        <v>0</v>
      </c>
      <c r="BA167" s="84">
        <f>'7 - OKRASNÉ ZÁHONY (pohľa...'!F36</f>
        <v>0</v>
      </c>
      <c r="BB167" s="84">
        <f>'7 - OKRASNÉ ZÁHONY (pohľa...'!F37</f>
        <v>0</v>
      </c>
      <c r="BC167" s="84">
        <f>'7 - OKRASNÉ ZÁHONY (pohľa...'!F38</f>
        <v>0</v>
      </c>
      <c r="BD167" s="86">
        <f>'7 - OKRASNÉ ZÁHONY (pohľa...'!F39</f>
        <v>0</v>
      </c>
      <c r="BT167" s="21" t="s">
        <v>87</v>
      </c>
      <c r="BV167" s="21" t="s">
        <v>77</v>
      </c>
      <c r="BW167" s="21" t="s">
        <v>270</v>
      </c>
      <c r="BX167" s="21" t="s">
        <v>252</v>
      </c>
      <c r="CL167" s="21" t="s">
        <v>1</v>
      </c>
    </row>
    <row r="168" spans="1:91" s="3" customFormat="1" ht="35.25" hidden="1" customHeight="1">
      <c r="A168" s="87" t="s">
        <v>89</v>
      </c>
      <c r="B168" s="47"/>
      <c r="C168" s="9"/>
      <c r="D168" s="9"/>
      <c r="E168" s="214" t="s">
        <v>271</v>
      </c>
      <c r="F168" s="214"/>
      <c r="G168" s="214"/>
      <c r="H168" s="214"/>
      <c r="I168" s="214"/>
      <c r="J168" s="9"/>
      <c r="K168" s="214" t="s">
        <v>272</v>
      </c>
      <c r="L168" s="214"/>
      <c r="M168" s="214"/>
      <c r="N168" s="214"/>
      <c r="O168" s="214"/>
      <c r="P168" s="214"/>
      <c r="Q168" s="214"/>
      <c r="R168" s="214"/>
      <c r="S168" s="214"/>
      <c r="T168" s="214"/>
      <c r="U168" s="214"/>
      <c r="V168" s="214"/>
      <c r="W168" s="214"/>
      <c r="X168" s="214"/>
      <c r="Y168" s="214"/>
      <c r="Z168" s="214"/>
      <c r="AA168" s="214"/>
      <c r="AB168" s="214"/>
      <c r="AC168" s="214"/>
      <c r="AD168" s="214"/>
      <c r="AE168" s="214"/>
      <c r="AF168" s="214"/>
      <c r="AG168" s="202">
        <f>'8 - OKRASNÉ ZÁHONY - spri...'!J32</f>
        <v>0</v>
      </c>
      <c r="AH168" s="203"/>
      <c r="AI168" s="203"/>
      <c r="AJ168" s="203"/>
      <c r="AK168" s="203"/>
      <c r="AL168" s="203"/>
      <c r="AM168" s="203"/>
      <c r="AN168" s="202">
        <f t="shared" si="4"/>
        <v>0</v>
      </c>
      <c r="AO168" s="203"/>
      <c r="AP168" s="203"/>
      <c r="AQ168" s="82" t="s">
        <v>86</v>
      </c>
      <c r="AR168" s="47"/>
      <c r="AS168" s="83">
        <v>0</v>
      </c>
      <c r="AT168" s="84">
        <f t="shared" si="5"/>
        <v>0</v>
      </c>
      <c r="AU168" s="85">
        <f>'8 - OKRASNÉ ZÁHONY - spri...'!P123</f>
        <v>0</v>
      </c>
      <c r="AV168" s="84">
        <f>'8 - OKRASNÉ ZÁHONY - spri...'!J35</f>
        <v>0</v>
      </c>
      <c r="AW168" s="84">
        <f>'8 - OKRASNÉ ZÁHONY - spri...'!J36</f>
        <v>0</v>
      </c>
      <c r="AX168" s="84">
        <f>'8 - OKRASNÉ ZÁHONY - spri...'!J37</f>
        <v>0</v>
      </c>
      <c r="AY168" s="84">
        <f>'8 - OKRASNÉ ZÁHONY - spri...'!J38</f>
        <v>0</v>
      </c>
      <c r="AZ168" s="84">
        <f>'8 - OKRASNÉ ZÁHONY - spri...'!F35</f>
        <v>0</v>
      </c>
      <c r="BA168" s="84">
        <f>'8 - OKRASNÉ ZÁHONY - spri...'!F36</f>
        <v>0</v>
      </c>
      <c r="BB168" s="84">
        <f>'8 - OKRASNÉ ZÁHONY - spri...'!F37</f>
        <v>0</v>
      </c>
      <c r="BC168" s="84">
        <f>'8 - OKRASNÉ ZÁHONY - spri...'!F38</f>
        <v>0</v>
      </c>
      <c r="BD168" s="86">
        <f>'8 - OKRASNÉ ZÁHONY - spri...'!F39</f>
        <v>0</v>
      </c>
      <c r="BT168" s="21" t="s">
        <v>87</v>
      </c>
      <c r="BV168" s="21" t="s">
        <v>77</v>
      </c>
      <c r="BW168" s="21" t="s">
        <v>273</v>
      </c>
      <c r="BX168" s="21" t="s">
        <v>252</v>
      </c>
      <c r="CL168" s="21" t="s">
        <v>1</v>
      </c>
    </row>
    <row r="169" spans="1:91" s="3" customFormat="1" ht="35.25" hidden="1" customHeight="1">
      <c r="A169" s="87" t="s">
        <v>89</v>
      </c>
      <c r="B169" s="47"/>
      <c r="C169" s="9"/>
      <c r="D169" s="9"/>
      <c r="E169" s="214" t="s">
        <v>274</v>
      </c>
      <c r="F169" s="214"/>
      <c r="G169" s="214"/>
      <c r="H169" s="214"/>
      <c r="I169" s="214"/>
      <c r="J169" s="9"/>
      <c r="K169" s="214" t="s">
        <v>275</v>
      </c>
      <c r="L169" s="214"/>
      <c r="M169" s="214"/>
      <c r="N169" s="214"/>
      <c r="O169" s="214"/>
      <c r="P169" s="214"/>
      <c r="Q169" s="214"/>
      <c r="R169" s="214"/>
      <c r="S169" s="214"/>
      <c r="T169" s="214"/>
      <c r="U169" s="214"/>
      <c r="V169" s="214"/>
      <c r="W169" s="214"/>
      <c r="X169" s="214"/>
      <c r="Y169" s="214"/>
      <c r="Z169" s="214"/>
      <c r="AA169" s="214"/>
      <c r="AB169" s="214"/>
      <c r="AC169" s="214"/>
      <c r="AD169" s="214"/>
      <c r="AE169" s="214"/>
      <c r="AF169" s="214"/>
      <c r="AG169" s="202">
        <f>'9 - KRY - krovité výsadby...'!J32</f>
        <v>0</v>
      </c>
      <c r="AH169" s="203"/>
      <c r="AI169" s="203"/>
      <c r="AJ169" s="203"/>
      <c r="AK169" s="203"/>
      <c r="AL169" s="203"/>
      <c r="AM169" s="203"/>
      <c r="AN169" s="202">
        <f t="shared" si="4"/>
        <v>0</v>
      </c>
      <c r="AO169" s="203"/>
      <c r="AP169" s="203"/>
      <c r="AQ169" s="82" t="s">
        <v>86</v>
      </c>
      <c r="AR169" s="47"/>
      <c r="AS169" s="83">
        <v>0</v>
      </c>
      <c r="AT169" s="84">
        <f t="shared" si="5"/>
        <v>0</v>
      </c>
      <c r="AU169" s="85">
        <f>'9 - KRY - krovité výsadby...'!P123</f>
        <v>0</v>
      </c>
      <c r="AV169" s="84">
        <f>'9 - KRY - krovité výsadby...'!J35</f>
        <v>0</v>
      </c>
      <c r="AW169" s="84">
        <f>'9 - KRY - krovité výsadby...'!J36</f>
        <v>0</v>
      </c>
      <c r="AX169" s="84">
        <f>'9 - KRY - krovité výsadby...'!J37</f>
        <v>0</v>
      </c>
      <c r="AY169" s="84">
        <f>'9 - KRY - krovité výsadby...'!J38</f>
        <v>0</v>
      </c>
      <c r="AZ169" s="84">
        <f>'9 - KRY - krovité výsadby...'!F35</f>
        <v>0</v>
      </c>
      <c r="BA169" s="84">
        <f>'9 - KRY - krovité výsadby...'!F36</f>
        <v>0</v>
      </c>
      <c r="BB169" s="84">
        <f>'9 - KRY - krovité výsadby...'!F37</f>
        <v>0</v>
      </c>
      <c r="BC169" s="84">
        <f>'9 - KRY - krovité výsadby...'!F38</f>
        <v>0</v>
      </c>
      <c r="BD169" s="86">
        <f>'9 - KRY - krovité výsadby...'!F39</f>
        <v>0</v>
      </c>
      <c r="BT169" s="21" t="s">
        <v>87</v>
      </c>
      <c r="BV169" s="21" t="s">
        <v>77</v>
      </c>
      <c r="BW169" s="21" t="s">
        <v>276</v>
      </c>
      <c r="BX169" s="21" t="s">
        <v>252</v>
      </c>
      <c r="CL169" s="21" t="s">
        <v>1</v>
      </c>
    </row>
    <row r="170" spans="1:91" s="3" customFormat="1" ht="16.5" hidden="1" customHeight="1">
      <c r="A170" s="87" t="s">
        <v>89</v>
      </c>
      <c r="B170" s="47"/>
      <c r="C170" s="9"/>
      <c r="D170" s="9"/>
      <c r="E170" s="214" t="s">
        <v>277</v>
      </c>
      <c r="F170" s="214"/>
      <c r="G170" s="214"/>
      <c r="H170" s="214"/>
      <c r="I170" s="214"/>
      <c r="J170" s="9"/>
      <c r="K170" s="214" t="s">
        <v>278</v>
      </c>
      <c r="L170" s="214"/>
      <c r="M170" s="214"/>
      <c r="N170" s="214"/>
      <c r="O170" s="214"/>
      <c r="P170" s="214"/>
      <c r="Q170" s="214"/>
      <c r="R170" s="214"/>
      <c r="S170" s="214"/>
      <c r="T170" s="214"/>
      <c r="U170" s="214"/>
      <c r="V170" s="214"/>
      <c r="W170" s="214"/>
      <c r="X170" s="214"/>
      <c r="Y170" s="214"/>
      <c r="Z170" s="214"/>
      <c r="AA170" s="214"/>
      <c r="AB170" s="214"/>
      <c r="AC170" s="214"/>
      <c r="AD170" s="214"/>
      <c r="AE170" s="214"/>
      <c r="AF170" s="214"/>
      <c r="AG170" s="202">
        <f>'10 - RETENČNÉ VSAKOVACIE ...'!J32</f>
        <v>0</v>
      </c>
      <c r="AH170" s="203"/>
      <c r="AI170" s="203"/>
      <c r="AJ170" s="203"/>
      <c r="AK170" s="203"/>
      <c r="AL170" s="203"/>
      <c r="AM170" s="203"/>
      <c r="AN170" s="202">
        <f t="shared" si="4"/>
        <v>0</v>
      </c>
      <c r="AO170" s="203"/>
      <c r="AP170" s="203"/>
      <c r="AQ170" s="82" t="s">
        <v>86</v>
      </c>
      <c r="AR170" s="47"/>
      <c r="AS170" s="83">
        <v>0</v>
      </c>
      <c r="AT170" s="84">
        <f t="shared" si="5"/>
        <v>0</v>
      </c>
      <c r="AU170" s="85">
        <f>'10 - RETENČNÉ VSAKOVACIE ...'!P123</f>
        <v>0</v>
      </c>
      <c r="AV170" s="84">
        <f>'10 - RETENČNÉ VSAKOVACIE ...'!J35</f>
        <v>0</v>
      </c>
      <c r="AW170" s="84">
        <f>'10 - RETENČNÉ VSAKOVACIE ...'!J36</f>
        <v>0</v>
      </c>
      <c r="AX170" s="84">
        <f>'10 - RETENČNÉ VSAKOVACIE ...'!J37</f>
        <v>0</v>
      </c>
      <c r="AY170" s="84">
        <f>'10 - RETENČNÉ VSAKOVACIE ...'!J38</f>
        <v>0</v>
      </c>
      <c r="AZ170" s="84">
        <f>'10 - RETENČNÉ VSAKOVACIE ...'!F35</f>
        <v>0</v>
      </c>
      <c r="BA170" s="84">
        <f>'10 - RETENČNÉ VSAKOVACIE ...'!F36</f>
        <v>0</v>
      </c>
      <c r="BB170" s="84">
        <f>'10 - RETENČNÉ VSAKOVACIE ...'!F37</f>
        <v>0</v>
      </c>
      <c r="BC170" s="84">
        <f>'10 - RETENČNÉ VSAKOVACIE ...'!F38</f>
        <v>0</v>
      </c>
      <c r="BD170" s="86">
        <f>'10 - RETENČNÉ VSAKOVACIE ...'!F39</f>
        <v>0</v>
      </c>
      <c r="BT170" s="21" t="s">
        <v>87</v>
      </c>
      <c r="BV170" s="21" t="s">
        <v>77</v>
      </c>
      <c r="BW170" s="21" t="s">
        <v>279</v>
      </c>
      <c r="BX170" s="21" t="s">
        <v>252</v>
      </c>
      <c r="CL170" s="21" t="s">
        <v>1</v>
      </c>
    </row>
    <row r="171" spans="1:91" s="3" customFormat="1" ht="16.5" hidden="1" customHeight="1">
      <c r="A171" s="87" t="s">
        <v>89</v>
      </c>
      <c r="B171" s="47"/>
      <c r="C171" s="9"/>
      <c r="D171" s="9"/>
      <c r="E171" s="214" t="s">
        <v>280</v>
      </c>
      <c r="F171" s="214"/>
      <c r="G171" s="214"/>
      <c r="H171" s="214"/>
      <c r="I171" s="214"/>
      <c r="J171" s="9"/>
      <c r="K171" s="214" t="s">
        <v>281</v>
      </c>
      <c r="L171" s="214"/>
      <c r="M171" s="214"/>
      <c r="N171" s="214"/>
      <c r="O171" s="214"/>
      <c r="P171" s="214"/>
      <c r="Q171" s="214"/>
      <c r="R171" s="214"/>
      <c r="S171" s="214"/>
      <c r="T171" s="214"/>
      <c r="U171" s="214"/>
      <c r="V171" s="214"/>
      <c r="W171" s="214"/>
      <c r="X171" s="214"/>
      <c r="Y171" s="214"/>
      <c r="Z171" s="214"/>
      <c r="AA171" s="214"/>
      <c r="AB171" s="214"/>
      <c r="AC171" s="214"/>
      <c r="AD171" s="214"/>
      <c r="AE171" s="214"/>
      <c r="AF171" s="214"/>
      <c r="AG171" s="202">
        <f>'11 - POPINAVÉ KRY'!J32</f>
        <v>0</v>
      </c>
      <c r="AH171" s="203"/>
      <c r="AI171" s="203"/>
      <c r="AJ171" s="203"/>
      <c r="AK171" s="203"/>
      <c r="AL171" s="203"/>
      <c r="AM171" s="203"/>
      <c r="AN171" s="202">
        <f t="shared" si="4"/>
        <v>0</v>
      </c>
      <c r="AO171" s="203"/>
      <c r="AP171" s="203"/>
      <c r="AQ171" s="82" t="s">
        <v>86</v>
      </c>
      <c r="AR171" s="47"/>
      <c r="AS171" s="83">
        <v>0</v>
      </c>
      <c r="AT171" s="84">
        <f t="shared" si="5"/>
        <v>0</v>
      </c>
      <c r="AU171" s="85">
        <f>'11 - POPINAVÉ KRY'!P123</f>
        <v>0</v>
      </c>
      <c r="AV171" s="84">
        <f>'11 - POPINAVÉ KRY'!J35</f>
        <v>0</v>
      </c>
      <c r="AW171" s="84">
        <f>'11 - POPINAVÉ KRY'!J36</f>
        <v>0</v>
      </c>
      <c r="AX171" s="84">
        <f>'11 - POPINAVÉ KRY'!J37</f>
        <v>0</v>
      </c>
      <c r="AY171" s="84">
        <f>'11 - POPINAVÉ KRY'!J38</f>
        <v>0</v>
      </c>
      <c r="AZ171" s="84">
        <f>'11 - POPINAVÉ KRY'!F35</f>
        <v>0</v>
      </c>
      <c r="BA171" s="84">
        <f>'11 - POPINAVÉ KRY'!F36</f>
        <v>0</v>
      </c>
      <c r="BB171" s="84">
        <f>'11 - POPINAVÉ KRY'!F37</f>
        <v>0</v>
      </c>
      <c r="BC171" s="84">
        <f>'11 - POPINAVÉ KRY'!F38</f>
        <v>0</v>
      </c>
      <c r="BD171" s="86">
        <f>'11 - POPINAVÉ KRY'!F39</f>
        <v>0</v>
      </c>
      <c r="BT171" s="21" t="s">
        <v>87</v>
      </c>
      <c r="BV171" s="21" t="s">
        <v>77</v>
      </c>
      <c r="BW171" s="21" t="s">
        <v>282</v>
      </c>
      <c r="BX171" s="21" t="s">
        <v>252</v>
      </c>
      <c r="CL171" s="21" t="s">
        <v>1</v>
      </c>
    </row>
    <row r="172" spans="1:91" s="6" customFormat="1" ht="16.5" customHeight="1">
      <c r="A172" s="87" t="s">
        <v>89</v>
      </c>
      <c r="B172" s="73"/>
      <c r="C172" s="74"/>
      <c r="D172" s="213" t="s">
        <v>283</v>
      </c>
      <c r="E172" s="213"/>
      <c r="F172" s="213"/>
      <c r="G172" s="213"/>
      <c r="H172" s="213"/>
      <c r="I172" s="75"/>
      <c r="J172" s="213" t="s">
        <v>284</v>
      </c>
      <c r="K172" s="213"/>
      <c r="L172" s="213"/>
      <c r="M172" s="213"/>
      <c r="N172" s="213"/>
      <c r="O172" s="213"/>
      <c r="P172" s="213"/>
      <c r="Q172" s="213"/>
      <c r="R172" s="213"/>
      <c r="S172" s="213"/>
      <c r="T172" s="213"/>
      <c r="U172" s="213"/>
      <c r="V172" s="213"/>
      <c r="W172" s="213"/>
      <c r="X172" s="213"/>
      <c r="Y172" s="213"/>
      <c r="Z172" s="213"/>
      <c r="AA172" s="213"/>
      <c r="AB172" s="213"/>
      <c r="AC172" s="213"/>
      <c r="AD172" s="213"/>
      <c r="AE172" s="213"/>
      <c r="AF172" s="213"/>
      <c r="AG172" s="204">
        <f>'VRN - Vedľajšie rozpočtov...'!J30</f>
        <v>0</v>
      </c>
      <c r="AH172" s="205"/>
      <c r="AI172" s="205"/>
      <c r="AJ172" s="205"/>
      <c r="AK172" s="205"/>
      <c r="AL172" s="205"/>
      <c r="AM172" s="205"/>
      <c r="AN172" s="204">
        <f t="shared" si="4"/>
        <v>0</v>
      </c>
      <c r="AO172" s="205"/>
      <c r="AP172" s="205"/>
      <c r="AQ172" s="76" t="s">
        <v>81</v>
      </c>
      <c r="AR172" s="73"/>
      <c r="AS172" s="88">
        <v>0</v>
      </c>
      <c r="AT172" s="89">
        <f t="shared" si="5"/>
        <v>0</v>
      </c>
      <c r="AU172" s="90">
        <f>'VRN - Vedľajšie rozpočtov...'!P117</f>
        <v>0</v>
      </c>
      <c r="AV172" s="89">
        <f>'VRN - Vedľajšie rozpočtov...'!J33</f>
        <v>0</v>
      </c>
      <c r="AW172" s="89">
        <f>'VRN - Vedľajšie rozpočtov...'!J34</f>
        <v>0</v>
      </c>
      <c r="AX172" s="89">
        <f>'VRN - Vedľajšie rozpočtov...'!J35</f>
        <v>0</v>
      </c>
      <c r="AY172" s="89">
        <f>'VRN - Vedľajšie rozpočtov...'!J36</f>
        <v>0</v>
      </c>
      <c r="AZ172" s="89">
        <f>'VRN - Vedľajšie rozpočtov...'!F33</f>
        <v>0</v>
      </c>
      <c r="BA172" s="89">
        <f>'VRN - Vedľajšie rozpočtov...'!F34</f>
        <v>0</v>
      </c>
      <c r="BB172" s="89">
        <f>'VRN - Vedľajšie rozpočtov...'!F35</f>
        <v>0</v>
      </c>
      <c r="BC172" s="89">
        <f>'VRN - Vedľajšie rozpočtov...'!F36</f>
        <v>0</v>
      </c>
      <c r="BD172" s="91">
        <f>'VRN - Vedľajšie rozpočtov...'!F37</f>
        <v>0</v>
      </c>
      <c r="BT172" s="81" t="s">
        <v>82</v>
      </c>
      <c r="BV172" s="81" t="s">
        <v>77</v>
      </c>
      <c r="BW172" s="81" t="s">
        <v>285</v>
      </c>
      <c r="BX172" s="81" t="s">
        <v>4</v>
      </c>
      <c r="CL172" s="81" t="s">
        <v>1</v>
      </c>
      <c r="CM172" s="81" t="s">
        <v>75</v>
      </c>
    </row>
    <row r="173" spans="1:91" s="1" customFormat="1" ht="30" customHeight="1">
      <c r="B173" s="28"/>
      <c r="AR173" s="28"/>
    </row>
    <row r="174" spans="1:91" s="1" customFormat="1" ht="6.9" customHeight="1">
      <c r="B174" s="43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  <c r="AG174" s="44"/>
      <c r="AH174" s="44"/>
      <c r="AI174" s="44"/>
      <c r="AJ174" s="44"/>
      <c r="AK174" s="44"/>
      <c r="AL174" s="44"/>
      <c r="AM174" s="44"/>
      <c r="AN174" s="44"/>
      <c r="AO174" s="44"/>
      <c r="AP174" s="44"/>
      <c r="AQ174" s="44"/>
      <c r="AR174" s="28"/>
    </row>
  </sheetData>
  <mergeCells count="350">
    <mergeCell ref="E169:I169"/>
    <mergeCell ref="K169:AF169"/>
    <mergeCell ref="E170:I170"/>
    <mergeCell ref="K170:AF170"/>
    <mergeCell ref="E171:I171"/>
    <mergeCell ref="K171:AF171"/>
    <mergeCell ref="D172:H172"/>
    <mergeCell ref="J172:AF172"/>
    <mergeCell ref="E164:I164"/>
    <mergeCell ref="K164:AF164"/>
    <mergeCell ref="E165:I165"/>
    <mergeCell ref="K165:AF165"/>
    <mergeCell ref="E166:I166"/>
    <mergeCell ref="K166:AF166"/>
    <mergeCell ref="E167:I167"/>
    <mergeCell ref="K167:AF167"/>
    <mergeCell ref="E168:I168"/>
    <mergeCell ref="K168:AF168"/>
    <mergeCell ref="D159:H159"/>
    <mergeCell ref="J159:AF159"/>
    <mergeCell ref="D160:H160"/>
    <mergeCell ref="J160:AF160"/>
    <mergeCell ref="E161:I161"/>
    <mergeCell ref="K161:AF161"/>
    <mergeCell ref="E162:I162"/>
    <mergeCell ref="K162:AF162"/>
    <mergeCell ref="E163:I163"/>
    <mergeCell ref="K163:AF163"/>
    <mergeCell ref="L154:AF154"/>
    <mergeCell ref="F154:J154"/>
    <mergeCell ref="F155:J155"/>
    <mergeCell ref="L155:AF155"/>
    <mergeCell ref="J156:AF156"/>
    <mergeCell ref="D156:H156"/>
    <mergeCell ref="J157:AF157"/>
    <mergeCell ref="D157:H157"/>
    <mergeCell ref="J158:AF158"/>
    <mergeCell ref="D158:H158"/>
    <mergeCell ref="F149:J149"/>
    <mergeCell ref="L149:AF149"/>
    <mergeCell ref="E150:I150"/>
    <mergeCell ref="K150:AF150"/>
    <mergeCell ref="L151:AF151"/>
    <mergeCell ref="F151:J151"/>
    <mergeCell ref="L152:AF152"/>
    <mergeCell ref="F152:J152"/>
    <mergeCell ref="L153:AF153"/>
    <mergeCell ref="F153:J153"/>
    <mergeCell ref="L144:AF144"/>
    <mergeCell ref="F144:J144"/>
    <mergeCell ref="F145:J145"/>
    <mergeCell ref="L145:AF145"/>
    <mergeCell ref="L146:AF146"/>
    <mergeCell ref="F146:J146"/>
    <mergeCell ref="F147:J147"/>
    <mergeCell ref="L147:AF147"/>
    <mergeCell ref="F148:J148"/>
    <mergeCell ref="L148:AF148"/>
    <mergeCell ref="L139:AF139"/>
    <mergeCell ref="F139:J139"/>
    <mergeCell ref="L140:AF140"/>
    <mergeCell ref="F140:J140"/>
    <mergeCell ref="F141:J141"/>
    <mergeCell ref="L141:AF141"/>
    <mergeCell ref="F142:J142"/>
    <mergeCell ref="L142:AF142"/>
    <mergeCell ref="E143:I143"/>
    <mergeCell ref="K143:AF143"/>
    <mergeCell ref="L134:AF134"/>
    <mergeCell ref="F134:J134"/>
    <mergeCell ref="L135:AF135"/>
    <mergeCell ref="F135:J135"/>
    <mergeCell ref="L136:AF136"/>
    <mergeCell ref="F136:J136"/>
    <mergeCell ref="E137:I137"/>
    <mergeCell ref="K137:AF137"/>
    <mergeCell ref="L138:AF138"/>
    <mergeCell ref="F138:J138"/>
    <mergeCell ref="L129:AF129"/>
    <mergeCell ref="F129:J129"/>
    <mergeCell ref="D130:H130"/>
    <mergeCell ref="J130:AF130"/>
    <mergeCell ref="E131:I131"/>
    <mergeCell ref="K131:AF131"/>
    <mergeCell ref="L132:AF132"/>
    <mergeCell ref="F132:J132"/>
    <mergeCell ref="L133:AF133"/>
    <mergeCell ref="F133:J133"/>
    <mergeCell ref="L124:AF124"/>
    <mergeCell ref="F124:J124"/>
    <mergeCell ref="L125:AF125"/>
    <mergeCell ref="F125:J125"/>
    <mergeCell ref="K126:AF126"/>
    <mergeCell ref="E126:I126"/>
    <mergeCell ref="L127:AF127"/>
    <mergeCell ref="F127:J127"/>
    <mergeCell ref="F128:J128"/>
    <mergeCell ref="L128:AF128"/>
    <mergeCell ref="F119:J119"/>
    <mergeCell ref="L119:AF119"/>
    <mergeCell ref="F120:J120"/>
    <mergeCell ref="L120:AF120"/>
    <mergeCell ref="L121:AF121"/>
    <mergeCell ref="F121:J121"/>
    <mergeCell ref="D122:H122"/>
    <mergeCell ref="J122:AF122"/>
    <mergeCell ref="K123:AF123"/>
    <mergeCell ref="E123:I123"/>
    <mergeCell ref="D114:H114"/>
    <mergeCell ref="J114:AF114"/>
    <mergeCell ref="K115:AF115"/>
    <mergeCell ref="E115:I115"/>
    <mergeCell ref="K116:AF116"/>
    <mergeCell ref="E116:I116"/>
    <mergeCell ref="K117:AF117"/>
    <mergeCell ref="E117:I117"/>
    <mergeCell ref="F118:J118"/>
    <mergeCell ref="L118:AF118"/>
    <mergeCell ref="F109:J109"/>
    <mergeCell ref="L109:AF109"/>
    <mergeCell ref="K110:AF110"/>
    <mergeCell ref="E110:I110"/>
    <mergeCell ref="F111:J111"/>
    <mergeCell ref="L111:AF111"/>
    <mergeCell ref="F112:J112"/>
    <mergeCell ref="L112:AF112"/>
    <mergeCell ref="L113:AF113"/>
    <mergeCell ref="F113:J113"/>
    <mergeCell ref="E104:I104"/>
    <mergeCell ref="K104:AF104"/>
    <mergeCell ref="L105:AF105"/>
    <mergeCell ref="F105:J105"/>
    <mergeCell ref="L106:AF106"/>
    <mergeCell ref="F106:J106"/>
    <mergeCell ref="E107:I107"/>
    <mergeCell ref="K107:AF107"/>
    <mergeCell ref="L108:AF108"/>
    <mergeCell ref="F108:J108"/>
    <mergeCell ref="E99:I99"/>
    <mergeCell ref="E100:I100"/>
    <mergeCell ref="K100:AF100"/>
    <mergeCell ref="E101:I101"/>
    <mergeCell ref="K101:AF101"/>
    <mergeCell ref="E102:I102"/>
    <mergeCell ref="K102:AF102"/>
    <mergeCell ref="J103:AF103"/>
    <mergeCell ref="D103:H103"/>
    <mergeCell ref="C92:G92"/>
    <mergeCell ref="I92:AF92"/>
    <mergeCell ref="J95:AF95"/>
    <mergeCell ref="D95:H95"/>
    <mergeCell ref="K96:AF96"/>
    <mergeCell ref="E96:I96"/>
    <mergeCell ref="L97:AF97"/>
    <mergeCell ref="F97:J97"/>
    <mergeCell ref="L98:AF98"/>
    <mergeCell ref="F98:J98"/>
    <mergeCell ref="AN169:AP169"/>
    <mergeCell ref="AG169:AM169"/>
    <mergeCell ref="AN170:AP170"/>
    <mergeCell ref="AG170:AM170"/>
    <mergeCell ref="AN171:AP171"/>
    <mergeCell ref="AG171:AM171"/>
    <mergeCell ref="AN172:AP172"/>
    <mergeCell ref="AG172:AM172"/>
    <mergeCell ref="L85:AJ85"/>
    <mergeCell ref="K99:AF99"/>
    <mergeCell ref="AM87:AN87"/>
    <mergeCell ref="AM89:AP89"/>
    <mergeCell ref="AM90:AP90"/>
    <mergeCell ref="AG92:AM92"/>
    <mergeCell ref="AN92:AP92"/>
    <mergeCell ref="AN95:AP95"/>
    <mergeCell ref="AG95:AM95"/>
    <mergeCell ref="AG96:AM96"/>
    <mergeCell ref="AN96:AP96"/>
    <mergeCell ref="AN97:AP97"/>
    <mergeCell ref="AG97:AM97"/>
    <mergeCell ref="AG98:AM98"/>
    <mergeCell ref="AN98:AP98"/>
    <mergeCell ref="AN99:AP99"/>
    <mergeCell ref="AN164:AP164"/>
    <mergeCell ref="AG164:AM164"/>
    <mergeCell ref="AN165:AP165"/>
    <mergeCell ref="AG165:AM165"/>
    <mergeCell ref="AN166:AP166"/>
    <mergeCell ref="AG166:AM166"/>
    <mergeCell ref="AN167:AP167"/>
    <mergeCell ref="AG167:AM167"/>
    <mergeCell ref="AN168:AP168"/>
    <mergeCell ref="AG168:AM168"/>
    <mergeCell ref="AG159:AM159"/>
    <mergeCell ref="AN159:AP159"/>
    <mergeCell ref="AN160:AP160"/>
    <mergeCell ref="AG160:AM160"/>
    <mergeCell ref="AN161:AP161"/>
    <mergeCell ref="AG161:AM161"/>
    <mergeCell ref="AG162:AM162"/>
    <mergeCell ref="AN162:AP162"/>
    <mergeCell ref="AN163:AP163"/>
    <mergeCell ref="AG163:AM163"/>
    <mergeCell ref="AG154:AM154"/>
    <mergeCell ref="AN154:AP154"/>
    <mergeCell ref="AN155:AP155"/>
    <mergeCell ref="AG155:AM155"/>
    <mergeCell ref="AN156:AP156"/>
    <mergeCell ref="AG156:AM156"/>
    <mergeCell ref="AN157:AP157"/>
    <mergeCell ref="AG157:AM157"/>
    <mergeCell ref="AG158:AM158"/>
    <mergeCell ref="AN158:AP158"/>
    <mergeCell ref="AN149:AP149"/>
    <mergeCell ref="AG149:AM149"/>
    <mergeCell ref="AN150:AP150"/>
    <mergeCell ref="AG150:AM150"/>
    <mergeCell ref="AG151:AM151"/>
    <mergeCell ref="AN151:AP151"/>
    <mergeCell ref="AG152:AM152"/>
    <mergeCell ref="AN152:AP152"/>
    <mergeCell ref="AG153:AM153"/>
    <mergeCell ref="AN153:AP153"/>
    <mergeCell ref="AN144:AP144"/>
    <mergeCell ref="AG144:AM144"/>
    <mergeCell ref="AN145:AP145"/>
    <mergeCell ref="AG145:AM145"/>
    <mergeCell ref="AN146:AP146"/>
    <mergeCell ref="AG146:AM146"/>
    <mergeCell ref="AG147:AM147"/>
    <mergeCell ref="AN147:AP147"/>
    <mergeCell ref="AG148:AM148"/>
    <mergeCell ref="AN148:AP148"/>
    <mergeCell ref="AN139:AP139"/>
    <mergeCell ref="AG139:AM139"/>
    <mergeCell ref="AG140:AM140"/>
    <mergeCell ref="AN140:AP140"/>
    <mergeCell ref="AG141:AM141"/>
    <mergeCell ref="AN141:AP141"/>
    <mergeCell ref="AN142:AP142"/>
    <mergeCell ref="AG142:AM142"/>
    <mergeCell ref="AN143:AP143"/>
    <mergeCell ref="AG143:AM143"/>
    <mergeCell ref="AN134:AP134"/>
    <mergeCell ref="AG134:AM134"/>
    <mergeCell ref="AN135:AP135"/>
    <mergeCell ref="AG135:AM135"/>
    <mergeCell ref="AN136:AP136"/>
    <mergeCell ref="AG136:AM136"/>
    <mergeCell ref="AN137:AP137"/>
    <mergeCell ref="AG137:AM137"/>
    <mergeCell ref="AN138:AP138"/>
    <mergeCell ref="AG138:AM138"/>
    <mergeCell ref="AG129:AM129"/>
    <mergeCell ref="AN129:AP129"/>
    <mergeCell ref="AG130:AM130"/>
    <mergeCell ref="AN130:AP130"/>
    <mergeCell ref="AG131:AM131"/>
    <mergeCell ref="AN131:AP131"/>
    <mergeCell ref="AN132:AP132"/>
    <mergeCell ref="AG132:AM132"/>
    <mergeCell ref="AN133:AP133"/>
    <mergeCell ref="AG133:AM133"/>
    <mergeCell ref="AN124:AP124"/>
    <mergeCell ref="AG124:AM124"/>
    <mergeCell ref="AG125:AM125"/>
    <mergeCell ref="AN125:AP125"/>
    <mergeCell ref="AG126:AM126"/>
    <mergeCell ref="AN126:AP126"/>
    <mergeCell ref="AN127:AP127"/>
    <mergeCell ref="AG127:AM127"/>
    <mergeCell ref="AG128:AM128"/>
    <mergeCell ref="AN128:AP128"/>
    <mergeCell ref="AG119:AM119"/>
    <mergeCell ref="AN119:AP119"/>
    <mergeCell ref="AN120:AP120"/>
    <mergeCell ref="AG120:AM120"/>
    <mergeCell ref="AG121:AM121"/>
    <mergeCell ref="AN121:AP121"/>
    <mergeCell ref="AN122:AP122"/>
    <mergeCell ref="AG122:AM122"/>
    <mergeCell ref="AG123:AM123"/>
    <mergeCell ref="AN123:AP123"/>
    <mergeCell ref="AN114:AP114"/>
    <mergeCell ref="AG114:AM114"/>
    <mergeCell ref="AN115:AP115"/>
    <mergeCell ref="AG115:AM115"/>
    <mergeCell ref="AN116:AP116"/>
    <mergeCell ref="AG116:AM116"/>
    <mergeCell ref="AN117:AP117"/>
    <mergeCell ref="AG117:AM117"/>
    <mergeCell ref="AN118:AP118"/>
    <mergeCell ref="AG118:AM118"/>
    <mergeCell ref="AN109:AP109"/>
    <mergeCell ref="AG109:AM109"/>
    <mergeCell ref="AG110:AM110"/>
    <mergeCell ref="AN110:AP110"/>
    <mergeCell ref="AG111:AM111"/>
    <mergeCell ref="AN111:AP111"/>
    <mergeCell ref="AG112:AM112"/>
    <mergeCell ref="AN112:AP112"/>
    <mergeCell ref="AG113:AM113"/>
    <mergeCell ref="AN113:AP113"/>
    <mergeCell ref="AG104:AM104"/>
    <mergeCell ref="AN104:AP104"/>
    <mergeCell ref="AN105:AP105"/>
    <mergeCell ref="AG105:AM105"/>
    <mergeCell ref="AN106:AP106"/>
    <mergeCell ref="AG106:AM106"/>
    <mergeCell ref="AN107:AP107"/>
    <mergeCell ref="AG107:AM107"/>
    <mergeCell ref="AG108:AM108"/>
    <mergeCell ref="AN108:AP108"/>
    <mergeCell ref="AK35:AO35"/>
    <mergeCell ref="X35:AB35"/>
    <mergeCell ref="AR2:BE2"/>
    <mergeCell ref="AG101:AM101"/>
    <mergeCell ref="AN101:AP101"/>
    <mergeCell ref="AG102:AM102"/>
    <mergeCell ref="AN102:AP102"/>
    <mergeCell ref="AN103:AP103"/>
    <mergeCell ref="AG103:AM103"/>
    <mergeCell ref="AS89:AT91"/>
    <mergeCell ref="AG99:AM99"/>
    <mergeCell ref="AG100:AM100"/>
    <mergeCell ref="AN100:AP100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AK30:AO30"/>
    <mergeCell ref="W30:AE30"/>
    <mergeCell ref="L30:P30"/>
    <mergeCell ref="AK31:AO31"/>
    <mergeCell ref="L31:P31"/>
    <mergeCell ref="W31:AE31"/>
    <mergeCell ref="L32:P32"/>
    <mergeCell ref="W32:AE32"/>
    <mergeCell ref="AK32:AO32"/>
    <mergeCell ref="L33:P33"/>
    <mergeCell ref="W33:AE33"/>
    <mergeCell ref="AK33:AO33"/>
  </mergeCells>
  <hyperlinks>
    <hyperlink ref="A97" location="'SO-1.1_AA - Architektonic...'!C2" display="/" xr:uid="{00000000-0004-0000-0000-000000000000}"/>
    <hyperlink ref="A98" location="'SO-1.1_ELE - Elektroinšta...'!C2" display="/" xr:uid="{00000000-0004-0000-0000-000001000000}"/>
    <hyperlink ref="A99" location="'SO-1.2 - Palisáda dvojitá'!C2" display="/" xr:uid="{00000000-0004-0000-0000-000002000000}"/>
    <hyperlink ref="A100" location="'SO-1.3 - Palisáda jednoduchá'!C2" display="/" xr:uid="{00000000-0004-0000-0000-000003000000}"/>
    <hyperlink ref="A101" location="'SO-1.4 - Veža'!C2" display="/" xr:uid="{00000000-0004-0000-0000-000004000000}"/>
    <hyperlink ref="A102" location="'SO-1.5 - Ohrady'!C2" display="/" xr:uid="{00000000-0004-0000-0000-000005000000}"/>
    <hyperlink ref="A105" location="'SO-2.1_B - Brána'!C2" display="/" xr:uid="{00000000-0004-0000-0000-000006000000}"/>
    <hyperlink ref="A106" location="'SO-2.1_L - Lávka'!C2" display="/" xr:uid="{00000000-0004-0000-0000-000007000000}"/>
    <hyperlink ref="A108" location="'SO-2.2_AA - Architektonic...'!C2" display="/" xr:uid="{00000000-0004-0000-0000-000008000000}"/>
    <hyperlink ref="A109" location="'SO-2.2_ELE - Elektroinšta...'!C2" display="/" xr:uid="{00000000-0004-0000-0000-000009000000}"/>
    <hyperlink ref="A111" location="'SO-2.3_AA - Architektonic...'!C2" display="/" xr:uid="{00000000-0004-0000-0000-00000A000000}"/>
    <hyperlink ref="A112" location="'SO-2.3_ELE - Elektroinšta...'!C2" display="/" xr:uid="{00000000-0004-0000-0000-00000B000000}"/>
    <hyperlink ref="A113" location="'SO-2.3_ZTI - Zdravotechni...'!C2" display="/" xr:uid="{00000000-0004-0000-0000-00000C000000}"/>
    <hyperlink ref="A115" location="'SO-3.1 - Amfiteáter'!C2" display="/" xr:uid="{00000000-0004-0000-0000-00000D000000}"/>
    <hyperlink ref="A116" location="'SO-3.2 - Pódium'!C2" display="/" xr:uid="{00000000-0004-0000-0000-00000E000000}"/>
    <hyperlink ref="A118" location="'SO-3.3_AA - Architektonic...'!C2" display="/" xr:uid="{00000000-0004-0000-0000-00000F000000}"/>
    <hyperlink ref="A119" location="'SO-3.3_ELE - Elektroinšta...'!C2" display="/" xr:uid="{00000000-0004-0000-0000-000010000000}"/>
    <hyperlink ref="A120" location="'SO-3.3_ZTI - Zdravotechni...'!C2" display="/" xr:uid="{00000000-0004-0000-0000-000011000000}"/>
    <hyperlink ref="A121" location="'SO-3.3_UK - Vykurovanie'!C2" display="/" xr:uid="{00000000-0004-0000-0000-000012000000}"/>
    <hyperlink ref="A124" location="'SO-4.1_AA - Architektonic...'!C2" display="/" xr:uid="{00000000-0004-0000-0000-000013000000}"/>
    <hyperlink ref="A125" location="'SO-4.1_ELE - Elektroinšta...'!C2" display="/" xr:uid="{00000000-0004-0000-0000-000014000000}"/>
    <hyperlink ref="A127" location="'SO-4.4_AA - Architektonic...'!C2" display="/" xr:uid="{00000000-0004-0000-0000-000015000000}"/>
    <hyperlink ref="A128" location="'SO-4.4_ELE - Elektroinšta...'!C2" display="/" xr:uid="{00000000-0004-0000-0000-000016000000}"/>
    <hyperlink ref="A129" location="'SO-4.4_ZTI - Zdravotechni...'!C2" display="/" xr:uid="{00000000-0004-0000-0000-000017000000}"/>
    <hyperlink ref="A132" location="'SO-5.1.1_AA - Architekton...'!C2" display="/" xr:uid="{00000000-0004-0000-0000-000018000000}"/>
    <hyperlink ref="A133" location="'SO-5.1.1_ELE - Elektroinš...'!C2" display="/" xr:uid="{00000000-0004-0000-0000-000019000000}"/>
    <hyperlink ref="A134" location="'SO-5.1.1_UK - Vykurovanie'!C2" display="/" xr:uid="{00000000-0004-0000-0000-00001A000000}"/>
    <hyperlink ref="A135" location="'SO-5.1.1_VZT - Vzduchotec...'!C2" display="/" xr:uid="{00000000-0004-0000-0000-00001B000000}"/>
    <hyperlink ref="A136" location="'SO-5.1.1_ZTI - Zdravotech...'!C2" display="/" xr:uid="{00000000-0004-0000-0000-00001C000000}"/>
    <hyperlink ref="A138" location="'SO-5.1.2_AA - Architekton...'!C2" display="/" xr:uid="{00000000-0004-0000-0000-00001D000000}"/>
    <hyperlink ref="A139" location="'SO-5.1.2_ELE - Elektroinš...'!C2" display="/" xr:uid="{00000000-0004-0000-0000-00001E000000}"/>
    <hyperlink ref="A140" location="'SO-5.1.2_UK - Vykurovanie'!C2" display="/" xr:uid="{00000000-0004-0000-0000-00001F000000}"/>
    <hyperlink ref="A141" location="'SO-5.1.2_VZT - Vzduchotec...'!C2" display="/" xr:uid="{00000000-0004-0000-0000-000020000000}"/>
    <hyperlink ref="A142" location="'SO-5.1.2_ZTI - Zdravotech...'!C2" display="/" xr:uid="{00000000-0004-0000-0000-000021000000}"/>
    <hyperlink ref="A144" location="'SO-5.2.1_AA - Architekton...'!C2" display="/" xr:uid="{00000000-0004-0000-0000-000022000000}"/>
    <hyperlink ref="A145" location="'SO-5.2.1_UK - Vykurovanie'!C2" display="/" xr:uid="{00000000-0004-0000-0000-000023000000}"/>
    <hyperlink ref="A146" location="'SO-5.2.1_VZT - Vzduchotec...'!C2" display="/" xr:uid="{00000000-0004-0000-0000-000024000000}"/>
    <hyperlink ref="A147" location="'SO-5.2.1_ELE - Elektroinš...'!C2" display="/" xr:uid="{00000000-0004-0000-0000-000025000000}"/>
    <hyperlink ref="A148" location="'SO-5.2.1_EP - Elektroinšt...'!C2" display="/" xr:uid="{00000000-0004-0000-0000-000026000000}"/>
    <hyperlink ref="A149" location="'SO-5.2.1_ZTI - Zdravotech...'!C2" display="/" xr:uid="{00000000-0004-0000-0000-000027000000}"/>
    <hyperlink ref="A151" location="'SO-5.2.2_AA - Architekton...'!C2" display="/" xr:uid="{00000000-0004-0000-0000-000028000000}"/>
    <hyperlink ref="A152" location="'SO-5.2.2_ELE - Elektroinš...'!C2" display="/" xr:uid="{00000000-0004-0000-0000-000029000000}"/>
    <hyperlink ref="A153" location="'SO-5.2.2_UK - Vykurovanie'!C2" display="/" xr:uid="{00000000-0004-0000-0000-00002A000000}"/>
    <hyperlink ref="A154" location="'SO-5.2.2_VZT - Vzduchotec...'!C2" display="/" xr:uid="{00000000-0004-0000-0000-00002B000000}"/>
    <hyperlink ref="A155" location="'SO-5.2.2_ZTI - Zdravotech...'!C2" display="/" xr:uid="{00000000-0004-0000-0000-00002C000000}"/>
    <hyperlink ref="A156" location="'SO-6 - Prípojka NN'!C2" display="/" xr:uid="{00000000-0004-0000-0000-00002D000000}"/>
    <hyperlink ref="A157" location="'SO-7.1 - Zásobovanie obje...'!C2" display="/" xr:uid="{00000000-0004-0000-0000-00002E000000}"/>
    <hyperlink ref="A158" location="'SO-8.1 - Odvedenie splašk...'!C2" display="/" xr:uid="{00000000-0004-0000-0000-00002F000000}"/>
    <hyperlink ref="A159" location="'SO-9.1 - Dažďová kanalizácia'!C2" display="/" xr:uid="{00000000-0004-0000-0000-000030000000}"/>
    <hyperlink ref="A161" location="'1 - STROMY - výsadba'!C2" display="/" xr:uid="{00000000-0004-0000-0000-000031000000}"/>
    <hyperlink ref="A162" location="'2 - TRÁVNIK - pochôdzny -...'!C2" display="/" xr:uid="{00000000-0004-0000-0000-000032000000}"/>
    <hyperlink ref="A163" location="'3 - TRÁVNIK - svahy obran...'!C2" display="/" xr:uid="{00000000-0004-0000-0000-000033000000}"/>
    <hyperlink ref="A164" location="'4 - TRÁVNIK - lúčny - byl...'!C2" display="/" xr:uid="{00000000-0004-0000-0000-000034000000}"/>
    <hyperlink ref="A165" location="'5 - TRÁVNIK - trávna zmes...'!C2" display="/" xr:uid="{00000000-0004-0000-0000-000035000000}"/>
    <hyperlink ref="A166" location="'6 - KRY - krovité výsadby...'!C2" display="/" xr:uid="{00000000-0004-0000-0000-000036000000}"/>
    <hyperlink ref="A167" location="'7 - OKRASNÉ ZÁHONY (pohľa...'!C2" display="/" xr:uid="{00000000-0004-0000-0000-000037000000}"/>
    <hyperlink ref="A168" location="'8 - OKRASNÉ ZÁHONY - spri...'!C2" display="/" xr:uid="{00000000-0004-0000-0000-000038000000}"/>
    <hyperlink ref="A169" location="'9 - KRY - krovité výsadby...'!C2" display="/" xr:uid="{00000000-0004-0000-0000-000039000000}"/>
    <hyperlink ref="A170" location="'10 - RETENČNÉ VSAKOVACIE ...'!C2" display="/" xr:uid="{00000000-0004-0000-0000-00003A000000}"/>
    <hyperlink ref="A171" location="'11 - POPINAVÉ KRY'!C2" display="/" xr:uid="{00000000-0004-0000-0000-00003B000000}"/>
    <hyperlink ref="A172" location="'VRN - Vedľajšie rozpočtov...'!C2" display="/" xr:uid="{00000000-0004-0000-0000-00003C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66"/>
  <sheetViews>
    <sheetView showGridLines="0" topLeftCell="A119" workbookViewId="0">
      <selection activeCell="Y131" sqref="Y131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01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3" t="s">
        <v>93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" customHeight="1">
      <c r="B4" s="16"/>
      <c r="D4" s="17" t="s">
        <v>286</v>
      </c>
      <c r="L4" s="16"/>
      <c r="M4" s="92" t="s">
        <v>9</v>
      </c>
      <c r="AT4" s="13" t="s">
        <v>3</v>
      </c>
    </row>
    <row r="5" spans="2:46" ht="6.9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226" t="str">
        <f>'Rekapitulácia stavby'!K6</f>
        <v>Archeoskanzen Bojná</v>
      </c>
      <c r="F7" s="227"/>
      <c r="G7" s="227"/>
      <c r="H7" s="227"/>
      <c r="L7" s="16"/>
    </row>
    <row r="8" spans="2:46" ht="13.2">
      <c r="B8" s="16"/>
      <c r="D8" s="23" t="s">
        <v>287</v>
      </c>
      <c r="L8" s="16"/>
    </row>
    <row r="9" spans="2:46" ht="16.5" customHeight="1">
      <c r="B9" s="16"/>
      <c r="E9" s="226" t="s">
        <v>288</v>
      </c>
      <c r="F9" s="183"/>
      <c r="G9" s="183"/>
      <c r="H9" s="183"/>
      <c r="L9" s="16"/>
    </row>
    <row r="10" spans="2:46" ht="12" customHeight="1">
      <c r="B10" s="16"/>
      <c r="D10" s="23" t="s">
        <v>289</v>
      </c>
      <c r="L10" s="16"/>
    </row>
    <row r="11" spans="2:46" s="1" customFormat="1" ht="16.5" customHeight="1">
      <c r="B11" s="28"/>
      <c r="E11" s="221" t="s">
        <v>290</v>
      </c>
      <c r="F11" s="228"/>
      <c r="G11" s="228"/>
      <c r="H11" s="228"/>
      <c r="L11" s="28"/>
    </row>
    <row r="12" spans="2:46" s="1" customFormat="1" ht="12" customHeight="1">
      <c r="B12" s="28"/>
      <c r="D12" s="23" t="s">
        <v>291</v>
      </c>
      <c r="L12" s="28"/>
    </row>
    <row r="13" spans="2:46" s="1" customFormat="1" ht="16.5" customHeight="1">
      <c r="B13" s="28"/>
      <c r="E13" s="208" t="s">
        <v>292</v>
      </c>
      <c r="F13" s="228"/>
      <c r="G13" s="228"/>
      <c r="H13" s="228"/>
      <c r="L13" s="28"/>
    </row>
    <row r="14" spans="2:46" s="1" customFormat="1" ht="10.199999999999999">
      <c r="B14" s="28"/>
      <c r="L14" s="28"/>
    </row>
    <row r="15" spans="2:46" s="1" customFormat="1" ht="12" customHeight="1">
      <c r="B15" s="28"/>
      <c r="D15" s="23" t="s">
        <v>17</v>
      </c>
      <c r="F15" s="21" t="s">
        <v>1</v>
      </c>
      <c r="I15" s="23" t="s">
        <v>18</v>
      </c>
      <c r="J15" s="21" t="s">
        <v>1</v>
      </c>
      <c r="L15" s="28"/>
    </row>
    <row r="16" spans="2:46" s="1" customFormat="1" ht="12" customHeight="1">
      <c r="B16" s="28"/>
      <c r="D16" s="23" t="s">
        <v>19</v>
      </c>
      <c r="F16" s="21" t="s">
        <v>20</v>
      </c>
      <c r="I16" s="23" t="s">
        <v>21</v>
      </c>
      <c r="J16" s="51" t="str">
        <f>'Rekapitulácia stavby'!AN8</f>
        <v>19. 6. 2024</v>
      </c>
      <c r="L16" s="28"/>
    </row>
    <row r="17" spans="2:12" s="1" customFormat="1" ht="10.8" customHeight="1">
      <c r="B17" s="28"/>
      <c r="L17" s="28"/>
    </row>
    <row r="18" spans="2:12" s="1" customFormat="1" ht="12" customHeight="1">
      <c r="B18" s="28"/>
      <c r="D18" s="23" t="s">
        <v>23</v>
      </c>
      <c r="I18" s="23" t="s">
        <v>24</v>
      </c>
      <c r="J18" s="21" t="s">
        <v>1</v>
      </c>
      <c r="L18" s="28"/>
    </row>
    <row r="19" spans="2:12" s="1" customFormat="1" ht="18" customHeight="1">
      <c r="B19" s="28"/>
      <c r="E19" s="21" t="s">
        <v>25</v>
      </c>
      <c r="I19" s="23" t="s">
        <v>26</v>
      </c>
      <c r="J19" s="21" t="s">
        <v>1</v>
      </c>
      <c r="L19" s="28"/>
    </row>
    <row r="20" spans="2:12" s="1" customFormat="1" ht="6.9" customHeight="1">
      <c r="B20" s="28"/>
      <c r="L20" s="28"/>
    </row>
    <row r="21" spans="2:12" s="1" customFormat="1" ht="12" customHeight="1">
      <c r="B21" s="28"/>
      <c r="D21" s="23" t="s">
        <v>27</v>
      </c>
      <c r="I21" s="23" t="s">
        <v>24</v>
      </c>
      <c r="J21" s="24" t="str">
        <f>'Rekapitulácia stavby'!AN13</f>
        <v>Vyplň údaj</v>
      </c>
      <c r="L21" s="28"/>
    </row>
    <row r="22" spans="2:12" s="1" customFormat="1" ht="18" customHeight="1">
      <c r="B22" s="28"/>
      <c r="E22" s="229" t="str">
        <f>'Rekapitulácia stavby'!E14</f>
        <v>Vyplň údaj</v>
      </c>
      <c r="F22" s="182"/>
      <c r="G22" s="182"/>
      <c r="H22" s="182"/>
      <c r="I22" s="23" t="s">
        <v>26</v>
      </c>
      <c r="J22" s="24" t="str">
        <f>'Rekapitulácia stavby'!AN14</f>
        <v>Vyplň údaj</v>
      </c>
      <c r="L22" s="28"/>
    </row>
    <row r="23" spans="2:12" s="1" customFormat="1" ht="6.9" customHeight="1">
      <c r="B23" s="28"/>
      <c r="L23" s="28"/>
    </row>
    <row r="24" spans="2:12" s="1" customFormat="1" ht="12" customHeight="1">
      <c r="B24" s="28"/>
      <c r="D24" s="23" t="s">
        <v>29</v>
      </c>
      <c r="I24" s="23" t="s">
        <v>24</v>
      </c>
      <c r="J24" s="21" t="s">
        <v>1</v>
      </c>
      <c r="L24" s="28"/>
    </row>
    <row r="25" spans="2:12" s="1" customFormat="1" ht="18" customHeight="1">
      <c r="B25" s="28"/>
      <c r="E25" s="21" t="s">
        <v>30</v>
      </c>
      <c r="I25" s="23" t="s">
        <v>26</v>
      </c>
      <c r="J25" s="21" t="s">
        <v>1</v>
      </c>
      <c r="L25" s="28"/>
    </row>
    <row r="26" spans="2:12" s="1" customFormat="1" ht="6.9" customHeight="1">
      <c r="B26" s="28"/>
      <c r="L26" s="28"/>
    </row>
    <row r="27" spans="2:12" s="1" customFormat="1" ht="12" customHeight="1">
      <c r="B27" s="28"/>
      <c r="D27" s="23" t="s">
        <v>32</v>
      </c>
      <c r="I27" s="23" t="s">
        <v>24</v>
      </c>
      <c r="J27" s="21" t="s">
        <v>1</v>
      </c>
      <c r="L27" s="28"/>
    </row>
    <row r="28" spans="2:12" s="1" customFormat="1" ht="18" customHeight="1">
      <c r="B28" s="28"/>
      <c r="E28" s="21" t="s">
        <v>30</v>
      </c>
      <c r="I28" s="23" t="s">
        <v>26</v>
      </c>
      <c r="J28" s="21" t="s">
        <v>1</v>
      </c>
      <c r="L28" s="28"/>
    </row>
    <row r="29" spans="2:12" s="1" customFormat="1" ht="6.9" customHeight="1">
      <c r="B29" s="28"/>
      <c r="L29" s="28"/>
    </row>
    <row r="30" spans="2:12" s="1" customFormat="1" ht="12" customHeight="1">
      <c r="B30" s="28"/>
      <c r="D30" s="23" t="s">
        <v>33</v>
      </c>
      <c r="L30" s="28"/>
    </row>
    <row r="31" spans="2:12" s="7" customFormat="1" ht="16.5" customHeight="1">
      <c r="B31" s="93"/>
      <c r="E31" s="187" t="s">
        <v>1</v>
      </c>
      <c r="F31" s="187"/>
      <c r="G31" s="187"/>
      <c r="H31" s="187"/>
      <c r="L31" s="93"/>
    </row>
    <row r="32" spans="2:12" s="1" customFormat="1" ht="6.9" customHeight="1">
      <c r="B32" s="28"/>
      <c r="L32" s="28"/>
    </row>
    <row r="33" spans="2:12" s="1" customFormat="1" ht="6.9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35" customHeight="1">
      <c r="B34" s="28"/>
      <c r="D34" s="94" t="s">
        <v>35</v>
      </c>
      <c r="J34" s="65">
        <f>ROUND(J129, 2)</f>
        <v>0</v>
      </c>
      <c r="L34" s="28"/>
    </row>
    <row r="35" spans="2:12" s="1" customFormat="1" ht="6.9" customHeight="1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4" customHeight="1">
      <c r="B36" s="28"/>
      <c r="F36" s="31" t="s">
        <v>37</v>
      </c>
      <c r="I36" s="31" t="s">
        <v>36</v>
      </c>
      <c r="J36" s="31" t="s">
        <v>38</v>
      </c>
      <c r="L36" s="28"/>
    </row>
    <row r="37" spans="2:12" s="1" customFormat="1" ht="14.4" customHeight="1">
      <c r="B37" s="28"/>
      <c r="D37" s="54" t="s">
        <v>39</v>
      </c>
      <c r="E37" s="33" t="s">
        <v>40</v>
      </c>
      <c r="F37" s="95">
        <f>ROUND((SUM(BE129:BE165)),  2)</f>
        <v>0</v>
      </c>
      <c r="G37" s="96"/>
      <c r="H37" s="96"/>
      <c r="I37" s="97">
        <v>0.2</v>
      </c>
      <c r="J37" s="95">
        <f>ROUND(((SUM(BE129:BE165))*I37),  2)</f>
        <v>0</v>
      </c>
      <c r="L37" s="28"/>
    </row>
    <row r="38" spans="2:12" s="1" customFormat="1" ht="14.4" customHeight="1">
      <c r="B38" s="28"/>
      <c r="E38" s="33" t="s">
        <v>41</v>
      </c>
      <c r="F38" s="95">
        <f>ROUND((SUM(BF129:BF165)),  2)</f>
        <v>0</v>
      </c>
      <c r="G38" s="96"/>
      <c r="H38" s="96"/>
      <c r="I38" s="97">
        <v>0.2</v>
      </c>
      <c r="J38" s="95">
        <f>ROUND(((SUM(BF129:BF165))*I38),  2)</f>
        <v>0</v>
      </c>
      <c r="L38" s="28"/>
    </row>
    <row r="39" spans="2:12" s="1" customFormat="1" ht="14.4" hidden="1" customHeight="1">
      <c r="B39" s="28"/>
      <c r="E39" s="23" t="s">
        <v>42</v>
      </c>
      <c r="F39" s="84">
        <f>ROUND((SUM(BG129:BG165)),  2)</f>
        <v>0</v>
      </c>
      <c r="I39" s="98">
        <v>0.2</v>
      </c>
      <c r="J39" s="84">
        <f>0</f>
        <v>0</v>
      </c>
      <c r="L39" s="28"/>
    </row>
    <row r="40" spans="2:12" s="1" customFormat="1" ht="14.4" hidden="1" customHeight="1">
      <c r="B40" s="28"/>
      <c r="E40" s="23" t="s">
        <v>43</v>
      </c>
      <c r="F40" s="84">
        <f>ROUND((SUM(BH129:BH165)),  2)</f>
        <v>0</v>
      </c>
      <c r="I40" s="98">
        <v>0.2</v>
      </c>
      <c r="J40" s="84">
        <f>0</f>
        <v>0</v>
      </c>
      <c r="L40" s="28"/>
    </row>
    <row r="41" spans="2:12" s="1" customFormat="1" ht="14.4" hidden="1" customHeight="1">
      <c r="B41" s="28"/>
      <c r="E41" s="33" t="s">
        <v>44</v>
      </c>
      <c r="F41" s="95">
        <f>ROUND((SUM(BI129:BI165)),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6.9" customHeight="1">
      <c r="B42" s="28"/>
      <c r="L42" s="28"/>
    </row>
    <row r="43" spans="2:12" s="1" customFormat="1" ht="25.35" customHeight="1">
      <c r="B43" s="28"/>
      <c r="C43" s="99"/>
      <c r="D43" s="100" t="s">
        <v>45</v>
      </c>
      <c r="E43" s="56"/>
      <c r="F43" s="56"/>
      <c r="G43" s="101" t="s">
        <v>46</v>
      </c>
      <c r="H43" s="102" t="s">
        <v>47</v>
      </c>
      <c r="I43" s="56"/>
      <c r="J43" s="103">
        <f>SUM(J34:J41)</f>
        <v>0</v>
      </c>
      <c r="K43" s="104"/>
      <c r="L43" s="28"/>
    </row>
    <row r="44" spans="2:12" s="1" customFormat="1" ht="14.4" customHeight="1">
      <c r="B44" s="28"/>
      <c r="L44" s="28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ht="10.199999999999999">
      <c r="B51" s="16"/>
      <c r="L51" s="16"/>
    </row>
    <row r="52" spans="2:12" ht="10.199999999999999">
      <c r="B52" s="16"/>
      <c r="L52" s="16"/>
    </row>
    <row r="53" spans="2:12" ht="10.199999999999999">
      <c r="B53" s="16"/>
      <c r="L53" s="16"/>
    </row>
    <row r="54" spans="2:12" ht="10.199999999999999">
      <c r="B54" s="16"/>
      <c r="L54" s="16"/>
    </row>
    <row r="55" spans="2:12" ht="10.199999999999999">
      <c r="B55" s="16"/>
      <c r="L55" s="16"/>
    </row>
    <row r="56" spans="2:12" ht="10.199999999999999">
      <c r="B56" s="16"/>
      <c r="L56" s="16"/>
    </row>
    <row r="57" spans="2:12" ht="10.199999999999999">
      <c r="B57" s="16"/>
      <c r="L57" s="16"/>
    </row>
    <row r="58" spans="2:12" ht="10.199999999999999">
      <c r="B58" s="16"/>
      <c r="L58" s="16"/>
    </row>
    <row r="59" spans="2:12" ht="10.199999999999999">
      <c r="B59" s="16"/>
      <c r="L59" s="16"/>
    </row>
    <row r="60" spans="2:12" ht="10.199999999999999">
      <c r="B60" s="16"/>
      <c r="L60" s="16"/>
    </row>
    <row r="61" spans="2:12" s="1" customFormat="1" ht="13.2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ht="10.199999999999999">
      <c r="B62" s="16"/>
      <c r="L62" s="16"/>
    </row>
    <row r="63" spans="2:12" ht="10.199999999999999">
      <c r="B63" s="16"/>
      <c r="L63" s="16"/>
    </row>
    <row r="64" spans="2:12" ht="10.199999999999999">
      <c r="B64" s="16"/>
      <c r="L64" s="16"/>
    </row>
    <row r="65" spans="2:12" s="1" customFormat="1" ht="13.2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ht="10.199999999999999">
      <c r="B66" s="16"/>
      <c r="L66" s="16"/>
    </row>
    <row r="67" spans="2:12" ht="10.199999999999999">
      <c r="B67" s="16"/>
      <c r="L67" s="16"/>
    </row>
    <row r="68" spans="2:12" ht="10.199999999999999">
      <c r="B68" s="16"/>
      <c r="L68" s="16"/>
    </row>
    <row r="69" spans="2:12" ht="10.199999999999999">
      <c r="B69" s="16"/>
      <c r="L69" s="16"/>
    </row>
    <row r="70" spans="2:12" ht="10.199999999999999">
      <c r="B70" s="16"/>
      <c r="L70" s="16"/>
    </row>
    <row r="71" spans="2:12" ht="10.199999999999999">
      <c r="B71" s="16"/>
      <c r="L71" s="16"/>
    </row>
    <row r="72" spans="2:12" ht="10.199999999999999">
      <c r="B72" s="16"/>
      <c r="L72" s="16"/>
    </row>
    <row r="73" spans="2:12" ht="10.199999999999999">
      <c r="B73" s="16"/>
      <c r="L73" s="16"/>
    </row>
    <row r="74" spans="2:12" ht="10.199999999999999">
      <c r="B74" s="16"/>
      <c r="L74" s="16"/>
    </row>
    <row r="75" spans="2:12" ht="10.199999999999999">
      <c r="B75" s="16"/>
      <c r="L75" s="16"/>
    </row>
    <row r="76" spans="2:12" s="1" customFormat="1" ht="13.2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" customHeight="1">
      <c r="B82" s="28"/>
      <c r="C82" s="17" t="s">
        <v>293</v>
      </c>
      <c r="L82" s="28"/>
    </row>
    <row r="83" spans="2:12" s="1" customFormat="1" ht="6.9" customHeight="1">
      <c r="B83" s="28"/>
      <c r="L83" s="28"/>
    </row>
    <row r="84" spans="2:12" s="1" customFormat="1" ht="12" customHeight="1">
      <c r="B84" s="28"/>
      <c r="C84" s="23" t="s">
        <v>15</v>
      </c>
      <c r="L84" s="28"/>
    </row>
    <row r="85" spans="2:12" s="1" customFormat="1" ht="16.5" customHeight="1">
      <c r="B85" s="28"/>
      <c r="E85" s="226" t="str">
        <f>E7</f>
        <v>Archeoskanzen Bojná</v>
      </c>
      <c r="F85" s="227"/>
      <c r="G85" s="227"/>
      <c r="H85" s="227"/>
      <c r="L85" s="28"/>
    </row>
    <row r="86" spans="2:12" ht="12" customHeight="1">
      <c r="B86" s="16"/>
      <c r="C86" s="23" t="s">
        <v>287</v>
      </c>
      <c r="L86" s="16"/>
    </row>
    <row r="87" spans="2:12" ht="16.5" customHeight="1">
      <c r="B87" s="16"/>
      <c r="E87" s="226" t="s">
        <v>288</v>
      </c>
      <c r="F87" s="183"/>
      <c r="G87" s="183"/>
      <c r="H87" s="183"/>
      <c r="L87" s="16"/>
    </row>
    <row r="88" spans="2:12" ht="12" customHeight="1">
      <c r="B88" s="16"/>
      <c r="C88" s="23" t="s">
        <v>289</v>
      </c>
      <c r="L88" s="16"/>
    </row>
    <row r="89" spans="2:12" s="1" customFormat="1" ht="16.5" customHeight="1">
      <c r="B89" s="28"/>
      <c r="E89" s="221" t="s">
        <v>290</v>
      </c>
      <c r="F89" s="228"/>
      <c r="G89" s="228"/>
      <c r="H89" s="228"/>
      <c r="L89" s="28"/>
    </row>
    <row r="90" spans="2:12" s="1" customFormat="1" ht="12" customHeight="1">
      <c r="B90" s="28"/>
      <c r="C90" s="23" t="s">
        <v>291</v>
      </c>
      <c r="L90" s="28"/>
    </row>
    <row r="91" spans="2:12" s="1" customFormat="1" ht="16.5" customHeight="1">
      <c r="B91" s="28"/>
      <c r="E91" s="208" t="str">
        <f>E13</f>
        <v>SO-1.1_AA - Architektonicko stavebné riešenie</v>
      </c>
      <c r="F91" s="228"/>
      <c r="G91" s="228"/>
      <c r="H91" s="228"/>
      <c r="L91" s="28"/>
    </row>
    <row r="92" spans="2:12" s="1" customFormat="1" ht="6.9" customHeight="1">
      <c r="B92" s="28"/>
      <c r="L92" s="28"/>
    </row>
    <row r="93" spans="2:12" s="1" customFormat="1" ht="12" customHeight="1">
      <c r="B93" s="28"/>
      <c r="C93" s="23" t="s">
        <v>19</v>
      </c>
      <c r="F93" s="21" t="str">
        <f>F16</f>
        <v>okrajová časť obce Bojná</v>
      </c>
      <c r="I93" s="23" t="s">
        <v>21</v>
      </c>
      <c r="J93" s="51" t="str">
        <f>IF(J16="","",J16)</f>
        <v>19. 6. 2024</v>
      </c>
      <c r="L93" s="28"/>
    </row>
    <row r="94" spans="2:12" s="1" customFormat="1" ht="6.9" customHeight="1">
      <c r="B94" s="28"/>
      <c r="L94" s="28"/>
    </row>
    <row r="95" spans="2:12" s="1" customFormat="1" ht="40.049999999999997" customHeight="1">
      <c r="B95" s="28"/>
      <c r="C95" s="23" t="s">
        <v>23</v>
      </c>
      <c r="F95" s="21" t="str">
        <f>E19</f>
        <v>Obec Bojná, 201 Bojná, 956 01 Bojná</v>
      </c>
      <c r="I95" s="23" t="s">
        <v>29</v>
      </c>
      <c r="J95" s="26" t="str">
        <f>E25</f>
        <v>Projekt design s.r.o., Brezová 89/1B, Tovarníky</v>
      </c>
      <c r="L95" s="28"/>
    </row>
    <row r="96" spans="2:12" s="1" customFormat="1" ht="40.049999999999997" customHeight="1">
      <c r="B96" s="28"/>
      <c r="C96" s="23" t="s">
        <v>27</v>
      </c>
      <c r="F96" s="21" t="str">
        <f>IF(E22="","",E22)</f>
        <v>Vyplň údaj</v>
      </c>
      <c r="I96" s="23" t="s">
        <v>32</v>
      </c>
      <c r="J96" s="26" t="str">
        <f>E28</f>
        <v>Projekt design s.r.o., Brezová 89/1B, Tovarníky</v>
      </c>
      <c r="L96" s="28"/>
    </row>
    <row r="97" spans="2:47" s="1" customFormat="1" ht="10.35" customHeight="1">
      <c r="B97" s="28"/>
      <c r="L97" s="28"/>
    </row>
    <row r="98" spans="2:47" s="1" customFormat="1" ht="29.25" customHeight="1">
      <c r="B98" s="28"/>
      <c r="C98" s="107" t="s">
        <v>294</v>
      </c>
      <c r="D98" s="99"/>
      <c r="E98" s="99"/>
      <c r="F98" s="99"/>
      <c r="G98" s="99"/>
      <c r="H98" s="99"/>
      <c r="I98" s="99"/>
      <c r="J98" s="108" t="s">
        <v>295</v>
      </c>
      <c r="K98" s="99"/>
      <c r="L98" s="28"/>
    </row>
    <row r="99" spans="2:47" s="1" customFormat="1" ht="10.35" customHeight="1">
      <c r="B99" s="28"/>
      <c r="L99" s="28"/>
    </row>
    <row r="100" spans="2:47" s="1" customFormat="1" ht="22.8" customHeight="1">
      <c r="B100" s="28"/>
      <c r="C100" s="109" t="s">
        <v>296</v>
      </c>
      <c r="J100" s="65">
        <f>J129</f>
        <v>0</v>
      </c>
      <c r="L100" s="28"/>
      <c r="AU100" s="13" t="s">
        <v>297</v>
      </c>
    </row>
    <row r="101" spans="2:47" s="8" customFormat="1" ht="24.9" customHeight="1">
      <c r="B101" s="110"/>
      <c r="D101" s="111" t="s">
        <v>298</v>
      </c>
      <c r="E101" s="112"/>
      <c r="F101" s="112"/>
      <c r="G101" s="112"/>
      <c r="H101" s="112"/>
      <c r="I101" s="112"/>
      <c r="J101" s="113">
        <f>J130</f>
        <v>0</v>
      </c>
      <c r="L101" s="110"/>
    </row>
    <row r="102" spans="2:47" s="9" customFormat="1" ht="19.95" customHeight="1">
      <c r="B102" s="114"/>
      <c r="D102" s="115" t="s">
        <v>299</v>
      </c>
      <c r="E102" s="116"/>
      <c r="F102" s="116"/>
      <c r="G102" s="116"/>
      <c r="H102" s="116"/>
      <c r="I102" s="116"/>
      <c r="J102" s="117">
        <f>J131</f>
        <v>0</v>
      </c>
      <c r="L102" s="114"/>
    </row>
    <row r="103" spans="2:47" s="9" customFormat="1" ht="19.95" customHeight="1">
      <c r="B103" s="114"/>
      <c r="D103" s="115" t="s">
        <v>300</v>
      </c>
      <c r="E103" s="116"/>
      <c r="F103" s="116"/>
      <c r="G103" s="116"/>
      <c r="H103" s="116"/>
      <c r="I103" s="116"/>
      <c r="J103" s="117">
        <f>J141</f>
        <v>0</v>
      </c>
      <c r="L103" s="114"/>
    </row>
    <row r="104" spans="2:47" s="9" customFormat="1" ht="19.95" customHeight="1">
      <c r="B104" s="114"/>
      <c r="D104" s="115" t="s">
        <v>301</v>
      </c>
      <c r="E104" s="116"/>
      <c r="F104" s="116"/>
      <c r="G104" s="116"/>
      <c r="H104" s="116"/>
      <c r="I104" s="116"/>
      <c r="J104" s="117">
        <f>J150</f>
        <v>0</v>
      </c>
      <c r="L104" s="114"/>
    </row>
    <row r="105" spans="2:47" s="9" customFormat="1" ht="19.95" customHeight="1">
      <c r="B105" s="114"/>
      <c r="D105" s="115" t="s">
        <v>302</v>
      </c>
      <c r="E105" s="116"/>
      <c r="F105" s="116"/>
      <c r="G105" s="116"/>
      <c r="H105" s="116"/>
      <c r="I105" s="116"/>
      <c r="J105" s="117">
        <f>J159</f>
        <v>0</v>
      </c>
      <c r="L105" s="114"/>
    </row>
    <row r="106" spans="2:47" s="1" customFormat="1" ht="21.75" customHeight="1">
      <c r="B106" s="28"/>
      <c r="L106" s="28"/>
    </row>
    <row r="107" spans="2:47" s="1" customFormat="1" ht="6.9" customHeight="1"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28"/>
    </row>
    <row r="111" spans="2:47" s="1" customFormat="1" ht="6.9" customHeight="1">
      <c r="B111" s="45"/>
      <c r="C111" s="46"/>
      <c r="D111" s="46"/>
      <c r="E111" s="46"/>
      <c r="F111" s="46"/>
      <c r="G111" s="46"/>
      <c r="H111" s="46"/>
      <c r="I111" s="46"/>
      <c r="J111" s="46"/>
      <c r="K111" s="46"/>
      <c r="L111" s="28"/>
    </row>
    <row r="112" spans="2:47" s="1" customFormat="1" ht="24.9" customHeight="1">
      <c r="B112" s="28"/>
      <c r="C112" s="17" t="s">
        <v>303</v>
      </c>
      <c r="L112" s="28"/>
    </row>
    <row r="113" spans="2:20" s="1" customFormat="1" ht="6.9" customHeight="1">
      <c r="B113" s="28"/>
      <c r="L113" s="28"/>
    </row>
    <row r="114" spans="2:20" s="1" customFormat="1" ht="12" customHeight="1">
      <c r="B114" s="28"/>
      <c r="C114" s="23" t="s">
        <v>15</v>
      </c>
      <c r="L114" s="28"/>
    </row>
    <row r="115" spans="2:20" s="1" customFormat="1" ht="16.5" customHeight="1">
      <c r="B115" s="28"/>
      <c r="E115" s="226" t="str">
        <f>E7</f>
        <v>Archeoskanzen Bojná</v>
      </c>
      <c r="F115" s="227"/>
      <c r="G115" s="227"/>
      <c r="H115" s="227"/>
      <c r="L115" s="28"/>
    </row>
    <row r="116" spans="2:20" ht="12" customHeight="1">
      <c r="B116" s="16"/>
      <c r="C116" s="23" t="s">
        <v>287</v>
      </c>
      <c r="L116" s="16"/>
    </row>
    <row r="117" spans="2:20" ht="16.5" customHeight="1">
      <c r="B117" s="16"/>
      <c r="E117" s="226" t="s">
        <v>288</v>
      </c>
      <c r="F117" s="183"/>
      <c r="G117" s="183"/>
      <c r="H117" s="183"/>
      <c r="L117" s="16"/>
    </row>
    <row r="118" spans="2:20" ht="12" customHeight="1">
      <c r="B118" s="16"/>
      <c r="C118" s="23" t="s">
        <v>289</v>
      </c>
      <c r="L118" s="16"/>
    </row>
    <row r="119" spans="2:20" s="1" customFormat="1" ht="16.5" customHeight="1">
      <c r="B119" s="28"/>
      <c r="E119" s="221" t="s">
        <v>290</v>
      </c>
      <c r="F119" s="228"/>
      <c r="G119" s="228"/>
      <c r="H119" s="228"/>
      <c r="L119" s="28"/>
    </row>
    <row r="120" spans="2:20" s="1" customFormat="1" ht="12" customHeight="1">
      <c r="B120" s="28"/>
      <c r="C120" s="23" t="s">
        <v>291</v>
      </c>
      <c r="L120" s="28"/>
    </row>
    <row r="121" spans="2:20" s="1" customFormat="1" ht="16.5" customHeight="1">
      <c r="B121" s="28"/>
      <c r="E121" s="208" t="str">
        <f>E13</f>
        <v>SO-1.1_AA - Architektonicko stavebné riešenie</v>
      </c>
      <c r="F121" s="228"/>
      <c r="G121" s="228"/>
      <c r="H121" s="228"/>
      <c r="L121" s="28"/>
    </row>
    <row r="122" spans="2:20" s="1" customFormat="1" ht="6.9" customHeight="1">
      <c r="B122" s="28"/>
      <c r="L122" s="28"/>
    </row>
    <row r="123" spans="2:20" s="1" customFormat="1" ht="12" customHeight="1">
      <c r="B123" s="28"/>
      <c r="C123" s="23" t="s">
        <v>19</v>
      </c>
      <c r="F123" s="21" t="str">
        <f>F16</f>
        <v>okrajová časť obce Bojná</v>
      </c>
      <c r="I123" s="23" t="s">
        <v>21</v>
      </c>
      <c r="J123" s="51" t="str">
        <f>IF(J16="","",J16)</f>
        <v>19. 6. 2024</v>
      </c>
      <c r="L123" s="28"/>
    </row>
    <row r="124" spans="2:20" s="1" customFormat="1" ht="6.9" customHeight="1">
      <c r="B124" s="28"/>
      <c r="L124" s="28"/>
    </row>
    <row r="125" spans="2:20" s="1" customFormat="1" ht="40.049999999999997" customHeight="1">
      <c r="B125" s="28"/>
      <c r="C125" s="23" t="s">
        <v>23</v>
      </c>
      <c r="F125" s="21" t="str">
        <f>E19</f>
        <v>Obec Bojná, 201 Bojná, 956 01 Bojná</v>
      </c>
      <c r="I125" s="23" t="s">
        <v>29</v>
      </c>
      <c r="J125" s="26" t="str">
        <f>E25</f>
        <v>Projekt design s.r.o., Brezová 89/1B, Tovarníky</v>
      </c>
      <c r="L125" s="28"/>
    </row>
    <row r="126" spans="2:20" s="1" customFormat="1" ht="40.049999999999997" customHeight="1">
      <c r="B126" s="28"/>
      <c r="C126" s="23" t="s">
        <v>27</v>
      </c>
      <c r="F126" s="21" t="str">
        <f>IF(E22="","",E22)</f>
        <v>Vyplň údaj</v>
      </c>
      <c r="I126" s="23" t="s">
        <v>32</v>
      </c>
      <c r="J126" s="26" t="str">
        <f>E28</f>
        <v>Projekt design s.r.o., Brezová 89/1B, Tovarníky</v>
      </c>
      <c r="L126" s="28"/>
    </row>
    <row r="127" spans="2:20" s="1" customFormat="1" ht="10.35" customHeight="1">
      <c r="B127" s="28"/>
      <c r="L127" s="28"/>
    </row>
    <row r="128" spans="2:20" s="10" customFormat="1" ht="29.25" customHeight="1">
      <c r="B128" s="118"/>
      <c r="C128" s="119" t="s">
        <v>304</v>
      </c>
      <c r="D128" s="120" t="s">
        <v>60</v>
      </c>
      <c r="E128" s="120" t="s">
        <v>56</v>
      </c>
      <c r="F128" s="120" t="s">
        <v>7531</v>
      </c>
      <c r="G128" s="120" t="s">
        <v>305</v>
      </c>
      <c r="H128" s="120" t="s">
        <v>306</v>
      </c>
      <c r="I128" s="120" t="s">
        <v>307</v>
      </c>
      <c r="J128" s="121" t="s">
        <v>295</v>
      </c>
      <c r="K128" s="122" t="s">
        <v>308</v>
      </c>
      <c r="L128" s="118"/>
      <c r="M128" s="58" t="s">
        <v>1</v>
      </c>
      <c r="N128" s="59" t="s">
        <v>39</v>
      </c>
      <c r="O128" s="59" t="s">
        <v>309</v>
      </c>
      <c r="P128" s="59" t="s">
        <v>310</v>
      </c>
      <c r="Q128" s="59" t="s">
        <v>311</v>
      </c>
      <c r="R128" s="59" t="s">
        <v>312</v>
      </c>
      <c r="S128" s="59" t="s">
        <v>313</v>
      </c>
      <c r="T128" s="60" t="s">
        <v>314</v>
      </c>
    </row>
    <row r="129" spans="2:65" s="1" customFormat="1" ht="22.8" customHeight="1">
      <c r="B129" s="28"/>
      <c r="C129" s="63" t="s">
        <v>296</v>
      </c>
      <c r="J129" s="123">
        <f>BK129</f>
        <v>0</v>
      </c>
      <c r="L129" s="28"/>
      <c r="M129" s="61"/>
      <c r="N129" s="52"/>
      <c r="O129" s="52"/>
      <c r="P129" s="124">
        <f>P130</f>
        <v>0</v>
      </c>
      <c r="Q129" s="52"/>
      <c r="R129" s="124">
        <f>R130</f>
        <v>21690.382584499999</v>
      </c>
      <c r="S129" s="52"/>
      <c r="T129" s="125">
        <f>T130</f>
        <v>0</v>
      </c>
      <c r="AT129" s="13" t="s">
        <v>74</v>
      </c>
      <c r="AU129" s="13" t="s">
        <v>297</v>
      </c>
      <c r="BK129" s="126">
        <f>BK130</f>
        <v>0</v>
      </c>
    </row>
    <row r="130" spans="2:65" s="11" customFormat="1" ht="25.95" customHeight="1">
      <c r="B130" s="127"/>
      <c r="D130" s="128" t="s">
        <v>74</v>
      </c>
      <c r="E130" s="129" t="s">
        <v>315</v>
      </c>
      <c r="F130" s="129" t="s">
        <v>316</v>
      </c>
      <c r="I130" s="130"/>
      <c r="J130" s="131">
        <f>BK130</f>
        <v>0</v>
      </c>
      <c r="L130" s="127"/>
      <c r="M130" s="132"/>
      <c r="P130" s="133">
        <f>P131+P141+P150+P159</f>
        <v>0</v>
      </c>
      <c r="R130" s="133">
        <f>R131+R141+R150+R159</f>
        <v>21690.382584499999</v>
      </c>
      <c r="T130" s="134">
        <f>T131+T141+T150+T159</f>
        <v>0</v>
      </c>
      <c r="AR130" s="128" t="s">
        <v>82</v>
      </c>
      <c r="AT130" s="135" t="s">
        <v>74</v>
      </c>
      <c r="AU130" s="135" t="s">
        <v>75</v>
      </c>
      <c r="AY130" s="128" t="s">
        <v>317</v>
      </c>
      <c r="BK130" s="136">
        <f>BK131+BK141+BK150+BK159</f>
        <v>0</v>
      </c>
    </row>
    <row r="131" spans="2:65" s="11" customFormat="1" ht="22.8" customHeight="1">
      <c r="B131" s="127"/>
      <c r="D131" s="128" t="s">
        <v>74</v>
      </c>
      <c r="E131" s="137" t="s">
        <v>82</v>
      </c>
      <c r="F131" s="137" t="s">
        <v>318</v>
      </c>
      <c r="I131" s="130"/>
      <c r="J131" s="138">
        <f>BK131</f>
        <v>0</v>
      </c>
      <c r="L131" s="127"/>
      <c r="M131" s="132"/>
      <c r="P131" s="133">
        <f>SUM(P132:P140)</f>
        <v>0</v>
      </c>
      <c r="R131" s="133">
        <f>SUM(R132:R140)</f>
        <v>0</v>
      </c>
      <c r="T131" s="134">
        <f>SUM(T132:T140)</f>
        <v>0</v>
      </c>
      <c r="AR131" s="128" t="s">
        <v>82</v>
      </c>
      <c r="AT131" s="135" t="s">
        <v>74</v>
      </c>
      <c r="AU131" s="135" t="s">
        <v>82</v>
      </c>
      <c r="AY131" s="128" t="s">
        <v>317</v>
      </c>
      <c r="BK131" s="136">
        <f>SUM(BK132:BK140)</f>
        <v>0</v>
      </c>
    </row>
    <row r="132" spans="2:65" s="1" customFormat="1" ht="33" customHeight="1">
      <c r="B132" s="139"/>
      <c r="C132" s="140" t="s">
        <v>82</v>
      </c>
      <c r="D132" s="140" t="s">
        <v>319</v>
      </c>
      <c r="E132" s="141" t="s">
        <v>320</v>
      </c>
      <c r="F132" s="142" t="s">
        <v>321</v>
      </c>
      <c r="G132" s="143" t="s">
        <v>322</v>
      </c>
      <c r="H132" s="144">
        <v>1094.04</v>
      </c>
      <c r="I132" s="145"/>
      <c r="J132" s="146">
        <f t="shared" ref="J132:J140" si="0">ROUND(I132*H132,2)</f>
        <v>0</v>
      </c>
      <c r="K132" s="147"/>
      <c r="L132" s="28"/>
      <c r="M132" s="148" t="s">
        <v>1</v>
      </c>
      <c r="N132" s="149" t="s">
        <v>41</v>
      </c>
      <c r="P132" s="150">
        <f t="shared" ref="P132:P140" si="1">O132*H132</f>
        <v>0</v>
      </c>
      <c r="Q132" s="150">
        <v>0</v>
      </c>
      <c r="R132" s="150">
        <f t="shared" ref="R132:R140" si="2">Q132*H132</f>
        <v>0</v>
      </c>
      <c r="S132" s="150">
        <v>0</v>
      </c>
      <c r="T132" s="151">
        <f t="shared" ref="T132:T140" si="3">S132*H132</f>
        <v>0</v>
      </c>
      <c r="AR132" s="152" t="s">
        <v>259</v>
      </c>
      <c r="AT132" s="152" t="s">
        <v>319</v>
      </c>
      <c r="AU132" s="152" t="s">
        <v>87</v>
      </c>
      <c r="AY132" s="13" t="s">
        <v>317</v>
      </c>
      <c r="BE132" s="153">
        <f t="shared" ref="BE132:BE140" si="4">IF(N132="základná",J132,0)</f>
        <v>0</v>
      </c>
      <c r="BF132" s="153">
        <f t="shared" ref="BF132:BF140" si="5">IF(N132="znížená",J132,0)</f>
        <v>0</v>
      </c>
      <c r="BG132" s="153">
        <f t="shared" ref="BG132:BG140" si="6">IF(N132="zákl. prenesená",J132,0)</f>
        <v>0</v>
      </c>
      <c r="BH132" s="153">
        <f t="shared" ref="BH132:BH140" si="7">IF(N132="zníž. prenesená",J132,0)</f>
        <v>0</v>
      </c>
      <c r="BI132" s="153">
        <f t="shared" ref="BI132:BI140" si="8">IF(N132="nulová",J132,0)</f>
        <v>0</v>
      </c>
      <c r="BJ132" s="13" t="s">
        <v>87</v>
      </c>
      <c r="BK132" s="153">
        <f t="shared" ref="BK132:BK140" si="9">ROUND(I132*H132,2)</f>
        <v>0</v>
      </c>
      <c r="BL132" s="13" t="s">
        <v>259</v>
      </c>
      <c r="BM132" s="152" t="s">
        <v>323</v>
      </c>
    </row>
    <row r="133" spans="2:65" s="1" customFormat="1" ht="24.15" customHeight="1">
      <c r="B133" s="139"/>
      <c r="C133" s="140" t="s">
        <v>87</v>
      </c>
      <c r="D133" s="140" t="s">
        <v>319</v>
      </c>
      <c r="E133" s="141" t="s">
        <v>324</v>
      </c>
      <c r="F133" s="142" t="s">
        <v>325</v>
      </c>
      <c r="G133" s="143" t="s">
        <v>322</v>
      </c>
      <c r="H133" s="144">
        <v>1914.57</v>
      </c>
      <c r="I133" s="145"/>
      <c r="J133" s="146">
        <f t="shared" si="0"/>
        <v>0</v>
      </c>
      <c r="K133" s="147"/>
      <c r="L133" s="28"/>
      <c r="M133" s="148" t="s">
        <v>1</v>
      </c>
      <c r="N133" s="149" t="s">
        <v>41</v>
      </c>
      <c r="P133" s="150">
        <f t="shared" si="1"/>
        <v>0</v>
      </c>
      <c r="Q133" s="150">
        <v>0</v>
      </c>
      <c r="R133" s="150">
        <f t="shared" si="2"/>
        <v>0</v>
      </c>
      <c r="S133" s="150">
        <v>0</v>
      </c>
      <c r="T133" s="151">
        <f t="shared" si="3"/>
        <v>0</v>
      </c>
      <c r="AR133" s="152" t="s">
        <v>259</v>
      </c>
      <c r="AT133" s="152" t="s">
        <v>319</v>
      </c>
      <c r="AU133" s="152" t="s">
        <v>87</v>
      </c>
      <c r="AY133" s="13" t="s">
        <v>317</v>
      </c>
      <c r="BE133" s="153">
        <f t="shared" si="4"/>
        <v>0</v>
      </c>
      <c r="BF133" s="153">
        <f t="shared" si="5"/>
        <v>0</v>
      </c>
      <c r="BG133" s="153">
        <f t="shared" si="6"/>
        <v>0</v>
      </c>
      <c r="BH133" s="153">
        <f t="shared" si="7"/>
        <v>0</v>
      </c>
      <c r="BI133" s="153">
        <f t="shared" si="8"/>
        <v>0</v>
      </c>
      <c r="BJ133" s="13" t="s">
        <v>87</v>
      </c>
      <c r="BK133" s="153">
        <f t="shared" si="9"/>
        <v>0</v>
      </c>
      <c r="BL133" s="13" t="s">
        <v>259</v>
      </c>
      <c r="BM133" s="152" t="s">
        <v>326</v>
      </c>
    </row>
    <row r="134" spans="2:65" s="1" customFormat="1" ht="24.15" customHeight="1">
      <c r="B134" s="139"/>
      <c r="C134" s="140" t="s">
        <v>92</v>
      </c>
      <c r="D134" s="140" t="s">
        <v>319</v>
      </c>
      <c r="E134" s="141" t="s">
        <v>327</v>
      </c>
      <c r="F134" s="142" t="s">
        <v>328</v>
      </c>
      <c r="G134" s="143" t="s">
        <v>322</v>
      </c>
      <c r="H134" s="144">
        <v>957.28499999999997</v>
      </c>
      <c r="I134" s="145"/>
      <c r="J134" s="146">
        <f t="shared" si="0"/>
        <v>0</v>
      </c>
      <c r="K134" s="147"/>
      <c r="L134" s="28"/>
      <c r="M134" s="148" t="s">
        <v>1</v>
      </c>
      <c r="N134" s="149" t="s">
        <v>41</v>
      </c>
      <c r="P134" s="150">
        <f t="shared" si="1"/>
        <v>0</v>
      </c>
      <c r="Q134" s="150">
        <v>0</v>
      </c>
      <c r="R134" s="150">
        <f t="shared" si="2"/>
        <v>0</v>
      </c>
      <c r="S134" s="150">
        <v>0</v>
      </c>
      <c r="T134" s="151">
        <f t="shared" si="3"/>
        <v>0</v>
      </c>
      <c r="AR134" s="152" t="s">
        <v>259</v>
      </c>
      <c r="AT134" s="152" t="s">
        <v>319</v>
      </c>
      <c r="AU134" s="152" t="s">
        <v>87</v>
      </c>
      <c r="AY134" s="13" t="s">
        <v>317</v>
      </c>
      <c r="BE134" s="153">
        <f t="shared" si="4"/>
        <v>0</v>
      </c>
      <c r="BF134" s="153">
        <f t="shared" si="5"/>
        <v>0</v>
      </c>
      <c r="BG134" s="153">
        <f t="shared" si="6"/>
        <v>0</v>
      </c>
      <c r="BH134" s="153">
        <f t="shared" si="7"/>
        <v>0</v>
      </c>
      <c r="BI134" s="153">
        <f t="shared" si="8"/>
        <v>0</v>
      </c>
      <c r="BJ134" s="13" t="s">
        <v>87</v>
      </c>
      <c r="BK134" s="153">
        <f t="shared" si="9"/>
        <v>0</v>
      </c>
      <c r="BL134" s="13" t="s">
        <v>259</v>
      </c>
      <c r="BM134" s="152" t="s">
        <v>329</v>
      </c>
    </row>
    <row r="135" spans="2:65" s="1" customFormat="1" ht="44.25" customHeight="1">
      <c r="B135" s="139"/>
      <c r="C135" s="140" t="s">
        <v>259</v>
      </c>
      <c r="D135" s="140" t="s">
        <v>319</v>
      </c>
      <c r="E135" s="141" t="s">
        <v>330</v>
      </c>
      <c r="F135" s="142" t="s">
        <v>331</v>
      </c>
      <c r="G135" s="143" t="s">
        <v>322</v>
      </c>
      <c r="H135" s="144">
        <v>1094.04</v>
      </c>
      <c r="I135" s="145"/>
      <c r="J135" s="146">
        <f t="shared" si="0"/>
        <v>0</v>
      </c>
      <c r="K135" s="147"/>
      <c r="L135" s="28"/>
      <c r="M135" s="148" t="s">
        <v>1</v>
      </c>
      <c r="N135" s="149" t="s">
        <v>41</v>
      </c>
      <c r="P135" s="150">
        <f t="shared" si="1"/>
        <v>0</v>
      </c>
      <c r="Q135" s="150">
        <v>0</v>
      </c>
      <c r="R135" s="150">
        <f t="shared" si="2"/>
        <v>0</v>
      </c>
      <c r="S135" s="150">
        <v>0</v>
      </c>
      <c r="T135" s="151">
        <f t="shared" si="3"/>
        <v>0</v>
      </c>
      <c r="AR135" s="152" t="s">
        <v>259</v>
      </c>
      <c r="AT135" s="152" t="s">
        <v>319</v>
      </c>
      <c r="AU135" s="152" t="s">
        <v>87</v>
      </c>
      <c r="AY135" s="13" t="s">
        <v>317</v>
      </c>
      <c r="BE135" s="153">
        <f t="shared" si="4"/>
        <v>0</v>
      </c>
      <c r="BF135" s="153">
        <f t="shared" si="5"/>
        <v>0</v>
      </c>
      <c r="BG135" s="153">
        <f t="shared" si="6"/>
        <v>0</v>
      </c>
      <c r="BH135" s="153">
        <f t="shared" si="7"/>
        <v>0</v>
      </c>
      <c r="BI135" s="153">
        <f t="shared" si="8"/>
        <v>0</v>
      </c>
      <c r="BJ135" s="13" t="s">
        <v>87</v>
      </c>
      <c r="BK135" s="153">
        <f t="shared" si="9"/>
        <v>0</v>
      </c>
      <c r="BL135" s="13" t="s">
        <v>259</v>
      </c>
      <c r="BM135" s="152" t="s">
        <v>332</v>
      </c>
    </row>
    <row r="136" spans="2:65" s="1" customFormat="1" ht="44.25" customHeight="1">
      <c r="B136" s="139"/>
      <c r="C136" s="140" t="s">
        <v>262</v>
      </c>
      <c r="D136" s="140" t="s">
        <v>319</v>
      </c>
      <c r="E136" s="141" t="s">
        <v>333</v>
      </c>
      <c r="F136" s="142" t="s">
        <v>334</v>
      </c>
      <c r="G136" s="143" t="s">
        <v>322</v>
      </c>
      <c r="H136" s="144">
        <v>1914.57</v>
      </c>
      <c r="I136" s="145"/>
      <c r="J136" s="146">
        <f t="shared" si="0"/>
        <v>0</v>
      </c>
      <c r="K136" s="147"/>
      <c r="L136" s="28"/>
      <c r="M136" s="148" t="s">
        <v>1</v>
      </c>
      <c r="N136" s="149" t="s">
        <v>41</v>
      </c>
      <c r="P136" s="150">
        <f t="shared" si="1"/>
        <v>0</v>
      </c>
      <c r="Q136" s="150">
        <v>0</v>
      </c>
      <c r="R136" s="150">
        <f t="shared" si="2"/>
        <v>0</v>
      </c>
      <c r="S136" s="150">
        <v>0</v>
      </c>
      <c r="T136" s="151">
        <f t="shared" si="3"/>
        <v>0</v>
      </c>
      <c r="AR136" s="152" t="s">
        <v>259</v>
      </c>
      <c r="AT136" s="152" t="s">
        <v>319</v>
      </c>
      <c r="AU136" s="152" t="s">
        <v>87</v>
      </c>
      <c r="AY136" s="13" t="s">
        <v>317</v>
      </c>
      <c r="BE136" s="153">
        <f t="shared" si="4"/>
        <v>0</v>
      </c>
      <c r="BF136" s="153">
        <f t="shared" si="5"/>
        <v>0</v>
      </c>
      <c r="BG136" s="153">
        <f t="shared" si="6"/>
        <v>0</v>
      </c>
      <c r="BH136" s="153">
        <f t="shared" si="7"/>
        <v>0</v>
      </c>
      <c r="BI136" s="153">
        <f t="shared" si="8"/>
        <v>0</v>
      </c>
      <c r="BJ136" s="13" t="s">
        <v>87</v>
      </c>
      <c r="BK136" s="153">
        <f t="shared" si="9"/>
        <v>0</v>
      </c>
      <c r="BL136" s="13" t="s">
        <v>259</v>
      </c>
      <c r="BM136" s="152" t="s">
        <v>335</v>
      </c>
    </row>
    <row r="137" spans="2:65" s="1" customFormat="1" ht="24.15" customHeight="1">
      <c r="B137" s="139"/>
      <c r="C137" s="140" t="s">
        <v>265</v>
      </c>
      <c r="D137" s="140" t="s">
        <v>319</v>
      </c>
      <c r="E137" s="141" t="s">
        <v>336</v>
      </c>
      <c r="F137" s="142" t="s">
        <v>337</v>
      </c>
      <c r="G137" s="143" t="s">
        <v>322</v>
      </c>
      <c r="H137" s="144">
        <v>1094.04</v>
      </c>
      <c r="I137" s="145"/>
      <c r="J137" s="146">
        <f t="shared" si="0"/>
        <v>0</v>
      </c>
      <c r="K137" s="147"/>
      <c r="L137" s="28"/>
      <c r="M137" s="148" t="s">
        <v>1</v>
      </c>
      <c r="N137" s="149" t="s">
        <v>41</v>
      </c>
      <c r="P137" s="150">
        <f t="shared" si="1"/>
        <v>0</v>
      </c>
      <c r="Q137" s="150">
        <v>0</v>
      </c>
      <c r="R137" s="150">
        <f t="shared" si="2"/>
        <v>0</v>
      </c>
      <c r="S137" s="150">
        <v>0</v>
      </c>
      <c r="T137" s="151">
        <f t="shared" si="3"/>
        <v>0</v>
      </c>
      <c r="AR137" s="152" t="s">
        <v>259</v>
      </c>
      <c r="AT137" s="152" t="s">
        <v>319</v>
      </c>
      <c r="AU137" s="152" t="s">
        <v>87</v>
      </c>
      <c r="AY137" s="13" t="s">
        <v>317</v>
      </c>
      <c r="BE137" s="153">
        <f t="shared" si="4"/>
        <v>0</v>
      </c>
      <c r="BF137" s="153">
        <f t="shared" si="5"/>
        <v>0</v>
      </c>
      <c r="BG137" s="153">
        <f t="shared" si="6"/>
        <v>0</v>
      </c>
      <c r="BH137" s="153">
        <f t="shared" si="7"/>
        <v>0</v>
      </c>
      <c r="BI137" s="153">
        <f t="shared" si="8"/>
        <v>0</v>
      </c>
      <c r="BJ137" s="13" t="s">
        <v>87</v>
      </c>
      <c r="BK137" s="153">
        <f t="shared" si="9"/>
        <v>0</v>
      </c>
      <c r="BL137" s="13" t="s">
        <v>259</v>
      </c>
      <c r="BM137" s="152" t="s">
        <v>338</v>
      </c>
    </row>
    <row r="138" spans="2:65" s="1" customFormat="1" ht="24.15" customHeight="1">
      <c r="B138" s="139"/>
      <c r="C138" s="140" t="s">
        <v>268</v>
      </c>
      <c r="D138" s="140" t="s">
        <v>319</v>
      </c>
      <c r="E138" s="141" t="s">
        <v>339</v>
      </c>
      <c r="F138" s="142" t="s">
        <v>340</v>
      </c>
      <c r="G138" s="143" t="s">
        <v>322</v>
      </c>
      <c r="H138" s="144">
        <v>1914.57</v>
      </c>
      <c r="I138" s="145"/>
      <c r="J138" s="146">
        <f t="shared" si="0"/>
        <v>0</v>
      </c>
      <c r="K138" s="147"/>
      <c r="L138" s="28"/>
      <c r="M138" s="148" t="s">
        <v>1</v>
      </c>
      <c r="N138" s="149" t="s">
        <v>41</v>
      </c>
      <c r="P138" s="150">
        <f t="shared" si="1"/>
        <v>0</v>
      </c>
      <c r="Q138" s="150">
        <v>0</v>
      </c>
      <c r="R138" s="150">
        <f t="shared" si="2"/>
        <v>0</v>
      </c>
      <c r="S138" s="150">
        <v>0</v>
      </c>
      <c r="T138" s="151">
        <f t="shared" si="3"/>
        <v>0</v>
      </c>
      <c r="AR138" s="152" t="s">
        <v>259</v>
      </c>
      <c r="AT138" s="152" t="s">
        <v>319</v>
      </c>
      <c r="AU138" s="152" t="s">
        <v>87</v>
      </c>
      <c r="AY138" s="13" t="s">
        <v>317</v>
      </c>
      <c r="BE138" s="153">
        <f t="shared" si="4"/>
        <v>0</v>
      </c>
      <c r="BF138" s="153">
        <f t="shared" si="5"/>
        <v>0</v>
      </c>
      <c r="BG138" s="153">
        <f t="shared" si="6"/>
        <v>0</v>
      </c>
      <c r="BH138" s="153">
        <f t="shared" si="7"/>
        <v>0</v>
      </c>
      <c r="BI138" s="153">
        <f t="shared" si="8"/>
        <v>0</v>
      </c>
      <c r="BJ138" s="13" t="s">
        <v>87</v>
      </c>
      <c r="BK138" s="153">
        <f t="shared" si="9"/>
        <v>0</v>
      </c>
      <c r="BL138" s="13" t="s">
        <v>259</v>
      </c>
      <c r="BM138" s="152" t="s">
        <v>341</v>
      </c>
    </row>
    <row r="139" spans="2:65" s="1" customFormat="1" ht="24.15" customHeight="1">
      <c r="B139" s="139"/>
      <c r="C139" s="140" t="s">
        <v>271</v>
      </c>
      <c r="D139" s="140" t="s">
        <v>319</v>
      </c>
      <c r="E139" s="141" t="s">
        <v>342</v>
      </c>
      <c r="F139" s="142" t="s">
        <v>343</v>
      </c>
      <c r="G139" s="143" t="s">
        <v>322</v>
      </c>
      <c r="H139" s="144">
        <v>1094.04</v>
      </c>
      <c r="I139" s="145"/>
      <c r="J139" s="146">
        <f t="shared" si="0"/>
        <v>0</v>
      </c>
      <c r="K139" s="147"/>
      <c r="L139" s="28"/>
      <c r="M139" s="148" t="s">
        <v>1</v>
      </c>
      <c r="N139" s="149" t="s">
        <v>41</v>
      </c>
      <c r="P139" s="150">
        <f t="shared" si="1"/>
        <v>0</v>
      </c>
      <c r="Q139" s="150">
        <v>0</v>
      </c>
      <c r="R139" s="150">
        <f t="shared" si="2"/>
        <v>0</v>
      </c>
      <c r="S139" s="150">
        <v>0</v>
      </c>
      <c r="T139" s="151">
        <f t="shared" si="3"/>
        <v>0</v>
      </c>
      <c r="AR139" s="152" t="s">
        <v>259</v>
      </c>
      <c r="AT139" s="152" t="s">
        <v>319</v>
      </c>
      <c r="AU139" s="152" t="s">
        <v>87</v>
      </c>
      <c r="AY139" s="13" t="s">
        <v>317</v>
      </c>
      <c r="BE139" s="153">
        <f t="shared" si="4"/>
        <v>0</v>
      </c>
      <c r="BF139" s="153">
        <f t="shared" si="5"/>
        <v>0</v>
      </c>
      <c r="BG139" s="153">
        <f t="shared" si="6"/>
        <v>0</v>
      </c>
      <c r="BH139" s="153">
        <f t="shared" si="7"/>
        <v>0</v>
      </c>
      <c r="BI139" s="153">
        <f t="shared" si="8"/>
        <v>0</v>
      </c>
      <c r="BJ139" s="13" t="s">
        <v>87</v>
      </c>
      <c r="BK139" s="153">
        <f t="shared" si="9"/>
        <v>0</v>
      </c>
      <c r="BL139" s="13" t="s">
        <v>259</v>
      </c>
      <c r="BM139" s="152" t="s">
        <v>344</v>
      </c>
    </row>
    <row r="140" spans="2:65" s="1" customFormat="1" ht="21.75" customHeight="1">
      <c r="B140" s="139"/>
      <c r="C140" s="140" t="s">
        <v>274</v>
      </c>
      <c r="D140" s="140" t="s">
        <v>319</v>
      </c>
      <c r="E140" s="141" t="s">
        <v>345</v>
      </c>
      <c r="F140" s="142" t="s">
        <v>346</v>
      </c>
      <c r="G140" s="143" t="s">
        <v>322</v>
      </c>
      <c r="H140" s="144">
        <v>1914.57</v>
      </c>
      <c r="I140" s="145"/>
      <c r="J140" s="146">
        <f t="shared" si="0"/>
        <v>0</v>
      </c>
      <c r="K140" s="147"/>
      <c r="L140" s="28"/>
      <c r="M140" s="148" t="s">
        <v>1</v>
      </c>
      <c r="N140" s="149" t="s">
        <v>41</v>
      </c>
      <c r="P140" s="150">
        <f t="shared" si="1"/>
        <v>0</v>
      </c>
      <c r="Q140" s="150">
        <v>0</v>
      </c>
      <c r="R140" s="150">
        <f t="shared" si="2"/>
        <v>0</v>
      </c>
      <c r="S140" s="150">
        <v>0</v>
      </c>
      <c r="T140" s="151">
        <f t="shared" si="3"/>
        <v>0</v>
      </c>
      <c r="AR140" s="152" t="s">
        <v>259</v>
      </c>
      <c r="AT140" s="152" t="s">
        <v>319</v>
      </c>
      <c r="AU140" s="152" t="s">
        <v>87</v>
      </c>
      <c r="AY140" s="13" t="s">
        <v>317</v>
      </c>
      <c r="BE140" s="153">
        <f t="shared" si="4"/>
        <v>0</v>
      </c>
      <c r="BF140" s="153">
        <f t="shared" si="5"/>
        <v>0</v>
      </c>
      <c r="BG140" s="153">
        <f t="shared" si="6"/>
        <v>0</v>
      </c>
      <c r="BH140" s="153">
        <f t="shared" si="7"/>
        <v>0</v>
      </c>
      <c r="BI140" s="153">
        <f t="shared" si="8"/>
        <v>0</v>
      </c>
      <c r="BJ140" s="13" t="s">
        <v>87</v>
      </c>
      <c r="BK140" s="153">
        <f t="shared" si="9"/>
        <v>0</v>
      </c>
      <c r="BL140" s="13" t="s">
        <v>259</v>
      </c>
      <c r="BM140" s="152" t="s">
        <v>347</v>
      </c>
    </row>
    <row r="141" spans="2:65" s="11" customFormat="1" ht="22.8" customHeight="1">
      <c r="B141" s="127"/>
      <c r="D141" s="128" t="s">
        <v>74</v>
      </c>
      <c r="E141" s="137" t="s">
        <v>348</v>
      </c>
      <c r="F141" s="137" t="s">
        <v>349</v>
      </c>
      <c r="I141" s="130"/>
      <c r="J141" s="138">
        <f>BK141</f>
        <v>0</v>
      </c>
      <c r="L141" s="127"/>
      <c r="M141" s="132"/>
      <c r="P141" s="133">
        <f>SUM(P142:P149)</f>
        <v>0</v>
      </c>
      <c r="R141" s="133">
        <f>SUM(R142:R149)</f>
        <v>5402.5385845000001</v>
      </c>
      <c r="T141" s="134">
        <f>SUM(T142:T149)</f>
        <v>0</v>
      </c>
      <c r="AR141" s="128" t="s">
        <v>82</v>
      </c>
      <c r="AT141" s="135" t="s">
        <v>74</v>
      </c>
      <c r="AU141" s="135" t="s">
        <v>82</v>
      </c>
      <c r="AY141" s="128" t="s">
        <v>317</v>
      </c>
      <c r="BK141" s="136">
        <f>SUM(BK142:BK149)</f>
        <v>0</v>
      </c>
    </row>
    <row r="142" spans="2:65" s="1" customFormat="1" ht="33" customHeight="1">
      <c r="B142" s="139"/>
      <c r="C142" s="140" t="s">
        <v>277</v>
      </c>
      <c r="D142" s="140" t="s">
        <v>319</v>
      </c>
      <c r="E142" s="141" t="s">
        <v>350</v>
      </c>
      <c r="F142" s="142" t="s">
        <v>351</v>
      </c>
      <c r="G142" s="143" t="s">
        <v>322</v>
      </c>
      <c r="H142" s="144">
        <v>3008.61</v>
      </c>
      <c r="I142" s="145"/>
      <c r="J142" s="146">
        <f t="shared" ref="J142:J149" si="10">ROUND(I142*H142,2)</f>
        <v>0</v>
      </c>
      <c r="K142" s="147"/>
      <c r="L142" s="28"/>
      <c r="M142" s="148" t="s">
        <v>1</v>
      </c>
      <c r="N142" s="149" t="s">
        <v>41</v>
      </c>
      <c r="P142" s="150">
        <f t="shared" ref="P142:P149" si="11">O142*H142</f>
        <v>0</v>
      </c>
      <c r="Q142" s="150">
        <v>0</v>
      </c>
      <c r="R142" s="150">
        <f t="shared" ref="R142:R149" si="12">Q142*H142</f>
        <v>0</v>
      </c>
      <c r="S142" s="150">
        <v>0</v>
      </c>
      <c r="T142" s="151">
        <f t="shared" ref="T142:T149" si="13">S142*H142</f>
        <v>0</v>
      </c>
      <c r="AR142" s="152" t="s">
        <v>259</v>
      </c>
      <c r="AT142" s="152" t="s">
        <v>319</v>
      </c>
      <c r="AU142" s="152" t="s">
        <v>87</v>
      </c>
      <c r="AY142" s="13" t="s">
        <v>317</v>
      </c>
      <c r="BE142" s="153">
        <f t="shared" ref="BE142:BE149" si="14">IF(N142="základná",J142,0)</f>
        <v>0</v>
      </c>
      <c r="BF142" s="153">
        <f t="shared" ref="BF142:BF149" si="15">IF(N142="znížená",J142,0)</f>
        <v>0</v>
      </c>
      <c r="BG142" s="153">
        <f t="shared" ref="BG142:BG149" si="16">IF(N142="zákl. prenesená",J142,0)</f>
        <v>0</v>
      </c>
      <c r="BH142" s="153">
        <f t="shared" ref="BH142:BH149" si="17">IF(N142="zníž. prenesená",J142,0)</f>
        <v>0</v>
      </c>
      <c r="BI142" s="153">
        <f t="shared" ref="BI142:BI149" si="18">IF(N142="nulová",J142,0)</f>
        <v>0</v>
      </c>
      <c r="BJ142" s="13" t="s">
        <v>87</v>
      </c>
      <c r="BK142" s="153">
        <f t="shared" ref="BK142:BK149" si="19">ROUND(I142*H142,2)</f>
        <v>0</v>
      </c>
      <c r="BL142" s="13" t="s">
        <v>259</v>
      </c>
      <c r="BM142" s="152" t="s">
        <v>352</v>
      </c>
    </row>
    <row r="143" spans="2:65" s="1" customFormat="1" ht="16.5" customHeight="1">
      <c r="B143" s="139"/>
      <c r="C143" s="154" t="s">
        <v>280</v>
      </c>
      <c r="D143" s="154" t="s">
        <v>353</v>
      </c>
      <c r="E143" s="155" t="s">
        <v>354</v>
      </c>
      <c r="F143" s="156" t="s">
        <v>355</v>
      </c>
      <c r="G143" s="157" t="s">
        <v>356</v>
      </c>
      <c r="H143" s="158">
        <v>3790.8490000000002</v>
      </c>
      <c r="I143" s="159"/>
      <c r="J143" s="160">
        <f t="shared" si="10"/>
        <v>0</v>
      </c>
      <c r="K143" s="161"/>
      <c r="L143" s="162"/>
      <c r="M143" s="163" t="s">
        <v>1</v>
      </c>
      <c r="N143" s="164" t="s">
        <v>41</v>
      </c>
      <c r="P143" s="150">
        <f t="shared" si="11"/>
        <v>0</v>
      </c>
      <c r="Q143" s="150">
        <v>1</v>
      </c>
      <c r="R143" s="150">
        <f t="shared" si="12"/>
        <v>3790.8490000000002</v>
      </c>
      <c r="S143" s="150">
        <v>0</v>
      </c>
      <c r="T143" s="151">
        <f t="shared" si="13"/>
        <v>0</v>
      </c>
      <c r="AR143" s="152" t="s">
        <v>271</v>
      </c>
      <c r="AT143" s="152" t="s">
        <v>353</v>
      </c>
      <c r="AU143" s="152" t="s">
        <v>87</v>
      </c>
      <c r="AY143" s="13" t="s">
        <v>317</v>
      </c>
      <c r="BE143" s="153">
        <f t="shared" si="14"/>
        <v>0</v>
      </c>
      <c r="BF143" s="153">
        <f t="shared" si="15"/>
        <v>0</v>
      </c>
      <c r="BG143" s="153">
        <f t="shared" si="16"/>
        <v>0</v>
      </c>
      <c r="BH143" s="153">
        <f t="shared" si="17"/>
        <v>0</v>
      </c>
      <c r="BI143" s="153">
        <f t="shared" si="18"/>
        <v>0</v>
      </c>
      <c r="BJ143" s="13" t="s">
        <v>87</v>
      </c>
      <c r="BK143" s="153">
        <f t="shared" si="19"/>
        <v>0</v>
      </c>
      <c r="BL143" s="13" t="s">
        <v>259</v>
      </c>
      <c r="BM143" s="152" t="s">
        <v>357</v>
      </c>
    </row>
    <row r="144" spans="2:65" s="1" customFormat="1" ht="16.5" customHeight="1">
      <c r="B144" s="139"/>
      <c r="C144" s="154" t="s">
        <v>358</v>
      </c>
      <c r="D144" s="154" t="s">
        <v>353</v>
      </c>
      <c r="E144" s="155" t="s">
        <v>359</v>
      </c>
      <c r="F144" s="156" t="s">
        <v>360</v>
      </c>
      <c r="G144" s="157" t="s">
        <v>356</v>
      </c>
      <c r="H144" s="158">
        <v>1604.5920000000001</v>
      </c>
      <c r="I144" s="159"/>
      <c r="J144" s="160">
        <f t="shared" si="10"/>
        <v>0</v>
      </c>
      <c r="K144" s="161"/>
      <c r="L144" s="162"/>
      <c r="M144" s="163" t="s">
        <v>1</v>
      </c>
      <c r="N144" s="164" t="s">
        <v>41</v>
      </c>
      <c r="P144" s="150">
        <f t="shared" si="11"/>
        <v>0</v>
      </c>
      <c r="Q144" s="150">
        <v>1</v>
      </c>
      <c r="R144" s="150">
        <f t="shared" si="12"/>
        <v>1604.5920000000001</v>
      </c>
      <c r="S144" s="150">
        <v>0</v>
      </c>
      <c r="T144" s="151">
        <f t="shared" si="13"/>
        <v>0</v>
      </c>
      <c r="AR144" s="152" t="s">
        <v>271</v>
      </c>
      <c r="AT144" s="152" t="s">
        <v>353</v>
      </c>
      <c r="AU144" s="152" t="s">
        <v>87</v>
      </c>
      <c r="AY144" s="13" t="s">
        <v>317</v>
      </c>
      <c r="BE144" s="153">
        <f t="shared" si="14"/>
        <v>0</v>
      </c>
      <c r="BF144" s="153">
        <f t="shared" si="15"/>
        <v>0</v>
      </c>
      <c r="BG144" s="153">
        <f t="shared" si="16"/>
        <v>0</v>
      </c>
      <c r="BH144" s="153">
        <f t="shared" si="17"/>
        <v>0</v>
      </c>
      <c r="BI144" s="153">
        <f t="shared" si="18"/>
        <v>0</v>
      </c>
      <c r="BJ144" s="13" t="s">
        <v>87</v>
      </c>
      <c r="BK144" s="153">
        <f t="shared" si="19"/>
        <v>0</v>
      </c>
      <c r="BL144" s="13" t="s">
        <v>259</v>
      </c>
      <c r="BM144" s="152" t="s">
        <v>361</v>
      </c>
    </row>
    <row r="145" spans="2:65" s="1" customFormat="1" ht="24.15" customHeight="1">
      <c r="B145" s="139"/>
      <c r="C145" s="140" t="s">
        <v>362</v>
      </c>
      <c r="D145" s="140" t="s">
        <v>319</v>
      </c>
      <c r="E145" s="141" t="s">
        <v>339</v>
      </c>
      <c r="F145" s="142" t="s">
        <v>340</v>
      </c>
      <c r="G145" s="143" t="s">
        <v>322</v>
      </c>
      <c r="H145" s="144">
        <v>3008.61</v>
      </c>
      <c r="I145" s="145"/>
      <c r="J145" s="146">
        <f t="shared" si="10"/>
        <v>0</v>
      </c>
      <c r="K145" s="147"/>
      <c r="L145" s="28"/>
      <c r="M145" s="148" t="s">
        <v>1</v>
      </c>
      <c r="N145" s="149" t="s">
        <v>41</v>
      </c>
      <c r="P145" s="150">
        <f t="shared" si="11"/>
        <v>0</v>
      </c>
      <c r="Q145" s="150">
        <v>0</v>
      </c>
      <c r="R145" s="150">
        <f t="shared" si="12"/>
        <v>0</v>
      </c>
      <c r="S145" s="150">
        <v>0</v>
      </c>
      <c r="T145" s="151">
        <f t="shared" si="13"/>
        <v>0</v>
      </c>
      <c r="AR145" s="152" t="s">
        <v>259</v>
      </c>
      <c r="AT145" s="152" t="s">
        <v>319</v>
      </c>
      <c r="AU145" s="152" t="s">
        <v>87</v>
      </c>
      <c r="AY145" s="13" t="s">
        <v>317</v>
      </c>
      <c r="BE145" s="153">
        <f t="shared" si="14"/>
        <v>0</v>
      </c>
      <c r="BF145" s="153">
        <f t="shared" si="15"/>
        <v>0</v>
      </c>
      <c r="BG145" s="153">
        <f t="shared" si="16"/>
        <v>0</v>
      </c>
      <c r="BH145" s="153">
        <f t="shared" si="17"/>
        <v>0</v>
      </c>
      <c r="BI145" s="153">
        <f t="shared" si="18"/>
        <v>0</v>
      </c>
      <c r="BJ145" s="13" t="s">
        <v>87</v>
      </c>
      <c r="BK145" s="153">
        <f t="shared" si="19"/>
        <v>0</v>
      </c>
      <c r="BL145" s="13" t="s">
        <v>259</v>
      </c>
      <c r="BM145" s="152" t="s">
        <v>363</v>
      </c>
    </row>
    <row r="146" spans="2:65" s="1" customFormat="1" ht="37.799999999999997" customHeight="1">
      <c r="B146" s="139"/>
      <c r="C146" s="140" t="s">
        <v>364</v>
      </c>
      <c r="D146" s="140" t="s">
        <v>319</v>
      </c>
      <c r="E146" s="141" t="s">
        <v>365</v>
      </c>
      <c r="F146" s="142" t="s">
        <v>366</v>
      </c>
      <c r="G146" s="143" t="s">
        <v>322</v>
      </c>
      <c r="H146" s="144">
        <v>3008.61</v>
      </c>
      <c r="I146" s="145"/>
      <c r="J146" s="146">
        <f t="shared" si="10"/>
        <v>0</v>
      </c>
      <c r="K146" s="147"/>
      <c r="L146" s="28"/>
      <c r="M146" s="148" t="s">
        <v>1</v>
      </c>
      <c r="N146" s="149" t="s">
        <v>41</v>
      </c>
      <c r="P146" s="150">
        <f t="shared" si="11"/>
        <v>0</v>
      </c>
      <c r="Q146" s="150">
        <v>0</v>
      </c>
      <c r="R146" s="150">
        <f t="shared" si="12"/>
        <v>0</v>
      </c>
      <c r="S146" s="150">
        <v>0</v>
      </c>
      <c r="T146" s="151">
        <f t="shared" si="13"/>
        <v>0</v>
      </c>
      <c r="AR146" s="152" t="s">
        <v>259</v>
      </c>
      <c r="AT146" s="152" t="s">
        <v>319</v>
      </c>
      <c r="AU146" s="152" t="s">
        <v>87</v>
      </c>
      <c r="AY146" s="13" t="s">
        <v>317</v>
      </c>
      <c r="BE146" s="153">
        <f t="shared" si="14"/>
        <v>0</v>
      </c>
      <c r="BF146" s="153">
        <f t="shared" si="15"/>
        <v>0</v>
      </c>
      <c r="BG146" s="153">
        <f t="shared" si="16"/>
        <v>0</v>
      </c>
      <c r="BH146" s="153">
        <f t="shared" si="17"/>
        <v>0</v>
      </c>
      <c r="BI146" s="153">
        <f t="shared" si="18"/>
        <v>0</v>
      </c>
      <c r="BJ146" s="13" t="s">
        <v>87</v>
      </c>
      <c r="BK146" s="153">
        <f t="shared" si="19"/>
        <v>0</v>
      </c>
      <c r="BL146" s="13" t="s">
        <v>259</v>
      </c>
      <c r="BM146" s="152" t="s">
        <v>367</v>
      </c>
    </row>
    <row r="147" spans="2:65" s="1" customFormat="1" ht="37.799999999999997" customHeight="1">
      <c r="B147" s="139"/>
      <c r="C147" s="140" t="s">
        <v>368</v>
      </c>
      <c r="D147" s="140" t="s">
        <v>319</v>
      </c>
      <c r="E147" s="141" t="s">
        <v>369</v>
      </c>
      <c r="F147" s="142" t="s">
        <v>370</v>
      </c>
      <c r="G147" s="143" t="s">
        <v>322</v>
      </c>
      <c r="H147" s="144">
        <v>3008.61</v>
      </c>
      <c r="I147" s="145"/>
      <c r="J147" s="146">
        <f t="shared" si="10"/>
        <v>0</v>
      </c>
      <c r="K147" s="147"/>
      <c r="L147" s="28"/>
      <c r="M147" s="148" t="s">
        <v>1</v>
      </c>
      <c r="N147" s="149" t="s">
        <v>41</v>
      </c>
      <c r="P147" s="150">
        <f t="shared" si="11"/>
        <v>0</v>
      </c>
      <c r="Q147" s="150">
        <v>0</v>
      </c>
      <c r="R147" s="150">
        <f t="shared" si="12"/>
        <v>0</v>
      </c>
      <c r="S147" s="150">
        <v>0</v>
      </c>
      <c r="T147" s="151">
        <f t="shared" si="13"/>
        <v>0</v>
      </c>
      <c r="AR147" s="152" t="s">
        <v>259</v>
      </c>
      <c r="AT147" s="152" t="s">
        <v>319</v>
      </c>
      <c r="AU147" s="152" t="s">
        <v>87</v>
      </c>
      <c r="AY147" s="13" t="s">
        <v>317</v>
      </c>
      <c r="BE147" s="153">
        <f t="shared" si="14"/>
        <v>0</v>
      </c>
      <c r="BF147" s="153">
        <f t="shared" si="15"/>
        <v>0</v>
      </c>
      <c r="BG147" s="153">
        <f t="shared" si="16"/>
        <v>0</v>
      </c>
      <c r="BH147" s="153">
        <f t="shared" si="17"/>
        <v>0</v>
      </c>
      <c r="BI147" s="153">
        <f t="shared" si="18"/>
        <v>0</v>
      </c>
      <c r="BJ147" s="13" t="s">
        <v>87</v>
      </c>
      <c r="BK147" s="153">
        <f t="shared" si="19"/>
        <v>0</v>
      </c>
      <c r="BL147" s="13" t="s">
        <v>259</v>
      </c>
      <c r="BM147" s="152" t="s">
        <v>371</v>
      </c>
    </row>
    <row r="148" spans="2:65" s="1" customFormat="1" ht="33" customHeight="1">
      <c r="B148" s="139"/>
      <c r="C148" s="140" t="s">
        <v>372</v>
      </c>
      <c r="D148" s="140" t="s">
        <v>319</v>
      </c>
      <c r="E148" s="141" t="s">
        <v>373</v>
      </c>
      <c r="F148" s="142" t="s">
        <v>374</v>
      </c>
      <c r="G148" s="143" t="s">
        <v>375</v>
      </c>
      <c r="H148" s="144">
        <v>16410.599999999999</v>
      </c>
      <c r="I148" s="145"/>
      <c r="J148" s="146">
        <f t="shared" si="10"/>
        <v>0</v>
      </c>
      <c r="K148" s="147"/>
      <c r="L148" s="28"/>
      <c r="M148" s="148" t="s">
        <v>1</v>
      </c>
      <c r="N148" s="149" t="s">
        <v>41</v>
      </c>
      <c r="P148" s="150">
        <f t="shared" si="11"/>
        <v>0</v>
      </c>
      <c r="Q148" s="150">
        <v>3.0000000000000001E-5</v>
      </c>
      <c r="R148" s="150">
        <f t="shared" si="12"/>
        <v>0.49231799999999998</v>
      </c>
      <c r="S148" s="150">
        <v>0</v>
      </c>
      <c r="T148" s="151">
        <f t="shared" si="13"/>
        <v>0</v>
      </c>
      <c r="AR148" s="152" t="s">
        <v>259</v>
      </c>
      <c r="AT148" s="152" t="s">
        <v>319</v>
      </c>
      <c r="AU148" s="152" t="s">
        <v>87</v>
      </c>
      <c r="AY148" s="13" t="s">
        <v>317</v>
      </c>
      <c r="BE148" s="153">
        <f t="shared" si="14"/>
        <v>0</v>
      </c>
      <c r="BF148" s="153">
        <f t="shared" si="15"/>
        <v>0</v>
      </c>
      <c r="BG148" s="153">
        <f t="shared" si="16"/>
        <v>0</v>
      </c>
      <c r="BH148" s="153">
        <f t="shared" si="17"/>
        <v>0</v>
      </c>
      <c r="BI148" s="153">
        <f t="shared" si="18"/>
        <v>0</v>
      </c>
      <c r="BJ148" s="13" t="s">
        <v>87</v>
      </c>
      <c r="BK148" s="153">
        <f t="shared" si="19"/>
        <v>0</v>
      </c>
      <c r="BL148" s="13" t="s">
        <v>259</v>
      </c>
      <c r="BM148" s="152" t="s">
        <v>376</v>
      </c>
    </row>
    <row r="149" spans="2:65" s="1" customFormat="1" ht="16.5" customHeight="1">
      <c r="B149" s="139"/>
      <c r="C149" s="154" t="s">
        <v>377</v>
      </c>
      <c r="D149" s="154" t="s">
        <v>353</v>
      </c>
      <c r="E149" s="155" t="s">
        <v>378</v>
      </c>
      <c r="F149" s="156" t="s">
        <v>379</v>
      </c>
      <c r="G149" s="157" t="s">
        <v>375</v>
      </c>
      <c r="H149" s="158">
        <v>18872.189999999999</v>
      </c>
      <c r="I149" s="159"/>
      <c r="J149" s="160">
        <f t="shared" si="10"/>
        <v>0</v>
      </c>
      <c r="K149" s="161"/>
      <c r="L149" s="162"/>
      <c r="M149" s="163" t="s">
        <v>1</v>
      </c>
      <c r="N149" s="164" t="s">
        <v>41</v>
      </c>
      <c r="P149" s="150">
        <f t="shared" si="11"/>
        <v>0</v>
      </c>
      <c r="Q149" s="150">
        <v>3.5E-4</v>
      </c>
      <c r="R149" s="150">
        <f t="shared" si="12"/>
        <v>6.605266499999999</v>
      </c>
      <c r="S149" s="150">
        <v>0</v>
      </c>
      <c r="T149" s="151">
        <f t="shared" si="13"/>
        <v>0</v>
      </c>
      <c r="AR149" s="152" t="s">
        <v>271</v>
      </c>
      <c r="AT149" s="152" t="s">
        <v>353</v>
      </c>
      <c r="AU149" s="152" t="s">
        <v>87</v>
      </c>
      <c r="AY149" s="13" t="s">
        <v>317</v>
      </c>
      <c r="BE149" s="153">
        <f t="shared" si="14"/>
        <v>0</v>
      </c>
      <c r="BF149" s="153">
        <f t="shared" si="15"/>
        <v>0</v>
      </c>
      <c r="BG149" s="153">
        <f t="shared" si="16"/>
        <v>0</v>
      </c>
      <c r="BH149" s="153">
        <f t="shared" si="17"/>
        <v>0</v>
      </c>
      <c r="BI149" s="153">
        <f t="shared" si="18"/>
        <v>0</v>
      </c>
      <c r="BJ149" s="13" t="s">
        <v>87</v>
      </c>
      <c r="BK149" s="153">
        <f t="shared" si="19"/>
        <v>0</v>
      </c>
      <c r="BL149" s="13" t="s">
        <v>259</v>
      </c>
      <c r="BM149" s="152" t="s">
        <v>380</v>
      </c>
    </row>
    <row r="150" spans="2:65" s="11" customFormat="1" ht="22.8" customHeight="1">
      <c r="B150" s="127"/>
      <c r="D150" s="128" t="s">
        <v>74</v>
      </c>
      <c r="E150" s="137" t="s">
        <v>381</v>
      </c>
      <c r="F150" s="137" t="s">
        <v>382</v>
      </c>
      <c r="I150" s="130"/>
      <c r="J150" s="138">
        <f>BK150</f>
        <v>0</v>
      </c>
      <c r="L150" s="127"/>
      <c r="M150" s="132"/>
      <c r="P150" s="133">
        <f>SUM(P151:P158)</f>
        <v>0</v>
      </c>
      <c r="R150" s="133">
        <f>SUM(R151:R158)</f>
        <v>11177.418</v>
      </c>
      <c r="T150" s="134">
        <f>SUM(T151:T158)</f>
        <v>0</v>
      </c>
      <c r="AR150" s="128" t="s">
        <v>82</v>
      </c>
      <c r="AT150" s="135" t="s">
        <v>74</v>
      </c>
      <c r="AU150" s="135" t="s">
        <v>82</v>
      </c>
      <c r="AY150" s="128" t="s">
        <v>317</v>
      </c>
      <c r="BK150" s="136">
        <f>SUM(BK151:BK158)</f>
        <v>0</v>
      </c>
    </row>
    <row r="151" spans="2:65" s="1" customFormat="1" ht="33" customHeight="1">
      <c r="B151" s="139"/>
      <c r="C151" s="140" t="s">
        <v>383</v>
      </c>
      <c r="D151" s="140" t="s">
        <v>319</v>
      </c>
      <c r="E151" s="141" t="s">
        <v>350</v>
      </c>
      <c r="F151" s="142" t="s">
        <v>351</v>
      </c>
      <c r="G151" s="143" t="s">
        <v>322</v>
      </c>
      <c r="H151" s="144">
        <v>4967.6000000000004</v>
      </c>
      <c r="I151" s="145"/>
      <c r="J151" s="146">
        <f t="shared" ref="J151:J158" si="20">ROUND(I151*H151,2)</f>
        <v>0</v>
      </c>
      <c r="K151" s="147"/>
      <c r="L151" s="28"/>
      <c r="M151" s="148" t="s">
        <v>1</v>
      </c>
      <c r="N151" s="149" t="s">
        <v>41</v>
      </c>
      <c r="P151" s="150">
        <f t="shared" ref="P151:P158" si="21">O151*H151</f>
        <v>0</v>
      </c>
      <c r="Q151" s="150">
        <v>0</v>
      </c>
      <c r="R151" s="150">
        <f t="shared" ref="R151:R158" si="22">Q151*H151</f>
        <v>0</v>
      </c>
      <c r="S151" s="150">
        <v>0</v>
      </c>
      <c r="T151" s="151">
        <f t="shared" ref="T151:T158" si="23">S151*H151</f>
        <v>0</v>
      </c>
      <c r="AR151" s="152" t="s">
        <v>259</v>
      </c>
      <c r="AT151" s="152" t="s">
        <v>319</v>
      </c>
      <c r="AU151" s="152" t="s">
        <v>87</v>
      </c>
      <c r="AY151" s="13" t="s">
        <v>317</v>
      </c>
      <c r="BE151" s="153">
        <f t="shared" ref="BE151:BE158" si="24">IF(N151="základná",J151,0)</f>
        <v>0</v>
      </c>
      <c r="BF151" s="153">
        <f t="shared" ref="BF151:BF158" si="25">IF(N151="znížená",J151,0)</f>
        <v>0</v>
      </c>
      <c r="BG151" s="153">
        <f t="shared" ref="BG151:BG158" si="26">IF(N151="zákl. prenesená",J151,0)</f>
        <v>0</v>
      </c>
      <c r="BH151" s="153">
        <f t="shared" ref="BH151:BH158" si="27">IF(N151="zníž. prenesená",J151,0)</f>
        <v>0</v>
      </c>
      <c r="BI151" s="153">
        <f t="shared" ref="BI151:BI158" si="28">IF(N151="nulová",J151,0)</f>
        <v>0</v>
      </c>
      <c r="BJ151" s="13" t="s">
        <v>87</v>
      </c>
      <c r="BK151" s="153">
        <f t="shared" ref="BK151:BK158" si="29">ROUND(I151*H151,2)</f>
        <v>0</v>
      </c>
      <c r="BL151" s="13" t="s">
        <v>259</v>
      </c>
      <c r="BM151" s="152" t="s">
        <v>384</v>
      </c>
    </row>
    <row r="152" spans="2:65" s="1" customFormat="1" ht="16.5" customHeight="1">
      <c r="B152" s="139"/>
      <c r="C152" s="154" t="s">
        <v>385</v>
      </c>
      <c r="D152" s="154" t="s">
        <v>353</v>
      </c>
      <c r="E152" s="155" t="s">
        <v>354</v>
      </c>
      <c r="F152" s="156" t="s">
        <v>355</v>
      </c>
      <c r="G152" s="157" t="s">
        <v>356</v>
      </c>
      <c r="H152" s="158">
        <v>9388.7639999999992</v>
      </c>
      <c r="I152" s="159"/>
      <c r="J152" s="160">
        <f t="shared" si="20"/>
        <v>0</v>
      </c>
      <c r="K152" s="161"/>
      <c r="L152" s="162"/>
      <c r="M152" s="163" t="s">
        <v>1</v>
      </c>
      <c r="N152" s="164" t="s">
        <v>41</v>
      </c>
      <c r="P152" s="150">
        <f t="shared" si="21"/>
        <v>0</v>
      </c>
      <c r="Q152" s="150">
        <v>1</v>
      </c>
      <c r="R152" s="150">
        <f t="shared" si="22"/>
        <v>9388.7639999999992</v>
      </c>
      <c r="S152" s="150">
        <v>0</v>
      </c>
      <c r="T152" s="151">
        <f t="shared" si="23"/>
        <v>0</v>
      </c>
      <c r="AR152" s="152" t="s">
        <v>271</v>
      </c>
      <c r="AT152" s="152" t="s">
        <v>353</v>
      </c>
      <c r="AU152" s="152" t="s">
        <v>87</v>
      </c>
      <c r="AY152" s="13" t="s">
        <v>317</v>
      </c>
      <c r="BE152" s="153">
        <f t="shared" si="24"/>
        <v>0</v>
      </c>
      <c r="BF152" s="153">
        <f t="shared" si="25"/>
        <v>0</v>
      </c>
      <c r="BG152" s="153">
        <f t="shared" si="26"/>
        <v>0</v>
      </c>
      <c r="BH152" s="153">
        <f t="shared" si="27"/>
        <v>0</v>
      </c>
      <c r="BI152" s="153">
        <f t="shared" si="28"/>
        <v>0</v>
      </c>
      <c r="BJ152" s="13" t="s">
        <v>87</v>
      </c>
      <c r="BK152" s="153">
        <f t="shared" si="29"/>
        <v>0</v>
      </c>
      <c r="BL152" s="13" t="s">
        <v>259</v>
      </c>
      <c r="BM152" s="152" t="s">
        <v>386</v>
      </c>
    </row>
    <row r="153" spans="2:65" s="1" customFormat="1" ht="24.15" customHeight="1">
      <c r="B153" s="139"/>
      <c r="C153" s="140" t="s">
        <v>7</v>
      </c>
      <c r="D153" s="140" t="s">
        <v>319</v>
      </c>
      <c r="E153" s="141" t="s">
        <v>339</v>
      </c>
      <c r="F153" s="142" t="s">
        <v>340</v>
      </c>
      <c r="G153" s="143" t="s">
        <v>322</v>
      </c>
      <c r="H153" s="144">
        <v>4967.6000000000004</v>
      </c>
      <c r="I153" s="145"/>
      <c r="J153" s="146">
        <f t="shared" si="20"/>
        <v>0</v>
      </c>
      <c r="K153" s="147"/>
      <c r="L153" s="28"/>
      <c r="M153" s="148" t="s">
        <v>1</v>
      </c>
      <c r="N153" s="149" t="s">
        <v>41</v>
      </c>
      <c r="P153" s="150">
        <f t="shared" si="21"/>
        <v>0</v>
      </c>
      <c r="Q153" s="150">
        <v>0</v>
      </c>
      <c r="R153" s="150">
        <f t="shared" si="22"/>
        <v>0</v>
      </c>
      <c r="S153" s="150">
        <v>0</v>
      </c>
      <c r="T153" s="151">
        <f t="shared" si="23"/>
        <v>0</v>
      </c>
      <c r="AR153" s="152" t="s">
        <v>259</v>
      </c>
      <c r="AT153" s="152" t="s">
        <v>319</v>
      </c>
      <c r="AU153" s="152" t="s">
        <v>87</v>
      </c>
      <c r="AY153" s="13" t="s">
        <v>317</v>
      </c>
      <c r="BE153" s="153">
        <f t="shared" si="24"/>
        <v>0</v>
      </c>
      <c r="BF153" s="153">
        <f t="shared" si="25"/>
        <v>0</v>
      </c>
      <c r="BG153" s="153">
        <f t="shared" si="26"/>
        <v>0</v>
      </c>
      <c r="BH153" s="153">
        <f t="shared" si="27"/>
        <v>0</v>
      </c>
      <c r="BI153" s="153">
        <f t="shared" si="28"/>
        <v>0</v>
      </c>
      <c r="BJ153" s="13" t="s">
        <v>87</v>
      </c>
      <c r="BK153" s="153">
        <f t="shared" si="29"/>
        <v>0</v>
      </c>
      <c r="BL153" s="13" t="s">
        <v>259</v>
      </c>
      <c r="BM153" s="152" t="s">
        <v>387</v>
      </c>
    </row>
    <row r="154" spans="2:65" s="1" customFormat="1" ht="37.799999999999997" customHeight="1">
      <c r="B154" s="139"/>
      <c r="C154" s="140" t="s">
        <v>388</v>
      </c>
      <c r="D154" s="140" t="s">
        <v>319</v>
      </c>
      <c r="E154" s="141" t="s">
        <v>389</v>
      </c>
      <c r="F154" s="142" t="s">
        <v>390</v>
      </c>
      <c r="G154" s="143" t="s">
        <v>322</v>
      </c>
      <c r="H154" s="144">
        <v>4967.6000000000004</v>
      </c>
      <c r="I154" s="145"/>
      <c r="J154" s="146">
        <f t="shared" si="20"/>
        <v>0</v>
      </c>
      <c r="K154" s="147"/>
      <c r="L154" s="28"/>
      <c r="M154" s="148" t="s">
        <v>1</v>
      </c>
      <c r="N154" s="149" t="s">
        <v>41</v>
      </c>
      <c r="P154" s="150">
        <f t="shared" si="21"/>
        <v>0</v>
      </c>
      <c r="Q154" s="150">
        <v>0</v>
      </c>
      <c r="R154" s="150">
        <f t="shared" si="22"/>
        <v>0</v>
      </c>
      <c r="S154" s="150">
        <v>0</v>
      </c>
      <c r="T154" s="151">
        <f t="shared" si="23"/>
        <v>0</v>
      </c>
      <c r="AR154" s="152" t="s">
        <v>259</v>
      </c>
      <c r="AT154" s="152" t="s">
        <v>319</v>
      </c>
      <c r="AU154" s="152" t="s">
        <v>87</v>
      </c>
      <c r="AY154" s="13" t="s">
        <v>317</v>
      </c>
      <c r="BE154" s="153">
        <f t="shared" si="24"/>
        <v>0</v>
      </c>
      <c r="BF154" s="153">
        <f t="shared" si="25"/>
        <v>0</v>
      </c>
      <c r="BG154" s="153">
        <f t="shared" si="26"/>
        <v>0</v>
      </c>
      <c r="BH154" s="153">
        <f t="shared" si="27"/>
        <v>0</v>
      </c>
      <c r="BI154" s="153">
        <f t="shared" si="28"/>
        <v>0</v>
      </c>
      <c r="BJ154" s="13" t="s">
        <v>87</v>
      </c>
      <c r="BK154" s="153">
        <f t="shared" si="29"/>
        <v>0</v>
      </c>
      <c r="BL154" s="13" t="s">
        <v>259</v>
      </c>
      <c r="BM154" s="152" t="s">
        <v>391</v>
      </c>
    </row>
    <row r="155" spans="2:65" s="1" customFormat="1" ht="44.25" customHeight="1">
      <c r="B155" s="139"/>
      <c r="C155" s="140" t="s">
        <v>392</v>
      </c>
      <c r="D155" s="140" t="s">
        <v>319</v>
      </c>
      <c r="E155" s="141" t="s">
        <v>393</v>
      </c>
      <c r="F155" s="142" t="s">
        <v>394</v>
      </c>
      <c r="G155" s="143" t="s">
        <v>322</v>
      </c>
      <c r="H155" s="144">
        <v>134125.20000000001</v>
      </c>
      <c r="I155" s="145"/>
      <c r="J155" s="146">
        <f t="shared" si="20"/>
        <v>0</v>
      </c>
      <c r="K155" s="147"/>
      <c r="L155" s="28"/>
      <c r="M155" s="148" t="s">
        <v>1</v>
      </c>
      <c r="N155" s="149" t="s">
        <v>41</v>
      </c>
      <c r="P155" s="150">
        <f t="shared" si="21"/>
        <v>0</v>
      </c>
      <c r="Q155" s="150">
        <v>0</v>
      </c>
      <c r="R155" s="150">
        <f t="shared" si="22"/>
        <v>0</v>
      </c>
      <c r="S155" s="150">
        <v>0</v>
      </c>
      <c r="T155" s="151">
        <f t="shared" si="23"/>
        <v>0</v>
      </c>
      <c r="AR155" s="152" t="s">
        <v>259</v>
      </c>
      <c r="AT155" s="152" t="s">
        <v>319</v>
      </c>
      <c r="AU155" s="152" t="s">
        <v>87</v>
      </c>
      <c r="AY155" s="13" t="s">
        <v>317</v>
      </c>
      <c r="BE155" s="153">
        <f t="shared" si="24"/>
        <v>0</v>
      </c>
      <c r="BF155" s="153">
        <f t="shared" si="25"/>
        <v>0</v>
      </c>
      <c r="BG155" s="153">
        <f t="shared" si="26"/>
        <v>0</v>
      </c>
      <c r="BH155" s="153">
        <f t="shared" si="27"/>
        <v>0</v>
      </c>
      <c r="BI155" s="153">
        <f t="shared" si="28"/>
        <v>0</v>
      </c>
      <c r="BJ155" s="13" t="s">
        <v>87</v>
      </c>
      <c r="BK155" s="153">
        <f t="shared" si="29"/>
        <v>0</v>
      </c>
      <c r="BL155" s="13" t="s">
        <v>259</v>
      </c>
      <c r="BM155" s="152" t="s">
        <v>395</v>
      </c>
    </row>
    <row r="156" spans="2:65" s="1" customFormat="1" ht="37.799999999999997" customHeight="1">
      <c r="B156" s="139"/>
      <c r="C156" s="140" t="s">
        <v>396</v>
      </c>
      <c r="D156" s="140" t="s">
        <v>319</v>
      </c>
      <c r="E156" s="141" t="s">
        <v>369</v>
      </c>
      <c r="F156" s="142" t="s">
        <v>370</v>
      </c>
      <c r="G156" s="143" t="s">
        <v>322</v>
      </c>
      <c r="H156" s="144">
        <v>4967.6000000000004</v>
      </c>
      <c r="I156" s="145"/>
      <c r="J156" s="146">
        <f t="shared" si="20"/>
        <v>0</v>
      </c>
      <c r="K156" s="147"/>
      <c r="L156" s="28"/>
      <c r="M156" s="148" t="s">
        <v>1</v>
      </c>
      <c r="N156" s="149" t="s">
        <v>41</v>
      </c>
      <c r="P156" s="150">
        <f t="shared" si="21"/>
        <v>0</v>
      </c>
      <c r="Q156" s="150">
        <v>0</v>
      </c>
      <c r="R156" s="150">
        <f t="shared" si="22"/>
        <v>0</v>
      </c>
      <c r="S156" s="150">
        <v>0</v>
      </c>
      <c r="T156" s="151">
        <f t="shared" si="23"/>
        <v>0</v>
      </c>
      <c r="AR156" s="152" t="s">
        <v>259</v>
      </c>
      <c r="AT156" s="152" t="s">
        <v>319</v>
      </c>
      <c r="AU156" s="152" t="s">
        <v>87</v>
      </c>
      <c r="AY156" s="13" t="s">
        <v>317</v>
      </c>
      <c r="BE156" s="153">
        <f t="shared" si="24"/>
        <v>0</v>
      </c>
      <c r="BF156" s="153">
        <f t="shared" si="25"/>
        <v>0</v>
      </c>
      <c r="BG156" s="153">
        <f t="shared" si="26"/>
        <v>0</v>
      </c>
      <c r="BH156" s="153">
        <f t="shared" si="27"/>
        <v>0</v>
      </c>
      <c r="BI156" s="153">
        <f t="shared" si="28"/>
        <v>0</v>
      </c>
      <c r="BJ156" s="13" t="s">
        <v>87</v>
      </c>
      <c r="BK156" s="153">
        <f t="shared" si="29"/>
        <v>0</v>
      </c>
      <c r="BL156" s="13" t="s">
        <v>259</v>
      </c>
      <c r="BM156" s="152" t="s">
        <v>397</v>
      </c>
    </row>
    <row r="157" spans="2:65" s="1" customFormat="1" ht="16.5" customHeight="1">
      <c r="B157" s="139"/>
      <c r="C157" s="140" t="s">
        <v>398</v>
      </c>
      <c r="D157" s="140" t="s">
        <v>319</v>
      </c>
      <c r="E157" s="141" t="s">
        <v>399</v>
      </c>
      <c r="F157" s="142" t="s">
        <v>400</v>
      </c>
      <c r="G157" s="143" t="s">
        <v>375</v>
      </c>
      <c r="H157" s="144">
        <v>5810.2</v>
      </c>
      <c r="I157" s="145"/>
      <c r="J157" s="146">
        <f t="shared" si="20"/>
        <v>0</v>
      </c>
      <c r="K157" s="147"/>
      <c r="L157" s="28"/>
      <c r="M157" s="148" t="s">
        <v>1</v>
      </c>
      <c r="N157" s="149" t="s">
        <v>41</v>
      </c>
      <c r="P157" s="150">
        <f t="shared" si="21"/>
        <v>0</v>
      </c>
      <c r="Q157" s="150">
        <v>0</v>
      </c>
      <c r="R157" s="150">
        <f t="shared" si="22"/>
        <v>0</v>
      </c>
      <c r="S157" s="150">
        <v>0</v>
      </c>
      <c r="T157" s="151">
        <f t="shared" si="23"/>
        <v>0</v>
      </c>
      <c r="AR157" s="152" t="s">
        <v>259</v>
      </c>
      <c r="AT157" s="152" t="s">
        <v>319</v>
      </c>
      <c r="AU157" s="152" t="s">
        <v>87</v>
      </c>
      <c r="AY157" s="13" t="s">
        <v>317</v>
      </c>
      <c r="BE157" s="153">
        <f t="shared" si="24"/>
        <v>0</v>
      </c>
      <c r="BF157" s="153">
        <f t="shared" si="25"/>
        <v>0</v>
      </c>
      <c r="BG157" s="153">
        <f t="shared" si="26"/>
        <v>0</v>
      </c>
      <c r="BH157" s="153">
        <f t="shared" si="27"/>
        <v>0</v>
      </c>
      <c r="BI157" s="153">
        <f t="shared" si="28"/>
        <v>0</v>
      </c>
      <c r="BJ157" s="13" t="s">
        <v>87</v>
      </c>
      <c r="BK157" s="153">
        <f t="shared" si="29"/>
        <v>0</v>
      </c>
      <c r="BL157" s="13" t="s">
        <v>259</v>
      </c>
      <c r="BM157" s="152" t="s">
        <v>401</v>
      </c>
    </row>
    <row r="158" spans="2:65" s="1" customFormat="1" ht="33" customHeight="1">
      <c r="B158" s="139"/>
      <c r="C158" s="140" t="s">
        <v>402</v>
      </c>
      <c r="D158" s="140" t="s">
        <v>319</v>
      </c>
      <c r="E158" s="141" t="s">
        <v>403</v>
      </c>
      <c r="F158" s="142" t="s">
        <v>404</v>
      </c>
      <c r="G158" s="143" t="s">
        <v>375</v>
      </c>
      <c r="H158" s="144">
        <v>777</v>
      </c>
      <c r="I158" s="145"/>
      <c r="J158" s="146">
        <f t="shared" si="20"/>
        <v>0</v>
      </c>
      <c r="K158" s="147"/>
      <c r="L158" s="28"/>
      <c r="M158" s="148" t="s">
        <v>1</v>
      </c>
      <c r="N158" s="149" t="s">
        <v>41</v>
      </c>
      <c r="P158" s="150">
        <f t="shared" si="21"/>
        <v>0</v>
      </c>
      <c r="Q158" s="150">
        <v>2.302</v>
      </c>
      <c r="R158" s="150">
        <f t="shared" si="22"/>
        <v>1788.654</v>
      </c>
      <c r="S158" s="150">
        <v>0</v>
      </c>
      <c r="T158" s="151">
        <f t="shared" si="23"/>
        <v>0</v>
      </c>
      <c r="AR158" s="152" t="s">
        <v>259</v>
      </c>
      <c r="AT158" s="152" t="s">
        <v>319</v>
      </c>
      <c r="AU158" s="152" t="s">
        <v>87</v>
      </c>
      <c r="AY158" s="13" t="s">
        <v>317</v>
      </c>
      <c r="BE158" s="153">
        <f t="shared" si="24"/>
        <v>0</v>
      </c>
      <c r="BF158" s="153">
        <f t="shared" si="25"/>
        <v>0</v>
      </c>
      <c r="BG158" s="153">
        <f t="shared" si="26"/>
        <v>0</v>
      </c>
      <c r="BH158" s="153">
        <f t="shared" si="27"/>
        <v>0</v>
      </c>
      <c r="BI158" s="153">
        <f t="shared" si="28"/>
        <v>0</v>
      </c>
      <c r="BJ158" s="13" t="s">
        <v>87</v>
      </c>
      <c r="BK158" s="153">
        <f t="shared" si="29"/>
        <v>0</v>
      </c>
      <c r="BL158" s="13" t="s">
        <v>259</v>
      </c>
      <c r="BM158" s="152" t="s">
        <v>405</v>
      </c>
    </row>
    <row r="159" spans="2:65" s="11" customFormat="1" ht="22.8" customHeight="1">
      <c r="B159" s="127"/>
      <c r="D159" s="128" t="s">
        <v>74</v>
      </c>
      <c r="E159" s="137" t="s">
        <v>406</v>
      </c>
      <c r="F159" s="137" t="s">
        <v>407</v>
      </c>
      <c r="I159" s="130"/>
      <c r="J159" s="138">
        <f>BK159</f>
        <v>0</v>
      </c>
      <c r="L159" s="127"/>
      <c r="M159" s="132"/>
      <c r="P159" s="133">
        <f>SUM(P160:P165)</f>
        <v>0</v>
      </c>
      <c r="R159" s="133">
        <f>SUM(R160:R165)</f>
        <v>5110.4260000000004</v>
      </c>
      <c r="T159" s="134">
        <f>SUM(T160:T165)</f>
        <v>0</v>
      </c>
      <c r="AR159" s="128" t="s">
        <v>82</v>
      </c>
      <c r="AT159" s="135" t="s">
        <v>74</v>
      </c>
      <c r="AU159" s="135" t="s">
        <v>82</v>
      </c>
      <c r="AY159" s="128" t="s">
        <v>317</v>
      </c>
      <c r="BK159" s="136">
        <f>SUM(BK160:BK165)</f>
        <v>0</v>
      </c>
    </row>
    <row r="160" spans="2:65" s="1" customFormat="1" ht="33" customHeight="1">
      <c r="B160" s="139"/>
      <c r="C160" s="140" t="s">
        <v>408</v>
      </c>
      <c r="D160" s="140" t="s">
        <v>319</v>
      </c>
      <c r="E160" s="141" t="s">
        <v>350</v>
      </c>
      <c r="F160" s="142" t="s">
        <v>351</v>
      </c>
      <c r="G160" s="143" t="s">
        <v>322</v>
      </c>
      <c r="H160" s="144">
        <v>1622</v>
      </c>
      <c r="I160" s="145"/>
      <c r="J160" s="146">
        <f t="shared" ref="J160:J165" si="30">ROUND(I160*H160,2)</f>
        <v>0</v>
      </c>
      <c r="K160" s="147"/>
      <c r="L160" s="28"/>
      <c r="M160" s="148" t="s">
        <v>1</v>
      </c>
      <c r="N160" s="149" t="s">
        <v>41</v>
      </c>
      <c r="P160" s="150">
        <f t="shared" ref="P160:P165" si="31">O160*H160</f>
        <v>0</v>
      </c>
      <c r="Q160" s="150">
        <v>0</v>
      </c>
      <c r="R160" s="150">
        <f t="shared" ref="R160:R165" si="32">Q160*H160</f>
        <v>0</v>
      </c>
      <c r="S160" s="150">
        <v>0</v>
      </c>
      <c r="T160" s="151">
        <f t="shared" ref="T160:T165" si="33">S160*H160</f>
        <v>0</v>
      </c>
      <c r="AR160" s="152" t="s">
        <v>259</v>
      </c>
      <c r="AT160" s="152" t="s">
        <v>319</v>
      </c>
      <c r="AU160" s="152" t="s">
        <v>87</v>
      </c>
      <c r="AY160" s="13" t="s">
        <v>317</v>
      </c>
      <c r="BE160" s="153">
        <f t="shared" ref="BE160:BE165" si="34">IF(N160="základná",J160,0)</f>
        <v>0</v>
      </c>
      <c r="BF160" s="153">
        <f t="shared" ref="BF160:BF165" si="35">IF(N160="znížená",J160,0)</f>
        <v>0</v>
      </c>
      <c r="BG160" s="153">
        <f t="shared" ref="BG160:BG165" si="36">IF(N160="zákl. prenesená",J160,0)</f>
        <v>0</v>
      </c>
      <c r="BH160" s="153">
        <f t="shared" ref="BH160:BH165" si="37">IF(N160="zníž. prenesená",J160,0)</f>
        <v>0</v>
      </c>
      <c r="BI160" s="153">
        <f t="shared" ref="BI160:BI165" si="38">IF(N160="nulová",J160,0)</f>
        <v>0</v>
      </c>
      <c r="BJ160" s="13" t="s">
        <v>87</v>
      </c>
      <c r="BK160" s="153">
        <f t="shared" ref="BK160:BK165" si="39">ROUND(I160*H160,2)</f>
        <v>0</v>
      </c>
      <c r="BL160" s="13" t="s">
        <v>259</v>
      </c>
      <c r="BM160" s="152" t="s">
        <v>409</v>
      </c>
    </row>
    <row r="161" spans="2:65" s="1" customFormat="1" ht="16.5" customHeight="1">
      <c r="B161" s="139"/>
      <c r="C161" s="154" t="s">
        <v>410</v>
      </c>
      <c r="D161" s="154" t="s">
        <v>353</v>
      </c>
      <c r="E161" s="155" t="s">
        <v>354</v>
      </c>
      <c r="F161" s="156" t="s">
        <v>355</v>
      </c>
      <c r="G161" s="157" t="s">
        <v>356</v>
      </c>
      <c r="H161" s="158">
        <v>4342.4260000000004</v>
      </c>
      <c r="I161" s="159"/>
      <c r="J161" s="160">
        <f t="shared" si="30"/>
        <v>0</v>
      </c>
      <c r="K161" s="161"/>
      <c r="L161" s="162"/>
      <c r="M161" s="163" t="s">
        <v>1</v>
      </c>
      <c r="N161" s="164" t="s">
        <v>41</v>
      </c>
      <c r="P161" s="150">
        <f t="shared" si="31"/>
        <v>0</v>
      </c>
      <c r="Q161" s="150">
        <v>1</v>
      </c>
      <c r="R161" s="150">
        <f t="shared" si="32"/>
        <v>4342.4260000000004</v>
      </c>
      <c r="S161" s="150">
        <v>0</v>
      </c>
      <c r="T161" s="151">
        <f t="shared" si="33"/>
        <v>0</v>
      </c>
      <c r="AR161" s="152" t="s">
        <v>271</v>
      </c>
      <c r="AT161" s="152" t="s">
        <v>353</v>
      </c>
      <c r="AU161" s="152" t="s">
        <v>87</v>
      </c>
      <c r="AY161" s="13" t="s">
        <v>317</v>
      </c>
      <c r="BE161" s="153">
        <f t="shared" si="34"/>
        <v>0</v>
      </c>
      <c r="BF161" s="153">
        <f t="shared" si="35"/>
        <v>0</v>
      </c>
      <c r="BG161" s="153">
        <f t="shared" si="36"/>
        <v>0</v>
      </c>
      <c r="BH161" s="153">
        <f t="shared" si="37"/>
        <v>0</v>
      </c>
      <c r="BI161" s="153">
        <f t="shared" si="38"/>
        <v>0</v>
      </c>
      <c r="BJ161" s="13" t="s">
        <v>87</v>
      </c>
      <c r="BK161" s="153">
        <f t="shared" si="39"/>
        <v>0</v>
      </c>
      <c r="BL161" s="13" t="s">
        <v>259</v>
      </c>
      <c r="BM161" s="152" t="s">
        <v>411</v>
      </c>
    </row>
    <row r="162" spans="2:65" s="1" customFormat="1" ht="16.5" customHeight="1">
      <c r="B162" s="139"/>
      <c r="C162" s="154" t="s">
        <v>412</v>
      </c>
      <c r="D162" s="154" t="s">
        <v>353</v>
      </c>
      <c r="E162" s="155" t="s">
        <v>359</v>
      </c>
      <c r="F162" s="156" t="s">
        <v>360</v>
      </c>
      <c r="G162" s="157" t="s">
        <v>356</v>
      </c>
      <c r="H162" s="158">
        <v>768</v>
      </c>
      <c r="I162" s="159"/>
      <c r="J162" s="160">
        <f t="shared" si="30"/>
        <v>0</v>
      </c>
      <c r="K162" s="161"/>
      <c r="L162" s="162"/>
      <c r="M162" s="163" t="s">
        <v>1</v>
      </c>
      <c r="N162" s="164" t="s">
        <v>41</v>
      </c>
      <c r="P162" s="150">
        <f t="shared" si="31"/>
        <v>0</v>
      </c>
      <c r="Q162" s="150">
        <v>1</v>
      </c>
      <c r="R162" s="150">
        <f t="shared" si="32"/>
        <v>768</v>
      </c>
      <c r="S162" s="150">
        <v>0</v>
      </c>
      <c r="T162" s="151">
        <f t="shared" si="33"/>
        <v>0</v>
      </c>
      <c r="AR162" s="152" t="s">
        <v>271</v>
      </c>
      <c r="AT162" s="152" t="s">
        <v>353</v>
      </c>
      <c r="AU162" s="152" t="s">
        <v>87</v>
      </c>
      <c r="AY162" s="13" t="s">
        <v>317</v>
      </c>
      <c r="BE162" s="153">
        <f t="shared" si="34"/>
        <v>0</v>
      </c>
      <c r="BF162" s="153">
        <f t="shared" si="35"/>
        <v>0</v>
      </c>
      <c r="BG162" s="153">
        <f t="shared" si="36"/>
        <v>0</v>
      </c>
      <c r="BH162" s="153">
        <f t="shared" si="37"/>
        <v>0</v>
      </c>
      <c r="BI162" s="153">
        <f t="shared" si="38"/>
        <v>0</v>
      </c>
      <c r="BJ162" s="13" t="s">
        <v>87</v>
      </c>
      <c r="BK162" s="153">
        <f t="shared" si="39"/>
        <v>0</v>
      </c>
      <c r="BL162" s="13" t="s">
        <v>259</v>
      </c>
      <c r="BM162" s="152" t="s">
        <v>413</v>
      </c>
    </row>
    <row r="163" spans="2:65" s="1" customFormat="1" ht="24.15" customHeight="1">
      <c r="B163" s="139"/>
      <c r="C163" s="140" t="s">
        <v>414</v>
      </c>
      <c r="D163" s="140" t="s">
        <v>319</v>
      </c>
      <c r="E163" s="141" t="s">
        <v>339</v>
      </c>
      <c r="F163" s="142" t="s">
        <v>340</v>
      </c>
      <c r="G163" s="143" t="s">
        <v>322</v>
      </c>
      <c r="H163" s="144">
        <v>1622</v>
      </c>
      <c r="I163" s="145"/>
      <c r="J163" s="146">
        <f t="shared" si="30"/>
        <v>0</v>
      </c>
      <c r="K163" s="147"/>
      <c r="L163" s="28"/>
      <c r="M163" s="148" t="s">
        <v>1</v>
      </c>
      <c r="N163" s="149" t="s">
        <v>41</v>
      </c>
      <c r="P163" s="150">
        <f t="shared" si="31"/>
        <v>0</v>
      </c>
      <c r="Q163" s="150">
        <v>0</v>
      </c>
      <c r="R163" s="150">
        <f t="shared" si="32"/>
        <v>0</v>
      </c>
      <c r="S163" s="150">
        <v>0</v>
      </c>
      <c r="T163" s="151">
        <f t="shared" si="33"/>
        <v>0</v>
      </c>
      <c r="AR163" s="152" t="s">
        <v>259</v>
      </c>
      <c r="AT163" s="152" t="s">
        <v>319</v>
      </c>
      <c r="AU163" s="152" t="s">
        <v>87</v>
      </c>
      <c r="AY163" s="13" t="s">
        <v>317</v>
      </c>
      <c r="BE163" s="153">
        <f t="shared" si="34"/>
        <v>0</v>
      </c>
      <c r="BF163" s="153">
        <f t="shared" si="35"/>
        <v>0</v>
      </c>
      <c r="BG163" s="153">
        <f t="shared" si="36"/>
        <v>0</v>
      </c>
      <c r="BH163" s="153">
        <f t="shared" si="37"/>
        <v>0</v>
      </c>
      <c r="BI163" s="153">
        <f t="shared" si="38"/>
        <v>0</v>
      </c>
      <c r="BJ163" s="13" t="s">
        <v>87</v>
      </c>
      <c r="BK163" s="153">
        <f t="shared" si="39"/>
        <v>0</v>
      </c>
      <c r="BL163" s="13" t="s">
        <v>259</v>
      </c>
      <c r="BM163" s="152" t="s">
        <v>415</v>
      </c>
    </row>
    <row r="164" spans="2:65" s="1" customFormat="1" ht="44.25" customHeight="1">
      <c r="B164" s="139"/>
      <c r="C164" s="140" t="s">
        <v>416</v>
      </c>
      <c r="D164" s="140" t="s">
        <v>319</v>
      </c>
      <c r="E164" s="141" t="s">
        <v>333</v>
      </c>
      <c r="F164" s="142" t="s">
        <v>334</v>
      </c>
      <c r="G164" s="143" t="s">
        <v>322</v>
      </c>
      <c r="H164" s="144">
        <v>1622</v>
      </c>
      <c r="I164" s="145"/>
      <c r="J164" s="146">
        <f t="shared" si="30"/>
        <v>0</v>
      </c>
      <c r="K164" s="147"/>
      <c r="L164" s="28"/>
      <c r="M164" s="148" t="s">
        <v>1</v>
      </c>
      <c r="N164" s="149" t="s">
        <v>41</v>
      </c>
      <c r="P164" s="150">
        <f t="shared" si="31"/>
        <v>0</v>
      </c>
      <c r="Q164" s="150">
        <v>0</v>
      </c>
      <c r="R164" s="150">
        <f t="shared" si="32"/>
        <v>0</v>
      </c>
      <c r="S164" s="150">
        <v>0</v>
      </c>
      <c r="T164" s="151">
        <f t="shared" si="33"/>
        <v>0</v>
      </c>
      <c r="AR164" s="152" t="s">
        <v>259</v>
      </c>
      <c r="AT164" s="152" t="s">
        <v>319</v>
      </c>
      <c r="AU164" s="152" t="s">
        <v>87</v>
      </c>
      <c r="AY164" s="13" t="s">
        <v>317</v>
      </c>
      <c r="BE164" s="153">
        <f t="shared" si="34"/>
        <v>0</v>
      </c>
      <c r="BF164" s="153">
        <f t="shared" si="35"/>
        <v>0</v>
      </c>
      <c r="BG164" s="153">
        <f t="shared" si="36"/>
        <v>0</v>
      </c>
      <c r="BH164" s="153">
        <f t="shared" si="37"/>
        <v>0</v>
      </c>
      <c r="BI164" s="153">
        <f t="shared" si="38"/>
        <v>0</v>
      </c>
      <c r="BJ164" s="13" t="s">
        <v>87</v>
      </c>
      <c r="BK164" s="153">
        <f t="shared" si="39"/>
        <v>0</v>
      </c>
      <c r="BL164" s="13" t="s">
        <v>259</v>
      </c>
      <c r="BM164" s="152" t="s">
        <v>417</v>
      </c>
    </row>
    <row r="165" spans="2:65" s="1" customFormat="1" ht="37.799999999999997" customHeight="1">
      <c r="B165" s="139"/>
      <c r="C165" s="140" t="s">
        <v>418</v>
      </c>
      <c r="D165" s="140" t="s">
        <v>319</v>
      </c>
      <c r="E165" s="141" t="s">
        <v>369</v>
      </c>
      <c r="F165" s="142" t="s">
        <v>370</v>
      </c>
      <c r="G165" s="143" t="s">
        <v>322</v>
      </c>
      <c r="H165" s="144">
        <v>1622</v>
      </c>
      <c r="I165" s="145"/>
      <c r="J165" s="146">
        <f t="shared" si="30"/>
        <v>0</v>
      </c>
      <c r="K165" s="147"/>
      <c r="L165" s="28"/>
      <c r="M165" s="165" t="s">
        <v>1</v>
      </c>
      <c r="N165" s="166" t="s">
        <v>41</v>
      </c>
      <c r="O165" s="167"/>
      <c r="P165" s="168">
        <f t="shared" si="31"/>
        <v>0</v>
      </c>
      <c r="Q165" s="168">
        <v>0</v>
      </c>
      <c r="R165" s="168">
        <f t="shared" si="32"/>
        <v>0</v>
      </c>
      <c r="S165" s="168">
        <v>0</v>
      </c>
      <c r="T165" s="169">
        <f t="shared" si="33"/>
        <v>0</v>
      </c>
      <c r="AR165" s="152" t="s">
        <v>259</v>
      </c>
      <c r="AT165" s="152" t="s">
        <v>319</v>
      </c>
      <c r="AU165" s="152" t="s">
        <v>87</v>
      </c>
      <c r="AY165" s="13" t="s">
        <v>317</v>
      </c>
      <c r="BE165" s="153">
        <f t="shared" si="34"/>
        <v>0</v>
      </c>
      <c r="BF165" s="153">
        <f t="shared" si="35"/>
        <v>0</v>
      </c>
      <c r="BG165" s="153">
        <f t="shared" si="36"/>
        <v>0</v>
      </c>
      <c r="BH165" s="153">
        <f t="shared" si="37"/>
        <v>0</v>
      </c>
      <c r="BI165" s="153">
        <f t="shared" si="38"/>
        <v>0</v>
      </c>
      <c r="BJ165" s="13" t="s">
        <v>87</v>
      </c>
      <c r="BK165" s="153">
        <f t="shared" si="39"/>
        <v>0</v>
      </c>
      <c r="BL165" s="13" t="s">
        <v>259</v>
      </c>
      <c r="BM165" s="152" t="s">
        <v>419</v>
      </c>
    </row>
    <row r="166" spans="2:65" s="1" customFormat="1" ht="6.9" customHeight="1">
      <c r="B166" s="43"/>
      <c r="C166" s="44"/>
      <c r="D166" s="44"/>
      <c r="E166" s="44"/>
      <c r="F166" s="44"/>
      <c r="G166" s="44"/>
      <c r="H166" s="44"/>
      <c r="I166" s="44"/>
      <c r="J166" s="44"/>
      <c r="K166" s="44"/>
      <c r="L166" s="28"/>
    </row>
  </sheetData>
  <autoFilter ref="C128:K165" xr:uid="{00000000-0009-0000-0000-000001000000}"/>
  <mergeCells count="15">
    <mergeCell ref="E115:H115"/>
    <mergeCell ref="E119:H119"/>
    <mergeCell ref="E117:H117"/>
    <mergeCell ref="E121:H121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66"/>
  <sheetViews>
    <sheetView showGridLines="0" topLeftCell="A119" workbookViewId="0">
      <selection activeCell="X127" sqref="X127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01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3" t="s">
        <v>96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" customHeight="1">
      <c r="B4" s="16"/>
      <c r="D4" s="17" t="s">
        <v>286</v>
      </c>
      <c r="L4" s="16"/>
      <c r="M4" s="92" t="s">
        <v>9</v>
      </c>
      <c r="AT4" s="13" t="s">
        <v>3</v>
      </c>
    </row>
    <row r="5" spans="2:46" ht="6.9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226" t="str">
        <f>'Rekapitulácia stavby'!K6</f>
        <v>Archeoskanzen Bojná</v>
      </c>
      <c r="F7" s="227"/>
      <c r="G7" s="227"/>
      <c r="H7" s="227"/>
      <c r="L7" s="16"/>
    </row>
    <row r="8" spans="2:46" ht="13.2">
      <c r="B8" s="16"/>
      <c r="D8" s="23" t="s">
        <v>287</v>
      </c>
      <c r="L8" s="16"/>
    </row>
    <row r="9" spans="2:46" ht="16.5" customHeight="1">
      <c r="B9" s="16"/>
      <c r="E9" s="226" t="s">
        <v>288</v>
      </c>
      <c r="F9" s="183"/>
      <c r="G9" s="183"/>
      <c r="H9" s="183"/>
      <c r="L9" s="16"/>
    </row>
    <row r="10" spans="2:46" ht="12" customHeight="1">
      <c r="B10" s="16"/>
      <c r="D10" s="23" t="s">
        <v>289</v>
      </c>
      <c r="L10" s="16"/>
    </row>
    <row r="11" spans="2:46" s="1" customFormat="1" ht="16.5" customHeight="1">
      <c r="B11" s="28"/>
      <c r="E11" s="221" t="s">
        <v>290</v>
      </c>
      <c r="F11" s="228"/>
      <c r="G11" s="228"/>
      <c r="H11" s="228"/>
      <c r="L11" s="28"/>
    </row>
    <row r="12" spans="2:46" s="1" customFormat="1" ht="12" customHeight="1">
      <c r="B12" s="28"/>
      <c r="D12" s="23" t="s">
        <v>291</v>
      </c>
      <c r="L12" s="28"/>
    </row>
    <row r="13" spans="2:46" s="1" customFormat="1" ht="16.5" customHeight="1">
      <c r="B13" s="28"/>
      <c r="E13" s="208" t="s">
        <v>420</v>
      </c>
      <c r="F13" s="228"/>
      <c r="G13" s="228"/>
      <c r="H13" s="228"/>
      <c r="L13" s="28"/>
    </row>
    <row r="14" spans="2:46" s="1" customFormat="1" ht="10.199999999999999">
      <c r="B14" s="28"/>
      <c r="L14" s="28"/>
    </row>
    <row r="15" spans="2:46" s="1" customFormat="1" ht="12" customHeight="1">
      <c r="B15" s="28"/>
      <c r="D15" s="23" t="s">
        <v>17</v>
      </c>
      <c r="F15" s="21" t="s">
        <v>1</v>
      </c>
      <c r="I15" s="23" t="s">
        <v>18</v>
      </c>
      <c r="J15" s="21" t="s">
        <v>1</v>
      </c>
      <c r="L15" s="28"/>
    </row>
    <row r="16" spans="2:46" s="1" customFormat="1" ht="12" customHeight="1">
      <c r="B16" s="28"/>
      <c r="D16" s="23" t="s">
        <v>19</v>
      </c>
      <c r="F16" s="21" t="s">
        <v>20</v>
      </c>
      <c r="I16" s="23" t="s">
        <v>21</v>
      </c>
      <c r="J16" s="51" t="str">
        <f>'Rekapitulácia stavby'!AN8</f>
        <v>19. 6. 2024</v>
      </c>
      <c r="L16" s="28"/>
    </row>
    <row r="17" spans="2:12" s="1" customFormat="1" ht="10.8" customHeight="1">
      <c r="B17" s="28"/>
      <c r="L17" s="28"/>
    </row>
    <row r="18" spans="2:12" s="1" customFormat="1" ht="12" customHeight="1">
      <c r="B18" s="28"/>
      <c r="D18" s="23" t="s">
        <v>23</v>
      </c>
      <c r="I18" s="23" t="s">
        <v>24</v>
      </c>
      <c r="J18" s="21" t="s">
        <v>1</v>
      </c>
      <c r="L18" s="28"/>
    </row>
    <row r="19" spans="2:12" s="1" customFormat="1" ht="18" customHeight="1">
      <c r="B19" s="28"/>
      <c r="E19" s="21" t="s">
        <v>25</v>
      </c>
      <c r="I19" s="23" t="s">
        <v>26</v>
      </c>
      <c r="J19" s="21" t="s">
        <v>1</v>
      </c>
      <c r="L19" s="28"/>
    </row>
    <row r="20" spans="2:12" s="1" customFormat="1" ht="6.9" customHeight="1">
      <c r="B20" s="28"/>
      <c r="L20" s="28"/>
    </row>
    <row r="21" spans="2:12" s="1" customFormat="1" ht="12" customHeight="1">
      <c r="B21" s="28"/>
      <c r="D21" s="23" t="s">
        <v>27</v>
      </c>
      <c r="I21" s="23" t="s">
        <v>24</v>
      </c>
      <c r="J21" s="24" t="str">
        <f>'Rekapitulácia stavby'!AN13</f>
        <v>Vyplň údaj</v>
      </c>
      <c r="L21" s="28"/>
    </row>
    <row r="22" spans="2:12" s="1" customFormat="1" ht="18" customHeight="1">
      <c r="B22" s="28"/>
      <c r="E22" s="229" t="str">
        <f>'Rekapitulácia stavby'!E14</f>
        <v>Vyplň údaj</v>
      </c>
      <c r="F22" s="182"/>
      <c r="G22" s="182"/>
      <c r="H22" s="182"/>
      <c r="I22" s="23" t="s">
        <v>26</v>
      </c>
      <c r="J22" s="24" t="str">
        <f>'Rekapitulácia stavby'!AN14</f>
        <v>Vyplň údaj</v>
      </c>
      <c r="L22" s="28"/>
    </row>
    <row r="23" spans="2:12" s="1" customFormat="1" ht="6.9" customHeight="1">
      <c r="B23" s="28"/>
      <c r="L23" s="28"/>
    </row>
    <row r="24" spans="2:12" s="1" customFormat="1" ht="12" customHeight="1">
      <c r="B24" s="28"/>
      <c r="D24" s="23" t="s">
        <v>29</v>
      </c>
      <c r="I24" s="23" t="s">
        <v>24</v>
      </c>
      <c r="J24" s="21" t="s">
        <v>1</v>
      </c>
      <c r="L24" s="28"/>
    </row>
    <row r="25" spans="2:12" s="1" customFormat="1" ht="18" customHeight="1">
      <c r="B25" s="28"/>
      <c r="E25" s="21" t="s">
        <v>30</v>
      </c>
      <c r="I25" s="23" t="s">
        <v>26</v>
      </c>
      <c r="J25" s="21" t="s">
        <v>1</v>
      </c>
      <c r="L25" s="28"/>
    </row>
    <row r="26" spans="2:12" s="1" customFormat="1" ht="6.9" customHeight="1">
      <c r="B26" s="28"/>
      <c r="L26" s="28"/>
    </row>
    <row r="27" spans="2:12" s="1" customFormat="1" ht="12" customHeight="1">
      <c r="B27" s="28"/>
      <c r="D27" s="23" t="s">
        <v>32</v>
      </c>
      <c r="I27" s="23" t="s">
        <v>24</v>
      </c>
      <c r="J27" s="21" t="s">
        <v>1</v>
      </c>
      <c r="L27" s="28"/>
    </row>
    <row r="28" spans="2:12" s="1" customFormat="1" ht="18" customHeight="1">
      <c r="B28" s="28"/>
      <c r="E28" s="21" t="s">
        <v>30</v>
      </c>
      <c r="I28" s="23" t="s">
        <v>26</v>
      </c>
      <c r="J28" s="21" t="s">
        <v>1</v>
      </c>
      <c r="L28" s="28"/>
    </row>
    <row r="29" spans="2:12" s="1" customFormat="1" ht="6.9" customHeight="1">
      <c r="B29" s="28"/>
      <c r="L29" s="28"/>
    </row>
    <row r="30" spans="2:12" s="1" customFormat="1" ht="12" customHeight="1">
      <c r="B30" s="28"/>
      <c r="D30" s="23" t="s">
        <v>33</v>
      </c>
      <c r="L30" s="28"/>
    </row>
    <row r="31" spans="2:12" s="7" customFormat="1" ht="16.5" customHeight="1">
      <c r="B31" s="93"/>
      <c r="E31" s="187" t="s">
        <v>1</v>
      </c>
      <c r="F31" s="187"/>
      <c r="G31" s="187"/>
      <c r="H31" s="187"/>
      <c r="L31" s="93"/>
    </row>
    <row r="32" spans="2:12" s="1" customFormat="1" ht="6.9" customHeight="1">
      <c r="B32" s="28"/>
      <c r="L32" s="28"/>
    </row>
    <row r="33" spans="2:12" s="1" customFormat="1" ht="6.9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35" customHeight="1">
      <c r="B34" s="28"/>
      <c r="D34" s="94" t="s">
        <v>35</v>
      </c>
      <c r="J34" s="65">
        <f>ROUND(J128, 2)</f>
        <v>0</v>
      </c>
      <c r="L34" s="28"/>
    </row>
    <row r="35" spans="2:12" s="1" customFormat="1" ht="6.9" customHeight="1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4" customHeight="1">
      <c r="B36" s="28"/>
      <c r="F36" s="31" t="s">
        <v>37</v>
      </c>
      <c r="I36" s="31" t="s">
        <v>36</v>
      </c>
      <c r="J36" s="31" t="s">
        <v>38</v>
      </c>
      <c r="L36" s="28"/>
    </row>
    <row r="37" spans="2:12" s="1" customFormat="1" ht="14.4" customHeight="1">
      <c r="B37" s="28"/>
      <c r="D37" s="54" t="s">
        <v>39</v>
      </c>
      <c r="E37" s="33" t="s">
        <v>40</v>
      </c>
      <c r="F37" s="95">
        <f>ROUND((SUM(BE128:BE165)),  2)</f>
        <v>0</v>
      </c>
      <c r="G37" s="96"/>
      <c r="H37" s="96"/>
      <c r="I37" s="97">
        <v>0.2</v>
      </c>
      <c r="J37" s="95">
        <f>ROUND(((SUM(BE128:BE165))*I37),  2)</f>
        <v>0</v>
      </c>
      <c r="L37" s="28"/>
    </row>
    <row r="38" spans="2:12" s="1" customFormat="1" ht="14.4" customHeight="1">
      <c r="B38" s="28"/>
      <c r="E38" s="33" t="s">
        <v>41</v>
      </c>
      <c r="F38" s="95">
        <f>ROUND((SUM(BF128:BF165)),  2)</f>
        <v>0</v>
      </c>
      <c r="G38" s="96"/>
      <c r="H38" s="96"/>
      <c r="I38" s="97">
        <v>0.2</v>
      </c>
      <c r="J38" s="95">
        <f>ROUND(((SUM(BF128:BF165))*I38),  2)</f>
        <v>0</v>
      </c>
      <c r="L38" s="28"/>
    </row>
    <row r="39" spans="2:12" s="1" customFormat="1" ht="14.4" hidden="1" customHeight="1">
      <c r="B39" s="28"/>
      <c r="E39" s="23" t="s">
        <v>42</v>
      </c>
      <c r="F39" s="84">
        <f>ROUND((SUM(BG128:BG165)),  2)</f>
        <v>0</v>
      </c>
      <c r="I39" s="98">
        <v>0.2</v>
      </c>
      <c r="J39" s="84">
        <f>0</f>
        <v>0</v>
      </c>
      <c r="L39" s="28"/>
    </row>
    <row r="40" spans="2:12" s="1" customFormat="1" ht="14.4" hidden="1" customHeight="1">
      <c r="B40" s="28"/>
      <c r="E40" s="23" t="s">
        <v>43</v>
      </c>
      <c r="F40" s="84">
        <f>ROUND((SUM(BH128:BH165)),  2)</f>
        <v>0</v>
      </c>
      <c r="I40" s="98">
        <v>0.2</v>
      </c>
      <c r="J40" s="84">
        <f>0</f>
        <v>0</v>
      </c>
      <c r="L40" s="28"/>
    </row>
    <row r="41" spans="2:12" s="1" customFormat="1" ht="14.4" hidden="1" customHeight="1">
      <c r="B41" s="28"/>
      <c r="E41" s="33" t="s">
        <v>44</v>
      </c>
      <c r="F41" s="95">
        <f>ROUND((SUM(BI128:BI165)),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6.9" customHeight="1">
      <c r="B42" s="28"/>
      <c r="L42" s="28"/>
    </row>
    <row r="43" spans="2:12" s="1" customFormat="1" ht="25.35" customHeight="1">
      <c r="B43" s="28"/>
      <c r="C43" s="99"/>
      <c r="D43" s="100" t="s">
        <v>45</v>
      </c>
      <c r="E43" s="56"/>
      <c r="F43" s="56"/>
      <c r="G43" s="101" t="s">
        <v>46</v>
      </c>
      <c r="H43" s="102" t="s">
        <v>47</v>
      </c>
      <c r="I43" s="56"/>
      <c r="J43" s="103">
        <f>SUM(J34:J41)</f>
        <v>0</v>
      </c>
      <c r="K43" s="104"/>
      <c r="L43" s="28"/>
    </row>
    <row r="44" spans="2:12" s="1" customFormat="1" ht="14.4" customHeight="1">
      <c r="B44" s="28"/>
      <c r="L44" s="28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ht="10.199999999999999">
      <c r="B51" s="16"/>
      <c r="L51" s="16"/>
    </row>
    <row r="52" spans="2:12" ht="10.199999999999999">
      <c r="B52" s="16"/>
      <c r="L52" s="16"/>
    </row>
    <row r="53" spans="2:12" ht="10.199999999999999">
      <c r="B53" s="16"/>
      <c r="L53" s="16"/>
    </row>
    <row r="54" spans="2:12" ht="10.199999999999999">
      <c r="B54" s="16"/>
      <c r="L54" s="16"/>
    </row>
    <row r="55" spans="2:12" ht="10.199999999999999">
      <c r="B55" s="16"/>
      <c r="L55" s="16"/>
    </row>
    <row r="56" spans="2:12" ht="10.199999999999999">
      <c r="B56" s="16"/>
      <c r="L56" s="16"/>
    </row>
    <row r="57" spans="2:12" ht="10.199999999999999">
      <c r="B57" s="16"/>
      <c r="L57" s="16"/>
    </row>
    <row r="58" spans="2:12" ht="10.199999999999999">
      <c r="B58" s="16"/>
      <c r="L58" s="16"/>
    </row>
    <row r="59" spans="2:12" ht="10.199999999999999">
      <c r="B59" s="16"/>
      <c r="L59" s="16"/>
    </row>
    <row r="60" spans="2:12" ht="10.199999999999999">
      <c r="B60" s="16"/>
      <c r="L60" s="16"/>
    </row>
    <row r="61" spans="2:12" s="1" customFormat="1" ht="13.2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ht="10.199999999999999">
      <c r="B62" s="16"/>
      <c r="L62" s="16"/>
    </row>
    <row r="63" spans="2:12" ht="10.199999999999999">
      <c r="B63" s="16"/>
      <c r="L63" s="16"/>
    </row>
    <row r="64" spans="2:12" ht="10.199999999999999">
      <c r="B64" s="16"/>
      <c r="L64" s="16"/>
    </row>
    <row r="65" spans="2:12" s="1" customFormat="1" ht="13.2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ht="10.199999999999999">
      <c r="B66" s="16"/>
      <c r="L66" s="16"/>
    </row>
    <row r="67" spans="2:12" ht="10.199999999999999">
      <c r="B67" s="16"/>
      <c r="L67" s="16"/>
    </row>
    <row r="68" spans="2:12" ht="10.199999999999999">
      <c r="B68" s="16"/>
      <c r="L68" s="16"/>
    </row>
    <row r="69" spans="2:12" ht="10.199999999999999">
      <c r="B69" s="16"/>
      <c r="L69" s="16"/>
    </row>
    <row r="70" spans="2:12" ht="10.199999999999999">
      <c r="B70" s="16"/>
      <c r="L70" s="16"/>
    </row>
    <row r="71" spans="2:12" ht="10.199999999999999">
      <c r="B71" s="16"/>
      <c r="L71" s="16"/>
    </row>
    <row r="72" spans="2:12" ht="10.199999999999999">
      <c r="B72" s="16"/>
      <c r="L72" s="16"/>
    </row>
    <row r="73" spans="2:12" ht="10.199999999999999">
      <c r="B73" s="16"/>
      <c r="L73" s="16"/>
    </row>
    <row r="74" spans="2:12" ht="10.199999999999999">
      <c r="B74" s="16"/>
      <c r="L74" s="16"/>
    </row>
    <row r="75" spans="2:12" ht="10.199999999999999">
      <c r="B75" s="16"/>
      <c r="L75" s="16"/>
    </row>
    <row r="76" spans="2:12" s="1" customFormat="1" ht="13.2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" customHeight="1">
      <c r="B82" s="28"/>
      <c r="C82" s="17" t="s">
        <v>293</v>
      </c>
      <c r="L82" s="28"/>
    </row>
    <row r="83" spans="2:12" s="1" customFormat="1" ht="6.9" customHeight="1">
      <c r="B83" s="28"/>
      <c r="L83" s="28"/>
    </row>
    <row r="84" spans="2:12" s="1" customFormat="1" ht="12" customHeight="1">
      <c r="B84" s="28"/>
      <c r="C84" s="23" t="s">
        <v>15</v>
      </c>
      <c r="L84" s="28"/>
    </row>
    <row r="85" spans="2:12" s="1" customFormat="1" ht="16.5" customHeight="1">
      <c r="B85" s="28"/>
      <c r="E85" s="226" t="str">
        <f>E7</f>
        <v>Archeoskanzen Bojná</v>
      </c>
      <c r="F85" s="227"/>
      <c r="G85" s="227"/>
      <c r="H85" s="227"/>
      <c r="L85" s="28"/>
    </row>
    <row r="86" spans="2:12" ht="12" customHeight="1">
      <c r="B86" s="16"/>
      <c r="C86" s="23" t="s">
        <v>287</v>
      </c>
      <c r="L86" s="16"/>
    </row>
    <row r="87" spans="2:12" ht="16.5" customHeight="1">
      <c r="B87" s="16"/>
      <c r="E87" s="226" t="s">
        <v>288</v>
      </c>
      <c r="F87" s="183"/>
      <c r="G87" s="183"/>
      <c r="H87" s="183"/>
      <c r="L87" s="16"/>
    </row>
    <row r="88" spans="2:12" ht="12" customHeight="1">
      <c r="B88" s="16"/>
      <c r="C88" s="23" t="s">
        <v>289</v>
      </c>
      <c r="L88" s="16"/>
    </row>
    <row r="89" spans="2:12" s="1" customFormat="1" ht="16.5" customHeight="1">
      <c r="B89" s="28"/>
      <c r="E89" s="221" t="s">
        <v>290</v>
      </c>
      <c r="F89" s="228"/>
      <c r="G89" s="228"/>
      <c r="H89" s="228"/>
      <c r="L89" s="28"/>
    </row>
    <row r="90" spans="2:12" s="1" customFormat="1" ht="12" customHeight="1">
      <c r="B90" s="28"/>
      <c r="C90" s="23" t="s">
        <v>291</v>
      </c>
      <c r="L90" s="28"/>
    </row>
    <row r="91" spans="2:12" s="1" customFormat="1" ht="16.5" customHeight="1">
      <c r="B91" s="28"/>
      <c r="E91" s="208" t="str">
        <f>E13</f>
        <v>SO-1.1_ELE - Elektroinštalácia</v>
      </c>
      <c r="F91" s="228"/>
      <c r="G91" s="228"/>
      <c r="H91" s="228"/>
      <c r="L91" s="28"/>
    </row>
    <row r="92" spans="2:12" s="1" customFormat="1" ht="6.9" customHeight="1">
      <c r="B92" s="28"/>
      <c r="L92" s="28"/>
    </row>
    <row r="93" spans="2:12" s="1" customFormat="1" ht="12" customHeight="1">
      <c r="B93" s="28"/>
      <c r="C93" s="23" t="s">
        <v>19</v>
      </c>
      <c r="F93" s="21" t="str">
        <f>F16</f>
        <v>okrajová časť obce Bojná</v>
      </c>
      <c r="I93" s="23" t="s">
        <v>21</v>
      </c>
      <c r="J93" s="51" t="str">
        <f>IF(J16="","",J16)</f>
        <v>19. 6. 2024</v>
      </c>
      <c r="L93" s="28"/>
    </row>
    <row r="94" spans="2:12" s="1" customFormat="1" ht="6.9" customHeight="1">
      <c r="B94" s="28"/>
      <c r="L94" s="28"/>
    </row>
    <row r="95" spans="2:12" s="1" customFormat="1" ht="40.049999999999997" customHeight="1">
      <c r="B95" s="28"/>
      <c r="C95" s="23" t="s">
        <v>23</v>
      </c>
      <c r="F95" s="21" t="str">
        <f>E19</f>
        <v>Obec Bojná, 201 Bojná, 956 01 Bojná</v>
      </c>
      <c r="I95" s="23" t="s">
        <v>29</v>
      </c>
      <c r="J95" s="26" t="str">
        <f>E25</f>
        <v>Projekt design s.r.o., Brezová 89/1B, Tovarníky</v>
      </c>
      <c r="L95" s="28"/>
    </row>
    <row r="96" spans="2:12" s="1" customFormat="1" ht="40.049999999999997" customHeight="1">
      <c r="B96" s="28"/>
      <c r="C96" s="23" t="s">
        <v>27</v>
      </c>
      <c r="F96" s="21" t="str">
        <f>IF(E22="","",E22)</f>
        <v>Vyplň údaj</v>
      </c>
      <c r="I96" s="23" t="s">
        <v>32</v>
      </c>
      <c r="J96" s="26" t="str">
        <f>E28</f>
        <v>Projekt design s.r.o., Brezová 89/1B, Tovarníky</v>
      </c>
      <c r="L96" s="28"/>
    </row>
    <row r="97" spans="2:47" s="1" customFormat="1" ht="10.35" customHeight="1">
      <c r="B97" s="28"/>
      <c r="L97" s="28"/>
    </row>
    <row r="98" spans="2:47" s="1" customFormat="1" ht="29.25" customHeight="1">
      <c r="B98" s="28"/>
      <c r="C98" s="107" t="s">
        <v>294</v>
      </c>
      <c r="D98" s="99"/>
      <c r="E98" s="99"/>
      <c r="F98" s="99"/>
      <c r="G98" s="99"/>
      <c r="H98" s="99"/>
      <c r="I98" s="99"/>
      <c r="J98" s="108" t="s">
        <v>295</v>
      </c>
      <c r="K98" s="99"/>
      <c r="L98" s="28"/>
    </row>
    <row r="99" spans="2:47" s="1" customFormat="1" ht="10.35" customHeight="1">
      <c r="B99" s="28"/>
      <c r="L99" s="28"/>
    </row>
    <row r="100" spans="2:47" s="1" customFormat="1" ht="22.8" customHeight="1">
      <c r="B100" s="28"/>
      <c r="C100" s="109" t="s">
        <v>296</v>
      </c>
      <c r="J100" s="65">
        <f>J128</f>
        <v>0</v>
      </c>
      <c r="L100" s="28"/>
      <c r="AU100" s="13" t="s">
        <v>297</v>
      </c>
    </row>
    <row r="101" spans="2:47" s="8" customFormat="1" ht="24.9" customHeight="1">
      <c r="B101" s="110"/>
      <c r="D101" s="111" t="s">
        <v>421</v>
      </c>
      <c r="E101" s="112"/>
      <c r="F101" s="112"/>
      <c r="G101" s="112"/>
      <c r="H101" s="112"/>
      <c r="I101" s="112"/>
      <c r="J101" s="113">
        <f>J129</f>
        <v>0</v>
      </c>
      <c r="L101" s="110"/>
    </row>
    <row r="102" spans="2:47" s="8" customFormat="1" ht="24.9" customHeight="1">
      <c r="B102" s="110"/>
      <c r="D102" s="111" t="s">
        <v>422</v>
      </c>
      <c r="E102" s="112"/>
      <c r="F102" s="112"/>
      <c r="G102" s="112"/>
      <c r="H102" s="112"/>
      <c r="I102" s="112"/>
      <c r="J102" s="113">
        <f>J136</f>
        <v>0</v>
      </c>
      <c r="L102" s="110"/>
    </row>
    <row r="103" spans="2:47" s="8" customFormat="1" ht="24.9" customHeight="1">
      <c r="B103" s="110"/>
      <c r="D103" s="111" t="s">
        <v>423</v>
      </c>
      <c r="E103" s="112"/>
      <c r="F103" s="112"/>
      <c r="G103" s="112"/>
      <c r="H103" s="112"/>
      <c r="I103" s="112"/>
      <c r="J103" s="113">
        <f>J144</f>
        <v>0</v>
      </c>
      <c r="L103" s="110"/>
    </row>
    <row r="104" spans="2:47" s="9" customFormat="1" ht="19.95" customHeight="1">
      <c r="B104" s="114"/>
      <c r="D104" s="115" t="s">
        <v>424</v>
      </c>
      <c r="E104" s="116"/>
      <c r="F104" s="116"/>
      <c r="G104" s="116"/>
      <c r="H104" s="116"/>
      <c r="I104" s="116"/>
      <c r="J104" s="117">
        <f>J145</f>
        <v>0</v>
      </c>
      <c r="L104" s="114"/>
    </row>
    <row r="105" spans="2:47" s="1" customFormat="1" ht="21.75" customHeight="1">
      <c r="B105" s="28"/>
      <c r="L105" s="28"/>
    </row>
    <row r="106" spans="2:47" s="1" customFormat="1" ht="6.9" customHeight="1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28"/>
    </row>
    <row r="110" spans="2:47" s="1" customFormat="1" ht="6.9" customHeight="1"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28"/>
    </row>
    <row r="111" spans="2:47" s="1" customFormat="1" ht="24.9" customHeight="1">
      <c r="B111" s="28"/>
      <c r="C111" s="17" t="s">
        <v>303</v>
      </c>
      <c r="L111" s="28"/>
    </row>
    <row r="112" spans="2:47" s="1" customFormat="1" ht="6.9" customHeight="1">
      <c r="B112" s="28"/>
      <c r="L112" s="28"/>
    </row>
    <row r="113" spans="2:63" s="1" customFormat="1" ht="12" customHeight="1">
      <c r="B113" s="28"/>
      <c r="C113" s="23" t="s">
        <v>15</v>
      </c>
      <c r="L113" s="28"/>
    </row>
    <row r="114" spans="2:63" s="1" customFormat="1" ht="16.5" customHeight="1">
      <c r="B114" s="28"/>
      <c r="E114" s="226" t="str">
        <f>E7</f>
        <v>Archeoskanzen Bojná</v>
      </c>
      <c r="F114" s="227"/>
      <c r="G114" s="227"/>
      <c r="H114" s="227"/>
      <c r="L114" s="28"/>
    </row>
    <row r="115" spans="2:63" ht="12" customHeight="1">
      <c r="B115" s="16"/>
      <c r="C115" s="23" t="s">
        <v>287</v>
      </c>
      <c r="L115" s="16"/>
    </row>
    <row r="116" spans="2:63" ht="16.5" customHeight="1">
      <c r="B116" s="16"/>
      <c r="E116" s="226" t="s">
        <v>288</v>
      </c>
      <c r="F116" s="183"/>
      <c r="G116" s="183"/>
      <c r="H116" s="183"/>
      <c r="L116" s="16"/>
    </row>
    <row r="117" spans="2:63" ht="12" customHeight="1">
      <c r="B117" s="16"/>
      <c r="C117" s="23" t="s">
        <v>289</v>
      </c>
      <c r="L117" s="16"/>
    </row>
    <row r="118" spans="2:63" s="1" customFormat="1" ht="16.5" customHeight="1">
      <c r="B118" s="28"/>
      <c r="E118" s="221" t="s">
        <v>290</v>
      </c>
      <c r="F118" s="228"/>
      <c r="G118" s="228"/>
      <c r="H118" s="228"/>
      <c r="L118" s="28"/>
    </row>
    <row r="119" spans="2:63" s="1" customFormat="1" ht="12" customHeight="1">
      <c r="B119" s="28"/>
      <c r="C119" s="23" t="s">
        <v>291</v>
      </c>
      <c r="L119" s="28"/>
    </row>
    <row r="120" spans="2:63" s="1" customFormat="1" ht="16.5" customHeight="1">
      <c r="B120" s="28"/>
      <c r="E120" s="208" t="str">
        <f>E13</f>
        <v>SO-1.1_ELE - Elektroinštalácia</v>
      </c>
      <c r="F120" s="228"/>
      <c r="G120" s="228"/>
      <c r="H120" s="228"/>
      <c r="L120" s="28"/>
    </row>
    <row r="121" spans="2:63" s="1" customFormat="1" ht="6.9" customHeight="1">
      <c r="B121" s="28"/>
      <c r="L121" s="28"/>
    </row>
    <row r="122" spans="2:63" s="1" customFormat="1" ht="12" customHeight="1">
      <c r="B122" s="28"/>
      <c r="C122" s="23" t="s">
        <v>19</v>
      </c>
      <c r="F122" s="21" t="str">
        <f>F16</f>
        <v>okrajová časť obce Bojná</v>
      </c>
      <c r="I122" s="23" t="s">
        <v>21</v>
      </c>
      <c r="J122" s="51" t="str">
        <f>IF(J16="","",J16)</f>
        <v>19. 6. 2024</v>
      </c>
      <c r="L122" s="28"/>
    </row>
    <row r="123" spans="2:63" s="1" customFormat="1" ht="6.9" customHeight="1">
      <c r="B123" s="28"/>
      <c r="L123" s="28"/>
    </row>
    <row r="124" spans="2:63" s="1" customFormat="1" ht="40.049999999999997" customHeight="1">
      <c r="B124" s="28"/>
      <c r="C124" s="23" t="s">
        <v>23</v>
      </c>
      <c r="F124" s="21" t="str">
        <f>E19</f>
        <v>Obec Bojná, 201 Bojná, 956 01 Bojná</v>
      </c>
      <c r="I124" s="23" t="s">
        <v>29</v>
      </c>
      <c r="J124" s="26" t="str">
        <f>E25</f>
        <v>Projekt design s.r.o., Brezová 89/1B, Tovarníky</v>
      </c>
      <c r="L124" s="28"/>
    </row>
    <row r="125" spans="2:63" s="1" customFormat="1" ht="40.049999999999997" customHeight="1">
      <c r="B125" s="28"/>
      <c r="C125" s="23" t="s">
        <v>27</v>
      </c>
      <c r="F125" s="21" t="str">
        <f>IF(E22="","",E22)</f>
        <v>Vyplň údaj</v>
      </c>
      <c r="I125" s="23" t="s">
        <v>32</v>
      </c>
      <c r="J125" s="26" t="str">
        <f>E28</f>
        <v>Projekt design s.r.o., Brezová 89/1B, Tovarníky</v>
      </c>
      <c r="L125" s="28"/>
    </row>
    <row r="126" spans="2:63" s="1" customFormat="1" ht="10.35" customHeight="1">
      <c r="B126" s="28"/>
      <c r="L126" s="28"/>
    </row>
    <row r="127" spans="2:63" s="10" customFormat="1" ht="29.25" customHeight="1">
      <c r="B127" s="118"/>
      <c r="C127" s="119" t="s">
        <v>304</v>
      </c>
      <c r="D127" s="120" t="s">
        <v>60</v>
      </c>
      <c r="E127" s="120" t="s">
        <v>56</v>
      </c>
      <c r="F127" s="120" t="s">
        <v>7531</v>
      </c>
      <c r="G127" s="120" t="s">
        <v>305</v>
      </c>
      <c r="H127" s="120" t="s">
        <v>306</v>
      </c>
      <c r="I127" s="120" t="s">
        <v>307</v>
      </c>
      <c r="J127" s="121" t="s">
        <v>295</v>
      </c>
      <c r="K127" s="122" t="s">
        <v>308</v>
      </c>
      <c r="L127" s="118"/>
      <c r="M127" s="58" t="s">
        <v>1</v>
      </c>
      <c r="N127" s="59" t="s">
        <v>39</v>
      </c>
      <c r="O127" s="59" t="s">
        <v>309</v>
      </c>
      <c r="P127" s="59" t="s">
        <v>310</v>
      </c>
      <c r="Q127" s="59" t="s">
        <v>311</v>
      </c>
      <c r="R127" s="59" t="s">
        <v>312</v>
      </c>
      <c r="S127" s="59" t="s">
        <v>313</v>
      </c>
      <c r="T127" s="60" t="s">
        <v>314</v>
      </c>
    </row>
    <row r="128" spans="2:63" s="1" customFormat="1" ht="22.8" customHeight="1">
      <c r="B128" s="28"/>
      <c r="C128" s="63" t="s">
        <v>296</v>
      </c>
      <c r="J128" s="123">
        <f>BK128</f>
        <v>0</v>
      </c>
      <c r="L128" s="28"/>
      <c r="M128" s="61"/>
      <c r="N128" s="52"/>
      <c r="O128" s="52"/>
      <c r="P128" s="124">
        <f>P129+P136+P144</f>
        <v>0</v>
      </c>
      <c r="Q128" s="52"/>
      <c r="R128" s="124">
        <f>R129+R136+R144</f>
        <v>6.3E-2</v>
      </c>
      <c r="S128" s="52"/>
      <c r="T128" s="125">
        <f>T129+T136+T144</f>
        <v>0</v>
      </c>
      <c r="AT128" s="13" t="s">
        <v>74</v>
      </c>
      <c r="AU128" s="13" t="s">
        <v>297</v>
      </c>
      <c r="BK128" s="126">
        <f>BK129+BK136+BK144</f>
        <v>0</v>
      </c>
    </row>
    <row r="129" spans="2:65" s="11" customFormat="1" ht="25.95" customHeight="1">
      <c r="B129" s="127"/>
      <c r="D129" s="128" t="s">
        <v>74</v>
      </c>
      <c r="E129" s="129" t="s">
        <v>425</v>
      </c>
      <c r="F129" s="129" t="s">
        <v>426</v>
      </c>
      <c r="I129" s="130"/>
      <c r="J129" s="131">
        <f>BK129</f>
        <v>0</v>
      </c>
      <c r="L129" s="127"/>
      <c r="M129" s="132"/>
      <c r="P129" s="133">
        <f>SUM(P130:P135)</f>
        <v>0</v>
      </c>
      <c r="R129" s="133">
        <f>SUM(R130:R135)</f>
        <v>0</v>
      </c>
      <c r="T129" s="134">
        <f>SUM(T130:T135)</f>
        <v>0</v>
      </c>
      <c r="AR129" s="128" t="s">
        <v>82</v>
      </c>
      <c r="AT129" s="135" t="s">
        <v>74</v>
      </c>
      <c r="AU129" s="135" t="s">
        <v>75</v>
      </c>
      <c r="AY129" s="128" t="s">
        <v>317</v>
      </c>
      <c r="BK129" s="136">
        <f>SUM(BK130:BK135)</f>
        <v>0</v>
      </c>
    </row>
    <row r="130" spans="2:65" s="1" customFormat="1" ht="16.5" customHeight="1">
      <c r="B130" s="139"/>
      <c r="C130" s="140" t="s">
        <v>82</v>
      </c>
      <c r="D130" s="140" t="s">
        <v>319</v>
      </c>
      <c r="E130" s="141" t="s">
        <v>427</v>
      </c>
      <c r="F130" s="142" t="s">
        <v>428</v>
      </c>
      <c r="G130" s="143" t="s">
        <v>429</v>
      </c>
      <c r="H130" s="144">
        <v>24</v>
      </c>
      <c r="I130" s="145"/>
      <c r="J130" s="146">
        <f t="shared" ref="J130:J135" si="0">ROUND(I130*H130,2)</f>
        <v>0</v>
      </c>
      <c r="K130" s="147"/>
      <c r="L130" s="28"/>
      <c r="M130" s="148" t="s">
        <v>1</v>
      </c>
      <c r="N130" s="149" t="s">
        <v>41</v>
      </c>
      <c r="P130" s="150">
        <f t="shared" ref="P130:P135" si="1">O130*H130</f>
        <v>0</v>
      </c>
      <c r="Q130" s="150">
        <v>0</v>
      </c>
      <c r="R130" s="150">
        <f t="shared" ref="R130:R135" si="2">Q130*H130</f>
        <v>0</v>
      </c>
      <c r="S130" s="150">
        <v>0</v>
      </c>
      <c r="T130" s="151">
        <f t="shared" ref="T130:T135" si="3">S130*H130</f>
        <v>0</v>
      </c>
      <c r="AR130" s="152" t="s">
        <v>259</v>
      </c>
      <c r="AT130" s="152" t="s">
        <v>319</v>
      </c>
      <c r="AU130" s="152" t="s">
        <v>82</v>
      </c>
      <c r="AY130" s="13" t="s">
        <v>317</v>
      </c>
      <c r="BE130" s="153">
        <f t="shared" ref="BE130:BE135" si="4">IF(N130="základná",J130,0)</f>
        <v>0</v>
      </c>
      <c r="BF130" s="153">
        <f t="shared" ref="BF130:BF135" si="5">IF(N130="znížená",J130,0)</f>
        <v>0</v>
      </c>
      <c r="BG130" s="153">
        <f t="shared" ref="BG130:BG135" si="6">IF(N130="zákl. prenesená",J130,0)</f>
        <v>0</v>
      </c>
      <c r="BH130" s="153">
        <f t="shared" ref="BH130:BH135" si="7">IF(N130="zníž. prenesená",J130,0)</f>
        <v>0</v>
      </c>
      <c r="BI130" s="153">
        <f t="shared" ref="BI130:BI135" si="8">IF(N130="nulová",J130,0)</f>
        <v>0</v>
      </c>
      <c r="BJ130" s="13" t="s">
        <v>87</v>
      </c>
      <c r="BK130" s="153">
        <f t="shared" ref="BK130:BK135" si="9">ROUND(I130*H130,2)</f>
        <v>0</v>
      </c>
      <c r="BL130" s="13" t="s">
        <v>259</v>
      </c>
      <c r="BM130" s="152" t="s">
        <v>430</v>
      </c>
    </row>
    <row r="131" spans="2:65" s="1" customFormat="1" ht="16.5" customHeight="1">
      <c r="B131" s="139"/>
      <c r="C131" s="140" t="s">
        <v>87</v>
      </c>
      <c r="D131" s="140" t="s">
        <v>319</v>
      </c>
      <c r="E131" s="141" t="s">
        <v>431</v>
      </c>
      <c r="F131" s="142" t="s">
        <v>432</v>
      </c>
      <c r="G131" s="143" t="s">
        <v>433</v>
      </c>
      <c r="H131" s="144">
        <v>1</v>
      </c>
      <c r="I131" s="145"/>
      <c r="J131" s="146">
        <f t="shared" si="0"/>
        <v>0</v>
      </c>
      <c r="K131" s="147"/>
      <c r="L131" s="28"/>
      <c r="M131" s="148" t="s">
        <v>1</v>
      </c>
      <c r="N131" s="149" t="s">
        <v>41</v>
      </c>
      <c r="P131" s="150">
        <f t="shared" si="1"/>
        <v>0</v>
      </c>
      <c r="Q131" s="150">
        <v>0</v>
      </c>
      <c r="R131" s="150">
        <f t="shared" si="2"/>
        <v>0</v>
      </c>
      <c r="S131" s="150">
        <v>0</v>
      </c>
      <c r="T131" s="151">
        <f t="shared" si="3"/>
        <v>0</v>
      </c>
      <c r="AR131" s="152" t="s">
        <v>259</v>
      </c>
      <c r="AT131" s="152" t="s">
        <v>319</v>
      </c>
      <c r="AU131" s="152" t="s">
        <v>82</v>
      </c>
      <c r="AY131" s="13" t="s">
        <v>317</v>
      </c>
      <c r="BE131" s="153">
        <f t="shared" si="4"/>
        <v>0</v>
      </c>
      <c r="BF131" s="153">
        <f t="shared" si="5"/>
        <v>0</v>
      </c>
      <c r="BG131" s="153">
        <f t="shared" si="6"/>
        <v>0</v>
      </c>
      <c r="BH131" s="153">
        <f t="shared" si="7"/>
        <v>0</v>
      </c>
      <c r="BI131" s="153">
        <f t="shared" si="8"/>
        <v>0</v>
      </c>
      <c r="BJ131" s="13" t="s">
        <v>87</v>
      </c>
      <c r="BK131" s="153">
        <f t="shared" si="9"/>
        <v>0</v>
      </c>
      <c r="BL131" s="13" t="s">
        <v>259</v>
      </c>
      <c r="BM131" s="152" t="s">
        <v>434</v>
      </c>
    </row>
    <row r="132" spans="2:65" s="1" customFormat="1" ht="24.15" customHeight="1">
      <c r="B132" s="139"/>
      <c r="C132" s="140" t="s">
        <v>92</v>
      </c>
      <c r="D132" s="140" t="s">
        <v>319</v>
      </c>
      <c r="E132" s="141" t="s">
        <v>435</v>
      </c>
      <c r="F132" s="142" t="s">
        <v>436</v>
      </c>
      <c r="G132" s="143" t="s">
        <v>433</v>
      </c>
      <c r="H132" s="144">
        <v>1</v>
      </c>
      <c r="I132" s="145"/>
      <c r="J132" s="146">
        <f t="shared" si="0"/>
        <v>0</v>
      </c>
      <c r="K132" s="147"/>
      <c r="L132" s="28"/>
      <c r="M132" s="148" t="s">
        <v>1</v>
      </c>
      <c r="N132" s="149" t="s">
        <v>41</v>
      </c>
      <c r="P132" s="150">
        <f t="shared" si="1"/>
        <v>0</v>
      </c>
      <c r="Q132" s="150">
        <v>0</v>
      </c>
      <c r="R132" s="150">
        <f t="shared" si="2"/>
        <v>0</v>
      </c>
      <c r="S132" s="150">
        <v>0</v>
      </c>
      <c r="T132" s="151">
        <f t="shared" si="3"/>
        <v>0</v>
      </c>
      <c r="AR132" s="152" t="s">
        <v>259</v>
      </c>
      <c r="AT132" s="152" t="s">
        <v>319</v>
      </c>
      <c r="AU132" s="152" t="s">
        <v>82</v>
      </c>
      <c r="AY132" s="13" t="s">
        <v>317</v>
      </c>
      <c r="BE132" s="153">
        <f t="shared" si="4"/>
        <v>0</v>
      </c>
      <c r="BF132" s="153">
        <f t="shared" si="5"/>
        <v>0</v>
      </c>
      <c r="BG132" s="153">
        <f t="shared" si="6"/>
        <v>0</v>
      </c>
      <c r="BH132" s="153">
        <f t="shared" si="7"/>
        <v>0</v>
      </c>
      <c r="BI132" s="153">
        <f t="shared" si="8"/>
        <v>0</v>
      </c>
      <c r="BJ132" s="13" t="s">
        <v>87</v>
      </c>
      <c r="BK132" s="153">
        <f t="shared" si="9"/>
        <v>0</v>
      </c>
      <c r="BL132" s="13" t="s">
        <v>259</v>
      </c>
      <c r="BM132" s="152" t="s">
        <v>437</v>
      </c>
    </row>
    <row r="133" spans="2:65" s="1" customFormat="1" ht="16.5" customHeight="1">
      <c r="B133" s="139"/>
      <c r="C133" s="140" t="s">
        <v>259</v>
      </c>
      <c r="D133" s="140" t="s">
        <v>319</v>
      </c>
      <c r="E133" s="141" t="s">
        <v>438</v>
      </c>
      <c r="F133" s="142" t="s">
        <v>439</v>
      </c>
      <c r="G133" s="143" t="s">
        <v>440</v>
      </c>
      <c r="H133" s="144">
        <v>1</v>
      </c>
      <c r="I133" s="145"/>
      <c r="J133" s="146">
        <f t="shared" si="0"/>
        <v>0</v>
      </c>
      <c r="K133" s="147"/>
      <c r="L133" s="28"/>
      <c r="M133" s="148" t="s">
        <v>1</v>
      </c>
      <c r="N133" s="149" t="s">
        <v>41</v>
      </c>
      <c r="P133" s="150">
        <f t="shared" si="1"/>
        <v>0</v>
      </c>
      <c r="Q133" s="150">
        <v>0</v>
      </c>
      <c r="R133" s="150">
        <f t="shared" si="2"/>
        <v>0</v>
      </c>
      <c r="S133" s="150">
        <v>0</v>
      </c>
      <c r="T133" s="151">
        <f t="shared" si="3"/>
        <v>0</v>
      </c>
      <c r="AR133" s="152" t="s">
        <v>259</v>
      </c>
      <c r="AT133" s="152" t="s">
        <v>319</v>
      </c>
      <c r="AU133" s="152" t="s">
        <v>82</v>
      </c>
      <c r="AY133" s="13" t="s">
        <v>317</v>
      </c>
      <c r="BE133" s="153">
        <f t="shared" si="4"/>
        <v>0</v>
      </c>
      <c r="BF133" s="153">
        <f t="shared" si="5"/>
        <v>0</v>
      </c>
      <c r="BG133" s="153">
        <f t="shared" si="6"/>
        <v>0</v>
      </c>
      <c r="BH133" s="153">
        <f t="shared" si="7"/>
        <v>0</v>
      </c>
      <c r="BI133" s="153">
        <f t="shared" si="8"/>
        <v>0</v>
      </c>
      <c r="BJ133" s="13" t="s">
        <v>87</v>
      </c>
      <c r="BK133" s="153">
        <f t="shared" si="9"/>
        <v>0</v>
      </c>
      <c r="BL133" s="13" t="s">
        <v>259</v>
      </c>
      <c r="BM133" s="152" t="s">
        <v>441</v>
      </c>
    </row>
    <row r="134" spans="2:65" s="1" customFormat="1" ht="16.5" customHeight="1">
      <c r="B134" s="139"/>
      <c r="C134" s="140" t="s">
        <v>262</v>
      </c>
      <c r="D134" s="140" t="s">
        <v>319</v>
      </c>
      <c r="E134" s="141" t="s">
        <v>442</v>
      </c>
      <c r="F134" s="142" t="s">
        <v>443</v>
      </c>
      <c r="G134" s="143" t="s">
        <v>429</v>
      </c>
      <c r="H134" s="144">
        <v>32</v>
      </c>
      <c r="I134" s="145"/>
      <c r="J134" s="146">
        <f t="shared" si="0"/>
        <v>0</v>
      </c>
      <c r="K134" s="147"/>
      <c r="L134" s="28"/>
      <c r="M134" s="148" t="s">
        <v>1</v>
      </c>
      <c r="N134" s="149" t="s">
        <v>41</v>
      </c>
      <c r="P134" s="150">
        <f t="shared" si="1"/>
        <v>0</v>
      </c>
      <c r="Q134" s="150">
        <v>0</v>
      </c>
      <c r="R134" s="150">
        <f t="shared" si="2"/>
        <v>0</v>
      </c>
      <c r="S134" s="150">
        <v>0</v>
      </c>
      <c r="T134" s="151">
        <f t="shared" si="3"/>
        <v>0</v>
      </c>
      <c r="AR134" s="152" t="s">
        <v>259</v>
      </c>
      <c r="AT134" s="152" t="s">
        <v>319</v>
      </c>
      <c r="AU134" s="152" t="s">
        <v>82</v>
      </c>
      <c r="AY134" s="13" t="s">
        <v>317</v>
      </c>
      <c r="BE134" s="153">
        <f t="shared" si="4"/>
        <v>0</v>
      </c>
      <c r="BF134" s="153">
        <f t="shared" si="5"/>
        <v>0</v>
      </c>
      <c r="BG134" s="153">
        <f t="shared" si="6"/>
        <v>0</v>
      </c>
      <c r="BH134" s="153">
        <f t="shared" si="7"/>
        <v>0</v>
      </c>
      <c r="BI134" s="153">
        <f t="shared" si="8"/>
        <v>0</v>
      </c>
      <c r="BJ134" s="13" t="s">
        <v>87</v>
      </c>
      <c r="BK134" s="153">
        <f t="shared" si="9"/>
        <v>0</v>
      </c>
      <c r="BL134" s="13" t="s">
        <v>259</v>
      </c>
      <c r="BM134" s="152" t="s">
        <v>444</v>
      </c>
    </row>
    <row r="135" spans="2:65" s="1" customFormat="1" ht="16.5" customHeight="1">
      <c r="B135" s="139"/>
      <c r="C135" s="140" t="s">
        <v>265</v>
      </c>
      <c r="D135" s="140" t="s">
        <v>319</v>
      </c>
      <c r="E135" s="141" t="s">
        <v>445</v>
      </c>
      <c r="F135" s="142" t="s">
        <v>446</v>
      </c>
      <c r="G135" s="143" t="s">
        <v>429</v>
      </c>
      <c r="H135" s="144">
        <v>32</v>
      </c>
      <c r="I135" s="145"/>
      <c r="J135" s="146">
        <f t="shared" si="0"/>
        <v>0</v>
      </c>
      <c r="K135" s="147"/>
      <c r="L135" s="28"/>
      <c r="M135" s="148" t="s">
        <v>1</v>
      </c>
      <c r="N135" s="149" t="s">
        <v>41</v>
      </c>
      <c r="P135" s="150">
        <f t="shared" si="1"/>
        <v>0</v>
      </c>
      <c r="Q135" s="150">
        <v>0</v>
      </c>
      <c r="R135" s="150">
        <f t="shared" si="2"/>
        <v>0</v>
      </c>
      <c r="S135" s="150">
        <v>0</v>
      </c>
      <c r="T135" s="151">
        <f t="shared" si="3"/>
        <v>0</v>
      </c>
      <c r="AR135" s="152" t="s">
        <v>259</v>
      </c>
      <c r="AT135" s="152" t="s">
        <v>319</v>
      </c>
      <c r="AU135" s="152" t="s">
        <v>82</v>
      </c>
      <c r="AY135" s="13" t="s">
        <v>317</v>
      </c>
      <c r="BE135" s="153">
        <f t="shared" si="4"/>
        <v>0</v>
      </c>
      <c r="BF135" s="153">
        <f t="shared" si="5"/>
        <v>0</v>
      </c>
      <c r="BG135" s="153">
        <f t="shared" si="6"/>
        <v>0</v>
      </c>
      <c r="BH135" s="153">
        <f t="shared" si="7"/>
        <v>0</v>
      </c>
      <c r="BI135" s="153">
        <f t="shared" si="8"/>
        <v>0</v>
      </c>
      <c r="BJ135" s="13" t="s">
        <v>87</v>
      </c>
      <c r="BK135" s="153">
        <f t="shared" si="9"/>
        <v>0</v>
      </c>
      <c r="BL135" s="13" t="s">
        <v>259</v>
      </c>
      <c r="BM135" s="152" t="s">
        <v>447</v>
      </c>
    </row>
    <row r="136" spans="2:65" s="11" customFormat="1" ht="25.95" customHeight="1">
      <c r="B136" s="127"/>
      <c r="D136" s="128" t="s">
        <v>74</v>
      </c>
      <c r="E136" s="129" t="s">
        <v>448</v>
      </c>
      <c r="F136" s="129" t="s">
        <v>449</v>
      </c>
      <c r="I136" s="130"/>
      <c r="J136" s="131">
        <f>BK136</f>
        <v>0</v>
      </c>
      <c r="L136" s="127"/>
      <c r="M136" s="132"/>
      <c r="P136" s="133">
        <f>SUM(P137:P143)</f>
        <v>0</v>
      </c>
      <c r="R136" s="133">
        <f>SUM(R137:R143)</f>
        <v>6.3E-2</v>
      </c>
      <c r="T136" s="134">
        <f>SUM(T137:T143)</f>
        <v>0</v>
      </c>
      <c r="AR136" s="128" t="s">
        <v>92</v>
      </c>
      <c r="AT136" s="135" t="s">
        <v>74</v>
      </c>
      <c r="AU136" s="135" t="s">
        <v>75</v>
      </c>
      <c r="AY136" s="128" t="s">
        <v>317</v>
      </c>
      <c r="BK136" s="136">
        <f>SUM(BK137:BK143)</f>
        <v>0</v>
      </c>
    </row>
    <row r="137" spans="2:65" s="1" customFormat="1" ht="24.15" customHeight="1">
      <c r="B137" s="139"/>
      <c r="C137" s="140" t="s">
        <v>268</v>
      </c>
      <c r="D137" s="140" t="s">
        <v>319</v>
      </c>
      <c r="E137" s="141" t="s">
        <v>450</v>
      </c>
      <c r="F137" s="142" t="s">
        <v>451</v>
      </c>
      <c r="G137" s="143" t="s">
        <v>452</v>
      </c>
      <c r="H137" s="144">
        <v>300</v>
      </c>
      <c r="I137" s="145"/>
      <c r="J137" s="146">
        <f t="shared" ref="J137:J143" si="10">ROUND(I137*H137,2)</f>
        <v>0</v>
      </c>
      <c r="K137" s="147"/>
      <c r="L137" s="28"/>
      <c r="M137" s="148" t="s">
        <v>1</v>
      </c>
      <c r="N137" s="149" t="s">
        <v>41</v>
      </c>
      <c r="P137" s="150">
        <f t="shared" ref="P137:P143" si="11">O137*H137</f>
        <v>0</v>
      </c>
      <c r="Q137" s="150">
        <v>0</v>
      </c>
      <c r="R137" s="150">
        <f t="shared" ref="R137:R143" si="12">Q137*H137</f>
        <v>0</v>
      </c>
      <c r="S137" s="150">
        <v>0</v>
      </c>
      <c r="T137" s="151">
        <f t="shared" ref="T137:T143" si="13">S137*H137</f>
        <v>0</v>
      </c>
      <c r="AR137" s="152" t="s">
        <v>453</v>
      </c>
      <c r="AT137" s="152" t="s">
        <v>319</v>
      </c>
      <c r="AU137" s="152" t="s">
        <v>82</v>
      </c>
      <c r="AY137" s="13" t="s">
        <v>317</v>
      </c>
      <c r="BE137" s="153">
        <f t="shared" ref="BE137:BE143" si="14">IF(N137="základná",J137,0)</f>
        <v>0</v>
      </c>
      <c r="BF137" s="153">
        <f t="shared" ref="BF137:BF143" si="15">IF(N137="znížená",J137,0)</f>
        <v>0</v>
      </c>
      <c r="BG137" s="153">
        <f t="shared" ref="BG137:BG143" si="16">IF(N137="zákl. prenesená",J137,0)</f>
        <v>0</v>
      </c>
      <c r="BH137" s="153">
        <f t="shared" ref="BH137:BH143" si="17">IF(N137="zníž. prenesená",J137,0)</f>
        <v>0</v>
      </c>
      <c r="BI137" s="153">
        <f t="shared" ref="BI137:BI143" si="18">IF(N137="nulová",J137,0)</f>
        <v>0</v>
      </c>
      <c r="BJ137" s="13" t="s">
        <v>87</v>
      </c>
      <c r="BK137" s="153">
        <f t="shared" ref="BK137:BK143" si="19">ROUND(I137*H137,2)</f>
        <v>0</v>
      </c>
      <c r="BL137" s="13" t="s">
        <v>453</v>
      </c>
      <c r="BM137" s="152" t="s">
        <v>454</v>
      </c>
    </row>
    <row r="138" spans="2:65" s="1" customFormat="1" ht="24.15" customHeight="1">
      <c r="B138" s="139"/>
      <c r="C138" s="140" t="s">
        <v>271</v>
      </c>
      <c r="D138" s="140" t="s">
        <v>319</v>
      </c>
      <c r="E138" s="141" t="s">
        <v>455</v>
      </c>
      <c r="F138" s="142" t="s">
        <v>456</v>
      </c>
      <c r="G138" s="143" t="s">
        <v>452</v>
      </c>
      <c r="H138" s="144">
        <v>300</v>
      </c>
      <c r="I138" s="145"/>
      <c r="J138" s="146">
        <f t="shared" si="10"/>
        <v>0</v>
      </c>
      <c r="K138" s="147"/>
      <c r="L138" s="28"/>
      <c r="M138" s="148" t="s">
        <v>1</v>
      </c>
      <c r="N138" s="149" t="s">
        <v>41</v>
      </c>
      <c r="P138" s="150">
        <f t="shared" si="11"/>
        <v>0</v>
      </c>
      <c r="Q138" s="150">
        <v>0</v>
      </c>
      <c r="R138" s="150">
        <f t="shared" si="12"/>
        <v>0</v>
      </c>
      <c r="S138" s="150">
        <v>0</v>
      </c>
      <c r="T138" s="151">
        <f t="shared" si="13"/>
        <v>0</v>
      </c>
      <c r="AR138" s="152" t="s">
        <v>453</v>
      </c>
      <c r="AT138" s="152" t="s">
        <v>319</v>
      </c>
      <c r="AU138" s="152" t="s">
        <v>82</v>
      </c>
      <c r="AY138" s="13" t="s">
        <v>317</v>
      </c>
      <c r="BE138" s="153">
        <f t="shared" si="14"/>
        <v>0</v>
      </c>
      <c r="BF138" s="153">
        <f t="shared" si="15"/>
        <v>0</v>
      </c>
      <c r="BG138" s="153">
        <f t="shared" si="16"/>
        <v>0</v>
      </c>
      <c r="BH138" s="153">
        <f t="shared" si="17"/>
        <v>0</v>
      </c>
      <c r="BI138" s="153">
        <f t="shared" si="18"/>
        <v>0</v>
      </c>
      <c r="BJ138" s="13" t="s">
        <v>87</v>
      </c>
      <c r="BK138" s="153">
        <f t="shared" si="19"/>
        <v>0</v>
      </c>
      <c r="BL138" s="13" t="s">
        <v>453</v>
      </c>
      <c r="BM138" s="152" t="s">
        <v>457</v>
      </c>
    </row>
    <row r="139" spans="2:65" s="1" customFormat="1" ht="16.5" customHeight="1">
      <c r="B139" s="139"/>
      <c r="C139" s="154" t="s">
        <v>274</v>
      </c>
      <c r="D139" s="154" t="s">
        <v>353</v>
      </c>
      <c r="E139" s="155" t="s">
        <v>458</v>
      </c>
      <c r="F139" s="156" t="s">
        <v>459</v>
      </c>
      <c r="G139" s="157" t="s">
        <v>452</v>
      </c>
      <c r="H139" s="158">
        <v>300</v>
      </c>
      <c r="I139" s="159"/>
      <c r="J139" s="160">
        <f t="shared" si="10"/>
        <v>0</v>
      </c>
      <c r="K139" s="161"/>
      <c r="L139" s="162"/>
      <c r="M139" s="163" t="s">
        <v>1</v>
      </c>
      <c r="N139" s="164" t="s">
        <v>41</v>
      </c>
      <c r="P139" s="150">
        <f t="shared" si="11"/>
        <v>0</v>
      </c>
      <c r="Q139" s="150">
        <v>2.1000000000000001E-4</v>
      </c>
      <c r="R139" s="150">
        <f t="shared" si="12"/>
        <v>6.3E-2</v>
      </c>
      <c r="S139" s="150">
        <v>0</v>
      </c>
      <c r="T139" s="151">
        <f t="shared" si="13"/>
        <v>0</v>
      </c>
      <c r="AR139" s="152" t="s">
        <v>460</v>
      </c>
      <c r="AT139" s="152" t="s">
        <v>353</v>
      </c>
      <c r="AU139" s="152" t="s">
        <v>82</v>
      </c>
      <c r="AY139" s="13" t="s">
        <v>317</v>
      </c>
      <c r="BE139" s="153">
        <f t="shared" si="14"/>
        <v>0</v>
      </c>
      <c r="BF139" s="153">
        <f t="shared" si="15"/>
        <v>0</v>
      </c>
      <c r="BG139" s="153">
        <f t="shared" si="16"/>
        <v>0</v>
      </c>
      <c r="BH139" s="153">
        <f t="shared" si="17"/>
        <v>0</v>
      </c>
      <c r="BI139" s="153">
        <f t="shared" si="18"/>
        <v>0</v>
      </c>
      <c r="BJ139" s="13" t="s">
        <v>87</v>
      </c>
      <c r="BK139" s="153">
        <f t="shared" si="19"/>
        <v>0</v>
      </c>
      <c r="BL139" s="13" t="s">
        <v>460</v>
      </c>
      <c r="BM139" s="152" t="s">
        <v>461</v>
      </c>
    </row>
    <row r="140" spans="2:65" s="1" customFormat="1" ht="24.15" customHeight="1">
      <c r="B140" s="139"/>
      <c r="C140" s="140" t="s">
        <v>277</v>
      </c>
      <c r="D140" s="140" t="s">
        <v>319</v>
      </c>
      <c r="E140" s="141" t="s">
        <v>462</v>
      </c>
      <c r="F140" s="142" t="s">
        <v>463</v>
      </c>
      <c r="G140" s="143" t="s">
        <v>452</v>
      </c>
      <c r="H140" s="144">
        <v>300</v>
      </c>
      <c r="I140" s="145"/>
      <c r="J140" s="146">
        <f t="shared" si="10"/>
        <v>0</v>
      </c>
      <c r="K140" s="147"/>
      <c r="L140" s="28"/>
      <c r="M140" s="148" t="s">
        <v>1</v>
      </c>
      <c r="N140" s="149" t="s">
        <v>41</v>
      </c>
      <c r="P140" s="150">
        <f t="shared" si="11"/>
        <v>0</v>
      </c>
      <c r="Q140" s="150">
        <v>0</v>
      </c>
      <c r="R140" s="150">
        <f t="shared" si="12"/>
        <v>0</v>
      </c>
      <c r="S140" s="150">
        <v>0</v>
      </c>
      <c r="T140" s="151">
        <f t="shared" si="13"/>
        <v>0</v>
      </c>
      <c r="AR140" s="152" t="s">
        <v>453</v>
      </c>
      <c r="AT140" s="152" t="s">
        <v>319</v>
      </c>
      <c r="AU140" s="152" t="s">
        <v>82</v>
      </c>
      <c r="AY140" s="13" t="s">
        <v>317</v>
      </c>
      <c r="BE140" s="153">
        <f t="shared" si="14"/>
        <v>0</v>
      </c>
      <c r="BF140" s="153">
        <f t="shared" si="15"/>
        <v>0</v>
      </c>
      <c r="BG140" s="153">
        <f t="shared" si="16"/>
        <v>0</v>
      </c>
      <c r="BH140" s="153">
        <f t="shared" si="17"/>
        <v>0</v>
      </c>
      <c r="BI140" s="153">
        <f t="shared" si="18"/>
        <v>0</v>
      </c>
      <c r="BJ140" s="13" t="s">
        <v>87</v>
      </c>
      <c r="BK140" s="153">
        <f t="shared" si="19"/>
        <v>0</v>
      </c>
      <c r="BL140" s="13" t="s">
        <v>453</v>
      </c>
      <c r="BM140" s="152" t="s">
        <v>464</v>
      </c>
    </row>
    <row r="141" spans="2:65" s="1" customFormat="1" ht="24.15" customHeight="1">
      <c r="B141" s="139"/>
      <c r="C141" s="140" t="s">
        <v>280</v>
      </c>
      <c r="D141" s="140" t="s">
        <v>319</v>
      </c>
      <c r="E141" s="141" t="s">
        <v>465</v>
      </c>
      <c r="F141" s="142" t="s">
        <v>466</v>
      </c>
      <c r="G141" s="143" t="s">
        <v>322</v>
      </c>
      <c r="H141" s="144">
        <v>0.5</v>
      </c>
      <c r="I141" s="145"/>
      <c r="J141" s="146">
        <f t="shared" si="10"/>
        <v>0</v>
      </c>
      <c r="K141" s="147"/>
      <c r="L141" s="28"/>
      <c r="M141" s="148" t="s">
        <v>1</v>
      </c>
      <c r="N141" s="149" t="s">
        <v>41</v>
      </c>
      <c r="P141" s="150">
        <f t="shared" si="11"/>
        <v>0</v>
      </c>
      <c r="Q141" s="150">
        <v>0</v>
      </c>
      <c r="R141" s="150">
        <f t="shared" si="12"/>
        <v>0</v>
      </c>
      <c r="S141" s="150">
        <v>0</v>
      </c>
      <c r="T141" s="151">
        <f t="shared" si="13"/>
        <v>0</v>
      </c>
      <c r="AR141" s="152" t="s">
        <v>453</v>
      </c>
      <c r="AT141" s="152" t="s">
        <v>319</v>
      </c>
      <c r="AU141" s="152" t="s">
        <v>82</v>
      </c>
      <c r="AY141" s="13" t="s">
        <v>317</v>
      </c>
      <c r="BE141" s="153">
        <f t="shared" si="14"/>
        <v>0</v>
      </c>
      <c r="BF141" s="153">
        <f t="shared" si="15"/>
        <v>0</v>
      </c>
      <c r="BG141" s="153">
        <f t="shared" si="16"/>
        <v>0</v>
      </c>
      <c r="BH141" s="153">
        <f t="shared" si="17"/>
        <v>0</v>
      </c>
      <c r="BI141" s="153">
        <f t="shared" si="18"/>
        <v>0</v>
      </c>
      <c r="BJ141" s="13" t="s">
        <v>87</v>
      </c>
      <c r="BK141" s="153">
        <f t="shared" si="19"/>
        <v>0</v>
      </c>
      <c r="BL141" s="13" t="s">
        <v>453</v>
      </c>
      <c r="BM141" s="152" t="s">
        <v>467</v>
      </c>
    </row>
    <row r="142" spans="2:65" s="1" customFormat="1" ht="24.15" customHeight="1">
      <c r="B142" s="139"/>
      <c r="C142" s="140" t="s">
        <v>358</v>
      </c>
      <c r="D142" s="140" t="s">
        <v>319</v>
      </c>
      <c r="E142" s="141" t="s">
        <v>468</v>
      </c>
      <c r="F142" s="142" t="s">
        <v>469</v>
      </c>
      <c r="G142" s="143" t="s">
        <v>322</v>
      </c>
      <c r="H142" s="144">
        <v>0.5</v>
      </c>
      <c r="I142" s="145"/>
      <c r="J142" s="146">
        <f t="shared" si="10"/>
        <v>0</v>
      </c>
      <c r="K142" s="147"/>
      <c r="L142" s="28"/>
      <c r="M142" s="148" t="s">
        <v>1</v>
      </c>
      <c r="N142" s="149" t="s">
        <v>41</v>
      </c>
      <c r="P142" s="150">
        <f t="shared" si="11"/>
        <v>0</v>
      </c>
      <c r="Q142" s="150">
        <v>0</v>
      </c>
      <c r="R142" s="150">
        <f t="shared" si="12"/>
        <v>0</v>
      </c>
      <c r="S142" s="150">
        <v>0</v>
      </c>
      <c r="T142" s="151">
        <f t="shared" si="13"/>
        <v>0</v>
      </c>
      <c r="AR142" s="152" t="s">
        <v>453</v>
      </c>
      <c r="AT142" s="152" t="s">
        <v>319</v>
      </c>
      <c r="AU142" s="152" t="s">
        <v>82</v>
      </c>
      <c r="AY142" s="13" t="s">
        <v>317</v>
      </c>
      <c r="BE142" s="153">
        <f t="shared" si="14"/>
        <v>0</v>
      </c>
      <c r="BF142" s="153">
        <f t="shared" si="15"/>
        <v>0</v>
      </c>
      <c r="BG142" s="153">
        <f t="shared" si="16"/>
        <v>0</v>
      </c>
      <c r="BH142" s="153">
        <f t="shared" si="17"/>
        <v>0</v>
      </c>
      <c r="BI142" s="153">
        <f t="shared" si="18"/>
        <v>0</v>
      </c>
      <c r="BJ142" s="13" t="s">
        <v>87</v>
      </c>
      <c r="BK142" s="153">
        <f t="shared" si="19"/>
        <v>0</v>
      </c>
      <c r="BL142" s="13" t="s">
        <v>453</v>
      </c>
      <c r="BM142" s="152" t="s">
        <v>470</v>
      </c>
    </row>
    <row r="143" spans="2:65" s="1" customFormat="1" ht="33" customHeight="1">
      <c r="B143" s="139"/>
      <c r="C143" s="140" t="s">
        <v>362</v>
      </c>
      <c r="D143" s="140" t="s">
        <v>319</v>
      </c>
      <c r="E143" s="141" t="s">
        <v>471</v>
      </c>
      <c r="F143" s="142" t="s">
        <v>472</v>
      </c>
      <c r="G143" s="143" t="s">
        <v>375</v>
      </c>
      <c r="H143" s="144">
        <v>105</v>
      </c>
      <c r="I143" s="145"/>
      <c r="J143" s="146">
        <f t="shared" si="10"/>
        <v>0</v>
      </c>
      <c r="K143" s="147"/>
      <c r="L143" s="28"/>
      <c r="M143" s="148" t="s">
        <v>1</v>
      </c>
      <c r="N143" s="149" t="s">
        <v>41</v>
      </c>
      <c r="P143" s="150">
        <f t="shared" si="11"/>
        <v>0</v>
      </c>
      <c r="Q143" s="150">
        <v>0</v>
      </c>
      <c r="R143" s="150">
        <f t="shared" si="12"/>
        <v>0</v>
      </c>
      <c r="S143" s="150">
        <v>0</v>
      </c>
      <c r="T143" s="151">
        <f t="shared" si="13"/>
        <v>0</v>
      </c>
      <c r="AR143" s="152" t="s">
        <v>453</v>
      </c>
      <c r="AT143" s="152" t="s">
        <v>319</v>
      </c>
      <c r="AU143" s="152" t="s">
        <v>82</v>
      </c>
      <c r="AY143" s="13" t="s">
        <v>317</v>
      </c>
      <c r="BE143" s="153">
        <f t="shared" si="14"/>
        <v>0</v>
      </c>
      <c r="BF143" s="153">
        <f t="shared" si="15"/>
        <v>0</v>
      </c>
      <c r="BG143" s="153">
        <f t="shared" si="16"/>
        <v>0</v>
      </c>
      <c r="BH143" s="153">
        <f t="shared" si="17"/>
        <v>0</v>
      </c>
      <c r="BI143" s="153">
        <f t="shared" si="18"/>
        <v>0</v>
      </c>
      <c r="BJ143" s="13" t="s">
        <v>87</v>
      </c>
      <c r="BK143" s="153">
        <f t="shared" si="19"/>
        <v>0</v>
      </c>
      <c r="BL143" s="13" t="s">
        <v>453</v>
      </c>
      <c r="BM143" s="152" t="s">
        <v>473</v>
      </c>
    </row>
    <row r="144" spans="2:65" s="11" customFormat="1" ht="25.95" customHeight="1">
      <c r="B144" s="127"/>
      <c r="D144" s="128" t="s">
        <v>74</v>
      </c>
      <c r="E144" s="129" t="s">
        <v>353</v>
      </c>
      <c r="F144" s="129" t="s">
        <v>474</v>
      </c>
      <c r="I144" s="130"/>
      <c r="J144" s="131">
        <f>BK144</f>
        <v>0</v>
      </c>
      <c r="L144" s="127"/>
      <c r="M144" s="132"/>
      <c r="P144" s="133">
        <f>P145</f>
        <v>0</v>
      </c>
      <c r="R144" s="133">
        <f>R145</f>
        <v>0</v>
      </c>
      <c r="T144" s="134">
        <f>T145</f>
        <v>0</v>
      </c>
      <c r="AR144" s="128" t="s">
        <v>92</v>
      </c>
      <c r="AT144" s="135" t="s">
        <v>74</v>
      </c>
      <c r="AU144" s="135" t="s">
        <v>75</v>
      </c>
      <c r="AY144" s="128" t="s">
        <v>317</v>
      </c>
      <c r="BK144" s="136">
        <f>BK145</f>
        <v>0</v>
      </c>
    </row>
    <row r="145" spans="2:65" s="11" customFormat="1" ht="22.8" customHeight="1">
      <c r="B145" s="127"/>
      <c r="D145" s="128" t="s">
        <v>74</v>
      </c>
      <c r="E145" s="137" t="s">
        <v>475</v>
      </c>
      <c r="F145" s="137" t="s">
        <v>476</v>
      </c>
      <c r="I145" s="130"/>
      <c r="J145" s="138">
        <f>BK145</f>
        <v>0</v>
      </c>
      <c r="L145" s="127"/>
      <c r="M145" s="132"/>
      <c r="P145" s="133">
        <f>SUM(P146:P165)</f>
        <v>0</v>
      </c>
      <c r="R145" s="133">
        <f>SUM(R146:R165)</f>
        <v>0</v>
      </c>
      <c r="T145" s="134">
        <f>SUM(T146:T165)</f>
        <v>0</v>
      </c>
      <c r="AR145" s="128" t="s">
        <v>92</v>
      </c>
      <c r="AT145" s="135" t="s">
        <v>74</v>
      </c>
      <c r="AU145" s="135" t="s">
        <v>82</v>
      </c>
      <c r="AY145" s="128" t="s">
        <v>317</v>
      </c>
      <c r="BK145" s="136">
        <f>SUM(BK146:BK165)</f>
        <v>0</v>
      </c>
    </row>
    <row r="146" spans="2:65" s="1" customFormat="1" ht="24.15" customHeight="1">
      <c r="B146" s="139"/>
      <c r="C146" s="140" t="s">
        <v>364</v>
      </c>
      <c r="D146" s="140" t="s">
        <v>319</v>
      </c>
      <c r="E146" s="141" t="s">
        <v>477</v>
      </c>
      <c r="F146" s="142" t="s">
        <v>478</v>
      </c>
      <c r="G146" s="143" t="s">
        <v>452</v>
      </c>
      <c r="H146" s="144">
        <v>50</v>
      </c>
      <c r="I146" s="145"/>
      <c r="J146" s="146">
        <f>ROUND(I146*H146,2)</f>
        <v>0</v>
      </c>
      <c r="K146" s="147"/>
      <c r="L146" s="28"/>
      <c r="M146" s="148" t="s">
        <v>1</v>
      </c>
      <c r="N146" s="149" t="s">
        <v>41</v>
      </c>
      <c r="P146" s="150">
        <f>O146*H146</f>
        <v>0</v>
      </c>
      <c r="Q146" s="150">
        <v>0</v>
      </c>
      <c r="R146" s="150">
        <f>Q146*H146</f>
        <v>0</v>
      </c>
      <c r="S146" s="150">
        <v>0</v>
      </c>
      <c r="T146" s="151">
        <f>S146*H146</f>
        <v>0</v>
      </c>
      <c r="AR146" s="152" t="s">
        <v>453</v>
      </c>
      <c r="AT146" s="152" t="s">
        <v>319</v>
      </c>
      <c r="AU146" s="152" t="s">
        <v>87</v>
      </c>
      <c r="AY146" s="13" t="s">
        <v>317</v>
      </c>
      <c r="BE146" s="153">
        <f>IF(N146="základná",J146,0)</f>
        <v>0</v>
      </c>
      <c r="BF146" s="153">
        <f>IF(N146="znížená",J146,0)</f>
        <v>0</v>
      </c>
      <c r="BG146" s="153">
        <f>IF(N146="zákl. prenesená",J146,0)</f>
        <v>0</v>
      </c>
      <c r="BH146" s="153">
        <f>IF(N146="zníž. prenesená",J146,0)</f>
        <v>0</v>
      </c>
      <c r="BI146" s="153">
        <f>IF(N146="nulová",J146,0)</f>
        <v>0</v>
      </c>
      <c r="BJ146" s="13" t="s">
        <v>87</v>
      </c>
      <c r="BK146" s="153">
        <f>ROUND(I146*H146,2)</f>
        <v>0</v>
      </c>
      <c r="BL146" s="13" t="s">
        <v>453</v>
      </c>
      <c r="BM146" s="152" t="s">
        <v>479</v>
      </c>
    </row>
    <row r="147" spans="2:65" s="1" customFormat="1" ht="24.15" customHeight="1">
      <c r="B147" s="139"/>
      <c r="C147" s="154" t="s">
        <v>368</v>
      </c>
      <c r="D147" s="154" t="s">
        <v>353</v>
      </c>
      <c r="E147" s="155" t="s">
        <v>480</v>
      </c>
      <c r="F147" s="156" t="s">
        <v>481</v>
      </c>
      <c r="G147" s="157" t="s">
        <v>452</v>
      </c>
      <c r="H147" s="158">
        <v>50</v>
      </c>
      <c r="I147" s="159"/>
      <c r="J147" s="160">
        <f>ROUND(I147*H147,2)</f>
        <v>0</v>
      </c>
      <c r="K147" s="161"/>
      <c r="L147" s="162"/>
      <c r="M147" s="163" t="s">
        <v>1</v>
      </c>
      <c r="N147" s="164" t="s">
        <v>41</v>
      </c>
      <c r="P147" s="150">
        <f>O147*H147</f>
        <v>0</v>
      </c>
      <c r="Q147" s="150">
        <v>0</v>
      </c>
      <c r="R147" s="150">
        <f>Q147*H147</f>
        <v>0</v>
      </c>
      <c r="S147" s="150">
        <v>0</v>
      </c>
      <c r="T147" s="151">
        <f>S147*H147</f>
        <v>0</v>
      </c>
      <c r="AR147" s="152" t="s">
        <v>482</v>
      </c>
      <c r="AT147" s="152" t="s">
        <v>353</v>
      </c>
      <c r="AU147" s="152" t="s">
        <v>87</v>
      </c>
      <c r="AY147" s="13" t="s">
        <v>317</v>
      </c>
      <c r="BE147" s="153">
        <f>IF(N147="základná",J147,0)</f>
        <v>0</v>
      </c>
      <c r="BF147" s="153">
        <f>IF(N147="znížená",J147,0)</f>
        <v>0</v>
      </c>
      <c r="BG147" s="153">
        <f>IF(N147="zákl. prenesená",J147,0)</f>
        <v>0</v>
      </c>
      <c r="BH147" s="153">
        <f>IF(N147="zníž. prenesená",J147,0)</f>
        <v>0</v>
      </c>
      <c r="BI147" s="153">
        <f>IF(N147="nulová",J147,0)</f>
        <v>0</v>
      </c>
      <c r="BJ147" s="13" t="s">
        <v>87</v>
      </c>
      <c r="BK147" s="153">
        <f>ROUND(I147*H147,2)</f>
        <v>0</v>
      </c>
      <c r="BL147" s="13" t="s">
        <v>453</v>
      </c>
      <c r="BM147" s="152" t="s">
        <v>483</v>
      </c>
    </row>
    <row r="148" spans="2:65" s="1" customFormat="1" ht="19.2">
      <c r="B148" s="28"/>
      <c r="D148" s="170" t="s">
        <v>484</v>
      </c>
      <c r="F148" s="171" t="s">
        <v>485</v>
      </c>
      <c r="I148" s="172"/>
      <c r="L148" s="28"/>
      <c r="M148" s="173"/>
      <c r="T148" s="55"/>
      <c r="AT148" s="13" t="s">
        <v>484</v>
      </c>
      <c r="AU148" s="13" t="s">
        <v>87</v>
      </c>
    </row>
    <row r="149" spans="2:65" s="1" customFormat="1" ht="33" customHeight="1">
      <c r="B149" s="139"/>
      <c r="C149" s="140" t="s">
        <v>372</v>
      </c>
      <c r="D149" s="140" t="s">
        <v>319</v>
      </c>
      <c r="E149" s="141" t="s">
        <v>486</v>
      </c>
      <c r="F149" s="142" t="s">
        <v>487</v>
      </c>
      <c r="G149" s="143" t="s">
        <v>433</v>
      </c>
      <c r="H149" s="144">
        <v>2</v>
      </c>
      <c r="I149" s="145"/>
      <c r="J149" s="146">
        <f t="shared" ref="J149:J165" si="20">ROUND(I149*H149,2)</f>
        <v>0</v>
      </c>
      <c r="K149" s="147"/>
      <c r="L149" s="28"/>
      <c r="M149" s="148" t="s">
        <v>1</v>
      </c>
      <c r="N149" s="149" t="s">
        <v>41</v>
      </c>
      <c r="P149" s="150">
        <f t="shared" ref="P149:P165" si="21">O149*H149</f>
        <v>0</v>
      </c>
      <c r="Q149" s="150">
        <v>0</v>
      </c>
      <c r="R149" s="150">
        <f t="shared" ref="R149:R165" si="22">Q149*H149</f>
        <v>0</v>
      </c>
      <c r="S149" s="150">
        <v>0</v>
      </c>
      <c r="T149" s="151">
        <f t="shared" ref="T149:T165" si="23">S149*H149</f>
        <v>0</v>
      </c>
      <c r="AR149" s="152" t="s">
        <v>453</v>
      </c>
      <c r="AT149" s="152" t="s">
        <v>319</v>
      </c>
      <c r="AU149" s="152" t="s">
        <v>87</v>
      </c>
      <c r="AY149" s="13" t="s">
        <v>317</v>
      </c>
      <c r="BE149" s="153">
        <f t="shared" ref="BE149:BE165" si="24">IF(N149="základná",J149,0)</f>
        <v>0</v>
      </c>
      <c r="BF149" s="153">
        <f t="shared" ref="BF149:BF165" si="25">IF(N149="znížená",J149,0)</f>
        <v>0</v>
      </c>
      <c r="BG149" s="153">
        <f t="shared" ref="BG149:BG165" si="26">IF(N149="zákl. prenesená",J149,0)</f>
        <v>0</v>
      </c>
      <c r="BH149" s="153">
        <f t="shared" ref="BH149:BH165" si="27">IF(N149="zníž. prenesená",J149,0)</f>
        <v>0</v>
      </c>
      <c r="BI149" s="153">
        <f t="shared" ref="BI149:BI165" si="28">IF(N149="nulová",J149,0)</f>
        <v>0</v>
      </c>
      <c r="BJ149" s="13" t="s">
        <v>87</v>
      </c>
      <c r="BK149" s="153">
        <f t="shared" ref="BK149:BK165" si="29">ROUND(I149*H149,2)</f>
        <v>0</v>
      </c>
      <c r="BL149" s="13" t="s">
        <v>453</v>
      </c>
      <c r="BM149" s="152" t="s">
        <v>488</v>
      </c>
    </row>
    <row r="150" spans="2:65" s="1" customFormat="1" ht="16.5" customHeight="1">
      <c r="B150" s="139"/>
      <c r="C150" s="140" t="s">
        <v>377</v>
      </c>
      <c r="D150" s="140" t="s">
        <v>319</v>
      </c>
      <c r="E150" s="141" t="s">
        <v>489</v>
      </c>
      <c r="F150" s="142" t="s">
        <v>490</v>
      </c>
      <c r="G150" s="143" t="s">
        <v>452</v>
      </c>
      <c r="H150" s="144">
        <v>350</v>
      </c>
      <c r="I150" s="145"/>
      <c r="J150" s="146">
        <f t="shared" si="20"/>
        <v>0</v>
      </c>
      <c r="K150" s="147"/>
      <c r="L150" s="28"/>
      <c r="M150" s="148" t="s">
        <v>1</v>
      </c>
      <c r="N150" s="149" t="s">
        <v>41</v>
      </c>
      <c r="P150" s="150">
        <f t="shared" si="21"/>
        <v>0</v>
      </c>
      <c r="Q150" s="150">
        <v>0</v>
      </c>
      <c r="R150" s="150">
        <f t="shared" si="22"/>
        <v>0</v>
      </c>
      <c r="S150" s="150">
        <v>0</v>
      </c>
      <c r="T150" s="151">
        <f t="shared" si="23"/>
        <v>0</v>
      </c>
      <c r="AR150" s="152" t="s">
        <v>453</v>
      </c>
      <c r="AT150" s="152" t="s">
        <v>319</v>
      </c>
      <c r="AU150" s="152" t="s">
        <v>87</v>
      </c>
      <c r="AY150" s="13" t="s">
        <v>317</v>
      </c>
      <c r="BE150" s="153">
        <f t="shared" si="24"/>
        <v>0</v>
      </c>
      <c r="BF150" s="153">
        <f t="shared" si="25"/>
        <v>0</v>
      </c>
      <c r="BG150" s="153">
        <f t="shared" si="26"/>
        <v>0</v>
      </c>
      <c r="BH150" s="153">
        <f t="shared" si="27"/>
        <v>0</v>
      </c>
      <c r="BI150" s="153">
        <f t="shared" si="28"/>
        <v>0</v>
      </c>
      <c r="BJ150" s="13" t="s">
        <v>87</v>
      </c>
      <c r="BK150" s="153">
        <f t="shared" si="29"/>
        <v>0</v>
      </c>
      <c r="BL150" s="13" t="s">
        <v>453</v>
      </c>
      <c r="BM150" s="152" t="s">
        <v>491</v>
      </c>
    </row>
    <row r="151" spans="2:65" s="1" customFormat="1" ht="24.15" customHeight="1">
      <c r="B151" s="139"/>
      <c r="C151" s="154" t="s">
        <v>383</v>
      </c>
      <c r="D151" s="154" t="s">
        <v>353</v>
      </c>
      <c r="E151" s="155" t="s">
        <v>492</v>
      </c>
      <c r="F151" s="156" t="s">
        <v>490</v>
      </c>
      <c r="G151" s="157" t="s">
        <v>452</v>
      </c>
      <c r="H151" s="158">
        <v>350</v>
      </c>
      <c r="I151" s="159"/>
      <c r="J151" s="160">
        <f t="shared" si="20"/>
        <v>0</v>
      </c>
      <c r="K151" s="161"/>
      <c r="L151" s="162"/>
      <c r="M151" s="163" t="s">
        <v>1</v>
      </c>
      <c r="N151" s="164" t="s">
        <v>41</v>
      </c>
      <c r="P151" s="150">
        <f t="shared" si="21"/>
        <v>0</v>
      </c>
      <c r="Q151" s="150">
        <v>0</v>
      </c>
      <c r="R151" s="150">
        <f t="shared" si="22"/>
        <v>0</v>
      </c>
      <c r="S151" s="150">
        <v>0</v>
      </c>
      <c r="T151" s="151">
        <f t="shared" si="23"/>
        <v>0</v>
      </c>
      <c r="AR151" s="152" t="s">
        <v>482</v>
      </c>
      <c r="AT151" s="152" t="s">
        <v>353</v>
      </c>
      <c r="AU151" s="152" t="s">
        <v>87</v>
      </c>
      <c r="AY151" s="13" t="s">
        <v>317</v>
      </c>
      <c r="BE151" s="153">
        <f t="shared" si="24"/>
        <v>0</v>
      </c>
      <c r="BF151" s="153">
        <f t="shared" si="25"/>
        <v>0</v>
      </c>
      <c r="BG151" s="153">
        <f t="shared" si="26"/>
        <v>0</v>
      </c>
      <c r="BH151" s="153">
        <f t="shared" si="27"/>
        <v>0</v>
      </c>
      <c r="BI151" s="153">
        <f t="shared" si="28"/>
        <v>0</v>
      </c>
      <c r="BJ151" s="13" t="s">
        <v>87</v>
      </c>
      <c r="BK151" s="153">
        <f t="shared" si="29"/>
        <v>0</v>
      </c>
      <c r="BL151" s="13" t="s">
        <v>453</v>
      </c>
      <c r="BM151" s="152" t="s">
        <v>493</v>
      </c>
    </row>
    <row r="152" spans="2:65" s="1" customFormat="1" ht="24.15" customHeight="1">
      <c r="B152" s="139"/>
      <c r="C152" s="140" t="s">
        <v>385</v>
      </c>
      <c r="D152" s="140" t="s">
        <v>319</v>
      </c>
      <c r="E152" s="141" t="s">
        <v>494</v>
      </c>
      <c r="F152" s="142" t="s">
        <v>495</v>
      </c>
      <c r="G152" s="143" t="s">
        <v>452</v>
      </c>
      <c r="H152" s="144">
        <v>25</v>
      </c>
      <c r="I152" s="145"/>
      <c r="J152" s="146">
        <f t="shared" si="20"/>
        <v>0</v>
      </c>
      <c r="K152" s="147"/>
      <c r="L152" s="28"/>
      <c r="M152" s="148" t="s">
        <v>1</v>
      </c>
      <c r="N152" s="149" t="s">
        <v>41</v>
      </c>
      <c r="P152" s="150">
        <f t="shared" si="21"/>
        <v>0</v>
      </c>
      <c r="Q152" s="150">
        <v>0</v>
      </c>
      <c r="R152" s="150">
        <f t="shared" si="22"/>
        <v>0</v>
      </c>
      <c r="S152" s="150">
        <v>0</v>
      </c>
      <c r="T152" s="151">
        <f t="shared" si="23"/>
        <v>0</v>
      </c>
      <c r="AR152" s="152" t="s">
        <v>453</v>
      </c>
      <c r="AT152" s="152" t="s">
        <v>319</v>
      </c>
      <c r="AU152" s="152" t="s">
        <v>87</v>
      </c>
      <c r="AY152" s="13" t="s">
        <v>317</v>
      </c>
      <c r="BE152" s="153">
        <f t="shared" si="24"/>
        <v>0</v>
      </c>
      <c r="BF152" s="153">
        <f t="shared" si="25"/>
        <v>0</v>
      </c>
      <c r="BG152" s="153">
        <f t="shared" si="26"/>
        <v>0</v>
      </c>
      <c r="BH152" s="153">
        <f t="shared" si="27"/>
        <v>0</v>
      </c>
      <c r="BI152" s="153">
        <f t="shared" si="28"/>
        <v>0</v>
      </c>
      <c r="BJ152" s="13" t="s">
        <v>87</v>
      </c>
      <c r="BK152" s="153">
        <f t="shared" si="29"/>
        <v>0</v>
      </c>
      <c r="BL152" s="13" t="s">
        <v>453</v>
      </c>
      <c r="BM152" s="152" t="s">
        <v>496</v>
      </c>
    </row>
    <row r="153" spans="2:65" s="1" customFormat="1" ht="24.15" customHeight="1">
      <c r="B153" s="139"/>
      <c r="C153" s="154" t="s">
        <v>7</v>
      </c>
      <c r="D153" s="154" t="s">
        <v>353</v>
      </c>
      <c r="E153" s="155" t="s">
        <v>497</v>
      </c>
      <c r="F153" s="156" t="s">
        <v>495</v>
      </c>
      <c r="G153" s="157" t="s">
        <v>452</v>
      </c>
      <c r="H153" s="158">
        <v>25</v>
      </c>
      <c r="I153" s="159"/>
      <c r="J153" s="160">
        <f t="shared" si="20"/>
        <v>0</v>
      </c>
      <c r="K153" s="161"/>
      <c r="L153" s="162"/>
      <c r="M153" s="163" t="s">
        <v>1</v>
      </c>
      <c r="N153" s="164" t="s">
        <v>41</v>
      </c>
      <c r="P153" s="150">
        <f t="shared" si="21"/>
        <v>0</v>
      </c>
      <c r="Q153" s="150">
        <v>0</v>
      </c>
      <c r="R153" s="150">
        <f t="shared" si="22"/>
        <v>0</v>
      </c>
      <c r="S153" s="150">
        <v>0</v>
      </c>
      <c r="T153" s="151">
        <f t="shared" si="23"/>
        <v>0</v>
      </c>
      <c r="AR153" s="152" t="s">
        <v>482</v>
      </c>
      <c r="AT153" s="152" t="s">
        <v>353</v>
      </c>
      <c r="AU153" s="152" t="s">
        <v>87</v>
      </c>
      <c r="AY153" s="13" t="s">
        <v>317</v>
      </c>
      <c r="BE153" s="153">
        <f t="shared" si="24"/>
        <v>0</v>
      </c>
      <c r="BF153" s="153">
        <f t="shared" si="25"/>
        <v>0</v>
      </c>
      <c r="BG153" s="153">
        <f t="shared" si="26"/>
        <v>0</v>
      </c>
      <c r="BH153" s="153">
        <f t="shared" si="27"/>
        <v>0</v>
      </c>
      <c r="BI153" s="153">
        <f t="shared" si="28"/>
        <v>0</v>
      </c>
      <c r="BJ153" s="13" t="s">
        <v>87</v>
      </c>
      <c r="BK153" s="153">
        <f t="shared" si="29"/>
        <v>0</v>
      </c>
      <c r="BL153" s="13" t="s">
        <v>453</v>
      </c>
      <c r="BM153" s="152" t="s">
        <v>498</v>
      </c>
    </row>
    <row r="154" spans="2:65" s="1" customFormat="1" ht="16.5" customHeight="1">
      <c r="B154" s="139"/>
      <c r="C154" s="140" t="s">
        <v>388</v>
      </c>
      <c r="D154" s="140" t="s">
        <v>319</v>
      </c>
      <c r="E154" s="141" t="s">
        <v>499</v>
      </c>
      <c r="F154" s="142" t="s">
        <v>500</v>
      </c>
      <c r="G154" s="143" t="s">
        <v>452</v>
      </c>
      <c r="H154" s="144">
        <v>350</v>
      </c>
      <c r="I154" s="145"/>
      <c r="J154" s="146">
        <f t="shared" si="20"/>
        <v>0</v>
      </c>
      <c r="K154" s="147"/>
      <c r="L154" s="28"/>
      <c r="M154" s="148" t="s">
        <v>1</v>
      </c>
      <c r="N154" s="149" t="s">
        <v>41</v>
      </c>
      <c r="P154" s="150">
        <f t="shared" si="21"/>
        <v>0</v>
      </c>
      <c r="Q154" s="150">
        <v>0</v>
      </c>
      <c r="R154" s="150">
        <f t="shared" si="22"/>
        <v>0</v>
      </c>
      <c r="S154" s="150">
        <v>0</v>
      </c>
      <c r="T154" s="151">
        <f t="shared" si="23"/>
        <v>0</v>
      </c>
      <c r="AR154" s="152" t="s">
        <v>453</v>
      </c>
      <c r="AT154" s="152" t="s">
        <v>319</v>
      </c>
      <c r="AU154" s="152" t="s">
        <v>87</v>
      </c>
      <c r="AY154" s="13" t="s">
        <v>317</v>
      </c>
      <c r="BE154" s="153">
        <f t="shared" si="24"/>
        <v>0</v>
      </c>
      <c r="BF154" s="153">
        <f t="shared" si="25"/>
        <v>0</v>
      </c>
      <c r="BG154" s="153">
        <f t="shared" si="26"/>
        <v>0</v>
      </c>
      <c r="BH154" s="153">
        <f t="shared" si="27"/>
        <v>0</v>
      </c>
      <c r="BI154" s="153">
        <f t="shared" si="28"/>
        <v>0</v>
      </c>
      <c r="BJ154" s="13" t="s">
        <v>87</v>
      </c>
      <c r="BK154" s="153">
        <f t="shared" si="29"/>
        <v>0</v>
      </c>
      <c r="BL154" s="13" t="s">
        <v>453</v>
      </c>
      <c r="BM154" s="152" t="s">
        <v>501</v>
      </c>
    </row>
    <row r="155" spans="2:65" s="1" customFormat="1" ht="24.15" customHeight="1">
      <c r="B155" s="139"/>
      <c r="C155" s="154" t="s">
        <v>392</v>
      </c>
      <c r="D155" s="154" t="s">
        <v>353</v>
      </c>
      <c r="E155" s="155" t="s">
        <v>502</v>
      </c>
      <c r="F155" s="156" t="s">
        <v>500</v>
      </c>
      <c r="G155" s="157" t="s">
        <v>452</v>
      </c>
      <c r="H155" s="158">
        <v>350</v>
      </c>
      <c r="I155" s="159"/>
      <c r="J155" s="160">
        <f t="shared" si="20"/>
        <v>0</v>
      </c>
      <c r="K155" s="161"/>
      <c r="L155" s="162"/>
      <c r="M155" s="163" t="s">
        <v>1</v>
      </c>
      <c r="N155" s="164" t="s">
        <v>41</v>
      </c>
      <c r="P155" s="150">
        <f t="shared" si="21"/>
        <v>0</v>
      </c>
      <c r="Q155" s="150">
        <v>0</v>
      </c>
      <c r="R155" s="150">
        <f t="shared" si="22"/>
        <v>0</v>
      </c>
      <c r="S155" s="150">
        <v>0</v>
      </c>
      <c r="T155" s="151">
        <f t="shared" si="23"/>
        <v>0</v>
      </c>
      <c r="AR155" s="152" t="s">
        <v>482</v>
      </c>
      <c r="AT155" s="152" t="s">
        <v>353</v>
      </c>
      <c r="AU155" s="152" t="s">
        <v>87</v>
      </c>
      <c r="AY155" s="13" t="s">
        <v>317</v>
      </c>
      <c r="BE155" s="153">
        <f t="shared" si="24"/>
        <v>0</v>
      </c>
      <c r="BF155" s="153">
        <f t="shared" si="25"/>
        <v>0</v>
      </c>
      <c r="BG155" s="153">
        <f t="shared" si="26"/>
        <v>0</v>
      </c>
      <c r="BH155" s="153">
        <f t="shared" si="27"/>
        <v>0</v>
      </c>
      <c r="BI155" s="153">
        <f t="shared" si="28"/>
        <v>0</v>
      </c>
      <c r="BJ155" s="13" t="s">
        <v>87</v>
      </c>
      <c r="BK155" s="153">
        <f t="shared" si="29"/>
        <v>0</v>
      </c>
      <c r="BL155" s="13" t="s">
        <v>453</v>
      </c>
      <c r="BM155" s="152" t="s">
        <v>503</v>
      </c>
    </row>
    <row r="156" spans="2:65" s="1" customFormat="1" ht="16.5" customHeight="1">
      <c r="B156" s="139"/>
      <c r="C156" s="140" t="s">
        <v>396</v>
      </c>
      <c r="D156" s="140" t="s">
        <v>319</v>
      </c>
      <c r="E156" s="141" t="s">
        <v>504</v>
      </c>
      <c r="F156" s="142" t="s">
        <v>505</v>
      </c>
      <c r="G156" s="143" t="s">
        <v>433</v>
      </c>
      <c r="H156" s="144">
        <v>20</v>
      </c>
      <c r="I156" s="145"/>
      <c r="J156" s="146">
        <f t="shared" si="20"/>
        <v>0</v>
      </c>
      <c r="K156" s="147"/>
      <c r="L156" s="28"/>
      <c r="M156" s="148" t="s">
        <v>1</v>
      </c>
      <c r="N156" s="149" t="s">
        <v>41</v>
      </c>
      <c r="P156" s="150">
        <f t="shared" si="21"/>
        <v>0</v>
      </c>
      <c r="Q156" s="150">
        <v>0</v>
      </c>
      <c r="R156" s="150">
        <f t="shared" si="22"/>
        <v>0</v>
      </c>
      <c r="S156" s="150">
        <v>0</v>
      </c>
      <c r="T156" s="151">
        <f t="shared" si="23"/>
        <v>0</v>
      </c>
      <c r="AR156" s="152" t="s">
        <v>259</v>
      </c>
      <c r="AT156" s="152" t="s">
        <v>319</v>
      </c>
      <c r="AU156" s="152" t="s">
        <v>87</v>
      </c>
      <c r="AY156" s="13" t="s">
        <v>317</v>
      </c>
      <c r="BE156" s="153">
        <f t="shared" si="24"/>
        <v>0</v>
      </c>
      <c r="BF156" s="153">
        <f t="shared" si="25"/>
        <v>0</v>
      </c>
      <c r="BG156" s="153">
        <f t="shared" si="26"/>
        <v>0</v>
      </c>
      <c r="BH156" s="153">
        <f t="shared" si="27"/>
        <v>0</v>
      </c>
      <c r="BI156" s="153">
        <f t="shared" si="28"/>
        <v>0</v>
      </c>
      <c r="BJ156" s="13" t="s">
        <v>87</v>
      </c>
      <c r="BK156" s="153">
        <f t="shared" si="29"/>
        <v>0</v>
      </c>
      <c r="BL156" s="13" t="s">
        <v>259</v>
      </c>
      <c r="BM156" s="152" t="s">
        <v>506</v>
      </c>
    </row>
    <row r="157" spans="2:65" s="1" customFormat="1" ht="16.5" customHeight="1">
      <c r="B157" s="139"/>
      <c r="C157" s="154" t="s">
        <v>398</v>
      </c>
      <c r="D157" s="154" t="s">
        <v>353</v>
      </c>
      <c r="E157" s="155" t="s">
        <v>507</v>
      </c>
      <c r="F157" s="156" t="s">
        <v>505</v>
      </c>
      <c r="G157" s="157" t="s">
        <v>433</v>
      </c>
      <c r="H157" s="158">
        <v>20</v>
      </c>
      <c r="I157" s="159"/>
      <c r="J157" s="160">
        <f t="shared" si="20"/>
        <v>0</v>
      </c>
      <c r="K157" s="161"/>
      <c r="L157" s="162"/>
      <c r="M157" s="163" t="s">
        <v>1</v>
      </c>
      <c r="N157" s="164" t="s">
        <v>41</v>
      </c>
      <c r="P157" s="150">
        <f t="shared" si="21"/>
        <v>0</v>
      </c>
      <c r="Q157" s="150">
        <v>0</v>
      </c>
      <c r="R157" s="150">
        <f t="shared" si="22"/>
        <v>0</v>
      </c>
      <c r="S157" s="150">
        <v>0</v>
      </c>
      <c r="T157" s="151">
        <f t="shared" si="23"/>
        <v>0</v>
      </c>
      <c r="AR157" s="152" t="s">
        <v>271</v>
      </c>
      <c r="AT157" s="152" t="s">
        <v>353</v>
      </c>
      <c r="AU157" s="152" t="s">
        <v>87</v>
      </c>
      <c r="AY157" s="13" t="s">
        <v>317</v>
      </c>
      <c r="BE157" s="153">
        <f t="shared" si="24"/>
        <v>0</v>
      </c>
      <c r="BF157" s="153">
        <f t="shared" si="25"/>
        <v>0</v>
      </c>
      <c r="BG157" s="153">
        <f t="shared" si="26"/>
        <v>0</v>
      </c>
      <c r="BH157" s="153">
        <f t="shared" si="27"/>
        <v>0</v>
      </c>
      <c r="BI157" s="153">
        <f t="shared" si="28"/>
        <v>0</v>
      </c>
      <c r="BJ157" s="13" t="s">
        <v>87</v>
      </c>
      <c r="BK157" s="153">
        <f t="shared" si="29"/>
        <v>0</v>
      </c>
      <c r="BL157" s="13" t="s">
        <v>259</v>
      </c>
      <c r="BM157" s="152" t="s">
        <v>508</v>
      </c>
    </row>
    <row r="158" spans="2:65" s="1" customFormat="1" ht="16.5" customHeight="1">
      <c r="B158" s="139"/>
      <c r="C158" s="140" t="s">
        <v>402</v>
      </c>
      <c r="D158" s="140" t="s">
        <v>319</v>
      </c>
      <c r="E158" s="141" t="s">
        <v>509</v>
      </c>
      <c r="F158" s="142" t="s">
        <v>510</v>
      </c>
      <c r="G158" s="143" t="s">
        <v>433</v>
      </c>
      <c r="H158" s="144">
        <v>100</v>
      </c>
      <c r="I158" s="145"/>
      <c r="J158" s="146">
        <f t="shared" si="20"/>
        <v>0</v>
      </c>
      <c r="K158" s="147"/>
      <c r="L158" s="28"/>
      <c r="M158" s="148" t="s">
        <v>1</v>
      </c>
      <c r="N158" s="149" t="s">
        <v>41</v>
      </c>
      <c r="P158" s="150">
        <f t="shared" si="21"/>
        <v>0</v>
      </c>
      <c r="Q158" s="150">
        <v>0</v>
      </c>
      <c r="R158" s="150">
        <f t="shared" si="22"/>
        <v>0</v>
      </c>
      <c r="S158" s="150">
        <v>0</v>
      </c>
      <c r="T158" s="151">
        <f t="shared" si="23"/>
        <v>0</v>
      </c>
      <c r="AR158" s="152" t="s">
        <v>259</v>
      </c>
      <c r="AT158" s="152" t="s">
        <v>319</v>
      </c>
      <c r="AU158" s="152" t="s">
        <v>87</v>
      </c>
      <c r="AY158" s="13" t="s">
        <v>317</v>
      </c>
      <c r="BE158" s="153">
        <f t="shared" si="24"/>
        <v>0</v>
      </c>
      <c r="BF158" s="153">
        <f t="shared" si="25"/>
        <v>0</v>
      </c>
      <c r="BG158" s="153">
        <f t="shared" si="26"/>
        <v>0</v>
      </c>
      <c r="BH158" s="153">
        <f t="shared" si="27"/>
        <v>0</v>
      </c>
      <c r="BI158" s="153">
        <f t="shared" si="28"/>
        <v>0</v>
      </c>
      <c r="BJ158" s="13" t="s">
        <v>87</v>
      </c>
      <c r="BK158" s="153">
        <f t="shared" si="29"/>
        <v>0</v>
      </c>
      <c r="BL158" s="13" t="s">
        <v>259</v>
      </c>
      <c r="BM158" s="152" t="s">
        <v>511</v>
      </c>
    </row>
    <row r="159" spans="2:65" s="1" customFormat="1" ht="16.5" customHeight="1">
      <c r="B159" s="139"/>
      <c r="C159" s="154" t="s">
        <v>408</v>
      </c>
      <c r="D159" s="154" t="s">
        <v>353</v>
      </c>
      <c r="E159" s="155" t="s">
        <v>512</v>
      </c>
      <c r="F159" s="156" t="s">
        <v>510</v>
      </c>
      <c r="G159" s="157" t="s">
        <v>433</v>
      </c>
      <c r="H159" s="158">
        <v>100</v>
      </c>
      <c r="I159" s="159"/>
      <c r="J159" s="160">
        <f t="shared" si="20"/>
        <v>0</v>
      </c>
      <c r="K159" s="161"/>
      <c r="L159" s="162"/>
      <c r="M159" s="163" t="s">
        <v>1</v>
      </c>
      <c r="N159" s="164" t="s">
        <v>41</v>
      </c>
      <c r="P159" s="150">
        <f t="shared" si="21"/>
        <v>0</v>
      </c>
      <c r="Q159" s="150">
        <v>0</v>
      </c>
      <c r="R159" s="150">
        <f t="shared" si="22"/>
        <v>0</v>
      </c>
      <c r="S159" s="150">
        <v>0</v>
      </c>
      <c r="T159" s="151">
        <f t="shared" si="23"/>
        <v>0</v>
      </c>
      <c r="AR159" s="152" t="s">
        <v>271</v>
      </c>
      <c r="AT159" s="152" t="s">
        <v>353</v>
      </c>
      <c r="AU159" s="152" t="s">
        <v>87</v>
      </c>
      <c r="AY159" s="13" t="s">
        <v>317</v>
      </c>
      <c r="BE159" s="153">
        <f t="shared" si="24"/>
        <v>0</v>
      </c>
      <c r="BF159" s="153">
        <f t="shared" si="25"/>
        <v>0</v>
      </c>
      <c r="BG159" s="153">
        <f t="shared" si="26"/>
        <v>0</v>
      </c>
      <c r="BH159" s="153">
        <f t="shared" si="27"/>
        <v>0</v>
      </c>
      <c r="BI159" s="153">
        <f t="shared" si="28"/>
        <v>0</v>
      </c>
      <c r="BJ159" s="13" t="s">
        <v>87</v>
      </c>
      <c r="BK159" s="153">
        <f t="shared" si="29"/>
        <v>0</v>
      </c>
      <c r="BL159" s="13" t="s">
        <v>259</v>
      </c>
      <c r="BM159" s="152" t="s">
        <v>513</v>
      </c>
    </row>
    <row r="160" spans="2:65" s="1" customFormat="1" ht="24.15" customHeight="1">
      <c r="B160" s="139"/>
      <c r="C160" s="140" t="s">
        <v>410</v>
      </c>
      <c r="D160" s="140" t="s">
        <v>319</v>
      </c>
      <c r="E160" s="141" t="s">
        <v>514</v>
      </c>
      <c r="F160" s="142" t="s">
        <v>515</v>
      </c>
      <c r="G160" s="143" t="s">
        <v>452</v>
      </c>
      <c r="H160" s="144">
        <v>60</v>
      </c>
      <c r="I160" s="145"/>
      <c r="J160" s="146">
        <f t="shared" si="20"/>
        <v>0</v>
      </c>
      <c r="K160" s="147"/>
      <c r="L160" s="28"/>
      <c r="M160" s="148" t="s">
        <v>1</v>
      </c>
      <c r="N160" s="149" t="s">
        <v>41</v>
      </c>
      <c r="P160" s="150">
        <f t="shared" si="21"/>
        <v>0</v>
      </c>
      <c r="Q160" s="150">
        <v>0</v>
      </c>
      <c r="R160" s="150">
        <f t="shared" si="22"/>
        <v>0</v>
      </c>
      <c r="S160" s="150">
        <v>0</v>
      </c>
      <c r="T160" s="151">
        <f t="shared" si="23"/>
        <v>0</v>
      </c>
      <c r="AR160" s="152" t="s">
        <v>453</v>
      </c>
      <c r="AT160" s="152" t="s">
        <v>319</v>
      </c>
      <c r="AU160" s="152" t="s">
        <v>87</v>
      </c>
      <c r="AY160" s="13" t="s">
        <v>317</v>
      </c>
      <c r="BE160" s="153">
        <f t="shared" si="24"/>
        <v>0</v>
      </c>
      <c r="BF160" s="153">
        <f t="shared" si="25"/>
        <v>0</v>
      </c>
      <c r="BG160" s="153">
        <f t="shared" si="26"/>
        <v>0</v>
      </c>
      <c r="BH160" s="153">
        <f t="shared" si="27"/>
        <v>0</v>
      </c>
      <c r="BI160" s="153">
        <f t="shared" si="28"/>
        <v>0</v>
      </c>
      <c r="BJ160" s="13" t="s">
        <v>87</v>
      </c>
      <c r="BK160" s="153">
        <f t="shared" si="29"/>
        <v>0</v>
      </c>
      <c r="BL160" s="13" t="s">
        <v>453</v>
      </c>
      <c r="BM160" s="152" t="s">
        <v>516</v>
      </c>
    </row>
    <row r="161" spans="2:65" s="1" customFormat="1" ht="16.5" customHeight="1">
      <c r="B161" s="139"/>
      <c r="C161" s="154" t="s">
        <v>412</v>
      </c>
      <c r="D161" s="154" t="s">
        <v>353</v>
      </c>
      <c r="E161" s="155" t="s">
        <v>517</v>
      </c>
      <c r="F161" s="156" t="s">
        <v>518</v>
      </c>
      <c r="G161" s="157" t="s">
        <v>452</v>
      </c>
      <c r="H161" s="158">
        <v>60</v>
      </c>
      <c r="I161" s="159"/>
      <c r="J161" s="160">
        <f t="shared" si="20"/>
        <v>0</v>
      </c>
      <c r="K161" s="161"/>
      <c r="L161" s="162"/>
      <c r="M161" s="163" t="s">
        <v>1</v>
      </c>
      <c r="N161" s="164" t="s">
        <v>41</v>
      </c>
      <c r="P161" s="150">
        <f t="shared" si="21"/>
        <v>0</v>
      </c>
      <c r="Q161" s="150">
        <v>0</v>
      </c>
      <c r="R161" s="150">
        <f t="shared" si="22"/>
        <v>0</v>
      </c>
      <c r="S161" s="150">
        <v>0</v>
      </c>
      <c r="T161" s="151">
        <f t="shared" si="23"/>
        <v>0</v>
      </c>
      <c r="AR161" s="152" t="s">
        <v>482</v>
      </c>
      <c r="AT161" s="152" t="s">
        <v>353</v>
      </c>
      <c r="AU161" s="152" t="s">
        <v>87</v>
      </c>
      <c r="AY161" s="13" t="s">
        <v>317</v>
      </c>
      <c r="BE161" s="153">
        <f t="shared" si="24"/>
        <v>0</v>
      </c>
      <c r="BF161" s="153">
        <f t="shared" si="25"/>
        <v>0</v>
      </c>
      <c r="BG161" s="153">
        <f t="shared" si="26"/>
        <v>0</v>
      </c>
      <c r="BH161" s="153">
        <f t="shared" si="27"/>
        <v>0</v>
      </c>
      <c r="BI161" s="153">
        <f t="shared" si="28"/>
        <v>0</v>
      </c>
      <c r="BJ161" s="13" t="s">
        <v>87</v>
      </c>
      <c r="BK161" s="153">
        <f t="shared" si="29"/>
        <v>0</v>
      </c>
      <c r="BL161" s="13" t="s">
        <v>453</v>
      </c>
      <c r="BM161" s="152" t="s">
        <v>519</v>
      </c>
    </row>
    <row r="162" spans="2:65" s="1" customFormat="1" ht="24.15" customHeight="1">
      <c r="B162" s="139"/>
      <c r="C162" s="140" t="s">
        <v>414</v>
      </c>
      <c r="D162" s="140" t="s">
        <v>319</v>
      </c>
      <c r="E162" s="141" t="s">
        <v>520</v>
      </c>
      <c r="F162" s="142" t="s">
        <v>521</v>
      </c>
      <c r="G162" s="143" t="s">
        <v>452</v>
      </c>
      <c r="H162" s="144">
        <v>350</v>
      </c>
      <c r="I162" s="145"/>
      <c r="J162" s="146">
        <f t="shared" si="20"/>
        <v>0</v>
      </c>
      <c r="K162" s="147"/>
      <c r="L162" s="28"/>
      <c r="M162" s="148" t="s">
        <v>1</v>
      </c>
      <c r="N162" s="149" t="s">
        <v>41</v>
      </c>
      <c r="P162" s="150">
        <f t="shared" si="21"/>
        <v>0</v>
      </c>
      <c r="Q162" s="150">
        <v>0</v>
      </c>
      <c r="R162" s="150">
        <f t="shared" si="22"/>
        <v>0</v>
      </c>
      <c r="S162" s="150">
        <v>0</v>
      </c>
      <c r="T162" s="151">
        <f t="shared" si="23"/>
        <v>0</v>
      </c>
      <c r="AR162" s="152" t="s">
        <v>453</v>
      </c>
      <c r="AT162" s="152" t="s">
        <v>319</v>
      </c>
      <c r="AU162" s="152" t="s">
        <v>87</v>
      </c>
      <c r="AY162" s="13" t="s">
        <v>317</v>
      </c>
      <c r="BE162" s="153">
        <f t="shared" si="24"/>
        <v>0</v>
      </c>
      <c r="BF162" s="153">
        <f t="shared" si="25"/>
        <v>0</v>
      </c>
      <c r="BG162" s="153">
        <f t="shared" si="26"/>
        <v>0</v>
      </c>
      <c r="BH162" s="153">
        <f t="shared" si="27"/>
        <v>0</v>
      </c>
      <c r="BI162" s="153">
        <f t="shared" si="28"/>
        <v>0</v>
      </c>
      <c r="BJ162" s="13" t="s">
        <v>87</v>
      </c>
      <c r="BK162" s="153">
        <f t="shared" si="29"/>
        <v>0</v>
      </c>
      <c r="BL162" s="13" t="s">
        <v>453</v>
      </c>
      <c r="BM162" s="152" t="s">
        <v>522</v>
      </c>
    </row>
    <row r="163" spans="2:65" s="1" customFormat="1" ht="16.5" customHeight="1">
      <c r="B163" s="139"/>
      <c r="C163" s="154" t="s">
        <v>416</v>
      </c>
      <c r="D163" s="154" t="s">
        <v>353</v>
      </c>
      <c r="E163" s="155" t="s">
        <v>523</v>
      </c>
      <c r="F163" s="156" t="s">
        <v>524</v>
      </c>
      <c r="G163" s="157" t="s">
        <v>452</v>
      </c>
      <c r="H163" s="158">
        <v>350</v>
      </c>
      <c r="I163" s="159"/>
      <c r="J163" s="160">
        <f t="shared" si="20"/>
        <v>0</v>
      </c>
      <c r="K163" s="161"/>
      <c r="L163" s="162"/>
      <c r="M163" s="163" t="s">
        <v>1</v>
      </c>
      <c r="N163" s="164" t="s">
        <v>41</v>
      </c>
      <c r="P163" s="150">
        <f t="shared" si="21"/>
        <v>0</v>
      </c>
      <c r="Q163" s="150">
        <v>0</v>
      </c>
      <c r="R163" s="150">
        <f t="shared" si="22"/>
        <v>0</v>
      </c>
      <c r="S163" s="150">
        <v>0</v>
      </c>
      <c r="T163" s="151">
        <f t="shared" si="23"/>
        <v>0</v>
      </c>
      <c r="AR163" s="152" t="s">
        <v>482</v>
      </c>
      <c r="AT163" s="152" t="s">
        <v>353</v>
      </c>
      <c r="AU163" s="152" t="s">
        <v>87</v>
      </c>
      <c r="AY163" s="13" t="s">
        <v>317</v>
      </c>
      <c r="BE163" s="153">
        <f t="shared" si="24"/>
        <v>0</v>
      </c>
      <c r="BF163" s="153">
        <f t="shared" si="25"/>
        <v>0</v>
      </c>
      <c r="BG163" s="153">
        <f t="shared" si="26"/>
        <v>0</v>
      </c>
      <c r="BH163" s="153">
        <f t="shared" si="27"/>
        <v>0</v>
      </c>
      <c r="BI163" s="153">
        <f t="shared" si="28"/>
        <v>0</v>
      </c>
      <c r="BJ163" s="13" t="s">
        <v>87</v>
      </c>
      <c r="BK163" s="153">
        <f t="shared" si="29"/>
        <v>0</v>
      </c>
      <c r="BL163" s="13" t="s">
        <v>453</v>
      </c>
      <c r="BM163" s="152" t="s">
        <v>525</v>
      </c>
    </row>
    <row r="164" spans="2:65" s="1" customFormat="1" ht="16.5" customHeight="1">
      <c r="B164" s="139"/>
      <c r="C164" s="140" t="s">
        <v>418</v>
      </c>
      <c r="D164" s="140" t="s">
        <v>319</v>
      </c>
      <c r="E164" s="141" t="s">
        <v>526</v>
      </c>
      <c r="F164" s="142" t="s">
        <v>527</v>
      </c>
      <c r="G164" s="143" t="s">
        <v>433</v>
      </c>
      <c r="H164" s="144">
        <v>80</v>
      </c>
      <c r="I164" s="145"/>
      <c r="J164" s="146">
        <f t="shared" si="20"/>
        <v>0</v>
      </c>
      <c r="K164" s="147"/>
      <c r="L164" s="28"/>
      <c r="M164" s="148" t="s">
        <v>1</v>
      </c>
      <c r="N164" s="149" t="s">
        <v>41</v>
      </c>
      <c r="P164" s="150">
        <f t="shared" si="21"/>
        <v>0</v>
      </c>
      <c r="Q164" s="150">
        <v>0</v>
      </c>
      <c r="R164" s="150">
        <f t="shared" si="22"/>
        <v>0</v>
      </c>
      <c r="S164" s="150">
        <v>0</v>
      </c>
      <c r="T164" s="151">
        <f t="shared" si="23"/>
        <v>0</v>
      </c>
      <c r="AR164" s="152" t="s">
        <v>259</v>
      </c>
      <c r="AT164" s="152" t="s">
        <v>319</v>
      </c>
      <c r="AU164" s="152" t="s">
        <v>87</v>
      </c>
      <c r="AY164" s="13" t="s">
        <v>317</v>
      </c>
      <c r="BE164" s="153">
        <f t="shared" si="24"/>
        <v>0</v>
      </c>
      <c r="BF164" s="153">
        <f t="shared" si="25"/>
        <v>0</v>
      </c>
      <c r="BG164" s="153">
        <f t="shared" si="26"/>
        <v>0</v>
      </c>
      <c r="BH164" s="153">
        <f t="shared" si="27"/>
        <v>0</v>
      </c>
      <c r="BI164" s="153">
        <f t="shared" si="28"/>
        <v>0</v>
      </c>
      <c r="BJ164" s="13" t="s">
        <v>87</v>
      </c>
      <c r="BK164" s="153">
        <f t="shared" si="29"/>
        <v>0</v>
      </c>
      <c r="BL164" s="13" t="s">
        <v>259</v>
      </c>
      <c r="BM164" s="152" t="s">
        <v>528</v>
      </c>
    </row>
    <row r="165" spans="2:65" s="1" customFormat="1" ht="16.5" customHeight="1">
      <c r="B165" s="139"/>
      <c r="C165" s="154" t="s">
        <v>529</v>
      </c>
      <c r="D165" s="154" t="s">
        <v>353</v>
      </c>
      <c r="E165" s="155" t="s">
        <v>530</v>
      </c>
      <c r="F165" s="156" t="s">
        <v>527</v>
      </c>
      <c r="G165" s="157" t="s">
        <v>433</v>
      </c>
      <c r="H165" s="158">
        <v>80</v>
      </c>
      <c r="I165" s="159"/>
      <c r="J165" s="160">
        <f t="shared" si="20"/>
        <v>0</v>
      </c>
      <c r="K165" s="161"/>
      <c r="L165" s="162"/>
      <c r="M165" s="174" t="s">
        <v>1</v>
      </c>
      <c r="N165" s="175" t="s">
        <v>41</v>
      </c>
      <c r="O165" s="167"/>
      <c r="P165" s="168">
        <f t="shared" si="21"/>
        <v>0</v>
      </c>
      <c r="Q165" s="168">
        <v>0</v>
      </c>
      <c r="R165" s="168">
        <f t="shared" si="22"/>
        <v>0</v>
      </c>
      <c r="S165" s="168">
        <v>0</v>
      </c>
      <c r="T165" s="169">
        <f t="shared" si="23"/>
        <v>0</v>
      </c>
      <c r="AR165" s="152" t="s">
        <v>271</v>
      </c>
      <c r="AT165" s="152" t="s">
        <v>353</v>
      </c>
      <c r="AU165" s="152" t="s">
        <v>87</v>
      </c>
      <c r="AY165" s="13" t="s">
        <v>317</v>
      </c>
      <c r="BE165" s="153">
        <f t="shared" si="24"/>
        <v>0</v>
      </c>
      <c r="BF165" s="153">
        <f t="shared" si="25"/>
        <v>0</v>
      </c>
      <c r="BG165" s="153">
        <f t="shared" si="26"/>
        <v>0</v>
      </c>
      <c r="BH165" s="153">
        <f t="shared" si="27"/>
        <v>0</v>
      </c>
      <c r="BI165" s="153">
        <f t="shared" si="28"/>
        <v>0</v>
      </c>
      <c r="BJ165" s="13" t="s">
        <v>87</v>
      </c>
      <c r="BK165" s="153">
        <f t="shared" si="29"/>
        <v>0</v>
      </c>
      <c r="BL165" s="13" t="s">
        <v>259</v>
      </c>
      <c r="BM165" s="152" t="s">
        <v>531</v>
      </c>
    </row>
    <row r="166" spans="2:65" s="1" customFormat="1" ht="6.9" customHeight="1">
      <c r="B166" s="43"/>
      <c r="C166" s="44"/>
      <c r="D166" s="44"/>
      <c r="E166" s="44"/>
      <c r="F166" s="44"/>
      <c r="G166" s="44"/>
      <c r="H166" s="44"/>
      <c r="I166" s="44"/>
      <c r="J166" s="44"/>
      <c r="K166" s="44"/>
      <c r="L166" s="28"/>
    </row>
  </sheetData>
  <autoFilter ref="C127:K165" xr:uid="{00000000-0009-0000-0000-000002000000}"/>
  <mergeCells count="15">
    <mergeCell ref="E114:H114"/>
    <mergeCell ref="E118:H118"/>
    <mergeCell ref="E116:H116"/>
    <mergeCell ref="E120:H120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76"/>
  <sheetViews>
    <sheetView showGridLines="0" topLeftCell="A117" workbookViewId="0">
      <selection activeCell="W130" sqref="W130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01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3" t="s">
        <v>99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" customHeight="1">
      <c r="B4" s="16"/>
      <c r="D4" s="17" t="s">
        <v>286</v>
      </c>
      <c r="L4" s="16"/>
      <c r="M4" s="92" t="s">
        <v>9</v>
      </c>
      <c r="AT4" s="13" t="s">
        <v>3</v>
      </c>
    </row>
    <row r="5" spans="2:46" ht="6.9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226" t="str">
        <f>'Rekapitulácia stavby'!K6</f>
        <v>Archeoskanzen Bojná</v>
      </c>
      <c r="F7" s="227"/>
      <c r="G7" s="227"/>
      <c r="H7" s="227"/>
      <c r="L7" s="16"/>
    </row>
    <row r="8" spans="2:46" ht="12" customHeight="1">
      <c r="B8" s="16"/>
      <c r="D8" s="23" t="s">
        <v>287</v>
      </c>
      <c r="L8" s="16"/>
    </row>
    <row r="9" spans="2:46" s="1" customFormat="1" ht="16.5" customHeight="1">
      <c r="B9" s="28"/>
      <c r="E9" s="226" t="s">
        <v>288</v>
      </c>
      <c r="F9" s="228"/>
      <c r="G9" s="228"/>
      <c r="H9" s="228"/>
      <c r="L9" s="28"/>
    </row>
    <row r="10" spans="2:46" s="1" customFormat="1" ht="12" customHeight="1">
      <c r="B10" s="28"/>
      <c r="D10" s="23" t="s">
        <v>289</v>
      </c>
      <c r="L10" s="28"/>
    </row>
    <row r="11" spans="2:46" s="1" customFormat="1" ht="16.5" customHeight="1">
      <c r="B11" s="28"/>
      <c r="E11" s="208" t="s">
        <v>532</v>
      </c>
      <c r="F11" s="228"/>
      <c r="G11" s="228"/>
      <c r="H11" s="228"/>
      <c r="L11" s="28"/>
    </row>
    <row r="12" spans="2:46" s="1" customFormat="1" ht="10.199999999999999">
      <c r="B12" s="28"/>
      <c r="L12" s="28"/>
    </row>
    <row r="13" spans="2:46" s="1" customFormat="1" ht="12" customHeight="1">
      <c r="B13" s="28"/>
      <c r="D13" s="23" t="s">
        <v>17</v>
      </c>
      <c r="F13" s="21" t="s">
        <v>1</v>
      </c>
      <c r="I13" s="23" t="s">
        <v>18</v>
      </c>
      <c r="J13" s="21" t="s">
        <v>1</v>
      </c>
      <c r="L13" s="28"/>
    </row>
    <row r="14" spans="2:46" s="1" customFormat="1" ht="12" customHeight="1">
      <c r="B14" s="28"/>
      <c r="D14" s="23" t="s">
        <v>19</v>
      </c>
      <c r="F14" s="21" t="s">
        <v>20</v>
      </c>
      <c r="I14" s="23" t="s">
        <v>21</v>
      </c>
      <c r="J14" s="51" t="str">
        <f>'Rekapitulácia stavby'!AN8</f>
        <v>19. 6. 2024</v>
      </c>
      <c r="L14" s="28"/>
    </row>
    <row r="15" spans="2:46" s="1" customFormat="1" ht="10.8" customHeight="1">
      <c r="B15" s="28"/>
      <c r="L15" s="28"/>
    </row>
    <row r="16" spans="2:46" s="1" customFormat="1" ht="12" customHeight="1">
      <c r="B16" s="28"/>
      <c r="D16" s="23" t="s">
        <v>23</v>
      </c>
      <c r="I16" s="23" t="s">
        <v>24</v>
      </c>
      <c r="J16" s="21" t="s">
        <v>1</v>
      </c>
      <c r="L16" s="28"/>
    </row>
    <row r="17" spans="2:12" s="1" customFormat="1" ht="18" customHeight="1">
      <c r="B17" s="28"/>
      <c r="E17" s="21" t="s">
        <v>25</v>
      </c>
      <c r="I17" s="23" t="s">
        <v>26</v>
      </c>
      <c r="J17" s="21" t="s">
        <v>1</v>
      </c>
      <c r="L17" s="28"/>
    </row>
    <row r="18" spans="2:12" s="1" customFormat="1" ht="6.9" customHeight="1">
      <c r="B18" s="28"/>
      <c r="L18" s="28"/>
    </row>
    <row r="19" spans="2:12" s="1" customFormat="1" ht="12" customHeight="1">
      <c r="B19" s="28"/>
      <c r="D19" s="23" t="s">
        <v>27</v>
      </c>
      <c r="I19" s="23" t="s">
        <v>24</v>
      </c>
      <c r="J19" s="24" t="str">
        <f>'Rekapitulácia stavby'!AN13</f>
        <v>Vyplň údaj</v>
      </c>
      <c r="L19" s="28"/>
    </row>
    <row r="20" spans="2:12" s="1" customFormat="1" ht="18" customHeight="1">
      <c r="B20" s="28"/>
      <c r="E20" s="229" t="str">
        <f>'Rekapitulácia stavby'!E14</f>
        <v>Vyplň údaj</v>
      </c>
      <c r="F20" s="182"/>
      <c r="G20" s="182"/>
      <c r="H20" s="182"/>
      <c r="I20" s="23" t="s">
        <v>26</v>
      </c>
      <c r="J20" s="24" t="str">
        <f>'Rekapitulácia stavby'!AN14</f>
        <v>Vyplň údaj</v>
      </c>
      <c r="L20" s="28"/>
    </row>
    <row r="21" spans="2:12" s="1" customFormat="1" ht="6.9" customHeight="1">
      <c r="B21" s="28"/>
      <c r="L21" s="28"/>
    </row>
    <row r="22" spans="2:12" s="1" customFormat="1" ht="12" customHeight="1">
      <c r="B22" s="28"/>
      <c r="D22" s="23" t="s">
        <v>29</v>
      </c>
      <c r="I22" s="23" t="s">
        <v>24</v>
      </c>
      <c r="J22" s="21" t="s">
        <v>1</v>
      </c>
      <c r="L22" s="28"/>
    </row>
    <row r="23" spans="2:12" s="1" customFormat="1" ht="18" customHeight="1">
      <c r="B23" s="28"/>
      <c r="E23" s="21" t="s">
        <v>30</v>
      </c>
      <c r="I23" s="23" t="s">
        <v>26</v>
      </c>
      <c r="J23" s="21" t="s">
        <v>1</v>
      </c>
      <c r="L23" s="28"/>
    </row>
    <row r="24" spans="2:12" s="1" customFormat="1" ht="6.9" customHeight="1">
      <c r="B24" s="28"/>
      <c r="L24" s="28"/>
    </row>
    <row r="25" spans="2:12" s="1" customFormat="1" ht="12" customHeight="1">
      <c r="B25" s="28"/>
      <c r="D25" s="23" t="s">
        <v>32</v>
      </c>
      <c r="I25" s="23" t="s">
        <v>24</v>
      </c>
      <c r="J25" s="21" t="s">
        <v>1</v>
      </c>
      <c r="L25" s="28"/>
    </row>
    <row r="26" spans="2:12" s="1" customFormat="1" ht="18" customHeight="1">
      <c r="B26" s="28"/>
      <c r="E26" s="21" t="s">
        <v>30</v>
      </c>
      <c r="I26" s="23" t="s">
        <v>26</v>
      </c>
      <c r="J26" s="21" t="s">
        <v>1</v>
      </c>
      <c r="L26" s="28"/>
    </row>
    <row r="27" spans="2:12" s="1" customFormat="1" ht="6.9" customHeight="1">
      <c r="B27" s="28"/>
      <c r="L27" s="28"/>
    </row>
    <row r="28" spans="2:12" s="1" customFormat="1" ht="12" customHeight="1">
      <c r="B28" s="28"/>
      <c r="D28" s="23" t="s">
        <v>33</v>
      </c>
      <c r="L28" s="28"/>
    </row>
    <row r="29" spans="2:12" s="7" customFormat="1" ht="16.5" customHeight="1">
      <c r="B29" s="93"/>
      <c r="E29" s="187" t="s">
        <v>1</v>
      </c>
      <c r="F29" s="187"/>
      <c r="G29" s="187"/>
      <c r="H29" s="187"/>
      <c r="L29" s="93"/>
    </row>
    <row r="30" spans="2:12" s="1" customFormat="1" ht="6.9" customHeight="1">
      <c r="B30" s="28"/>
      <c r="L30" s="28"/>
    </row>
    <row r="31" spans="2:12" s="1" customFormat="1" ht="6.9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35" customHeight="1">
      <c r="B32" s="28"/>
      <c r="D32" s="94" t="s">
        <v>35</v>
      </c>
      <c r="J32" s="65">
        <f>ROUND(J133, 2)</f>
        <v>0</v>
      </c>
      <c r="L32" s="28"/>
    </row>
    <row r="33" spans="2:12" s="1" customFormat="1" ht="6.9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4" customHeight="1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4" customHeight="1">
      <c r="B35" s="28"/>
      <c r="D35" s="54" t="s">
        <v>39</v>
      </c>
      <c r="E35" s="33" t="s">
        <v>40</v>
      </c>
      <c r="F35" s="95">
        <f>ROUND((SUM(BE133:BE175)),  2)</f>
        <v>0</v>
      </c>
      <c r="G35" s="96"/>
      <c r="H35" s="96"/>
      <c r="I35" s="97">
        <v>0.2</v>
      </c>
      <c r="J35" s="95">
        <f>ROUND(((SUM(BE133:BE175))*I35),  2)</f>
        <v>0</v>
      </c>
      <c r="L35" s="28"/>
    </row>
    <row r="36" spans="2:12" s="1" customFormat="1" ht="14.4" customHeight="1">
      <c r="B36" s="28"/>
      <c r="E36" s="33" t="s">
        <v>41</v>
      </c>
      <c r="F36" s="95">
        <f>ROUND((SUM(BF133:BF175)),  2)</f>
        <v>0</v>
      </c>
      <c r="G36" s="96"/>
      <c r="H36" s="96"/>
      <c r="I36" s="97">
        <v>0.2</v>
      </c>
      <c r="J36" s="95">
        <f>ROUND(((SUM(BF133:BF175))*I36),  2)</f>
        <v>0</v>
      </c>
      <c r="L36" s="28"/>
    </row>
    <row r="37" spans="2:12" s="1" customFormat="1" ht="14.4" hidden="1" customHeight="1">
      <c r="B37" s="28"/>
      <c r="E37" s="23" t="s">
        <v>42</v>
      </c>
      <c r="F37" s="84">
        <f>ROUND((SUM(BG133:BG175)),  2)</f>
        <v>0</v>
      </c>
      <c r="I37" s="98">
        <v>0.2</v>
      </c>
      <c r="J37" s="84">
        <f>0</f>
        <v>0</v>
      </c>
      <c r="L37" s="28"/>
    </row>
    <row r="38" spans="2:12" s="1" customFormat="1" ht="14.4" hidden="1" customHeight="1">
      <c r="B38" s="28"/>
      <c r="E38" s="23" t="s">
        <v>43</v>
      </c>
      <c r="F38" s="84">
        <f>ROUND((SUM(BH133:BH175)),  2)</f>
        <v>0</v>
      </c>
      <c r="I38" s="98">
        <v>0.2</v>
      </c>
      <c r="J38" s="84">
        <f>0</f>
        <v>0</v>
      </c>
      <c r="L38" s="28"/>
    </row>
    <row r="39" spans="2:12" s="1" customFormat="1" ht="14.4" hidden="1" customHeight="1">
      <c r="B39" s="28"/>
      <c r="E39" s="33" t="s">
        <v>44</v>
      </c>
      <c r="F39" s="95">
        <f>ROUND((SUM(BI133:BI175)),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6.9" customHeight="1">
      <c r="B40" s="28"/>
      <c r="L40" s="28"/>
    </row>
    <row r="41" spans="2:12" s="1" customFormat="1" ht="25.35" customHeight="1">
      <c r="B41" s="28"/>
      <c r="C41" s="99"/>
      <c r="D41" s="100" t="s">
        <v>45</v>
      </c>
      <c r="E41" s="56"/>
      <c r="F41" s="56"/>
      <c r="G41" s="101" t="s">
        <v>46</v>
      </c>
      <c r="H41" s="102" t="s">
        <v>47</v>
      </c>
      <c r="I41" s="56"/>
      <c r="J41" s="103">
        <f>SUM(J32:J39)</f>
        <v>0</v>
      </c>
      <c r="K41" s="104"/>
      <c r="L41" s="28"/>
    </row>
    <row r="42" spans="2:12" s="1" customFormat="1" ht="14.4" customHeight="1">
      <c r="B42" s="28"/>
      <c r="L42" s="28"/>
    </row>
    <row r="43" spans="2:12" ht="14.4" customHeight="1">
      <c r="B43" s="16"/>
      <c r="L43" s="16"/>
    </row>
    <row r="44" spans="2:12" ht="14.4" customHeight="1">
      <c r="B44" s="16"/>
      <c r="L44" s="16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ht="10.199999999999999">
      <c r="B51" s="16"/>
      <c r="L51" s="16"/>
    </row>
    <row r="52" spans="2:12" ht="10.199999999999999">
      <c r="B52" s="16"/>
      <c r="L52" s="16"/>
    </row>
    <row r="53" spans="2:12" ht="10.199999999999999">
      <c r="B53" s="16"/>
      <c r="L53" s="16"/>
    </row>
    <row r="54" spans="2:12" ht="10.199999999999999">
      <c r="B54" s="16"/>
      <c r="L54" s="16"/>
    </row>
    <row r="55" spans="2:12" ht="10.199999999999999">
      <c r="B55" s="16"/>
      <c r="L55" s="16"/>
    </row>
    <row r="56" spans="2:12" ht="10.199999999999999">
      <c r="B56" s="16"/>
      <c r="L56" s="16"/>
    </row>
    <row r="57" spans="2:12" ht="10.199999999999999">
      <c r="B57" s="16"/>
      <c r="L57" s="16"/>
    </row>
    <row r="58" spans="2:12" ht="10.199999999999999">
      <c r="B58" s="16"/>
      <c r="L58" s="16"/>
    </row>
    <row r="59" spans="2:12" ht="10.199999999999999">
      <c r="B59" s="16"/>
      <c r="L59" s="16"/>
    </row>
    <row r="60" spans="2:12" ht="10.199999999999999">
      <c r="B60" s="16"/>
      <c r="L60" s="16"/>
    </row>
    <row r="61" spans="2:12" s="1" customFormat="1" ht="13.2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ht="10.199999999999999">
      <c r="B62" s="16"/>
      <c r="L62" s="16"/>
    </row>
    <row r="63" spans="2:12" ht="10.199999999999999">
      <c r="B63" s="16"/>
      <c r="L63" s="16"/>
    </row>
    <row r="64" spans="2:12" ht="10.199999999999999">
      <c r="B64" s="16"/>
      <c r="L64" s="16"/>
    </row>
    <row r="65" spans="2:12" s="1" customFormat="1" ht="13.2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ht="10.199999999999999">
      <c r="B66" s="16"/>
      <c r="L66" s="16"/>
    </row>
    <row r="67" spans="2:12" ht="10.199999999999999">
      <c r="B67" s="16"/>
      <c r="L67" s="16"/>
    </row>
    <row r="68" spans="2:12" ht="10.199999999999999">
      <c r="B68" s="16"/>
      <c r="L68" s="16"/>
    </row>
    <row r="69" spans="2:12" ht="10.199999999999999">
      <c r="B69" s="16"/>
      <c r="L69" s="16"/>
    </row>
    <row r="70" spans="2:12" ht="10.199999999999999">
      <c r="B70" s="16"/>
      <c r="L70" s="16"/>
    </row>
    <row r="71" spans="2:12" ht="10.199999999999999">
      <c r="B71" s="16"/>
      <c r="L71" s="16"/>
    </row>
    <row r="72" spans="2:12" ht="10.199999999999999">
      <c r="B72" s="16"/>
      <c r="L72" s="16"/>
    </row>
    <row r="73" spans="2:12" ht="10.199999999999999">
      <c r="B73" s="16"/>
      <c r="L73" s="16"/>
    </row>
    <row r="74" spans="2:12" ht="10.199999999999999">
      <c r="B74" s="16"/>
      <c r="L74" s="16"/>
    </row>
    <row r="75" spans="2:12" ht="10.199999999999999">
      <c r="B75" s="16"/>
      <c r="L75" s="16"/>
    </row>
    <row r="76" spans="2:12" s="1" customFormat="1" ht="13.2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" customHeight="1">
      <c r="B82" s="28"/>
      <c r="C82" s="17" t="s">
        <v>293</v>
      </c>
      <c r="L82" s="28"/>
    </row>
    <row r="83" spans="2:12" s="1" customFormat="1" ht="6.9" customHeight="1">
      <c r="B83" s="28"/>
      <c r="L83" s="28"/>
    </row>
    <row r="84" spans="2:12" s="1" customFormat="1" ht="12" customHeight="1">
      <c r="B84" s="28"/>
      <c r="C84" s="23" t="s">
        <v>15</v>
      </c>
      <c r="L84" s="28"/>
    </row>
    <row r="85" spans="2:12" s="1" customFormat="1" ht="16.5" customHeight="1">
      <c r="B85" s="28"/>
      <c r="E85" s="226" t="str">
        <f>E7</f>
        <v>Archeoskanzen Bojná</v>
      </c>
      <c r="F85" s="227"/>
      <c r="G85" s="227"/>
      <c r="H85" s="227"/>
      <c r="L85" s="28"/>
    </row>
    <row r="86" spans="2:12" ht="12" customHeight="1">
      <c r="B86" s="16"/>
      <c r="C86" s="23" t="s">
        <v>287</v>
      </c>
      <c r="L86" s="16"/>
    </row>
    <row r="87" spans="2:12" s="1" customFormat="1" ht="16.5" customHeight="1">
      <c r="B87" s="28"/>
      <c r="E87" s="226" t="s">
        <v>288</v>
      </c>
      <c r="F87" s="228"/>
      <c r="G87" s="228"/>
      <c r="H87" s="228"/>
      <c r="L87" s="28"/>
    </row>
    <row r="88" spans="2:12" s="1" customFormat="1" ht="12" customHeight="1">
      <c r="B88" s="28"/>
      <c r="C88" s="23" t="s">
        <v>289</v>
      </c>
      <c r="L88" s="28"/>
    </row>
    <row r="89" spans="2:12" s="1" customFormat="1" ht="16.5" customHeight="1">
      <c r="B89" s="28"/>
      <c r="E89" s="208" t="str">
        <f>E11</f>
        <v>SO-1.2 - Palisáda dvojitá</v>
      </c>
      <c r="F89" s="228"/>
      <c r="G89" s="228"/>
      <c r="H89" s="228"/>
      <c r="L89" s="28"/>
    </row>
    <row r="90" spans="2:12" s="1" customFormat="1" ht="6.9" customHeight="1">
      <c r="B90" s="28"/>
      <c r="L90" s="28"/>
    </row>
    <row r="91" spans="2:12" s="1" customFormat="1" ht="12" customHeight="1">
      <c r="B91" s="28"/>
      <c r="C91" s="23" t="s">
        <v>19</v>
      </c>
      <c r="F91" s="21" t="str">
        <f>F14</f>
        <v>okrajová časť obce Bojná</v>
      </c>
      <c r="I91" s="23" t="s">
        <v>21</v>
      </c>
      <c r="J91" s="51" t="str">
        <f>IF(J14="","",J14)</f>
        <v>19. 6. 2024</v>
      </c>
      <c r="L91" s="28"/>
    </row>
    <row r="92" spans="2:12" s="1" customFormat="1" ht="6.9" customHeight="1">
      <c r="B92" s="28"/>
      <c r="L92" s="28"/>
    </row>
    <row r="93" spans="2:12" s="1" customFormat="1" ht="40.049999999999997" customHeight="1">
      <c r="B93" s="28"/>
      <c r="C93" s="23" t="s">
        <v>23</v>
      </c>
      <c r="F93" s="21" t="str">
        <f>E17</f>
        <v>Obec Bojná, 201 Bojná, 956 01 Bojná</v>
      </c>
      <c r="I93" s="23" t="s">
        <v>29</v>
      </c>
      <c r="J93" s="26" t="str">
        <f>E23</f>
        <v>Projekt design s.r.o., Brezová 89/1B, Tovarníky</v>
      </c>
      <c r="L93" s="28"/>
    </row>
    <row r="94" spans="2:12" s="1" customFormat="1" ht="40.049999999999997" customHeight="1">
      <c r="B94" s="28"/>
      <c r="C94" s="23" t="s">
        <v>27</v>
      </c>
      <c r="F94" s="21" t="str">
        <f>IF(E20="","",E20)</f>
        <v>Vyplň údaj</v>
      </c>
      <c r="I94" s="23" t="s">
        <v>32</v>
      </c>
      <c r="J94" s="26" t="str">
        <f>E26</f>
        <v>Projekt design s.r.o., Brezová 89/1B, Tovarníky</v>
      </c>
      <c r="L94" s="28"/>
    </row>
    <row r="95" spans="2:12" s="1" customFormat="1" ht="10.35" customHeight="1">
      <c r="B95" s="28"/>
      <c r="L95" s="28"/>
    </row>
    <row r="96" spans="2:12" s="1" customFormat="1" ht="29.25" customHeight="1">
      <c r="B96" s="28"/>
      <c r="C96" s="107" t="s">
        <v>294</v>
      </c>
      <c r="D96" s="99"/>
      <c r="E96" s="99"/>
      <c r="F96" s="99"/>
      <c r="G96" s="99"/>
      <c r="H96" s="99"/>
      <c r="I96" s="99"/>
      <c r="J96" s="108" t="s">
        <v>295</v>
      </c>
      <c r="K96" s="99"/>
      <c r="L96" s="28"/>
    </row>
    <row r="97" spans="2:47" s="1" customFormat="1" ht="10.35" customHeight="1">
      <c r="B97" s="28"/>
      <c r="L97" s="28"/>
    </row>
    <row r="98" spans="2:47" s="1" customFormat="1" ht="22.8" customHeight="1">
      <c r="B98" s="28"/>
      <c r="C98" s="109" t="s">
        <v>296</v>
      </c>
      <c r="J98" s="65">
        <f>J133</f>
        <v>0</v>
      </c>
      <c r="L98" s="28"/>
      <c r="AU98" s="13" t="s">
        <v>297</v>
      </c>
    </row>
    <row r="99" spans="2:47" s="8" customFormat="1" ht="24.9" customHeight="1">
      <c r="B99" s="110"/>
      <c r="D99" s="111" t="s">
        <v>533</v>
      </c>
      <c r="E99" s="112"/>
      <c r="F99" s="112"/>
      <c r="G99" s="112"/>
      <c r="H99" s="112"/>
      <c r="I99" s="112"/>
      <c r="J99" s="113">
        <f>J134</f>
        <v>0</v>
      </c>
      <c r="L99" s="110"/>
    </row>
    <row r="100" spans="2:47" s="9" customFormat="1" ht="19.95" customHeight="1">
      <c r="B100" s="114"/>
      <c r="D100" s="115" t="s">
        <v>534</v>
      </c>
      <c r="E100" s="116"/>
      <c r="F100" s="116"/>
      <c r="G100" s="116"/>
      <c r="H100" s="116"/>
      <c r="I100" s="116"/>
      <c r="J100" s="117">
        <f>J135</f>
        <v>0</v>
      </c>
      <c r="L100" s="114"/>
    </row>
    <row r="101" spans="2:47" s="9" customFormat="1" ht="19.95" customHeight="1">
      <c r="B101" s="114"/>
      <c r="D101" s="115" t="s">
        <v>535</v>
      </c>
      <c r="E101" s="116"/>
      <c r="F101" s="116"/>
      <c r="G101" s="116"/>
      <c r="H101" s="116"/>
      <c r="I101" s="116"/>
      <c r="J101" s="117">
        <f>J141</f>
        <v>0</v>
      </c>
      <c r="L101" s="114"/>
    </row>
    <row r="102" spans="2:47" s="9" customFormat="1" ht="19.95" customHeight="1">
      <c r="B102" s="114"/>
      <c r="D102" s="115" t="s">
        <v>536</v>
      </c>
      <c r="E102" s="116"/>
      <c r="F102" s="116"/>
      <c r="G102" s="116"/>
      <c r="H102" s="116"/>
      <c r="I102" s="116"/>
      <c r="J102" s="117">
        <f>J143</f>
        <v>0</v>
      </c>
      <c r="L102" s="114"/>
    </row>
    <row r="103" spans="2:47" s="9" customFormat="1" ht="19.95" customHeight="1">
      <c r="B103" s="114"/>
      <c r="D103" s="115" t="s">
        <v>537</v>
      </c>
      <c r="E103" s="116"/>
      <c r="F103" s="116"/>
      <c r="G103" s="116"/>
      <c r="H103" s="116"/>
      <c r="I103" s="116"/>
      <c r="J103" s="117">
        <f>J149</f>
        <v>0</v>
      </c>
      <c r="L103" s="114"/>
    </row>
    <row r="104" spans="2:47" s="9" customFormat="1" ht="19.95" customHeight="1">
      <c r="B104" s="114"/>
      <c r="D104" s="115" t="s">
        <v>538</v>
      </c>
      <c r="E104" s="116"/>
      <c r="F104" s="116"/>
      <c r="G104" s="116"/>
      <c r="H104" s="116"/>
      <c r="I104" s="116"/>
      <c r="J104" s="117">
        <f>J151</f>
        <v>0</v>
      </c>
      <c r="L104" s="114"/>
    </row>
    <row r="105" spans="2:47" s="8" customFormat="1" ht="24.9" customHeight="1">
      <c r="B105" s="110"/>
      <c r="D105" s="111" t="s">
        <v>539</v>
      </c>
      <c r="E105" s="112"/>
      <c r="F105" s="112"/>
      <c r="G105" s="112"/>
      <c r="H105" s="112"/>
      <c r="I105" s="112"/>
      <c r="J105" s="113">
        <f>J153</f>
        <v>0</v>
      </c>
      <c r="L105" s="110"/>
    </row>
    <row r="106" spans="2:47" s="9" customFormat="1" ht="19.95" customHeight="1">
      <c r="B106" s="114"/>
      <c r="D106" s="115" t="s">
        <v>540</v>
      </c>
      <c r="E106" s="116"/>
      <c r="F106" s="116"/>
      <c r="G106" s="116"/>
      <c r="H106" s="116"/>
      <c r="I106" s="116"/>
      <c r="J106" s="117">
        <f>J154</f>
        <v>0</v>
      </c>
      <c r="L106" s="114"/>
    </row>
    <row r="107" spans="2:47" s="8" customFormat="1" ht="24.9" customHeight="1">
      <c r="B107" s="110"/>
      <c r="D107" s="111" t="s">
        <v>541</v>
      </c>
      <c r="E107" s="112"/>
      <c r="F107" s="112"/>
      <c r="G107" s="112"/>
      <c r="H107" s="112"/>
      <c r="I107" s="112"/>
      <c r="J107" s="113">
        <f>J156</f>
        <v>0</v>
      </c>
      <c r="L107" s="110"/>
    </row>
    <row r="108" spans="2:47" s="9" customFormat="1" ht="19.95" customHeight="1">
      <c r="B108" s="114"/>
      <c r="D108" s="115" t="s">
        <v>542</v>
      </c>
      <c r="E108" s="116"/>
      <c r="F108" s="116"/>
      <c r="G108" s="116"/>
      <c r="H108" s="116"/>
      <c r="I108" s="116"/>
      <c r="J108" s="117">
        <f>J157</f>
        <v>0</v>
      </c>
      <c r="L108" s="114"/>
    </row>
    <row r="109" spans="2:47" s="9" customFormat="1" ht="19.95" customHeight="1">
      <c r="B109" s="114"/>
      <c r="D109" s="115" t="s">
        <v>543</v>
      </c>
      <c r="E109" s="116"/>
      <c r="F109" s="116"/>
      <c r="G109" s="116"/>
      <c r="H109" s="116"/>
      <c r="I109" s="116"/>
      <c r="J109" s="117">
        <f>J162</f>
        <v>0</v>
      </c>
      <c r="L109" s="114"/>
    </row>
    <row r="110" spans="2:47" s="9" customFormat="1" ht="19.95" customHeight="1">
      <c r="B110" s="114"/>
      <c r="D110" s="115" t="s">
        <v>544</v>
      </c>
      <c r="E110" s="116"/>
      <c r="F110" s="116"/>
      <c r="G110" s="116"/>
      <c r="H110" s="116"/>
      <c r="I110" s="116"/>
      <c r="J110" s="117">
        <f>J171</f>
        <v>0</v>
      </c>
      <c r="L110" s="114"/>
    </row>
    <row r="111" spans="2:47" s="9" customFormat="1" ht="19.95" customHeight="1">
      <c r="B111" s="114"/>
      <c r="D111" s="115" t="s">
        <v>545</v>
      </c>
      <c r="E111" s="116"/>
      <c r="F111" s="116"/>
      <c r="G111" s="116"/>
      <c r="H111" s="116"/>
      <c r="I111" s="116"/>
      <c r="J111" s="117">
        <f>J174</f>
        <v>0</v>
      </c>
      <c r="L111" s="114"/>
    </row>
    <row r="112" spans="2:47" s="1" customFormat="1" ht="21.75" customHeight="1">
      <c r="B112" s="28"/>
      <c r="L112" s="28"/>
    </row>
    <row r="113" spans="2:12" s="1" customFormat="1" ht="6.9" customHeight="1">
      <c r="B113" s="43"/>
      <c r="C113" s="44"/>
      <c r="D113" s="44"/>
      <c r="E113" s="44"/>
      <c r="F113" s="44"/>
      <c r="G113" s="44"/>
      <c r="H113" s="44"/>
      <c r="I113" s="44"/>
      <c r="J113" s="44"/>
      <c r="K113" s="44"/>
      <c r="L113" s="28"/>
    </row>
    <row r="117" spans="2:12" s="1" customFormat="1" ht="6.9" customHeight="1">
      <c r="B117" s="45"/>
      <c r="C117" s="46"/>
      <c r="D117" s="46"/>
      <c r="E117" s="46"/>
      <c r="F117" s="46"/>
      <c r="G117" s="46"/>
      <c r="H117" s="46"/>
      <c r="I117" s="46"/>
      <c r="J117" s="46"/>
      <c r="K117" s="46"/>
      <c r="L117" s="28"/>
    </row>
    <row r="118" spans="2:12" s="1" customFormat="1" ht="24.9" customHeight="1">
      <c r="B118" s="28"/>
      <c r="C118" s="17" t="s">
        <v>303</v>
      </c>
      <c r="L118" s="28"/>
    </row>
    <row r="119" spans="2:12" s="1" customFormat="1" ht="6.9" customHeight="1">
      <c r="B119" s="28"/>
      <c r="L119" s="28"/>
    </row>
    <row r="120" spans="2:12" s="1" customFormat="1" ht="12" customHeight="1">
      <c r="B120" s="28"/>
      <c r="C120" s="23" t="s">
        <v>15</v>
      </c>
      <c r="L120" s="28"/>
    </row>
    <row r="121" spans="2:12" s="1" customFormat="1" ht="16.5" customHeight="1">
      <c r="B121" s="28"/>
      <c r="E121" s="226" t="str">
        <f>E7</f>
        <v>Archeoskanzen Bojná</v>
      </c>
      <c r="F121" s="227"/>
      <c r="G121" s="227"/>
      <c r="H121" s="227"/>
      <c r="L121" s="28"/>
    </row>
    <row r="122" spans="2:12" ht="12" customHeight="1">
      <c r="B122" s="16"/>
      <c r="C122" s="23" t="s">
        <v>287</v>
      </c>
      <c r="L122" s="16"/>
    </row>
    <row r="123" spans="2:12" s="1" customFormat="1" ht="16.5" customHeight="1">
      <c r="B123" s="28"/>
      <c r="E123" s="226" t="s">
        <v>288</v>
      </c>
      <c r="F123" s="228"/>
      <c r="G123" s="228"/>
      <c r="H123" s="228"/>
      <c r="L123" s="28"/>
    </row>
    <row r="124" spans="2:12" s="1" customFormat="1" ht="12" customHeight="1">
      <c r="B124" s="28"/>
      <c r="C124" s="23" t="s">
        <v>289</v>
      </c>
      <c r="L124" s="28"/>
    </row>
    <row r="125" spans="2:12" s="1" customFormat="1" ht="16.5" customHeight="1">
      <c r="B125" s="28"/>
      <c r="E125" s="208" t="str">
        <f>E11</f>
        <v>SO-1.2 - Palisáda dvojitá</v>
      </c>
      <c r="F125" s="228"/>
      <c r="G125" s="228"/>
      <c r="H125" s="228"/>
      <c r="L125" s="28"/>
    </row>
    <row r="126" spans="2:12" s="1" customFormat="1" ht="6.9" customHeight="1">
      <c r="B126" s="28"/>
      <c r="L126" s="28"/>
    </row>
    <row r="127" spans="2:12" s="1" customFormat="1" ht="12" customHeight="1">
      <c r="B127" s="28"/>
      <c r="C127" s="23" t="s">
        <v>19</v>
      </c>
      <c r="F127" s="21" t="str">
        <f>F14</f>
        <v>okrajová časť obce Bojná</v>
      </c>
      <c r="I127" s="23" t="s">
        <v>21</v>
      </c>
      <c r="J127" s="51" t="str">
        <f>IF(J14="","",J14)</f>
        <v>19. 6. 2024</v>
      </c>
      <c r="L127" s="28"/>
    </row>
    <row r="128" spans="2:12" s="1" customFormat="1" ht="6.9" customHeight="1">
      <c r="B128" s="28"/>
      <c r="L128" s="28"/>
    </row>
    <row r="129" spans="2:65" s="1" customFormat="1" ht="40.049999999999997" customHeight="1">
      <c r="B129" s="28"/>
      <c r="C129" s="23" t="s">
        <v>23</v>
      </c>
      <c r="F129" s="21" t="str">
        <f>E17</f>
        <v>Obec Bojná, 201 Bojná, 956 01 Bojná</v>
      </c>
      <c r="I129" s="23" t="s">
        <v>29</v>
      </c>
      <c r="J129" s="26" t="str">
        <f>E23</f>
        <v>Projekt design s.r.o., Brezová 89/1B, Tovarníky</v>
      </c>
      <c r="L129" s="28"/>
    </row>
    <row r="130" spans="2:65" s="1" customFormat="1" ht="40.049999999999997" customHeight="1">
      <c r="B130" s="28"/>
      <c r="C130" s="23" t="s">
        <v>27</v>
      </c>
      <c r="F130" s="21" t="str">
        <f>IF(E20="","",E20)</f>
        <v>Vyplň údaj</v>
      </c>
      <c r="I130" s="23" t="s">
        <v>32</v>
      </c>
      <c r="J130" s="26" t="str">
        <f>E26</f>
        <v>Projekt design s.r.o., Brezová 89/1B, Tovarníky</v>
      </c>
      <c r="L130" s="28"/>
    </row>
    <row r="131" spans="2:65" s="1" customFormat="1" ht="10.35" customHeight="1">
      <c r="B131" s="28"/>
      <c r="L131" s="28"/>
    </row>
    <row r="132" spans="2:65" s="10" customFormat="1" ht="29.25" customHeight="1">
      <c r="B132" s="118"/>
      <c r="C132" s="119" t="s">
        <v>304</v>
      </c>
      <c r="D132" s="120" t="s">
        <v>60</v>
      </c>
      <c r="E132" s="120" t="s">
        <v>56</v>
      </c>
      <c r="F132" s="120" t="s">
        <v>7531</v>
      </c>
      <c r="G132" s="120" t="s">
        <v>305</v>
      </c>
      <c r="H132" s="120" t="s">
        <v>306</v>
      </c>
      <c r="I132" s="120" t="s">
        <v>307</v>
      </c>
      <c r="J132" s="121" t="s">
        <v>295</v>
      </c>
      <c r="K132" s="122" t="s">
        <v>308</v>
      </c>
      <c r="L132" s="118"/>
      <c r="M132" s="58" t="s">
        <v>1</v>
      </c>
      <c r="N132" s="59" t="s">
        <v>39</v>
      </c>
      <c r="O132" s="59" t="s">
        <v>309</v>
      </c>
      <c r="P132" s="59" t="s">
        <v>310</v>
      </c>
      <c r="Q132" s="59" t="s">
        <v>311</v>
      </c>
      <c r="R132" s="59" t="s">
        <v>312</v>
      </c>
      <c r="S132" s="59" t="s">
        <v>313</v>
      </c>
      <c r="T132" s="60" t="s">
        <v>314</v>
      </c>
    </row>
    <row r="133" spans="2:65" s="1" customFormat="1" ht="22.8" customHeight="1">
      <c r="B133" s="28"/>
      <c r="C133" s="63" t="s">
        <v>296</v>
      </c>
      <c r="J133" s="123">
        <f>BK133</f>
        <v>0</v>
      </c>
      <c r="L133" s="28"/>
      <c r="M133" s="61"/>
      <c r="N133" s="52"/>
      <c r="O133" s="52"/>
      <c r="P133" s="124">
        <f>P134+P153+P156</f>
        <v>0</v>
      </c>
      <c r="Q133" s="52"/>
      <c r="R133" s="124">
        <f>R134+R153+R156</f>
        <v>105212.72251900002</v>
      </c>
      <c r="S133" s="52"/>
      <c r="T133" s="125">
        <f>T134+T153+T156</f>
        <v>0</v>
      </c>
      <c r="AT133" s="13" t="s">
        <v>74</v>
      </c>
      <c r="AU133" s="13" t="s">
        <v>297</v>
      </c>
      <c r="BK133" s="126">
        <f>BK134+BK153+BK156</f>
        <v>0</v>
      </c>
    </row>
    <row r="134" spans="2:65" s="11" customFormat="1" ht="25.95" customHeight="1">
      <c r="B134" s="127"/>
      <c r="D134" s="128" t="s">
        <v>74</v>
      </c>
      <c r="E134" s="129" t="s">
        <v>546</v>
      </c>
      <c r="F134" s="129" t="s">
        <v>547</v>
      </c>
      <c r="I134" s="130"/>
      <c r="J134" s="131">
        <f>BK134</f>
        <v>0</v>
      </c>
      <c r="L134" s="127"/>
      <c r="M134" s="132"/>
      <c r="P134" s="133">
        <f>P135+P141+P143+P149+P151</f>
        <v>0</v>
      </c>
      <c r="R134" s="133">
        <f>R135+R141+R143+R149+R151</f>
        <v>69406.714058000012</v>
      </c>
      <c r="T134" s="134">
        <f>T135+T141+T143+T149+T151</f>
        <v>0</v>
      </c>
      <c r="AR134" s="128" t="s">
        <v>82</v>
      </c>
      <c r="AT134" s="135" t="s">
        <v>74</v>
      </c>
      <c r="AU134" s="135" t="s">
        <v>75</v>
      </c>
      <c r="AY134" s="128" t="s">
        <v>317</v>
      </c>
      <c r="BK134" s="136">
        <f>BK135+BK141+BK143+BK149+BK151</f>
        <v>0</v>
      </c>
    </row>
    <row r="135" spans="2:65" s="11" customFormat="1" ht="22.8" customHeight="1">
      <c r="B135" s="127"/>
      <c r="D135" s="128" t="s">
        <v>74</v>
      </c>
      <c r="E135" s="137" t="s">
        <v>82</v>
      </c>
      <c r="F135" s="137" t="s">
        <v>548</v>
      </c>
      <c r="I135" s="130"/>
      <c r="J135" s="138">
        <f>BK135</f>
        <v>0</v>
      </c>
      <c r="L135" s="127"/>
      <c r="M135" s="132"/>
      <c r="P135" s="133">
        <f>SUM(P136:P140)</f>
        <v>0</v>
      </c>
      <c r="R135" s="133">
        <f>SUM(R136:R140)</f>
        <v>0</v>
      </c>
      <c r="T135" s="134">
        <f>SUM(T136:T140)</f>
        <v>0</v>
      </c>
      <c r="AR135" s="128" t="s">
        <v>82</v>
      </c>
      <c r="AT135" s="135" t="s">
        <v>74</v>
      </c>
      <c r="AU135" s="135" t="s">
        <v>82</v>
      </c>
      <c r="AY135" s="128" t="s">
        <v>317</v>
      </c>
      <c r="BK135" s="136">
        <f>SUM(BK136:BK140)</f>
        <v>0</v>
      </c>
    </row>
    <row r="136" spans="2:65" s="1" customFormat="1" ht="24.15" customHeight="1">
      <c r="B136" s="139"/>
      <c r="C136" s="140" t="s">
        <v>82</v>
      </c>
      <c r="D136" s="140" t="s">
        <v>319</v>
      </c>
      <c r="E136" s="141" t="s">
        <v>549</v>
      </c>
      <c r="F136" s="142" t="s">
        <v>550</v>
      </c>
      <c r="G136" s="143" t="s">
        <v>322</v>
      </c>
      <c r="H136" s="144">
        <v>0.26900000000000002</v>
      </c>
      <c r="I136" s="145"/>
      <c r="J136" s="146">
        <f>ROUND(I136*H136,2)</f>
        <v>0</v>
      </c>
      <c r="K136" s="147"/>
      <c r="L136" s="28"/>
      <c r="M136" s="148" t="s">
        <v>1</v>
      </c>
      <c r="N136" s="149" t="s">
        <v>41</v>
      </c>
      <c r="P136" s="150">
        <f>O136*H136</f>
        <v>0</v>
      </c>
      <c r="Q136" s="150">
        <v>0</v>
      </c>
      <c r="R136" s="150">
        <f>Q136*H136</f>
        <v>0</v>
      </c>
      <c r="S136" s="150">
        <v>0</v>
      </c>
      <c r="T136" s="151">
        <f>S136*H136</f>
        <v>0</v>
      </c>
      <c r="AR136" s="152" t="s">
        <v>259</v>
      </c>
      <c r="AT136" s="152" t="s">
        <v>319</v>
      </c>
      <c r="AU136" s="152" t="s">
        <v>87</v>
      </c>
      <c r="AY136" s="13" t="s">
        <v>317</v>
      </c>
      <c r="BE136" s="153">
        <f>IF(N136="základná",J136,0)</f>
        <v>0</v>
      </c>
      <c r="BF136" s="153">
        <f>IF(N136="znížená",J136,0)</f>
        <v>0</v>
      </c>
      <c r="BG136" s="153">
        <f>IF(N136="zákl. prenesená",J136,0)</f>
        <v>0</v>
      </c>
      <c r="BH136" s="153">
        <f>IF(N136="zníž. prenesená",J136,0)</f>
        <v>0</v>
      </c>
      <c r="BI136" s="153">
        <f>IF(N136="nulová",J136,0)</f>
        <v>0</v>
      </c>
      <c r="BJ136" s="13" t="s">
        <v>87</v>
      </c>
      <c r="BK136" s="153">
        <f>ROUND(I136*H136,2)</f>
        <v>0</v>
      </c>
      <c r="BL136" s="13" t="s">
        <v>259</v>
      </c>
      <c r="BM136" s="152" t="s">
        <v>551</v>
      </c>
    </row>
    <row r="137" spans="2:65" s="1" customFormat="1" ht="24.15" customHeight="1">
      <c r="B137" s="139"/>
      <c r="C137" s="140" t="s">
        <v>87</v>
      </c>
      <c r="D137" s="140" t="s">
        <v>319</v>
      </c>
      <c r="E137" s="141" t="s">
        <v>552</v>
      </c>
      <c r="F137" s="142" t="s">
        <v>553</v>
      </c>
      <c r="G137" s="143" t="s">
        <v>322</v>
      </c>
      <c r="H137" s="144">
        <v>181.51300000000001</v>
      </c>
      <c r="I137" s="145"/>
      <c r="J137" s="146">
        <f>ROUND(I137*H137,2)</f>
        <v>0</v>
      </c>
      <c r="K137" s="147"/>
      <c r="L137" s="28"/>
      <c r="M137" s="148" t="s">
        <v>1</v>
      </c>
      <c r="N137" s="149" t="s">
        <v>41</v>
      </c>
      <c r="P137" s="150">
        <f>O137*H137</f>
        <v>0</v>
      </c>
      <c r="Q137" s="150">
        <v>0</v>
      </c>
      <c r="R137" s="150">
        <f>Q137*H137</f>
        <v>0</v>
      </c>
      <c r="S137" s="150">
        <v>0</v>
      </c>
      <c r="T137" s="151">
        <f>S137*H137</f>
        <v>0</v>
      </c>
      <c r="AR137" s="152" t="s">
        <v>259</v>
      </c>
      <c r="AT137" s="152" t="s">
        <v>319</v>
      </c>
      <c r="AU137" s="152" t="s">
        <v>87</v>
      </c>
      <c r="AY137" s="13" t="s">
        <v>317</v>
      </c>
      <c r="BE137" s="153">
        <f>IF(N137="základná",J137,0)</f>
        <v>0</v>
      </c>
      <c r="BF137" s="153">
        <f>IF(N137="znížená",J137,0)</f>
        <v>0</v>
      </c>
      <c r="BG137" s="153">
        <f>IF(N137="zákl. prenesená",J137,0)</f>
        <v>0</v>
      </c>
      <c r="BH137" s="153">
        <f>IF(N137="zníž. prenesená",J137,0)</f>
        <v>0</v>
      </c>
      <c r="BI137" s="153">
        <f>IF(N137="nulová",J137,0)</f>
        <v>0</v>
      </c>
      <c r="BJ137" s="13" t="s">
        <v>87</v>
      </c>
      <c r="BK137" s="153">
        <f>ROUND(I137*H137,2)</f>
        <v>0</v>
      </c>
      <c r="BL137" s="13" t="s">
        <v>259</v>
      </c>
      <c r="BM137" s="152" t="s">
        <v>554</v>
      </c>
    </row>
    <row r="138" spans="2:65" s="1" customFormat="1" ht="24.15" customHeight="1">
      <c r="B138" s="139"/>
      <c r="C138" s="140" t="s">
        <v>92</v>
      </c>
      <c r="D138" s="140" t="s">
        <v>319</v>
      </c>
      <c r="E138" s="141" t="s">
        <v>555</v>
      </c>
      <c r="F138" s="142" t="s">
        <v>556</v>
      </c>
      <c r="G138" s="143" t="s">
        <v>322</v>
      </c>
      <c r="H138" s="144">
        <v>181.78100000000001</v>
      </c>
      <c r="I138" s="145"/>
      <c r="J138" s="146">
        <f>ROUND(I138*H138,2)</f>
        <v>0</v>
      </c>
      <c r="K138" s="147"/>
      <c r="L138" s="28"/>
      <c r="M138" s="148" t="s">
        <v>1</v>
      </c>
      <c r="N138" s="149" t="s">
        <v>41</v>
      </c>
      <c r="P138" s="150">
        <f>O138*H138</f>
        <v>0</v>
      </c>
      <c r="Q138" s="150">
        <v>0</v>
      </c>
      <c r="R138" s="150">
        <f>Q138*H138</f>
        <v>0</v>
      </c>
      <c r="S138" s="150">
        <v>0</v>
      </c>
      <c r="T138" s="151">
        <f>S138*H138</f>
        <v>0</v>
      </c>
      <c r="AR138" s="152" t="s">
        <v>259</v>
      </c>
      <c r="AT138" s="152" t="s">
        <v>319</v>
      </c>
      <c r="AU138" s="152" t="s">
        <v>87</v>
      </c>
      <c r="AY138" s="13" t="s">
        <v>317</v>
      </c>
      <c r="BE138" s="153">
        <f>IF(N138="základná",J138,0)</f>
        <v>0</v>
      </c>
      <c r="BF138" s="153">
        <f>IF(N138="znížená",J138,0)</f>
        <v>0</v>
      </c>
      <c r="BG138" s="153">
        <f>IF(N138="zákl. prenesená",J138,0)</f>
        <v>0</v>
      </c>
      <c r="BH138" s="153">
        <f>IF(N138="zníž. prenesená",J138,0)</f>
        <v>0</v>
      </c>
      <c r="BI138" s="153">
        <f>IF(N138="nulová",J138,0)</f>
        <v>0</v>
      </c>
      <c r="BJ138" s="13" t="s">
        <v>87</v>
      </c>
      <c r="BK138" s="153">
        <f>ROUND(I138*H138,2)</f>
        <v>0</v>
      </c>
      <c r="BL138" s="13" t="s">
        <v>259</v>
      </c>
      <c r="BM138" s="152" t="s">
        <v>557</v>
      </c>
    </row>
    <row r="139" spans="2:65" s="1" customFormat="1" ht="37.799999999999997" customHeight="1">
      <c r="B139" s="139"/>
      <c r="C139" s="140" t="s">
        <v>259</v>
      </c>
      <c r="D139" s="140" t="s">
        <v>319</v>
      </c>
      <c r="E139" s="141" t="s">
        <v>558</v>
      </c>
      <c r="F139" s="142" t="s">
        <v>559</v>
      </c>
      <c r="G139" s="143" t="s">
        <v>322</v>
      </c>
      <c r="H139" s="144">
        <v>181.78100000000001</v>
      </c>
      <c r="I139" s="145"/>
      <c r="J139" s="146">
        <f>ROUND(I139*H139,2)</f>
        <v>0</v>
      </c>
      <c r="K139" s="147"/>
      <c r="L139" s="28"/>
      <c r="M139" s="148" t="s">
        <v>1</v>
      </c>
      <c r="N139" s="149" t="s">
        <v>41</v>
      </c>
      <c r="P139" s="150">
        <f>O139*H139</f>
        <v>0</v>
      </c>
      <c r="Q139" s="150">
        <v>0</v>
      </c>
      <c r="R139" s="150">
        <f>Q139*H139</f>
        <v>0</v>
      </c>
      <c r="S139" s="150">
        <v>0</v>
      </c>
      <c r="T139" s="151">
        <f>S139*H139</f>
        <v>0</v>
      </c>
      <c r="AR139" s="152" t="s">
        <v>259</v>
      </c>
      <c r="AT139" s="152" t="s">
        <v>319</v>
      </c>
      <c r="AU139" s="152" t="s">
        <v>87</v>
      </c>
      <c r="AY139" s="13" t="s">
        <v>317</v>
      </c>
      <c r="BE139" s="153">
        <f>IF(N139="základná",J139,0)</f>
        <v>0</v>
      </c>
      <c r="BF139" s="153">
        <f>IF(N139="znížená",J139,0)</f>
        <v>0</v>
      </c>
      <c r="BG139" s="153">
        <f>IF(N139="zákl. prenesená",J139,0)</f>
        <v>0</v>
      </c>
      <c r="BH139" s="153">
        <f>IF(N139="zníž. prenesená",J139,0)</f>
        <v>0</v>
      </c>
      <c r="BI139" s="153">
        <f>IF(N139="nulová",J139,0)</f>
        <v>0</v>
      </c>
      <c r="BJ139" s="13" t="s">
        <v>87</v>
      </c>
      <c r="BK139" s="153">
        <f>ROUND(I139*H139,2)</f>
        <v>0</v>
      </c>
      <c r="BL139" s="13" t="s">
        <v>259</v>
      </c>
      <c r="BM139" s="152" t="s">
        <v>560</v>
      </c>
    </row>
    <row r="140" spans="2:65" s="1" customFormat="1" ht="16.5" customHeight="1">
      <c r="B140" s="139"/>
      <c r="C140" s="140" t="s">
        <v>262</v>
      </c>
      <c r="D140" s="140" t="s">
        <v>319</v>
      </c>
      <c r="E140" s="141" t="s">
        <v>561</v>
      </c>
      <c r="F140" s="142" t="s">
        <v>562</v>
      </c>
      <c r="G140" s="143" t="s">
        <v>322</v>
      </c>
      <c r="H140" s="144">
        <v>181.78100000000001</v>
      </c>
      <c r="I140" s="145"/>
      <c r="J140" s="146">
        <f>ROUND(I140*H140,2)</f>
        <v>0</v>
      </c>
      <c r="K140" s="147"/>
      <c r="L140" s="28"/>
      <c r="M140" s="148" t="s">
        <v>1</v>
      </c>
      <c r="N140" s="149" t="s">
        <v>41</v>
      </c>
      <c r="P140" s="150">
        <f>O140*H140</f>
        <v>0</v>
      </c>
      <c r="Q140" s="150">
        <v>0</v>
      </c>
      <c r="R140" s="150">
        <f>Q140*H140</f>
        <v>0</v>
      </c>
      <c r="S140" s="150">
        <v>0</v>
      </c>
      <c r="T140" s="151">
        <f>S140*H140</f>
        <v>0</v>
      </c>
      <c r="AR140" s="152" t="s">
        <v>259</v>
      </c>
      <c r="AT140" s="152" t="s">
        <v>319</v>
      </c>
      <c r="AU140" s="152" t="s">
        <v>87</v>
      </c>
      <c r="AY140" s="13" t="s">
        <v>317</v>
      </c>
      <c r="BE140" s="153">
        <f>IF(N140="základná",J140,0)</f>
        <v>0</v>
      </c>
      <c r="BF140" s="153">
        <f>IF(N140="znížená",J140,0)</f>
        <v>0</v>
      </c>
      <c r="BG140" s="153">
        <f>IF(N140="zákl. prenesená",J140,0)</f>
        <v>0</v>
      </c>
      <c r="BH140" s="153">
        <f>IF(N140="zníž. prenesená",J140,0)</f>
        <v>0</v>
      </c>
      <c r="BI140" s="153">
        <f>IF(N140="nulová",J140,0)</f>
        <v>0</v>
      </c>
      <c r="BJ140" s="13" t="s">
        <v>87</v>
      </c>
      <c r="BK140" s="153">
        <f>ROUND(I140*H140,2)</f>
        <v>0</v>
      </c>
      <c r="BL140" s="13" t="s">
        <v>259</v>
      </c>
      <c r="BM140" s="152" t="s">
        <v>563</v>
      </c>
    </row>
    <row r="141" spans="2:65" s="11" customFormat="1" ht="22.8" customHeight="1">
      <c r="B141" s="127"/>
      <c r="D141" s="128" t="s">
        <v>74</v>
      </c>
      <c r="E141" s="137" t="s">
        <v>87</v>
      </c>
      <c r="F141" s="137" t="s">
        <v>564</v>
      </c>
      <c r="I141" s="130"/>
      <c r="J141" s="138">
        <f>BK141</f>
        <v>0</v>
      </c>
      <c r="L141" s="127"/>
      <c r="M141" s="132"/>
      <c r="P141" s="133">
        <f>P142</f>
        <v>0</v>
      </c>
      <c r="R141" s="133">
        <f>R142</f>
        <v>0.17715799999999998</v>
      </c>
      <c r="T141" s="134">
        <f>T142</f>
        <v>0</v>
      </c>
      <c r="AR141" s="128" t="s">
        <v>82</v>
      </c>
      <c r="AT141" s="135" t="s">
        <v>74</v>
      </c>
      <c r="AU141" s="135" t="s">
        <v>82</v>
      </c>
      <c r="AY141" s="128" t="s">
        <v>317</v>
      </c>
      <c r="BK141" s="136">
        <f>BK142</f>
        <v>0</v>
      </c>
    </row>
    <row r="142" spans="2:65" s="1" customFormat="1" ht="16.5" customHeight="1">
      <c r="B142" s="139"/>
      <c r="C142" s="140" t="s">
        <v>265</v>
      </c>
      <c r="D142" s="140" t="s">
        <v>319</v>
      </c>
      <c r="E142" s="141" t="s">
        <v>565</v>
      </c>
      <c r="F142" s="142" t="s">
        <v>566</v>
      </c>
      <c r="G142" s="143" t="s">
        <v>322</v>
      </c>
      <c r="H142" s="144">
        <v>0.28299999999999997</v>
      </c>
      <c r="I142" s="145"/>
      <c r="J142" s="146">
        <f>ROUND(I142*H142,2)</f>
        <v>0</v>
      </c>
      <c r="K142" s="147"/>
      <c r="L142" s="28"/>
      <c r="M142" s="148" t="s">
        <v>1</v>
      </c>
      <c r="N142" s="149" t="s">
        <v>41</v>
      </c>
      <c r="P142" s="150">
        <f>O142*H142</f>
        <v>0</v>
      </c>
      <c r="Q142" s="150">
        <v>0.626</v>
      </c>
      <c r="R142" s="150">
        <f>Q142*H142</f>
        <v>0.17715799999999998</v>
      </c>
      <c r="S142" s="150">
        <v>0</v>
      </c>
      <c r="T142" s="151">
        <f>S142*H142</f>
        <v>0</v>
      </c>
      <c r="AR142" s="152" t="s">
        <v>259</v>
      </c>
      <c r="AT142" s="152" t="s">
        <v>319</v>
      </c>
      <c r="AU142" s="152" t="s">
        <v>87</v>
      </c>
      <c r="AY142" s="13" t="s">
        <v>317</v>
      </c>
      <c r="BE142" s="153">
        <f>IF(N142="základná",J142,0)</f>
        <v>0</v>
      </c>
      <c r="BF142" s="153">
        <f>IF(N142="znížená",J142,0)</f>
        <v>0</v>
      </c>
      <c r="BG142" s="153">
        <f>IF(N142="zákl. prenesená",J142,0)</f>
        <v>0</v>
      </c>
      <c r="BH142" s="153">
        <f>IF(N142="zníž. prenesená",J142,0)</f>
        <v>0</v>
      </c>
      <c r="BI142" s="153">
        <f>IF(N142="nulová",J142,0)</f>
        <v>0</v>
      </c>
      <c r="BJ142" s="13" t="s">
        <v>87</v>
      </c>
      <c r="BK142" s="153">
        <f>ROUND(I142*H142,2)</f>
        <v>0</v>
      </c>
      <c r="BL142" s="13" t="s">
        <v>259</v>
      </c>
      <c r="BM142" s="152" t="s">
        <v>567</v>
      </c>
    </row>
    <row r="143" spans="2:65" s="11" customFormat="1" ht="22.8" customHeight="1">
      <c r="B143" s="127"/>
      <c r="D143" s="128" t="s">
        <v>74</v>
      </c>
      <c r="E143" s="137" t="s">
        <v>259</v>
      </c>
      <c r="F143" s="137" t="s">
        <v>568</v>
      </c>
      <c r="I143" s="130"/>
      <c r="J143" s="138">
        <f>BK143</f>
        <v>0</v>
      </c>
      <c r="L143" s="127"/>
      <c r="M143" s="132"/>
      <c r="P143" s="133">
        <f>SUM(P144:P148)</f>
        <v>0</v>
      </c>
      <c r="R143" s="133">
        <f>SUM(R144:R148)</f>
        <v>69336.704100000003</v>
      </c>
      <c r="T143" s="134">
        <f>SUM(T144:T148)</f>
        <v>0</v>
      </c>
      <c r="AR143" s="128" t="s">
        <v>82</v>
      </c>
      <c r="AT143" s="135" t="s">
        <v>74</v>
      </c>
      <c r="AU143" s="135" t="s">
        <v>82</v>
      </c>
      <c r="AY143" s="128" t="s">
        <v>317</v>
      </c>
      <c r="BK143" s="136">
        <f>SUM(BK144:BK148)</f>
        <v>0</v>
      </c>
    </row>
    <row r="144" spans="2:65" s="1" customFormat="1" ht="24.15" customHeight="1">
      <c r="B144" s="139"/>
      <c r="C144" s="140" t="s">
        <v>268</v>
      </c>
      <c r="D144" s="140" t="s">
        <v>319</v>
      </c>
      <c r="E144" s="141" t="s">
        <v>569</v>
      </c>
      <c r="F144" s="142" t="s">
        <v>570</v>
      </c>
      <c r="G144" s="143" t="s">
        <v>322</v>
      </c>
      <c r="H144" s="144">
        <v>182.245</v>
      </c>
      <c r="I144" s="145"/>
      <c r="J144" s="146">
        <f>ROUND(I144*H144,2)</f>
        <v>0</v>
      </c>
      <c r="K144" s="147"/>
      <c r="L144" s="28"/>
      <c r="M144" s="148" t="s">
        <v>1</v>
      </c>
      <c r="N144" s="149" t="s">
        <v>41</v>
      </c>
      <c r="P144" s="150">
        <f>O144*H144</f>
        <v>0</v>
      </c>
      <c r="Q144" s="150">
        <v>380.43599999999998</v>
      </c>
      <c r="R144" s="150">
        <f>Q144*H144</f>
        <v>69332.558819999991</v>
      </c>
      <c r="S144" s="150">
        <v>0</v>
      </c>
      <c r="T144" s="151">
        <f>S144*H144</f>
        <v>0</v>
      </c>
      <c r="AR144" s="152" t="s">
        <v>259</v>
      </c>
      <c r="AT144" s="152" t="s">
        <v>319</v>
      </c>
      <c r="AU144" s="152" t="s">
        <v>87</v>
      </c>
      <c r="AY144" s="13" t="s">
        <v>317</v>
      </c>
      <c r="BE144" s="153">
        <f>IF(N144="základná",J144,0)</f>
        <v>0</v>
      </c>
      <c r="BF144" s="153">
        <f>IF(N144="znížená",J144,0)</f>
        <v>0</v>
      </c>
      <c r="BG144" s="153">
        <f>IF(N144="zákl. prenesená",J144,0)</f>
        <v>0</v>
      </c>
      <c r="BH144" s="153">
        <f>IF(N144="zníž. prenesená",J144,0)</f>
        <v>0</v>
      </c>
      <c r="BI144" s="153">
        <f>IF(N144="nulová",J144,0)</f>
        <v>0</v>
      </c>
      <c r="BJ144" s="13" t="s">
        <v>87</v>
      </c>
      <c r="BK144" s="153">
        <f>ROUND(I144*H144,2)</f>
        <v>0</v>
      </c>
      <c r="BL144" s="13" t="s">
        <v>259</v>
      </c>
      <c r="BM144" s="152" t="s">
        <v>571</v>
      </c>
    </row>
    <row r="145" spans="2:65" s="1" customFormat="1" ht="16.5" customHeight="1">
      <c r="B145" s="139"/>
      <c r="C145" s="140" t="s">
        <v>271</v>
      </c>
      <c r="D145" s="140" t="s">
        <v>319</v>
      </c>
      <c r="E145" s="141" t="s">
        <v>572</v>
      </c>
      <c r="F145" s="142" t="s">
        <v>573</v>
      </c>
      <c r="G145" s="143" t="s">
        <v>375</v>
      </c>
      <c r="H145" s="144">
        <v>65.28</v>
      </c>
      <c r="I145" s="145"/>
      <c r="J145" s="146">
        <f>ROUND(I145*H145,2)</f>
        <v>0</v>
      </c>
      <c r="K145" s="147"/>
      <c r="L145" s="28"/>
      <c r="M145" s="148" t="s">
        <v>1</v>
      </c>
      <c r="N145" s="149" t="s">
        <v>41</v>
      </c>
      <c r="P145" s="150">
        <f>O145*H145</f>
        <v>0</v>
      </c>
      <c r="Q145" s="150">
        <v>1.4E-2</v>
      </c>
      <c r="R145" s="150">
        <f>Q145*H145</f>
        <v>0.91392000000000007</v>
      </c>
      <c r="S145" s="150">
        <v>0</v>
      </c>
      <c r="T145" s="151">
        <f>S145*H145</f>
        <v>0</v>
      </c>
      <c r="AR145" s="152" t="s">
        <v>259</v>
      </c>
      <c r="AT145" s="152" t="s">
        <v>319</v>
      </c>
      <c r="AU145" s="152" t="s">
        <v>87</v>
      </c>
      <c r="AY145" s="13" t="s">
        <v>317</v>
      </c>
      <c r="BE145" s="153">
        <f>IF(N145="základná",J145,0)</f>
        <v>0</v>
      </c>
      <c r="BF145" s="153">
        <f>IF(N145="znížená",J145,0)</f>
        <v>0</v>
      </c>
      <c r="BG145" s="153">
        <f>IF(N145="zákl. prenesená",J145,0)</f>
        <v>0</v>
      </c>
      <c r="BH145" s="153">
        <f>IF(N145="zníž. prenesená",J145,0)</f>
        <v>0</v>
      </c>
      <c r="BI145" s="153">
        <f>IF(N145="nulová",J145,0)</f>
        <v>0</v>
      </c>
      <c r="BJ145" s="13" t="s">
        <v>87</v>
      </c>
      <c r="BK145" s="153">
        <f>ROUND(I145*H145,2)</f>
        <v>0</v>
      </c>
      <c r="BL145" s="13" t="s">
        <v>259</v>
      </c>
      <c r="BM145" s="152" t="s">
        <v>574</v>
      </c>
    </row>
    <row r="146" spans="2:65" s="1" customFormat="1" ht="24.15" customHeight="1">
      <c r="B146" s="139"/>
      <c r="C146" s="140" t="s">
        <v>274</v>
      </c>
      <c r="D146" s="140" t="s">
        <v>319</v>
      </c>
      <c r="E146" s="141" t="s">
        <v>575</v>
      </c>
      <c r="F146" s="142" t="s">
        <v>576</v>
      </c>
      <c r="G146" s="143" t="s">
        <v>375</v>
      </c>
      <c r="H146" s="144">
        <v>65.28</v>
      </c>
      <c r="I146" s="145"/>
      <c r="J146" s="146">
        <f>ROUND(I146*H146,2)</f>
        <v>0</v>
      </c>
      <c r="K146" s="147"/>
      <c r="L146" s="28"/>
      <c r="M146" s="148" t="s">
        <v>1</v>
      </c>
      <c r="N146" s="149" t="s">
        <v>41</v>
      </c>
      <c r="P146" s="150">
        <f>O146*H146</f>
        <v>0</v>
      </c>
      <c r="Q146" s="150">
        <v>1.4999999999999999E-2</v>
      </c>
      <c r="R146" s="150">
        <f>Q146*H146</f>
        <v>0.97919999999999996</v>
      </c>
      <c r="S146" s="150">
        <v>0</v>
      </c>
      <c r="T146" s="151">
        <f>S146*H146</f>
        <v>0</v>
      </c>
      <c r="AR146" s="152" t="s">
        <v>259</v>
      </c>
      <c r="AT146" s="152" t="s">
        <v>319</v>
      </c>
      <c r="AU146" s="152" t="s">
        <v>87</v>
      </c>
      <c r="AY146" s="13" t="s">
        <v>317</v>
      </c>
      <c r="BE146" s="153">
        <f>IF(N146="základná",J146,0)</f>
        <v>0</v>
      </c>
      <c r="BF146" s="153">
        <f>IF(N146="znížená",J146,0)</f>
        <v>0</v>
      </c>
      <c r="BG146" s="153">
        <f>IF(N146="zákl. prenesená",J146,0)</f>
        <v>0</v>
      </c>
      <c r="BH146" s="153">
        <f>IF(N146="zníž. prenesená",J146,0)</f>
        <v>0</v>
      </c>
      <c r="BI146" s="153">
        <f>IF(N146="nulová",J146,0)</f>
        <v>0</v>
      </c>
      <c r="BJ146" s="13" t="s">
        <v>87</v>
      </c>
      <c r="BK146" s="153">
        <f>ROUND(I146*H146,2)</f>
        <v>0</v>
      </c>
      <c r="BL146" s="13" t="s">
        <v>259</v>
      </c>
      <c r="BM146" s="152" t="s">
        <v>577</v>
      </c>
    </row>
    <row r="147" spans="2:65" s="1" customFormat="1" ht="21.75" customHeight="1">
      <c r="B147" s="139"/>
      <c r="C147" s="140" t="s">
        <v>277</v>
      </c>
      <c r="D147" s="140" t="s">
        <v>319</v>
      </c>
      <c r="E147" s="141" t="s">
        <v>578</v>
      </c>
      <c r="F147" s="142" t="s">
        <v>579</v>
      </c>
      <c r="G147" s="143" t="s">
        <v>375</v>
      </c>
      <c r="H147" s="144">
        <v>32.82</v>
      </c>
      <c r="I147" s="145"/>
      <c r="J147" s="146">
        <f>ROUND(I147*H147,2)</f>
        <v>0</v>
      </c>
      <c r="K147" s="147"/>
      <c r="L147" s="28"/>
      <c r="M147" s="148" t="s">
        <v>1</v>
      </c>
      <c r="N147" s="149" t="s">
        <v>41</v>
      </c>
      <c r="P147" s="150">
        <f>O147*H147</f>
        <v>0</v>
      </c>
      <c r="Q147" s="150">
        <v>0</v>
      </c>
      <c r="R147" s="150">
        <f>Q147*H147</f>
        <v>0</v>
      </c>
      <c r="S147" s="150">
        <v>0</v>
      </c>
      <c r="T147" s="151">
        <f>S147*H147</f>
        <v>0</v>
      </c>
      <c r="AR147" s="152" t="s">
        <v>259</v>
      </c>
      <c r="AT147" s="152" t="s">
        <v>319</v>
      </c>
      <c r="AU147" s="152" t="s">
        <v>87</v>
      </c>
      <c r="AY147" s="13" t="s">
        <v>317</v>
      </c>
      <c r="BE147" s="153">
        <f>IF(N147="základná",J147,0)</f>
        <v>0</v>
      </c>
      <c r="BF147" s="153">
        <f>IF(N147="znížená",J147,0)</f>
        <v>0</v>
      </c>
      <c r="BG147" s="153">
        <f>IF(N147="zákl. prenesená",J147,0)</f>
        <v>0</v>
      </c>
      <c r="BH147" s="153">
        <f>IF(N147="zníž. prenesená",J147,0)</f>
        <v>0</v>
      </c>
      <c r="BI147" s="153">
        <f>IF(N147="nulová",J147,0)</f>
        <v>0</v>
      </c>
      <c r="BJ147" s="13" t="s">
        <v>87</v>
      </c>
      <c r="BK147" s="153">
        <f>ROUND(I147*H147,2)</f>
        <v>0</v>
      </c>
      <c r="BL147" s="13" t="s">
        <v>259</v>
      </c>
      <c r="BM147" s="152" t="s">
        <v>580</v>
      </c>
    </row>
    <row r="148" spans="2:65" s="1" customFormat="1" ht="16.5" customHeight="1">
      <c r="B148" s="139"/>
      <c r="C148" s="154" t="s">
        <v>280</v>
      </c>
      <c r="D148" s="154" t="s">
        <v>353</v>
      </c>
      <c r="E148" s="155" t="s">
        <v>581</v>
      </c>
      <c r="F148" s="156" t="s">
        <v>582</v>
      </c>
      <c r="G148" s="157" t="s">
        <v>583</v>
      </c>
      <c r="H148" s="158">
        <v>75.072000000000003</v>
      </c>
      <c r="I148" s="159"/>
      <c r="J148" s="160">
        <f>ROUND(I148*H148,2)</f>
        <v>0</v>
      </c>
      <c r="K148" s="161"/>
      <c r="L148" s="162"/>
      <c r="M148" s="163" t="s">
        <v>1</v>
      </c>
      <c r="N148" s="164" t="s">
        <v>41</v>
      </c>
      <c r="P148" s="150">
        <f>O148*H148</f>
        <v>0</v>
      </c>
      <c r="Q148" s="150">
        <v>0.03</v>
      </c>
      <c r="R148" s="150">
        <f>Q148*H148</f>
        <v>2.2521599999999999</v>
      </c>
      <c r="S148" s="150">
        <v>0</v>
      </c>
      <c r="T148" s="151">
        <f>S148*H148</f>
        <v>0</v>
      </c>
      <c r="AR148" s="152" t="s">
        <v>271</v>
      </c>
      <c r="AT148" s="152" t="s">
        <v>353</v>
      </c>
      <c r="AU148" s="152" t="s">
        <v>87</v>
      </c>
      <c r="AY148" s="13" t="s">
        <v>317</v>
      </c>
      <c r="BE148" s="153">
        <f>IF(N148="základná",J148,0)</f>
        <v>0</v>
      </c>
      <c r="BF148" s="153">
        <f>IF(N148="znížená",J148,0)</f>
        <v>0</v>
      </c>
      <c r="BG148" s="153">
        <f>IF(N148="zákl. prenesená",J148,0)</f>
        <v>0</v>
      </c>
      <c r="BH148" s="153">
        <f>IF(N148="zníž. prenesená",J148,0)</f>
        <v>0</v>
      </c>
      <c r="BI148" s="153">
        <f>IF(N148="nulová",J148,0)</f>
        <v>0</v>
      </c>
      <c r="BJ148" s="13" t="s">
        <v>87</v>
      </c>
      <c r="BK148" s="153">
        <f>ROUND(I148*H148,2)</f>
        <v>0</v>
      </c>
      <c r="BL148" s="13" t="s">
        <v>259</v>
      </c>
      <c r="BM148" s="152" t="s">
        <v>584</v>
      </c>
    </row>
    <row r="149" spans="2:65" s="11" customFormat="1" ht="22.8" customHeight="1">
      <c r="B149" s="127"/>
      <c r="D149" s="128" t="s">
        <v>74</v>
      </c>
      <c r="E149" s="137" t="s">
        <v>274</v>
      </c>
      <c r="F149" s="137" t="s">
        <v>585</v>
      </c>
      <c r="I149" s="130"/>
      <c r="J149" s="138">
        <f>BK149</f>
        <v>0</v>
      </c>
      <c r="L149" s="127"/>
      <c r="M149" s="132"/>
      <c r="P149" s="133">
        <f>P150</f>
        <v>0</v>
      </c>
      <c r="R149" s="133">
        <f>R150</f>
        <v>69.832800000000006</v>
      </c>
      <c r="T149" s="134">
        <f>T150</f>
        <v>0</v>
      </c>
      <c r="AR149" s="128" t="s">
        <v>82</v>
      </c>
      <c r="AT149" s="135" t="s">
        <v>74</v>
      </c>
      <c r="AU149" s="135" t="s">
        <v>82</v>
      </c>
      <c r="AY149" s="128" t="s">
        <v>317</v>
      </c>
      <c r="BK149" s="136">
        <f>BK150</f>
        <v>0</v>
      </c>
    </row>
    <row r="150" spans="2:65" s="1" customFormat="1" ht="24.15" customHeight="1">
      <c r="B150" s="139"/>
      <c r="C150" s="140" t="s">
        <v>358</v>
      </c>
      <c r="D150" s="140" t="s">
        <v>319</v>
      </c>
      <c r="E150" s="141" t="s">
        <v>586</v>
      </c>
      <c r="F150" s="142" t="s">
        <v>587</v>
      </c>
      <c r="G150" s="143" t="s">
        <v>375</v>
      </c>
      <c r="H150" s="144">
        <v>190.8</v>
      </c>
      <c r="I150" s="145"/>
      <c r="J150" s="146">
        <f>ROUND(I150*H150,2)</f>
        <v>0</v>
      </c>
      <c r="K150" s="147"/>
      <c r="L150" s="28"/>
      <c r="M150" s="148" t="s">
        <v>1</v>
      </c>
      <c r="N150" s="149" t="s">
        <v>41</v>
      </c>
      <c r="P150" s="150">
        <f>O150*H150</f>
        <v>0</v>
      </c>
      <c r="Q150" s="150">
        <v>0.36599999999999999</v>
      </c>
      <c r="R150" s="150">
        <f>Q150*H150</f>
        <v>69.832800000000006</v>
      </c>
      <c r="S150" s="150">
        <v>0</v>
      </c>
      <c r="T150" s="151">
        <f>S150*H150</f>
        <v>0</v>
      </c>
      <c r="AR150" s="152" t="s">
        <v>259</v>
      </c>
      <c r="AT150" s="152" t="s">
        <v>319</v>
      </c>
      <c r="AU150" s="152" t="s">
        <v>87</v>
      </c>
      <c r="AY150" s="13" t="s">
        <v>317</v>
      </c>
      <c r="BE150" s="153">
        <f>IF(N150="základná",J150,0)</f>
        <v>0</v>
      </c>
      <c r="BF150" s="153">
        <f>IF(N150="znížená",J150,0)</f>
        <v>0</v>
      </c>
      <c r="BG150" s="153">
        <f>IF(N150="zákl. prenesená",J150,0)</f>
        <v>0</v>
      </c>
      <c r="BH150" s="153">
        <f>IF(N150="zníž. prenesená",J150,0)</f>
        <v>0</v>
      </c>
      <c r="BI150" s="153">
        <f>IF(N150="nulová",J150,0)</f>
        <v>0</v>
      </c>
      <c r="BJ150" s="13" t="s">
        <v>87</v>
      </c>
      <c r="BK150" s="153">
        <f>ROUND(I150*H150,2)</f>
        <v>0</v>
      </c>
      <c r="BL150" s="13" t="s">
        <v>259</v>
      </c>
      <c r="BM150" s="152" t="s">
        <v>588</v>
      </c>
    </row>
    <row r="151" spans="2:65" s="11" customFormat="1" ht="22.8" customHeight="1">
      <c r="B151" s="127"/>
      <c r="D151" s="128" t="s">
        <v>74</v>
      </c>
      <c r="E151" s="137" t="s">
        <v>589</v>
      </c>
      <c r="F151" s="137" t="s">
        <v>590</v>
      </c>
      <c r="I151" s="130"/>
      <c r="J151" s="138">
        <f>BK151</f>
        <v>0</v>
      </c>
      <c r="L151" s="127"/>
      <c r="M151" s="132"/>
      <c r="P151" s="133">
        <f>P152</f>
        <v>0</v>
      </c>
      <c r="R151" s="133">
        <f>R152</f>
        <v>0</v>
      </c>
      <c r="T151" s="134">
        <f>T152</f>
        <v>0</v>
      </c>
      <c r="AR151" s="128" t="s">
        <v>82</v>
      </c>
      <c r="AT151" s="135" t="s">
        <v>74</v>
      </c>
      <c r="AU151" s="135" t="s">
        <v>82</v>
      </c>
      <c r="AY151" s="128" t="s">
        <v>317</v>
      </c>
      <c r="BK151" s="136">
        <f>BK152</f>
        <v>0</v>
      </c>
    </row>
    <row r="152" spans="2:65" s="1" customFormat="1" ht="24.15" customHeight="1">
      <c r="B152" s="139"/>
      <c r="C152" s="140" t="s">
        <v>362</v>
      </c>
      <c r="D152" s="140" t="s">
        <v>319</v>
      </c>
      <c r="E152" s="141" t="s">
        <v>591</v>
      </c>
      <c r="F152" s="142" t="s">
        <v>592</v>
      </c>
      <c r="G152" s="143" t="s">
        <v>356</v>
      </c>
      <c r="H152" s="144">
        <v>381.49</v>
      </c>
      <c r="I152" s="145"/>
      <c r="J152" s="146">
        <f>ROUND(I152*H152,2)</f>
        <v>0</v>
      </c>
      <c r="K152" s="147"/>
      <c r="L152" s="28"/>
      <c r="M152" s="148" t="s">
        <v>1</v>
      </c>
      <c r="N152" s="149" t="s">
        <v>41</v>
      </c>
      <c r="P152" s="150">
        <f>O152*H152</f>
        <v>0</v>
      </c>
      <c r="Q152" s="150">
        <v>0</v>
      </c>
      <c r="R152" s="150">
        <f>Q152*H152</f>
        <v>0</v>
      </c>
      <c r="S152" s="150">
        <v>0</v>
      </c>
      <c r="T152" s="151">
        <f>S152*H152</f>
        <v>0</v>
      </c>
      <c r="AR152" s="152" t="s">
        <v>259</v>
      </c>
      <c r="AT152" s="152" t="s">
        <v>319</v>
      </c>
      <c r="AU152" s="152" t="s">
        <v>87</v>
      </c>
      <c r="AY152" s="13" t="s">
        <v>317</v>
      </c>
      <c r="BE152" s="153">
        <f>IF(N152="základná",J152,0)</f>
        <v>0</v>
      </c>
      <c r="BF152" s="153">
        <f>IF(N152="znížená",J152,0)</f>
        <v>0</v>
      </c>
      <c r="BG152" s="153">
        <f>IF(N152="zákl. prenesená",J152,0)</f>
        <v>0</v>
      </c>
      <c r="BH152" s="153">
        <f>IF(N152="zníž. prenesená",J152,0)</f>
        <v>0</v>
      </c>
      <c r="BI152" s="153">
        <f>IF(N152="nulová",J152,0)</f>
        <v>0</v>
      </c>
      <c r="BJ152" s="13" t="s">
        <v>87</v>
      </c>
      <c r="BK152" s="153">
        <f>ROUND(I152*H152,2)</f>
        <v>0</v>
      </c>
      <c r="BL152" s="13" t="s">
        <v>259</v>
      </c>
      <c r="BM152" s="152" t="s">
        <v>593</v>
      </c>
    </row>
    <row r="153" spans="2:65" s="11" customFormat="1" ht="25.95" customHeight="1">
      <c r="B153" s="127"/>
      <c r="D153" s="128" t="s">
        <v>74</v>
      </c>
      <c r="E153" s="129" t="s">
        <v>594</v>
      </c>
      <c r="F153" s="129" t="s">
        <v>595</v>
      </c>
      <c r="I153" s="130"/>
      <c r="J153" s="131">
        <f>BK153</f>
        <v>0</v>
      </c>
      <c r="L153" s="127"/>
      <c r="M153" s="132"/>
      <c r="P153" s="133">
        <f>P154</f>
        <v>0</v>
      </c>
      <c r="R153" s="133">
        <f>R154</f>
        <v>0</v>
      </c>
      <c r="T153" s="134">
        <f>T154</f>
        <v>0</v>
      </c>
      <c r="AR153" s="128" t="s">
        <v>82</v>
      </c>
      <c r="AT153" s="135" t="s">
        <v>74</v>
      </c>
      <c r="AU153" s="135" t="s">
        <v>75</v>
      </c>
      <c r="AY153" s="128" t="s">
        <v>317</v>
      </c>
      <c r="BK153" s="136">
        <f>BK154</f>
        <v>0</v>
      </c>
    </row>
    <row r="154" spans="2:65" s="11" customFormat="1" ht="22.8" customHeight="1">
      <c r="B154" s="127"/>
      <c r="D154" s="128" t="s">
        <v>74</v>
      </c>
      <c r="E154" s="137" t="s">
        <v>75</v>
      </c>
      <c r="F154" s="137" t="s">
        <v>596</v>
      </c>
      <c r="I154" s="130"/>
      <c r="J154" s="138">
        <f>BK154</f>
        <v>0</v>
      </c>
      <c r="L154" s="127"/>
      <c r="M154" s="132"/>
      <c r="P154" s="133">
        <f>P155</f>
        <v>0</v>
      </c>
      <c r="R154" s="133">
        <f>R155</f>
        <v>0</v>
      </c>
      <c r="T154" s="134">
        <f>T155</f>
        <v>0</v>
      </c>
      <c r="AR154" s="128" t="s">
        <v>82</v>
      </c>
      <c r="AT154" s="135" t="s">
        <v>74</v>
      </c>
      <c r="AU154" s="135" t="s">
        <v>82</v>
      </c>
      <c r="AY154" s="128" t="s">
        <v>317</v>
      </c>
      <c r="BK154" s="136">
        <f>BK155</f>
        <v>0</v>
      </c>
    </row>
    <row r="155" spans="2:65" s="1" customFormat="1" ht="24.15" customHeight="1">
      <c r="B155" s="139"/>
      <c r="C155" s="140" t="s">
        <v>364</v>
      </c>
      <c r="D155" s="140" t="s">
        <v>319</v>
      </c>
      <c r="E155" s="141" t="s">
        <v>597</v>
      </c>
      <c r="F155" s="142" t="s">
        <v>598</v>
      </c>
      <c r="G155" s="143" t="s">
        <v>599</v>
      </c>
      <c r="H155" s="144">
        <v>75</v>
      </c>
      <c r="I155" s="145"/>
      <c r="J155" s="146">
        <f>ROUND(I155*H155,2)</f>
        <v>0</v>
      </c>
      <c r="K155" s="147"/>
      <c r="L155" s="28"/>
      <c r="M155" s="148" t="s">
        <v>1</v>
      </c>
      <c r="N155" s="149" t="s">
        <v>41</v>
      </c>
      <c r="P155" s="150">
        <f>O155*H155</f>
        <v>0</v>
      </c>
      <c r="Q155" s="150">
        <v>0</v>
      </c>
      <c r="R155" s="150">
        <f>Q155*H155</f>
        <v>0</v>
      </c>
      <c r="S155" s="150">
        <v>0</v>
      </c>
      <c r="T155" s="151">
        <f>S155*H155</f>
        <v>0</v>
      </c>
      <c r="AR155" s="152" t="s">
        <v>259</v>
      </c>
      <c r="AT155" s="152" t="s">
        <v>319</v>
      </c>
      <c r="AU155" s="152" t="s">
        <v>87</v>
      </c>
      <c r="AY155" s="13" t="s">
        <v>317</v>
      </c>
      <c r="BE155" s="153">
        <f>IF(N155="základná",J155,0)</f>
        <v>0</v>
      </c>
      <c r="BF155" s="153">
        <f>IF(N155="znížená",J155,0)</f>
        <v>0</v>
      </c>
      <c r="BG155" s="153">
        <f>IF(N155="zákl. prenesená",J155,0)</f>
        <v>0</v>
      </c>
      <c r="BH155" s="153">
        <f>IF(N155="zníž. prenesená",J155,0)</f>
        <v>0</v>
      </c>
      <c r="BI155" s="153">
        <f>IF(N155="nulová",J155,0)</f>
        <v>0</v>
      </c>
      <c r="BJ155" s="13" t="s">
        <v>87</v>
      </c>
      <c r="BK155" s="153">
        <f>ROUND(I155*H155,2)</f>
        <v>0</v>
      </c>
      <c r="BL155" s="13" t="s">
        <v>259</v>
      </c>
      <c r="BM155" s="152" t="s">
        <v>600</v>
      </c>
    </row>
    <row r="156" spans="2:65" s="11" customFormat="1" ht="25.95" customHeight="1">
      <c r="B156" s="127"/>
      <c r="D156" s="128" t="s">
        <v>74</v>
      </c>
      <c r="E156" s="129" t="s">
        <v>601</v>
      </c>
      <c r="F156" s="129" t="s">
        <v>602</v>
      </c>
      <c r="I156" s="130"/>
      <c r="J156" s="131">
        <f>BK156</f>
        <v>0</v>
      </c>
      <c r="L156" s="127"/>
      <c r="M156" s="132"/>
      <c r="P156" s="133">
        <f>P157+P162+P171+P174</f>
        <v>0</v>
      </c>
      <c r="R156" s="133">
        <f>R157+R162+R171+R174</f>
        <v>35806.008461000005</v>
      </c>
      <c r="T156" s="134">
        <f>T157+T162+T171+T174</f>
        <v>0</v>
      </c>
      <c r="AR156" s="128" t="s">
        <v>87</v>
      </c>
      <c r="AT156" s="135" t="s">
        <v>74</v>
      </c>
      <c r="AU156" s="135" t="s">
        <v>75</v>
      </c>
      <c r="AY156" s="128" t="s">
        <v>317</v>
      </c>
      <c r="BK156" s="136">
        <f>BK157+BK162+BK171+BK174</f>
        <v>0</v>
      </c>
    </row>
    <row r="157" spans="2:65" s="11" customFormat="1" ht="22.8" customHeight="1">
      <c r="B157" s="127"/>
      <c r="D157" s="128" t="s">
        <v>74</v>
      </c>
      <c r="E157" s="137" t="s">
        <v>603</v>
      </c>
      <c r="F157" s="137" t="s">
        <v>604</v>
      </c>
      <c r="I157" s="130"/>
      <c r="J157" s="138">
        <f>BK157</f>
        <v>0</v>
      </c>
      <c r="L157" s="127"/>
      <c r="M157" s="132"/>
      <c r="P157" s="133">
        <f>SUM(P158:P161)</f>
        <v>0</v>
      </c>
      <c r="R157" s="133">
        <f>SUM(R158:R161)</f>
        <v>0</v>
      </c>
      <c r="T157" s="134">
        <f>SUM(T158:T161)</f>
        <v>0</v>
      </c>
      <c r="AR157" s="128" t="s">
        <v>87</v>
      </c>
      <c r="AT157" s="135" t="s">
        <v>74</v>
      </c>
      <c r="AU157" s="135" t="s">
        <v>82</v>
      </c>
      <c r="AY157" s="128" t="s">
        <v>317</v>
      </c>
      <c r="BK157" s="136">
        <f>SUM(BK158:BK161)</f>
        <v>0</v>
      </c>
    </row>
    <row r="158" spans="2:65" s="1" customFormat="1" ht="24.15" customHeight="1">
      <c r="B158" s="139"/>
      <c r="C158" s="140" t="s">
        <v>368</v>
      </c>
      <c r="D158" s="140" t="s">
        <v>319</v>
      </c>
      <c r="E158" s="141" t="s">
        <v>605</v>
      </c>
      <c r="F158" s="142" t="s">
        <v>606</v>
      </c>
      <c r="G158" s="143" t="s">
        <v>375</v>
      </c>
      <c r="H158" s="144">
        <v>65.28</v>
      </c>
      <c r="I158" s="145"/>
      <c r="J158" s="146">
        <f>ROUND(I158*H158,2)</f>
        <v>0</v>
      </c>
      <c r="K158" s="147"/>
      <c r="L158" s="28"/>
      <c r="M158" s="148" t="s">
        <v>1</v>
      </c>
      <c r="N158" s="149" t="s">
        <v>41</v>
      </c>
      <c r="P158" s="150">
        <f>O158*H158</f>
        <v>0</v>
      </c>
      <c r="Q158" s="150">
        <v>0</v>
      </c>
      <c r="R158" s="150">
        <f>Q158*H158</f>
        <v>0</v>
      </c>
      <c r="S158" s="150">
        <v>0</v>
      </c>
      <c r="T158" s="151">
        <f>S158*H158</f>
        <v>0</v>
      </c>
      <c r="AR158" s="152" t="s">
        <v>372</v>
      </c>
      <c r="AT158" s="152" t="s">
        <v>319</v>
      </c>
      <c r="AU158" s="152" t="s">
        <v>87</v>
      </c>
      <c r="AY158" s="13" t="s">
        <v>317</v>
      </c>
      <c r="BE158" s="153">
        <f>IF(N158="základná",J158,0)</f>
        <v>0</v>
      </c>
      <c r="BF158" s="153">
        <f>IF(N158="znížená",J158,0)</f>
        <v>0</v>
      </c>
      <c r="BG158" s="153">
        <f>IF(N158="zákl. prenesená",J158,0)</f>
        <v>0</v>
      </c>
      <c r="BH158" s="153">
        <f>IF(N158="zníž. prenesená",J158,0)</f>
        <v>0</v>
      </c>
      <c r="BI158" s="153">
        <f>IF(N158="nulová",J158,0)</f>
        <v>0</v>
      </c>
      <c r="BJ158" s="13" t="s">
        <v>87</v>
      </c>
      <c r="BK158" s="153">
        <f>ROUND(I158*H158,2)</f>
        <v>0</v>
      </c>
      <c r="BL158" s="13" t="s">
        <v>372</v>
      </c>
      <c r="BM158" s="152" t="s">
        <v>607</v>
      </c>
    </row>
    <row r="159" spans="2:65" s="1" customFormat="1" ht="37.799999999999997" customHeight="1">
      <c r="B159" s="139"/>
      <c r="C159" s="140" t="s">
        <v>372</v>
      </c>
      <c r="D159" s="140" t="s">
        <v>319</v>
      </c>
      <c r="E159" s="141" t="s">
        <v>608</v>
      </c>
      <c r="F159" s="142" t="s">
        <v>609</v>
      </c>
      <c r="G159" s="143" t="s">
        <v>375</v>
      </c>
      <c r="H159" s="144">
        <v>0.18</v>
      </c>
      <c r="I159" s="145"/>
      <c r="J159" s="146">
        <f>ROUND(I159*H159,2)</f>
        <v>0</v>
      </c>
      <c r="K159" s="147"/>
      <c r="L159" s="28"/>
      <c r="M159" s="148" t="s">
        <v>1</v>
      </c>
      <c r="N159" s="149" t="s">
        <v>41</v>
      </c>
      <c r="P159" s="150">
        <f>O159*H159</f>
        <v>0</v>
      </c>
      <c r="Q159" s="150">
        <v>0</v>
      </c>
      <c r="R159" s="150">
        <f>Q159*H159</f>
        <v>0</v>
      </c>
      <c r="S159" s="150">
        <v>0</v>
      </c>
      <c r="T159" s="151">
        <f>S159*H159</f>
        <v>0</v>
      </c>
      <c r="AR159" s="152" t="s">
        <v>372</v>
      </c>
      <c r="AT159" s="152" t="s">
        <v>319</v>
      </c>
      <c r="AU159" s="152" t="s">
        <v>87</v>
      </c>
      <c r="AY159" s="13" t="s">
        <v>317</v>
      </c>
      <c r="BE159" s="153">
        <f>IF(N159="základná",J159,0)</f>
        <v>0</v>
      </c>
      <c r="BF159" s="153">
        <f>IF(N159="znížená",J159,0)</f>
        <v>0</v>
      </c>
      <c r="BG159" s="153">
        <f>IF(N159="zákl. prenesená",J159,0)</f>
        <v>0</v>
      </c>
      <c r="BH159" s="153">
        <f>IF(N159="zníž. prenesená",J159,0)</f>
        <v>0</v>
      </c>
      <c r="BI159" s="153">
        <f>IF(N159="nulová",J159,0)</f>
        <v>0</v>
      </c>
      <c r="BJ159" s="13" t="s">
        <v>87</v>
      </c>
      <c r="BK159" s="153">
        <f>ROUND(I159*H159,2)</f>
        <v>0</v>
      </c>
      <c r="BL159" s="13" t="s">
        <v>372</v>
      </c>
      <c r="BM159" s="152" t="s">
        <v>610</v>
      </c>
    </row>
    <row r="160" spans="2:65" s="1" customFormat="1" ht="16.5" customHeight="1">
      <c r="B160" s="139"/>
      <c r="C160" s="154" t="s">
        <v>377</v>
      </c>
      <c r="D160" s="154" t="s">
        <v>353</v>
      </c>
      <c r="E160" s="155" t="s">
        <v>611</v>
      </c>
      <c r="F160" s="156" t="s">
        <v>612</v>
      </c>
      <c r="G160" s="157" t="s">
        <v>583</v>
      </c>
      <c r="H160" s="158">
        <v>0.18</v>
      </c>
      <c r="I160" s="159"/>
      <c r="J160" s="160">
        <f>ROUND(I160*H160,2)</f>
        <v>0</v>
      </c>
      <c r="K160" s="161"/>
      <c r="L160" s="162"/>
      <c r="M160" s="163" t="s">
        <v>1</v>
      </c>
      <c r="N160" s="164" t="s">
        <v>41</v>
      </c>
      <c r="P160" s="150">
        <f>O160*H160</f>
        <v>0</v>
      </c>
      <c r="Q160" s="150">
        <v>0</v>
      </c>
      <c r="R160" s="150">
        <f>Q160*H160</f>
        <v>0</v>
      </c>
      <c r="S160" s="150">
        <v>0</v>
      </c>
      <c r="T160" s="151">
        <f>S160*H160</f>
        <v>0</v>
      </c>
      <c r="AR160" s="152" t="s">
        <v>529</v>
      </c>
      <c r="AT160" s="152" t="s">
        <v>353</v>
      </c>
      <c r="AU160" s="152" t="s">
        <v>87</v>
      </c>
      <c r="AY160" s="13" t="s">
        <v>317</v>
      </c>
      <c r="BE160" s="153">
        <f>IF(N160="základná",J160,0)</f>
        <v>0</v>
      </c>
      <c r="BF160" s="153">
        <f>IF(N160="znížená",J160,0)</f>
        <v>0</v>
      </c>
      <c r="BG160" s="153">
        <f>IF(N160="zákl. prenesená",J160,0)</f>
        <v>0</v>
      </c>
      <c r="BH160" s="153">
        <f>IF(N160="zníž. prenesená",J160,0)</f>
        <v>0</v>
      </c>
      <c r="BI160" s="153">
        <f>IF(N160="nulová",J160,0)</f>
        <v>0</v>
      </c>
      <c r="BJ160" s="13" t="s">
        <v>87</v>
      </c>
      <c r="BK160" s="153">
        <f>ROUND(I160*H160,2)</f>
        <v>0</v>
      </c>
      <c r="BL160" s="13" t="s">
        <v>372</v>
      </c>
      <c r="BM160" s="152" t="s">
        <v>613</v>
      </c>
    </row>
    <row r="161" spans="2:65" s="1" customFormat="1" ht="16.5" customHeight="1">
      <c r="B161" s="139"/>
      <c r="C161" s="154" t="s">
        <v>383</v>
      </c>
      <c r="D161" s="154" t="s">
        <v>353</v>
      </c>
      <c r="E161" s="155" t="s">
        <v>614</v>
      </c>
      <c r="F161" s="156" t="s">
        <v>615</v>
      </c>
      <c r="G161" s="157" t="s">
        <v>583</v>
      </c>
      <c r="H161" s="158">
        <v>75.072000000000003</v>
      </c>
      <c r="I161" s="159"/>
      <c r="J161" s="160">
        <f>ROUND(I161*H161,2)</f>
        <v>0</v>
      </c>
      <c r="K161" s="161"/>
      <c r="L161" s="162"/>
      <c r="M161" s="163" t="s">
        <v>1</v>
      </c>
      <c r="N161" s="164" t="s">
        <v>41</v>
      </c>
      <c r="P161" s="150">
        <f>O161*H161</f>
        <v>0</v>
      </c>
      <c r="Q161" s="150">
        <v>0</v>
      </c>
      <c r="R161" s="150">
        <f>Q161*H161</f>
        <v>0</v>
      </c>
      <c r="S161" s="150">
        <v>0</v>
      </c>
      <c r="T161" s="151">
        <f>S161*H161</f>
        <v>0</v>
      </c>
      <c r="AR161" s="152" t="s">
        <v>529</v>
      </c>
      <c r="AT161" s="152" t="s">
        <v>353</v>
      </c>
      <c r="AU161" s="152" t="s">
        <v>87</v>
      </c>
      <c r="AY161" s="13" t="s">
        <v>317</v>
      </c>
      <c r="BE161" s="153">
        <f>IF(N161="základná",J161,0)</f>
        <v>0</v>
      </c>
      <c r="BF161" s="153">
        <f>IF(N161="znížená",J161,0)</f>
        <v>0</v>
      </c>
      <c r="BG161" s="153">
        <f>IF(N161="zákl. prenesená",J161,0)</f>
        <v>0</v>
      </c>
      <c r="BH161" s="153">
        <f>IF(N161="zníž. prenesená",J161,0)</f>
        <v>0</v>
      </c>
      <c r="BI161" s="153">
        <f>IF(N161="nulová",J161,0)</f>
        <v>0</v>
      </c>
      <c r="BJ161" s="13" t="s">
        <v>87</v>
      </c>
      <c r="BK161" s="153">
        <f>ROUND(I161*H161,2)</f>
        <v>0</v>
      </c>
      <c r="BL161" s="13" t="s">
        <v>372</v>
      </c>
      <c r="BM161" s="152" t="s">
        <v>616</v>
      </c>
    </row>
    <row r="162" spans="2:65" s="11" customFormat="1" ht="22.8" customHeight="1">
      <c r="B162" s="127"/>
      <c r="D162" s="128" t="s">
        <v>74</v>
      </c>
      <c r="E162" s="137" t="s">
        <v>617</v>
      </c>
      <c r="F162" s="137" t="s">
        <v>618</v>
      </c>
      <c r="I162" s="130"/>
      <c r="J162" s="138">
        <f>BK162</f>
        <v>0</v>
      </c>
      <c r="L162" s="127"/>
      <c r="M162" s="132"/>
      <c r="P162" s="133">
        <f>SUM(P163:P170)</f>
        <v>0</v>
      </c>
      <c r="R162" s="133">
        <f>SUM(R163:R170)</f>
        <v>35361.773361</v>
      </c>
      <c r="T162" s="134">
        <f>SUM(T163:T170)</f>
        <v>0</v>
      </c>
      <c r="AR162" s="128" t="s">
        <v>87</v>
      </c>
      <c r="AT162" s="135" t="s">
        <v>74</v>
      </c>
      <c r="AU162" s="135" t="s">
        <v>82</v>
      </c>
      <c r="AY162" s="128" t="s">
        <v>317</v>
      </c>
      <c r="BK162" s="136">
        <f>SUM(BK163:BK170)</f>
        <v>0</v>
      </c>
    </row>
    <row r="163" spans="2:65" s="1" customFormat="1" ht="16.5" customHeight="1">
      <c r="B163" s="139"/>
      <c r="C163" s="140" t="s">
        <v>385</v>
      </c>
      <c r="D163" s="140" t="s">
        <v>319</v>
      </c>
      <c r="E163" s="141" t="s">
        <v>619</v>
      </c>
      <c r="F163" s="142" t="s">
        <v>620</v>
      </c>
      <c r="G163" s="143" t="s">
        <v>433</v>
      </c>
      <c r="H163" s="144">
        <v>890</v>
      </c>
      <c r="I163" s="145"/>
      <c r="J163" s="146">
        <f t="shared" ref="J163:J170" si="0">ROUND(I163*H163,2)</f>
        <v>0</v>
      </c>
      <c r="K163" s="147"/>
      <c r="L163" s="28"/>
      <c r="M163" s="148" t="s">
        <v>1</v>
      </c>
      <c r="N163" s="149" t="s">
        <v>41</v>
      </c>
      <c r="P163" s="150">
        <f t="shared" ref="P163:P170" si="1">O163*H163</f>
        <v>0</v>
      </c>
      <c r="Q163" s="150">
        <v>0</v>
      </c>
      <c r="R163" s="150">
        <f t="shared" ref="R163:R170" si="2">Q163*H163</f>
        <v>0</v>
      </c>
      <c r="S163" s="150">
        <v>0</v>
      </c>
      <c r="T163" s="151">
        <f t="shared" ref="T163:T170" si="3">S163*H163</f>
        <v>0</v>
      </c>
      <c r="AR163" s="152" t="s">
        <v>372</v>
      </c>
      <c r="AT163" s="152" t="s">
        <v>319</v>
      </c>
      <c r="AU163" s="152" t="s">
        <v>87</v>
      </c>
      <c r="AY163" s="13" t="s">
        <v>317</v>
      </c>
      <c r="BE163" s="153">
        <f t="shared" ref="BE163:BE170" si="4">IF(N163="základná",J163,0)</f>
        <v>0</v>
      </c>
      <c r="BF163" s="153">
        <f t="shared" ref="BF163:BF170" si="5">IF(N163="znížená",J163,0)</f>
        <v>0</v>
      </c>
      <c r="BG163" s="153">
        <f t="shared" ref="BG163:BG170" si="6">IF(N163="zákl. prenesená",J163,0)</f>
        <v>0</v>
      </c>
      <c r="BH163" s="153">
        <f t="shared" ref="BH163:BH170" si="7">IF(N163="zníž. prenesená",J163,0)</f>
        <v>0</v>
      </c>
      <c r="BI163" s="153">
        <f t="shared" ref="BI163:BI170" si="8">IF(N163="nulová",J163,0)</f>
        <v>0</v>
      </c>
      <c r="BJ163" s="13" t="s">
        <v>87</v>
      </c>
      <c r="BK163" s="153">
        <f t="shared" ref="BK163:BK170" si="9">ROUND(I163*H163,2)</f>
        <v>0</v>
      </c>
      <c r="BL163" s="13" t="s">
        <v>372</v>
      </c>
      <c r="BM163" s="152" t="s">
        <v>621</v>
      </c>
    </row>
    <row r="164" spans="2:65" s="1" customFormat="1" ht="24.15" customHeight="1">
      <c r="B164" s="139"/>
      <c r="C164" s="154" t="s">
        <v>7</v>
      </c>
      <c r="D164" s="154" t="s">
        <v>353</v>
      </c>
      <c r="E164" s="155" t="s">
        <v>622</v>
      </c>
      <c r="F164" s="156" t="s">
        <v>623</v>
      </c>
      <c r="G164" s="157" t="s">
        <v>624</v>
      </c>
      <c r="H164" s="158">
        <v>205.511</v>
      </c>
      <c r="I164" s="159"/>
      <c r="J164" s="160">
        <f t="shared" si="0"/>
        <v>0</v>
      </c>
      <c r="K164" s="161"/>
      <c r="L164" s="162"/>
      <c r="M164" s="163" t="s">
        <v>1</v>
      </c>
      <c r="N164" s="164" t="s">
        <v>41</v>
      </c>
      <c r="P164" s="150">
        <f t="shared" si="1"/>
        <v>0</v>
      </c>
      <c r="Q164" s="150">
        <v>158.24299999999999</v>
      </c>
      <c r="R164" s="150">
        <f t="shared" si="2"/>
        <v>32520.677173</v>
      </c>
      <c r="S164" s="150">
        <v>0</v>
      </c>
      <c r="T164" s="151">
        <f t="shared" si="3"/>
        <v>0</v>
      </c>
      <c r="AR164" s="152" t="s">
        <v>529</v>
      </c>
      <c r="AT164" s="152" t="s">
        <v>353</v>
      </c>
      <c r="AU164" s="152" t="s">
        <v>87</v>
      </c>
      <c r="AY164" s="13" t="s">
        <v>317</v>
      </c>
      <c r="BE164" s="153">
        <f t="shared" si="4"/>
        <v>0</v>
      </c>
      <c r="BF164" s="153">
        <f t="shared" si="5"/>
        <v>0</v>
      </c>
      <c r="BG164" s="153">
        <f t="shared" si="6"/>
        <v>0</v>
      </c>
      <c r="BH164" s="153">
        <f t="shared" si="7"/>
        <v>0</v>
      </c>
      <c r="BI164" s="153">
        <f t="shared" si="8"/>
        <v>0</v>
      </c>
      <c r="BJ164" s="13" t="s">
        <v>87</v>
      </c>
      <c r="BK164" s="153">
        <f t="shared" si="9"/>
        <v>0</v>
      </c>
      <c r="BL164" s="13" t="s">
        <v>372</v>
      </c>
      <c r="BM164" s="152" t="s">
        <v>625</v>
      </c>
    </row>
    <row r="165" spans="2:65" s="1" customFormat="1" ht="33" customHeight="1">
      <c r="B165" s="139"/>
      <c r="C165" s="154" t="s">
        <v>388</v>
      </c>
      <c r="D165" s="154" t="s">
        <v>353</v>
      </c>
      <c r="E165" s="155" t="s">
        <v>626</v>
      </c>
      <c r="F165" s="156" t="s">
        <v>627</v>
      </c>
      <c r="G165" s="157" t="s">
        <v>624</v>
      </c>
      <c r="H165" s="158">
        <v>8.7490000000000006</v>
      </c>
      <c r="I165" s="159"/>
      <c r="J165" s="160">
        <f t="shared" si="0"/>
        <v>0</v>
      </c>
      <c r="K165" s="161"/>
      <c r="L165" s="162"/>
      <c r="M165" s="163" t="s">
        <v>1</v>
      </c>
      <c r="N165" s="164" t="s">
        <v>41</v>
      </c>
      <c r="P165" s="150">
        <f t="shared" si="1"/>
        <v>0</v>
      </c>
      <c r="Q165" s="150">
        <v>4.8120000000000003</v>
      </c>
      <c r="R165" s="150">
        <f t="shared" si="2"/>
        <v>42.100188000000003</v>
      </c>
      <c r="S165" s="150">
        <v>0</v>
      </c>
      <c r="T165" s="151">
        <f t="shared" si="3"/>
        <v>0</v>
      </c>
      <c r="AR165" s="152" t="s">
        <v>529</v>
      </c>
      <c r="AT165" s="152" t="s">
        <v>353</v>
      </c>
      <c r="AU165" s="152" t="s">
        <v>87</v>
      </c>
      <c r="AY165" s="13" t="s">
        <v>317</v>
      </c>
      <c r="BE165" s="153">
        <f t="shared" si="4"/>
        <v>0</v>
      </c>
      <c r="BF165" s="153">
        <f t="shared" si="5"/>
        <v>0</v>
      </c>
      <c r="BG165" s="153">
        <f t="shared" si="6"/>
        <v>0</v>
      </c>
      <c r="BH165" s="153">
        <f t="shared" si="7"/>
        <v>0</v>
      </c>
      <c r="BI165" s="153">
        <f t="shared" si="8"/>
        <v>0</v>
      </c>
      <c r="BJ165" s="13" t="s">
        <v>87</v>
      </c>
      <c r="BK165" s="153">
        <f t="shared" si="9"/>
        <v>0</v>
      </c>
      <c r="BL165" s="13" t="s">
        <v>372</v>
      </c>
      <c r="BM165" s="152" t="s">
        <v>628</v>
      </c>
    </row>
    <row r="166" spans="2:65" s="1" customFormat="1" ht="24.15" customHeight="1">
      <c r="B166" s="139"/>
      <c r="C166" s="154" t="s">
        <v>392</v>
      </c>
      <c r="D166" s="154" t="s">
        <v>353</v>
      </c>
      <c r="E166" s="155" t="s">
        <v>629</v>
      </c>
      <c r="F166" s="156" t="s">
        <v>630</v>
      </c>
      <c r="G166" s="157" t="s">
        <v>452</v>
      </c>
      <c r="H166" s="158">
        <v>1416.8</v>
      </c>
      <c r="I166" s="159"/>
      <c r="J166" s="160">
        <f t="shared" si="0"/>
        <v>0</v>
      </c>
      <c r="K166" s="161"/>
      <c r="L166" s="162"/>
      <c r="M166" s="163" t="s">
        <v>1</v>
      </c>
      <c r="N166" s="164" t="s">
        <v>41</v>
      </c>
      <c r="P166" s="150">
        <f t="shared" si="1"/>
        <v>0</v>
      </c>
      <c r="Q166" s="150">
        <v>0.41099999999999998</v>
      </c>
      <c r="R166" s="150">
        <f t="shared" si="2"/>
        <v>582.3048</v>
      </c>
      <c r="S166" s="150">
        <v>0</v>
      </c>
      <c r="T166" s="151">
        <f t="shared" si="3"/>
        <v>0</v>
      </c>
      <c r="AR166" s="152" t="s">
        <v>529</v>
      </c>
      <c r="AT166" s="152" t="s">
        <v>353</v>
      </c>
      <c r="AU166" s="152" t="s">
        <v>87</v>
      </c>
      <c r="AY166" s="13" t="s">
        <v>317</v>
      </c>
      <c r="BE166" s="153">
        <f t="shared" si="4"/>
        <v>0</v>
      </c>
      <c r="BF166" s="153">
        <f t="shared" si="5"/>
        <v>0</v>
      </c>
      <c r="BG166" s="153">
        <f t="shared" si="6"/>
        <v>0</v>
      </c>
      <c r="BH166" s="153">
        <f t="shared" si="7"/>
        <v>0</v>
      </c>
      <c r="BI166" s="153">
        <f t="shared" si="8"/>
        <v>0</v>
      </c>
      <c r="BJ166" s="13" t="s">
        <v>87</v>
      </c>
      <c r="BK166" s="153">
        <f t="shared" si="9"/>
        <v>0</v>
      </c>
      <c r="BL166" s="13" t="s">
        <v>372</v>
      </c>
      <c r="BM166" s="152" t="s">
        <v>631</v>
      </c>
    </row>
    <row r="167" spans="2:65" s="1" customFormat="1" ht="24.15" customHeight="1">
      <c r="B167" s="139"/>
      <c r="C167" s="140" t="s">
        <v>396</v>
      </c>
      <c r="D167" s="140" t="s">
        <v>319</v>
      </c>
      <c r="E167" s="141" t="s">
        <v>632</v>
      </c>
      <c r="F167" s="142" t="s">
        <v>633</v>
      </c>
      <c r="G167" s="143" t="s">
        <v>452</v>
      </c>
      <c r="H167" s="144">
        <v>265.2</v>
      </c>
      <c r="I167" s="145"/>
      <c r="J167" s="146">
        <f t="shared" si="0"/>
        <v>0</v>
      </c>
      <c r="K167" s="147"/>
      <c r="L167" s="28"/>
      <c r="M167" s="148" t="s">
        <v>1</v>
      </c>
      <c r="N167" s="149" t="s">
        <v>41</v>
      </c>
      <c r="P167" s="150">
        <f t="shared" si="1"/>
        <v>0</v>
      </c>
      <c r="Q167" s="150">
        <v>5.6000000000000001E-2</v>
      </c>
      <c r="R167" s="150">
        <f t="shared" si="2"/>
        <v>14.8512</v>
      </c>
      <c r="S167" s="150">
        <v>0</v>
      </c>
      <c r="T167" s="151">
        <f t="shared" si="3"/>
        <v>0</v>
      </c>
      <c r="AR167" s="152" t="s">
        <v>372</v>
      </c>
      <c r="AT167" s="152" t="s">
        <v>319</v>
      </c>
      <c r="AU167" s="152" t="s">
        <v>87</v>
      </c>
      <c r="AY167" s="13" t="s">
        <v>317</v>
      </c>
      <c r="BE167" s="153">
        <f t="shared" si="4"/>
        <v>0</v>
      </c>
      <c r="BF167" s="153">
        <f t="shared" si="5"/>
        <v>0</v>
      </c>
      <c r="BG167" s="153">
        <f t="shared" si="6"/>
        <v>0</v>
      </c>
      <c r="BH167" s="153">
        <f t="shared" si="7"/>
        <v>0</v>
      </c>
      <c r="BI167" s="153">
        <f t="shared" si="8"/>
        <v>0</v>
      </c>
      <c r="BJ167" s="13" t="s">
        <v>87</v>
      </c>
      <c r="BK167" s="153">
        <f t="shared" si="9"/>
        <v>0</v>
      </c>
      <c r="BL167" s="13" t="s">
        <v>372</v>
      </c>
      <c r="BM167" s="152" t="s">
        <v>634</v>
      </c>
    </row>
    <row r="168" spans="2:65" s="1" customFormat="1" ht="24.15" customHeight="1">
      <c r="B168" s="139"/>
      <c r="C168" s="140" t="s">
        <v>398</v>
      </c>
      <c r="D168" s="140" t="s">
        <v>319</v>
      </c>
      <c r="E168" s="141" t="s">
        <v>635</v>
      </c>
      <c r="F168" s="142" t="s">
        <v>636</v>
      </c>
      <c r="G168" s="143" t="s">
        <v>452</v>
      </c>
      <c r="H168" s="144">
        <v>3238</v>
      </c>
      <c r="I168" s="145"/>
      <c r="J168" s="146">
        <f t="shared" si="0"/>
        <v>0</v>
      </c>
      <c r="K168" s="147"/>
      <c r="L168" s="28"/>
      <c r="M168" s="148" t="s">
        <v>1</v>
      </c>
      <c r="N168" s="149" t="s">
        <v>41</v>
      </c>
      <c r="P168" s="150">
        <f t="shared" si="1"/>
        <v>0</v>
      </c>
      <c r="Q168" s="150">
        <v>0.68</v>
      </c>
      <c r="R168" s="150">
        <f t="shared" si="2"/>
        <v>2201.84</v>
      </c>
      <c r="S168" s="150">
        <v>0</v>
      </c>
      <c r="T168" s="151">
        <f t="shared" si="3"/>
        <v>0</v>
      </c>
      <c r="AR168" s="152" t="s">
        <v>372</v>
      </c>
      <c r="AT168" s="152" t="s">
        <v>319</v>
      </c>
      <c r="AU168" s="152" t="s">
        <v>87</v>
      </c>
      <c r="AY168" s="13" t="s">
        <v>317</v>
      </c>
      <c r="BE168" s="153">
        <f t="shared" si="4"/>
        <v>0</v>
      </c>
      <c r="BF168" s="153">
        <f t="shared" si="5"/>
        <v>0</v>
      </c>
      <c r="BG168" s="153">
        <f t="shared" si="6"/>
        <v>0</v>
      </c>
      <c r="BH168" s="153">
        <f t="shared" si="7"/>
        <v>0</v>
      </c>
      <c r="BI168" s="153">
        <f t="shared" si="8"/>
        <v>0</v>
      </c>
      <c r="BJ168" s="13" t="s">
        <v>87</v>
      </c>
      <c r="BK168" s="153">
        <f t="shared" si="9"/>
        <v>0</v>
      </c>
      <c r="BL168" s="13" t="s">
        <v>372</v>
      </c>
      <c r="BM168" s="152" t="s">
        <v>637</v>
      </c>
    </row>
    <row r="169" spans="2:65" s="1" customFormat="1" ht="16.5" customHeight="1">
      <c r="B169" s="139"/>
      <c r="C169" s="140" t="s">
        <v>402</v>
      </c>
      <c r="D169" s="140" t="s">
        <v>319</v>
      </c>
      <c r="E169" s="141" t="s">
        <v>638</v>
      </c>
      <c r="F169" s="142" t="s">
        <v>639</v>
      </c>
      <c r="G169" s="143" t="s">
        <v>452</v>
      </c>
      <c r="H169" s="144">
        <v>1232</v>
      </c>
      <c r="I169" s="145"/>
      <c r="J169" s="146">
        <f t="shared" si="0"/>
        <v>0</v>
      </c>
      <c r="K169" s="147"/>
      <c r="L169" s="28"/>
      <c r="M169" s="148" t="s">
        <v>1</v>
      </c>
      <c r="N169" s="149" t="s">
        <v>41</v>
      </c>
      <c r="P169" s="150">
        <f t="shared" si="1"/>
        <v>0</v>
      </c>
      <c r="Q169" s="150">
        <v>0</v>
      </c>
      <c r="R169" s="150">
        <f t="shared" si="2"/>
        <v>0</v>
      </c>
      <c r="S169" s="150">
        <v>0</v>
      </c>
      <c r="T169" s="151">
        <f t="shared" si="3"/>
        <v>0</v>
      </c>
      <c r="AR169" s="152" t="s">
        <v>372</v>
      </c>
      <c r="AT169" s="152" t="s">
        <v>319</v>
      </c>
      <c r="AU169" s="152" t="s">
        <v>87</v>
      </c>
      <c r="AY169" s="13" t="s">
        <v>317</v>
      </c>
      <c r="BE169" s="153">
        <f t="shared" si="4"/>
        <v>0</v>
      </c>
      <c r="BF169" s="153">
        <f t="shared" si="5"/>
        <v>0</v>
      </c>
      <c r="BG169" s="153">
        <f t="shared" si="6"/>
        <v>0</v>
      </c>
      <c r="BH169" s="153">
        <f t="shared" si="7"/>
        <v>0</v>
      </c>
      <c r="BI169" s="153">
        <f t="shared" si="8"/>
        <v>0</v>
      </c>
      <c r="BJ169" s="13" t="s">
        <v>87</v>
      </c>
      <c r="BK169" s="153">
        <f t="shared" si="9"/>
        <v>0</v>
      </c>
      <c r="BL169" s="13" t="s">
        <v>372</v>
      </c>
      <c r="BM169" s="152" t="s">
        <v>640</v>
      </c>
    </row>
    <row r="170" spans="2:65" s="1" customFormat="1" ht="24.15" customHeight="1">
      <c r="B170" s="139"/>
      <c r="C170" s="140" t="s">
        <v>408</v>
      </c>
      <c r="D170" s="140" t="s">
        <v>319</v>
      </c>
      <c r="E170" s="141" t="s">
        <v>641</v>
      </c>
      <c r="F170" s="142" t="s">
        <v>642</v>
      </c>
      <c r="G170" s="143" t="s">
        <v>356</v>
      </c>
      <c r="H170" s="144">
        <v>1642</v>
      </c>
      <c r="I170" s="145"/>
      <c r="J170" s="146">
        <f t="shared" si="0"/>
        <v>0</v>
      </c>
      <c r="K170" s="147"/>
      <c r="L170" s="28"/>
      <c r="M170" s="148" t="s">
        <v>1</v>
      </c>
      <c r="N170" s="149" t="s">
        <v>41</v>
      </c>
      <c r="P170" s="150">
        <f t="shared" si="1"/>
        <v>0</v>
      </c>
      <c r="Q170" s="150">
        <v>0</v>
      </c>
      <c r="R170" s="150">
        <f t="shared" si="2"/>
        <v>0</v>
      </c>
      <c r="S170" s="150">
        <v>0</v>
      </c>
      <c r="T170" s="151">
        <f t="shared" si="3"/>
        <v>0</v>
      </c>
      <c r="AR170" s="152" t="s">
        <v>372</v>
      </c>
      <c r="AT170" s="152" t="s">
        <v>319</v>
      </c>
      <c r="AU170" s="152" t="s">
        <v>87</v>
      </c>
      <c r="AY170" s="13" t="s">
        <v>317</v>
      </c>
      <c r="BE170" s="153">
        <f t="shared" si="4"/>
        <v>0</v>
      </c>
      <c r="BF170" s="153">
        <f t="shared" si="5"/>
        <v>0</v>
      </c>
      <c r="BG170" s="153">
        <f t="shared" si="6"/>
        <v>0</v>
      </c>
      <c r="BH170" s="153">
        <f t="shared" si="7"/>
        <v>0</v>
      </c>
      <c r="BI170" s="153">
        <f t="shared" si="8"/>
        <v>0</v>
      </c>
      <c r="BJ170" s="13" t="s">
        <v>87</v>
      </c>
      <c r="BK170" s="153">
        <f t="shared" si="9"/>
        <v>0</v>
      </c>
      <c r="BL170" s="13" t="s">
        <v>372</v>
      </c>
      <c r="BM170" s="152" t="s">
        <v>643</v>
      </c>
    </row>
    <row r="171" spans="2:65" s="11" customFormat="1" ht="22.8" customHeight="1">
      <c r="B171" s="127"/>
      <c r="D171" s="128" t="s">
        <v>74</v>
      </c>
      <c r="E171" s="137" t="s">
        <v>644</v>
      </c>
      <c r="F171" s="137" t="s">
        <v>645</v>
      </c>
      <c r="I171" s="130"/>
      <c r="J171" s="138">
        <f>BK171</f>
        <v>0</v>
      </c>
      <c r="L171" s="127"/>
      <c r="M171" s="132"/>
      <c r="P171" s="133">
        <f>SUM(P172:P173)</f>
        <v>0</v>
      </c>
      <c r="R171" s="133">
        <f>SUM(R172:R173)</f>
        <v>1.319</v>
      </c>
      <c r="T171" s="134">
        <f>SUM(T172:T173)</f>
        <v>0</v>
      </c>
      <c r="AR171" s="128" t="s">
        <v>87</v>
      </c>
      <c r="AT171" s="135" t="s">
        <v>74</v>
      </c>
      <c r="AU171" s="135" t="s">
        <v>82</v>
      </c>
      <c r="AY171" s="128" t="s">
        <v>317</v>
      </c>
      <c r="BK171" s="136">
        <f>SUM(BK172:BK173)</f>
        <v>0</v>
      </c>
    </row>
    <row r="172" spans="2:65" s="1" customFormat="1" ht="44.25" customHeight="1">
      <c r="B172" s="139"/>
      <c r="C172" s="140" t="s">
        <v>410</v>
      </c>
      <c r="D172" s="140" t="s">
        <v>319</v>
      </c>
      <c r="E172" s="141" t="s">
        <v>646</v>
      </c>
      <c r="F172" s="142" t="s">
        <v>647</v>
      </c>
      <c r="G172" s="143" t="s">
        <v>648</v>
      </c>
      <c r="H172" s="144">
        <v>1</v>
      </c>
      <c r="I172" s="145"/>
      <c r="J172" s="146">
        <f>ROUND(I172*H172,2)</f>
        <v>0</v>
      </c>
      <c r="K172" s="147"/>
      <c r="L172" s="28"/>
      <c r="M172" s="148" t="s">
        <v>1</v>
      </c>
      <c r="N172" s="149" t="s">
        <v>41</v>
      </c>
      <c r="P172" s="150">
        <f>O172*H172</f>
        <v>0</v>
      </c>
      <c r="Q172" s="150">
        <v>1.319</v>
      </c>
      <c r="R172" s="150">
        <f>Q172*H172</f>
        <v>1.319</v>
      </c>
      <c r="S172" s="150">
        <v>0</v>
      </c>
      <c r="T172" s="151">
        <f>S172*H172</f>
        <v>0</v>
      </c>
      <c r="AR172" s="152" t="s">
        <v>372</v>
      </c>
      <c r="AT172" s="152" t="s">
        <v>319</v>
      </c>
      <c r="AU172" s="152" t="s">
        <v>87</v>
      </c>
      <c r="AY172" s="13" t="s">
        <v>317</v>
      </c>
      <c r="BE172" s="153">
        <f>IF(N172="základná",J172,0)</f>
        <v>0</v>
      </c>
      <c r="BF172" s="153">
        <f>IF(N172="znížená",J172,0)</f>
        <v>0</v>
      </c>
      <c r="BG172" s="153">
        <f>IF(N172="zákl. prenesená",J172,0)</f>
        <v>0</v>
      </c>
      <c r="BH172" s="153">
        <f>IF(N172="zníž. prenesená",J172,0)</f>
        <v>0</v>
      </c>
      <c r="BI172" s="153">
        <f>IF(N172="nulová",J172,0)</f>
        <v>0</v>
      </c>
      <c r="BJ172" s="13" t="s">
        <v>87</v>
      </c>
      <c r="BK172" s="153">
        <f>ROUND(I172*H172,2)</f>
        <v>0</v>
      </c>
      <c r="BL172" s="13" t="s">
        <v>372</v>
      </c>
      <c r="BM172" s="152" t="s">
        <v>649</v>
      </c>
    </row>
    <row r="173" spans="2:65" s="1" customFormat="1" ht="24.15" customHeight="1">
      <c r="B173" s="139"/>
      <c r="C173" s="140" t="s">
        <v>412</v>
      </c>
      <c r="D173" s="140" t="s">
        <v>319</v>
      </c>
      <c r="E173" s="141" t="s">
        <v>650</v>
      </c>
      <c r="F173" s="142" t="s">
        <v>651</v>
      </c>
      <c r="G173" s="143" t="s">
        <v>652</v>
      </c>
      <c r="H173" s="176"/>
      <c r="I173" s="145"/>
      <c r="J173" s="146">
        <f>ROUND(I173*H173,2)</f>
        <v>0</v>
      </c>
      <c r="K173" s="147"/>
      <c r="L173" s="28"/>
      <c r="M173" s="148" t="s">
        <v>1</v>
      </c>
      <c r="N173" s="149" t="s">
        <v>41</v>
      </c>
      <c r="P173" s="150">
        <f>O173*H173</f>
        <v>0</v>
      </c>
      <c r="Q173" s="150">
        <v>0</v>
      </c>
      <c r="R173" s="150">
        <f>Q173*H173</f>
        <v>0</v>
      </c>
      <c r="S173" s="150">
        <v>0</v>
      </c>
      <c r="T173" s="151">
        <f>S173*H173</f>
        <v>0</v>
      </c>
      <c r="AR173" s="152" t="s">
        <v>372</v>
      </c>
      <c r="AT173" s="152" t="s">
        <v>319</v>
      </c>
      <c r="AU173" s="152" t="s">
        <v>87</v>
      </c>
      <c r="AY173" s="13" t="s">
        <v>317</v>
      </c>
      <c r="BE173" s="153">
        <f>IF(N173="základná",J173,0)</f>
        <v>0</v>
      </c>
      <c r="BF173" s="153">
        <f>IF(N173="znížená",J173,0)</f>
        <v>0</v>
      </c>
      <c r="BG173" s="153">
        <f>IF(N173="zákl. prenesená",J173,0)</f>
        <v>0</v>
      </c>
      <c r="BH173" s="153">
        <f>IF(N173="zníž. prenesená",J173,0)</f>
        <v>0</v>
      </c>
      <c r="BI173" s="153">
        <f>IF(N173="nulová",J173,0)</f>
        <v>0</v>
      </c>
      <c r="BJ173" s="13" t="s">
        <v>87</v>
      </c>
      <c r="BK173" s="153">
        <f>ROUND(I173*H173,2)</f>
        <v>0</v>
      </c>
      <c r="BL173" s="13" t="s">
        <v>372</v>
      </c>
      <c r="BM173" s="152" t="s">
        <v>653</v>
      </c>
    </row>
    <row r="174" spans="2:65" s="11" customFormat="1" ht="22.8" customHeight="1">
      <c r="B174" s="127"/>
      <c r="D174" s="128" t="s">
        <v>74</v>
      </c>
      <c r="E174" s="137" t="s">
        <v>654</v>
      </c>
      <c r="F174" s="137" t="s">
        <v>655</v>
      </c>
      <c r="I174" s="130"/>
      <c r="J174" s="138">
        <f>BK174</f>
        <v>0</v>
      </c>
      <c r="L174" s="127"/>
      <c r="M174" s="132"/>
      <c r="P174" s="133">
        <f>P175</f>
        <v>0</v>
      </c>
      <c r="R174" s="133">
        <f>R175</f>
        <v>442.91609999999997</v>
      </c>
      <c r="T174" s="134">
        <f>T175</f>
        <v>0</v>
      </c>
      <c r="AR174" s="128" t="s">
        <v>87</v>
      </c>
      <c r="AT174" s="135" t="s">
        <v>74</v>
      </c>
      <c r="AU174" s="135" t="s">
        <v>82</v>
      </c>
      <c r="AY174" s="128" t="s">
        <v>317</v>
      </c>
      <c r="BK174" s="136">
        <f>BK175</f>
        <v>0</v>
      </c>
    </row>
    <row r="175" spans="2:65" s="1" customFormat="1" ht="16.5" customHeight="1">
      <c r="B175" s="139"/>
      <c r="C175" s="140" t="s">
        <v>414</v>
      </c>
      <c r="D175" s="140" t="s">
        <v>319</v>
      </c>
      <c r="E175" s="141" t="s">
        <v>656</v>
      </c>
      <c r="F175" s="142" t="s">
        <v>657</v>
      </c>
      <c r="G175" s="143" t="s">
        <v>375</v>
      </c>
      <c r="H175" s="144">
        <v>1093.6199999999999</v>
      </c>
      <c r="I175" s="145"/>
      <c r="J175" s="146">
        <f>ROUND(I175*H175,2)</f>
        <v>0</v>
      </c>
      <c r="K175" s="147"/>
      <c r="L175" s="28"/>
      <c r="M175" s="165" t="s">
        <v>1</v>
      </c>
      <c r="N175" s="166" t="s">
        <v>41</v>
      </c>
      <c r="O175" s="167"/>
      <c r="P175" s="168">
        <f>O175*H175</f>
        <v>0</v>
      </c>
      <c r="Q175" s="168">
        <v>0.40500000000000003</v>
      </c>
      <c r="R175" s="168">
        <f>Q175*H175</f>
        <v>442.91609999999997</v>
      </c>
      <c r="S175" s="168">
        <v>0</v>
      </c>
      <c r="T175" s="169">
        <f>S175*H175</f>
        <v>0</v>
      </c>
      <c r="AR175" s="152" t="s">
        <v>372</v>
      </c>
      <c r="AT175" s="152" t="s">
        <v>319</v>
      </c>
      <c r="AU175" s="152" t="s">
        <v>87</v>
      </c>
      <c r="AY175" s="13" t="s">
        <v>317</v>
      </c>
      <c r="BE175" s="153">
        <f>IF(N175="základná",J175,0)</f>
        <v>0</v>
      </c>
      <c r="BF175" s="153">
        <f>IF(N175="znížená",J175,0)</f>
        <v>0</v>
      </c>
      <c r="BG175" s="153">
        <f>IF(N175="zákl. prenesená",J175,0)</f>
        <v>0</v>
      </c>
      <c r="BH175" s="153">
        <f>IF(N175="zníž. prenesená",J175,0)</f>
        <v>0</v>
      </c>
      <c r="BI175" s="153">
        <f>IF(N175="nulová",J175,0)</f>
        <v>0</v>
      </c>
      <c r="BJ175" s="13" t="s">
        <v>87</v>
      </c>
      <c r="BK175" s="153">
        <f>ROUND(I175*H175,2)</f>
        <v>0</v>
      </c>
      <c r="BL175" s="13" t="s">
        <v>372</v>
      </c>
      <c r="BM175" s="152" t="s">
        <v>658</v>
      </c>
    </row>
    <row r="176" spans="2:65" s="1" customFormat="1" ht="6.9" customHeight="1">
      <c r="B176" s="43"/>
      <c r="C176" s="44"/>
      <c r="D176" s="44"/>
      <c r="E176" s="44"/>
      <c r="F176" s="44"/>
      <c r="G176" s="44"/>
      <c r="H176" s="44"/>
      <c r="I176" s="44"/>
      <c r="J176" s="44"/>
      <c r="K176" s="44"/>
      <c r="L176" s="28"/>
    </row>
  </sheetData>
  <autoFilter ref="C132:K175" xr:uid="{00000000-0009-0000-0000-000003000000}"/>
  <mergeCells count="12">
    <mergeCell ref="E125:H125"/>
    <mergeCell ref="L2:V2"/>
    <mergeCell ref="E85:H85"/>
    <mergeCell ref="E87:H87"/>
    <mergeCell ref="E89:H89"/>
    <mergeCell ref="E121:H121"/>
    <mergeCell ref="E123:H12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66"/>
  <sheetViews>
    <sheetView showGridLines="0" topLeftCell="A118" workbookViewId="0">
      <selection activeCell="X128" sqref="X128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01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3" t="s">
        <v>102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" customHeight="1">
      <c r="B4" s="16"/>
      <c r="D4" s="17" t="s">
        <v>286</v>
      </c>
      <c r="L4" s="16"/>
      <c r="M4" s="92" t="s">
        <v>9</v>
      </c>
      <c r="AT4" s="13" t="s">
        <v>3</v>
      </c>
    </row>
    <row r="5" spans="2:46" ht="6.9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226" t="str">
        <f>'Rekapitulácia stavby'!K6</f>
        <v>Archeoskanzen Bojná</v>
      </c>
      <c r="F7" s="227"/>
      <c r="G7" s="227"/>
      <c r="H7" s="227"/>
      <c r="L7" s="16"/>
    </row>
    <row r="8" spans="2:46" ht="12" customHeight="1">
      <c r="B8" s="16"/>
      <c r="D8" s="23" t="s">
        <v>287</v>
      </c>
      <c r="L8" s="16"/>
    </row>
    <row r="9" spans="2:46" s="1" customFormat="1" ht="16.5" customHeight="1">
      <c r="B9" s="28"/>
      <c r="E9" s="226" t="s">
        <v>288</v>
      </c>
      <c r="F9" s="228"/>
      <c r="G9" s="228"/>
      <c r="H9" s="228"/>
      <c r="L9" s="28"/>
    </row>
    <row r="10" spans="2:46" s="1" customFormat="1" ht="12" customHeight="1">
      <c r="B10" s="28"/>
      <c r="D10" s="23" t="s">
        <v>289</v>
      </c>
      <c r="L10" s="28"/>
    </row>
    <row r="11" spans="2:46" s="1" customFormat="1" ht="16.5" customHeight="1">
      <c r="B11" s="28"/>
      <c r="E11" s="208" t="s">
        <v>659</v>
      </c>
      <c r="F11" s="228"/>
      <c r="G11" s="228"/>
      <c r="H11" s="228"/>
      <c r="L11" s="28"/>
    </row>
    <row r="12" spans="2:46" s="1" customFormat="1" ht="10.199999999999999">
      <c r="B12" s="28"/>
      <c r="L12" s="28"/>
    </row>
    <row r="13" spans="2:46" s="1" customFormat="1" ht="12" customHeight="1">
      <c r="B13" s="28"/>
      <c r="D13" s="23" t="s">
        <v>17</v>
      </c>
      <c r="F13" s="21" t="s">
        <v>1</v>
      </c>
      <c r="I13" s="23" t="s">
        <v>18</v>
      </c>
      <c r="J13" s="21" t="s">
        <v>1</v>
      </c>
      <c r="L13" s="28"/>
    </row>
    <row r="14" spans="2:46" s="1" customFormat="1" ht="12" customHeight="1">
      <c r="B14" s="28"/>
      <c r="D14" s="23" t="s">
        <v>19</v>
      </c>
      <c r="F14" s="21" t="s">
        <v>20</v>
      </c>
      <c r="I14" s="23" t="s">
        <v>21</v>
      </c>
      <c r="J14" s="51" t="str">
        <f>'Rekapitulácia stavby'!AN8</f>
        <v>19. 6. 2024</v>
      </c>
      <c r="L14" s="28"/>
    </row>
    <row r="15" spans="2:46" s="1" customFormat="1" ht="10.8" customHeight="1">
      <c r="B15" s="28"/>
      <c r="L15" s="28"/>
    </row>
    <row r="16" spans="2:46" s="1" customFormat="1" ht="12" customHeight="1">
      <c r="B16" s="28"/>
      <c r="D16" s="23" t="s">
        <v>23</v>
      </c>
      <c r="I16" s="23" t="s">
        <v>24</v>
      </c>
      <c r="J16" s="21" t="s">
        <v>1</v>
      </c>
      <c r="L16" s="28"/>
    </row>
    <row r="17" spans="2:12" s="1" customFormat="1" ht="18" customHeight="1">
      <c r="B17" s="28"/>
      <c r="E17" s="21" t="s">
        <v>25</v>
      </c>
      <c r="I17" s="23" t="s">
        <v>26</v>
      </c>
      <c r="J17" s="21" t="s">
        <v>1</v>
      </c>
      <c r="L17" s="28"/>
    </row>
    <row r="18" spans="2:12" s="1" customFormat="1" ht="6.9" customHeight="1">
      <c r="B18" s="28"/>
      <c r="L18" s="28"/>
    </row>
    <row r="19" spans="2:12" s="1" customFormat="1" ht="12" customHeight="1">
      <c r="B19" s="28"/>
      <c r="D19" s="23" t="s">
        <v>27</v>
      </c>
      <c r="I19" s="23" t="s">
        <v>24</v>
      </c>
      <c r="J19" s="24" t="str">
        <f>'Rekapitulácia stavby'!AN13</f>
        <v>Vyplň údaj</v>
      </c>
      <c r="L19" s="28"/>
    </row>
    <row r="20" spans="2:12" s="1" customFormat="1" ht="18" customHeight="1">
      <c r="B20" s="28"/>
      <c r="E20" s="229" t="str">
        <f>'Rekapitulácia stavby'!E14</f>
        <v>Vyplň údaj</v>
      </c>
      <c r="F20" s="182"/>
      <c r="G20" s="182"/>
      <c r="H20" s="182"/>
      <c r="I20" s="23" t="s">
        <v>26</v>
      </c>
      <c r="J20" s="24" t="str">
        <f>'Rekapitulácia stavby'!AN14</f>
        <v>Vyplň údaj</v>
      </c>
      <c r="L20" s="28"/>
    </row>
    <row r="21" spans="2:12" s="1" customFormat="1" ht="6.9" customHeight="1">
      <c r="B21" s="28"/>
      <c r="L21" s="28"/>
    </row>
    <row r="22" spans="2:12" s="1" customFormat="1" ht="12" customHeight="1">
      <c r="B22" s="28"/>
      <c r="D22" s="23" t="s">
        <v>29</v>
      </c>
      <c r="I22" s="23" t="s">
        <v>24</v>
      </c>
      <c r="J22" s="21" t="s">
        <v>1</v>
      </c>
      <c r="L22" s="28"/>
    </row>
    <row r="23" spans="2:12" s="1" customFormat="1" ht="18" customHeight="1">
      <c r="B23" s="28"/>
      <c r="E23" s="21" t="s">
        <v>30</v>
      </c>
      <c r="I23" s="23" t="s">
        <v>26</v>
      </c>
      <c r="J23" s="21" t="s">
        <v>1</v>
      </c>
      <c r="L23" s="28"/>
    </row>
    <row r="24" spans="2:12" s="1" customFormat="1" ht="6.9" customHeight="1">
      <c r="B24" s="28"/>
      <c r="L24" s="28"/>
    </row>
    <row r="25" spans="2:12" s="1" customFormat="1" ht="12" customHeight="1">
      <c r="B25" s="28"/>
      <c r="D25" s="23" t="s">
        <v>32</v>
      </c>
      <c r="I25" s="23" t="s">
        <v>24</v>
      </c>
      <c r="J25" s="21" t="s">
        <v>1</v>
      </c>
      <c r="L25" s="28"/>
    </row>
    <row r="26" spans="2:12" s="1" customFormat="1" ht="18" customHeight="1">
      <c r="B26" s="28"/>
      <c r="E26" s="21" t="s">
        <v>30</v>
      </c>
      <c r="I26" s="23" t="s">
        <v>26</v>
      </c>
      <c r="J26" s="21" t="s">
        <v>1</v>
      </c>
      <c r="L26" s="28"/>
    </row>
    <row r="27" spans="2:12" s="1" customFormat="1" ht="6.9" customHeight="1">
      <c r="B27" s="28"/>
      <c r="L27" s="28"/>
    </row>
    <row r="28" spans="2:12" s="1" customFormat="1" ht="12" customHeight="1">
      <c r="B28" s="28"/>
      <c r="D28" s="23" t="s">
        <v>33</v>
      </c>
      <c r="L28" s="28"/>
    </row>
    <row r="29" spans="2:12" s="7" customFormat="1" ht="16.5" customHeight="1">
      <c r="B29" s="93"/>
      <c r="E29" s="187" t="s">
        <v>1</v>
      </c>
      <c r="F29" s="187"/>
      <c r="G29" s="187"/>
      <c r="H29" s="187"/>
      <c r="L29" s="93"/>
    </row>
    <row r="30" spans="2:12" s="1" customFormat="1" ht="6.9" customHeight="1">
      <c r="B30" s="28"/>
      <c r="L30" s="28"/>
    </row>
    <row r="31" spans="2:12" s="1" customFormat="1" ht="6.9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35" customHeight="1">
      <c r="B32" s="28"/>
      <c r="D32" s="94" t="s">
        <v>35</v>
      </c>
      <c r="J32" s="65">
        <f>ROUND(J131, 2)</f>
        <v>0</v>
      </c>
      <c r="L32" s="28"/>
    </row>
    <row r="33" spans="2:12" s="1" customFormat="1" ht="6.9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4" customHeight="1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4" customHeight="1">
      <c r="B35" s="28"/>
      <c r="D35" s="54" t="s">
        <v>39</v>
      </c>
      <c r="E35" s="33" t="s">
        <v>40</v>
      </c>
      <c r="F35" s="95">
        <f>ROUND((SUM(BE131:BE165)),  2)</f>
        <v>0</v>
      </c>
      <c r="G35" s="96"/>
      <c r="H35" s="96"/>
      <c r="I35" s="97">
        <v>0.2</v>
      </c>
      <c r="J35" s="95">
        <f>ROUND(((SUM(BE131:BE165))*I35),  2)</f>
        <v>0</v>
      </c>
      <c r="L35" s="28"/>
    </row>
    <row r="36" spans="2:12" s="1" customFormat="1" ht="14.4" customHeight="1">
      <c r="B36" s="28"/>
      <c r="E36" s="33" t="s">
        <v>41</v>
      </c>
      <c r="F36" s="95">
        <f>ROUND((SUM(BF131:BF165)),  2)</f>
        <v>0</v>
      </c>
      <c r="G36" s="96"/>
      <c r="H36" s="96"/>
      <c r="I36" s="97">
        <v>0.2</v>
      </c>
      <c r="J36" s="95">
        <f>ROUND(((SUM(BF131:BF165))*I36),  2)</f>
        <v>0</v>
      </c>
      <c r="L36" s="28"/>
    </row>
    <row r="37" spans="2:12" s="1" customFormat="1" ht="14.4" hidden="1" customHeight="1">
      <c r="B37" s="28"/>
      <c r="E37" s="23" t="s">
        <v>42</v>
      </c>
      <c r="F37" s="84">
        <f>ROUND((SUM(BG131:BG165)),  2)</f>
        <v>0</v>
      </c>
      <c r="I37" s="98">
        <v>0.2</v>
      </c>
      <c r="J37" s="84">
        <f>0</f>
        <v>0</v>
      </c>
      <c r="L37" s="28"/>
    </row>
    <row r="38" spans="2:12" s="1" customFormat="1" ht="14.4" hidden="1" customHeight="1">
      <c r="B38" s="28"/>
      <c r="E38" s="23" t="s">
        <v>43</v>
      </c>
      <c r="F38" s="84">
        <f>ROUND((SUM(BH131:BH165)),  2)</f>
        <v>0</v>
      </c>
      <c r="I38" s="98">
        <v>0.2</v>
      </c>
      <c r="J38" s="84">
        <f>0</f>
        <v>0</v>
      </c>
      <c r="L38" s="28"/>
    </row>
    <row r="39" spans="2:12" s="1" customFormat="1" ht="14.4" hidden="1" customHeight="1">
      <c r="B39" s="28"/>
      <c r="E39" s="33" t="s">
        <v>44</v>
      </c>
      <c r="F39" s="95">
        <f>ROUND((SUM(BI131:BI165)),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6.9" customHeight="1">
      <c r="B40" s="28"/>
      <c r="L40" s="28"/>
    </row>
    <row r="41" spans="2:12" s="1" customFormat="1" ht="25.35" customHeight="1">
      <c r="B41" s="28"/>
      <c r="C41" s="99"/>
      <c r="D41" s="100" t="s">
        <v>45</v>
      </c>
      <c r="E41" s="56"/>
      <c r="F41" s="56"/>
      <c r="G41" s="101" t="s">
        <v>46</v>
      </c>
      <c r="H41" s="102" t="s">
        <v>47</v>
      </c>
      <c r="I41" s="56"/>
      <c r="J41" s="103">
        <f>SUM(J32:J39)</f>
        <v>0</v>
      </c>
      <c r="K41" s="104"/>
      <c r="L41" s="28"/>
    </row>
    <row r="42" spans="2:12" s="1" customFormat="1" ht="14.4" customHeight="1">
      <c r="B42" s="28"/>
      <c r="L42" s="28"/>
    </row>
    <row r="43" spans="2:12" ht="14.4" customHeight="1">
      <c r="B43" s="16"/>
      <c r="L43" s="16"/>
    </row>
    <row r="44" spans="2:12" ht="14.4" customHeight="1">
      <c r="B44" s="16"/>
      <c r="L44" s="16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ht="10.199999999999999">
      <c r="B51" s="16"/>
      <c r="L51" s="16"/>
    </row>
    <row r="52" spans="2:12" ht="10.199999999999999">
      <c r="B52" s="16"/>
      <c r="L52" s="16"/>
    </row>
    <row r="53" spans="2:12" ht="10.199999999999999">
      <c r="B53" s="16"/>
      <c r="L53" s="16"/>
    </row>
    <row r="54" spans="2:12" ht="10.199999999999999">
      <c r="B54" s="16"/>
      <c r="L54" s="16"/>
    </row>
    <row r="55" spans="2:12" ht="10.199999999999999">
      <c r="B55" s="16"/>
      <c r="L55" s="16"/>
    </row>
    <row r="56" spans="2:12" ht="10.199999999999999">
      <c r="B56" s="16"/>
      <c r="L56" s="16"/>
    </row>
    <row r="57" spans="2:12" ht="10.199999999999999">
      <c r="B57" s="16"/>
      <c r="L57" s="16"/>
    </row>
    <row r="58" spans="2:12" ht="10.199999999999999">
      <c r="B58" s="16"/>
      <c r="L58" s="16"/>
    </row>
    <row r="59" spans="2:12" ht="10.199999999999999">
      <c r="B59" s="16"/>
      <c r="L59" s="16"/>
    </row>
    <row r="60" spans="2:12" ht="10.199999999999999">
      <c r="B60" s="16"/>
      <c r="L60" s="16"/>
    </row>
    <row r="61" spans="2:12" s="1" customFormat="1" ht="13.2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ht="10.199999999999999">
      <c r="B62" s="16"/>
      <c r="L62" s="16"/>
    </row>
    <row r="63" spans="2:12" ht="10.199999999999999">
      <c r="B63" s="16"/>
      <c r="L63" s="16"/>
    </row>
    <row r="64" spans="2:12" ht="10.199999999999999">
      <c r="B64" s="16"/>
      <c r="L64" s="16"/>
    </row>
    <row r="65" spans="2:12" s="1" customFormat="1" ht="13.2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ht="10.199999999999999">
      <c r="B66" s="16"/>
      <c r="L66" s="16"/>
    </row>
    <row r="67" spans="2:12" ht="10.199999999999999">
      <c r="B67" s="16"/>
      <c r="L67" s="16"/>
    </row>
    <row r="68" spans="2:12" ht="10.199999999999999">
      <c r="B68" s="16"/>
      <c r="L68" s="16"/>
    </row>
    <row r="69" spans="2:12" ht="10.199999999999999">
      <c r="B69" s="16"/>
      <c r="L69" s="16"/>
    </row>
    <row r="70" spans="2:12" ht="10.199999999999999">
      <c r="B70" s="16"/>
      <c r="L70" s="16"/>
    </row>
    <row r="71" spans="2:12" ht="10.199999999999999">
      <c r="B71" s="16"/>
      <c r="L71" s="16"/>
    </row>
    <row r="72" spans="2:12" ht="10.199999999999999">
      <c r="B72" s="16"/>
      <c r="L72" s="16"/>
    </row>
    <row r="73" spans="2:12" ht="10.199999999999999">
      <c r="B73" s="16"/>
      <c r="L73" s="16"/>
    </row>
    <row r="74" spans="2:12" ht="10.199999999999999">
      <c r="B74" s="16"/>
      <c r="L74" s="16"/>
    </row>
    <row r="75" spans="2:12" ht="10.199999999999999">
      <c r="B75" s="16"/>
      <c r="L75" s="16"/>
    </row>
    <row r="76" spans="2:12" s="1" customFormat="1" ht="13.2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" customHeight="1">
      <c r="B82" s="28"/>
      <c r="C82" s="17" t="s">
        <v>293</v>
      </c>
      <c r="L82" s="28"/>
    </row>
    <row r="83" spans="2:12" s="1" customFormat="1" ht="6.9" customHeight="1">
      <c r="B83" s="28"/>
      <c r="L83" s="28"/>
    </row>
    <row r="84" spans="2:12" s="1" customFormat="1" ht="12" customHeight="1">
      <c r="B84" s="28"/>
      <c r="C84" s="23" t="s">
        <v>15</v>
      </c>
      <c r="L84" s="28"/>
    </row>
    <row r="85" spans="2:12" s="1" customFormat="1" ht="16.5" customHeight="1">
      <c r="B85" s="28"/>
      <c r="E85" s="226" t="str">
        <f>E7</f>
        <v>Archeoskanzen Bojná</v>
      </c>
      <c r="F85" s="227"/>
      <c r="G85" s="227"/>
      <c r="H85" s="227"/>
      <c r="L85" s="28"/>
    </row>
    <row r="86" spans="2:12" ht="12" customHeight="1">
      <c r="B86" s="16"/>
      <c r="C86" s="23" t="s">
        <v>287</v>
      </c>
      <c r="L86" s="16"/>
    </row>
    <row r="87" spans="2:12" s="1" customFormat="1" ht="16.5" customHeight="1">
      <c r="B87" s="28"/>
      <c r="E87" s="226" t="s">
        <v>288</v>
      </c>
      <c r="F87" s="228"/>
      <c r="G87" s="228"/>
      <c r="H87" s="228"/>
      <c r="L87" s="28"/>
    </row>
    <row r="88" spans="2:12" s="1" customFormat="1" ht="12" customHeight="1">
      <c r="B88" s="28"/>
      <c r="C88" s="23" t="s">
        <v>289</v>
      </c>
      <c r="L88" s="28"/>
    </row>
    <row r="89" spans="2:12" s="1" customFormat="1" ht="16.5" customHeight="1">
      <c r="B89" s="28"/>
      <c r="E89" s="208" t="str">
        <f>E11</f>
        <v>SO-1.3 - Palisáda jednoduchá</v>
      </c>
      <c r="F89" s="228"/>
      <c r="G89" s="228"/>
      <c r="H89" s="228"/>
      <c r="L89" s="28"/>
    </row>
    <row r="90" spans="2:12" s="1" customFormat="1" ht="6.9" customHeight="1">
      <c r="B90" s="28"/>
      <c r="L90" s="28"/>
    </row>
    <row r="91" spans="2:12" s="1" customFormat="1" ht="12" customHeight="1">
      <c r="B91" s="28"/>
      <c r="C91" s="23" t="s">
        <v>19</v>
      </c>
      <c r="F91" s="21" t="str">
        <f>F14</f>
        <v>okrajová časť obce Bojná</v>
      </c>
      <c r="I91" s="23" t="s">
        <v>21</v>
      </c>
      <c r="J91" s="51" t="str">
        <f>IF(J14="","",J14)</f>
        <v>19. 6. 2024</v>
      </c>
      <c r="L91" s="28"/>
    </row>
    <row r="92" spans="2:12" s="1" customFormat="1" ht="6.9" customHeight="1">
      <c r="B92" s="28"/>
      <c r="L92" s="28"/>
    </row>
    <row r="93" spans="2:12" s="1" customFormat="1" ht="40.049999999999997" customHeight="1">
      <c r="B93" s="28"/>
      <c r="C93" s="23" t="s">
        <v>23</v>
      </c>
      <c r="F93" s="21" t="str">
        <f>E17</f>
        <v>Obec Bojná, 201 Bojná, 956 01 Bojná</v>
      </c>
      <c r="I93" s="23" t="s">
        <v>29</v>
      </c>
      <c r="J93" s="26" t="str">
        <f>E23</f>
        <v>Projekt design s.r.o., Brezová 89/1B, Tovarníky</v>
      </c>
      <c r="L93" s="28"/>
    </row>
    <row r="94" spans="2:12" s="1" customFormat="1" ht="40.049999999999997" customHeight="1">
      <c r="B94" s="28"/>
      <c r="C94" s="23" t="s">
        <v>27</v>
      </c>
      <c r="F94" s="21" t="str">
        <f>IF(E20="","",E20)</f>
        <v>Vyplň údaj</v>
      </c>
      <c r="I94" s="23" t="s">
        <v>32</v>
      </c>
      <c r="J94" s="26" t="str">
        <f>E26</f>
        <v>Projekt design s.r.o., Brezová 89/1B, Tovarníky</v>
      </c>
      <c r="L94" s="28"/>
    </row>
    <row r="95" spans="2:12" s="1" customFormat="1" ht="10.35" customHeight="1">
      <c r="B95" s="28"/>
      <c r="L95" s="28"/>
    </row>
    <row r="96" spans="2:12" s="1" customFormat="1" ht="29.25" customHeight="1">
      <c r="B96" s="28"/>
      <c r="C96" s="107" t="s">
        <v>294</v>
      </c>
      <c r="D96" s="99"/>
      <c r="E96" s="99"/>
      <c r="F96" s="99"/>
      <c r="G96" s="99"/>
      <c r="H96" s="99"/>
      <c r="I96" s="99"/>
      <c r="J96" s="108" t="s">
        <v>295</v>
      </c>
      <c r="K96" s="99"/>
      <c r="L96" s="28"/>
    </row>
    <row r="97" spans="2:47" s="1" customFormat="1" ht="10.35" customHeight="1">
      <c r="B97" s="28"/>
      <c r="L97" s="28"/>
    </row>
    <row r="98" spans="2:47" s="1" customFormat="1" ht="22.8" customHeight="1">
      <c r="B98" s="28"/>
      <c r="C98" s="109" t="s">
        <v>296</v>
      </c>
      <c r="J98" s="65">
        <f>J131</f>
        <v>0</v>
      </c>
      <c r="L98" s="28"/>
      <c r="AU98" s="13" t="s">
        <v>297</v>
      </c>
    </row>
    <row r="99" spans="2:47" s="8" customFormat="1" ht="24.9" customHeight="1">
      <c r="B99" s="110"/>
      <c r="D99" s="111" t="s">
        <v>533</v>
      </c>
      <c r="E99" s="112"/>
      <c r="F99" s="112"/>
      <c r="G99" s="112"/>
      <c r="H99" s="112"/>
      <c r="I99" s="112"/>
      <c r="J99" s="113">
        <f>J132</f>
        <v>0</v>
      </c>
      <c r="L99" s="110"/>
    </row>
    <row r="100" spans="2:47" s="9" customFormat="1" ht="19.95" customHeight="1">
      <c r="B100" s="114"/>
      <c r="D100" s="115" t="s">
        <v>534</v>
      </c>
      <c r="E100" s="116"/>
      <c r="F100" s="116"/>
      <c r="G100" s="116"/>
      <c r="H100" s="116"/>
      <c r="I100" s="116"/>
      <c r="J100" s="117">
        <f>J133</f>
        <v>0</v>
      </c>
      <c r="L100" s="114"/>
    </row>
    <row r="101" spans="2:47" s="9" customFormat="1" ht="19.95" customHeight="1">
      <c r="B101" s="114"/>
      <c r="D101" s="115" t="s">
        <v>536</v>
      </c>
      <c r="E101" s="116"/>
      <c r="F101" s="116"/>
      <c r="G101" s="116"/>
      <c r="H101" s="116"/>
      <c r="I101" s="116"/>
      <c r="J101" s="117">
        <f>J138</f>
        <v>0</v>
      </c>
      <c r="L101" s="114"/>
    </row>
    <row r="102" spans="2:47" s="9" customFormat="1" ht="19.95" customHeight="1">
      <c r="B102" s="114"/>
      <c r="D102" s="115" t="s">
        <v>537</v>
      </c>
      <c r="E102" s="116"/>
      <c r="F102" s="116"/>
      <c r="G102" s="116"/>
      <c r="H102" s="116"/>
      <c r="I102" s="116"/>
      <c r="J102" s="117">
        <f>J144</f>
        <v>0</v>
      </c>
      <c r="L102" s="114"/>
    </row>
    <row r="103" spans="2:47" s="9" customFormat="1" ht="19.95" customHeight="1">
      <c r="B103" s="114"/>
      <c r="D103" s="115" t="s">
        <v>538</v>
      </c>
      <c r="E103" s="116"/>
      <c r="F103" s="116"/>
      <c r="G103" s="116"/>
      <c r="H103" s="116"/>
      <c r="I103" s="116"/>
      <c r="J103" s="117">
        <f>J146</f>
        <v>0</v>
      </c>
      <c r="L103" s="114"/>
    </row>
    <row r="104" spans="2:47" s="8" customFormat="1" ht="24.9" customHeight="1">
      <c r="B104" s="110"/>
      <c r="D104" s="111" t="s">
        <v>539</v>
      </c>
      <c r="E104" s="112"/>
      <c r="F104" s="112"/>
      <c r="G104" s="112"/>
      <c r="H104" s="112"/>
      <c r="I104" s="112"/>
      <c r="J104" s="113">
        <f>J148</f>
        <v>0</v>
      </c>
      <c r="L104" s="110"/>
    </row>
    <row r="105" spans="2:47" s="9" customFormat="1" ht="19.95" customHeight="1">
      <c r="B105" s="114"/>
      <c r="D105" s="115" t="s">
        <v>540</v>
      </c>
      <c r="E105" s="116"/>
      <c r="F105" s="116"/>
      <c r="G105" s="116"/>
      <c r="H105" s="116"/>
      <c r="I105" s="116"/>
      <c r="J105" s="117">
        <f>J149</f>
        <v>0</v>
      </c>
      <c r="L105" s="114"/>
    </row>
    <row r="106" spans="2:47" s="8" customFormat="1" ht="24.9" customHeight="1">
      <c r="B106" s="110"/>
      <c r="D106" s="111" t="s">
        <v>541</v>
      </c>
      <c r="E106" s="112"/>
      <c r="F106" s="112"/>
      <c r="G106" s="112"/>
      <c r="H106" s="112"/>
      <c r="I106" s="112"/>
      <c r="J106" s="113">
        <f>J151</f>
        <v>0</v>
      </c>
      <c r="L106" s="110"/>
    </row>
    <row r="107" spans="2:47" s="9" customFormat="1" ht="19.95" customHeight="1">
      <c r="B107" s="114"/>
      <c r="D107" s="115" t="s">
        <v>542</v>
      </c>
      <c r="E107" s="116"/>
      <c r="F107" s="116"/>
      <c r="G107" s="116"/>
      <c r="H107" s="116"/>
      <c r="I107" s="116"/>
      <c r="J107" s="117">
        <f>J152</f>
        <v>0</v>
      </c>
      <c r="L107" s="114"/>
    </row>
    <row r="108" spans="2:47" s="9" customFormat="1" ht="19.95" customHeight="1">
      <c r="B108" s="114"/>
      <c r="D108" s="115" t="s">
        <v>543</v>
      </c>
      <c r="E108" s="116"/>
      <c r="F108" s="116"/>
      <c r="G108" s="116"/>
      <c r="H108" s="116"/>
      <c r="I108" s="116"/>
      <c r="J108" s="117">
        <f>J155</f>
        <v>0</v>
      </c>
      <c r="L108" s="114"/>
    </row>
    <row r="109" spans="2:47" s="9" customFormat="1" ht="19.95" customHeight="1">
      <c r="B109" s="114"/>
      <c r="D109" s="115" t="s">
        <v>545</v>
      </c>
      <c r="E109" s="116"/>
      <c r="F109" s="116"/>
      <c r="G109" s="116"/>
      <c r="H109" s="116"/>
      <c r="I109" s="116"/>
      <c r="J109" s="117">
        <f>J164</f>
        <v>0</v>
      </c>
      <c r="L109" s="114"/>
    </row>
    <row r="110" spans="2:47" s="1" customFormat="1" ht="21.75" customHeight="1">
      <c r="B110" s="28"/>
      <c r="L110" s="28"/>
    </row>
    <row r="111" spans="2:47" s="1" customFormat="1" ht="6.9" customHeight="1"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28"/>
    </row>
    <row r="115" spans="2:12" s="1" customFormat="1" ht="6.9" customHeight="1">
      <c r="B115" s="45"/>
      <c r="C115" s="46"/>
      <c r="D115" s="46"/>
      <c r="E115" s="46"/>
      <c r="F115" s="46"/>
      <c r="G115" s="46"/>
      <c r="H115" s="46"/>
      <c r="I115" s="46"/>
      <c r="J115" s="46"/>
      <c r="K115" s="46"/>
      <c r="L115" s="28"/>
    </row>
    <row r="116" spans="2:12" s="1" customFormat="1" ht="24.9" customHeight="1">
      <c r="B116" s="28"/>
      <c r="C116" s="17" t="s">
        <v>303</v>
      </c>
      <c r="L116" s="28"/>
    </row>
    <row r="117" spans="2:12" s="1" customFormat="1" ht="6.9" customHeight="1">
      <c r="B117" s="28"/>
      <c r="L117" s="28"/>
    </row>
    <row r="118" spans="2:12" s="1" customFormat="1" ht="12" customHeight="1">
      <c r="B118" s="28"/>
      <c r="C118" s="23" t="s">
        <v>15</v>
      </c>
      <c r="L118" s="28"/>
    </row>
    <row r="119" spans="2:12" s="1" customFormat="1" ht="16.5" customHeight="1">
      <c r="B119" s="28"/>
      <c r="E119" s="226" t="str">
        <f>E7</f>
        <v>Archeoskanzen Bojná</v>
      </c>
      <c r="F119" s="227"/>
      <c r="G119" s="227"/>
      <c r="H119" s="227"/>
      <c r="L119" s="28"/>
    </row>
    <row r="120" spans="2:12" ht="12" customHeight="1">
      <c r="B120" s="16"/>
      <c r="C120" s="23" t="s">
        <v>287</v>
      </c>
      <c r="L120" s="16"/>
    </row>
    <row r="121" spans="2:12" s="1" customFormat="1" ht="16.5" customHeight="1">
      <c r="B121" s="28"/>
      <c r="E121" s="226" t="s">
        <v>288</v>
      </c>
      <c r="F121" s="228"/>
      <c r="G121" s="228"/>
      <c r="H121" s="228"/>
      <c r="L121" s="28"/>
    </row>
    <row r="122" spans="2:12" s="1" customFormat="1" ht="12" customHeight="1">
      <c r="B122" s="28"/>
      <c r="C122" s="23" t="s">
        <v>289</v>
      </c>
      <c r="L122" s="28"/>
    </row>
    <row r="123" spans="2:12" s="1" customFormat="1" ht="16.5" customHeight="1">
      <c r="B123" s="28"/>
      <c r="E123" s="208" t="str">
        <f>E11</f>
        <v>SO-1.3 - Palisáda jednoduchá</v>
      </c>
      <c r="F123" s="228"/>
      <c r="G123" s="228"/>
      <c r="H123" s="228"/>
      <c r="L123" s="28"/>
    </row>
    <row r="124" spans="2:12" s="1" customFormat="1" ht="6.9" customHeight="1">
      <c r="B124" s="28"/>
      <c r="L124" s="28"/>
    </row>
    <row r="125" spans="2:12" s="1" customFormat="1" ht="12" customHeight="1">
      <c r="B125" s="28"/>
      <c r="C125" s="23" t="s">
        <v>19</v>
      </c>
      <c r="F125" s="21" t="str">
        <f>F14</f>
        <v>okrajová časť obce Bojná</v>
      </c>
      <c r="I125" s="23" t="s">
        <v>21</v>
      </c>
      <c r="J125" s="51" t="str">
        <f>IF(J14="","",J14)</f>
        <v>19. 6. 2024</v>
      </c>
      <c r="L125" s="28"/>
    </row>
    <row r="126" spans="2:12" s="1" customFormat="1" ht="6.9" customHeight="1">
      <c r="B126" s="28"/>
      <c r="L126" s="28"/>
    </row>
    <row r="127" spans="2:12" s="1" customFormat="1" ht="40.049999999999997" customHeight="1">
      <c r="B127" s="28"/>
      <c r="C127" s="23" t="s">
        <v>23</v>
      </c>
      <c r="F127" s="21" t="str">
        <f>E17</f>
        <v>Obec Bojná, 201 Bojná, 956 01 Bojná</v>
      </c>
      <c r="I127" s="23" t="s">
        <v>29</v>
      </c>
      <c r="J127" s="26" t="str">
        <f>E23</f>
        <v>Projekt design s.r.o., Brezová 89/1B, Tovarníky</v>
      </c>
      <c r="L127" s="28"/>
    </row>
    <row r="128" spans="2:12" s="1" customFormat="1" ht="40.049999999999997" customHeight="1">
      <c r="B128" s="28"/>
      <c r="C128" s="23" t="s">
        <v>27</v>
      </c>
      <c r="F128" s="21" t="str">
        <f>IF(E20="","",E20)</f>
        <v>Vyplň údaj</v>
      </c>
      <c r="I128" s="23" t="s">
        <v>32</v>
      </c>
      <c r="J128" s="26" t="str">
        <f>E26</f>
        <v>Projekt design s.r.o., Brezová 89/1B, Tovarníky</v>
      </c>
      <c r="L128" s="28"/>
    </row>
    <row r="129" spans="2:65" s="1" customFormat="1" ht="10.35" customHeight="1">
      <c r="B129" s="28"/>
      <c r="L129" s="28"/>
    </row>
    <row r="130" spans="2:65" s="10" customFormat="1" ht="29.25" customHeight="1">
      <c r="B130" s="118"/>
      <c r="C130" s="119" t="s">
        <v>304</v>
      </c>
      <c r="D130" s="120" t="s">
        <v>60</v>
      </c>
      <c r="E130" s="120" t="s">
        <v>56</v>
      </c>
      <c r="F130" s="120" t="s">
        <v>7531</v>
      </c>
      <c r="G130" s="120" t="s">
        <v>305</v>
      </c>
      <c r="H130" s="120" t="s">
        <v>306</v>
      </c>
      <c r="I130" s="120" t="s">
        <v>307</v>
      </c>
      <c r="J130" s="121" t="s">
        <v>295</v>
      </c>
      <c r="K130" s="122" t="s">
        <v>308</v>
      </c>
      <c r="L130" s="118"/>
      <c r="M130" s="58" t="s">
        <v>1</v>
      </c>
      <c r="N130" s="59" t="s">
        <v>39</v>
      </c>
      <c r="O130" s="59" t="s">
        <v>309</v>
      </c>
      <c r="P130" s="59" t="s">
        <v>310</v>
      </c>
      <c r="Q130" s="59" t="s">
        <v>311</v>
      </c>
      <c r="R130" s="59" t="s">
        <v>312</v>
      </c>
      <c r="S130" s="59" t="s">
        <v>313</v>
      </c>
      <c r="T130" s="60" t="s">
        <v>314</v>
      </c>
    </row>
    <row r="131" spans="2:65" s="1" customFormat="1" ht="22.8" customHeight="1">
      <c r="B131" s="28"/>
      <c r="C131" s="63" t="s">
        <v>296</v>
      </c>
      <c r="J131" s="123">
        <f>BK131</f>
        <v>0</v>
      </c>
      <c r="L131" s="28"/>
      <c r="M131" s="61"/>
      <c r="N131" s="52"/>
      <c r="O131" s="52"/>
      <c r="P131" s="124">
        <f>P132+P148+P151</f>
        <v>0</v>
      </c>
      <c r="Q131" s="52"/>
      <c r="R131" s="124">
        <f>R132+R148+R151</f>
        <v>29346.875419999997</v>
      </c>
      <c r="S131" s="52"/>
      <c r="T131" s="125">
        <f>T132+T148+T151</f>
        <v>0</v>
      </c>
      <c r="AT131" s="13" t="s">
        <v>74</v>
      </c>
      <c r="AU131" s="13" t="s">
        <v>297</v>
      </c>
      <c r="BK131" s="126">
        <f>BK132+BK148+BK151</f>
        <v>0</v>
      </c>
    </row>
    <row r="132" spans="2:65" s="11" customFormat="1" ht="25.95" customHeight="1">
      <c r="B132" s="127"/>
      <c r="D132" s="128" t="s">
        <v>74</v>
      </c>
      <c r="E132" s="129" t="s">
        <v>546</v>
      </c>
      <c r="F132" s="129" t="s">
        <v>547</v>
      </c>
      <c r="I132" s="130"/>
      <c r="J132" s="131">
        <f>BK132</f>
        <v>0</v>
      </c>
      <c r="L132" s="127"/>
      <c r="M132" s="132"/>
      <c r="P132" s="133">
        <f>P133+P138+P144+P146</f>
        <v>0</v>
      </c>
      <c r="R132" s="133">
        <f>R133+R138+R144+R146</f>
        <v>24104.111869999997</v>
      </c>
      <c r="T132" s="134">
        <f>T133+T138+T144+T146</f>
        <v>0</v>
      </c>
      <c r="AR132" s="128" t="s">
        <v>82</v>
      </c>
      <c r="AT132" s="135" t="s">
        <v>74</v>
      </c>
      <c r="AU132" s="135" t="s">
        <v>75</v>
      </c>
      <c r="AY132" s="128" t="s">
        <v>317</v>
      </c>
      <c r="BK132" s="136">
        <f>BK133+BK138+BK144+BK146</f>
        <v>0</v>
      </c>
    </row>
    <row r="133" spans="2:65" s="11" customFormat="1" ht="22.8" customHeight="1">
      <c r="B133" s="127"/>
      <c r="D133" s="128" t="s">
        <v>74</v>
      </c>
      <c r="E133" s="137" t="s">
        <v>82</v>
      </c>
      <c r="F133" s="137" t="s">
        <v>548</v>
      </c>
      <c r="I133" s="130"/>
      <c r="J133" s="138">
        <f>BK133</f>
        <v>0</v>
      </c>
      <c r="L133" s="127"/>
      <c r="M133" s="132"/>
      <c r="P133" s="133">
        <f>SUM(P134:P137)</f>
        <v>0</v>
      </c>
      <c r="R133" s="133">
        <f>SUM(R134:R137)</f>
        <v>0</v>
      </c>
      <c r="T133" s="134">
        <f>SUM(T134:T137)</f>
        <v>0</v>
      </c>
      <c r="AR133" s="128" t="s">
        <v>82</v>
      </c>
      <c r="AT133" s="135" t="s">
        <v>74</v>
      </c>
      <c r="AU133" s="135" t="s">
        <v>82</v>
      </c>
      <c r="AY133" s="128" t="s">
        <v>317</v>
      </c>
      <c r="BK133" s="136">
        <f>SUM(BK134:BK137)</f>
        <v>0</v>
      </c>
    </row>
    <row r="134" spans="2:65" s="1" customFormat="1" ht="24.15" customHeight="1">
      <c r="B134" s="139"/>
      <c r="C134" s="140" t="s">
        <v>82</v>
      </c>
      <c r="D134" s="140" t="s">
        <v>319</v>
      </c>
      <c r="E134" s="141" t="s">
        <v>552</v>
      </c>
      <c r="F134" s="142" t="s">
        <v>553</v>
      </c>
      <c r="G134" s="143" t="s">
        <v>322</v>
      </c>
      <c r="H134" s="144">
        <v>148.80000000000001</v>
      </c>
      <c r="I134" s="145"/>
      <c r="J134" s="146">
        <f>ROUND(I134*H134,2)</f>
        <v>0</v>
      </c>
      <c r="K134" s="147"/>
      <c r="L134" s="28"/>
      <c r="M134" s="148" t="s">
        <v>1</v>
      </c>
      <c r="N134" s="149" t="s">
        <v>41</v>
      </c>
      <c r="P134" s="150">
        <f>O134*H134</f>
        <v>0</v>
      </c>
      <c r="Q134" s="150">
        <v>0</v>
      </c>
      <c r="R134" s="150">
        <f>Q134*H134</f>
        <v>0</v>
      </c>
      <c r="S134" s="150">
        <v>0</v>
      </c>
      <c r="T134" s="151">
        <f>S134*H134</f>
        <v>0</v>
      </c>
      <c r="AR134" s="152" t="s">
        <v>259</v>
      </c>
      <c r="AT134" s="152" t="s">
        <v>319</v>
      </c>
      <c r="AU134" s="152" t="s">
        <v>87</v>
      </c>
      <c r="AY134" s="13" t="s">
        <v>317</v>
      </c>
      <c r="BE134" s="153">
        <f>IF(N134="základná",J134,0)</f>
        <v>0</v>
      </c>
      <c r="BF134" s="153">
        <f>IF(N134="znížená",J134,0)</f>
        <v>0</v>
      </c>
      <c r="BG134" s="153">
        <f>IF(N134="zákl. prenesená",J134,0)</f>
        <v>0</v>
      </c>
      <c r="BH134" s="153">
        <f>IF(N134="zníž. prenesená",J134,0)</f>
        <v>0</v>
      </c>
      <c r="BI134" s="153">
        <f>IF(N134="nulová",J134,0)</f>
        <v>0</v>
      </c>
      <c r="BJ134" s="13" t="s">
        <v>87</v>
      </c>
      <c r="BK134" s="153">
        <f>ROUND(I134*H134,2)</f>
        <v>0</v>
      </c>
      <c r="BL134" s="13" t="s">
        <v>259</v>
      </c>
      <c r="BM134" s="152" t="s">
        <v>660</v>
      </c>
    </row>
    <row r="135" spans="2:65" s="1" customFormat="1" ht="24.15" customHeight="1">
      <c r="B135" s="139"/>
      <c r="C135" s="140" t="s">
        <v>87</v>
      </c>
      <c r="D135" s="140" t="s">
        <v>319</v>
      </c>
      <c r="E135" s="141" t="s">
        <v>555</v>
      </c>
      <c r="F135" s="142" t="s">
        <v>556</v>
      </c>
      <c r="G135" s="143" t="s">
        <v>322</v>
      </c>
      <c r="H135" s="144">
        <v>148</v>
      </c>
      <c r="I135" s="145"/>
      <c r="J135" s="146">
        <f>ROUND(I135*H135,2)</f>
        <v>0</v>
      </c>
      <c r="K135" s="147"/>
      <c r="L135" s="28"/>
      <c r="M135" s="148" t="s">
        <v>1</v>
      </c>
      <c r="N135" s="149" t="s">
        <v>41</v>
      </c>
      <c r="P135" s="150">
        <f>O135*H135</f>
        <v>0</v>
      </c>
      <c r="Q135" s="150">
        <v>0</v>
      </c>
      <c r="R135" s="150">
        <f>Q135*H135</f>
        <v>0</v>
      </c>
      <c r="S135" s="150">
        <v>0</v>
      </c>
      <c r="T135" s="151">
        <f>S135*H135</f>
        <v>0</v>
      </c>
      <c r="AR135" s="152" t="s">
        <v>259</v>
      </c>
      <c r="AT135" s="152" t="s">
        <v>319</v>
      </c>
      <c r="AU135" s="152" t="s">
        <v>87</v>
      </c>
      <c r="AY135" s="13" t="s">
        <v>317</v>
      </c>
      <c r="BE135" s="153">
        <f>IF(N135="základná",J135,0)</f>
        <v>0</v>
      </c>
      <c r="BF135" s="153">
        <f>IF(N135="znížená",J135,0)</f>
        <v>0</v>
      </c>
      <c r="BG135" s="153">
        <f>IF(N135="zákl. prenesená",J135,0)</f>
        <v>0</v>
      </c>
      <c r="BH135" s="153">
        <f>IF(N135="zníž. prenesená",J135,0)</f>
        <v>0</v>
      </c>
      <c r="BI135" s="153">
        <f>IF(N135="nulová",J135,0)</f>
        <v>0</v>
      </c>
      <c r="BJ135" s="13" t="s">
        <v>87</v>
      </c>
      <c r="BK135" s="153">
        <f>ROUND(I135*H135,2)</f>
        <v>0</v>
      </c>
      <c r="BL135" s="13" t="s">
        <v>259</v>
      </c>
      <c r="BM135" s="152" t="s">
        <v>661</v>
      </c>
    </row>
    <row r="136" spans="2:65" s="1" customFormat="1" ht="37.799999999999997" customHeight="1">
      <c r="B136" s="139"/>
      <c r="C136" s="140" t="s">
        <v>92</v>
      </c>
      <c r="D136" s="140" t="s">
        <v>319</v>
      </c>
      <c r="E136" s="141" t="s">
        <v>558</v>
      </c>
      <c r="F136" s="142" t="s">
        <v>559</v>
      </c>
      <c r="G136" s="143" t="s">
        <v>322</v>
      </c>
      <c r="H136" s="144">
        <v>148</v>
      </c>
      <c r="I136" s="145"/>
      <c r="J136" s="146">
        <f>ROUND(I136*H136,2)</f>
        <v>0</v>
      </c>
      <c r="K136" s="147"/>
      <c r="L136" s="28"/>
      <c r="M136" s="148" t="s">
        <v>1</v>
      </c>
      <c r="N136" s="149" t="s">
        <v>41</v>
      </c>
      <c r="P136" s="150">
        <f>O136*H136</f>
        <v>0</v>
      </c>
      <c r="Q136" s="150">
        <v>0</v>
      </c>
      <c r="R136" s="150">
        <f>Q136*H136</f>
        <v>0</v>
      </c>
      <c r="S136" s="150">
        <v>0</v>
      </c>
      <c r="T136" s="151">
        <f>S136*H136</f>
        <v>0</v>
      </c>
      <c r="AR136" s="152" t="s">
        <v>259</v>
      </c>
      <c r="AT136" s="152" t="s">
        <v>319</v>
      </c>
      <c r="AU136" s="152" t="s">
        <v>87</v>
      </c>
      <c r="AY136" s="13" t="s">
        <v>317</v>
      </c>
      <c r="BE136" s="153">
        <f>IF(N136="základná",J136,0)</f>
        <v>0</v>
      </c>
      <c r="BF136" s="153">
        <f>IF(N136="znížená",J136,0)</f>
        <v>0</v>
      </c>
      <c r="BG136" s="153">
        <f>IF(N136="zákl. prenesená",J136,0)</f>
        <v>0</v>
      </c>
      <c r="BH136" s="153">
        <f>IF(N136="zníž. prenesená",J136,0)</f>
        <v>0</v>
      </c>
      <c r="BI136" s="153">
        <f>IF(N136="nulová",J136,0)</f>
        <v>0</v>
      </c>
      <c r="BJ136" s="13" t="s">
        <v>87</v>
      </c>
      <c r="BK136" s="153">
        <f>ROUND(I136*H136,2)</f>
        <v>0</v>
      </c>
      <c r="BL136" s="13" t="s">
        <v>259</v>
      </c>
      <c r="BM136" s="152" t="s">
        <v>662</v>
      </c>
    </row>
    <row r="137" spans="2:65" s="1" customFormat="1" ht="16.5" customHeight="1">
      <c r="B137" s="139"/>
      <c r="C137" s="140" t="s">
        <v>259</v>
      </c>
      <c r="D137" s="140" t="s">
        <v>319</v>
      </c>
      <c r="E137" s="141" t="s">
        <v>561</v>
      </c>
      <c r="F137" s="142" t="s">
        <v>562</v>
      </c>
      <c r="G137" s="143" t="s">
        <v>322</v>
      </c>
      <c r="H137" s="144">
        <v>148</v>
      </c>
      <c r="I137" s="145"/>
      <c r="J137" s="146">
        <f>ROUND(I137*H137,2)</f>
        <v>0</v>
      </c>
      <c r="K137" s="147"/>
      <c r="L137" s="28"/>
      <c r="M137" s="148" t="s">
        <v>1</v>
      </c>
      <c r="N137" s="149" t="s">
        <v>41</v>
      </c>
      <c r="P137" s="150">
        <f>O137*H137</f>
        <v>0</v>
      </c>
      <c r="Q137" s="150">
        <v>0</v>
      </c>
      <c r="R137" s="150">
        <f>Q137*H137</f>
        <v>0</v>
      </c>
      <c r="S137" s="150">
        <v>0</v>
      </c>
      <c r="T137" s="151">
        <f>S137*H137</f>
        <v>0</v>
      </c>
      <c r="AR137" s="152" t="s">
        <v>259</v>
      </c>
      <c r="AT137" s="152" t="s">
        <v>319</v>
      </c>
      <c r="AU137" s="152" t="s">
        <v>87</v>
      </c>
      <c r="AY137" s="13" t="s">
        <v>317</v>
      </c>
      <c r="BE137" s="153">
        <f>IF(N137="základná",J137,0)</f>
        <v>0</v>
      </c>
      <c r="BF137" s="153">
        <f>IF(N137="znížená",J137,0)</f>
        <v>0</v>
      </c>
      <c r="BG137" s="153">
        <f>IF(N137="zákl. prenesená",J137,0)</f>
        <v>0</v>
      </c>
      <c r="BH137" s="153">
        <f>IF(N137="zníž. prenesená",J137,0)</f>
        <v>0</v>
      </c>
      <c r="BI137" s="153">
        <f>IF(N137="nulová",J137,0)</f>
        <v>0</v>
      </c>
      <c r="BJ137" s="13" t="s">
        <v>87</v>
      </c>
      <c r="BK137" s="153">
        <f>ROUND(I137*H137,2)</f>
        <v>0</v>
      </c>
      <c r="BL137" s="13" t="s">
        <v>259</v>
      </c>
      <c r="BM137" s="152" t="s">
        <v>663</v>
      </c>
    </row>
    <row r="138" spans="2:65" s="11" customFormat="1" ht="22.8" customHeight="1">
      <c r="B138" s="127"/>
      <c r="D138" s="128" t="s">
        <v>74</v>
      </c>
      <c r="E138" s="137" t="s">
        <v>259</v>
      </c>
      <c r="F138" s="137" t="s">
        <v>568</v>
      </c>
      <c r="I138" s="130"/>
      <c r="J138" s="138">
        <f>BK138</f>
        <v>0</v>
      </c>
      <c r="L138" s="127"/>
      <c r="M138" s="132"/>
      <c r="P138" s="133">
        <f>SUM(P139:P143)</f>
        <v>0</v>
      </c>
      <c r="R138" s="133">
        <f>SUM(R139:R143)</f>
        <v>24074.599869999998</v>
      </c>
      <c r="T138" s="134">
        <f>SUM(T139:T143)</f>
        <v>0</v>
      </c>
      <c r="AR138" s="128" t="s">
        <v>82</v>
      </c>
      <c r="AT138" s="135" t="s">
        <v>74</v>
      </c>
      <c r="AU138" s="135" t="s">
        <v>82</v>
      </c>
      <c r="AY138" s="128" t="s">
        <v>317</v>
      </c>
      <c r="BK138" s="136">
        <f>SUM(BK139:BK143)</f>
        <v>0</v>
      </c>
    </row>
    <row r="139" spans="2:65" s="1" customFormat="1" ht="24.15" customHeight="1">
      <c r="B139" s="139"/>
      <c r="C139" s="140" t="s">
        <v>262</v>
      </c>
      <c r="D139" s="140" t="s">
        <v>319</v>
      </c>
      <c r="E139" s="141" t="s">
        <v>569</v>
      </c>
      <c r="F139" s="142" t="s">
        <v>664</v>
      </c>
      <c r="G139" s="143" t="s">
        <v>322</v>
      </c>
      <c r="H139" s="144">
        <v>107.39</v>
      </c>
      <c r="I139" s="145"/>
      <c r="J139" s="146">
        <f>ROUND(I139*H139,2)</f>
        <v>0</v>
      </c>
      <c r="K139" s="147"/>
      <c r="L139" s="28"/>
      <c r="M139" s="148" t="s">
        <v>1</v>
      </c>
      <c r="N139" s="149" t="s">
        <v>41</v>
      </c>
      <c r="P139" s="150">
        <f>O139*H139</f>
        <v>0</v>
      </c>
      <c r="Q139" s="150">
        <v>224.17699999999999</v>
      </c>
      <c r="R139" s="150">
        <f>Q139*H139</f>
        <v>24074.368029999998</v>
      </c>
      <c r="S139" s="150">
        <v>0</v>
      </c>
      <c r="T139" s="151">
        <f>S139*H139</f>
        <v>0</v>
      </c>
      <c r="AR139" s="152" t="s">
        <v>259</v>
      </c>
      <c r="AT139" s="152" t="s">
        <v>319</v>
      </c>
      <c r="AU139" s="152" t="s">
        <v>87</v>
      </c>
      <c r="AY139" s="13" t="s">
        <v>317</v>
      </c>
      <c r="BE139" s="153">
        <f>IF(N139="základná",J139,0)</f>
        <v>0</v>
      </c>
      <c r="BF139" s="153">
        <f>IF(N139="znížená",J139,0)</f>
        <v>0</v>
      </c>
      <c r="BG139" s="153">
        <f>IF(N139="zákl. prenesená",J139,0)</f>
        <v>0</v>
      </c>
      <c r="BH139" s="153">
        <f>IF(N139="zníž. prenesená",J139,0)</f>
        <v>0</v>
      </c>
      <c r="BI139" s="153">
        <f>IF(N139="nulová",J139,0)</f>
        <v>0</v>
      </c>
      <c r="BJ139" s="13" t="s">
        <v>87</v>
      </c>
      <c r="BK139" s="153">
        <f>ROUND(I139*H139,2)</f>
        <v>0</v>
      </c>
      <c r="BL139" s="13" t="s">
        <v>259</v>
      </c>
      <c r="BM139" s="152" t="s">
        <v>665</v>
      </c>
    </row>
    <row r="140" spans="2:65" s="1" customFormat="1" ht="16.5" customHeight="1">
      <c r="B140" s="139"/>
      <c r="C140" s="140" t="s">
        <v>265</v>
      </c>
      <c r="D140" s="140" t="s">
        <v>319</v>
      </c>
      <c r="E140" s="141" t="s">
        <v>572</v>
      </c>
      <c r="F140" s="142" t="s">
        <v>573</v>
      </c>
      <c r="G140" s="143" t="s">
        <v>375</v>
      </c>
      <c r="H140" s="144">
        <v>18.399999999999999</v>
      </c>
      <c r="I140" s="145"/>
      <c r="J140" s="146">
        <f>ROUND(I140*H140,2)</f>
        <v>0</v>
      </c>
      <c r="K140" s="147"/>
      <c r="L140" s="28"/>
      <c r="M140" s="148" t="s">
        <v>1</v>
      </c>
      <c r="N140" s="149" t="s">
        <v>41</v>
      </c>
      <c r="P140" s="150">
        <f>O140*H140</f>
        <v>0</v>
      </c>
      <c r="Q140" s="150">
        <v>4.0000000000000001E-3</v>
      </c>
      <c r="R140" s="150">
        <f>Q140*H140</f>
        <v>7.3599999999999999E-2</v>
      </c>
      <c r="S140" s="150">
        <v>0</v>
      </c>
      <c r="T140" s="151">
        <f>S140*H140</f>
        <v>0</v>
      </c>
      <c r="AR140" s="152" t="s">
        <v>259</v>
      </c>
      <c r="AT140" s="152" t="s">
        <v>319</v>
      </c>
      <c r="AU140" s="152" t="s">
        <v>87</v>
      </c>
      <c r="AY140" s="13" t="s">
        <v>317</v>
      </c>
      <c r="BE140" s="153">
        <f>IF(N140="základná",J140,0)</f>
        <v>0</v>
      </c>
      <c r="BF140" s="153">
        <f>IF(N140="znížená",J140,0)</f>
        <v>0</v>
      </c>
      <c r="BG140" s="153">
        <f>IF(N140="zákl. prenesená",J140,0)</f>
        <v>0</v>
      </c>
      <c r="BH140" s="153">
        <f>IF(N140="zníž. prenesená",J140,0)</f>
        <v>0</v>
      </c>
      <c r="BI140" s="153">
        <f>IF(N140="nulová",J140,0)</f>
        <v>0</v>
      </c>
      <c r="BJ140" s="13" t="s">
        <v>87</v>
      </c>
      <c r="BK140" s="153">
        <f>ROUND(I140*H140,2)</f>
        <v>0</v>
      </c>
      <c r="BL140" s="13" t="s">
        <v>259</v>
      </c>
      <c r="BM140" s="152" t="s">
        <v>666</v>
      </c>
    </row>
    <row r="141" spans="2:65" s="1" customFormat="1" ht="24.15" customHeight="1">
      <c r="B141" s="139"/>
      <c r="C141" s="140" t="s">
        <v>268</v>
      </c>
      <c r="D141" s="140" t="s">
        <v>319</v>
      </c>
      <c r="E141" s="141" t="s">
        <v>575</v>
      </c>
      <c r="F141" s="142" t="s">
        <v>576</v>
      </c>
      <c r="G141" s="143" t="s">
        <v>375</v>
      </c>
      <c r="H141" s="144">
        <v>18.399999999999999</v>
      </c>
      <c r="I141" s="145"/>
      <c r="J141" s="146">
        <f>ROUND(I141*H141,2)</f>
        <v>0</v>
      </c>
      <c r="K141" s="147"/>
      <c r="L141" s="28"/>
      <c r="M141" s="148" t="s">
        <v>1</v>
      </c>
      <c r="N141" s="149" t="s">
        <v>41</v>
      </c>
      <c r="P141" s="150">
        <f>O141*H141</f>
        <v>0</v>
      </c>
      <c r="Q141" s="150">
        <v>4.0000000000000001E-3</v>
      </c>
      <c r="R141" s="150">
        <f>Q141*H141</f>
        <v>7.3599999999999999E-2</v>
      </c>
      <c r="S141" s="150">
        <v>0</v>
      </c>
      <c r="T141" s="151">
        <f>S141*H141</f>
        <v>0</v>
      </c>
      <c r="AR141" s="152" t="s">
        <v>259</v>
      </c>
      <c r="AT141" s="152" t="s">
        <v>319</v>
      </c>
      <c r="AU141" s="152" t="s">
        <v>87</v>
      </c>
      <c r="AY141" s="13" t="s">
        <v>317</v>
      </c>
      <c r="BE141" s="153">
        <f>IF(N141="základná",J141,0)</f>
        <v>0</v>
      </c>
      <c r="BF141" s="153">
        <f>IF(N141="znížená",J141,0)</f>
        <v>0</v>
      </c>
      <c r="BG141" s="153">
        <f>IF(N141="zákl. prenesená",J141,0)</f>
        <v>0</v>
      </c>
      <c r="BH141" s="153">
        <f>IF(N141="zníž. prenesená",J141,0)</f>
        <v>0</v>
      </c>
      <c r="BI141" s="153">
        <f>IF(N141="nulová",J141,0)</f>
        <v>0</v>
      </c>
      <c r="BJ141" s="13" t="s">
        <v>87</v>
      </c>
      <c r="BK141" s="153">
        <f>ROUND(I141*H141,2)</f>
        <v>0</v>
      </c>
      <c r="BL141" s="13" t="s">
        <v>259</v>
      </c>
      <c r="BM141" s="152" t="s">
        <v>667</v>
      </c>
    </row>
    <row r="142" spans="2:65" s="1" customFormat="1" ht="21.75" customHeight="1">
      <c r="B142" s="139"/>
      <c r="C142" s="140" t="s">
        <v>271</v>
      </c>
      <c r="D142" s="140" t="s">
        <v>319</v>
      </c>
      <c r="E142" s="141" t="s">
        <v>578</v>
      </c>
      <c r="F142" s="142" t="s">
        <v>579</v>
      </c>
      <c r="G142" s="143" t="s">
        <v>375</v>
      </c>
      <c r="H142" s="144">
        <v>86.8</v>
      </c>
      <c r="I142" s="145"/>
      <c r="J142" s="146">
        <f>ROUND(I142*H142,2)</f>
        <v>0</v>
      </c>
      <c r="K142" s="147"/>
      <c r="L142" s="28"/>
      <c r="M142" s="148" t="s">
        <v>1</v>
      </c>
      <c r="N142" s="149" t="s">
        <v>41</v>
      </c>
      <c r="P142" s="150">
        <f>O142*H142</f>
        <v>0</v>
      </c>
      <c r="Q142" s="150">
        <v>0</v>
      </c>
      <c r="R142" s="150">
        <f>Q142*H142</f>
        <v>0</v>
      </c>
      <c r="S142" s="150">
        <v>0</v>
      </c>
      <c r="T142" s="151">
        <f>S142*H142</f>
        <v>0</v>
      </c>
      <c r="AR142" s="152" t="s">
        <v>259</v>
      </c>
      <c r="AT142" s="152" t="s">
        <v>319</v>
      </c>
      <c r="AU142" s="152" t="s">
        <v>87</v>
      </c>
      <c r="AY142" s="13" t="s">
        <v>317</v>
      </c>
      <c r="BE142" s="153">
        <f>IF(N142="základná",J142,0)</f>
        <v>0</v>
      </c>
      <c r="BF142" s="153">
        <f>IF(N142="znížená",J142,0)</f>
        <v>0</v>
      </c>
      <c r="BG142" s="153">
        <f>IF(N142="zákl. prenesená",J142,0)</f>
        <v>0</v>
      </c>
      <c r="BH142" s="153">
        <f>IF(N142="zníž. prenesená",J142,0)</f>
        <v>0</v>
      </c>
      <c r="BI142" s="153">
        <f>IF(N142="nulová",J142,0)</f>
        <v>0</v>
      </c>
      <c r="BJ142" s="13" t="s">
        <v>87</v>
      </c>
      <c r="BK142" s="153">
        <f>ROUND(I142*H142,2)</f>
        <v>0</v>
      </c>
      <c r="BL142" s="13" t="s">
        <v>259</v>
      </c>
      <c r="BM142" s="152" t="s">
        <v>668</v>
      </c>
    </row>
    <row r="143" spans="2:65" s="1" customFormat="1" ht="16.5" customHeight="1">
      <c r="B143" s="139"/>
      <c r="C143" s="154" t="s">
        <v>274</v>
      </c>
      <c r="D143" s="154" t="s">
        <v>353</v>
      </c>
      <c r="E143" s="155" t="s">
        <v>581</v>
      </c>
      <c r="F143" s="156" t="s">
        <v>582</v>
      </c>
      <c r="G143" s="157" t="s">
        <v>583</v>
      </c>
      <c r="H143" s="158">
        <v>21.16</v>
      </c>
      <c r="I143" s="159"/>
      <c r="J143" s="160">
        <f>ROUND(I143*H143,2)</f>
        <v>0</v>
      </c>
      <c r="K143" s="161"/>
      <c r="L143" s="162"/>
      <c r="M143" s="163" t="s">
        <v>1</v>
      </c>
      <c r="N143" s="164" t="s">
        <v>41</v>
      </c>
      <c r="P143" s="150">
        <f>O143*H143</f>
        <v>0</v>
      </c>
      <c r="Q143" s="150">
        <v>4.0000000000000001E-3</v>
      </c>
      <c r="R143" s="150">
        <f>Q143*H143</f>
        <v>8.4640000000000007E-2</v>
      </c>
      <c r="S143" s="150">
        <v>0</v>
      </c>
      <c r="T143" s="151">
        <f>S143*H143</f>
        <v>0</v>
      </c>
      <c r="AR143" s="152" t="s">
        <v>271</v>
      </c>
      <c r="AT143" s="152" t="s">
        <v>353</v>
      </c>
      <c r="AU143" s="152" t="s">
        <v>87</v>
      </c>
      <c r="AY143" s="13" t="s">
        <v>317</v>
      </c>
      <c r="BE143" s="153">
        <f>IF(N143="základná",J143,0)</f>
        <v>0</v>
      </c>
      <c r="BF143" s="153">
        <f>IF(N143="znížená",J143,0)</f>
        <v>0</v>
      </c>
      <c r="BG143" s="153">
        <f>IF(N143="zákl. prenesená",J143,0)</f>
        <v>0</v>
      </c>
      <c r="BH143" s="153">
        <f>IF(N143="zníž. prenesená",J143,0)</f>
        <v>0</v>
      </c>
      <c r="BI143" s="153">
        <f>IF(N143="nulová",J143,0)</f>
        <v>0</v>
      </c>
      <c r="BJ143" s="13" t="s">
        <v>87</v>
      </c>
      <c r="BK143" s="153">
        <f>ROUND(I143*H143,2)</f>
        <v>0</v>
      </c>
      <c r="BL143" s="13" t="s">
        <v>259</v>
      </c>
      <c r="BM143" s="152" t="s">
        <v>669</v>
      </c>
    </row>
    <row r="144" spans="2:65" s="11" customFormat="1" ht="22.8" customHeight="1">
      <c r="B144" s="127"/>
      <c r="D144" s="128" t="s">
        <v>74</v>
      </c>
      <c r="E144" s="137" t="s">
        <v>274</v>
      </c>
      <c r="F144" s="137" t="s">
        <v>585</v>
      </c>
      <c r="I144" s="130"/>
      <c r="J144" s="138">
        <f>BK144</f>
        <v>0</v>
      </c>
      <c r="L144" s="127"/>
      <c r="M144" s="132"/>
      <c r="P144" s="133">
        <f>P145</f>
        <v>0</v>
      </c>
      <c r="R144" s="133">
        <f>R145</f>
        <v>29.512</v>
      </c>
      <c r="T144" s="134">
        <f>T145</f>
        <v>0</v>
      </c>
      <c r="AR144" s="128" t="s">
        <v>82</v>
      </c>
      <c r="AT144" s="135" t="s">
        <v>74</v>
      </c>
      <c r="AU144" s="135" t="s">
        <v>82</v>
      </c>
      <c r="AY144" s="128" t="s">
        <v>317</v>
      </c>
      <c r="BK144" s="136">
        <f>BK145</f>
        <v>0</v>
      </c>
    </row>
    <row r="145" spans="2:65" s="1" customFormat="1" ht="24.15" customHeight="1">
      <c r="B145" s="139"/>
      <c r="C145" s="140" t="s">
        <v>277</v>
      </c>
      <c r="D145" s="140" t="s">
        <v>319</v>
      </c>
      <c r="E145" s="141" t="s">
        <v>586</v>
      </c>
      <c r="F145" s="142" t="s">
        <v>587</v>
      </c>
      <c r="G145" s="143" t="s">
        <v>375</v>
      </c>
      <c r="H145" s="144">
        <v>124</v>
      </c>
      <c r="I145" s="145"/>
      <c r="J145" s="146">
        <f>ROUND(I145*H145,2)</f>
        <v>0</v>
      </c>
      <c r="K145" s="147"/>
      <c r="L145" s="28"/>
      <c r="M145" s="148" t="s">
        <v>1</v>
      </c>
      <c r="N145" s="149" t="s">
        <v>41</v>
      </c>
      <c r="P145" s="150">
        <f>O145*H145</f>
        <v>0</v>
      </c>
      <c r="Q145" s="150">
        <v>0.23799999999999999</v>
      </c>
      <c r="R145" s="150">
        <f>Q145*H145</f>
        <v>29.512</v>
      </c>
      <c r="S145" s="150">
        <v>0</v>
      </c>
      <c r="T145" s="151">
        <f>S145*H145</f>
        <v>0</v>
      </c>
      <c r="AR145" s="152" t="s">
        <v>259</v>
      </c>
      <c r="AT145" s="152" t="s">
        <v>319</v>
      </c>
      <c r="AU145" s="152" t="s">
        <v>87</v>
      </c>
      <c r="AY145" s="13" t="s">
        <v>317</v>
      </c>
      <c r="BE145" s="153">
        <f>IF(N145="základná",J145,0)</f>
        <v>0</v>
      </c>
      <c r="BF145" s="153">
        <f>IF(N145="znížená",J145,0)</f>
        <v>0</v>
      </c>
      <c r="BG145" s="153">
        <f>IF(N145="zákl. prenesená",J145,0)</f>
        <v>0</v>
      </c>
      <c r="BH145" s="153">
        <f>IF(N145="zníž. prenesená",J145,0)</f>
        <v>0</v>
      </c>
      <c r="BI145" s="153">
        <f>IF(N145="nulová",J145,0)</f>
        <v>0</v>
      </c>
      <c r="BJ145" s="13" t="s">
        <v>87</v>
      </c>
      <c r="BK145" s="153">
        <f>ROUND(I145*H145,2)</f>
        <v>0</v>
      </c>
      <c r="BL145" s="13" t="s">
        <v>259</v>
      </c>
      <c r="BM145" s="152" t="s">
        <v>670</v>
      </c>
    </row>
    <row r="146" spans="2:65" s="11" customFormat="1" ht="22.8" customHeight="1">
      <c r="B146" s="127"/>
      <c r="D146" s="128" t="s">
        <v>74</v>
      </c>
      <c r="E146" s="137" t="s">
        <v>589</v>
      </c>
      <c r="F146" s="137" t="s">
        <v>590</v>
      </c>
      <c r="I146" s="130"/>
      <c r="J146" s="138">
        <f>BK146</f>
        <v>0</v>
      </c>
      <c r="L146" s="127"/>
      <c r="M146" s="132"/>
      <c r="P146" s="133">
        <f>P147</f>
        <v>0</v>
      </c>
      <c r="R146" s="133">
        <f>R147</f>
        <v>0</v>
      </c>
      <c r="T146" s="134">
        <f>T147</f>
        <v>0</v>
      </c>
      <c r="AR146" s="128" t="s">
        <v>82</v>
      </c>
      <c r="AT146" s="135" t="s">
        <v>74</v>
      </c>
      <c r="AU146" s="135" t="s">
        <v>82</v>
      </c>
      <c r="AY146" s="128" t="s">
        <v>317</v>
      </c>
      <c r="BK146" s="136">
        <f>BK147</f>
        <v>0</v>
      </c>
    </row>
    <row r="147" spans="2:65" s="1" customFormat="1" ht="24.15" customHeight="1">
      <c r="B147" s="139"/>
      <c r="C147" s="140" t="s">
        <v>280</v>
      </c>
      <c r="D147" s="140" t="s">
        <v>319</v>
      </c>
      <c r="E147" s="141" t="s">
        <v>591</v>
      </c>
      <c r="F147" s="142" t="s">
        <v>592</v>
      </c>
      <c r="G147" s="143" t="s">
        <v>356</v>
      </c>
      <c r="H147" s="144">
        <v>224.43</v>
      </c>
      <c r="I147" s="145"/>
      <c r="J147" s="146">
        <f>ROUND(I147*H147,2)</f>
        <v>0</v>
      </c>
      <c r="K147" s="147"/>
      <c r="L147" s="28"/>
      <c r="M147" s="148" t="s">
        <v>1</v>
      </c>
      <c r="N147" s="149" t="s">
        <v>41</v>
      </c>
      <c r="P147" s="150">
        <f>O147*H147</f>
        <v>0</v>
      </c>
      <c r="Q147" s="150">
        <v>0</v>
      </c>
      <c r="R147" s="150">
        <f>Q147*H147</f>
        <v>0</v>
      </c>
      <c r="S147" s="150">
        <v>0</v>
      </c>
      <c r="T147" s="151">
        <f>S147*H147</f>
        <v>0</v>
      </c>
      <c r="AR147" s="152" t="s">
        <v>259</v>
      </c>
      <c r="AT147" s="152" t="s">
        <v>319</v>
      </c>
      <c r="AU147" s="152" t="s">
        <v>87</v>
      </c>
      <c r="AY147" s="13" t="s">
        <v>317</v>
      </c>
      <c r="BE147" s="153">
        <f>IF(N147="základná",J147,0)</f>
        <v>0</v>
      </c>
      <c r="BF147" s="153">
        <f>IF(N147="znížená",J147,0)</f>
        <v>0</v>
      </c>
      <c r="BG147" s="153">
        <f>IF(N147="zákl. prenesená",J147,0)</f>
        <v>0</v>
      </c>
      <c r="BH147" s="153">
        <f>IF(N147="zníž. prenesená",J147,0)</f>
        <v>0</v>
      </c>
      <c r="BI147" s="153">
        <f>IF(N147="nulová",J147,0)</f>
        <v>0</v>
      </c>
      <c r="BJ147" s="13" t="s">
        <v>87</v>
      </c>
      <c r="BK147" s="153">
        <f>ROUND(I147*H147,2)</f>
        <v>0</v>
      </c>
      <c r="BL147" s="13" t="s">
        <v>259</v>
      </c>
      <c r="BM147" s="152" t="s">
        <v>671</v>
      </c>
    </row>
    <row r="148" spans="2:65" s="11" customFormat="1" ht="25.95" customHeight="1">
      <c r="B148" s="127"/>
      <c r="D148" s="128" t="s">
        <v>74</v>
      </c>
      <c r="E148" s="129" t="s">
        <v>594</v>
      </c>
      <c r="F148" s="129" t="s">
        <v>595</v>
      </c>
      <c r="I148" s="130"/>
      <c r="J148" s="131">
        <f>BK148</f>
        <v>0</v>
      </c>
      <c r="L148" s="127"/>
      <c r="M148" s="132"/>
      <c r="P148" s="133">
        <f>P149</f>
        <v>0</v>
      </c>
      <c r="R148" s="133">
        <f>R149</f>
        <v>0</v>
      </c>
      <c r="T148" s="134">
        <f>T149</f>
        <v>0</v>
      </c>
      <c r="AR148" s="128" t="s">
        <v>82</v>
      </c>
      <c r="AT148" s="135" t="s">
        <v>74</v>
      </c>
      <c r="AU148" s="135" t="s">
        <v>75</v>
      </c>
      <c r="AY148" s="128" t="s">
        <v>317</v>
      </c>
      <c r="BK148" s="136">
        <f>BK149</f>
        <v>0</v>
      </c>
    </row>
    <row r="149" spans="2:65" s="11" customFormat="1" ht="22.8" customHeight="1">
      <c r="B149" s="127"/>
      <c r="D149" s="128" t="s">
        <v>74</v>
      </c>
      <c r="E149" s="137" t="s">
        <v>75</v>
      </c>
      <c r="F149" s="137" t="s">
        <v>596</v>
      </c>
      <c r="I149" s="130"/>
      <c r="J149" s="138">
        <f>BK149</f>
        <v>0</v>
      </c>
      <c r="L149" s="127"/>
      <c r="M149" s="132"/>
      <c r="P149" s="133">
        <f>P150</f>
        <v>0</v>
      </c>
      <c r="R149" s="133">
        <f>R150</f>
        <v>0</v>
      </c>
      <c r="T149" s="134">
        <f>T150</f>
        <v>0</v>
      </c>
      <c r="AR149" s="128" t="s">
        <v>82</v>
      </c>
      <c r="AT149" s="135" t="s">
        <v>74</v>
      </c>
      <c r="AU149" s="135" t="s">
        <v>82</v>
      </c>
      <c r="AY149" s="128" t="s">
        <v>317</v>
      </c>
      <c r="BK149" s="136">
        <f>BK150</f>
        <v>0</v>
      </c>
    </row>
    <row r="150" spans="2:65" s="1" customFormat="1" ht="24.15" customHeight="1">
      <c r="B150" s="139"/>
      <c r="C150" s="140" t="s">
        <v>358</v>
      </c>
      <c r="D150" s="140" t="s">
        <v>319</v>
      </c>
      <c r="E150" s="141" t="s">
        <v>597</v>
      </c>
      <c r="F150" s="142" t="s">
        <v>598</v>
      </c>
      <c r="G150" s="143" t="s">
        <v>599</v>
      </c>
      <c r="H150" s="144">
        <v>55</v>
      </c>
      <c r="I150" s="145"/>
      <c r="J150" s="146">
        <f>ROUND(I150*H150,2)</f>
        <v>0</v>
      </c>
      <c r="K150" s="147"/>
      <c r="L150" s="28"/>
      <c r="M150" s="148" t="s">
        <v>1</v>
      </c>
      <c r="N150" s="149" t="s">
        <v>41</v>
      </c>
      <c r="P150" s="150">
        <f>O150*H150</f>
        <v>0</v>
      </c>
      <c r="Q150" s="150">
        <v>0</v>
      </c>
      <c r="R150" s="150">
        <f>Q150*H150</f>
        <v>0</v>
      </c>
      <c r="S150" s="150">
        <v>0</v>
      </c>
      <c r="T150" s="151">
        <f>S150*H150</f>
        <v>0</v>
      </c>
      <c r="AR150" s="152" t="s">
        <v>259</v>
      </c>
      <c r="AT150" s="152" t="s">
        <v>319</v>
      </c>
      <c r="AU150" s="152" t="s">
        <v>87</v>
      </c>
      <c r="AY150" s="13" t="s">
        <v>317</v>
      </c>
      <c r="BE150" s="153">
        <f>IF(N150="základná",J150,0)</f>
        <v>0</v>
      </c>
      <c r="BF150" s="153">
        <f>IF(N150="znížená",J150,0)</f>
        <v>0</v>
      </c>
      <c r="BG150" s="153">
        <f>IF(N150="zákl. prenesená",J150,0)</f>
        <v>0</v>
      </c>
      <c r="BH150" s="153">
        <f>IF(N150="zníž. prenesená",J150,0)</f>
        <v>0</v>
      </c>
      <c r="BI150" s="153">
        <f>IF(N150="nulová",J150,0)</f>
        <v>0</v>
      </c>
      <c r="BJ150" s="13" t="s">
        <v>87</v>
      </c>
      <c r="BK150" s="153">
        <f>ROUND(I150*H150,2)</f>
        <v>0</v>
      </c>
      <c r="BL150" s="13" t="s">
        <v>259</v>
      </c>
      <c r="BM150" s="152" t="s">
        <v>672</v>
      </c>
    </row>
    <row r="151" spans="2:65" s="11" customFormat="1" ht="25.95" customHeight="1">
      <c r="B151" s="127"/>
      <c r="D151" s="128" t="s">
        <v>74</v>
      </c>
      <c r="E151" s="129" t="s">
        <v>601</v>
      </c>
      <c r="F151" s="129" t="s">
        <v>602</v>
      </c>
      <c r="I151" s="130"/>
      <c r="J151" s="131">
        <f>BK151</f>
        <v>0</v>
      </c>
      <c r="L151" s="127"/>
      <c r="M151" s="132"/>
      <c r="P151" s="133">
        <f>P152+P155+P164</f>
        <v>0</v>
      </c>
      <c r="R151" s="133">
        <f>R152+R155+R164</f>
        <v>5242.7635500000006</v>
      </c>
      <c r="T151" s="134">
        <f>T152+T155+T164</f>
        <v>0</v>
      </c>
      <c r="AR151" s="128" t="s">
        <v>87</v>
      </c>
      <c r="AT151" s="135" t="s">
        <v>74</v>
      </c>
      <c r="AU151" s="135" t="s">
        <v>75</v>
      </c>
      <c r="AY151" s="128" t="s">
        <v>317</v>
      </c>
      <c r="BK151" s="136">
        <f>BK152+BK155+BK164</f>
        <v>0</v>
      </c>
    </row>
    <row r="152" spans="2:65" s="11" customFormat="1" ht="22.8" customHeight="1">
      <c r="B152" s="127"/>
      <c r="D152" s="128" t="s">
        <v>74</v>
      </c>
      <c r="E152" s="137" t="s">
        <v>603</v>
      </c>
      <c r="F152" s="137" t="s">
        <v>604</v>
      </c>
      <c r="I152" s="130"/>
      <c r="J152" s="138">
        <f>BK152</f>
        <v>0</v>
      </c>
      <c r="L152" s="127"/>
      <c r="M152" s="132"/>
      <c r="P152" s="133">
        <f>SUM(P153:P154)</f>
        <v>0</v>
      </c>
      <c r="R152" s="133">
        <f>SUM(R153:R154)</f>
        <v>0</v>
      </c>
      <c r="T152" s="134">
        <f>SUM(T153:T154)</f>
        <v>0</v>
      </c>
      <c r="AR152" s="128" t="s">
        <v>87</v>
      </c>
      <c r="AT152" s="135" t="s">
        <v>74</v>
      </c>
      <c r="AU152" s="135" t="s">
        <v>82</v>
      </c>
      <c r="AY152" s="128" t="s">
        <v>317</v>
      </c>
      <c r="BK152" s="136">
        <f>SUM(BK153:BK154)</f>
        <v>0</v>
      </c>
    </row>
    <row r="153" spans="2:65" s="1" customFormat="1" ht="24.15" customHeight="1">
      <c r="B153" s="139"/>
      <c r="C153" s="140" t="s">
        <v>362</v>
      </c>
      <c r="D153" s="140" t="s">
        <v>319</v>
      </c>
      <c r="E153" s="141" t="s">
        <v>605</v>
      </c>
      <c r="F153" s="142" t="s">
        <v>606</v>
      </c>
      <c r="G153" s="143" t="s">
        <v>375</v>
      </c>
      <c r="H153" s="144">
        <v>18.399999999999999</v>
      </c>
      <c r="I153" s="145"/>
      <c r="J153" s="146">
        <f>ROUND(I153*H153,2)</f>
        <v>0</v>
      </c>
      <c r="K153" s="147"/>
      <c r="L153" s="28"/>
      <c r="M153" s="148" t="s">
        <v>1</v>
      </c>
      <c r="N153" s="149" t="s">
        <v>41</v>
      </c>
      <c r="P153" s="150">
        <f>O153*H153</f>
        <v>0</v>
      </c>
      <c r="Q153" s="150">
        <v>0</v>
      </c>
      <c r="R153" s="150">
        <f>Q153*H153</f>
        <v>0</v>
      </c>
      <c r="S153" s="150">
        <v>0</v>
      </c>
      <c r="T153" s="151">
        <f>S153*H153</f>
        <v>0</v>
      </c>
      <c r="AR153" s="152" t="s">
        <v>372</v>
      </c>
      <c r="AT153" s="152" t="s">
        <v>319</v>
      </c>
      <c r="AU153" s="152" t="s">
        <v>87</v>
      </c>
      <c r="AY153" s="13" t="s">
        <v>317</v>
      </c>
      <c r="BE153" s="153">
        <f>IF(N153="základná",J153,0)</f>
        <v>0</v>
      </c>
      <c r="BF153" s="153">
        <f>IF(N153="znížená",J153,0)</f>
        <v>0</v>
      </c>
      <c r="BG153" s="153">
        <f>IF(N153="zákl. prenesená",J153,0)</f>
        <v>0</v>
      </c>
      <c r="BH153" s="153">
        <f>IF(N153="zníž. prenesená",J153,0)</f>
        <v>0</v>
      </c>
      <c r="BI153" s="153">
        <f>IF(N153="nulová",J153,0)</f>
        <v>0</v>
      </c>
      <c r="BJ153" s="13" t="s">
        <v>87</v>
      </c>
      <c r="BK153" s="153">
        <f>ROUND(I153*H153,2)</f>
        <v>0</v>
      </c>
      <c r="BL153" s="13" t="s">
        <v>372</v>
      </c>
      <c r="BM153" s="152" t="s">
        <v>673</v>
      </c>
    </row>
    <row r="154" spans="2:65" s="1" customFormat="1" ht="16.5" customHeight="1">
      <c r="B154" s="139"/>
      <c r="C154" s="154" t="s">
        <v>364</v>
      </c>
      <c r="D154" s="154" t="s">
        <v>353</v>
      </c>
      <c r="E154" s="155" t="s">
        <v>614</v>
      </c>
      <c r="F154" s="156" t="s">
        <v>615</v>
      </c>
      <c r="G154" s="157" t="s">
        <v>583</v>
      </c>
      <c r="H154" s="158">
        <v>21.16</v>
      </c>
      <c r="I154" s="159"/>
      <c r="J154" s="160">
        <f>ROUND(I154*H154,2)</f>
        <v>0</v>
      </c>
      <c r="K154" s="161"/>
      <c r="L154" s="162"/>
      <c r="M154" s="163" t="s">
        <v>1</v>
      </c>
      <c r="N154" s="164" t="s">
        <v>41</v>
      </c>
      <c r="P154" s="150">
        <f>O154*H154</f>
        <v>0</v>
      </c>
      <c r="Q154" s="150">
        <v>0</v>
      </c>
      <c r="R154" s="150">
        <f>Q154*H154</f>
        <v>0</v>
      </c>
      <c r="S154" s="150">
        <v>0</v>
      </c>
      <c r="T154" s="151">
        <f>S154*H154</f>
        <v>0</v>
      </c>
      <c r="AR154" s="152" t="s">
        <v>529</v>
      </c>
      <c r="AT154" s="152" t="s">
        <v>353</v>
      </c>
      <c r="AU154" s="152" t="s">
        <v>87</v>
      </c>
      <c r="AY154" s="13" t="s">
        <v>317</v>
      </c>
      <c r="BE154" s="153">
        <f>IF(N154="základná",J154,0)</f>
        <v>0</v>
      </c>
      <c r="BF154" s="153">
        <f>IF(N154="znížená",J154,0)</f>
        <v>0</v>
      </c>
      <c r="BG154" s="153">
        <f>IF(N154="zákl. prenesená",J154,0)</f>
        <v>0</v>
      </c>
      <c r="BH154" s="153">
        <f>IF(N154="zníž. prenesená",J154,0)</f>
        <v>0</v>
      </c>
      <c r="BI154" s="153">
        <f>IF(N154="nulová",J154,0)</f>
        <v>0</v>
      </c>
      <c r="BJ154" s="13" t="s">
        <v>87</v>
      </c>
      <c r="BK154" s="153">
        <f>ROUND(I154*H154,2)</f>
        <v>0</v>
      </c>
      <c r="BL154" s="13" t="s">
        <v>372</v>
      </c>
      <c r="BM154" s="152" t="s">
        <v>674</v>
      </c>
    </row>
    <row r="155" spans="2:65" s="11" customFormat="1" ht="22.8" customHeight="1">
      <c r="B155" s="127"/>
      <c r="D155" s="128" t="s">
        <v>74</v>
      </c>
      <c r="E155" s="137" t="s">
        <v>617</v>
      </c>
      <c r="F155" s="137" t="s">
        <v>618</v>
      </c>
      <c r="I155" s="130"/>
      <c r="J155" s="138">
        <f>BK155</f>
        <v>0</v>
      </c>
      <c r="L155" s="127"/>
      <c r="M155" s="132"/>
      <c r="P155" s="133">
        <f>SUM(P156:P163)</f>
        <v>0</v>
      </c>
      <c r="R155" s="133">
        <f>SUM(R156:R163)</f>
        <v>5045.7931500000004</v>
      </c>
      <c r="T155" s="134">
        <f>SUM(T156:T163)</f>
        <v>0</v>
      </c>
      <c r="AR155" s="128" t="s">
        <v>87</v>
      </c>
      <c r="AT155" s="135" t="s">
        <v>74</v>
      </c>
      <c r="AU155" s="135" t="s">
        <v>82</v>
      </c>
      <c r="AY155" s="128" t="s">
        <v>317</v>
      </c>
      <c r="BK155" s="136">
        <f>SUM(BK156:BK163)</f>
        <v>0</v>
      </c>
    </row>
    <row r="156" spans="2:65" s="1" customFormat="1" ht="16.5" customHeight="1">
      <c r="B156" s="139"/>
      <c r="C156" s="140" t="s">
        <v>368</v>
      </c>
      <c r="D156" s="140" t="s">
        <v>319</v>
      </c>
      <c r="E156" s="141" t="s">
        <v>619</v>
      </c>
      <c r="F156" s="142" t="s">
        <v>620</v>
      </c>
      <c r="G156" s="143" t="s">
        <v>433</v>
      </c>
      <c r="H156" s="144">
        <v>620</v>
      </c>
      <c r="I156" s="145"/>
      <c r="J156" s="146">
        <f t="shared" ref="J156:J163" si="0">ROUND(I156*H156,2)</f>
        <v>0</v>
      </c>
      <c r="K156" s="147"/>
      <c r="L156" s="28"/>
      <c r="M156" s="148" t="s">
        <v>1</v>
      </c>
      <c r="N156" s="149" t="s">
        <v>41</v>
      </c>
      <c r="P156" s="150">
        <f t="shared" ref="P156:P163" si="1">O156*H156</f>
        <v>0</v>
      </c>
      <c r="Q156" s="150">
        <v>0</v>
      </c>
      <c r="R156" s="150">
        <f t="shared" ref="R156:R163" si="2">Q156*H156</f>
        <v>0</v>
      </c>
      <c r="S156" s="150">
        <v>0</v>
      </c>
      <c r="T156" s="151">
        <f t="shared" ref="T156:T163" si="3">S156*H156</f>
        <v>0</v>
      </c>
      <c r="AR156" s="152" t="s">
        <v>372</v>
      </c>
      <c r="AT156" s="152" t="s">
        <v>319</v>
      </c>
      <c r="AU156" s="152" t="s">
        <v>87</v>
      </c>
      <c r="AY156" s="13" t="s">
        <v>317</v>
      </c>
      <c r="BE156" s="153">
        <f t="shared" ref="BE156:BE163" si="4">IF(N156="základná",J156,0)</f>
        <v>0</v>
      </c>
      <c r="BF156" s="153">
        <f t="shared" ref="BF156:BF163" si="5">IF(N156="znížená",J156,0)</f>
        <v>0</v>
      </c>
      <c r="BG156" s="153">
        <f t="shared" ref="BG156:BG163" si="6">IF(N156="zákl. prenesená",J156,0)</f>
        <v>0</v>
      </c>
      <c r="BH156" s="153">
        <f t="shared" ref="BH156:BH163" si="7">IF(N156="zníž. prenesená",J156,0)</f>
        <v>0</v>
      </c>
      <c r="BI156" s="153">
        <f t="shared" ref="BI156:BI163" si="8">IF(N156="nulová",J156,0)</f>
        <v>0</v>
      </c>
      <c r="BJ156" s="13" t="s">
        <v>87</v>
      </c>
      <c r="BK156" s="153">
        <f t="shared" ref="BK156:BK163" si="9">ROUND(I156*H156,2)</f>
        <v>0</v>
      </c>
      <c r="BL156" s="13" t="s">
        <v>372</v>
      </c>
      <c r="BM156" s="152" t="s">
        <v>675</v>
      </c>
    </row>
    <row r="157" spans="2:65" s="1" customFormat="1" ht="24.15" customHeight="1">
      <c r="B157" s="139"/>
      <c r="C157" s="154" t="s">
        <v>372</v>
      </c>
      <c r="D157" s="154" t="s">
        <v>353</v>
      </c>
      <c r="E157" s="155" t="s">
        <v>622</v>
      </c>
      <c r="F157" s="156" t="s">
        <v>623</v>
      </c>
      <c r="G157" s="157" t="s">
        <v>624</v>
      </c>
      <c r="H157" s="158">
        <v>62.337000000000003</v>
      </c>
      <c r="I157" s="159"/>
      <c r="J157" s="160">
        <f t="shared" si="0"/>
        <v>0</v>
      </c>
      <c r="K157" s="161"/>
      <c r="L157" s="162"/>
      <c r="M157" s="163" t="s">
        <v>1</v>
      </c>
      <c r="N157" s="164" t="s">
        <v>41</v>
      </c>
      <c r="P157" s="150">
        <f t="shared" si="1"/>
        <v>0</v>
      </c>
      <c r="Q157" s="150">
        <v>48</v>
      </c>
      <c r="R157" s="150">
        <f t="shared" si="2"/>
        <v>2992.1760000000004</v>
      </c>
      <c r="S157" s="150">
        <v>0</v>
      </c>
      <c r="T157" s="151">
        <f t="shared" si="3"/>
        <v>0</v>
      </c>
      <c r="AR157" s="152" t="s">
        <v>529</v>
      </c>
      <c r="AT157" s="152" t="s">
        <v>353</v>
      </c>
      <c r="AU157" s="152" t="s">
        <v>87</v>
      </c>
      <c r="AY157" s="13" t="s">
        <v>317</v>
      </c>
      <c r="BE157" s="153">
        <f t="shared" si="4"/>
        <v>0</v>
      </c>
      <c r="BF157" s="153">
        <f t="shared" si="5"/>
        <v>0</v>
      </c>
      <c r="BG157" s="153">
        <f t="shared" si="6"/>
        <v>0</v>
      </c>
      <c r="BH157" s="153">
        <f t="shared" si="7"/>
        <v>0</v>
      </c>
      <c r="BI157" s="153">
        <f t="shared" si="8"/>
        <v>0</v>
      </c>
      <c r="BJ157" s="13" t="s">
        <v>87</v>
      </c>
      <c r="BK157" s="153">
        <f t="shared" si="9"/>
        <v>0</v>
      </c>
      <c r="BL157" s="13" t="s">
        <v>372</v>
      </c>
      <c r="BM157" s="152" t="s">
        <v>676</v>
      </c>
    </row>
    <row r="158" spans="2:65" s="1" customFormat="1" ht="33" customHeight="1">
      <c r="B158" s="139"/>
      <c r="C158" s="154" t="s">
        <v>377</v>
      </c>
      <c r="D158" s="154" t="s">
        <v>353</v>
      </c>
      <c r="E158" s="155" t="s">
        <v>626</v>
      </c>
      <c r="F158" s="156" t="s">
        <v>627</v>
      </c>
      <c r="G158" s="157" t="s">
        <v>624</v>
      </c>
      <c r="H158" s="158">
        <v>3.246</v>
      </c>
      <c r="I158" s="159"/>
      <c r="J158" s="160">
        <f t="shared" si="0"/>
        <v>0</v>
      </c>
      <c r="K158" s="161"/>
      <c r="L158" s="162"/>
      <c r="M158" s="163" t="s">
        <v>1</v>
      </c>
      <c r="N158" s="164" t="s">
        <v>41</v>
      </c>
      <c r="P158" s="150">
        <f t="shared" si="1"/>
        <v>0</v>
      </c>
      <c r="Q158" s="150">
        <v>1.7849999999999999</v>
      </c>
      <c r="R158" s="150">
        <f t="shared" si="2"/>
        <v>5.7941099999999999</v>
      </c>
      <c r="S158" s="150">
        <v>0</v>
      </c>
      <c r="T158" s="151">
        <f t="shared" si="3"/>
        <v>0</v>
      </c>
      <c r="AR158" s="152" t="s">
        <v>529</v>
      </c>
      <c r="AT158" s="152" t="s">
        <v>353</v>
      </c>
      <c r="AU158" s="152" t="s">
        <v>87</v>
      </c>
      <c r="AY158" s="13" t="s">
        <v>317</v>
      </c>
      <c r="BE158" s="153">
        <f t="shared" si="4"/>
        <v>0</v>
      </c>
      <c r="BF158" s="153">
        <f t="shared" si="5"/>
        <v>0</v>
      </c>
      <c r="BG158" s="153">
        <f t="shared" si="6"/>
        <v>0</v>
      </c>
      <c r="BH158" s="153">
        <f t="shared" si="7"/>
        <v>0</v>
      </c>
      <c r="BI158" s="153">
        <f t="shared" si="8"/>
        <v>0</v>
      </c>
      <c r="BJ158" s="13" t="s">
        <v>87</v>
      </c>
      <c r="BK158" s="153">
        <f t="shared" si="9"/>
        <v>0</v>
      </c>
      <c r="BL158" s="13" t="s">
        <v>372</v>
      </c>
      <c r="BM158" s="152" t="s">
        <v>677</v>
      </c>
    </row>
    <row r="159" spans="2:65" s="1" customFormat="1" ht="24.15" customHeight="1">
      <c r="B159" s="139"/>
      <c r="C159" s="154" t="s">
        <v>383</v>
      </c>
      <c r="D159" s="154" t="s">
        <v>353</v>
      </c>
      <c r="E159" s="155" t="s">
        <v>629</v>
      </c>
      <c r="F159" s="156" t="s">
        <v>630</v>
      </c>
      <c r="G159" s="157" t="s">
        <v>452</v>
      </c>
      <c r="H159" s="158">
        <v>988.08</v>
      </c>
      <c r="I159" s="159"/>
      <c r="J159" s="160">
        <f t="shared" si="0"/>
        <v>0</v>
      </c>
      <c r="K159" s="161"/>
      <c r="L159" s="162"/>
      <c r="M159" s="163" t="s">
        <v>1</v>
      </c>
      <c r="N159" s="164" t="s">
        <v>41</v>
      </c>
      <c r="P159" s="150">
        <f t="shared" si="1"/>
        <v>0</v>
      </c>
      <c r="Q159" s="150">
        <v>0.98799999999999999</v>
      </c>
      <c r="R159" s="150">
        <f t="shared" si="2"/>
        <v>976.22304000000008</v>
      </c>
      <c r="S159" s="150">
        <v>0</v>
      </c>
      <c r="T159" s="151">
        <f t="shared" si="3"/>
        <v>0</v>
      </c>
      <c r="AR159" s="152" t="s">
        <v>529</v>
      </c>
      <c r="AT159" s="152" t="s">
        <v>353</v>
      </c>
      <c r="AU159" s="152" t="s">
        <v>87</v>
      </c>
      <c r="AY159" s="13" t="s">
        <v>317</v>
      </c>
      <c r="BE159" s="153">
        <f t="shared" si="4"/>
        <v>0</v>
      </c>
      <c r="BF159" s="153">
        <f t="shared" si="5"/>
        <v>0</v>
      </c>
      <c r="BG159" s="153">
        <f t="shared" si="6"/>
        <v>0</v>
      </c>
      <c r="BH159" s="153">
        <f t="shared" si="7"/>
        <v>0</v>
      </c>
      <c r="BI159" s="153">
        <f t="shared" si="8"/>
        <v>0</v>
      </c>
      <c r="BJ159" s="13" t="s">
        <v>87</v>
      </c>
      <c r="BK159" s="153">
        <f t="shared" si="9"/>
        <v>0</v>
      </c>
      <c r="BL159" s="13" t="s">
        <v>372</v>
      </c>
      <c r="BM159" s="152" t="s">
        <v>678</v>
      </c>
    </row>
    <row r="160" spans="2:65" s="1" customFormat="1" ht="24.15" customHeight="1">
      <c r="B160" s="139"/>
      <c r="C160" s="140" t="s">
        <v>385</v>
      </c>
      <c r="D160" s="140" t="s">
        <v>319</v>
      </c>
      <c r="E160" s="141" t="s">
        <v>632</v>
      </c>
      <c r="F160" s="142" t="s">
        <v>633</v>
      </c>
      <c r="G160" s="143" t="s">
        <v>452</v>
      </c>
      <c r="H160" s="144">
        <v>98.4</v>
      </c>
      <c r="I160" s="145"/>
      <c r="J160" s="146">
        <f t="shared" si="0"/>
        <v>0</v>
      </c>
      <c r="K160" s="147"/>
      <c r="L160" s="28"/>
      <c r="M160" s="148" t="s">
        <v>1</v>
      </c>
      <c r="N160" s="149" t="s">
        <v>41</v>
      </c>
      <c r="P160" s="150">
        <f t="shared" si="1"/>
        <v>0</v>
      </c>
      <c r="Q160" s="150">
        <v>2.1000000000000001E-2</v>
      </c>
      <c r="R160" s="150">
        <f t="shared" si="2"/>
        <v>2.0664000000000002</v>
      </c>
      <c r="S160" s="150">
        <v>0</v>
      </c>
      <c r="T160" s="151">
        <f t="shared" si="3"/>
        <v>0</v>
      </c>
      <c r="AR160" s="152" t="s">
        <v>372</v>
      </c>
      <c r="AT160" s="152" t="s">
        <v>319</v>
      </c>
      <c r="AU160" s="152" t="s">
        <v>87</v>
      </c>
      <c r="AY160" s="13" t="s">
        <v>317</v>
      </c>
      <c r="BE160" s="153">
        <f t="shared" si="4"/>
        <v>0</v>
      </c>
      <c r="BF160" s="153">
        <f t="shared" si="5"/>
        <v>0</v>
      </c>
      <c r="BG160" s="153">
        <f t="shared" si="6"/>
        <v>0</v>
      </c>
      <c r="BH160" s="153">
        <f t="shared" si="7"/>
        <v>0</v>
      </c>
      <c r="BI160" s="153">
        <f t="shared" si="8"/>
        <v>0</v>
      </c>
      <c r="BJ160" s="13" t="s">
        <v>87</v>
      </c>
      <c r="BK160" s="153">
        <f t="shared" si="9"/>
        <v>0</v>
      </c>
      <c r="BL160" s="13" t="s">
        <v>372</v>
      </c>
      <c r="BM160" s="152" t="s">
        <v>679</v>
      </c>
    </row>
    <row r="161" spans="2:65" s="1" customFormat="1" ht="24.15" customHeight="1">
      <c r="B161" s="139"/>
      <c r="C161" s="140" t="s">
        <v>7</v>
      </c>
      <c r="D161" s="140" t="s">
        <v>319</v>
      </c>
      <c r="E161" s="141" t="s">
        <v>635</v>
      </c>
      <c r="F161" s="142" t="s">
        <v>636</v>
      </c>
      <c r="G161" s="143" t="s">
        <v>452</v>
      </c>
      <c r="H161" s="144">
        <v>2256.4</v>
      </c>
      <c r="I161" s="145"/>
      <c r="J161" s="146">
        <f t="shared" si="0"/>
        <v>0</v>
      </c>
      <c r="K161" s="147"/>
      <c r="L161" s="28"/>
      <c r="M161" s="148" t="s">
        <v>1</v>
      </c>
      <c r="N161" s="149" t="s">
        <v>41</v>
      </c>
      <c r="P161" s="150">
        <f t="shared" si="1"/>
        <v>0</v>
      </c>
      <c r="Q161" s="150">
        <v>0.47399999999999998</v>
      </c>
      <c r="R161" s="150">
        <f t="shared" si="2"/>
        <v>1069.5336</v>
      </c>
      <c r="S161" s="150">
        <v>0</v>
      </c>
      <c r="T161" s="151">
        <f t="shared" si="3"/>
        <v>0</v>
      </c>
      <c r="AR161" s="152" t="s">
        <v>372</v>
      </c>
      <c r="AT161" s="152" t="s">
        <v>319</v>
      </c>
      <c r="AU161" s="152" t="s">
        <v>87</v>
      </c>
      <c r="AY161" s="13" t="s">
        <v>317</v>
      </c>
      <c r="BE161" s="153">
        <f t="shared" si="4"/>
        <v>0</v>
      </c>
      <c r="BF161" s="153">
        <f t="shared" si="5"/>
        <v>0</v>
      </c>
      <c r="BG161" s="153">
        <f t="shared" si="6"/>
        <v>0</v>
      </c>
      <c r="BH161" s="153">
        <f t="shared" si="7"/>
        <v>0</v>
      </c>
      <c r="BI161" s="153">
        <f t="shared" si="8"/>
        <v>0</v>
      </c>
      <c r="BJ161" s="13" t="s">
        <v>87</v>
      </c>
      <c r="BK161" s="153">
        <f t="shared" si="9"/>
        <v>0</v>
      </c>
      <c r="BL161" s="13" t="s">
        <v>372</v>
      </c>
      <c r="BM161" s="152" t="s">
        <v>680</v>
      </c>
    </row>
    <row r="162" spans="2:65" s="1" customFormat="1" ht="16.5" customHeight="1">
      <c r="B162" s="139"/>
      <c r="C162" s="140" t="s">
        <v>388</v>
      </c>
      <c r="D162" s="140" t="s">
        <v>319</v>
      </c>
      <c r="E162" s="141" t="s">
        <v>638</v>
      </c>
      <c r="F162" s="142" t="s">
        <v>639</v>
      </c>
      <c r="G162" s="143" t="s">
        <v>452</v>
      </c>
      <c r="H162" s="144">
        <v>859.2</v>
      </c>
      <c r="I162" s="145"/>
      <c r="J162" s="146">
        <f t="shared" si="0"/>
        <v>0</v>
      </c>
      <c r="K162" s="147"/>
      <c r="L162" s="28"/>
      <c r="M162" s="148" t="s">
        <v>1</v>
      </c>
      <c r="N162" s="149" t="s">
        <v>41</v>
      </c>
      <c r="P162" s="150">
        <f t="shared" si="1"/>
        <v>0</v>
      </c>
      <c r="Q162" s="150">
        <v>0</v>
      </c>
      <c r="R162" s="150">
        <f t="shared" si="2"/>
        <v>0</v>
      </c>
      <c r="S162" s="150">
        <v>0</v>
      </c>
      <c r="T162" s="151">
        <f t="shared" si="3"/>
        <v>0</v>
      </c>
      <c r="AR162" s="152" t="s">
        <v>372</v>
      </c>
      <c r="AT162" s="152" t="s">
        <v>319</v>
      </c>
      <c r="AU162" s="152" t="s">
        <v>87</v>
      </c>
      <c r="AY162" s="13" t="s">
        <v>317</v>
      </c>
      <c r="BE162" s="153">
        <f t="shared" si="4"/>
        <v>0</v>
      </c>
      <c r="BF162" s="153">
        <f t="shared" si="5"/>
        <v>0</v>
      </c>
      <c r="BG162" s="153">
        <f t="shared" si="6"/>
        <v>0</v>
      </c>
      <c r="BH162" s="153">
        <f t="shared" si="7"/>
        <v>0</v>
      </c>
      <c r="BI162" s="153">
        <f t="shared" si="8"/>
        <v>0</v>
      </c>
      <c r="BJ162" s="13" t="s">
        <v>87</v>
      </c>
      <c r="BK162" s="153">
        <f t="shared" si="9"/>
        <v>0</v>
      </c>
      <c r="BL162" s="13" t="s">
        <v>372</v>
      </c>
      <c r="BM162" s="152" t="s">
        <v>681</v>
      </c>
    </row>
    <row r="163" spans="2:65" s="1" customFormat="1" ht="24.15" customHeight="1">
      <c r="B163" s="139"/>
      <c r="C163" s="140" t="s">
        <v>392</v>
      </c>
      <c r="D163" s="140" t="s">
        <v>319</v>
      </c>
      <c r="E163" s="141" t="s">
        <v>641</v>
      </c>
      <c r="F163" s="142" t="s">
        <v>682</v>
      </c>
      <c r="G163" s="143" t="s">
        <v>356</v>
      </c>
      <c r="H163" s="144">
        <v>188.10900000000001</v>
      </c>
      <c r="I163" s="145"/>
      <c r="J163" s="146">
        <f t="shared" si="0"/>
        <v>0</v>
      </c>
      <c r="K163" s="147"/>
      <c r="L163" s="28"/>
      <c r="M163" s="148" t="s">
        <v>1</v>
      </c>
      <c r="N163" s="149" t="s">
        <v>41</v>
      </c>
      <c r="P163" s="150">
        <f t="shared" si="1"/>
        <v>0</v>
      </c>
      <c r="Q163" s="150">
        <v>0</v>
      </c>
      <c r="R163" s="150">
        <f t="shared" si="2"/>
        <v>0</v>
      </c>
      <c r="S163" s="150">
        <v>0</v>
      </c>
      <c r="T163" s="151">
        <f t="shared" si="3"/>
        <v>0</v>
      </c>
      <c r="AR163" s="152" t="s">
        <v>372</v>
      </c>
      <c r="AT163" s="152" t="s">
        <v>319</v>
      </c>
      <c r="AU163" s="152" t="s">
        <v>87</v>
      </c>
      <c r="AY163" s="13" t="s">
        <v>317</v>
      </c>
      <c r="BE163" s="153">
        <f t="shared" si="4"/>
        <v>0</v>
      </c>
      <c r="BF163" s="153">
        <f t="shared" si="5"/>
        <v>0</v>
      </c>
      <c r="BG163" s="153">
        <f t="shared" si="6"/>
        <v>0</v>
      </c>
      <c r="BH163" s="153">
        <f t="shared" si="7"/>
        <v>0</v>
      </c>
      <c r="BI163" s="153">
        <f t="shared" si="8"/>
        <v>0</v>
      </c>
      <c r="BJ163" s="13" t="s">
        <v>87</v>
      </c>
      <c r="BK163" s="153">
        <f t="shared" si="9"/>
        <v>0</v>
      </c>
      <c r="BL163" s="13" t="s">
        <v>372</v>
      </c>
      <c r="BM163" s="152" t="s">
        <v>683</v>
      </c>
    </row>
    <row r="164" spans="2:65" s="11" customFormat="1" ht="22.8" customHeight="1">
      <c r="B164" s="127"/>
      <c r="D164" s="128" t="s">
        <v>74</v>
      </c>
      <c r="E164" s="137" t="s">
        <v>654</v>
      </c>
      <c r="F164" s="137" t="s">
        <v>655</v>
      </c>
      <c r="I164" s="130"/>
      <c r="J164" s="138">
        <f>BK164</f>
        <v>0</v>
      </c>
      <c r="L164" s="127"/>
      <c r="M164" s="132"/>
      <c r="P164" s="133">
        <f>P165</f>
        <v>0</v>
      </c>
      <c r="R164" s="133">
        <f>R165</f>
        <v>196.97040000000001</v>
      </c>
      <c r="T164" s="134">
        <f>T165</f>
        <v>0</v>
      </c>
      <c r="AR164" s="128" t="s">
        <v>87</v>
      </c>
      <c r="AT164" s="135" t="s">
        <v>74</v>
      </c>
      <c r="AU164" s="135" t="s">
        <v>82</v>
      </c>
      <c r="AY164" s="128" t="s">
        <v>317</v>
      </c>
      <c r="BK164" s="136">
        <f>BK165</f>
        <v>0</v>
      </c>
    </row>
    <row r="165" spans="2:65" s="1" customFormat="1" ht="16.5" customHeight="1">
      <c r="B165" s="139"/>
      <c r="C165" s="140" t="s">
        <v>396</v>
      </c>
      <c r="D165" s="140" t="s">
        <v>319</v>
      </c>
      <c r="E165" s="141" t="s">
        <v>656</v>
      </c>
      <c r="F165" s="142" t="s">
        <v>657</v>
      </c>
      <c r="G165" s="143" t="s">
        <v>375</v>
      </c>
      <c r="H165" s="144">
        <v>729.52</v>
      </c>
      <c r="I165" s="145"/>
      <c r="J165" s="146">
        <f>ROUND(I165*H165,2)</f>
        <v>0</v>
      </c>
      <c r="K165" s="147"/>
      <c r="L165" s="28"/>
      <c r="M165" s="165" t="s">
        <v>1</v>
      </c>
      <c r="N165" s="166" t="s">
        <v>41</v>
      </c>
      <c r="O165" s="167"/>
      <c r="P165" s="168">
        <f>O165*H165</f>
        <v>0</v>
      </c>
      <c r="Q165" s="168">
        <v>0.27</v>
      </c>
      <c r="R165" s="168">
        <f>Q165*H165</f>
        <v>196.97040000000001</v>
      </c>
      <c r="S165" s="168">
        <v>0</v>
      </c>
      <c r="T165" s="169">
        <f>S165*H165</f>
        <v>0</v>
      </c>
      <c r="AR165" s="152" t="s">
        <v>372</v>
      </c>
      <c r="AT165" s="152" t="s">
        <v>319</v>
      </c>
      <c r="AU165" s="152" t="s">
        <v>87</v>
      </c>
      <c r="AY165" s="13" t="s">
        <v>317</v>
      </c>
      <c r="BE165" s="153">
        <f>IF(N165="základná",J165,0)</f>
        <v>0</v>
      </c>
      <c r="BF165" s="153">
        <f>IF(N165="znížená",J165,0)</f>
        <v>0</v>
      </c>
      <c r="BG165" s="153">
        <f>IF(N165="zákl. prenesená",J165,0)</f>
        <v>0</v>
      </c>
      <c r="BH165" s="153">
        <f>IF(N165="zníž. prenesená",J165,0)</f>
        <v>0</v>
      </c>
      <c r="BI165" s="153">
        <f>IF(N165="nulová",J165,0)</f>
        <v>0</v>
      </c>
      <c r="BJ165" s="13" t="s">
        <v>87</v>
      </c>
      <c r="BK165" s="153">
        <f>ROUND(I165*H165,2)</f>
        <v>0</v>
      </c>
      <c r="BL165" s="13" t="s">
        <v>372</v>
      </c>
      <c r="BM165" s="152" t="s">
        <v>684</v>
      </c>
    </row>
    <row r="166" spans="2:65" s="1" customFormat="1" ht="6.9" customHeight="1">
      <c r="B166" s="43"/>
      <c r="C166" s="44"/>
      <c r="D166" s="44"/>
      <c r="E166" s="44"/>
      <c r="F166" s="44"/>
      <c r="G166" s="44"/>
      <c r="H166" s="44"/>
      <c r="I166" s="44"/>
      <c r="J166" s="44"/>
      <c r="K166" s="44"/>
      <c r="L166" s="28"/>
    </row>
  </sheetData>
  <autoFilter ref="C130:K165" xr:uid="{00000000-0009-0000-0000-000004000000}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211"/>
  <sheetViews>
    <sheetView showGridLines="0" topLeftCell="A116" workbookViewId="0">
      <selection activeCell="X129" sqref="X129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01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3" t="s">
        <v>105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" customHeight="1">
      <c r="B4" s="16"/>
      <c r="D4" s="17" t="s">
        <v>286</v>
      </c>
      <c r="L4" s="16"/>
      <c r="M4" s="92" t="s">
        <v>9</v>
      </c>
      <c r="AT4" s="13" t="s">
        <v>3</v>
      </c>
    </row>
    <row r="5" spans="2:46" ht="6.9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226" t="str">
        <f>'Rekapitulácia stavby'!K6</f>
        <v>Archeoskanzen Bojná</v>
      </c>
      <c r="F7" s="227"/>
      <c r="G7" s="227"/>
      <c r="H7" s="227"/>
      <c r="L7" s="16"/>
    </row>
    <row r="8" spans="2:46" ht="12" customHeight="1">
      <c r="B8" s="16"/>
      <c r="D8" s="23" t="s">
        <v>287</v>
      </c>
      <c r="L8" s="16"/>
    </row>
    <row r="9" spans="2:46" s="1" customFormat="1" ht="16.5" customHeight="1">
      <c r="B9" s="28"/>
      <c r="E9" s="226" t="s">
        <v>288</v>
      </c>
      <c r="F9" s="228"/>
      <c r="G9" s="228"/>
      <c r="H9" s="228"/>
      <c r="L9" s="28"/>
    </row>
    <row r="10" spans="2:46" s="1" customFormat="1" ht="12" customHeight="1">
      <c r="B10" s="28"/>
      <c r="D10" s="23" t="s">
        <v>289</v>
      </c>
      <c r="L10" s="28"/>
    </row>
    <row r="11" spans="2:46" s="1" customFormat="1" ht="16.5" customHeight="1">
      <c r="B11" s="28"/>
      <c r="E11" s="208" t="s">
        <v>685</v>
      </c>
      <c r="F11" s="228"/>
      <c r="G11" s="228"/>
      <c r="H11" s="228"/>
      <c r="L11" s="28"/>
    </row>
    <row r="12" spans="2:46" s="1" customFormat="1" ht="10.199999999999999">
      <c r="B12" s="28"/>
      <c r="L12" s="28"/>
    </row>
    <row r="13" spans="2:46" s="1" customFormat="1" ht="12" customHeight="1">
      <c r="B13" s="28"/>
      <c r="D13" s="23" t="s">
        <v>17</v>
      </c>
      <c r="F13" s="21" t="s">
        <v>1</v>
      </c>
      <c r="I13" s="23" t="s">
        <v>18</v>
      </c>
      <c r="J13" s="21" t="s">
        <v>1</v>
      </c>
      <c r="L13" s="28"/>
    </row>
    <row r="14" spans="2:46" s="1" customFormat="1" ht="12" customHeight="1">
      <c r="B14" s="28"/>
      <c r="D14" s="23" t="s">
        <v>19</v>
      </c>
      <c r="F14" s="21" t="s">
        <v>20</v>
      </c>
      <c r="I14" s="23" t="s">
        <v>21</v>
      </c>
      <c r="J14" s="51" t="str">
        <f>'Rekapitulácia stavby'!AN8</f>
        <v>19. 6. 2024</v>
      </c>
      <c r="L14" s="28"/>
    </row>
    <row r="15" spans="2:46" s="1" customFormat="1" ht="10.8" customHeight="1">
      <c r="B15" s="28"/>
      <c r="L15" s="28"/>
    </row>
    <row r="16" spans="2:46" s="1" customFormat="1" ht="12" customHeight="1">
      <c r="B16" s="28"/>
      <c r="D16" s="23" t="s">
        <v>23</v>
      </c>
      <c r="I16" s="23" t="s">
        <v>24</v>
      </c>
      <c r="J16" s="21" t="s">
        <v>1</v>
      </c>
      <c r="L16" s="28"/>
    </row>
    <row r="17" spans="2:12" s="1" customFormat="1" ht="18" customHeight="1">
      <c r="B17" s="28"/>
      <c r="E17" s="21" t="s">
        <v>25</v>
      </c>
      <c r="I17" s="23" t="s">
        <v>26</v>
      </c>
      <c r="J17" s="21" t="s">
        <v>1</v>
      </c>
      <c r="L17" s="28"/>
    </row>
    <row r="18" spans="2:12" s="1" customFormat="1" ht="6.9" customHeight="1">
      <c r="B18" s="28"/>
      <c r="L18" s="28"/>
    </row>
    <row r="19" spans="2:12" s="1" customFormat="1" ht="12" customHeight="1">
      <c r="B19" s="28"/>
      <c r="D19" s="23" t="s">
        <v>27</v>
      </c>
      <c r="I19" s="23" t="s">
        <v>24</v>
      </c>
      <c r="J19" s="24" t="str">
        <f>'Rekapitulácia stavby'!AN13</f>
        <v>Vyplň údaj</v>
      </c>
      <c r="L19" s="28"/>
    </row>
    <row r="20" spans="2:12" s="1" customFormat="1" ht="18" customHeight="1">
      <c r="B20" s="28"/>
      <c r="E20" s="229" t="str">
        <f>'Rekapitulácia stavby'!E14</f>
        <v>Vyplň údaj</v>
      </c>
      <c r="F20" s="182"/>
      <c r="G20" s="182"/>
      <c r="H20" s="182"/>
      <c r="I20" s="23" t="s">
        <v>26</v>
      </c>
      <c r="J20" s="24" t="str">
        <f>'Rekapitulácia stavby'!AN14</f>
        <v>Vyplň údaj</v>
      </c>
      <c r="L20" s="28"/>
    </row>
    <row r="21" spans="2:12" s="1" customFormat="1" ht="6.9" customHeight="1">
      <c r="B21" s="28"/>
      <c r="L21" s="28"/>
    </row>
    <row r="22" spans="2:12" s="1" customFormat="1" ht="12" customHeight="1">
      <c r="B22" s="28"/>
      <c r="D22" s="23" t="s">
        <v>29</v>
      </c>
      <c r="I22" s="23" t="s">
        <v>24</v>
      </c>
      <c r="J22" s="21" t="s">
        <v>1</v>
      </c>
      <c r="L22" s="28"/>
    </row>
    <row r="23" spans="2:12" s="1" customFormat="1" ht="18" customHeight="1">
      <c r="B23" s="28"/>
      <c r="E23" s="21" t="s">
        <v>30</v>
      </c>
      <c r="I23" s="23" t="s">
        <v>26</v>
      </c>
      <c r="J23" s="21" t="s">
        <v>1</v>
      </c>
      <c r="L23" s="28"/>
    </row>
    <row r="24" spans="2:12" s="1" customFormat="1" ht="6.9" customHeight="1">
      <c r="B24" s="28"/>
      <c r="L24" s="28"/>
    </row>
    <row r="25" spans="2:12" s="1" customFormat="1" ht="12" customHeight="1">
      <c r="B25" s="28"/>
      <c r="D25" s="23" t="s">
        <v>32</v>
      </c>
      <c r="I25" s="23" t="s">
        <v>24</v>
      </c>
      <c r="J25" s="21" t="s">
        <v>1</v>
      </c>
      <c r="L25" s="28"/>
    </row>
    <row r="26" spans="2:12" s="1" customFormat="1" ht="18" customHeight="1">
      <c r="B26" s="28"/>
      <c r="E26" s="21" t="s">
        <v>30</v>
      </c>
      <c r="I26" s="23" t="s">
        <v>26</v>
      </c>
      <c r="J26" s="21" t="s">
        <v>1</v>
      </c>
      <c r="L26" s="28"/>
    </row>
    <row r="27" spans="2:12" s="1" customFormat="1" ht="6.9" customHeight="1">
      <c r="B27" s="28"/>
      <c r="L27" s="28"/>
    </row>
    <row r="28" spans="2:12" s="1" customFormat="1" ht="12" customHeight="1">
      <c r="B28" s="28"/>
      <c r="D28" s="23" t="s">
        <v>33</v>
      </c>
      <c r="L28" s="28"/>
    </row>
    <row r="29" spans="2:12" s="7" customFormat="1" ht="16.5" customHeight="1">
      <c r="B29" s="93"/>
      <c r="E29" s="187" t="s">
        <v>1</v>
      </c>
      <c r="F29" s="187"/>
      <c r="G29" s="187"/>
      <c r="H29" s="187"/>
      <c r="L29" s="93"/>
    </row>
    <row r="30" spans="2:12" s="1" customFormat="1" ht="6.9" customHeight="1">
      <c r="B30" s="28"/>
      <c r="L30" s="28"/>
    </row>
    <row r="31" spans="2:12" s="1" customFormat="1" ht="6.9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35" customHeight="1">
      <c r="B32" s="28"/>
      <c r="D32" s="94" t="s">
        <v>35</v>
      </c>
      <c r="J32" s="65">
        <f>ROUND(J135, 2)</f>
        <v>0</v>
      </c>
      <c r="L32" s="28"/>
    </row>
    <row r="33" spans="2:12" s="1" customFormat="1" ht="6.9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4" customHeight="1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4" customHeight="1">
      <c r="B35" s="28"/>
      <c r="D35" s="54" t="s">
        <v>39</v>
      </c>
      <c r="E35" s="33" t="s">
        <v>40</v>
      </c>
      <c r="F35" s="95">
        <f>ROUND((SUM(BE135:BE210)),  2)</f>
        <v>0</v>
      </c>
      <c r="G35" s="96"/>
      <c r="H35" s="96"/>
      <c r="I35" s="97">
        <v>0.2</v>
      </c>
      <c r="J35" s="95">
        <f>ROUND(((SUM(BE135:BE210))*I35),  2)</f>
        <v>0</v>
      </c>
      <c r="L35" s="28"/>
    </row>
    <row r="36" spans="2:12" s="1" customFormat="1" ht="14.4" customHeight="1">
      <c r="B36" s="28"/>
      <c r="E36" s="33" t="s">
        <v>41</v>
      </c>
      <c r="F36" s="95">
        <f>ROUND((SUM(BF135:BF210)),  2)</f>
        <v>0</v>
      </c>
      <c r="G36" s="96"/>
      <c r="H36" s="96"/>
      <c r="I36" s="97">
        <v>0.2</v>
      </c>
      <c r="J36" s="95">
        <f>ROUND(((SUM(BF135:BF210))*I36),  2)</f>
        <v>0</v>
      </c>
      <c r="L36" s="28"/>
    </row>
    <row r="37" spans="2:12" s="1" customFormat="1" ht="14.4" hidden="1" customHeight="1">
      <c r="B37" s="28"/>
      <c r="E37" s="23" t="s">
        <v>42</v>
      </c>
      <c r="F37" s="84">
        <f>ROUND((SUM(BG135:BG210)),  2)</f>
        <v>0</v>
      </c>
      <c r="I37" s="98">
        <v>0.2</v>
      </c>
      <c r="J37" s="84">
        <f>0</f>
        <v>0</v>
      </c>
      <c r="L37" s="28"/>
    </row>
    <row r="38" spans="2:12" s="1" customFormat="1" ht="14.4" hidden="1" customHeight="1">
      <c r="B38" s="28"/>
      <c r="E38" s="23" t="s">
        <v>43</v>
      </c>
      <c r="F38" s="84">
        <f>ROUND((SUM(BH135:BH210)),  2)</f>
        <v>0</v>
      </c>
      <c r="I38" s="98">
        <v>0.2</v>
      </c>
      <c r="J38" s="84">
        <f>0</f>
        <v>0</v>
      </c>
      <c r="L38" s="28"/>
    </row>
    <row r="39" spans="2:12" s="1" customFormat="1" ht="14.4" hidden="1" customHeight="1">
      <c r="B39" s="28"/>
      <c r="E39" s="33" t="s">
        <v>44</v>
      </c>
      <c r="F39" s="95">
        <f>ROUND((SUM(BI135:BI210)),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6.9" customHeight="1">
      <c r="B40" s="28"/>
      <c r="L40" s="28"/>
    </row>
    <row r="41" spans="2:12" s="1" customFormat="1" ht="25.35" customHeight="1">
      <c r="B41" s="28"/>
      <c r="C41" s="99"/>
      <c r="D41" s="100" t="s">
        <v>45</v>
      </c>
      <c r="E41" s="56"/>
      <c r="F41" s="56"/>
      <c r="G41" s="101" t="s">
        <v>46</v>
      </c>
      <c r="H41" s="102" t="s">
        <v>47</v>
      </c>
      <c r="I41" s="56"/>
      <c r="J41" s="103">
        <f>SUM(J32:J39)</f>
        <v>0</v>
      </c>
      <c r="K41" s="104"/>
      <c r="L41" s="28"/>
    </row>
    <row r="42" spans="2:12" s="1" customFormat="1" ht="14.4" customHeight="1">
      <c r="B42" s="28"/>
      <c r="L42" s="28"/>
    </row>
    <row r="43" spans="2:12" ht="14.4" customHeight="1">
      <c r="B43" s="16"/>
      <c r="L43" s="16"/>
    </row>
    <row r="44" spans="2:12" ht="14.4" customHeight="1">
      <c r="B44" s="16"/>
      <c r="L44" s="16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ht="10.199999999999999">
      <c r="B51" s="16"/>
      <c r="L51" s="16"/>
    </row>
    <row r="52" spans="2:12" ht="10.199999999999999">
      <c r="B52" s="16"/>
      <c r="L52" s="16"/>
    </row>
    <row r="53" spans="2:12" ht="10.199999999999999">
      <c r="B53" s="16"/>
      <c r="L53" s="16"/>
    </row>
    <row r="54" spans="2:12" ht="10.199999999999999">
      <c r="B54" s="16"/>
      <c r="L54" s="16"/>
    </row>
    <row r="55" spans="2:12" ht="10.199999999999999">
      <c r="B55" s="16"/>
      <c r="L55" s="16"/>
    </row>
    <row r="56" spans="2:12" ht="10.199999999999999">
      <c r="B56" s="16"/>
      <c r="L56" s="16"/>
    </row>
    <row r="57" spans="2:12" ht="10.199999999999999">
      <c r="B57" s="16"/>
      <c r="L57" s="16"/>
    </row>
    <row r="58" spans="2:12" ht="10.199999999999999">
      <c r="B58" s="16"/>
      <c r="L58" s="16"/>
    </row>
    <row r="59" spans="2:12" ht="10.199999999999999">
      <c r="B59" s="16"/>
      <c r="L59" s="16"/>
    </row>
    <row r="60" spans="2:12" ht="10.199999999999999">
      <c r="B60" s="16"/>
      <c r="L60" s="16"/>
    </row>
    <row r="61" spans="2:12" s="1" customFormat="1" ht="13.2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ht="10.199999999999999">
      <c r="B62" s="16"/>
      <c r="L62" s="16"/>
    </row>
    <row r="63" spans="2:12" ht="10.199999999999999">
      <c r="B63" s="16"/>
      <c r="L63" s="16"/>
    </row>
    <row r="64" spans="2:12" ht="10.199999999999999">
      <c r="B64" s="16"/>
      <c r="L64" s="16"/>
    </row>
    <row r="65" spans="2:12" s="1" customFormat="1" ht="13.2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ht="10.199999999999999">
      <c r="B66" s="16"/>
      <c r="L66" s="16"/>
    </row>
    <row r="67" spans="2:12" ht="10.199999999999999">
      <c r="B67" s="16"/>
      <c r="L67" s="16"/>
    </row>
    <row r="68" spans="2:12" ht="10.199999999999999">
      <c r="B68" s="16"/>
      <c r="L68" s="16"/>
    </row>
    <row r="69" spans="2:12" ht="10.199999999999999">
      <c r="B69" s="16"/>
      <c r="L69" s="16"/>
    </row>
    <row r="70" spans="2:12" ht="10.199999999999999">
      <c r="B70" s="16"/>
      <c r="L70" s="16"/>
    </row>
    <row r="71" spans="2:12" ht="10.199999999999999">
      <c r="B71" s="16"/>
      <c r="L71" s="16"/>
    </row>
    <row r="72" spans="2:12" ht="10.199999999999999">
      <c r="B72" s="16"/>
      <c r="L72" s="16"/>
    </row>
    <row r="73" spans="2:12" ht="10.199999999999999">
      <c r="B73" s="16"/>
      <c r="L73" s="16"/>
    </row>
    <row r="74" spans="2:12" ht="10.199999999999999">
      <c r="B74" s="16"/>
      <c r="L74" s="16"/>
    </row>
    <row r="75" spans="2:12" ht="10.199999999999999">
      <c r="B75" s="16"/>
      <c r="L75" s="16"/>
    </row>
    <row r="76" spans="2:12" s="1" customFormat="1" ht="13.2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" customHeight="1">
      <c r="B82" s="28"/>
      <c r="C82" s="17" t="s">
        <v>293</v>
      </c>
      <c r="L82" s="28"/>
    </row>
    <row r="83" spans="2:12" s="1" customFormat="1" ht="6.9" customHeight="1">
      <c r="B83" s="28"/>
      <c r="L83" s="28"/>
    </row>
    <row r="84" spans="2:12" s="1" customFormat="1" ht="12" customHeight="1">
      <c r="B84" s="28"/>
      <c r="C84" s="23" t="s">
        <v>15</v>
      </c>
      <c r="L84" s="28"/>
    </row>
    <row r="85" spans="2:12" s="1" customFormat="1" ht="16.5" customHeight="1">
      <c r="B85" s="28"/>
      <c r="E85" s="226" t="str">
        <f>E7</f>
        <v>Archeoskanzen Bojná</v>
      </c>
      <c r="F85" s="227"/>
      <c r="G85" s="227"/>
      <c r="H85" s="227"/>
      <c r="L85" s="28"/>
    </row>
    <row r="86" spans="2:12" ht="12" customHeight="1">
      <c r="B86" s="16"/>
      <c r="C86" s="23" t="s">
        <v>287</v>
      </c>
      <c r="L86" s="16"/>
    </row>
    <row r="87" spans="2:12" s="1" customFormat="1" ht="16.5" customHeight="1">
      <c r="B87" s="28"/>
      <c r="E87" s="226" t="s">
        <v>288</v>
      </c>
      <c r="F87" s="228"/>
      <c r="G87" s="228"/>
      <c r="H87" s="228"/>
      <c r="L87" s="28"/>
    </row>
    <row r="88" spans="2:12" s="1" customFormat="1" ht="12" customHeight="1">
      <c r="B88" s="28"/>
      <c r="C88" s="23" t="s">
        <v>289</v>
      </c>
      <c r="L88" s="28"/>
    </row>
    <row r="89" spans="2:12" s="1" customFormat="1" ht="16.5" customHeight="1">
      <c r="B89" s="28"/>
      <c r="E89" s="208" t="str">
        <f>E11</f>
        <v>SO-1.4 - Veža</v>
      </c>
      <c r="F89" s="228"/>
      <c r="G89" s="228"/>
      <c r="H89" s="228"/>
      <c r="L89" s="28"/>
    </row>
    <row r="90" spans="2:12" s="1" customFormat="1" ht="6.9" customHeight="1">
      <c r="B90" s="28"/>
      <c r="L90" s="28"/>
    </row>
    <row r="91" spans="2:12" s="1" customFormat="1" ht="12" customHeight="1">
      <c r="B91" s="28"/>
      <c r="C91" s="23" t="s">
        <v>19</v>
      </c>
      <c r="F91" s="21" t="str">
        <f>F14</f>
        <v>okrajová časť obce Bojná</v>
      </c>
      <c r="I91" s="23" t="s">
        <v>21</v>
      </c>
      <c r="J91" s="51" t="str">
        <f>IF(J14="","",J14)</f>
        <v>19. 6. 2024</v>
      </c>
      <c r="L91" s="28"/>
    </row>
    <row r="92" spans="2:12" s="1" customFormat="1" ht="6.9" customHeight="1">
      <c r="B92" s="28"/>
      <c r="L92" s="28"/>
    </row>
    <row r="93" spans="2:12" s="1" customFormat="1" ht="40.049999999999997" customHeight="1">
      <c r="B93" s="28"/>
      <c r="C93" s="23" t="s">
        <v>23</v>
      </c>
      <c r="F93" s="21" t="str">
        <f>E17</f>
        <v>Obec Bojná, 201 Bojná, 956 01 Bojná</v>
      </c>
      <c r="I93" s="23" t="s">
        <v>29</v>
      </c>
      <c r="J93" s="26" t="str">
        <f>E23</f>
        <v>Projekt design s.r.o., Brezová 89/1B, Tovarníky</v>
      </c>
      <c r="L93" s="28"/>
    </row>
    <row r="94" spans="2:12" s="1" customFormat="1" ht="40.049999999999997" customHeight="1">
      <c r="B94" s="28"/>
      <c r="C94" s="23" t="s">
        <v>27</v>
      </c>
      <c r="F94" s="21" t="str">
        <f>IF(E20="","",E20)</f>
        <v>Vyplň údaj</v>
      </c>
      <c r="I94" s="23" t="s">
        <v>32</v>
      </c>
      <c r="J94" s="26" t="str">
        <f>E26</f>
        <v>Projekt design s.r.o., Brezová 89/1B, Tovarníky</v>
      </c>
      <c r="L94" s="28"/>
    </row>
    <row r="95" spans="2:12" s="1" customFormat="1" ht="10.35" customHeight="1">
      <c r="B95" s="28"/>
      <c r="L95" s="28"/>
    </row>
    <row r="96" spans="2:12" s="1" customFormat="1" ht="29.25" customHeight="1">
      <c r="B96" s="28"/>
      <c r="C96" s="107" t="s">
        <v>294</v>
      </c>
      <c r="D96" s="99"/>
      <c r="E96" s="99"/>
      <c r="F96" s="99"/>
      <c r="G96" s="99"/>
      <c r="H96" s="99"/>
      <c r="I96" s="99"/>
      <c r="J96" s="108" t="s">
        <v>295</v>
      </c>
      <c r="K96" s="99"/>
      <c r="L96" s="28"/>
    </row>
    <row r="97" spans="2:47" s="1" customFormat="1" ht="10.35" customHeight="1">
      <c r="B97" s="28"/>
      <c r="L97" s="28"/>
    </row>
    <row r="98" spans="2:47" s="1" customFormat="1" ht="22.8" customHeight="1">
      <c r="B98" s="28"/>
      <c r="C98" s="109" t="s">
        <v>296</v>
      </c>
      <c r="J98" s="65">
        <f>J135</f>
        <v>0</v>
      </c>
      <c r="L98" s="28"/>
      <c r="AU98" s="13" t="s">
        <v>297</v>
      </c>
    </row>
    <row r="99" spans="2:47" s="8" customFormat="1" ht="24.9" customHeight="1">
      <c r="B99" s="110"/>
      <c r="D99" s="111" t="s">
        <v>533</v>
      </c>
      <c r="E99" s="112"/>
      <c r="F99" s="112"/>
      <c r="G99" s="112"/>
      <c r="H99" s="112"/>
      <c r="I99" s="112"/>
      <c r="J99" s="113">
        <f>J136</f>
        <v>0</v>
      </c>
      <c r="L99" s="110"/>
    </row>
    <row r="100" spans="2:47" s="9" customFormat="1" ht="19.95" customHeight="1">
      <c r="B100" s="114"/>
      <c r="D100" s="115" t="s">
        <v>534</v>
      </c>
      <c r="E100" s="116"/>
      <c r="F100" s="116"/>
      <c r="G100" s="116"/>
      <c r="H100" s="116"/>
      <c r="I100" s="116"/>
      <c r="J100" s="117">
        <f>J137</f>
        <v>0</v>
      </c>
      <c r="L100" s="114"/>
    </row>
    <row r="101" spans="2:47" s="9" customFormat="1" ht="19.95" customHeight="1">
      <c r="B101" s="114"/>
      <c r="D101" s="115" t="s">
        <v>535</v>
      </c>
      <c r="E101" s="116"/>
      <c r="F101" s="116"/>
      <c r="G101" s="116"/>
      <c r="H101" s="116"/>
      <c r="I101" s="116"/>
      <c r="J101" s="117">
        <f>J148</f>
        <v>0</v>
      </c>
      <c r="L101" s="114"/>
    </row>
    <row r="102" spans="2:47" s="9" customFormat="1" ht="19.95" customHeight="1">
      <c r="B102" s="114"/>
      <c r="D102" s="115" t="s">
        <v>686</v>
      </c>
      <c r="E102" s="116"/>
      <c r="F102" s="116"/>
      <c r="G102" s="116"/>
      <c r="H102" s="116"/>
      <c r="I102" s="116"/>
      <c r="J102" s="117">
        <f>J159</f>
        <v>0</v>
      </c>
      <c r="L102" s="114"/>
    </row>
    <row r="103" spans="2:47" s="9" customFormat="1" ht="19.95" customHeight="1">
      <c r="B103" s="114"/>
      <c r="D103" s="115" t="s">
        <v>537</v>
      </c>
      <c r="E103" s="116"/>
      <c r="F103" s="116"/>
      <c r="G103" s="116"/>
      <c r="H103" s="116"/>
      <c r="I103" s="116"/>
      <c r="J103" s="117">
        <f>J164</f>
        <v>0</v>
      </c>
      <c r="L103" s="114"/>
    </row>
    <row r="104" spans="2:47" s="9" customFormat="1" ht="19.95" customHeight="1">
      <c r="B104" s="114"/>
      <c r="D104" s="115" t="s">
        <v>538</v>
      </c>
      <c r="E104" s="116"/>
      <c r="F104" s="116"/>
      <c r="G104" s="116"/>
      <c r="H104" s="116"/>
      <c r="I104" s="116"/>
      <c r="J104" s="117">
        <f>J171</f>
        <v>0</v>
      </c>
      <c r="L104" s="114"/>
    </row>
    <row r="105" spans="2:47" s="8" customFormat="1" ht="24.9" customHeight="1">
      <c r="B105" s="110"/>
      <c r="D105" s="111" t="s">
        <v>539</v>
      </c>
      <c r="E105" s="112"/>
      <c r="F105" s="112"/>
      <c r="G105" s="112"/>
      <c r="H105" s="112"/>
      <c r="I105" s="112"/>
      <c r="J105" s="113">
        <f>J173</f>
        <v>0</v>
      </c>
      <c r="L105" s="110"/>
    </row>
    <row r="106" spans="2:47" s="9" customFormat="1" ht="19.95" customHeight="1">
      <c r="B106" s="114"/>
      <c r="D106" s="115" t="s">
        <v>540</v>
      </c>
      <c r="E106" s="116"/>
      <c r="F106" s="116"/>
      <c r="G106" s="116"/>
      <c r="H106" s="116"/>
      <c r="I106" s="116"/>
      <c r="J106" s="117">
        <f>J174</f>
        <v>0</v>
      </c>
      <c r="L106" s="114"/>
    </row>
    <row r="107" spans="2:47" s="8" customFormat="1" ht="24.9" customHeight="1">
      <c r="B107" s="110"/>
      <c r="D107" s="111" t="s">
        <v>541</v>
      </c>
      <c r="E107" s="112"/>
      <c r="F107" s="112"/>
      <c r="G107" s="112"/>
      <c r="H107" s="112"/>
      <c r="I107" s="112"/>
      <c r="J107" s="113">
        <f>J176</f>
        <v>0</v>
      </c>
      <c r="L107" s="110"/>
    </row>
    <row r="108" spans="2:47" s="9" customFormat="1" ht="19.95" customHeight="1">
      <c r="B108" s="114"/>
      <c r="D108" s="115" t="s">
        <v>543</v>
      </c>
      <c r="E108" s="116"/>
      <c r="F108" s="116"/>
      <c r="G108" s="116"/>
      <c r="H108" s="116"/>
      <c r="I108" s="116"/>
      <c r="J108" s="117">
        <f>J177</f>
        <v>0</v>
      </c>
      <c r="L108" s="114"/>
    </row>
    <row r="109" spans="2:47" s="9" customFormat="1" ht="19.95" customHeight="1">
      <c r="B109" s="114"/>
      <c r="D109" s="115" t="s">
        <v>687</v>
      </c>
      <c r="E109" s="116"/>
      <c r="F109" s="116"/>
      <c r="G109" s="116"/>
      <c r="H109" s="116"/>
      <c r="I109" s="116"/>
      <c r="J109" s="117">
        <f>J193</f>
        <v>0</v>
      </c>
      <c r="L109" s="114"/>
    </row>
    <row r="110" spans="2:47" s="9" customFormat="1" ht="19.95" customHeight="1">
      <c r="B110" s="114"/>
      <c r="D110" s="115" t="s">
        <v>688</v>
      </c>
      <c r="E110" s="116"/>
      <c r="F110" s="116"/>
      <c r="G110" s="116"/>
      <c r="H110" s="116"/>
      <c r="I110" s="116"/>
      <c r="J110" s="117">
        <f>J198</f>
        <v>0</v>
      </c>
      <c r="L110" s="114"/>
    </row>
    <row r="111" spans="2:47" s="9" customFormat="1" ht="19.95" customHeight="1">
      <c r="B111" s="114"/>
      <c r="D111" s="115" t="s">
        <v>544</v>
      </c>
      <c r="E111" s="116"/>
      <c r="F111" s="116"/>
      <c r="G111" s="116"/>
      <c r="H111" s="116"/>
      <c r="I111" s="116"/>
      <c r="J111" s="117">
        <f>J202</f>
        <v>0</v>
      </c>
      <c r="L111" s="114"/>
    </row>
    <row r="112" spans="2:47" s="9" customFormat="1" ht="19.95" customHeight="1">
      <c r="B112" s="114"/>
      <c r="D112" s="115" t="s">
        <v>545</v>
      </c>
      <c r="E112" s="116"/>
      <c r="F112" s="116"/>
      <c r="G112" s="116"/>
      <c r="H112" s="116"/>
      <c r="I112" s="116"/>
      <c r="J112" s="117">
        <f>J207</f>
        <v>0</v>
      </c>
      <c r="L112" s="114"/>
    </row>
    <row r="113" spans="2:12" s="8" customFormat="1" ht="24.9" customHeight="1">
      <c r="B113" s="110"/>
      <c r="D113" s="111" t="s">
        <v>689</v>
      </c>
      <c r="E113" s="112"/>
      <c r="F113" s="112"/>
      <c r="G113" s="112"/>
      <c r="H113" s="112"/>
      <c r="I113" s="112"/>
      <c r="J113" s="113">
        <f>J209</f>
        <v>0</v>
      </c>
      <c r="L113" s="110"/>
    </row>
    <row r="114" spans="2:12" s="1" customFormat="1" ht="21.75" customHeight="1">
      <c r="B114" s="28"/>
      <c r="L114" s="28"/>
    </row>
    <row r="115" spans="2:12" s="1" customFormat="1" ht="6.9" customHeight="1">
      <c r="B115" s="43"/>
      <c r="C115" s="44"/>
      <c r="D115" s="44"/>
      <c r="E115" s="44"/>
      <c r="F115" s="44"/>
      <c r="G115" s="44"/>
      <c r="H115" s="44"/>
      <c r="I115" s="44"/>
      <c r="J115" s="44"/>
      <c r="K115" s="44"/>
      <c r="L115" s="28"/>
    </row>
    <row r="119" spans="2:12" s="1" customFormat="1" ht="6.9" customHeight="1">
      <c r="B119" s="45"/>
      <c r="C119" s="46"/>
      <c r="D119" s="46"/>
      <c r="E119" s="46"/>
      <c r="F119" s="46"/>
      <c r="G119" s="46"/>
      <c r="H119" s="46"/>
      <c r="I119" s="46"/>
      <c r="J119" s="46"/>
      <c r="K119" s="46"/>
      <c r="L119" s="28"/>
    </row>
    <row r="120" spans="2:12" s="1" customFormat="1" ht="24.9" customHeight="1">
      <c r="B120" s="28"/>
      <c r="C120" s="17" t="s">
        <v>303</v>
      </c>
      <c r="L120" s="28"/>
    </row>
    <row r="121" spans="2:12" s="1" customFormat="1" ht="6.9" customHeight="1">
      <c r="B121" s="28"/>
      <c r="L121" s="28"/>
    </row>
    <row r="122" spans="2:12" s="1" customFormat="1" ht="12" customHeight="1">
      <c r="B122" s="28"/>
      <c r="C122" s="23" t="s">
        <v>15</v>
      </c>
      <c r="L122" s="28"/>
    </row>
    <row r="123" spans="2:12" s="1" customFormat="1" ht="16.5" customHeight="1">
      <c r="B123" s="28"/>
      <c r="E123" s="226" t="str">
        <f>E7</f>
        <v>Archeoskanzen Bojná</v>
      </c>
      <c r="F123" s="227"/>
      <c r="G123" s="227"/>
      <c r="H123" s="227"/>
      <c r="L123" s="28"/>
    </row>
    <row r="124" spans="2:12" ht="12" customHeight="1">
      <c r="B124" s="16"/>
      <c r="C124" s="23" t="s">
        <v>287</v>
      </c>
      <c r="L124" s="16"/>
    </row>
    <row r="125" spans="2:12" s="1" customFormat="1" ht="16.5" customHeight="1">
      <c r="B125" s="28"/>
      <c r="E125" s="226" t="s">
        <v>288</v>
      </c>
      <c r="F125" s="228"/>
      <c r="G125" s="228"/>
      <c r="H125" s="228"/>
      <c r="L125" s="28"/>
    </row>
    <row r="126" spans="2:12" s="1" customFormat="1" ht="12" customHeight="1">
      <c r="B126" s="28"/>
      <c r="C126" s="23" t="s">
        <v>289</v>
      </c>
      <c r="L126" s="28"/>
    </row>
    <row r="127" spans="2:12" s="1" customFormat="1" ht="16.5" customHeight="1">
      <c r="B127" s="28"/>
      <c r="E127" s="208" t="str">
        <f>E11</f>
        <v>SO-1.4 - Veža</v>
      </c>
      <c r="F127" s="228"/>
      <c r="G127" s="228"/>
      <c r="H127" s="228"/>
      <c r="L127" s="28"/>
    </row>
    <row r="128" spans="2:12" s="1" customFormat="1" ht="6.9" customHeight="1">
      <c r="B128" s="28"/>
      <c r="L128" s="28"/>
    </row>
    <row r="129" spans="2:65" s="1" customFormat="1" ht="12" customHeight="1">
      <c r="B129" s="28"/>
      <c r="C129" s="23" t="s">
        <v>19</v>
      </c>
      <c r="F129" s="21" t="str">
        <f>F14</f>
        <v>okrajová časť obce Bojná</v>
      </c>
      <c r="I129" s="23" t="s">
        <v>21</v>
      </c>
      <c r="J129" s="51" t="str">
        <f>IF(J14="","",J14)</f>
        <v>19. 6. 2024</v>
      </c>
      <c r="L129" s="28"/>
    </row>
    <row r="130" spans="2:65" s="1" customFormat="1" ht="6.9" customHeight="1">
      <c r="B130" s="28"/>
      <c r="L130" s="28"/>
    </row>
    <row r="131" spans="2:65" s="1" customFormat="1" ht="40.049999999999997" customHeight="1">
      <c r="B131" s="28"/>
      <c r="C131" s="23" t="s">
        <v>23</v>
      </c>
      <c r="F131" s="21" t="str">
        <f>E17</f>
        <v>Obec Bojná, 201 Bojná, 956 01 Bojná</v>
      </c>
      <c r="I131" s="23" t="s">
        <v>29</v>
      </c>
      <c r="J131" s="26" t="str">
        <f>E23</f>
        <v>Projekt design s.r.o., Brezová 89/1B, Tovarníky</v>
      </c>
      <c r="L131" s="28"/>
    </row>
    <row r="132" spans="2:65" s="1" customFormat="1" ht="40.049999999999997" customHeight="1">
      <c r="B132" s="28"/>
      <c r="C132" s="23" t="s">
        <v>27</v>
      </c>
      <c r="F132" s="21" t="str">
        <f>IF(E20="","",E20)</f>
        <v>Vyplň údaj</v>
      </c>
      <c r="I132" s="23" t="s">
        <v>32</v>
      </c>
      <c r="J132" s="26" t="str">
        <f>E26</f>
        <v>Projekt design s.r.o., Brezová 89/1B, Tovarníky</v>
      </c>
      <c r="L132" s="28"/>
    </row>
    <row r="133" spans="2:65" s="1" customFormat="1" ht="10.35" customHeight="1">
      <c r="B133" s="28"/>
      <c r="L133" s="28"/>
    </row>
    <row r="134" spans="2:65" s="10" customFormat="1" ht="29.25" customHeight="1">
      <c r="B134" s="118"/>
      <c r="C134" s="119" t="s">
        <v>304</v>
      </c>
      <c r="D134" s="120" t="s">
        <v>60</v>
      </c>
      <c r="E134" s="120" t="s">
        <v>56</v>
      </c>
      <c r="F134" s="120" t="s">
        <v>7531</v>
      </c>
      <c r="G134" s="120" t="s">
        <v>305</v>
      </c>
      <c r="H134" s="120" t="s">
        <v>306</v>
      </c>
      <c r="I134" s="120" t="s">
        <v>307</v>
      </c>
      <c r="J134" s="121" t="s">
        <v>295</v>
      </c>
      <c r="K134" s="122" t="s">
        <v>308</v>
      </c>
      <c r="L134" s="118"/>
      <c r="M134" s="58" t="s">
        <v>1</v>
      </c>
      <c r="N134" s="59" t="s">
        <v>39</v>
      </c>
      <c r="O134" s="59" t="s">
        <v>309</v>
      </c>
      <c r="P134" s="59" t="s">
        <v>310</v>
      </c>
      <c r="Q134" s="59" t="s">
        <v>311</v>
      </c>
      <c r="R134" s="59" t="s">
        <v>312</v>
      </c>
      <c r="S134" s="59" t="s">
        <v>313</v>
      </c>
      <c r="T134" s="60" t="s">
        <v>314</v>
      </c>
    </row>
    <row r="135" spans="2:65" s="1" customFormat="1" ht="22.8" customHeight="1">
      <c r="B135" s="28"/>
      <c r="C135" s="63" t="s">
        <v>296</v>
      </c>
      <c r="J135" s="123">
        <f>BK135</f>
        <v>0</v>
      </c>
      <c r="L135" s="28"/>
      <c r="M135" s="61"/>
      <c r="N135" s="52"/>
      <c r="O135" s="52"/>
      <c r="P135" s="124">
        <f>P136+P173+P176+P209</f>
        <v>0</v>
      </c>
      <c r="Q135" s="52"/>
      <c r="R135" s="124">
        <f>R136+R173+R176+R209</f>
        <v>459.938086</v>
      </c>
      <c r="S135" s="52"/>
      <c r="T135" s="125">
        <f>T136+T173+T176+T209</f>
        <v>0</v>
      </c>
      <c r="AT135" s="13" t="s">
        <v>74</v>
      </c>
      <c r="AU135" s="13" t="s">
        <v>297</v>
      </c>
      <c r="BK135" s="126">
        <f>BK136+BK173+BK176+BK209</f>
        <v>0</v>
      </c>
    </row>
    <row r="136" spans="2:65" s="11" customFormat="1" ht="25.95" customHeight="1">
      <c r="B136" s="127"/>
      <c r="D136" s="128" t="s">
        <v>74</v>
      </c>
      <c r="E136" s="129" t="s">
        <v>546</v>
      </c>
      <c r="F136" s="129" t="s">
        <v>547</v>
      </c>
      <c r="I136" s="130"/>
      <c r="J136" s="131">
        <f>BK136</f>
        <v>0</v>
      </c>
      <c r="L136" s="127"/>
      <c r="M136" s="132"/>
      <c r="P136" s="133">
        <f>P137+P148+P159+P164+P171</f>
        <v>0</v>
      </c>
      <c r="R136" s="133">
        <f>R137+R148+R159+R164+R171</f>
        <v>376.22157299999998</v>
      </c>
      <c r="T136" s="134">
        <f>T137+T148+T159+T164+T171</f>
        <v>0</v>
      </c>
      <c r="AR136" s="128" t="s">
        <v>82</v>
      </c>
      <c r="AT136" s="135" t="s">
        <v>74</v>
      </c>
      <c r="AU136" s="135" t="s">
        <v>75</v>
      </c>
      <c r="AY136" s="128" t="s">
        <v>317</v>
      </c>
      <c r="BK136" s="136">
        <f>BK137+BK148+BK159+BK164+BK171</f>
        <v>0</v>
      </c>
    </row>
    <row r="137" spans="2:65" s="11" customFormat="1" ht="22.8" customHeight="1">
      <c r="B137" s="127"/>
      <c r="D137" s="128" t="s">
        <v>74</v>
      </c>
      <c r="E137" s="137" t="s">
        <v>82</v>
      </c>
      <c r="F137" s="137" t="s">
        <v>548</v>
      </c>
      <c r="I137" s="130"/>
      <c r="J137" s="138">
        <f>BK137</f>
        <v>0</v>
      </c>
      <c r="L137" s="127"/>
      <c r="M137" s="132"/>
      <c r="P137" s="133">
        <f>SUM(P138:P147)</f>
        <v>0</v>
      </c>
      <c r="R137" s="133">
        <f>SUM(R138:R147)</f>
        <v>0</v>
      </c>
      <c r="T137" s="134">
        <f>SUM(T138:T147)</f>
        <v>0</v>
      </c>
      <c r="AR137" s="128" t="s">
        <v>82</v>
      </c>
      <c r="AT137" s="135" t="s">
        <v>74</v>
      </c>
      <c r="AU137" s="135" t="s">
        <v>82</v>
      </c>
      <c r="AY137" s="128" t="s">
        <v>317</v>
      </c>
      <c r="BK137" s="136">
        <f>SUM(BK138:BK147)</f>
        <v>0</v>
      </c>
    </row>
    <row r="138" spans="2:65" s="1" customFormat="1" ht="37.799999999999997" customHeight="1">
      <c r="B138" s="139"/>
      <c r="C138" s="140" t="s">
        <v>82</v>
      </c>
      <c r="D138" s="140" t="s">
        <v>319</v>
      </c>
      <c r="E138" s="141" t="s">
        <v>690</v>
      </c>
      <c r="F138" s="142" t="s">
        <v>691</v>
      </c>
      <c r="G138" s="143" t="s">
        <v>322</v>
      </c>
      <c r="H138" s="144">
        <v>1.0940000000000001</v>
      </c>
      <c r="I138" s="145"/>
      <c r="J138" s="146">
        <f t="shared" ref="J138:J147" si="0">ROUND(I138*H138,2)</f>
        <v>0</v>
      </c>
      <c r="K138" s="147"/>
      <c r="L138" s="28"/>
      <c r="M138" s="148" t="s">
        <v>1</v>
      </c>
      <c r="N138" s="149" t="s">
        <v>41</v>
      </c>
      <c r="P138" s="150">
        <f t="shared" ref="P138:P147" si="1">O138*H138</f>
        <v>0</v>
      </c>
      <c r="Q138" s="150">
        <v>0</v>
      </c>
      <c r="R138" s="150">
        <f t="shared" ref="R138:R147" si="2">Q138*H138</f>
        <v>0</v>
      </c>
      <c r="S138" s="150">
        <v>0</v>
      </c>
      <c r="T138" s="151">
        <f t="shared" ref="T138:T147" si="3">S138*H138</f>
        <v>0</v>
      </c>
      <c r="AR138" s="152" t="s">
        <v>259</v>
      </c>
      <c r="AT138" s="152" t="s">
        <v>319</v>
      </c>
      <c r="AU138" s="152" t="s">
        <v>87</v>
      </c>
      <c r="AY138" s="13" t="s">
        <v>317</v>
      </c>
      <c r="BE138" s="153">
        <f t="shared" ref="BE138:BE147" si="4">IF(N138="základná",J138,0)</f>
        <v>0</v>
      </c>
      <c r="BF138" s="153">
        <f t="shared" ref="BF138:BF147" si="5">IF(N138="znížená",J138,0)</f>
        <v>0</v>
      </c>
      <c r="BG138" s="153">
        <f t="shared" ref="BG138:BG147" si="6">IF(N138="zákl. prenesená",J138,0)</f>
        <v>0</v>
      </c>
      <c r="BH138" s="153">
        <f t="shared" ref="BH138:BH147" si="7">IF(N138="zníž. prenesená",J138,0)</f>
        <v>0</v>
      </c>
      <c r="BI138" s="153">
        <f t="shared" ref="BI138:BI147" si="8">IF(N138="nulová",J138,0)</f>
        <v>0</v>
      </c>
      <c r="BJ138" s="13" t="s">
        <v>87</v>
      </c>
      <c r="BK138" s="153">
        <f t="shared" ref="BK138:BK147" si="9">ROUND(I138*H138,2)</f>
        <v>0</v>
      </c>
      <c r="BL138" s="13" t="s">
        <v>259</v>
      </c>
      <c r="BM138" s="152" t="s">
        <v>692</v>
      </c>
    </row>
    <row r="139" spans="2:65" s="1" customFormat="1" ht="24.15" customHeight="1">
      <c r="B139" s="139"/>
      <c r="C139" s="140" t="s">
        <v>87</v>
      </c>
      <c r="D139" s="140" t="s">
        <v>319</v>
      </c>
      <c r="E139" s="141" t="s">
        <v>693</v>
      </c>
      <c r="F139" s="142" t="s">
        <v>694</v>
      </c>
      <c r="G139" s="143" t="s">
        <v>322</v>
      </c>
      <c r="H139" s="144">
        <v>23.501999999999999</v>
      </c>
      <c r="I139" s="145"/>
      <c r="J139" s="146">
        <f t="shared" si="0"/>
        <v>0</v>
      </c>
      <c r="K139" s="147"/>
      <c r="L139" s="28"/>
      <c r="M139" s="148" t="s">
        <v>1</v>
      </c>
      <c r="N139" s="149" t="s">
        <v>41</v>
      </c>
      <c r="P139" s="150">
        <f t="shared" si="1"/>
        <v>0</v>
      </c>
      <c r="Q139" s="150">
        <v>0</v>
      </c>
      <c r="R139" s="150">
        <f t="shared" si="2"/>
        <v>0</v>
      </c>
      <c r="S139" s="150">
        <v>0</v>
      </c>
      <c r="T139" s="151">
        <f t="shared" si="3"/>
        <v>0</v>
      </c>
      <c r="AR139" s="152" t="s">
        <v>259</v>
      </c>
      <c r="AT139" s="152" t="s">
        <v>319</v>
      </c>
      <c r="AU139" s="152" t="s">
        <v>87</v>
      </c>
      <c r="AY139" s="13" t="s">
        <v>317</v>
      </c>
      <c r="BE139" s="153">
        <f t="shared" si="4"/>
        <v>0</v>
      </c>
      <c r="BF139" s="153">
        <f t="shared" si="5"/>
        <v>0</v>
      </c>
      <c r="BG139" s="153">
        <f t="shared" si="6"/>
        <v>0</v>
      </c>
      <c r="BH139" s="153">
        <f t="shared" si="7"/>
        <v>0</v>
      </c>
      <c r="BI139" s="153">
        <f t="shared" si="8"/>
        <v>0</v>
      </c>
      <c r="BJ139" s="13" t="s">
        <v>87</v>
      </c>
      <c r="BK139" s="153">
        <f t="shared" si="9"/>
        <v>0</v>
      </c>
      <c r="BL139" s="13" t="s">
        <v>259</v>
      </c>
      <c r="BM139" s="152" t="s">
        <v>695</v>
      </c>
    </row>
    <row r="140" spans="2:65" s="1" customFormat="1" ht="24.15" customHeight="1">
      <c r="B140" s="139"/>
      <c r="C140" s="140" t="s">
        <v>92</v>
      </c>
      <c r="D140" s="140" t="s">
        <v>319</v>
      </c>
      <c r="E140" s="141" t="s">
        <v>696</v>
      </c>
      <c r="F140" s="142" t="s">
        <v>697</v>
      </c>
      <c r="G140" s="143" t="s">
        <v>322</v>
      </c>
      <c r="H140" s="144">
        <v>7.0510000000000002</v>
      </c>
      <c r="I140" s="145"/>
      <c r="J140" s="146">
        <f t="shared" si="0"/>
        <v>0</v>
      </c>
      <c r="K140" s="147"/>
      <c r="L140" s="28"/>
      <c r="M140" s="148" t="s">
        <v>1</v>
      </c>
      <c r="N140" s="149" t="s">
        <v>41</v>
      </c>
      <c r="P140" s="150">
        <f t="shared" si="1"/>
        <v>0</v>
      </c>
      <c r="Q140" s="150">
        <v>0</v>
      </c>
      <c r="R140" s="150">
        <f t="shared" si="2"/>
        <v>0</v>
      </c>
      <c r="S140" s="150">
        <v>0</v>
      </c>
      <c r="T140" s="151">
        <f t="shared" si="3"/>
        <v>0</v>
      </c>
      <c r="AR140" s="152" t="s">
        <v>259</v>
      </c>
      <c r="AT140" s="152" t="s">
        <v>319</v>
      </c>
      <c r="AU140" s="152" t="s">
        <v>87</v>
      </c>
      <c r="AY140" s="13" t="s">
        <v>317</v>
      </c>
      <c r="BE140" s="153">
        <f t="shared" si="4"/>
        <v>0</v>
      </c>
      <c r="BF140" s="153">
        <f t="shared" si="5"/>
        <v>0</v>
      </c>
      <c r="BG140" s="153">
        <f t="shared" si="6"/>
        <v>0</v>
      </c>
      <c r="BH140" s="153">
        <f t="shared" si="7"/>
        <v>0</v>
      </c>
      <c r="BI140" s="153">
        <f t="shared" si="8"/>
        <v>0</v>
      </c>
      <c r="BJ140" s="13" t="s">
        <v>87</v>
      </c>
      <c r="BK140" s="153">
        <f t="shared" si="9"/>
        <v>0</v>
      </c>
      <c r="BL140" s="13" t="s">
        <v>259</v>
      </c>
      <c r="BM140" s="152" t="s">
        <v>698</v>
      </c>
    </row>
    <row r="141" spans="2:65" s="1" customFormat="1" ht="24.15" customHeight="1">
      <c r="B141" s="139"/>
      <c r="C141" s="140" t="s">
        <v>259</v>
      </c>
      <c r="D141" s="140" t="s">
        <v>319</v>
      </c>
      <c r="E141" s="141" t="s">
        <v>699</v>
      </c>
      <c r="F141" s="142" t="s">
        <v>700</v>
      </c>
      <c r="G141" s="143" t="s">
        <v>322</v>
      </c>
      <c r="H141" s="144">
        <v>59.034999999999997</v>
      </c>
      <c r="I141" s="145"/>
      <c r="J141" s="146">
        <f t="shared" si="0"/>
        <v>0</v>
      </c>
      <c r="K141" s="147"/>
      <c r="L141" s="28"/>
      <c r="M141" s="148" t="s">
        <v>1</v>
      </c>
      <c r="N141" s="149" t="s">
        <v>41</v>
      </c>
      <c r="P141" s="150">
        <f t="shared" si="1"/>
        <v>0</v>
      </c>
      <c r="Q141" s="150">
        <v>0</v>
      </c>
      <c r="R141" s="150">
        <f t="shared" si="2"/>
        <v>0</v>
      </c>
      <c r="S141" s="150">
        <v>0</v>
      </c>
      <c r="T141" s="151">
        <f t="shared" si="3"/>
        <v>0</v>
      </c>
      <c r="AR141" s="152" t="s">
        <v>259</v>
      </c>
      <c r="AT141" s="152" t="s">
        <v>319</v>
      </c>
      <c r="AU141" s="152" t="s">
        <v>87</v>
      </c>
      <c r="AY141" s="13" t="s">
        <v>317</v>
      </c>
      <c r="BE141" s="153">
        <f t="shared" si="4"/>
        <v>0</v>
      </c>
      <c r="BF141" s="153">
        <f t="shared" si="5"/>
        <v>0</v>
      </c>
      <c r="BG141" s="153">
        <f t="shared" si="6"/>
        <v>0</v>
      </c>
      <c r="BH141" s="153">
        <f t="shared" si="7"/>
        <v>0</v>
      </c>
      <c r="BI141" s="153">
        <f t="shared" si="8"/>
        <v>0</v>
      </c>
      <c r="BJ141" s="13" t="s">
        <v>87</v>
      </c>
      <c r="BK141" s="153">
        <f t="shared" si="9"/>
        <v>0</v>
      </c>
      <c r="BL141" s="13" t="s">
        <v>259</v>
      </c>
      <c r="BM141" s="152" t="s">
        <v>701</v>
      </c>
    </row>
    <row r="142" spans="2:65" s="1" customFormat="1" ht="24.15" customHeight="1">
      <c r="B142" s="139"/>
      <c r="C142" s="140" t="s">
        <v>262</v>
      </c>
      <c r="D142" s="140" t="s">
        <v>319</v>
      </c>
      <c r="E142" s="141" t="s">
        <v>702</v>
      </c>
      <c r="F142" s="142" t="s">
        <v>703</v>
      </c>
      <c r="G142" s="143" t="s">
        <v>322</v>
      </c>
      <c r="H142" s="144">
        <v>17.710999999999999</v>
      </c>
      <c r="I142" s="145"/>
      <c r="J142" s="146">
        <f t="shared" si="0"/>
        <v>0</v>
      </c>
      <c r="K142" s="147"/>
      <c r="L142" s="28"/>
      <c r="M142" s="148" t="s">
        <v>1</v>
      </c>
      <c r="N142" s="149" t="s">
        <v>41</v>
      </c>
      <c r="P142" s="150">
        <f t="shared" si="1"/>
        <v>0</v>
      </c>
      <c r="Q142" s="150">
        <v>0</v>
      </c>
      <c r="R142" s="150">
        <f t="shared" si="2"/>
        <v>0</v>
      </c>
      <c r="S142" s="150">
        <v>0</v>
      </c>
      <c r="T142" s="151">
        <f t="shared" si="3"/>
        <v>0</v>
      </c>
      <c r="AR142" s="152" t="s">
        <v>259</v>
      </c>
      <c r="AT142" s="152" t="s">
        <v>319</v>
      </c>
      <c r="AU142" s="152" t="s">
        <v>87</v>
      </c>
      <c r="AY142" s="13" t="s">
        <v>317</v>
      </c>
      <c r="BE142" s="153">
        <f t="shared" si="4"/>
        <v>0</v>
      </c>
      <c r="BF142" s="153">
        <f t="shared" si="5"/>
        <v>0</v>
      </c>
      <c r="BG142" s="153">
        <f t="shared" si="6"/>
        <v>0</v>
      </c>
      <c r="BH142" s="153">
        <f t="shared" si="7"/>
        <v>0</v>
      </c>
      <c r="BI142" s="153">
        <f t="shared" si="8"/>
        <v>0</v>
      </c>
      <c r="BJ142" s="13" t="s">
        <v>87</v>
      </c>
      <c r="BK142" s="153">
        <f t="shared" si="9"/>
        <v>0</v>
      </c>
      <c r="BL142" s="13" t="s">
        <v>259</v>
      </c>
      <c r="BM142" s="152" t="s">
        <v>704</v>
      </c>
    </row>
    <row r="143" spans="2:65" s="1" customFormat="1" ht="24.15" customHeight="1">
      <c r="B143" s="139"/>
      <c r="C143" s="140" t="s">
        <v>265</v>
      </c>
      <c r="D143" s="140" t="s">
        <v>319</v>
      </c>
      <c r="E143" s="141" t="s">
        <v>705</v>
      </c>
      <c r="F143" s="142" t="s">
        <v>706</v>
      </c>
      <c r="G143" s="143" t="s">
        <v>322</v>
      </c>
      <c r="H143" s="144">
        <v>1.8</v>
      </c>
      <c r="I143" s="145"/>
      <c r="J143" s="146">
        <f t="shared" si="0"/>
        <v>0</v>
      </c>
      <c r="K143" s="147"/>
      <c r="L143" s="28"/>
      <c r="M143" s="148" t="s">
        <v>1</v>
      </c>
      <c r="N143" s="149" t="s">
        <v>41</v>
      </c>
      <c r="P143" s="150">
        <f t="shared" si="1"/>
        <v>0</v>
      </c>
      <c r="Q143" s="150">
        <v>0</v>
      </c>
      <c r="R143" s="150">
        <f t="shared" si="2"/>
        <v>0</v>
      </c>
      <c r="S143" s="150">
        <v>0</v>
      </c>
      <c r="T143" s="151">
        <f t="shared" si="3"/>
        <v>0</v>
      </c>
      <c r="AR143" s="152" t="s">
        <v>259</v>
      </c>
      <c r="AT143" s="152" t="s">
        <v>319</v>
      </c>
      <c r="AU143" s="152" t="s">
        <v>87</v>
      </c>
      <c r="AY143" s="13" t="s">
        <v>317</v>
      </c>
      <c r="BE143" s="153">
        <f t="shared" si="4"/>
        <v>0</v>
      </c>
      <c r="BF143" s="153">
        <f t="shared" si="5"/>
        <v>0</v>
      </c>
      <c r="BG143" s="153">
        <f t="shared" si="6"/>
        <v>0</v>
      </c>
      <c r="BH143" s="153">
        <f t="shared" si="7"/>
        <v>0</v>
      </c>
      <c r="BI143" s="153">
        <f t="shared" si="8"/>
        <v>0</v>
      </c>
      <c r="BJ143" s="13" t="s">
        <v>87</v>
      </c>
      <c r="BK143" s="153">
        <f t="shared" si="9"/>
        <v>0</v>
      </c>
      <c r="BL143" s="13" t="s">
        <v>259</v>
      </c>
      <c r="BM143" s="152" t="s">
        <v>707</v>
      </c>
    </row>
    <row r="144" spans="2:65" s="1" customFormat="1" ht="24.15" customHeight="1">
      <c r="B144" s="139"/>
      <c r="C144" s="140" t="s">
        <v>268</v>
      </c>
      <c r="D144" s="140" t="s">
        <v>319</v>
      </c>
      <c r="E144" s="141" t="s">
        <v>708</v>
      </c>
      <c r="F144" s="142" t="s">
        <v>709</v>
      </c>
      <c r="G144" s="143" t="s">
        <v>322</v>
      </c>
      <c r="H144" s="144">
        <v>1.8</v>
      </c>
      <c r="I144" s="145"/>
      <c r="J144" s="146">
        <f t="shared" si="0"/>
        <v>0</v>
      </c>
      <c r="K144" s="147"/>
      <c r="L144" s="28"/>
      <c r="M144" s="148" t="s">
        <v>1</v>
      </c>
      <c r="N144" s="149" t="s">
        <v>41</v>
      </c>
      <c r="P144" s="150">
        <f t="shared" si="1"/>
        <v>0</v>
      </c>
      <c r="Q144" s="150">
        <v>0</v>
      </c>
      <c r="R144" s="150">
        <f t="shared" si="2"/>
        <v>0</v>
      </c>
      <c r="S144" s="150">
        <v>0</v>
      </c>
      <c r="T144" s="151">
        <f t="shared" si="3"/>
        <v>0</v>
      </c>
      <c r="AR144" s="152" t="s">
        <v>259</v>
      </c>
      <c r="AT144" s="152" t="s">
        <v>319</v>
      </c>
      <c r="AU144" s="152" t="s">
        <v>87</v>
      </c>
      <c r="AY144" s="13" t="s">
        <v>317</v>
      </c>
      <c r="BE144" s="153">
        <f t="shared" si="4"/>
        <v>0</v>
      </c>
      <c r="BF144" s="153">
        <f t="shared" si="5"/>
        <v>0</v>
      </c>
      <c r="BG144" s="153">
        <f t="shared" si="6"/>
        <v>0</v>
      </c>
      <c r="BH144" s="153">
        <f t="shared" si="7"/>
        <v>0</v>
      </c>
      <c r="BI144" s="153">
        <f t="shared" si="8"/>
        <v>0</v>
      </c>
      <c r="BJ144" s="13" t="s">
        <v>87</v>
      </c>
      <c r="BK144" s="153">
        <f t="shared" si="9"/>
        <v>0</v>
      </c>
      <c r="BL144" s="13" t="s">
        <v>259</v>
      </c>
      <c r="BM144" s="152" t="s">
        <v>710</v>
      </c>
    </row>
    <row r="145" spans="2:65" s="1" customFormat="1" ht="37.799999999999997" customHeight="1">
      <c r="B145" s="139"/>
      <c r="C145" s="140" t="s">
        <v>271</v>
      </c>
      <c r="D145" s="140" t="s">
        <v>319</v>
      </c>
      <c r="E145" s="141" t="s">
        <v>558</v>
      </c>
      <c r="F145" s="142" t="s">
        <v>559</v>
      </c>
      <c r="G145" s="143" t="s">
        <v>322</v>
      </c>
      <c r="H145" s="144">
        <v>84.337000000000003</v>
      </c>
      <c r="I145" s="145"/>
      <c r="J145" s="146">
        <f t="shared" si="0"/>
        <v>0</v>
      </c>
      <c r="K145" s="147"/>
      <c r="L145" s="28"/>
      <c r="M145" s="148" t="s">
        <v>1</v>
      </c>
      <c r="N145" s="149" t="s">
        <v>41</v>
      </c>
      <c r="P145" s="150">
        <f t="shared" si="1"/>
        <v>0</v>
      </c>
      <c r="Q145" s="150">
        <v>0</v>
      </c>
      <c r="R145" s="150">
        <f t="shared" si="2"/>
        <v>0</v>
      </c>
      <c r="S145" s="150">
        <v>0</v>
      </c>
      <c r="T145" s="151">
        <f t="shared" si="3"/>
        <v>0</v>
      </c>
      <c r="AR145" s="152" t="s">
        <v>259</v>
      </c>
      <c r="AT145" s="152" t="s">
        <v>319</v>
      </c>
      <c r="AU145" s="152" t="s">
        <v>87</v>
      </c>
      <c r="AY145" s="13" t="s">
        <v>317</v>
      </c>
      <c r="BE145" s="153">
        <f t="shared" si="4"/>
        <v>0</v>
      </c>
      <c r="BF145" s="153">
        <f t="shared" si="5"/>
        <v>0</v>
      </c>
      <c r="BG145" s="153">
        <f t="shared" si="6"/>
        <v>0</v>
      </c>
      <c r="BH145" s="153">
        <f t="shared" si="7"/>
        <v>0</v>
      </c>
      <c r="BI145" s="153">
        <f t="shared" si="8"/>
        <v>0</v>
      </c>
      <c r="BJ145" s="13" t="s">
        <v>87</v>
      </c>
      <c r="BK145" s="153">
        <f t="shared" si="9"/>
        <v>0</v>
      </c>
      <c r="BL145" s="13" t="s">
        <v>259</v>
      </c>
      <c r="BM145" s="152" t="s">
        <v>711</v>
      </c>
    </row>
    <row r="146" spans="2:65" s="1" customFormat="1" ht="16.5" customHeight="1">
      <c r="B146" s="139"/>
      <c r="C146" s="140" t="s">
        <v>274</v>
      </c>
      <c r="D146" s="140" t="s">
        <v>319</v>
      </c>
      <c r="E146" s="141" t="s">
        <v>561</v>
      </c>
      <c r="F146" s="142" t="s">
        <v>562</v>
      </c>
      <c r="G146" s="143" t="s">
        <v>322</v>
      </c>
      <c r="H146" s="144">
        <v>84.337000000000003</v>
      </c>
      <c r="I146" s="145"/>
      <c r="J146" s="146">
        <f t="shared" si="0"/>
        <v>0</v>
      </c>
      <c r="K146" s="147"/>
      <c r="L146" s="28"/>
      <c r="M146" s="148" t="s">
        <v>1</v>
      </c>
      <c r="N146" s="149" t="s">
        <v>41</v>
      </c>
      <c r="P146" s="150">
        <f t="shared" si="1"/>
        <v>0</v>
      </c>
      <c r="Q146" s="150">
        <v>0</v>
      </c>
      <c r="R146" s="150">
        <f t="shared" si="2"/>
        <v>0</v>
      </c>
      <c r="S146" s="150">
        <v>0</v>
      </c>
      <c r="T146" s="151">
        <f t="shared" si="3"/>
        <v>0</v>
      </c>
      <c r="AR146" s="152" t="s">
        <v>259</v>
      </c>
      <c r="AT146" s="152" t="s">
        <v>319</v>
      </c>
      <c r="AU146" s="152" t="s">
        <v>87</v>
      </c>
      <c r="AY146" s="13" t="s">
        <v>317</v>
      </c>
      <c r="BE146" s="153">
        <f t="shared" si="4"/>
        <v>0</v>
      </c>
      <c r="BF146" s="153">
        <f t="shared" si="5"/>
        <v>0</v>
      </c>
      <c r="BG146" s="153">
        <f t="shared" si="6"/>
        <v>0</v>
      </c>
      <c r="BH146" s="153">
        <f t="shared" si="7"/>
        <v>0</v>
      </c>
      <c r="BI146" s="153">
        <f t="shared" si="8"/>
        <v>0</v>
      </c>
      <c r="BJ146" s="13" t="s">
        <v>87</v>
      </c>
      <c r="BK146" s="153">
        <f t="shared" si="9"/>
        <v>0</v>
      </c>
      <c r="BL146" s="13" t="s">
        <v>259</v>
      </c>
      <c r="BM146" s="152" t="s">
        <v>712</v>
      </c>
    </row>
    <row r="147" spans="2:65" s="1" customFormat="1" ht="37.799999999999997" customHeight="1">
      <c r="B147" s="139"/>
      <c r="C147" s="140" t="s">
        <v>277</v>
      </c>
      <c r="D147" s="140" t="s">
        <v>319</v>
      </c>
      <c r="E147" s="141" t="s">
        <v>713</v>
      </c>
      <c r="F147" s="142" t="s">
        <v>714</v>
      </c>
      <c r="G147" s="143" t="s">
        <v>322</v>
      </c>
      <c r="H147" s="144">
        <v>54.920999999999999</v>
      </c>
      <c r="I147" s="145"/>
      <c r="J147" s="146">
        <f t="shared" si="0"/>
        <v>0</v>
      </c>
      <c r="K147" s="147"/>
      <c r="L147" s="28"/>
      <c r="M147" s="148" t="s">
        <v>1</v>
      </c>
      <c r="N147" s="149" t="s">
        <v>41</v>
      </c>
      <c r="P147" s="150">
        <f t="shared" si="1"/>
        <v>0</v>
      </c>
      <c r="Q147" s="150">
        <v>0</v>
      </c>
      <c r="R147" s="150">
        <f t="shared" si="2"/>
        <v>0</v>
      </c>
      <c r="S147" s="150">
        <v>0</v>
      </c>
      <c r="T147" s="151">
        <f t="shared" si="3"/>
        <v>0</v>
      </c>
      <c r="AR147" s="152" t="s">
        <v>259</v>
      </c>
      <c r="AT147" s="152" t="s">
        <v>319</v>
      </c>
      <c r="AU147" s="152" t="s">
        <v>87</v>
      </c>
      <c r="AY147" s="13" t="s">
        <v>317</v>
      </c>
      <c r="BE147" s="153">
        <f t="shared" si="4"/>
        <v>0</v>
      </c>
      <c r="BF147" s="153">
        <f t="shared" si="5"/>
        <v>0</v>
      </c>
      <c r="BG147" s="153">
        <f t="shared" si="6"/>
        <v>0</v>
      </c>
      <c r="BH147" s="153">
        <f t="shared" si="7"/>
        <v>0</v>
      </c>
      <c r="BI147" s="153">
        <f t="shared" si="8"/>
        <v>0</v>
      </c>
      <c r="BJ147" s="13" t="s">
        <v>87</v>
      </c>
      <c r="BK147" s="153">
        <f t="shared" si="9"/>
        <v>0</v>
      </c>
      <c r="BL147" s="13" t="s">
        <v>259</v>
      </c>
      <c r="BM147" s="152" t="s">
        <v>715</v>
      </c>
    </row>
    <row r="148" spans="2:65" s="11" customFormat="1" ht="22.8" customHeight="1">
      <c r="B148" s="127"/>
      <c r="D148" s="128" t="s">
        <v>74</v>
      </c>
      <c r="E148" s="137" t="s">
        <v>87</v>
      </c>
      <c r="F148" s="137" t="s">
        <v>564</v>
      </c>
      <c r="I148" s="130"/>
      <c r="J148" s="138">
        <f>BK148</f>
        <v>0</v>
      </c>
      <c r="L148" s="127"/>
      <c r="M148" s="132"/>
      <c r="P148" s="133">
        <f>SUM(P149:P158)</f>
        <v>0</v>
      </c>
      <c r="R148" s="133">
        <f>SUM(R149:R158)</f>
        <v>20.836219</v>
      </c>
      <c r="T148" s="134">
        <f>SUM(T149:T158)</f>
        <v>0</v>
      </c>
      <c r="AR148" s="128" t="s">
        <v>82</v>
      </c>
      <c r="AT148" s="135" t="s">
        <v>74</v>
      </c>
      <c r="AU148" s="135" t="s">
        <v>82</v>
      </c>
      <c r="AY148" s="128" t="s">
        <v>317</v>
      </c>
      <c r="BK148" s="136">
        <f>SUM(BK149:BK158)</f>
        <v>0</v>
      </c>
    </row>
    <row r="149" spans="2:65" s="1" customFormat="1" ht="24.15" customHeight="1">
      <c r="B149" s="139"/>
      <c r="C149" s="140" t="s">
        <v>280</v>
      </c>
      <c r="D149" s="140" t="s">
        <v>319</v>
      </c>
      <c r="E149" s="141" t="s">
        <v>716</v>
      </c>
      <c r="F149" s="142" t="s">
        <v>717</v>
      </c>
      <c r="G149" s="143" t="s">
        <v>322</v>
      </c>
      <c r="H149" s="144">
        <v>2.5000000000000001E-2</v>
      </c>
      <c r="I149" s="145"/>
      <c r="J149" s="146">
        <f t="shared" ref="J149:J158" si="10">ROUND(I149*H149,2)</f>
        <v>0</v>
      </c>
      <c r="K149" s="147"/>
      <c r="L149" s="28"/>
      <c r="M149" s="148" t="s">
        <v>1</v>
      </c>
      <c r="N149" s="149" t="s">
        <v>41</v>
      </c>
      <c r="P149" s="150">
        <f t="shared" ref="P149:P158" si="11">O149*H149</f>
        <v>0</v>
      </c>
      <c r="Q149" s="150">
        <v>5.1999999999999998E-2</v>
      </c>
      <c r="R149" s="150">
        <f t="shared" ref="R149:R158" si="12">Q149*H149</f>
        <v>1.2999999999999999E-3</v>
      </c>
      <c r="S149" s="150">
        <v>0</v>
      </c>
      <c r="T149" s="151">
        <f t="shared" ref="T149:T158" si="13">S149*H149</f>
        <v>0</v>
      </c>
      <c r="AR149" s="152" t="s">
        <v>259</v>
      </c>
      <c r="AT149" s="152" t="s">
        <v>319</v>
      </c>
      <c r="AU149" s="152" t="s">
        <v>87</v>
      </c>
      <c r="AY149" s="13" t="s">
        <v>317</v>
      </c>
      <c r="BE149" s="153">
        <f t="shared" ref="BE149:BE158" si="14">IF(N149="základná",J149,0)</f>
        <v>0</v>
      </c>
      <c r="BF149" s="153">
        <f t="shared" ref="BF149:BF158" si="15">IF(N149="znížená",J149,0)</f>
        <v>0</v>
      </c>
      <c r="BG149" s="153">
        <f t="shared" ref="BG149:BG158" si="16">IF(N149="zákl. prenesená",J149,0)</f>
        <v>0</v>
      </c>
      <c r="BH149" s="153">
        <f t="shared" ref="BH149:BH158" si="17">IF(N149="zníž. prenesená",J149,0)</f>
        <v>0</v>
      </c>
      <c r="BI149" s="153">
        <f t="shared" ref="BI149:BI158" si="18">IF(N149="nulová",J149,0)</f>
        <v>0</v>
      </c>
      <c r="BJ149" s="13" t="s">
        <v>87</v>
      </c>
      <c r="BK149" s="153">
        <f t="shared" ref="BK149:BK158" si="19">ROUND(I149*H149,2)</f>
        <v>0</v>
      </c>
      <c r="BL149" s="13" t="s">
        <v>259</v>
      </c>
      <c r="BM149" s="152" t="s">
        <v>718</v>
      </c>
    </row>
    <row r="150" spans="2:65" s="1" customFormat="1" ht="24.15" customHeight="1">
      <c r="B150" s="139"/>
      <c r="C150" s="140" t="s">
        <v>358</v>
      </c>
      <c r="D150" s="140" t="s">
        <v>319</v>
      </c>
      <c r="E150" s="141" t="s">
        <v>719</v>
      </c>
      <c r="F150" s="142" t="s">
        <v>720</v>
      </c>
      <c r="G150" s="143" t="s">
        <v>322</v>
      </c>
      <c r="H150" s="144">
        <v>0.76500000000000001</v>
      </c>
      <c r="I150" s="145"/>
      <c r="J150" s="146">
        <f t="shared" si="10"/>
        <v>0</v>
      </c>
      <c r="K150" s="147"/>
      <c r="L150" s="28"/>
      <c r="M150" s="148" t="s">
        <v>1</v>
      </c>
      <c r="N150" s="149" t="s">
        <v>41</v>
      </c>
      <c r="P150" s="150">
        <f t="shared" si="11"/>
        <v>0</v>
      </c>
      <c r="Q150" s="150">
        <v>1.7529999999999999</v>
      </c>
      <c r="R150" s="150">
        <f t="shared" si="12"/>
        <v>1.341045</v>
      </c>
      <c r="S150" s="150">
        <v>0</v>
      </c>
      <c r="T150" s="151">
        <f t="shared" si="13"/>
        <v>0</v>
      </c>
      <c r="AR150" s="152" t="s">
        <v>259</v>
      </c>
      <c r="AT150" s="152" t="s">
        <v>319</v>
      </c>
      <c r="AU150" s="152" t="s">
        <v>87</v>
      </c>
      <c r="AY150" s="13" t="s">
        <v>317</v>
      </c>
      <c r="BE150" s="153">
        <f t="shared" si="14"/>
        <v>0</v>
      </c>
      <c r="BF150" s="153">
        <f t="shared" si="15"/>
        <v>0</v>
      </c>
      <c r="BG150" s="153">
        <f t="shared" si="16"/>
        <v>0</v>
      </c>
      <c r="BH150" s="153">
        <f t="shared" si="17"/>
        <v>0</v>
      </c>
      <c r="BI150" s="153">
        <f t="shared" si="18"/>
        <v>0</v>
      </c>
      <c r="BJ150" s="13" t="s">
        <v>87</v>
      </c>
      <c r="BK150" s="153">
        <f t="shared" si="19"/>
        <v>0</v>
      </c>
      <c r="BL150" s="13" t="s">
        <v>259</v>
      </c>
      <c r="BM150" s="152" t="s">
        <v>721</v>
      </c>
    </row>
    <row r="151" spans="2:65" s="1" customFormat="1" ht="24.15" customHeight="1">
      <c r="B151" s="139"/>
      <c r="C151" s="140" t="s">
        <v>362</v>
      </c>
      <c r="D151" s="140" t="s">
        <v>319</v>
      </c>
      <c r="E151" s="141" t="s">
        <v>722</v>
      </c>
      <c r="F151" s="142" t="s">
        <v>723</v>
      </c>
      <c r="G151" s="143" t="s">
        <v>322</v>
      </c>
      <c r="H151" s="144">
        <v>1.9139999999999999</v>
      </c>
      <c r="I151" s="145"/>
      <c r="J151" s="146">
        <f t="shared" si="10"/>
        <v>0</v>
      </c>
      <c r="K151" s="147"/>
      <c r="L151" s="28"/>
      <c r="M151" s="148" t="s">
        <v>1</v>
      </c>
      <c r="N151" s="149" t="s">
        <v>41</v>
      </c>
      <c r="P151" s="150">
        <f t="shared" si="11"/>
        <v>0</v>
      </c>
      <c r="Q151" s="150">
        <v>4.2329999999999997</v>
      </c>
      <c r="R151" s="150">
        <f t="shared" si="12"/>
        <v>8.1019619999999986</v>
      </c>
      <c r="S151" s="150">
        <v>0</v>
      </c>
      <c r="T151" s="151">
        <f t="shared" si="13"/>
        <v>0</v>
      </c>
      <c r="AR151" s="152" t="s">
        <v>259</v>
      </c>
      <c r="AT151" s="152" t="s">
        <v>319</v>
      </c>
      <c r="AU151" s="152" t="s">
        <v>87</v>
      </c>
      <c r="AY151" s="13" t="s">
        <v>317</v>
      </c>
      <c r="BE151" s="153">
        <f t="shared" si="14"/>
        <v>0</v>
      </c>
      <c r="BF151" s="153">
        <f t="shared" si="15"/>
        <v>0</v>
      </c>
      <c r="BG151" s="153">
        <f t="shared" si="16"/>
        <v>0</v>
      </c>
      <c r="BH151" s="153">
        <f t="shared" si="17"/>
        <v>0</v>
      </c>
      <c r="BI151" s="153">
        <f t="shared" si="18"/>
        <v>0</v>
      </c>
      <c r="BJ151" s="13" t="s">
        <v>87</v>
      </c>
      <c r="BK151" s="153">
        <f t="shared" si="19"/>
        <v>0</v>
      </c>
      <c r="BL151" s="13" t="s">
        <v>259</v>
      </c>
      <c r="BM151" s="152" t="s">
        <v>724</v>
      </c>
    </row>
    <row r="152" spans="2:65" s="1" customFormat="1" ht="21.75" customHeight="1">
      <c r="B152" s="139"/>
      <c r="C152" s="140" t="s">
        <v>364</v>
      </c>
      <c r="D152" s="140" t="s">
        <v>319</v>
      </c>
      <c r="E152" s="141" t="s">
        <v>725</v>
      </c>
      <c r="F152" s="142" t="s">
        <v>726</v>
      </c>
      <c r="G152" s="143" t="s">
        <v>375</v>
      </c>
      <c r="H152" s="144">
        <v>2.7</v>
      </c>
      <c r="I152" s="145"/>
      <c r="J152" s="146">
        <f t="shared" si="10"/>
        <v>0</v>
      </c>
      <c r="K152" s="147"/>
      <c r="L152" s="28"/>
      <c r="M152" s="148" t="s">
        <v>1</v>
      </c>
      <c r="N152" s="149" t="s">
        <v>41</v>
      </c>
      <c r="P152" s="150">
        <f t="shared" si="11"/>
        <v>0</v>
      </c>
      <c r="Q152" s="150">
        <v>2E-3</v>
      </c>
      <c r="R152" s="150">
        <f t="shared" si="12"/>
        <v>5.4000000000000003E-3</v>
      </c>
      <c r="S152" s="150">
        <v>0</v>
      </c>
      <c r="T152" s="151">
        <f t="shared" si="13"/>
        <v>0</v>
      </c>
      <c r="AR152" s="152" t="s">
        <v>259</v>
      </c>
      <c r="AT152" s="152" t="s">
        <v>319</v>
      </c>
      <c r="AU152" s="152" t="s">
        <v>87</v>
      </c>
      <c r="AY152" s="13" t="s">
        <v>317</v>
      </c>
      <c r="BE152" s="153">
        <f t="shared" si="14"/>
        <v>0</v>
      </c>
      <c r="BF152" s="153">
        <f t="shared" si="15"/>
        <v>0</v>
      </c>
      <c r="BG152" s="153">
        <f t="shared" si="16"/>
        <v>0</v>
      </c>
      <c r="BH152" s="153">
        <f t="shared" si="17"/>
        <v>0</v>
      </c>
      <c r="BI152" s="153">
        <f t="shared" si="18"/>
        <v>0</v>
      </c>
      <c r="BJ152" s="13" t="s">
        <v>87</v>
      </c>
      <c r="BK152" s="153">
        <f t="shared" si="19"/>
        <v>0</v>
      </c>
      <c r="BL152" s="13" t="s">
        <v>259</v>
      </c>
      <c r="BM152" s="152" t="s">
        <v>727</v>
      </c>
    </row>
    <row r="153" spans="2:65" s="1" customFormat="1" ht="21.75" customHeight="1">
      <c r="B153" s="139"/>
      <c r="C153" s="140" t="s">
        <v>368</v>
      </c>
      <c r="D153" s="140" t="s">
        <v>319</v>
      </c>
      <c r="E153" s="141" t="s">
        <v>728</v>
      </c>
      <c r="F153" s="142" t="s">
        <v>729</v>
      </c>
      <c r="G153" s="143" t="s">
        <v>375</v>
      </c>
      <c r="H153" s="144">
        <v>2.7</v>
      </c>
      <c r="I153" s="145"/>
      <c r="J153" s="146">
        <f t="shared" si="10"/>
        <v>0</v>
      </c>
      <c r="K153" s="147"/>
      <c r="L153" s="28"/>
      <c r="M153" s="148" t="s">
        <v>1</v>
      </c>
      <c r="N153" s="149" t="s">
        <v>41</v>
      </c>
      <c r="P153" s="150">
        <f t="shared" si="11"/>
        <v>0</v>
      </c>
      <c r="Q153" s="150">
        <v>0</v>
      </c>
      <c r="R153" s="150">
        <f t="shared" si="12"/>
        <v>0</v>
      </c>
      <c r="S153" s="150">
        <v>0</v>
      </c>
      <c r="T153" s="151">
        <f t="shared" si="13"/>
        <v>0</v>
      </c>
      <c r="AR153" s="152" t="s">
        <v>259</v>
      </c>
      <c r="AT153" s="152" t="s">
        <v>319</v>
      </c>
      <c r="AU153" s="152" t="s">
        <v>87</v>
      </c>
      <c r="AY153" s="13" t="s">
        <v>317</v>
      </c>
      <c r="BE153" s="153">
        <f t="shared" si="14"/>
        <v>0</v>
      </c>
      <c r="BF153" s="153">
        <f t="shared" si="15"/>
        <v>0</v>
      </c>
      <c r="BG153" s="153">
        <f t="shared" si="16"/>
        <v>0</v>
      </c>
      <c r="BH153" s="153">
        <f t="shared" si="17"/>
        <v>0</v>
      </c>
      <c r="BI153" s="153">
        <f t="shared" si="18"/>
        <v>0</v>
      </c>
      <c r="BJ153" s="13" t="s">
        <v>87</v>
      </c>
      <c r="BK153" s="153">
        <f t="shared" si="19"/>
        <v>0</v>
      </c>
      <c r="BL153" s="13" t="s">
        <v>259</v>
      </c>
      <c r="BM153" s="152" t="s">
        <v>730</v>
      </c>
    </row>
    <row r="154" spans="2:65" s="1" customFormat="1" ht="21.75" customHeight="1">
      <c r="B154" s="139"/>
      <c r="C154" s="140" t="s">
        <v>372</v>
      </c>
      <c r="D154" s="140" t="s">
        <v>319</v>
      </c>
      <c r="E154" s="141" t="s">
        <v>731</v>
      </c>
      <c r="F154" s="142" t="s">
        <v>732</v>
      </c>
      <c r="G154" s="143" t="s">
        <v>356</v>
      </c>
      <c r="H154" s="144">
        <v>8.3000000000000004E-2</v>
      </c>
      <c r="I154" s="145"/>
      <c r="J154" s="146">
        <f t="shared" si="10"/>
        <v>0</v>
      </c>
      <c r="K154" s="147"/>
      <c r="L154" s="28"/>
      <c r="M154" s="148" t="s">
        <v>1</v>
      </c>
      <c r="N154" s="149" t="s">
        <v>41</v>
      </c>
      <c r="P154" s="150">
        <f t="shared" si="11"/>
        <v>0</v>
      </c>
      <c r="Q154" s="150">
        <v>8.5000000000000006E-2</v>
      </c>
      <c r="R154" s="150">
        <f t="shared" si="12"/>
        <v>7.0550000000000005E-3</v>
      </c>
      <c r="S154" s="150">
        <v>0</v>
      </c>
      <c r="T154" s="151">
        <f t="shared" si="13"/>
        <v>0</v>
      </c>
      <c r="AR154" s="152" t="s">
        <v>259</v>
      </c>
      <c r="AT154" s="152" t="s">
        <v>319</v>
      </c>
      <c r="AU154" s="152" t="s">
        <v>87</v>
      </c>
      <c r="AY154" s="13" t="s">
        <v>317</v>
      </c>
      <c r="BE154" s="153">
        <f t="shared" si="14"/>
        <v>0</v>
      </c>
      <c r="BF154" s="153">
        <f t="shared" si="15"/>
        <v>0</v>
      </c>
      <c r="BG154" s="153">
        <f t="shared" si="16"/>
        <v>0</v>
      </c>
      <c r="BH154" s="153">
        <f t="shared" si="17"/>
        <v>0</v>
      </c>
      <c r="BI154" s="153">
        <f t="shared" si="18"/>
        <v>0</v>
      </c>
      <c r="BJ154" s="13" t="s">
        <v>87</v>
      </c>
      <c r="BK154" s="153">
        <f t="shared" si="19"/>
        <v>0</v>
      </c>
      <c r="BL154" s="13" t="s">
        <v>259</v>
      </c>
      <c r="BM154" s="152" t="s">
        <v>733</v>
      </c>
    </row>
    <row r="155" spans="2:65" s="1" customFormat="1" ht="16.5" customHeight="1">
      <c r="B155" s="139"/>
      <c r="C155" s="140" t="s">
        <v>377</v>
      </c>
      <c r="D155" s="140" t="s">
        <v>319</v>
      </c>
      <c r="E155" s="141" t="s">
        <v>734</v>
      </c>
      <c r="F155" s="142" t="s">
        <v>735</v>
      </c>
      <c r="G155" s="143" t="s">
        <v>322</v>
      </c>
      <c r="H155" s="144">
        <v>2.238</v>
      </c>
      <c r="I155" s="145"/>
      <c r="J155" s="146">
        <f t="shared" si="10"/>
        <v>0</v>
      </c>
      <c r="K155" s="147"/>
      <c r="L155" s="28"/>
      <c r="M155" s="148" t="s">
        <v>1</v>
      </c>
      <c r="N155" s="149" t="s">
        <v>41</v>
      </c>
      <c r="P155" s="150">
        <f t="shared" si="11"/>
        <v>0</v>
      </c>
      <c r="Q155" s="150">
        <v>4.9489999999999998</v>
      </c>
      <c r="R155" s="150">
        <f t="shared" si="12"/>
        <v>11.075861999999999</v>
      </c>
      <c r="S155" s="150">
        <v>0</v>
      </c>
      <c r="T155" s="151">
        <f t="shared" si="13"/>
        <v>0</v>
      </c>
      <c r="AR155" s="152" t="s">
        <v>259</v>
      </c>
      <c r="AT155" s="152" t="s">
        <v>319</v>
      </c>
      <c r="AU155" s="152" t="s">
        <v>87</v>
      </c>
      <c r="AY155" s="13" t="s">
        <v>317</v>
      </c>
      <c r="BE155" s="153">
        <f t="shared" si="14"/>
        <v>0</v>
      </c>
      <c r="BF155" s="153">
        <f t="shared" si="15"/>
        <v>0</v>
      </c>
      <c r="BG155" s="153">
        <f t="shared" si="16"/>
        <v>0</v>
      </c>
      <c r="BH155" s="153">
        <f t="shared" si="17"/>
        <v>0</v>
      </c>
      <c r="BI155" s="153">
        <f t="shared" si="18"/>
        <v>0</v>
      </c>
      <c r="BJ155" s="13" t="s">
        <v>87</v>
      </c>
      <c r="BK155" s="153">
        <f t="shared" si="19"/>
        <v>0</v>
      </c>
      <c r="BL155" s="13" t="s">
        <v>259</v>
      </c>
      <c r="BM155" s="152" t="s">
        <v>736</v>
      </c>
    </row>
    <row r="156" spans="2:65" s="1" customFormat="1" ht="16.5" customHeight="1">
      <c r="B156" s="139"/>
      <c r="C156" s="140" t="s">
        <v>383</v>
      </c>
      <c r="D156" s="140" t="s">
        <v>319</v>
      </c>
      <c r="E156" s="141" t="s">
        <v>737</v>
      </c>
      <c r="F156" s="142" t="s">
        <v>738</v>
      </c>
      <c r="G156" s="143" t="s">
        <v>375</v>
      </c>
      <c r="H156" s="144">
        <v>17.899999999999999</v>
      </c>
      <c r="I156" s="145"/>
      <c r="J156" s="146">
        <f t="shared" si="10"/>
        <v>0</v>
      </c>
      <c r="K156" s="147"/>
      <c r="L156" s="28"/>
      <c r="M156" s="148" t="s">
        <v>1</v>
      </c>
      <c r="N156" s="149" t="s">
        <v>41</v>
      </c>
      <c r="P156" s="150">
        <f t="shared" si="11"/>
        <v>0</v>
      </c>
      <c r="Q156" s="150">
        <v>1.2E-2</v>
      </c>
      <c r="R156" s="150">
        <f t="shared" si="12"/>
        <v>0.21479999999999999</v>
      </c>
      <c r="S156" s="150">
        <v>0</v>
      </c>
      <c r="T156" s="151">
        <f t="shared" si="13"/>
        <v>0</v>
      </c>
      <c r="AR156" s="152" t="s">
        <v>259</v>
      </c>
      <c r="AT156" s="152" t="s">
        <v>319</v>
      </c>
      <c r="AU156" s="152" t="s">
        <v>87</v>
      </c>
      <c r="AY156" s="13" t="s">
        <v>317</v>
      </c>
      <c r="BE156" s="153">
        <f t="shared" si="14"/>
        <v>0</v>
      </c>
      <c r="BF156" s="153">
        <f t="shared" si="15"/>
        <v>0</v>
      </c>
      <c r="BG156" s="153">
        <f t="shared" si="16"/>
        <v>0</v>
      </c>
      <c r="BH156" s="153">
        <f t="shared" si="17"/>
        <v>0</v>
      </c>
      <c r="BI156" s="153">
        <f t="shared" si="18"/>
        <v>0</v>
      </c>
      <c r="BJ156" s="13" t="s">
        <v>87</v>
      </c>
      <c r="BK156" s="153">
        <f t="shared" si="19"/>
        <v>0</v>
      </c>
      <c r="BL156" s="13" t="s">
        <v>259</v>
      </c>
      <c r="BM156" s="152" t="s">
        <v>739</v>
      </c>
    </row>
    <row r="157" spans="2:65" s="1" customFormat="1" ht="16.5" customHeight="1">
      <c r="B157" s="139"/>
      <c r="C157" s="140" t="s">
        <v>385</v>
      </c>
      <c r="D157" s="140" t="s">
        <v>319</v>
      </c>
      <c r="E157" s="141" t="s">
        <v>740</v>
      </c>
      <c r="F157" s="142" t="s">
        <v>741</v>
      </c>
      <c r="G157" s="143" t="s">
        <v>375</v>
      </c>
      <c r="H157" s="144">
        <v>17.899999999999999</v>
      </c>
      <c r="I157" s="145"/>
      <c r="J157" s="146">
        <f t="shared" si="10"/>
        <v>0</v>
      </c>
      <c r="K157" s="147"/>
      <c r="L157" s="28"/>
      <c r="M157" s="148" t="s">
        <v>1</v>
      </c>
      <c r="N157" s="149" t="s">
        <v>41</v>
      </c>
      <c r="P157" s="150">
        <f t="shared" si="11"/>
        <v>0</v>
      </c>
      <c r="Q157" s="150">
        <v>0</v>
      </c>
      <c r="R157" s="150">
        <f t="shared" si="12"/>
        <v>0</v>
      </c>
      <c r="S157" s="150">
        <v>0</v>
      </c>
      <c r="T157" s="151">
        <f t="shared" si="13"/>
        <v>0</v>
      </c>
      <c r="AR157" s="152" t="s">
        <v>259</v>
      </c>
      <c r="AT157" s="152" t="s">
        <v>319</v>
      </c>
      <c r="AU157" s="152" t="s">
        <v>87</v>
      </c>
      <c r="AY157" s="13" t="s">
        <v>317</v>
      </c>
      <c r="BE157" s="153">
        <f t="shared" si="14"/>
        <v>0</v>
      </c>
      <c r="BF157" s="153">
        <f t="shared" si="15"/>
        <v>0</v>
      </c>
      <c r="BG157" s="153">
        <f t="shared" si="16"/>
        <v>0</v>
      </c>
      <c r="BH157" s="153">
        <f t="shared" si="17"/>
        <v>0</v>
      </c>
      <c r="BI157" s="153">
        <f t="shared" si="18"/>
        <v>0</v>
      </c>
      <c r="BJ157" s="13" t="s">
        <v>87</v>
      </c>
      <c r="BK157" s="153">
        <f t="shared" si="19"/>
        <v>0</v>
      </c>
      <c r="BL157" s="13" t="s">
        <v>259</v>
      </c>
      <c r="BM157" s="152" t="s">
        <v>742</v>
      </c>
    </row>
    <row r="158" spans="2:65" s="1" customFormat="1" ht="16.5" customHeight="1">
      <c r="B158" s="139"/>
      <c r="C158" s="140" t="s">
        <v>7</v>
      </c>
      <c r="D158" s="140" t="s">
        <v>319</v>
      </c>
      <c r="E158" s="141" t="s">
        <v>743</v>
      </c>
      <c r="F158" s="142" t="s">
        <v>744</v>
      </c>
      <c r="G158" s="143" t="s">
        <v>356</v>
      </c>
      <c r="H158" s="144">
        <v>0.29499999999999998</v>
      </c>
      <c r="I158" s="145"/>
      <c r="J158" s="146">
        <f t="shared" si="10"/>
        <v>0</v>
      </c>
      <c r="K158" s="147"/>
      <c r="L158" s="28"/>
      <c r="M158" s="148" t="s">
        <v>1</v>
      </c>
      <c r="N158" s="149" t="s">
        <v>41</v>
      </c>
      <c r="P158" s="150">
        <f t="shared" si="11"/>
        <v>0</v>
      </c>
      <c r="Q158" s="150">
        <v>0.30099999999999999</v>
      </c>
      <c r="R158" s="150">
        <f t="shared" si="12"/>
        <v>8.8794999999999999E-2</v>
      </c>
      <c r="S158" s="150">
        <v>0</v>
      </c>
      <c r="T158" s="151">
        <f t="shared" si="13"/>
        <v>0</v>
      </c>
      <c r="AR158" s="152" t="s">
        <v>259</v>
      </c>
      <c r="AT158" s="152" t="s">
        <v>319</v>
      </c>
      <c r="AU158" s="152" t="s">
        <v>87</v>
      </c>
      <c r="AY158" s="13" t="s">
        <v>317</v>
      </c>
      <c r="BE158" s="153">
        <f t="shared" si="14"/>
        <v>0</v>
      </c>
      <c r="BF158" s="153">
        <f t="shared" si="15"/>
        <v>0</v>
      </c>
      <c r="BG158" s="153">
        <f t="shared" si="16"/>
        <v>0</v>
      </c>
      <c r="BH158" s="153">
        <f t="shared" si="17"/>
        <v>0</v>
      </c>
      <c r="BI158" s="153">
        <f t="shared" si="18"/>
        <v>0</v>
      </c>
      <c r="BJ158" s="13" t="s">
        <v>87</v>
      </c>
      <c r="BK158" s="153">
        <f t="shared" si="19"/>
        <v>0</v>
      </c>
      <c r="BL158" s="13" t="s">
        <v>259</v>
      </c>
      <c r="BM158" s="152" t="s">
        <v>745</v>
      </c>
    </row>
    <row r="159" spans="2:65" s="11" customFormat="1" ht="22.8" customHeight="1">
      <c r="B159" s="127"/>
      <c r="D159" s="128" t="s">
        <v>74</v>
      </c>
      <c r="E159" s="137" t="s">
        <v>262</v>
      </c>
      <c r="F159" s="137" t="s">
        <v>746</v>
      </c>
      <c r="I159" s="130"/>
      <c r="J159" s="138">
        <f>BK159</f>
        <v>0</v>
      </c>
      <c r="L159" s="127"/>
      <c r="M159" s="132"/>
      <c r="P159" s="133">
        <f>SUM(P160:P163)</f>
        <v>0</v>
      </c>
      <c r="R159" s="133">
        <f>SUM(R160:R163)</f>
        <v>23.501354000000003</v>
      </c>
      <c r="T159" s="134">
        <f>SUM(T160:T163)</f>
        <v>0</v>
      </c>
      <c r="AR159" s="128" t="s">
        <v>82</v>
      </c>
      <c r="AT159" s="135" t="s">
        <v>74</v>
      </c>
      <c r="AU159" s="135" t="s">
        <v>82</v>
      </c>
      <c r="AY159" s="128" t="s">
        <v>317</v>
      </c>
      <c r="BK159" s="136">
        <f>SUM(BK160:BK163)</f>
        <v>0</v>
      </c>
    </row>
    <row r="160" spans="2:65" s="1" customFormat="1" ht="37.799999999999997" customHeight="1">
      <c r="B160" s="139"/>
      <c r="C160" s="140" t="s">
        <v>388</v>
      </c>
      <c r="D160" s="140" t="s">
        <v>319</v>
      </c>
      <c r="E160" s="141" t="s">
        <v>747</v>
      </c>
      <c r="F160" s="142" t="s">
        <v>748</v>
      </c>
      <c r="G160" s="143" t="s">
        <v>375</v>
      </c>
      <c r="H160" s="144">
        <v>5.29</v>
      </c>
      <c r="I160" s="145"/>
      <c r="J160" s="146">
        <f>ROUND(I160*H160,2)</f>
        <v>0</v>
      </c>
      <c r="K160" s="147"/>
      <c r="L160" s="28"/>
      <c r="M160" s="148" t="s">
        <v>1</v>
      </c>
      <c r="N160" s="149" t="s">
        <v>41</v>
      </c>
      <c r="P160" s="150">
        <f>O160*H160</f>
        <v>0</v>
      </c>
      <c r="Q160" s="150">
        <v>0</v>
      </c>
      <c r="R160" s="150">
        <f>Q160*H160</f>
        <v>0</v>
      </c>
      <c r="S160" s="150">
        <v>0</v>
      </c>
      <c r="T160" s="151">
        <f>S160*H160</f>
        <v>0</v>
      </c>
      <c r="AR160" s="152" t="s">
        <v>259</v>
      </c>
      <c r="AT160" s="152" t="s">
        <v>319</v>
      </c>
      <c r="AU160" s="152" t="s">
        <v>87</v>
      </c>
      <c r="AY160" s="13" t="s">
        <v>317</v>
      </c>
      <c r="BE160" s="153">
        <f>IF(N160="základná",J160,0)</f>
        <v>0</v>
      </c>
      <c r="BF160" s="153">
        <f>IF(N160="znížená",J160,0)</f>
        <v>0</v>
      </c>
      <c r="BG160" s="153">
        <f>IF(N160="zákl. prenesená",J160,0)</f>
        <v>0</v>
      </c>
      <c r="BH160" s="153">
        <f>IF(N160="zníž. prenesená",J160,0)</f>
        <v>0</v>
      </c>
      <c r="BI160" s="153">
        <f>IF(N160="nulová",J160,0)</f>
        <v>0</v>
      </c>
      <c r="BJ160" s="13" t="s">
        <v>87</v>
      </c>
      <c r="BK160" s="153">
        <f>ROUND(I160*H160,2)</f>
        <v>0</v>
      </c>
      <c r="BL160" s="13" t="s">
        <v>259</v>
      </c>
      <c r="BM160" s="152" t="s">
        <v>749</v>
      </c>
    </row>
    <row r="161" spans="2:65" s="1" customFormat="1" ht="21.75" customHeight="1">
      <c r="B161" s="139"/>
      <c r="C161" s="140" t="s">
        <v>392</v>
      </c>
      <c r="D161" s="140" t="s">
        <v>319</v>
      </c>
      <c r="E161" s="141" t="s">
        <v>750</v>
      </c>
      <c r="F161" s="142" t="s">
        <v>751</v>
      </c>
      <c r="G161" s="143" t="s">
        <v>375</v>
      </c>
      <c r="H161" s="144">
        <v>5.29</v>
      </c>
      <c r="I161" s="145"/>
      <c r="J161" s="146">
        <f>ROUND(I161*H161,2)</f>
        <v>0</v>
      </c>
      <c r="K161" s="147"/>
      <c r="L161" s="28"/>
      <c r="M161" s="148" t="s">
        <v>1</v>
      </c>
      <c r="N161" s="149" t="s">
        <v>41</v>
      </c>
      <c r="P161" s="150">
        <f>O161*H161</f>
        <v>0</v>
      </c>
      <c r="Q161" s="150">
        <v>1.7130000000000001</v>
      </c>
      <c r="R161" s="150">
        <f>Q161*H161</f>
        <v>9.061770000000001</v>
      </c>
      <c r="S161" s="150">
        <v>0</v>
      </c>
      <c r="T161" s="151">
        <f>S161*H161</f>
        <v>0</v>
      </c>
      <c r="AR161" s="152" t="s">
        <v>259</v>
      </c>
      <c r="AT161" s="152" t="s">
        <v>319</v>
      </c>
      <c r="AU161" s="152" t="s">
        <v>87</v>
      </c>
      <c r="AY161" s="13" t="s">
        <v>317</v>
      </c>
      <c r="BE161" s="153">
        <f>IF(N161="základná",J161,0)</f>
        <v>0</v>
      </c>
      <c r="BF161" s="153">
        <f>IF(N161="znížená",J161,0)</f>
        <v>0</v>
      </c>
      <c r="BG161" s="153">
        <f>IF(N161="zákl. prenesená",J161,0)</f>
        <v>0</v>
      </c>
      <c r="BH161" s="153">
        <f>IF(N161="zníž. prenesená",J161,0)</f>
        <v>0</v>
      </c>
      <c r="BI161" s="153">
        <f>IF(N161="nulová",J161,0)</f>
        <v>0</v>
      </c>
      <c r="BJ161" s="13" t="s">
        <v>87</v>
      </c>
      <c r="BK161" s="153">
        <f>ROUND(I161*H161,2)</f>
        <v>0</v>
      </c>
      <c r="BL161" s="13" t="s">
        <v>259</v>
      </c>
      <c r="BM161" s="152" t="s">
        <v>752</v>
      </c>
    </row>
    <row r="162" spans="2:65" s="1" customFormat="1" ht="24.15" customHeight="1">
      <c r="B162" s="139"/>
      <c r="C162" s="140" t="s">
        <v>396</v>
      </c>
      <c r="D162" s="140" t="s">
        <v>319</v>
      </c>
      <c r="E162" s="141" t="s">
        <v>753</v>
      </c>
      <c r="F162" s="142" t="s">
        <v>754</v>
      </c>
      <c r="G162" s="143" t="s">
        <v>375</v>
      </c>
      <c r="H162" s="144">
        <v>5.29</v>
      </c>
      <c r="I162" s="145"/>
      <c r="J162" s="146">
        <f>ROUND(I162*H162,2)</f>
        <v>0</v>
      </c>
      <c r="K162" s="147"/>
      <c r="L162" s="28"/>
      <c r="M162" s="148" t="s">
        <v>1</v>
      </c>
      <c r="N162" s="149" t="s">
        <v>41</v>
      </c>
      <c r="P162" s="150">
        <f>O162*H162</f>
        <v>0</v>
      </c>
      <c r="Q162" s="150">
        <v>2.3210000000000002</v>
      </c>
      <c r="R162" s="150">
        <f>Q162*H162</f>
        <v>12.278090000000001</v>
      </c>
      <c r="S162" s="150">
        <v>0</v>
      </c>
      <c r="T162" s="151">
        <f>S162*H162</f>
        <v>0</v>
      </c>
      <c r="AR162" s="152" t="s">
        <v>259</v>
      </c>
      <c r="AT162" s="152" t="s">
        <v>319</v>
      </c>
      <c r="AU162" s="152" t="s">
        <v>87</v>
      </c>
      <c r="AY162" s="13" t="s">
        <v>317</v>
      </c>
      <c r="BE162" s="153">
        <f>IF(N162="základná",J162,0)</f>
        <v>0</v>
      </c>
      <c r="BF162" s="153">
        <f>IF(N162="znížená",J162,0)</f>
        <v>0</v>
      </c>
      <c r="BG162" s="153">
        <f>IF(N162="zákl. prenesená",J162,0)</f>
        <v>0</v>
      </c>
      <c r="BH162" s="153">
        <f>IF(N162="zníž. prenesená",J162,0)</f>
        <v>0</v>
      </c>
      <c r="BI162" s="153">
        <f>IF(N162="nulová",J162,0)</f>
        <v>0</v>
      </c>
      <c r="BJ162" s="13" t="s">
        <v>87</v>
      </c>
      <c r="BK162" s="153">
        <f>ROUND(I162*H162,2)</f>
        <v>0</v>
      </c>
      <c r="BL162" s="13" t="s">
        <v>259</v>
      </c>
      <c r="BM162" s="152" t="s">
        <v>755</v>
      </c>
    </row>
    <row r="163" spans="2:65" s="1" customFormat="1" ht="24.15" customHeight="1">
      <c r="B163" s="139"/>
      <c r="C163" s="140" t="s">
        <v>398</v>
      </c>
      <c r="D163" s="140" t="s">
        <v>319</v>
      </c>
      <c r="E163" s="141" t="s">
        <v>756</v>
      </c>
      <c r="F163" s="142" t="s">
        <v>757</v>
      </c>
      <c r="G163" s="143" t="s">
        <v>322</v>
      </c>
      <c r="H163" s="144">
        <v>1.0580000000000001</v>
      </c>
      <c r="I163" s="145"/>
      <c r="J163" s="146">
        <f>ROUND(I163*H163,2)</f>
        <v>0</v>
      </c>
      <c r="K163" s="147"/>
      <c r="L163" s="28"/>
      <c r="M163" s="148" t="s">
        <v>1</v>
      </c>
      <c r="N163" s="149" t="s">
        <v>41</v>
      </c>
      <c r="P163" s="150">
        <f>O163*H163</f>
        <v>0</v>
      </c>
      <c r="Q163" s="150">
        <v>2.0430000000000001</v>
      </c>
      <c r="R163" s="150">
        <f>Q163*H163</f>
        <v>2.1614940000000002</v>
      </c>
      <c r="S163" s="150">
        <v>0</v>
      </c>
      <c r="T163" s="151">
        <f>S163*H163</f>
        <v>0</v>
      </c>
      <c r="AR163" s="152" t="s">
        <v>259</v>
      </c>
      <c r="AT163" s="152" t="s">
        <v>319</v>
      </c>
      <c r="AU163" s="152" t="s">
        <v>87</v>
      </c>
      <c r="AY163" s="13" t="s">
        <v>317</v>
      </c>
      <c r="BE163" s="153">
        <f>IF(N163="základná",J163,0)</f>
        <v>0</v>
      </c>
      <c r="BF163" s="153">
        <f>IF(N163="znížená",J163,0)</f>
        <v>0</v>
      </c>
      <c r="BG163" s="153">
        <f>IF(N163="zákl. prenesená",J163,0)</f>
        <v>0</v>
      </c>
      <c r="BH163" s="153">
        <f>IF(N163="zníž. prenesená",J163,0)</f>
        <v>0</v>
      </c>
      <c r="BI163" s="153">
        <f>IF(N163="nulová",J163,0)</f>
        <v>0</v>
      </c>
      <c r="BJ163" s="13" t="s">
        <v>87</v>
      </c>
      <c r="BK163" s="153">
        <f>ROUND(I163*H163,2)</f>
        <v>0</v>
      </c>
      <c r="BL163" s="13" t="s">
        <v>259</v>
      </c>
      <c r="BM163" s="152" t="s">
        <v>758</v>
      </c>
    </row>
    <row r="164" spans="2:65" s="11" customFormat="1" ht="22.8" customHeight="1">
      <c r="B164" s="127"/>
      <c r="D164" s="128" t="s">
        <v>74</v>
      </c>
      <c r="E164" s="137" t="s">
        <v>274</v>
      </c>
      <c r="F164" s="137" t="s">
        <v>585</v>
      </c>
      <c r="I164" s="130"/>
      <c r="J164" s="138">
        <f>BK164</f>
        <v>0</v>
      </c>
      <c r="L164" s="127"/>
      <c r="M164" s="132"/>
      <c r="P164" s="133">
        <f>SUM(P165:P170)</f>
        <v>0</v>
      </c>
      <c r="R164" s="133">
        <f>SUM(R165:R170)</f>
        <v>331.88399999999996</v>
      </c>
      <c r="T164" s="134">
        <f>SUM(T165:T170)</f>
        <v>0</v>
      </c>
      <c r="AR164" s="128" t="s">
        <v>82</v>
      </c>
      <c r="AT164" s="135" t="s">
        <v>74</v>
      </c>
      <c r="AU164" s="135" t="s">
        <v>82</v>
      </c>
      <c r="AY164" s="128" t="s">
        <v>317</v>
      </c>
      <c r="BK164" s="136">
        <f>SUM(BK165:BK170)</f>
        <v>0</v>
      </c>
    </row>
    <row r="165" spans="2:65" s="1" customFormat="1" ht="24.15" customHeight="1">
      <c r="B165" s="139"/>
      <c r="C165" s="140" t="s">
        <v>402</v>
      </c>
      <c r="D165" s="140" t="s">
        <v>319</v>
      </c>
      <c r="E165" s="141" t="s">
        <v>759</v>
      </c>
      <c r="F165" s="142" t="s">
        <v>760</v>
      </c>
      <c r="G165" s="143" t="s">
        <v>648</v>
      </c>
      <c r="H165" s="144">
        <v>5</v>
      </c>
      <c r="I165" s="145"/>
      <c r="J165" s="146">
        <f t="shared" ref="J165:J170" si="20">ROUND(I165*H165,2)</f>
        <v>0</v>
      </c>
      <c r="K165" s="147"/>
      <c r="L165" s="28"/>
      <c r="M165" s="148" t="s">
        <v>1</v>
      </c>
      <c r="N165" s="149" t="s">
        <v>41</v>
      </c>
      <c r="P165" s="150">
        <f t="shared" ref="P165:P170" si="21">O165*H165</f>
        <v>0</v>
      </c>
      <c r="Q165" s="150">
        <v>1.0999999999999999E-2</v>
      </c>
      <c r="R165" s="150">
        <f t="shared" ref="R165:R170" si="22">Q165*H165</f>
        <v>5.4999999999999993E-2</v>
      </c>
      <c r="S165" s="150">
        <v>0</v>
      </c>
      <c r="T165" s="151">
        <f t="shared" ref="T165:T170" si="23">S165*H165</f>
        <v>0</v>
      </c>
      <c r="AR165" s="152" t="s">
        <v>259</v>
      </c>
      <c r="AT165" s="152" t="s">
        <v>319</v>
      </c>
      <c r="AU165" s="152" t="s">
        <v>87</v>
      </c>
      <c r="AY165" s="13" t="s">
        <v>317</v>
      </c>
      <c r="BE165" s="153">
        <f t="shared" ref="BE165:BE170" si="24">IF(N165="základná",J165,0)</f>
        <v>0</v>
      </c>
      <c r="BF165" s="153">
        <f t="shared" ref="BF165:BF170" si="25">IF(N165="znížená",J165,0)</f>
        <v>0</v>
      </c>
      <c r="BG165" s="153">
        <f t="shared" ref="BG165:BG170" si="26">IF(N165="zákl. prenesená",J165,0)</f>
        <v>0</v>
      </c>
      <c r="BH165" s="153">
        <f t="shared" ref="BH165:BH170" si="27">IF(N165="zníž. prenesená",J165,0)</f>
        <v>0</v>
      </c>
      <c r="BI165" s="153">
        <f t="shared" ref="BI165:BI170" si="28">IF(N165="nulová",J165,0)</f>
        <v>0</v>
      </c>
      <c r="BJ165" s="13" t="s">
        <v>87</v>
      </c>
      <c r="BK165" s="153">
        <f t="shared" ref="BK165:BK170" si="29">ROUND(I165*H165,2)</f>
        <v>0</v>
      </c>
      <c r="BL165" s="13" t="s">
        <v>259</v>
      </c>
      <c r="BM165" s="152" t="s">
        <v>761</v>
      </c>
    </row>
    <row r="166" spans="2:65" s="1" customFormat="1" ht="24.15" customHeight="1">
      <c r="B166" s="139"/>
      <c r="C166" s="140" t="s">
        <v>408</v>
      </c>
      <c r="D166" s="140" t="s">
        <v>319</v>
      </c>
      <c r="E166" s="141" t="s">
        <v>762</v>
      </c>
      <c r="F166" s="142" t="s">
        <v>763</v>
      </c>
      <c r="G166" s="143" t="s">
        <v>375</v>
      </c>
      <c r="H166" s="144">
        <v>80.3</v>
      </c>
      <c r="I166" s="145"/>
      <c r="J166" s="146">
        <f t="shared" si="20"/>
        <v>0</v>
      </c>
      <c r="K166" s="147"/>
      <c r="L166" s="28"/>
      <c r="M166" s="148" t="s">
        <v>1</v>
      </c>
      <c r="N166" s="149" t="s">
        <v>41</v>
      </c>
      <c r="P166" s="150">
        <f t="shared" si="21"/>
        <v>0</v>
      </c>
      <c r="Q166" s="150">
        <v>2.0649999999999999</v>
      </c>
      <c r="R166" s="150">
        <f t="shared" si="22"/>
        <v>165.81949999999998</v>
      </c>
      <c r="S166" s="150">
        <v>0</v>
      </c>
      <c r="T166" s="151">
        <f t="shared" si="23"/>
        <v>0</v>
      </c>
      <c r="AR166" s="152" t="s">
        <v>259</v>
      </c>
      <c r="AT166" s="152" t="s">
        <v>319</v>
      </c>
      <c r="AU166" s="152" t="s">
        <v>87</v>
      </c>
      <c r="AY166" s="13" t="s">
        <v>317</v>
      </c>
      <c r="BE166" s="153">
        <f t="shared" si="24"/>
        <v>0</v>
      </c>
      <c r="BF166" s="153">
        <f t="shared" si="25"/>
        <v>0</v>
      </c>
      <c r="BG166" s="153">
        <f t="shared" si="26"/>
        <v>0</v>
      </c>
      <c r="BH166" s="153">
        <f t="shared" si="27"/>
        <v>0</v>
      </c>
      <c r="BI166" s="153">
        <f t="shared" si="28"/>
        <v>0</v>
      </c>
      <c r="BJ166" s="13" t="s">
        <v>87</v>
      </c>
      <c r="BK166" s="153">
        <f t="shared" si="29"/>
        <v>0</v>
      </c>
      <c r="BL166" s="13" t="s">
        <v>259</v>
      </c>
      <c r="BM166" s="152" t="s">
        <v>764</v>
      </c>
    </row>
    <row r="167" spans="2:65" s="1" customFormat="1" ht="33" customHeight="1">
      <c r="B167" s="139"/>
      <c r="C167" s="140" t="s">
        <v>410</v>
      </c>
      <c r="D167" s="140" t="s">
        <v>319</v>
      </c>
      <c r="E167" s="141" t="s">
        <v>765</v>
      </c>
      <c r="F167" s="142" t="s">
        <v>766</v>
      </c>
      <c r="G167" s="143" t="s">
        <v>375</v>
      </c>
      <c r="H167" s="144">
        <v>80.3</v>
      </c>
      <c r="I167" s="145"/>
      <c r="J167" s="146">
        <f t="shared" si="20"/>
        <v>0</v>
      </c>
      <c r="K167" s="147"/>
      <c r="L167" s="28"/>
      <c r="M167" s="148" t="s">
        <v>1</v>
      </c>
      <c r="N167" s="149" t="s">
        <v>41</v>
      </c>
      <c r="P167" s="150">
        <f t="shared" si="21"/>
        <v>0</v>
      </c>
      <c r="Q167" s="150">
        <v>0</v>
      </c>
      <c r="R167" s="150">
        <f t="shared" si="22"/>
        <v>0</v>
      </c>
      <c r="S167" s="150">
        <v>0</v>
      </c>
      <c r="T167" s="151">
        <f t="shared" si="23"/>
        <v>0</v>
      </c>
      <c r="AR167" s="152" t="s">
        <v>259</v>
      </c>
      <c r="AT167" s="152" t="s">
        <v>319</v>
      </c>
      <c r="AU167" s="152" t="s">
        <v>87</v>
      </c>
      <c r="AY167" s="13" t="s">
        <v>317</v>
      </c>
      <c r="BE167" s="153">
        <f t="shared" si="24"/>
        <v>0</v>
      </c>
      <c r="BF167" s="153">
        <f t="shared" si="25"/>
        <v>0</v>
      </c>
      <c r="BG167" s="153">
        <f t="shared" si="26"/>
        <v>0</v>
      </c>
      <c r="BH167" s="153">
        <f t="shared" si="27"/>
        <v>0</v>
      </c>
      <c r="BI167" s="153">
        <f t="shared" si="28"/>
        <v>0</v>
      </c>
      <c r="BJ167" s="13" t="s">
        <v>87</v>
      </c>
      <c r="BK167" s="153">
        <f t="shared" si="29"/>
        <v>0</v>
      </c>
      <c r="BL167" s="13" t="s">
        <v>259</v>
      </c>
      <c r="BM167" s="152" t="s">
        <v>767</v>
      </c>
    </row>
    <row r="168" spans="2:65" s="1" customFormat="1" ht="24.15" customHeight="1">
      <c r="B168" s="139"/>
      <c r="C168" s="140" t="s">
        <v>412</v>
      </c>
      <c r="D168" s="140" t="s">
        <v>319</v>
      </c>
      <c r="E168" s="141" t="s">
        <v>768</v>
      </c>
      <c r="F168" s="142" t="s">
        <v>769</v>
      </c>
      <c r="G168" s="143" t="s">
        <v>375</v>
      </c>
      <c r="H168" s="144">
        <v>80.3</v>
      </c>
      <c r="I168" s="145"/>
      <c r="J168" s="146">
        <f t="shared" si="20"/>
        <v>0</v>
      </c>
      <c r="K168" s="147"/>
      <c r="L168" s="28"/>
      <c r="M168" s="148" t="s">
        <v>1</v>
      </c>
      <c r="N168" s="149" t="s">
        <v>41</v>
      </c>
      <c r="P168" s="150">
        <f t="shared" si="21"/>
        <v>0</v>
      </c>
      <c r="Q168" s="150">
        <v>2.0649999999999999</v>
      </c>
      <c r="R168" s="150">
        <f t="shared" si="22"/>
        <v>165.81949999999998</v>
      </c>
      <c r="S168" s="150">
        <v>0</v>
      </c>
      <c r="T168" s="151">
        <f t="shared" si="23"/>
        <v>0</v>
      </c>
      <c r="AR168" s="152" t="s">
        <v>259</v>
      </c>
      <c r="AT168" s="152" t="s">
        <v>319</v>
      </c>
      <c r="AU168" s="152" t="s">
        <v>87</v>
      </c>
      <c r="AY168" s="13" t="s">
        <v>317</v>
      </c>
      <c r="BE168" s="153">
        <f t="shared" si="24"/>
        <v>0</v>
      </c>
      <c r="BF168" s="153">
        <f t="shared" si="25"/>
        <v>0</v>
      </c>
      <c r="BG168" s="153">
        <f t="shared" si="26"/>
        <v>0</v>
      </c>
      <c r="BH168" s="153">
        <f t="shared" si="27"/>
        <v>0</v>
      </c>
      <c r="BI168" s="153">
        <f t="shared" si="28"/>
        <v>0</v>
      </c>
      <c r="BJ168" s="13" t="s">
        <v>87</v>
      </c>
      <c r="BK168" s="153">
        <f t="shared" si="29"/>
        <v>0</v>
      </c>
      <c r="BL168" s="13" t="s">
        <v>259</v>
      </c>
      <c r="BM168" s="152" t="s">
        <v>770</v>
      </c>
    </row>
    <row r="169" spans="2:65" s="1" customFormat="1" ht="24.15" customHeight="1">
      <c r="B169" s="139"/>
      <c r="C169" s="140" t="s">
        <v>414</v>
      </c>
      <c r="D169" s="140" t="s">
        <v>319</v>
      </c>
      <c r="E169" s="141" t="s">
        <v>586</v>
      </c>
      <c r="F169" s="142" t="s">
        <v>587</v>
      </c>
      <c r="G169" s="143" t="s">
        <v>375</v>
      </c>
      <c r="H169" s="144">
        <v>10</v>
      </c>
      <c r="I169" s="145"/>
      <c r="J169" s="146">
        <f t="shared" si="20"/>
        <v>0</v>
      </c>
      <c r="K169" s="147"/>
      <c r="L169" s="28"/>
      <c r="M169" s="148" t="s">
        <v>1</v>
      </c>
      <c r="N169" s="149" t="s">
        <v>41</v>
      </c>
      <c r="P169" s="150">
        <f t="shared" si="21"/>
        <v>0</v>
      </c>
      <c r="Q169" s="150">
        <v>1.9E-2</v>
      </c>
      <c r="R169" s="150">
        <f t="shared" si="22"/>
        <v>0.19</v>
      </c>
      <c r="S169" s="150">
        <v>0</v>
      </c>
      <c r="T169" s="151">
        <f t="shared" si="23"/>
        <v>0</v>
      </c>
      <c r="AR169" s="152" t="s">
        <v>259</v>
      </c>
      <c r="AT169" s="152" t="s">
        <v>319</v>
      </c>
      <c r="AU169" s="152" t="s">
        <v>87</v>
      </c>
      <c r="AY169" s="13" t="s">
        <v>317</v>
      </c>
      <c r="BE169" s="153">
        <f t="shared" si="24"/>
        <v>0</v>
      </c>
      <c r="BF169" s="153">
        <f t="shared" si="25"/>
        <v>0</v>
      </c>
      <c r="BG169" s="153">
        <f t="shared" si="26"/>
        <v>0</v>
      </c>
      <c r="BH169" s="153">
        <f t="shared" si="27"/>
        <v>0</v>
      </c>
      <c r="BI169" s="153">
        <f t="shared" si="28"/>
        <v>0</v>
      </c>
      <c r="BJ169" s="13" t="s">
        <v>87</v>
      </c>
      <c r="BK169" s="153">
        <f t="shared" si="29"/>
        <v>0</v>
      </c>
      <c r="BL169" s="13" t="s">
        <v>259</v>
      </c>
      <c r="BM169" s="152" t="s">
        <v>771</v>
      </c>
    </row>
    <row r="170" spans="2:65" s="1" customFormat="1" ht="24.15" customHeight="1">
      <c r="B170" s="139"/>
      <c r="C170" s="140" t="s">
        <v>416</v>
      </c>
      <c r="D170" s="140" t="s">
        <v>319</v>
      </c>
      <c r="E170" s="141" t="s">
        <v>772</v>
      </c>
      <c r="F170" s="142" t="s">
        <v>773</v>
      </c>
      <c r="G170" s="143" t="s">
        <v>375</v>
      </c>
      <c r="H170" s="144">
        <v>5.78</v>
      </c>
      <c r="I170" s="145"/>
      <c r="J170" s="146">
        <f t="shared" si="20"/>
        <v>0</v>
      </c>
      <c r="K170" s="147"/>
      <c r="L170" s="28"/>
      <c r="M170" s="148" t="s">
        <v>1</v>
      </c>
      <c r="N170" s="149" t="s">
        <v>41</v>
      </c>
      <c r="P170" s="150">
        <f t="shared" si="21"/>
        <v>0</v>
      </c>
      <c r="Q170" s="150">
        <v>0</v>
      </c>
      <c r="R170" s="150">
        <f t="shared" si="22"/>
        <v>0</v>
      </c>
      <c r="S170" s="150">
        <v>0</v>
      </c>
      <c r="T170" s="151">
        <f t="shared" si="23"/>
        <v>0</v>
      </c>
      <c r="AR170" s="152" t="s">
        <v>259</v>
      </c>
      <c r="AT170" s="152" t="s">
        <v>319</v>
      </c>
      <c r="AU170" s="152" t="s">
        <v>87</v>
      </c>
      <c r="AY170" s="13" t="s">
        <v>317</v>
      </c>
      <c r="BE170" s="153">
        <f t="shared" si="24"/>
        <v>0</v>
      </c>
      <c r="BF170" s="153">
        <f t="shared" si="25"/>
        <v>0</v>
      </c>
      <c r="BG170" s="153">
        <f t="shared" si="26"/>
        <v>0</v>
      </c>
      <c r="BH170" s="153">
        <f t="shared" si="27"/>
        <v>0</v>
      </c>
      <c r="BI170" s="153">
        <f t="shared" si="28"/>
        <v>0</v>
      </c>
      <c r="BJ170" s="13" t="s">
        <v>87</v>
      </c>
      <c r="BK170" s="153">
        <f t="shared" si="29"/>
        <v>0</v>
      </c>
      <c r="BL170" s="13" t="s">
        <v>259</v>
      </c>
      <c r="BM170" s="152" t="s">
        <v>774</v>
      </c>
    </row>
    <row r="171" spans="2:65" s="11" customFormat="1" ht="22.8" customHeight="1">
      <c r="B171" s="127"/>
      <c r="D171" s="128" t="s">
        <v>74</v>
      </c>
      <c r="E171" s="137" t="s">
        <v>589</v>
      </c>
      <c r="F171" s="137" t="s">
        <v>590</v>
      </c>
      <c r="I171" s="130"/>
      <c r="J171" s="138">
        <f>BK171</f>
        <v>0</v>
      </c>
      <c r="L171" s="127"/>
      <c r="M171" s="132"/>
      <c r="P171" s="133">
        <f>P172</f>
        <v>0</v>
      </c>
      <c r="R171" s="133">
        <f>R172</f>
        <v>0</v>
      </c>
      <c r="T171" s="134">
        <f>T172</f>
        <v>0</v>
      </c>
      <c r="AR171" s="128" t="s">
        <v>82</v>
      </c>
      <c r="AT171" s="135" t="s">
        <v>74</v>
      </c>
      <c r="AU171" s="135" t="s">
        <v>82</v>
      </c>
      <c r="AY171" s="128" t="s">
        <v>317</v>
      </c>
      <c r="BK171" s="136">
        <f>BK172</f>
        <v>0</v>
      </c>
    </row>
    <row r="172" spans="2:65" s="1" customFormat="1" ht="16.5" customHeight="1">
      <c r="B172" s="139"/>
      <c r="C172" s="140" t="s">
        <v>418</v>
      </c>
      <c r="D172" s="140" t="s">
        <v>319</v>
      </c>
      <c r="E172" s="141" t="s">
        <v>775</v>
      </c>
      <c r="F172" s="142" t="s">
        <v>776</v>
      </c>
      <c r="G172" s="143" t="s">
        <v>356</v>
      </c>
      <c r="H172" s="144">
        <v>21.623999999999999</v>
      </c>
      <c r="I172" s="145"/>
      <c r="J172" s="146">
        <f>ROUND(I172*H172,2)</f>
        <v>0</v>
      </c>
      <c r="K172" s="147"/>
      <c r="L172" s="28"/>
      <c r="M172" s="148" t="s">
        <v>1</v>
      </c>
      <c r="N172" s="149" t="s">
        <v>41</v>
      </c>
      <c r="P172" s="150">
        <f>O172*H172</f>
        <v>0</v>
      </c>
      <c r="Q172" s="150">
        <v>0</v>
      </c>
      <c r="R172" s="150">
        <f>Q172*H172</f>
        <v>0</v>
      </c>
      <c r="S172" s="150">
        <v>0</v>
      </c>
      <c r="T172" s="151">
        <f>S172*H172</f>
        <v>0</v>
      </c>
      <c r="AR172" s="152" t="s">
        <v>259</v>
      </c>
      <c r="AT172" s="152" t="s">
        <v>319</v>
      </c>
      <c r="AU172" s="152" t="s">
        <v>87</v>
      </c>
      <c r="AY172" s="13" t="s">
        <v>317</v>
      </c>
      <c r="BE172" s="153">
        <f>IF(N172="základná",J172,0)</f>
        <v>0</v>
      </c>
      <c r="BF172" s="153">
        <f>IF(N172="znížená",J172,0)</f>
        <v>0</v>
      </c>
      <c r="BG172" s="153">
        <f>IF(N172="zákl. prenesená",J172,0)</f>
        <v>0</v>
      </c>
      <c r="BH172" s="153">
        <f>IF(N172="zníž. prenesená",J172,0)</f>
        <v>0</v>
      </c>
      <c r="BI172" s="153">
        <f>IF(N172="nulová",J172,0)</f>
        <v>0</v>
      </c>
      <c r="BJ172" s="13" t="s">
        <v>87</v>
      </c>
      <c r="BK172" s="153">
        <f>ROUND(I172*H172,2)</f>
        <v>0</v>
      </c>
      <c r="BL172" s="13" t="s">
        <v>259</v>
      </c>
      <c r="BM172" s="152" t="s">
        <v>777</v>
      </c>
    </row>
    <row r="173" spans="2:65" s="11" customFormat="1" ht="25.95" customHeight="1">
      <c r="B173" s="127"/>
      <c r="D173" s="128" t="s">
        <v>74</v>
      </c>
      <c r="E173" s="129" t="s">
        <v>594</v>
      </c>
      <c r="F173" s="129" t="s">
        <v>595</v>
      </c>
      <c r="I173" s="130"/>
      <c r="J173" s="131">
        <f>BK173</f>
        <v>0</v>
      </c>
      <c r="L173" s="127"/>
      <c r="M173" s="132"/>
      <c r="P173" s="133">
        <f>P174</f>
        <v>0</v>
      </c>
      <c r="R173" s="133">
        <f>R174</f>
        <v>0</v>
      </c>
      <c r="T173" s="134">
        <f>T174</f>
        <v>0</v>
      </c>
      <c r="AR173" s="128" t="s">
        <v>82</v>
      </c>
      <c r="AT173" s="135" t="s">
        <v>74</v>
      </c>
      <c r="AU173" s="135" t="s">
        <v>75</v>
      </c>
      <c r="AY173" s="128" t="s">
        <v>317</v>
      </c>
      <c r="BK173" s="136">
        <f>BK174</f>
        <v>0</v>
      </c>
    </row>
    <row r="174" spans="2:65" s="11" customFormat="1" ht="22.8" customHeight="1">
      <c r="B174" s="127"/>
      <c r="D174" s="128" t="s">
        <v>74</v>
      </c>
      <c r="E174" s="137" t="s">
        <v>75</v>
      </c>
      <c r="F174" s="137" t="s">
        <v>596</v>
      </c>
      <c r="I174" s="130"/>
      <c r="J174" s="138">
        <f>BK174</f>
        <v>0</v>
      </c>
      <c r="L174" s="127"/>
      <c r="M174" s="132"/>
      <c r="P174" s="133">
        <f>P175</f>
        <v>0</v>
      </c>
      <c r="R174" s="133">
        <f>R175</f>
        <v>0</v>
      </c>
      <c r="T174" s="134">
        <f>T175</f>
        <v>0</v>
      </c>
      <c r="AR174" s="128" t="s">
        <v>82</v>
      </c>
      <c r="AT174" s="135" t="s">
        <v>74</v>
      </c>
      <c r="AU174" s="135" t="s">
        <v>82</v>
      </c>
      <c r="AY174" s="128" t="s">
        <v>317</v>
      </c>
      <c r="BK174" s="136">
        <f>BK175</f>
        <v>0</v>
      </c>
    </row>
    <row r="175" spans="2:65" s="1" customFormat="1" ht="24.15" customHeight="1">
      <c r="B175" s="139"/>
      <c r="C175" s="140" t="s">
        <v>529</v>
      </c>
      <c r="D175" s="140" t="s">
        <v>319</v>
      </c>
      <c r="E175" s="141" t="s">
        <v>778</v>
      </c>
      <c r="F175" s="142" t="s">
        <v>598</v>
      </c>
      <c r="G175" s="143" t="s">
        <v>599</v>
      </c>
      <c r="H175" s="144">
        <v>35</v>
      </c>
      <c r="I175" s="145"/>
      <c r="J175" s="146">
        <f>ROUND(I175*H175,2)</f>
        <v>0</v>
      </c>
      <c r="K175" s="147"/>
      <c r="L175" s="28"/>
      <c r="M175" s="148" t="s">
        <v>1</v>
      </c>
      <c r="N175" s="149" t="s">
        <v>41</v>
      </c>
      <c r="P175" s="150">
        <f>O175*H175</f>
        <v>0</v>
      </c>
      <c r="Q175" s="150">
        <v>0</v>
      </c>
      <c r="R175" s="150">
        <f>Q175*H175</f>
        <v>0</v>
      </c>
      <c r="S175" s="150">
        <v>0</v>
      </c>
      <c r="T175" s="151">
        <f>S175*H175</f>
        <v>0</v>
      </c>
      <c r="AR175" s="152" t="s">
        <v>259</v>
      </c>
      <c r="AT175" s="152" t="s">
        <v>319</v>
      </c>
      <c r="AU175" s="152" t="s">
        <v>87</v>
      </c>
      <c r="AY175" s="13" t="s">
        <v>317</v>
      </c>
      <c r="BE175" s="153">
        <f>IF(N175="základná",J175,0)</f>
        <v>0</v>
      </c>
      <c r="BF175" s="153">
        <f>IF(N175="znížená",J175,0)</f>
        <v>0</v>
      </c>
      <c r="BG175" s="153">
        <f>IF(N175="zákl. prenesená",J175,0)</f>
        <v>0</v>
      </c>
      <c r="BH175" s="153">
        <f>IF(N175="zníž. prenesená",J175,0)</f>
        <v>0</v>
      </c>
      <c r="BI175" s="153">
        <f>IF(N175="nulová",J175,0)</f>
        <v>0</v>
      </c>
      <c r="BJ175" s="13" t="s">
        <v>87</v>
      </c>
      <c r="BK175" s="153">
        <f>ROUND(I175*H175,2)</f>
        <v>0</v>
      </c>
      <c r="BL175" s="13" t="s">
        <v>259</v>
      </c>
      <c r="BM175" s="152" t="s">
        <v>779</v>
      </c>
    </row>
    <row r="176" spans="2:65" s="11" customFormat="1" ht="25.95" customHeight="1">
      <c r="B176" s="127"/>
      <c r="D176" s="128" t="s">
        <v>74</v>
      </c>
      <c r="E176" s="129" t="s">
        <v>601</v>
      </c>
      <c r="F176" s="129" t="s">
        <v>602</v>
      </c>
      <c r="I176" s="130"/>
      <c r="J176" s="131">
        <f>BK176</f>
        <v>0</v>
      </c>
      <c r="L176" s="127"/>
      <c r="M176" s="132"/>
      <c r="P176" s="133">
        <f>P177+P193+P198+P202+P207</f>
        <v>0</v>
      </c>
      <c r="R176" s="133">
        <f>R177+R193+R198+R202+R207</f>
        <v>83.716513000000006</v>
      </c>
      <c r="T176" s="134">
        <f>T177+T193+T198+T202+T207</f>
        <v>0</v>
      </c>
      <c r="AR176" s="128" t="s">
        <v>87</v>
      </c>
      <c r="AT176" s="135" t="s">
        <v>74</v>
      </c>
      <c r="AU176" s="135" t="s">
        <v>75</v>
      </c>
      <c r="AY176" s="128" t="s">
        <v>317</v>
      </c>
      <c r="BK176" s="136">
        <f>BK177+BK193+BK198+BK202+BK207</f>
        <v>0</v>
      </c>
    </row>
    <row r="177" spans="2:65" s="11" customFormat="1" ht="22.8" customHeight="1">
      <c r="B177" s="127"/>
      <c r="D177" s="128" t="s">
        <v>74</v>
      </c>
      <c r="E177" s="137" t="s">
        <v>617</v>
      </c>
      <c r="F177" s="137" t="s">
        <v>618</v>
      </c>
      <c r="I177" s="130"/>
      <c r="J177" s="138">
        <f>BK177</f>
        <v>0</v>
      </c>
      <c r="L177" s="127"/>
      <c r="M177" s="132"/>
      <c r="P177" s="133">
        <f>SUM(P178:P192)</f>
        <v>0</v>
      </c>
      <c r="R177" s="133">
        <f>SUM(R178:R192)</f>
        <v>21.364539000000001</v>
      </c>
      <c r="T177" s="134">
        <f>SUM(T178:T192)</f>
        <v>0</v>
      </c>
      <c r="AR177" s="128" t="s">
        <v>87</v>
      </c>
      <c r="AT177" s="135" t="s">
        <v>74</v>
      </c>
      <c r="AU177" s="135" t="s">
        <v>82</v>
      </c>
      <c r="AY177" s="128" t="s">
        <v>317</v>
      </c>
      <c r="BK177" s="136">
        <f>SUM(BK178:BK192)</f>
        <v>0</v>
      </c>
    </row>
    <row r="178" spans="2:65" s="1" customFormat="1" ht="16.5" customHeight="1">
      <c r="B178" s="139"/>
      <c r="C178" s="140" t="s">
        <v>780</v>
      </c>
      <c r="D178" s="140" t="s">
        <v>319</v>
      </c>
      <c r="E178" s="141" t="s">
        <v>781</v>
      </c>
      <c r="F178" s="142" t="s">
        <v>782</v>
      </c>
      <c r="G178" s="143" t="s">
        <v>433</v>
      </c>
      <c r="H178" s="144">
        <v>2</v>
      </c>
      <c r="I178" s="145"/>
      <c r="J178" s="146">
        <f t="shared" ref="J178:J192" si="30">ROUND(I178*H178,2)</f>
        <v>0</v>
      </c>
      <c r="K178" s="147"/>
      <c r="L178" s="28"/>
      <c r="M178" s="148" t="s">
        <v>1</v>
      </c>
      <c r="N178" s="149" t="s">
        <v>41</v>
      </c>
      <c r="P178" s="150">
        <f t="shared" ref="P178:P192" si="31">O178*H178</f>
        <v>0</v>
      </c>
      <c r="Q178" s="150">
        <v>0</v>
      </c>
      <c r="R178" s="150">
        <f t="shared" ref="R178:R192" si="32">Q178*H178</f>
        <v>0</v>
      </c>
      <c r="S178" s="150">
        <v>0</v>
      </c>
      <c r="T178" s="151">
        <f t="shared" ref="T178:T192" si="33">S178*H178</f>
        <v>0</v>
      </c>
      <c r="AR178" s="152" t="s">
        <v>372</v>
      </c>
      <c r="AT178" s="152" t="s">
        <v>319</v>
      </c>
      <c r="AU178" s="152" t="s">
        <v>87</v>
      </c>
      <c r="AY178" s="13" t="s">
        <v>317</v>
      </c>
      <c r="BE178" s="153">
        <f t="shared" ref="BE178:BE192" si="34">IF(N178="základná",J178,0)</f>
        <v>0</v>
      </c>
      <c r="BF178" s="153">
        <f t="shared" ref="BF178:BF192" si="35">IF(N178="znížená",J178,0)</f>
        <v>0</v>
      </c>
      <c r="BG178" s="153">
        <f t="shared" ref="BG178:BG192" si="36">IF(N178="zákl. prenesená",J178,0)</f>
        <v>0</v>
      </c>
      <c r="BH178" s="153">
        <f t="shared" ref="BH178:BH192" si="37">IF(N178="zníž. prenesená",J178,0)</f>
        <v>0</v>
      </c>
      <c r="BI178" s="153">
        <f t="shared" ref="BI178:BI192" si="38">IF(N178="nulová",J178,0)</f>
        <v>0</v>
      </c>
      <c r="BJ178" s="13" t="s">
        <v>87</v>
      </c>
      <c r="BK178" s="153">
        <f t="shared" ref="BK178:BK192" si="39">ROUND(I178*H178,2)</f>
        <v>0</v>
      </c>
      <c r="BL178" s="13" t="s">
        <v>372</v>
      </c>
      <c r="BM178" s="152" t="s">
        <v>783</v>
      </c>
    </row>
    <row r="179" spans="2:65" s="1" customFormat="1" ht="21.75" customHeight="1">
      <c r="B179" s="139"/>
      <c r="C179" s="154" t="s">
        <v>784</v>
      </c>
      <c r="D179" s="154" t="s">
        <v>353</v>
      </c>
      <c r="E179" s="155" t="s">
        <v>785</v>
      </c>
      <c r="F179" s="156" t="s">
        <v>786</v>
      </c>
      <c r="G179" s="157" t="s">
        <v>624</v>
      </c>
      <c r="H179" s="158">
        <v>1.821</v>
      </c>
      <c r="I179" s="159"/>
      <c r="J179" s="160">
        <f t="shared" si="30"/>
        <v>0</v>
      </c>
      <c r="K179" s="161"/>
      <c r="L179" s="162"/>
      <c r="M179" s="163" t="s">
        <v>1</v>
      </c>
      <c r="N179" s="164" t="s">
        <v>41</v>
      </c>
      <c r="P179" s="150">
        <f t="shared" si="31"/>
        <v>0</v>
      </c>
      <c r="Q179" s="150">
        <v>1.1839999999999999</v>
      </c>
      <c r="R179" s="150">
        <f t="shared" si="32"/>
        <v>2.1560639999999998</v>
      </c>
      <c r="S179" s="150">
        <v>0</v>
      </c>
      <c r="T179" s="151">
        <f t="shared" si="33"/>
        <v>0</v>
      </c>
      <c r="AR179" s="152" t="s">
        <v>529</v>
      </c>
      <c r="AT179" s="152" t="s">
        <v>353</v>
      </c>
      <c r="AU179" s="152" t="s">
        <v>87</v>
      </c>
      <c r="AY179" s="13" t="s">
        <v>317</v>
      </c>
      <c r="BE179" s="153">
        <f t="shared" si="34"/>
        <v>0</v>
      </c>
      <c r="BF179" s="153">
        <f t="shared" si="35"/>
        <v>0</v>
      </c>
      <c r="BG179" s="153">
        <f t="shared" si="36"/>
        <v>0</v>
      </c>
      <c r="BH179" s="153">
        <f t="shared" si="37"/>
        <v>0</v>
      </c>
      <c r="BI179" s="153">
        <f t="shared" si="38"/>
        <v>0</v>
      </c>
      <c r="BJ179" s="13" t="s">
        <v>87</v>
      </c>
      <c r="BK179" s="153">
        <f t="shared" si="39"/>
        <v>0</v>
      </c>
      <c r="BL179" s="13" t="s">
        <v>372</v>
      </c>
      <c r="BM179" s="152" t="s">
        <v>787</v>
      </c>
    </row>
    <row r="180" spans="2:65" s="1" customFormat="1" ht="24.15" customHeight="1">
      <c r="B180" s="139"/>
      <c r="C180" s="154" t="s">
        <v>788</v>
      </c>
      <c r="D180" s="154" t="s">
        <v>353</v>
      </c>
      <c r="E180" s="155" t="s">
        <v>789</v>
      </c>
      <c r="F180" s="156" t="s">
        <v>790</v>
      </c>
      <c r="G180" s="157" t="s">
        <v>624</v>
      </c>
      <c r="H180" s="158">
        <v>4.8259999999999996</v>
      </c>
      <c r="I180" s="159"/>
      <c r="J180" s="160">
        <f t="shared" si="30"/>
        <v>0</v>
      </c>
      <c r="K180" s="161"/>
      <c r="L180" s="162"/>
      <c r="M180" s="163" t="s">
        <v>1</v>
      </c>
      <c r="N180" s="164" t="s">
        <v>41</v>
      </c>
      <c r="P180" s="150">
        <f t="shared" si="31"/>
        <v>0</v>
      </c>
      <c r="Q180" s="150">
        <v>3.137</v>
      </c>
      <c r="R180" s="150">
        <f t="shared" si="32"/>
        <v>15.139161999999999</v>
      </c>
      <c r="S180" s="150">
        <v>0</v>
      </c>
      <c r="T180" s="151">
        <f t="shared" si="33"/>
        <v>0</v>
      </c>
      <c r="AR180" s="152" t="s">
        <v>529</v>
      </c>
      <c r="AT180" s="152" t="s">
        <v>353</v>
      </c>
      <c r="AU180" s="152" t="s">
        <v>87</v>
      </c>
      <c r="AY180" s="13" t="s">
        <v>317</v>
      </c>
      <c r="BE180" s="153">
        <f t="shared" si="34"/>
        <v>0</v>
      </c>
      <c r="BF180" s="153">
        <f t="shared" si="35"/>
        <v>0</v>
      </c>
      <c r="BG180" s="153">
        <f t="shared" si="36"/>
        <v>0</v>
      </c>
      <c r="BH180" s="153">
        <f t="shared" si="37"/>
        <v>0</v>
      </c>
      <c r="BI180" s="153">
        <f t="shared" si="38"/>
        <v>0</v>
      </c>
      <c r="BJ180" s="13" t="s">
        <v>87</v>
      </c>
      <c r="BK180" s="153">
        <f t="shared" si="39"/>
        <v>0</v>
      </c>
      <c r="BL180" s="13" t="s">
        <v>372</v>
      </c>
      <c r="BM180" s="152" t="s">
        <v>791</v>
      </c>
    </row>
    <row r="181" spans="2:65" s="1" customFormat="1" ht="24.15" customHeight="1">
      <c r="B181" s="139"/>
      <c r="C181" s="154" t="s">
        <v>792</v>
      </c>
      <c r="D181" s="154" t="s">
        <v>353</v>
      </c>
      <c r="E181" s="155" t="s">
        <v>793</v>
      </c>
      <c r="F181" s="156" t="s">
        <v>794</v>
      </c>
      <c r="G181" s="157" t="s">
        <v>624</v>
      </c>
      <c r="H181" s="158">
        <v>0.52</v>
      </c>
      <c r="I181" s="159"/>
      <c r="J181" s="160">
        <f t="shared" si="30"/>
        <v>0</v>
      </c>
      <c r="K181" s="161"/>
      <c r="L181" s="162"/>
      <c r="M181" s="163" t="s">
        <v>1</v>
      </c>
      <c r="N181" s="164" t="s">
        <v>41</v>
      </c>
      <c r="P181" s="150">
        <f t="shared" si="31"/>
        <v>0</v>
      </c>
      <c r="Q181" s="150">
        <v>0.33800000000000002</v>
      </c>
      <c r="R181" s="150">
        <f t="shared" si="32"/>
        <v>0.17576000000000003</v>
      </c>
      <c r="S181" s="150">
        <v>0</v>
      </c>
      <c r="T181" s="151">
        <f t="shared" si="33"/>
        <v>0</v>
      </c>
      <c r="AR181" s="152" t="s">
        <v>529</v>
      </c>
      <c r="AT181" s="152" t="s">
        <v>353</v>
      </c>
      <c r="AU181" s="152" t="s">
        <v>87</v>
      </c>
      <c r="AY181" s="13" t="s">
        <v>317</v>
      </c>
      <c r="BE181" s="153">
        <f t="shared" si="34"/>
        <v>0</v>
      </c>
      <c r="BF181" s="153">
        <f t="shared" si="35"/>
        <v>0</v>
      </c>
      <c r="BG181" s="153">
        <f t="shared" si="36"/>
        <v>0</v>
      </c>
      <c r="BH181" s="153">
        <f t="shared" si="37"/>
        <v>0</v>
      </c>
      <c r="BI181" s="153">
        <f t="shared" si="38"/>
        <v>0</v>
      </c>
      <c r="BJ181" s="13" t="s">
        <v>87</v>
      </c>
      <c r="BK181" s="153">
        <f t="shared" si="39"/>
        <v>0</v>
      </c>
      <c r="BL181" s="13" t="s">
        <v>372</v>
      </c>
      <c r="BM181" s="152" t="s">
        <v>795</v>
      </c>
    </row>
    <row r="182" spans="2:65" s="1" customFormat="1" ht="21.75" customHeight="1">
      <c r="B182" s="139"/>
      <c r="C182" s="154" t="s">
        <v>796</v>
      </c>
      <c r="D182" s="154" t="s">
        <v>353</v>
      </c>
      <c r="E182" s="155" t="s">
        <v>797</v>
      </c>
      <c r="F182" s="156" t="s">
        <v>798</v>
      </c>
      <c r="G182" s="157" t="s">
        <v>624</v>
      </c>
      <c r="H182" s="158">
        <v>0.311</v>
      </c>
      <c r="I182" s="159"/>
      <c r="J182" s="160">
        <f t="shared" si="30"/>
        <v>0</v>
      </c>
      <c r="K182" s="161"/>
      <c r="L182" s="162"/>
      <c r="M182" s="163" t="s">
        <v>1</v>
      </c>
      <c r="N182" s="164" t="s">
        <v>41</v>
      </c>
      <c r="P182" s="150">
        <f t="shared" si="31"/>
        <v>0</v>
      </c>
      <c r="Q182" s="150">
        <v>0.20200000000000001</v>
      </c>
      <c r="R182" s="150">
        <f t="shared" si="32"/>
        <v>6.2822000000000003E-2</v>
      </c>
      <c r="S182" s="150">
        <v>0</v>
      </c>
      <c r="T182" s="151">
        <f t="shared" si="33"/>
        <v>0</v>
      </c>
      <c r="AR182" s="152" t="s">
        <v>529</v>
      </c>
      <c r="AT182" s="152" t="s">
        <v>353</v>
      </c>
      <c r="AU182" s="152" t="s">
        <v>87</v>
      </c>
      <c r="AY182" s="13" t="s">
        <v>317</v>
      </c>
      <c r="BE182" s="153">
        <f t="shared" si="34"/>
        <v>0</v>
      </c>
      <c r="BF182" s="153">
        <f t="shared" si="35"/>
        <v>0</v>
      </c>
      <c r="BG182" s="153">
        <f t="shared" si="36"/>
        <v>0</v>
      </c>
      <c r="BH182" s="153">
        <f t="shared" si="37"/>
        <v>0</v>
      </c>
      <c r="BI182" s="153">
        <f t="shared" si="38"/>
        <v>0</v>
      </c>
      <c r="BJ182" s="13" t="s">
        <v>87</v>
      </c>
      <c r="BK182" s="153">
        <f t="shared" si="39"/>
        <v>0</v>
      </c>
      <c r="BL182" s="13" t="s">
        <v>372</v>
      </c>
      <c r="BM182" s="152" t="s">
        <v>799</v>
      </c>
    </row>
    <row r="183" spans="2:65" s="1" customFormat="1" ht="21.75" customHeight="1">
      <c r="B183" s="139"/>
      <c r="C183" s="154" t="s">
        <v>800</v>
      </c>
      <c r="D183" s="154" t="s">
        <v>353</v>
      </c>
      <c r="E183" s="155" t="s">
        <v>801</v>
      </c>
      <c r="F183" s="156" t="s">
        <v>802</v>
      </c>
      <c r="G183" s="157" t="s">
        <v>624</v>
      </c>
      <c r="H183" s="158">
        <v>1.218</v>
      </c>
      <c r="I183" s="159"/>
      <c r="J183" s="160">
        <f t="shared" si="30"/>
        <v>0</v>
      </c>
      <c r="K183" s="161"/>
      <c r="L183" s="162"/>
      <c r="M183" s="163" t="s">
        <v>1</v>
      </c>
      <c r="N183" s="164" t="s">
        <v>41</v>
      </c>
      <c r="P183" s="150">
        <f t="shared" si="31"/>
        <v>0</v>
      </c>
      <c r="Q183" s="150">
        <v>0.79200000000000004</v>
      </c>
      <c r="R183" s="150">
        <f t="shared" si="32"/>
        <v>0.96465600000000007</v>
      </c>
      <c r="S183" s="150">
        <v>0</v>
      </c>
      <c r="T183" s="151">
        <f t="shared" si="33"/>
        <v>0</v>
      </c>
      <c r="AR183" s="152" t="s">
        <v>529</v>
      </c>
      <c r="AT183" s="152" t="s">
        <v>353</v>
      </c>
      <c r="AU183" s="152" t="s">
        <v>87</v>
      </c>
      <c r="AY183" s="13" t="s">
        <v>317</v>
      </c>
      <c r="BE183" s="153">
        <f t="shared" si="34"/>
        <v>0</v>
      </c>
      <c r="BF183" s="153">
        <f t="shared" si="35"/>
        <v>0</v>
      </c>
      <c r="BG183" s="153">
        <f t="shared" si="36"/>
        <v>0</v>
      </c>
      <c r="BH183" s="153">
        <f t="shared" si="37"/>
        <v>0</v>
      </c>
      <c r="BI183" s="153">
        <f t="shared" si="38"/>
        <v>0</v>
      </c>
      <c r="BJ183" s="13" t="s">
        <v>87</v>
      </c>
      <c r="BK183" s="153">
        <f t="shared" si="39"/>
        <v>0</v>
      </c>
      <c r="BL183" s="13" t="s">
        <v>372</v>
      </c>
      <c r="BM183" s="152" t="s">
        <v>803</v>
      </c>
    </row>
    <row r="184" spans="2:65" s="1" customFormat="1" ht="24.15" customHeight="1">
      <c r="B184" s="139"/>
      <c r="C184" s="140" t="s">
        <v>804</v>
      </c>
      <c r="D184" s="140" t="s">
        <v>319</v>
      </c>
      <c r="E184" s="141" t="s">
        <v>805</v>
      </c>
      <c r="F184" s="142" t="s">
        <v>806</v>
      </c>
      <c r="G184" s="143" t="s">
        <v>452</v>
      </c>
      <c r="H184" s="144">
        <v>123.75</v>
      </c>
      <c r="I184" s="145"/>
      <c r="J184" s="146">
        <f t="shared" si="30"/>
        <v>0</v>
      </c>
      <c r="K184" s="147"/>
      <c r="L184" s="28"/>
      <c r="M184" s="148" t="s">
        <v>1</v>
      </c>
      <c r="N184" s="149" t="s">
        <v>41</v>
      </c>
      <c r="P184" s="150">
        <f t="shared" si="31"/>
        <v>0</v>
      </c>
      <c r="Q184" s="150">
        <v>4.0000000000000001E-3</v>
      </c>
      <c r="R184" s="150">
        <f t="shared" si="32"/>
        <v>0.495</v>
      </c>
      <c r="S184" s="150">
        <v>0</v>
      </c>
      <c r="T184" s="151">
        <f t="shared" si="33"/>
        <v>0</v>
      </c>
      <c r="AR184" s="152" t="s">
        <v>372</v>
      </c>
      <c r="AT184" s="152" t="s">
        <v>319</v>
      </c>
      <c r="AU184" s="152" t="s">
        <v>87</v>
      </c>
      <c r="AY184" s="13" t="s">
        <v>317</v>
      </c>
      <c r="BE184" s="153">
        <f t="shared" si="34"/>
        <v>0</v>
      </c>
      <c r="BF184" s="153">
        <f t="shared" si="35"/>
        <v>0</v>
      </c>
      <c r="BG184" s="153">
        <f t="shared" si="36"/>
        <v>0</v>
      </c>
      <c r="BH184" s="153">
        <f t="shared" si="37"/>
        <v>0</v>
      </c>
      <c r="BI184" s="153">
        <f t="shared" si="38"/>
        <v>0</v>
      </c>
      <c r="BJ184" s="13" t="s">
        <v>87</v>
      </c>
      <c r="BK184" s="153">
        <f t="shared" si="39"/>
        <v>0</v>
      </c>
      <c r="BL184" s="13" t="s">
        <v>372</v>
      </c>
      <c r="BM184" s="152" t="s">
        <v>807</v>
      </c>
    </row>
    <row r="185" spans="2:65" s="1" customFormat="1" ht="24.15" customHeight="1">
      <c r="B185" s="139"/>
      <c r="C185" s="140" t="s">
        <v>808</v>
      </c>
      <c r="D185" s="140" t="s">
        <v>319</v>
      </c>
      <c r="E185" s="141" t="s">
        <v>809</v>
      </c>
      <c r="F185" s="142" t="s">
        <v>810</v>
      </c>
      <c r="G185" s="143" t="s">
        <v>452</v>
      </c>
      <c r="H185" s="144">
        <v>69.209999999999994</v>
      </c>
      <c r="I185" s="145"/>
      <c r="J185" s="146">
        <f t="shared" si="30"/>
        <v>0</v>
      </c>
      <c r="K185" s="147"/>
      <c r="L185" s="28"/>
      <c r="M185" s="148" t="s">
        <v>1</v>
      </c>
      <c r="N185" s="149" t="s">
        <v>41</v>
      </c>
      <c r="P185" s="150">
        <f t="shared" si="31"/>
        <v>0</v>
      </c>
      <c r="Q185" s="150">
        <v>1.7999999999999999E-2</v>
      </c>
      <c r="R185" s="150">
        <f t="shared" si="32"/>
        <v>1.2457799999999999</v>
      </c>
      <c r="S185" s="150">
        <v>0</v>
      </c>
      <c r="T185" s="151">
        <f t="shared" si="33"/>
        <v>0</v>
      </c>
      <c r="AR185" s="152" t="s">
        <v>372</v>
      </c>
      <c r="AT185" s="152" t="s">
        <v>319</v>
      </c>
      <c r="AU185" s="152" t="s">
        <v>87</v>
      </c>
      <c r="AY185" s="13" t="s">
        <v>317</v>
      </c>
      <c r="BE185" s="153">
        <f t="shared" si="34"/>
        <v>0</v>
      </c>
      <c r="BF185" s="153">
        <f t="shared" si="35"/>
        <v>0</v>
      </c>
      <c r="BG185" s="153">
        <f t="shared" si="36"/>
        <v>0</v>
      </c>
      <c r="BH185" s="153">
        <f t="shared" si="37"/>
        <v>0</v>
      </c>
      <c r="BI185" s="153">
        <f t="shared" si="38"/>
        <v>0</v>
      </c>
      <c r="BJ185" s="13" t="s">
        <v>87</v>
      </c>
      <c r="BK185" s="153">
        <f t="shared" si="39"/>
        <v>0</v>
      </c>
      <c r="BL185" s="13" t="s">
        <v>372</v>
      </c>
      <c r="BM185" s="152" t="s">
        <v>811</v>
      </c>
    </row>
    <row r="186" spans="2:65" s="1" customFormat="1" ht="33" customHeight="1">
      <c r="B186" s="139"/>
      <c r="C186" s="140" t="s">
        <v>812</v>
      </c>
      <c r="D186" s="140" t="s">
        <v>319</v>
      </c>
      <c r="E186" s="141" t="s">
        <v>813</v>
      </c>
      <c r="F186" s="142" t="s">
        <v>814</v>
      </c>
      <c r="G186" s="143" t="s">
        <v>452</v>
      </c>
      <c r="H186" s="144">
        <v>0.27</v>
      </c>
      <c r="I186" s="145"/>
      <c r="J186" s="146">
        <f t="shared" si="30"/>
        <v>0</v>
      </c>
      <c r="K186" s="147"/>
      <c r="L186" s="28"/>
      <c r="M186" s="148" t="s">
        <v>1</v>
      </c>
      <c r="N186" s="149" t="s">
        <v>41</v>
      </c>
      <c r="P186" s="150">
        <f t="shared" si="31"/>
        <v>0</v>
      </c>
      <c r="Q186" s="150">
        <v>0</v>
      </c>
      <c r="R186" s="150">
        <f t="shared" si="32"/>
        <v>0</v>
      </c>
      <c r="S186" s="150">
        <v>0</v>
      </c>
      <c r="T186" s="151">
        <f t="shared" si="33"/>
        <v>0</v>
      </c>
      <c r="AR186" s="152" t="s">
        <v>372</v>
      </c>
      <c r="AT186" s="152" t="s">
        <v>319</v>
      </c>
      <c r="AU186" s="152" t="s">
        <v>87</v>
      </c>
      <c r="AY186" s="13" t="s">
        <v>317</v>
      </c>
      <c r="BE186" s="153">
        <f t="shared" si="34"/>
        <v>0</v>
      </c>
      <c r="BF186" s="153">
        <f t="shared" si="35"/>
        <v>0</v>
      </c>
      <c r="BG186" s="153">
        <f t="shared" si="36"/>
        <v>0</v>
      </c>
      <c r="BH186" s="153">
        <f t="shared" si="37"/>
        <v>0</v>
      </c>
      <c r="BI186" s="153">
        <f t="shared" si="38"/>
        <v>0</v>
      </c>
      <c r="BJ186" s="13" t="s">
        <v>87</v>
      </c>
      <c r="BK186" s="153">
        <f t="shared" si="39"/>
        <v>0</v>
      </c>
      <c r="BL186" s="13" t="s">
        <v>372</v>
      </c>
      <c r="BM186" s="152" t="s">
        <v>815</v>
      </c>
    </row>
    <row r="187" spans="2:65" s="1" customFormat="1" ht="24.15" customHeight="1">
      <c r="B187" s="139"/>
      <c r="C187" s="140" t="s">
        <v>816</v>
      </c>
      <c r="D187" s="140" t="s">
        <v>319</v>
      </c>
      <c r="E187" s="141" t="s">
        <v>817</v>
      </c>
      <c r="F187" s="142" t="s">
        <v>818</v>
      </c>
      <c r="G187" s="143" t="s">
        <v>452</v>
      </c>
      <c r="H187" s="144">
        <v>270.22000000000003</v>
      </c>
      <c r="I187" s="145"/>
      <c r="J187" s="146">
        <f t="shared" si="30"/>
        <v>0</v>
      </c>
      <c r="K187" s="147"/>
      <c r="L187" s="28"/>
      <c r="M187" s="148" t="s">
        <v>1</v>
      </c>
      <c r="N187" s="149" t="s">
        <v>41</v>
      </c>
      <c r="P187" s="150">
        <f t="shared" si="31"/>
        <v>0</v>
      </c>
      <c r="Q187" s="150">
        <v>0</v>
      </c>
      <c r="R187" s="150">
        <f t="shared" si="32"/>
        <v>0</v>
      </c>
      <c r="S187" s="150">
        <v>0</v>
      </c>
      <c r="T187" s="151">
        <f t="shared" si="33"/>
        <v>0</v>
      </c>
      <c r="AR187" s="152" t="s">
        <v>372</v>
      </c>
      <c r="AT187" s="152" t="s">
        <v>319</v>
      </c>
      <c r="AU187" s="152" t="s">
        <v>87</v>
      </c>
      <c r="AY187" s="13" t="s">
        <v>317</v>
      </c>
      <c r="BE187" s="153">
        <f t="shared" si="34"/>
        <v>0</v>
      </c>
      <c r="BF187" s="153">
        <f t="shared" si="35"/>
        <v>0</v>
      </c>
      <c r="BG187" s="153">
        <f t="shared" si="36"/>
        <v>0</v>
      </c>
      <c r="BH187" s="153">
        <f t="shared" si="37"/>
        <v>0</v>
      </c>
      <c r="BI187" s="153">
        <f t="shared" si="38"/>
        <v>0</v>
      </c>
      <c r="BJ187" s="13" t="s">
        <v>87</v>
      </c>
      <c r="BK187" s="153">
        <f t="shared" si="39"/>
        <v>0</v>
      </c>
      <c r="BL187" s="13" t="s">
        <v>372</v>
      </c>
      <c r="BM187" s="152" t="s">
        <v>819</v>
      </c>
    </row>
    <row r="188" spans="2:65" s="1" customFormat="1" ht="49.05" customHeight="1">
      <c r="B188" s="139"/>
      <c r="C188" s="140" t="s">
        <v>820</v>
      </c>
      <c r="D188" s="140" t="s">
        <v>319</v>
      </c>
      <c r="E188" s="141" t="s">
        <v>821</v>
      </c>
      <c r="F188" s="142" t="s">
        <v>822</v>
      </c>
      <c r="G188" s="143" t="s">
        <v>322</v>
      </c>
      <c r="H188" s="144">
        <v>1.849</v>
      </c>
      <c r="I188" s="145"/>
      <c r="J188" s="146">
        <f t="shared" si="30"/>
        <v>0</v>
      </c>
      <c r="K188" s="147"/>
      <c r="L188" s="28"/>
      <c r="M188" s="148" t="s">
        <v>1</v>
      </c>
      <c r="N188" s="149" t="s">
        <v>41</v>
      </c>
      <c r="P188" s="150">
        <f t="shared" si="31"/>
        <v>0</v>
      </c>
      <c r="Q188" s="150">
        <v>4.2999999999999997E-2</v>
      </c>
      <c r="R188" s="150">
        <f t="shared" si="32"/>
        <v>7.9506999999999994E-2</v>
      </c>
      <c r="S188" s="150">
        <v>0</v>
      </c>
      <c r="T188" s="151">
        <f t="shared" si="33"/>
        <v>0</v>
      </c>
      <c r="AR188" s="152" t="s">
        <v>372</v>
      </c>
      <c r="AT188" s="152" t="s">
        <v>319</v>
      </c>
      <c r="AU188" s="152" t="s">
        <v>87</v>
      </c>
      <c r="AY188" s="13" t="s">
        <v>317</v>
      </c>
      <c r="BE188" s="153">
        <f t="shared" si="34"/>
        <v>0</v>
      </c>
      <c r="BF188" s="153">
        <f t="shared" si="35"/>
        <v>0</v>
      </c>
      <c r="BG188" s="153">
        <f t="shared" si="36"/>
        <v>0</v>
      </c>
      <c r="BH188" s="153">
        <f t="shared" si="37"/>
        <v>0</v>
      </c>
      <c r="BI188" s="153">
        <f t="shared" si="38"/>
        <v>0</v>
      </c>
      <c r="BJ188" s="13" t="s">
        <v>87</v>
      </c>
      <c r="BK188" s="153">
        <f t="shared" si="39"/>
        <v>0</v>
      </c>
      <c r="BL188" s="13" t="s">
        <v>372</v>
      </c>
      <c r="BM188" s="152" t="s">
        <v>823</v>
      </c>
    </row>
    <row r="189" spans="2:65" s="1" customFormat="1" ht="24.15" customHeight="1">
      <c r="B189" s="139"/>
      <c r="C189" s="140" t="s">
        <v>824</v>
      </c>
      <c r="D189" s="140" t="s">
        <v>319</v>
      </c>
      <c r="E189" s="141" t="s">
        <v>825</v>
      </c>
      <c r="F189" s="142" t="s">
        <v>826</v>
      </c>
      <c r="G189" s="143" t="s">
        <v>452</v>
      </c>
      <c r="H189" s="144">
        <v>9.8000000000000007</v>
      </c>
      <c r="I189" s="145"/>
      <c r="J189" s="146">
        <f t="shared" si="30"/>
        <v>0</v>
      </c>
      <c r="K189" s="147"/>
      <c r="L189" s="28"/>
      <c r="M189" s="148" t="s">
        <v>1</v>
      </c>
      <c r="N189" s="149" t="s">
        <v>41</v>
      </c>
      <c r="P189" s="150">
        <f t="shared" si="31"/>
        <v>0</v>
      </c>
      <c r="Q189" s="150">
        <v>2E-3</v>
      </c>
      <c r="R189" s="150">
        <f t="shared" si="32"/>
        <v>1.9600000000000003E-2</v>
      </c>
      <c r="S189" s="150">
        <v>0</v>
      </c>
      <c r="T189" s="151">
        <f t="shared" si="33"/>
        <v>0</v>
      </c>
      <c r="AR189" s="152" t="s">
        <v>372</v>
      </c>
      <c r="AT189" s="152" t="s">
        <v>319</v>
      </c>
      <c r="AU189" s="152" t="s">
        <v>87</v>
      </c>
      <c r="AY189" s="13" t="s">
        <v>317</v>
      </c>
      <c r="BE189" s="153">
        <f t="shared" si="34"/>
        <v>0</v>
      </c>
      <c r="BF189" s="153">
        <f t="shared" si="35"/>
        <v>0</v>
      </c>
      <c r="BG189" s="153">
        <f t="shared" si="36"/>
        <v>0</v>
      </c>
      <c r="BH189" s="153">
        <f t="shared" si="37"/>
        <v>0</v>
      </c>
      <c r="BI189" s="153">
        <f t="shared" si="38"/>
        <v>0</v>
      </c>
      <c r="BJ189" s="13" t="s">
        <v>87</v>
      </c>
      <c r="BK189" s="153">
        <f t="shared" si="39"/>
        <v>0</v>
      </c>
      <c r="BL189" s="13" t="s">
        <v>372</v>
      </c>
      <c r="BM189" s="152" t="s">
        <v>827</v>
      </c>
    </row>
    <row r="190" spans="2:65" s="1" customFormat="1" ht="24.15" customHeight="1">
      <c r="B190" s="139"/>
      <c r="C190" s="140" t="s">
        <v>828</v>
      </c>
      <c r="D190" s="140" t="s">
        <v>319</v>
      </c>
      <c r="E190" s="141" t="s">
        <v>829</v>
      </c>
      <c r="F190" s="142" t="s">
        <v>830</v>
      </c>
      <c r="G190" s="143" t="s">
        <v>452</v>
      </c>
      <c r="H190" s="144">
        <v>22.4</v>
      </c>
      <c r="I190" s="145"/>
      <c r="J190" s="146">
        <f t="shared" si="30"/>
        <v>0</v>
      </c>
      <c r="K190" s="147"/>
      <c r="L190" s="28"/>
      <c r="M190" s="148" t="s">
        <v>1</v>
      </c>
      <c r="N190" s="149" t="s">
        <v>41</v>
      </c>
      <c r="P190" s="150">
        <f t="shared" si="31"/>
        <v>0</v>
      </c>
      <c r="Q190" s="150">
        <v>5.0000000000000001E-3</v>
      </c>
      <c r="R190" s="150">
        <f t="shared" si="32"/>
        <v>0.11199999999999999</v>
      </c>
      <c r="S190" s="150">
        <v>0</v>
      </c>
      <c r="T190" s="151">
        <f t="shared" si="33"/>
        <v>0</v>
      </c>
      <c r="AR190" s="152" t="s">
        <v>372</v>
      </c>
      <c r="AT190" s="152" t="s">
        <v>319</v>
      </c>
      <c r="AU190" s="152" t="s">
        <v>87</v>
      </c>
      <c r="AY190" s="13" t="s">
        <v>317</v>
      </c>
      <c r="BE190" s="153">
        <f t="shared" si="34"/>
        <v>0</v>
      </c>
      <c r="BF190" s="153">
        <f t="shared" si="35"/>
        <v>0</v>
      </c>
      <c r="BG190" s="153">
        <f t="shared" si="36"/>
        <v>0</v>
      </c>
      <c r="BH190" s="153">
        <f t="shared" si="37"/>
        <v>0</v>
      </c>
      <c r="BI190" s="153">
        <f t="shared" si="38"/>
        <v>0</v>
      </c>
      <c r="BJ190" s="13" t="s">
        <v>87</v>
      </c>
      <c r="BK190" s="153">
        <f t="shared" si="39"/>
        <v>0</v>
      </c>
      <c r="BL190" s="13" t="s">
        <v>372</v>
      </c>
      <c r="BM190" s="152" t="s">
        <v>831</v>
      </c>
    </row>
    <row r="191" spans="2:65" s="1" customFormat="1" ht="37.799999999999997" customHeight="1">
      <c r="B191" s="139"/>
      <c r="C191" s="140" t="s">
        <v>832</v>
      </c>
      <c r="D191" s="140" t="s">
        <v>319</v>
      </c>
      <c r="E191" s="141" t="s">
        <v>833</v>
      </c>
      <c r="F191" s="142" t="s">
        <v>834</v>
      </c>
      <c r="G191" s="143" t="s">
        <v>322</v>
      </c>
      <c r="H191" s="144">
        <v>5.7859999999999996</v>
      </c>
      <c r="I191" s="145"/>
      <c r="J191" s="146">
        <f t="shared" si="30"/>
        <v>0</v>
      </c>
      <c r="K191" s="147"/>
      <c r="L191" s="28"/>
      <c r="M191" s="148" t="s">
        <v>1</v>
      </c>
      <c r="N191" s="149" t="s">
        <v>41</v>
      </c>
      <c r="P191" s="150">
        <f t="shared" si="31"/>
        <v>0</v>
      </c>
      <c r="Q191" s="150">
        <v>0.158</v>
      </c>
      <c r="R191" s="150">
        <f t="shared" si="32"/>
        <v>0.91418799999999989</v>
      </c>
      <c r="S191" s="150">
        <v>0</v>
      </c>
      <c r="T191" s="151">
        <f t="shared" si="33"/>
        <v>0</v>
      </c>
      <c r="AR191" s="152" t="s">
        <v>372</v>
      </c>
      <c r="AT191" s="152" t="s">
        <v>319</v>
      </c>
      <c r="AU191" s="152" t="s">
        <v>87</v>
      </c>
      <c r="AY191" s="13" t="s">
        <v>317</v>
      </c>
      <c r="BE191" s="153">
        <f t="shared" si="34"/>
        <v>0</v>
      </c>
      <c r="BF191" s="153">
        <f t="shared" si="35"/>
        <v>0</v>
      </c>
      <c r="BG191" s="153">
        <f t="shared" si="36"/>
        <v>0</v>
      </c>
      <c r="BH191" s="153">
        <f t="shared" si="37"/>
        <v>0</v>
      </c>
      <c r="BI191" s="153">
        <f t="shared" si="38"/>
        <v>0</v>
      </c>
      <c r="BJ191" s="13" t="s">
        <v>87</v>
      </c>
      <c r="BK191" s="153">
        <f t="shared" si="39"/>
        <v>0</v>
      </c>
      <c r="BL191" s="13" t="s">
        <v>372</v>
      </c>
      <c r="BM191" s="152" t="s">
        <v>835</v>
      </c>
    </row>
    <row r="192" spans="2:65" s="1" customFormat="1" ht="24.15" customHeight="1">
      <c r="B192" s="139"/>
      <c r="C192" s="140" t="s">
        <v>836</v>
      </c>
      <c r="D192" s="140" t="s">
        <v>319</v>
      </c>
      <c r="E192" s="141" t="s">
        <v>641</v>
      </c>
      <c r="F192" s="142" t="s">
        <v>642</v>
      </c>
      <c r="G192" s="143" t="s">
        <v>356</v>
      </c>
      <c r="H192" s="144">
        <v>5.88</v>
      </c>
      <c r="I192" s="145"/>
      <c r="J192" s="146">
        <f t="shared" si="30"/>
        <v>0</v>
      </c>
      <c r="K192" s="147"/>
      <c r="L192" s="28"/>
      <c r="M192" s="148" t="s">
        <v>1</v>
      </c>
      <c r="N192" s="149" t="s">
        <v>41</v>
      </c>
      <c r="P192" s="150">
        <f t="shared" si="31"/>
        <v>0</v>
      </c>
      <c r="Q192" s="150">
        <v>0</v>
      </c>
      <c r="R192" s="150">
        <f t="shared" si="32"/>
        <v>0</v>
      </c>
      <c r="S192" s="150">
        <v>0</v>
      </c>
      <c r="T192" s="151">
        <f t="shared" si="33"/>
        <v>0</v>
      </c>
      <c r="AR192" s="152" t="s">
        <v>372</v>
      </c>
      <c r="AT192" s="152" t="s">
        <v>319</v>
      </c>
      <c r="AU192" s="152" t="s">
        <v>87</v>
      </c>
      <c r="AY192" s="13" t="s">
        <v>317</v>
      </c>
      <c r="BE192" s="153">
        <f t="shared" si="34"/>
        <v>0</v>
      </c>
      <c r="BF192" s="153">
        <f t="shared" si="35"/>
        <v>0</v>
      </c>
      <c r="BG192" s="153">
        <f t="shared" si="36"/>
        <v>0</v>
      </c>
      <c r="BH192" s="153">
        <f t="shared" si="37"/>
        <v>0</v>
      </c>
      <c r="BI192" s="153">
        <f t="shared" si="38"/>
        <v>0</v>
      </c>
      <c r="BJ192" s="13" t="s">
        <v>87</v>
      </c>
      <c r="BK192" s="153">
        <f t="shared" si="39"/>
        <v>0</v>
      </c>
      <c r="BL192" s="13" t="s">
        <v>372</v>
      </c>
      <c r="BM192" s="152" t="s">
        <v>837</v>
      </c>
    </row>
    <row r="193" spans="2:65" s="11" customFormat="1" ht="22.8" customHeight="1">
      <c r="B193" s="127"/>
      <c r="D193" s="128" t="s">
        <v>74</v>
      </c>
      <c r="E193" s="137" t="s">
        <v>838</v>
      </c>
      <c r="F193" s="137" t="s">
        <v>839</v>
      </c>
      <c r="I193" s="130"/>
      <c r="J193" s="138">
        <f>BK193</f>
        <v>0</v>
      </c>
      <c r="L193" s="127"/>
      <c r="M193" s="132"/>
      <c r="P193" s="133">
        <f>SUM(P194:P197)</f>
        <v>0</v>
      </c>
      <c r="R193" s="133">
        <f>SUM(R194:R197)</f>
        <v>0.46196400000000004</v>
      </c>
      <c r="T193" s="134">
        <f>SUM(T194:T197)</f>
        <v>0</v>
      </c>
      <c r="AR193" s="128" t="s">
        <v>87</v>
      </c>
      <c r="AT193" s="135" t="s">
        <v>74</v>
      </c>
      <c r="AU193" s="135" t="s">
        <v>82</v>
      </c>
      <c r="AY193" s="128" t="s">
        <v>317</v>
      </c>
      <c r="BK193" s="136">
        <f>SUM(BK194:BK197)</f>
        <v>0</v>
      </c>
    </row>
    <row r="194" spans="2:65" s="1" customFormat="1" ht="37.799999999999997" customHeight="1">
      <c r="B194" s="139"/>
      <c r="C194" s="140" t="s">
        <v>840</v>
      </c>
      <c r="D194" s="140" t="s">
        <v>319</v>
      </c>
      <c r="E194" s="141" t="s">
        <v>841</v>
      </c>
      <c r="F194" s="142" t="s">
        <v>842</v>
      </c>
      <c r="G194" s="143" t="s">
        <v>452</v>
      </c>
      <c r="H194" s="144">
        <v>17.2</v>
      </c>
      <c r="I194" s="145"/>
      <c r="J194" s="146">
        <f>ROUND(I194*H194,2)</f>
        <v>0</v>
      </c>
      <c r="K194" s="147"/>
      <c r="L194" s="28"/>
      <c r="M194" s="148" t="s">
        <v>1</v>
      </c>
      <c r="N194" s="149" t="s">
        <v>41</v>
      </c>
      <c r="P194" s="150">
        <f>O194*H194</f>
        <v>0</v>
      </c>
      <c r="Q194" s="150">
        <v>0</v>
      </c>
      <c r="R194" s="150">
        <f>Q194*H194</f>
        <v>0</v>
      </c>
      <c r="S194" s="150">
        <v>0</v>
      </c>
      <c r="T194" s="151">
        <f>S194*H194</f>
        <v>0</v>
      </c>
      <c r="AR194" s="152" t="s">
        <v>372</v>
      </c>
      <c r="AT194" s="152" t="s">
        <v>319</v>
      </c>
      <c r="AU194" s="152" t="s">
        <v>87</v>
      </c>
      <c r="AY194" s="13" t="s">
        <v>317</v>
      </c>
      <c r="BE194" s="153">
        <f>IF(N194="základná",J194,0)</f>
        <v>0</v>
      </c>
      <c r="BF194" s="153">
        <f>IF(N194="znížená",J194,0)</f>
        <v>0</v>
      </c>
      <c r="BG194" s="153">
        <f>IF(N194="zákl. prenesená",J194,0)</f>
        <v>0</v>
      </c>
      <c r="BH194" s="153">
        <f>IF(N194="zníž. prenesená",J194,0)</f>
        <v>0</v>
      </c>
      <c r="BI194" s="153">
        <f>IF(N194="nulová",J194,0)</f>
        <v>0</v>
      </c>
      <c r="BJ194" s="13" t="s">
        <v>87</v>
      </c>
      <c r="BK194" s="153">
        <f>ROUND(I194*H194,2)</f>
        <v>0</v>
      </c>
      <c r="BL194" s="13" t="s">
        <v>372</v>
      </c>
      <c r="BM194" s="152" t="s">
        <v>843</v>
      </c>
    </row>
    <row r="195" spans="2:65" s="1" customFormat="1" ht="33" customHeight="1">
      <c r="B195" s="139"/>
      <c r="C195" s="140" t="s">
        <v>844</v>
      </c>
      <c r="D195" s="140" t="s">
        <v>319</v>
      </c>
      <c r="E195" s="141" t="s">
        <v>845</v>
      </c>
      <c r="F195" s="142" t="s">
        <v>846</v>
      </c>
      <c r="G195" s="143" t="s">
        <v>322</v>
      </c>
      <c r="H195" s="144">
        <v>0.84299999999999997</v>
      </c>
      <c r="I195" s="145"/>
      <c r="J195" s="146">
        <f>ROUND(I195*H195,2)</f>
        <v>0</v>
      </c>
      <c r="K195" s="147"/>
      <c r="L195" s="28"/>
      <c r="M195" s="148" t="s">
        <v>1</v>
      </c>
      <c r="N195" s="149" t="s">
        <v>41</v>
      </c>
      <c r="P195" s="150">
        <f>O195*H195</f>
        <v>0</v>
      </c>
      <c r="Q195" s="150">
        <v>0</v>
      </c>
      <c r="R195" s="150">
        <f>Q195*H195</f>
        <v>0</v>
      </c>
      <c r="S195" s="150">
        <v>0</v>
      </c>
      <c r="T195" s="151">
        <f>S195*H195</f>
        <v>0</v>
      </c>
      <c r="AR195" s="152" t="s">
        <v>372</v>
      </c>
      <c r="AT195" s="152" t="s">
        <v>319</v>
      </c>
      <c r="AU195" s="152" t="s">
        <v>87</v>
      </c>
      <c r="AY195" s="13" t="s">
        <v>317</v>
      </c>
      <c r="BE195" s="153">
        <f>IF(N195="základná",J195,0)</f>
        <v>0</v>
      </c>
      <c r="BF195" s="153">
        <f>IF(N195="znížená",J195,0)</f>
        <v>0</v>
      </c>
      <c r="BG195" s="153">
        <f>IF(N195="zákl. prenesená",J195,0)</f>
        <v>0</v>
      </c>
      <c r="BH195" s="153">
        <f>IF(N195="zníž. prenesená",J195,0)</f>
        <v>0</v>
      </c>
      <c r="BI195" s="153">
        <f>IF(N195="nulová",J195,0)</f>
        <v>0</v>
      </c>
      <c r="BJ195" s="13" t="s">
        <v>87</v>
      </c>
      <c r="BK195" s="153">
        <f>ROUND(I195*H195,2)</f>
        <v>0</v>
      </c>
      <c r="BL195" s="13" t="s">
        <v>372</v>
      </c>
      <c r="BM195" s="152" t="s">
        <v>847</v>
      </c>
    </row>
    <row r="196" spans="2:65" s="1" customFormat="1" ht="21.75" customHeight="1">
      <c r="B196" s="139"/>
      <c r="C196" s="140" t="s">
        <v>848</v>
      </c>
      <c r="D196" s="140" t="s">
        <v>319</v>
      </c>
      <c r="E196" s="141" t="s">
        <v>849</v>
      </c>
      <c r="F196" s="142" t="s">
        <v>850</v>
      </c>
      <c r="G196" s="143" t="s">
        <v>356</v>
      </c>
      <c r="H196" s="144">
        <v>0.54800000000000004</v>
      </c>
      <c r="I196" s="145"/>
      <c r="J196" s="146">
        <f>ROUND(I196*H196,2)</f>
        <v>0</v>
      </c>
      <c r="K196" s="147"/>
      <c r="L196" s="28"/>
      <c r="M196" s="148" t="s">
        <v>1</v>
      </c>
      <c r="N196" s="149" t="s">
        <v>41</v>
      </c>
      <c r="P196" s="150">
        <f>O196*H196</f>
        <v>0</v>
      </c>
      <c r="Q196" s="150">
        <v>0</v>
      </c>
      <c r="R196" s="150">
        <f>Q196*H196</f>
        <v>0</v>
      </c>
      <c r="S196" s="150">
        <v>0</v>
      </c>
      <c r="T196" s="151">
        <f>S196*H196</f>
        <v>0</v>
      </c>
      <c r="AR196" s="152" t="s">
        <v>372</v>
      </c>
      <c r="AT196" s="152" t="s">
        <v>319</v>
      </c>
      <c r="AU196" s="152" t="s">
        <v>87</v>
      </c>
      <c r="AY196" s="13" t="s">
        <v>317</v>
      </c>
      <c r="BE196" s="153">
        <f>IF(N196="základná",J196,0)</f>
        <v>0</v>
      </c>
      <c r="BF196" s="153">
        <f>IF(N196="znížená",J196,0)</f>
        <v>0</v>
      </c>
      <c r="BG196" s="153">
        <f>IF(N196="zákl. prenesená",J196,0)</f>
        <v>0</v>
      </c>
      <c r="BH196" s="153">
        <f>IF(N196="zníž. prenesená",J196,0)</f>
        <v>0</v>
      </c>
      <c r="BI196" s="153">
        <f>IF(N196="nulová",J196,0)</f>
        <v>0</v>
      </c>
      <c r="BJ196" s="13" t="s">
        <v>87</v>
      </c>
      <c r="BK196" s="153">
        <f>ROUND(I196*H196,2)</f>
        <v>0</v>
      </c>
      <c r="BL196" s="13" t="s">
        <v>372</v>
      </c>
      <c r="BM196" s="152" t="s">
        <v>851</v>
      </c>
    </row>
    <row r="197" spans="2:65" s="1" customFormat="1" ht="33" customHeight="1">
      <c r="B197" s="139"/>
      <c r="C197" s="154" t="s">
        <v>852</v>
      </c>
      <c r="D197" s="154" t="s">
        <v>353</v>
      </c>
      <c r="E197" s="155" t="s">
        <v>853</v>
      </c>
      <c r="F197" s="156" t="s">
        <v>854</v>
      </c>
      <c r="G197" s="157" t="s">
        <v>624</v>
      </c>
      <c r="H197" s="158">
        <v>0.84299999999999997</v>
      </c>
      <c r="I197" s="159"/>
      <c r="J197" s="160">
        <f>ROUND(I197*H197,2)</f>
        <v>0</v>
      </c>
      <c r="K197" s="161"/>
      <c r="L197" s="162"/>
      <c r="M197" s="163" t="s">
        <v>1</v>
      </c>
      <c r="N197" s="164" t="s">
        <v>41</v>
      </c>
      <c r="P197" s="150">
        <f>O197*H197</f>
        <v>0</v>
      </c>
      <c r="Q197" s="150">
        <v>0.54800000000000004</v>
      </c>
      <c r="R197" s="150">
        <f>Q197*H197</f>
        <v>0.46196400000000004</v>
      </c>
      <c r="S197" s="150">
        <v>0</v>
      </c>
      <c r="T197" s="151">
        <f>S197*H197</f>
        <v>0</v>
      </c>
      <c r="AR197" s="152" t="s">
        <v>529</v>
      </c>
      <c r="AT197" s="152" t="s">
        <v>353</v>
      </c>
      <c r="AU197" s="152" t="s">
        <v>87</v>
      </c>
      <c r="AY197" s="13" t="s">
        <v>317</v>
      </c>
      <c r="BE197" s="153">
        <f>IF(N197="základná",J197,0)</f>
        <v>0</v>
      </c>
      <c r="BF197" s="153">
        <f>IF(N197="znížená",J197,0)</f>
        <v>0</v>
      </c>
      <c r="BG197" s="153">
        <f>IF(N197="zákl. prenesená",J197,0)</f>
        <v>0</v>
      </c>
      <c r="BH197" s="153">
        <f>IF(N197="zníž. prenesená",J197,0)</f>
        <v>0</v>
      </c>
      <c r="BI197" s="153">
        <f>IF(N197="nulová",J197,0)</f>
        <v>0</v>
      </c>
      <c r="BJ197" s="13" t="s">
        <v>87</v>
      </c>
      <c r="BK197" s="153">
        <f>ROUND(I197*H197,2)</f>
        <v>0</v>
      </c>
      <c r="BL197" s="13" t="s">
        <v>372</v>
      </c>
      <c r="BM197" s="152" t="s">
        <v>855</v>
      </c>
    </row>
    <row r="198" spans="2:65" s="11" customFormat="1" ht="22.8" customHeight="1">
      <c r="B198" s="127"/>
      <c r="D198" s="128" t="s">
        <v>74</v>
      </c>
      <c r="E198" s="137" t="s">
        <v>856</v>
      </c>
      <c r="F198" s="137" t="s">
        <v>857</v>
      </c>
      <c r="I198" s="130"/>
      <c r="J198" s="138">
        <f>BK198</f>
        <v>0</v>
      </c>
      <c r="L198" s="127"/>
      <c r="M198" s="132"/>
      <c r="P198" s="133">
        <f>SUM(P199:P201)</f>
        <v>0</v>
      </c>
      <c r="R198" s="133">
        <f>SUM(R199:R201)</f>
        <v>58.136760000000002</v>
      </c>
      <c r="T198" s="134">
        <f>SUM(T199:T201)</f>
        <v>0</v>
      </c>
      <c r="AR198" s="128" t="s">
        <v>87</v>
      </c>
      <c r="AT198" s="135" t="s">
        <v>74</v>
      </c>
      <c r="AU198" s="135" t="s">
        <v>82</v>
      </c>
      <c r="AY198" s="128" t="s">
        <v>317</v>
      </c>
      <c r="BK198" s="136">
        <f>SUM(BK199:BK201)</f>
        <v>0</v>
      </c>
    </row>
    <row r="199" spans="2:65" s="1" customFormat="1" ht="33" customHeight="1">
      <c r="B199" s="139"/>
      <c r="C199" s="140" t="s">
        <v>858</v>
      </c>
      <c r="D199" s="140" t="s">
        <v>319</v>
      </c>
      <c r="E199" s="141" t="s">
        <v>859</v>
      </c>
      <c r="F199" s="142" t="s">
        <v>860</v>
      </c>
      <c r="G199" s="143" t="s">
        <v>375</v>
      </c>
      <c r="H199" s="144">
        <v>33.39</v>
      </c>
      <c r="I199" s="145"/>
      <c r="J199" s="146">
        <f>ROUND(I199*H199,2)</f>
        <v>0</v>
      </c>
      <c r="K199" s="147"/>
      <c r="L199" s="28"/>
      <c r="M199" s="148" t="s">
        <v>1</v>
      </c>
      <c r="N199" s="149" t="s">
        <v>41</v>
      </c>
      <c r="P199" s="150">
        <f>O199*H199</f>
        <v>0</v>
      </c>
      <c r="Q199" s="150">
        <v>1.6639999999999999</v>
      </c>
      <c r="R199" s="150">
        <f>Q199*H199</f>
        <v>55.560960000000001</v>
      </c>
      <c r="S199" s="150">
        <v>0</v>
      </c>
      <c r="T199" s="151">
        <f>S199*H199</f>
        <v>0</v>
      </c>
      <c r="AR199" s="152" t="s">
        <v>372</v>
      </c>
      <c r="AT199" s="152" t="s">
        <v>319</v>
      </c>
      <c r="AU199" s="152" t="s">
        <v>87</v>
      </c>
      <c r="AY199" s="13" t="s">
        <v>317</v>
      </c>
      <c r="BE199" s="153">
        <f>IF(N199="základná",J199,0)</f>
        <v>0</v>
      </c>
      <c r="BF199" s="153">
        <f>IF(N199="znížená",J199,0)</f>
        <v>0</v>
      </c>
      <c r="BG199" s="153">
        <f>IF(N199="zákl. prenesená",J199,0)</f>
        <v>0</v>
      </c>
      <c r="BH199" s="153">
        <f>IF(N199="zníž. prenesená",J199,0)</f>
        <v>0</v>
      </c>
      <c r="BI199" s="153">
        <f>IF(N199="nulová",J199,0)</f>
        <v>0</v>
      </c>
      <c r="BJ199" s="13" t="s">
        <v>87</v>
      </c>
      <c r="BK199" s="153">
        <f>ROUND(I199*H199,2)</f>
        <v>0</v>
      </c>
      <c r="BL199" s="13" t="s">
        <v>372</v>
      </c>
      <c r="BM199" s="152" t="s">
        <v>861</v>
      </c>
    </row>
    <row r="200" spans="2:65" s="1" customFormat="1" ht="24.15" customHeight="1">
      <c r="B200" s="139"/>
      <c r="C200" s="140" t="s">
        <v>862</v>
      </c>
      <c r="D200" s="140" t="s">
        <v>319</v>
      </c>
      <c r="E200" s="141" t="s">
        <v>863</v>
      </c>
      <c r="F200" s="142" t="s">
        <v>864</v>
      </c>
      <c r="G200" s="143" t="s">
        <v>375</v>
      </c>
      <c r="H200" s="144">
        <v>31.8</v>
      </c>
      <c r="I200" s="145"/>
      <c r="J200" s="146">
        <f>ROUND(I200*H200,2)</f>
        <v>0</v>
      </c>
      <c r="K200" s="147"/>
      <c r="L200" s="28"/>
      <c r="M200" s="148" t="s">
        <v>1</v>
      </c>
      <c r="N200" s="149" t="s">
        <v>41</v>
      </c>
      <c r="P200" s="150">
        <f>O200*H200</f>
        <v>0</v>
      </c>
      <c r="Q200" s="150">
        <v>8.1000000000000003E-2</v>
      </c>
      <c r="R200" s="150">
        <f>Q200*H200</f>
        <v>2.5758000000000001</v>
      </c>
      <c r="S200" s="150">
        <v>0</v>
      </c>
      <c r="T200" s="151">
        <f>S200*H200</f>
        <v>0</v>
      </c>
      <c r="AR200" s="152" t="s">
        <v>372</v>
      </c>
      <c r="AT200" s="152" t="s">
        <v>319</v>
      </c>
      <c r="AU200" s="152" t="s">
        <v>87</v>
      </c>
      <c r="AY200" s="13" t="s">
        <v>317</v>
      </c>
      <c r="BE200" s="153">
        <f>IF(N200="základná",J200,0)</f>
        <v>0</v>
      </c>
      <c r="BF200" s="153">
        <f>IF(N200="znížená",J200,0)</f>
        <v>0</v>
      </c>
      <c r="BG200" s="153">
        <f>IF(N200="zákl. prenesená",J200,0)</f>
        <v>0</v>
      </c>
      <c r="BH200" s="153">
        <f>IF(N200="zníž. prenesená",J200,0)</f>
        <v>0</v>
      </c>
      <c r="BI200" s="153">
        <f>IF(N200="nulová",J200,0)</f>
        <v>0</v>
      </c>
      <c r="BJ200" s="13" t="s">
        <v>87</v>
      </c>
      <c r="BK200" s="153">
        <f>ROUND(I200*H200,2)</f>
        <v>0</v>
      </c>
      <c r="BL200" s="13" t="s">
        <v>372</v>
      </c>
      <c r="BM200" s="152" t="s">
        <v>865</v>
      </c>
    </row>
    <row r="201" spans="2:65" s="1" customFormat="1" ht="24.15" customHeight="1">
      <c r="B201" s="139"/>
      <c r="C201" s="140" t="s">
        <v>866</v>
      </c>
      <c r="D201" s="140" t="s">
        <v>319</v>
      </c>
      <c r="E201" s="141" t="s">
        <v>867</v>
      </c>
      <c r="F201" s="142" t="s">
        <v>868</v>
      </c>
      <c r="G201" s="143" t="s">
        <v>356</v>
      </c>
      <c r="H201" s="144">
        <v>1.7450000000000001</v>
      </c>
      <c r="I201" s="145"/>
      <c r="J201" s="146">
        <f>ROUND(I201*H201,2)</f>
        <v>0</v>
      </c>
      <c r="K201" s="147"/>
      <c r="L201" s="28"/>
      <c r="M201" s="148" t="s">
        <v>1</v>
      </c>
      <c r="N201" s="149" t="s">
        <v>41</v>
      </c>
      <c r="P201" s="150">
        <f>O201*H201</f>
        <v>0</v>
      </c>
      <c r="Q201" s="150">
        <v>0</v>
      </c>
      <c r="R201" s="150">
        <f>Q201*H201</f>
        <v>0</v>
      </c>
      <c r="S201" s="150">
        <v>0</v>
      </c>
      <c r="T201" s="151">
        <f>S201*H201</f>
        <v>0</v>
      </c>
      <c r="AR201" s="152" t="s">
        <v>372</v>
      </c>
      <c r="AT201" s="152" t="s">
        <v>319</v>
      </c>
      <c r="AU201" s="152" t="s">
        <v>87</v>
      </c>
      <c r="AY201" s="13" t="s">
        <v>317</v>
      </c>
      <c r="BE201" s="153">
        <f>IF(N201="základná",J201,0)</f>
        <v>0</v>
      </c>
      <c r="BF201" s="153">
        <f>IF(N201="znížená",J201,0)</f>
        <v>0</v>
      </c>
      <c r="BG201" s="153">
        <f>IF(N201="zákl. prenesená",J201,0)</f>
        <v>0</v>
      </c>
      <c r="BH201" s="153">
        <f>IF(N201="zníž. prenesená",J201,0)</f>
        <v>0</v>
      </c>
      <c r="BI201" s="153">
        <f>IF(N201="nulová",J201,0)</f>
        <v>0</v>
      </c>
      <c r="BJ201" s="13" t="s">
        <v>87</v>
      </c>
      <c r="BK201" s="153">
        <f>ROUND(I201*H201,2)</f>
        <v>0</v>
      </c>
      <c r="BL201" s="13" t="s">
        <v>372</v>
      </c>
      <c r="BM201" s="152" t="s">
        <v>869</v>
      </c>
    </row>
    <row r="202" spans="2:65" s="11" customFormat="1" ht="22.8" customHeight="1">
      <c r="B202" s="127"/>
      <c r="D202" s="128" t="s">
        <v>74</v>
      </c>
      <c r="E202" s="137" t="s">
        <v>644</v>
      </c>
      <c r="F202" s="137" t="s">
        <v>645</v>
      </c>
      <c r="I202" s="130"/>
      <c r="J202" s="138">
        <f>BK202</f>
        <v>0</v>
      </c>
      <c r="L202" s="127"/>
      <c r="M202" s="132"/>
      <c r="P202" s="133">
        <f>SUM(P203:P206)</f>
        <v>0</v>
      </c>
      <c r="R202" s="133">
        <f>SUM(R203:R206)</f>
        <v>0.115</v>
      </c>
      <c r="T202" s="134">
        <f>SUM(T203:T206)</f>
        <v>0</v>
      </c>
      <c r="AR202" s="128" t="s">
        <v>87</v>
      </c>
      <c r="AT202" s="135" t="s">
        <v>74</v>
      </c>
      <c r="AU202" s="135" t="s">
        <v>82</v>
      </c>
      <c r="AY202" s="128" t="s">
        <v>317</v>
      </c>
      <c r="BK202" s="136">
        <f>SUM(BK203:BK206)</f>
        <v>0</v>
      </c>
    </row>
    <row r="203" spans="2:65" s="1" customFormat="1" ht="49.05" customHeight="1">
      <c r="B203" s="139"/>
      <c r="C203" s="140" t="s">
        <v>870</v>
      </c>
      <c r="D203" s="140" t="s">
        <v>319</v>
      </c>
      <c r="E203" s="141" t="s">
        <v>871</v>
      </c>
      <c r="F203" s="142" t="s">
        <v>872</v>
      </c>
      <c r="G203" s="143" t="s">
        <v>648</v>
      </c>
      <c r="H203" s="144">
        <v>1</v>
      </c>
      <c r="I203" s="145"/>
      <c r="J203" s="146">
        <f>ROUND(I203*H203,2)</f>
        <v>0</v>
      </c>
      <c r="K203" s="147"/>
      <c r="L203" s="28"/>
      <c r="M203" s="148" t="s">
        <v>1</v>
      </c>
      <c r="N203" s="149" t="s">
        <v>41</v>
      </c>
      <c r="P203" s="150">
        <f>O203*H203</f>
        <v>0</v>
      </c>
      <c r="Q203" s="150">
        <v>1E-3</v>
      </c>
      <c r="R203" s="150">
        <f>Q203*H203</f>
        <v>1E-3</v>
      </c>
      <c r="S203" s="150">
        <v>0</v>
      </c>
      <c r="T203" s="151">
        <f>S203*H203</f>
        <v>0</v>
      </c>
      <c r="AR203" s="152" t="s">
        <v>372</v>
      </c>
      <c r="AT203" s="152" t="s">
        <v>319</v>
      </c>
      <c r="AU203" s="152" t="s">
        <v>87</v>
      </c>
      <c r="AY203" s="13" t="s">
        <v>317</v>
      </c>
      <c r="BE203" s="153">
        <f>IF(N203="základná",J203,0)</f>
        <v>0</v>
      </c>
      <c r="BF203" s="153">
        <f>IF(N203="znížená",J203,0)</f>
        <v>0</v>
      </c>
      <c r="BG203" s="153">
        <f>IF(N203="zákl. prenesená",J203,0)</f>
        <v>0</v>
      </c>
      <c r="BH203" s="153">
        <f>IF(N203="zníž. prenesená",J203,0)</f>
        <v>0</v>
      </c>
      <c r="BI203" s="153">
        <f>IF(N203="nulová",J203,0)</f>
        <v>0</v>
      </c>
      <c r="BJ203" s="13" t="s">
        <v>87</v>
      </c>
      <c r="BK203" s="153">
        <f>ROUND(I203*H203,2)</f>
        <v>0</v>
      </c>
      <c r="BL203" s="13" t="s">
        <v>372</v>
      </c>
      <c r="BM203" s="152" t="s">
        <v>873</v>
      </c>
    </row>
    <row r="204" spans="2:65" s="1" customFormat="1" ht="24.15" customHeight="1">
      <c r="B204" s="139"/>
      <c r="C204" s="140" t="s">
        <v>874</v>
      </c>
      <c r="D204" s="140" t="s">
        <v>319</v>
      </c>
      <c r="E204" s="141" t="s">
        <v>650</v>
      </c>
      <c r="F204" s="142" t="s">
        <v>651</v>
      </c>
      <c r="G204" s="143" t="s">
        <v>652</v>
      </c>
      <c r="H204" s="176"/>
      <c r="I204" s="145"/>
      <c r="J204" s="146">
        <f>ROUND(I204*H204,2)</f>
        <v>0</v>
      </c>
      <c r="K204" s="147"/>
      <c r="L204" s="28"/>
      <c r="M204" s="148" t="s">
        <v>1</v>
      </c>
      <c r="N204" s="149" t="s">
        <v>41</v>
      </c>
      <c r="P204" s="150">
        <f>O204*H204</f>
        <v>0</v>
      </c>
      <c r="Q204" s="150">
        <v>0</v>
      </c>
      <c r="R204" s="150">
        <f>Q204*H204</f>
        <v>0</v>
      </c>
      <c r="S204" s="150">
        <v>0</v>
      </c>
      <c r="T204" s="151">
        <f>S204*H204</f>
        <v>0</v>
      </c>
      <c r="AR204" s="152" t="s">
        <v>372</v>
      </c>
      <c r="AT204" s="152" t="s">
        <v>319</v>
      </c>
      <c r="AU204" s="152" t="s">
        <v>87</v>
      </c>
      <c r="AY204" s="13" t="s">
        <v>317</v>
      </c>
      <c r="BE204" s="153">
        <f>IF(N204="základná",J204,0)</f>
        <v>0</v>
      </c>
      <c r="BF204" s="153">
        <f>IF(N204="znížená",J204,0)</f>
        <v>0</v>
      </c>
      <c r="BG204" s="153">
        <f>IF(N204="zákl. prenesená",J204,0)</f>
        <v>0</v>
      </c>
      <c r="BH204" s="153">
        <f>IF(N204="zníž. prenesená",J204,0)</f>
        <v>0</v>
      </c>
      <c r="BI204" s="153">
        <f>IF(N204="nulová",J204,0)</f>
        <v>0</v>
      </c>
      <c r="BJ204" s="13" t="s">
        <v>87</v>
      </c>
      <c r="BK204" s="153">
        <f>ROUND(I204*H204,2)</f>
        <v>0</v>
      </c>
      <c r="BL204" s="13" t="s">
        <v>372</v>
      </c>
      <c r="BM204" s="152" t="s">
        <v>875</v>
      </c>
    </row>
    <row r="205" spans="2:65" s="1" customFormat="1" ht="16.5" customHeight="1">
      <c r="B205" s="139"/>
      <c r="C205" s="154" t="s">
        <v>876</v>
      </c>
      <c r="D205" s="154" t="s">
        <v>353</v>
      </c>
      <c r="E205" s="155" t="s">
        <v>877</v>
      </c>
      <c r="F205" s="156" t="s">
        <v>878</v>
      </c>
      <c r="G205" s="157" t="s">
        <v>879</v>
      </c>
      <c r="H205" s="158">
        <v>1</v>
      </c>
      <c r="I205" s="159"/>
      <c r="J205" s="160">
        <f>ROUND(I205*H205,2)</f>
        <v>0</v>
      </c>
      <c r="K205" s="161"/>
      <c r="L205" s="162"/>
      <c r="M205" s="163" t="s">
        <v>1</v>
      </c>
      <c r="N205" s="164" t="s">
        <v>41</v>
      </c>
      <c r="P205" s="150">
        <f>O205*H205</f>
        <v>0</v>
      </c>
      <c r="Q205" s="150">
        <v>5.7000000000000002E-2</v>
      </c>
      <c r="R205" s="150">
        <f>Q205*H205</f>
        <v>5.7000000000000002E-2</v>
      </c>
      <c r="S205" s="150">
        <v>0</v>
      </c>
      <c r="T205" s="151">
        <f>S205*H205</f>
        <v>0</v>
      </c>
      <c r="AR205" s="152" t="s">
        <v>529</v>
      </c>
      <c r="AT205" s="152" t="s">
        <v>353</v>
      </c>
      <c r="AU205" s="152" t="s">
        <v>87</v>
      </c>
      <c r="AY205" s="13" t="s">
        <v>317</v>
      </c>
      <c r="BE205" s="153">
        <f>IF(N205="základná",J205,0)</f>
        <v>0</v>
      </c>
      <c r="BF205" s="153">
        <f>IF(N205="znížená",J205,0)</f>
        <v>0</v>
      </c>
      <c r="BG205" s="153">
        <f>IF(N205="zákl. prenesená",J205,0)</f>
        <v>0</v>
      </c>
      <c r="BH205" s="153">
        <f>IF(N205="zníž. prenesená",J205,0)</f>
        <v>0</v>
      </c>
      <c r="BI205" s="153">
        <f>IF(N205="nulová",J205,0)</f>
        <v>0</v>
      </c>
      <c r="BJ205" s="13" t="s">
        <v>87</v>
      </c>
      <c r="BK205" s="153">
        <f>ROUND(I205*H205,2)</f>
        <v>0</v>
      </c>
      <c r="BL205" s="13" t="s">
        <v>372</v>
      </c>
      <c r="BM205" s="152" t="s">
        <v>880</v>
      </c>
    </row>
    <row r="206" spans="2:65" s="1" customFormat="1" ht="24.15" customHeight="1">
      <c r="B206" s="139"/>
      <c r="C206" s="154" t="s">
        <v>881</v>
      </c>
      <c r="D206" s="154" t="s">
        <v>353</v>
      </c>
      <c r="E206" s="155" t="s">
        <v>882</v>
      </c>
      <c r="F206" s="156" t="s">
        <v>883</v>
      </c>
      <c r="G206" s="157" t="s">
        <v>879</v>
      </c>
      <c r="H206" s="158">
        <v>1</v>
      </c>
      <c r="I206" s="159"/>
      <c r="J206" s="160">
        <f>ROUND(I206*H206,2)</f>
        <v>0</v>
      </c>
      <c r="K206" s="161"/>
      <c r="L206" s="162"/>
      <c r="M206" s="163" t="s">
        <v>1</v>
      </c>
      <c r="N206" s="164" t="s">
        <v>41</v>
      </c>
      <c r="P206" s="150">
        <f>O206*H206</f>
        <v>0</v>
      </c>
      <c r="Q206" s="150">
        <v>5.7000000000000002E-2</v>
      </c>
      <c r="R206" s="150">
        <f>Q206*H206</f>
        <v>5.7000000000000002E-2</v>
      </c>
      <c r="S206" s="150">
        <v>0</v>
      </c>
      <c r="T206" s="151">
        <f>S206*H206</f>
        <v>0</v>
      </c>
      <c r="AR206" s="152" t="s">
        <v>529</v>
      </c>
      <c r="AT206" s="152" t="s">
        <v>353</v>
      </c>
      <c r="AU206" s="152" t="s">
        <v>87</v>
      </c>
      <c r="AY206" s="13" t="s">
        <v>317</v>
      </c>
      <c r="BE206" s="153">
        <f>IF(N206="základná",J206,0)</f>
        <v>0</v>
      </c>
      <c r="BF206" s="153">
        <f>IF(N206="znížená",J206,0)</f>
        <v>0</v>
      </c>
      <c r="BG206" s="153">
        <f>IF(N206="zákl. prenesená",J206,0)</f>
        <v>0</v>
      </c>
      <c r="BH206" s="153">
        <f>IF(N206="zníž. prenesená",J206,0)</f>
        <v>0</v>
      </c>
      <c r="BI206" s="153">
        <f>IF(N206="nulová",J206,0)</f>
        <v>0</v>
      </c>
      <c r="BJ206" s="13" t="s">
        <v>87</v>
      </c>
      <c r="BK206" s="153">
        <f>ROUND(I206*H206,2)</f>
        <v>0</v>
      </c>
      <c r="BL206" s="13" t="s">
        <v>372</v>
      </c>
      <c r="BM206" s="152" t="s">
        <v>884</v>
      </c>
    </row>
    <row r="207" spans="2:65" s="11" customFormat="1" ht="22.8" customHeight="1">
      <c r="B207" s="127"/>
      <c r="D207" s="128" t="s">
        <v>74</v>
      </c>
      <c r="E207" s="137" t="s">
        <v>654</v>
      </c>
      <c r="F207" s="137" t="s">
        <v>655</v>
      </c>
      <c r="I207" s="130"/>
      <c r="J207" s="138">
        <f>BK207</f>
        <v>0</v>
      </c>
      <c r="L207" s="127"/>
      <c r="M207" s="132"/>
      <c r="P207" s="133">
        <f>P208</f>
        <v>0</v>
      </c>
      <c r="R207" s="133">
        <f>R208</f>
        <v>3.6382500000000002</v>
      </c>
      <c r="T207" s="134">
        <f>T208</f>
        <v>0</v>
      </c>
      <c r="AR207" s="128" t="s">
        <v>87</v>
      </c>
      <c r="AT207" s="135" t="s">
        <v>74</v>
      </c>
      <c r="AU207" s="135" t="s">
        <v>82</v>
      </c>
      <c r="AY207" s="128" t="s">
        <v>317</v>
      </c>
      <c r="BK207" s="136">
        <f>BK208</f>
        <v>0</v>
      </c>
    </row>
    <row r="208" spans="2:65" s="1" customFormat="1" ht="33" customHeight="1">
      <c r="B208" s="139"/>
      <c r="C208" s="140" t="s">
        <v>885</v>
      </c>
      <c r="D208" s="140" t="s">
        <v>319</v>
      </c>
      <c r="E208" s="141" t="s">
        <v>886</v>
      </c>
      <c r="F208" s="142" t="s">
        <v>887</v>
      </c>
      <c r="G208" s="143" t="s">
        <v>375</v>
      </c>
      <c r="H208" s="144">
        <v>74.25</v>
      </c>
      <c r="I208" s="145"/>
      <c r="J208" s="146">
        <f>ROUND(I208*H208,2)</f>
        <v>0</v>
      </c>
      <c r="K208" s="147"/>
      <c r="L208" s="28"/>
      <c r="M208" s="148" t="s">
        <v>1</v>
      </c>
      <c r="N208" s="149" t="s">
        <v>41</v>
      </c>
      <c r="P208" s="150">
        <f>O208*H208</f>
        <v>0</v>
      </c>
      <c r="Q208" s="150">
        <v>4.9000000000000002E-2</v>
      </c>
      <c r="R208" s="150">
        <f>Q208*H208</f>
        <v>3.6382500000000002</v>
      </c>
      <c r="S208" s="150">
        <v>0</v>
      </c>
      <c r="T208" s="151">
        <f>S208*H208</f>
        <v>0</v>
      </c>
      <c r="AR208" s="152" t="s">
        <v>372</v>
      </c>
      <c r="AT208" s="152" t="s">
        <v>319</v>
      </c>
      <c r="AU208" s="152" t="s">
        <v>87</v>
      </c>
      <c r="AY208" s="13" t="s">
        <v>317</v>
      </c>
      <c r="BE208" s="153">
        <f>IF(N208="základná",J208,0)</f>
        <v>0</v>
      </c>
      <c r="BF208" s="153">
        <f>IF(N208="znížená",J208,0)</f>
        <v>0</v>
      </c>
      <c r="BG208" s="153">
        <f>IF(N208="zákl. prenesená",J208,0)</f>
        <v>0</v>
      </c>
      <c r="BH208" s="153">
        <f>IF(N208="zníž. prenesená",J208,0)</f>
        <v>0</v>
      </c>
      <c r="BI208" s="153">
        <f>IF(N208="nulová",J208,0)</f>
        <v>0</v>
      </c>
      <c r="BJ208" s="13" t="s">
        <v>87</v>
      </c>
      <c r="BK208" s="153">
        <f>ROUND(I208*H208,2)</f>
        <v>0</v>
      </c>
      <c r="BL208" s="13" t="s">
        <v>372</v>
      </c>
      <c r="BM208" s="152" t="s">
        <v>888</v>
      </c>
    </row>
    <row r="209" spans="2:65" s="11" customFormat="1" ht="25.95" customHeight="1">
      <c r="B209" s="127"/>
      <c r="D209" s="128" t="s">
        <v>74</v>
      </c>
      <c r="E209" s="129" t="s">
        <v>889</v>
      </c>
      <c r="F209" s="129" t="s">
        <v>890</v>
      </c>
      <c r="I209" s="130"/>
      <c r="J209" s="131">
        <f>BK209</f>
        <v>0</v>
      </c>
      <c r="L209" s="127"/>
      <c r="M209" s="132"/>
      <c r="P209" s="133">
        <f>P210</f>
        <v>0</v>
      </c>
      <c r="R209" s="133">
        <f>R210</f>
        <v>0</v>
      </c>
      <c r="T209" s="134">
        <f>T210</f>
        <v>0</v>
      </c>
      <c r="AR209" s="128" t="s">
        <v>259</v>
      </c>
      <c r="AT209" s="135" t="s">
        <v>74</v>
      </c>
      <c r="AU209" s="135" t="s">
        <v>75</v>
      </c>
      <c r="AY209" s="128" t="s">
        <v>317</v>
      </c>
      <c r="BK209" s="136">
        <f>BK210</f>
        <v>0</v>
      </c>
    </row>
    <row r="210" spans="2:65" s="1" customFormat="1" ht="16.5" customHeight="1">
      <c r="B210" s="139"/>
      <c r="C210" s="140" t="s">
        <v>891</v>
      </c>
      <c r="D210" s="140" t="s">
        <v>319</v>
      </c>
      <c r="E210" s="141" t="s">
        <v>892</v>
      </c>
      <c r="F210" s="142" t="s">
        <v>893</v>
      </c>
      <c r="G210" s="143" t="s">
        <v>433</v>
      </c>
      <c r="H210" s="144">
        <v>1</v>
      </c>
      <c r="I210" s="145"/>
      <c r="J210" s="146">
        <f>ROUND(I210*H210,2)</f>
        <v>0</v>
      </c>
      <c r="K210" s="147"/>
      <c r="L210" s="28"/>
      <c r="M210" s="165" t="s">
        <v>1</v>
      </c>
      <c r="N210" s="166" t="s">
        <v>41</v>
      </c>
      <c r="O210" s="167"/>
      <c r="P210" s="168">
        <f>O210*H210</f>
        <v>0</v>
      </c>
      <c r="Q210" s="168">
        <v>0</v>
      </c>
      <c r="R210" s="168">
        <f>Q210*H210</f>
        <v>0</v>
      </c>
      <c r="S210" s="168">
        <v>0</v>
      </c>
      <c r="T210" s="169">
        <f>S210*H210</f>
        <v>0</v>
      </c>
      <c r="AR210" s="152" t="s">
        <v>894</v>
      </c>
      <c r="AT210" s="152" t="s">
        <v>319</v>
      </c>
      <c r="AU210" s="152" t="s">
        <v>82</v>
      </c>
      <c r="AY210" s="13" t="s">
        <v>317</v>
      </c>
      <c r="BE210" s="153">
        <f>IF(N210="základná",J210,0)</f>
        <v>0</v>
      </c>
      <c r="BF210" s="153">
        <f>IF(N210="znížená",J210,0)</f>
        <v>0</v>
      </c>
      <c r="BG210" s="153">
        <f>IF(N210="zákl. prenesená",J210,0)</f>
        <v>0</v>
      </c>
      <c r="BH210" s="153">
        <f>IF(N210="zníž. prenesená",J210,0)</f>
        <v>0</v>
      </c>
      <c r="BI210" s="153">
        <f>IF(N210="nulová",J210,0)</f>
        <v>0</v>
      </c>
      <c r="BJ210" s="13" t="s">
        <v>87</v>
      </c>
      <c r="BK210" s="153">
        <f>ROUND(I210*H210,2)</f>
        <v>0</v>
      </c>
      <c r="BL210" s="13" t="s">
        <v>894</v>
      </c>
      <c r="BM210" s="152" t="s">
        <v>895</v>
      </c>
    </row>
    <row r="211" spans="2:65" s="1" customFormat="1" ht="6.9" customHeight="1">
      <c r="B211" s="43"/>
      <c r="C211" s="44"/>
      <c r="D211" s="44"/>
      <c r="E211" s="44"/>
      <c r="F211" s="44"/>
      <c r="G211" s="44"/>
      <c r="H211" s="44"/>
      <c r="I211" s="44"/>
      <c r="J211" s="44"/>
      <c r="K211" s="44"/>
      <c r="L211" s="28"/>
    </row>
  </sheetData>
  <autoFilter ref="C134:K210" xr:uid="{00000000-0009-0000-0000-000005000000}"/>
  <mergeCells count="12">
    <mergeCell ref="E127:H127"/>
    <mergeCell ref="L2:V2"/>
    <mergeCell ref="E85:H85"/>
    <mergeCell ref="E87:H87"/>
    <mergeCell ref="E89:H89"/>
    <mergeCell ref="E123:H123"/>
    <mergeCell ref="E125:H12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33"/>
  <sheetViews>
    <sheetView showGridLines="0" topLeftCell="A120" workbookViewId="0">
      <selection activeCell="W125" sqref="W125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01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3" t="s">
        <v>108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" customHeight="1">
      <c r="B4" s="16"/>
      <c r="D4" s="17" t="s">
        <v>286</v>
      </c>
      <c r="L4" s="16"/>
      <c r="M4" s="92" t="s">
        <v>9</v>
      </c>
      <c r="AT4" s="13" t="s">
        <v>3</v>
      </c>
    </row>
    <row r="5" spans="2:46" ht="6.9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226" t="str">
        <f>'Rekapitulácia stavby'!K6</f>
        <v>Archeoskanzen Bojná</v>
      </c>
      <c r="F7" s="227"/>
      <c r="G7" s="227"/>
      <c r="H7" s="227"/>
      <c r="L7" s="16"/>
    </row>
    <row r="8" spans="2:46" ht="12" customHeight="1">
      <c r="B8" s="16"/>
      <c r="D8" s="23" t="s">
        <v>287</v>
      </c>
      <c r="L8" s="16"/>
    </row>
    <row r="9" spans="2:46" s="1" customFormat="1" ht="16.5" customHeight="1">
      <c r="B9" s="28"/>
      <c r="E9" s="226" t="s">
        <v>288</v>
      </c>
      <c r="F9" s="228"/>
      <c r="G9" s="228"/>
      <c r="H9" s="228"/>
      <c r="L9" s="28"/>
    </row>
    <row r="10" spans="2:46" s="1" customFormat="1" ht="12" customHeight="1">
      <c r="B10" s="28"/>
      <c r="D10" s="23" t="s">
        <v>289</v>
      </c>
      <c r="L10" s="28"/>
    </row>
    <row r="11" spans="2:46" s="1" customFormat="1" ht="16.5" customHeight="1">
      <c r="B11" s="28"/>
      <c r="E11" s="208" t="s">
        <v>896</v>
      </c>
      <c r="F11" s="228"/>
      <c r="G11" s="228"/>
      <c r="H11" s="228"/>
      <c r="L11" s="28"/>
    </row>
    <row r="12" spans="2:46" s="1" customFormat="1" ht="10.199999999999999">
      <c r="B12" s="28"/>
      <c r="L12" s="28"/>
    </row>
    <row r="13" spans="2:46" s="1" customFormat="1" ht="12" customHeight="1">
      <c r="B13" s="28"/>
      <c r="D13" s="23" t="s">
        <v>17</v>
      </c>
      <c r="F13" s="21" t="s">
        <v>1</v>
      </c>
      <c r="I13" s="23" t="s">
        <v>18</v>
      </c>
      <c r="J13" s="21" t="s">
        <v>1</v>
      </c>
      <c r="L13" s="28"/>
    </row>
    <row r="14" spans="2:46" s="1" customFormat="1" ht="12" customHeight="1">
      <c r="B14" s="28"/>
      <c r="D14" s="23" t="s">
        <v>19</v>
      </c>
      <c r="F14" s="21" t="s">
        <v>20</v>
      </c>
      <c r="I14" s="23" t="s">
        <v>21</v>
      </c>
      <c r="J14" s="51" t="str">
        <f>'Rekapitulácia stavby'!AN8</f>
        <v>19. 6. 2024</v>
      </c>
      <c r="L14" s="28"/>
    </row>
    <row r="15" spans="2:46" s="1" customFormat="1" ht="10.8" customHeight="1">
      <c r="B15" s="28"/>
      <c r="L15" s="28"/>
    </row>
    <row r="16" spans="2:46" s="1" customFormat="1" ht="12" customHeight="1">
      <c r="B16" s="28"/>
      <c r="D16" s="23" t="s">
        <v>23</v>
      </c>
      <c r="I16" s="23" t="s">
        <v>24</v>
      </c>
      <c r="J16" s="21" t="s">
        <v>1</v>
      </c>
      <c r="L16" s="28"/>
    </row>
    <row r="17" spans="2:12" s="1" customFormat="1" ht="18" customHeight="1">
      <c r="B17" s="28"/>
      <c r="E17" s="21" t="s">
        <v>25</v>
      </c>
      <c r="I17" s="23" t="s">
        <v>26</v>
      </c>
      <c r="J17" s="21" t="s">
        <v>1</v>
      </c>
      <c r="L17" s="28"/>
    </row>
    <row r="18" spans="2:12" s="1" customFormat="1" ht="6.9" customHeight="1">
      <c r="B18" s="28"/>
      <c r="L18" s="28"/>
    </row>
    <row r="19" spans="2:12" s="1" customFormat="1" ht="12" customHeight="1">
      <c r="B19" s="28"/>
      <c r="D19" s="23" t="s">
        <v>27</v>
      </c>
      <c r="I19" s="23" t="s">
        <v>24</v>
      </c>
      <c r="J19" s="24" t="str">
        <f>'Rekapitulácia stavby'!AN13</f>
        <v>Vyplň údaj</v>
      </c>
      <c r="L19" s="28"/>
    </row>
    <row r="20" spans="2:12" s="1" customFormat="1" ht="18" customHeight="1">
      <c r="B20" s="28"/>
      <c r="E20" s="229" t="str">
        <f>'Rekapitulácia stavby'!E14</f>
        <v>Vyplň údaj</v>
      </c>
      <c r="F20" s="182"/>
      <c r="G20" s="182"/>
      <c r="H20" s="182"/>
      <c r="I20" s="23" t="s">
        <v>26</v>
      </c>
      <c r="J20" s="24" t="str">
        <f>'Rekapitulácia stavby'!AN14</f>
        <v>Vyplň údaj</v>
      </c>
      <c r="L20" s="28"/>
    </row>
    <row r="21" spans="2:12" s="1" customFormat="1" ht="6.9" customHeight="1">
      <c r="B21" s="28"/>
      <c r="L21" s="28"/>
    </row>
    <row r="22" spans="2:12" s="1" customFormat="1" ht="12" customHeight="1">
      <c r="B22" s="28"/>
      <c r="D22" s="23" t="s">
        <v>29</v>
      </c>
      <c r="I22" s="23" t="s">
        <v>24</v>
      </c>
      <c r="J22" s="21" t="s">
        <v>1</v>
      </c>
      <c r="L22" s="28"/>
    </row>
    <row r="23" spans="2:12" s="1" customFormat="1" ht="18" customHeight="1">
      <c r="B23" s="28"/>
      <c r="E23" s="21" t="s">
        <v>30</v>
      </c>
      <c r="I23" s="23" t="s">
        <v>26</v>
      </c>
      <c r="J23" s="21" t="s">
        <v>1</v>
      </c>
      <c r="L23" s="28"/>
    </row>
    <row r="24" spans="2:12" s="1" customFormat="1" ht="6.9" customHeight="1">
      <c r="B24" s="28"/>
      <c r="L24" s="28"/>
    </row>
    <row r="25" spans="2:12" s="1" customFormat="1" ht="12" customHeight="1">
      <c r="B25" s="28"/>
      <c r="D25" s="23" t="s">
        <v>32</v>
      </c>
      <c r="I25" s="23" t="s">
        <v>24</v>
      </c>
      <c r="J25" s="21" t="s">
        <v>1</v>
      </c>
      <c r="L25" s="28"/>
    </row>
    <row r="26" spans="2:12" s="1" customFormat="1" ht="18" customHeight="1">
      <c r="B26" s="28"/>
      <c r="E26" s="21" t="s">
        <v>30</v>
      </c>
      <c r="I26" s="23" t="s">
        <v>26</v>
      </c>
      <c r="J26" s="21" t="s">
        <v>1</v>
      </c>
      <c r="L26" s="28"/>
    </row>
    <row r="27" spans="2:12" s="1" customFormat="1" ht="6.9" customHeight="1">
      <c r="B27" s="28"/>
      <c r="L27" s="28"/>
    </row>
    <row r="28" spans="2:12" s="1" customFormat="1" ht="12" customHeight="1">
      <c r="B28" s="28"/>
      <c r="D28" s="23" t="s">
        <v>33</v>
      </c>
      <c r="L28" s="28"/>
    </row>
    <row r="29" spans="2:12" s="7" customFormat="1" ht="16.5" customHeight="1">
      <c r="B29" s="93"/>
      <c r="E29" s="187" t="s">
        <v>1</v>
      </c>
      <c r="F29" s="187"/>
      <c r="G29" s="187"/>
      <c r="H29" s="187"/>
      <c r="L29" s="93"/>
    </row>
    <row r="30" spans="2:12" s="1" customFormat="1" ht="6.9" customHeight="1">
      <c r="B30" s="28"/>
      <c r="L30" s="28"/>
    </row>
    <row r="31" spans="2:12" s="1" customFormat="1" ht="6.9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35" customHeight="1">
      <c r="B32" s="28"/>
      <c r="D32" s="94" t="s">
        <v>35</v>
      </c>
      <c r="J32" s="65">
        <f>ROUND(J123, 2)</f>
        <v>0</v>
      </c>
      <c r="L32" s="28"/>
    </row>
    <row r="33" spans="2:12" s="1" customFormat="1" ht="6.9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4" customHeight="1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4" customHeight="1">
      <c r="B35" s="28"/>
      <c r="D35" s="54" t="s">
        <v>39</v>
      </c>
      <c r="E35" s="33" t="s">
        <v>40</v>
      </c>
      <c r="F35" s="95">
        <f>ROUND((SUM(BE123:BE132)),  2)</f>
        <v>0</v>
      </c>
      <c r="G35" s="96"/>
      <c r="H35" s="96"/>
      <c r="I35" s="97">
        <v>0.2</v>
      </c>
      <c r="J35" s="95">
        <f>ROUND(((SUM(BE123:BE132))*I35),  2)</f>
        <v>0</v>
      </c>
      <c r="L35" s="28"/>
    </row>
    <row r="36" spans="2:12" s="1" customFormat="1" ht="14.4" customHeight="1">
      <c r="B36" s="28"/>
      <c r="E36" s="33" t="s">
        <v>41</v>
      </c>
      <c r="F36" s="95">
        <f>ROUND((SUM(BF123:BF132)),  2)</f>
        <v>0</v>
      </c>
      <c r="G36" s="96"/>
      <c r="H36" s="96"/>
      <c r="I36" s="97">
        <v>0.2</v>
      </c>
      <c r="J36" s="95">
        <f>ROUND(((SUM(BF123:BF132))*I36),  2)</f>
        <v>0</v>
      </c>
      <c r="L36" s="28"/>
    </row>
    <row r="37" spans="2:12" s="1" customFormat="1" ht="14.4" hidden="1" customHeight="1">
      <c r="B37" s="28"/>
      <c r="E37" s="23" t="s">
        <v>42</v>
      </c>
      <c r="F37" s="84">
        <f>ROUND((SUM(BG123:BG132)),  2)</f>
        <v>0</v>
      </c>
      <c r="I37" s="98">
        <v>0.2</v>
      </c>
      <c r="J37" s="84">
        <f>0</f>
        <v>0</v>
      </c>
      <c r="L37" s="28"/>
    </row>
    <row r="38" spans="2:12" s="1" customFormat="1" ht="14.4" hidden="1" customHeight="1">
      <c r="B38" s="28"/>
      <c r="E38" s="23" t="s">
        <v>43</v>
      </c>
      <c r="F38" s="84">
        <f>ROUND((SUM(BH123:BH132)),  2)</f>
        <v>0</v>
      </c>
      <c r="I38" s="98">
        <v>0.2</v>
      </c>
      <c r="J38" s="84">
        <f>0</f>
        <v>0</v>
      </c>
      <c r="L38" s="28"/>
    </row>
    <row r="39" spans="2:12" s="1" customFormat="1" ht="14.4" hidden="1" customHeight="1">
      <c r="B39" s="28"/>
      <c r="E39" s="33" t="s">
        <v>44</v>
      </c>
      <c r="F39" s="95">
        <f>ROUND((SUM(BI123:BI132)),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6.9" customHeight="1">
      <c r="B40" s="28"/>
      <c r="L40" s="28"/>
    </row>
    <row r="41" spans="2:12" s="1" customFormat="1" ht="25.35" customHeight="1">
      <c r="B41" s="28"/>
      <c r="C41" s="99"/>
      <c r="D41" s="100" t="s">
        <v>45</v>
      </c>
      <c r="E41" s="56"/>
      <c r="F41" s="56"/>
      <c r="G41" s="101" t="s">
        <v>46</v>
      </c>
      <c r="H41" s="102" t="s">
        <v>47</v>
      </c>
      <c r="I41" s="56"/>
      <c r="J41" s="103">
        <f>SUM(J32:J39)</f>
        <v>0</v>
      </c>
      <c r="K41" s="104"/>
      <c r="L41" s="28"/>
    </row>
    <row r="42" spans="2:12" s="1" customFormat="1" ht="14.4" customHeight="1">
      <c r="B42" s="28"/>
      <c r="L42" s="28"/>
    </row>
    <row r="43" spans="2:12" ht="14.4" customHeight="1">
      <c r="B43" s="16"/>
      <c r="L43" s="16"/>
    </row>
    <row r="44" spans="2:12" ht="14.4" customHeight="1">
      <c r="B44" s="16"/>
      <c r="L44" s="16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ht="10.199999999999999">
      <c r="B51" s="16"/>
      <c r="L51" s="16"/>
    </row>
    <row r="52" spans="2:12" ht="10.199999999999999">
      <c r="B52" s="16"/>
      <c r="L52" s="16"/>
    </row>
    <row r="53" spans="2:12" ht="10.199999999999999">
      <c r="B53" s="16"/>
      <c r="L53" s="16"/>
    </row>
    <row r="54" spans="2:12" ht="10.199999999999999">
      <c r="B54" s="16"/>
      <c r="L54" s="16"/>
    </row>
    <row r="55" spans="2:12" ht="10.199999999999999">
      <c r="B55" s="16"/>
      <c r="L55" s="16"/>
    </row>
    <row r="56" spans="2:12" ht="10.199999999999999">
      <c r="B56" s="16"/>
      <c r="L56" s="16"/>
    </row>
    <row r="57" spans="2:12" ht="10.199999999999999">
      <c r="B57" s="16"/>
      <c r="L57" s="16"/>
    </row>
    <row r="58" spans="2:12" ht="10.199999999999999">
      <c r="B58" s="16"/>
      <c r="L58" s="16"/>
    </row>
    <row r="59" spans="2:12" ht="10.199999999999999">
      <c r="B59" s="16"/>
      <c r="L59" s="16"/>
    </row>
    <row r="60" spans="2:12" ht="10.199999999999999">
      <c r="B60" s="16"/>
      <c r="L60" s="16"/>
    </row>
    <row r="61" spans="2:12" s="1" customFormat="1" ht="13.2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ht="10.199999999999999">
      <c r="B62" s="16"/>
      <c r="L62" s="16"/>
    </row>
    <row r="63" spans="2:12" ht="10.199999999999999">
      <c r="B63" s="16"/>
      <c r="L63" s="16"/>
    </row>
    <row r="64" spans="2:12" ht="10.199999999999999">
      <c r="B64" s="16"/>
      <c r="L64" s="16"/>
    </row>
    <row r="65" spans="2:12" s="1" customFormat="1" ht="13.2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ht="10.199999999999999">
      <c r="B66" s="16"/>
      <c r="L66" s="16"/>
    </row>
    <row r="67" spans="2:12" ht="10.199999999999999">
      <c r="B67" s="16"/>
      <c r="L67" s="16"/>
    </row>
    <row r="68" spans="2:12" ht="10.199999999999999">
      <c r="B68" s="16"/>
      <c r="L68" s="16"/>
    </row>
    <row r="69" spans="2:12" ht="10.199999999999999">
      <c r="B69" s="16"/>
      <c r="L69" s="16"/>
    </row>
    <row r="70" spans="2:12" ht="10.199999999999999">
      <c r="B70" s="16"/>
      <c r="L70" s="16"/>
    </row>
    <row r="71" spans="2:12" ht="10.199999999999999">
      <c r="B71" s="16"/>
      <c r="L71" s="16"/>
    </row>
    <row r="72" spans="2:12" ht="10.199999999999999">
      <c r="B72" s="16"/>
      <c r="L72" s="16"/>
    </row>
    <row r="73" spans="2:12" ht="10.199999999999999">
      <c r="B73" s="16"/>
      <c r="L73" s="16"/>
    </row>
    <row r="74" spans="2:12" ht="10.199999999999999">
      <c r="B74" s="16"/>
      <c r="L74" s="16"/>
    </row>
    <row r="75" spans="2:12" ht="10.199999999999999">
      <c r="B75" s="16"/>
      <c r="L75" s="16"/>
    </row>
    <row r="76" spans="2:12" s="1" customFormat="1" ht="13.2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" customHeight="1">
      <c r="B82" s="28"/>
      <c r="C82" s="17" t="s">
        <v>293</v>
      </c>
      <c r="L82" s="28"/>
    </row>
    <row r="83" spans="2:12" s="1" customFormat="1" ht="6.9" customHeight="1">
      <c r="B83" s="28"/>
      <c r="L83" s="28"/>
    </row>
    <row r="84" spans="2:12" s="1" customFormat="1" ht="12" customHeight="1">
      <c r="B84" s="28"/>
      <c r="C84" s="23" t="s">
        <v>15</v>
      </c>
      <c r="L84" s="28"/>
    </row>
    <row r="85" spans="2:12" s="1" customFormat="1" ht="16.5" customHeight="1">
      <c r="B85" s="28"/>
      <c r="E85" s="226" t="str">
        <f>E7</f>
        <v>Archeoskanzen Bojná</v>
      </c>
      <c r="F85" s="227"/>
      <c r="G85" s="227"/>
      <c r="H85" s="227"/>
      <c r="L85" s="28"/>
    </row>
    <row r="86" spans="2:12" ht="12" customHeight="1">
      <c r="B86" s="16"/>
      <c r="C86" s="23" t="s">
        <v>287</v>
      </c>
      <c r="L86" s="16"/>
    </row>
    <row r="87" spans="2:12" s="1" customFormat="1" ht="16.5" customHeight="1">
      <c r="B87" s="28"/>
      <c r="E87" s="226" t="s">
        <v>288</v>
      </c>
      <c r="F87" s="228"/>
      <c r="G87" s="228"/>
      <c r="H87" s="228"/>
      <c r="L87" s="28"/>
    </row>
    <row r="88" spans="2:12" s="1" customFormat="1" ht="12" customHeight="1">
      <c r="B88" s="28"/>
      <c r="C88" s="23" t="s">
        <v>289</v>
      </c>
      <c r="L88" s="28"/>
    </row>
    <row r="89" spans="2:12" s="1" customFormat="1" ht="16.5" customHeight="1">
      <c r="B89" s="28"/>
      <c r="E89" s="208" t="str">
        <f>E11</f>
        <v>SO-1.5 - Ohrady</v>
      </c>
      <c r="F89" s="228"/>
      <c r="G89" s="228"/>
      <c r="H89" s="228"/>
      <c r="L89" s="28"/>
    </row>
    <row r="90" spans="2:12" s="1" customFormat="1" ht="6.9" customHeight="1">
      <c r="B90" s="28"/>
      <c r="L90" s="28"/>
    </row>
    <row r="91" spans="2:12" s="1" customFormat="1" ht="12" customHeight="1">
      <c r="B91" s="28"/>
      <c r="C91" s="23" t="s">
        <v>19</v>
      </c>
      <c r="F91" s="21" t="str">
        <f>F14</f>
        <v>okrajová časť obce Bojná</v>
      </c>
      <c r="I91" s="23" t="s">
        <v>21</v>
      </c>
      <c r="J91" s="51" t="str">
        <f>IF(J14="","",J14)</f>
        <v>19. 6. 2024</v>
      </c>
      <c r="L91" s="28"/>
    </row>
    <row r="92" spans="2:12" s="1" customFormat="1" ht="6.9" customHeight="1">
      <c r="B92" s="28"/>
      <c r="L92" s="28"/>
    </row>
    <row r="93" spans="2:12" s="1" customFormat="1" ht="40.049999999999997" customHeight="1">
      <c r="B93" s="28"/>
      <c r="C93" s="23" t="s">
        <v>23</v>
      </c>
      <c r="F93" s="21" t="str">
        <f>E17</f>
        <v>Obec Bojná, 201 Bojná, 956 01 Bojná</v>
      </c>
      <c r="I93" s="23" t="s">
        <v>29</v>
      </c>
      <c r="J93" s="26" t="str">
        <f>E23</f>
        <v>Projekt design s.r.o., Brezová 89/1B, Tovarníky</v>
      </c>
      <c r="L93" s="28"/>
    </row>
    <row r="94" spans="2:12" s="1" customFormat="1" ht="40.049999999999997" customHeight="1">
      <c r="B94" s="28"/>
      <c r="C94" s="23" t="s">
        <v>27</v>
      </c>
      <c r="F94" s="21" t="str">
        <f>IF(E20="","",E20)</f>
        <v>Vyplň údaj</v>
      </c>
      <c r="I94" s="23" t="s">
        <v>32</v>
      </c>
      <c r="J94" s="26" t="str">
        <f>E26</f>
        <v>Projekt design s.r.o., Brezová 89/1B, Tovarníky</v>
      </c>
      <c r="L94" s="28"/>
    </row>
    <row r="95" spans="2:12" s="1" customFormat="1" ht="10.35" customHeight="1">
      <c r="B95" s="28"/>
      <c r="L95" s="28"/>
    </row>
    <row r="96" spans="2:12" s="1" customFormat="1" ht="29.25" customHeight="1">
      <c r="B96" s="28"/>
      <c r="C96" s="107" t="s">
        <v>294</v>
      </c>
      <c r="D96" s="99"/>
      <c r="E96" s="99"/>
      <c r="F96" s="99"/>
      <c r="G96" s="99"/>
      <c r="H96" s="99"/>
      <c r="I96" s="99"/>
      <c r="J96" s="108" t="s">
        <v>295</v>
      </c>
      <c r="K96" s="99"/>
      <c r="L96" s="28"/>
    </row>
    <row r="97" spans="2:47" s="1" customFormat="1" ht="10.35" customHeight="1">
      <c r="B97" s="28"/>
      <c r="L97" s="28"/>
    </row>
    <row r="98" spans="2:47" s="1" customFormat="1" ht="22.8" customHeight="1">
      <c r="B98" s="28"/>
      <c r="C98" s="109" t="s">
        <v>296</v>
      </c>
      <c r="J98" s="65">
        <f>J123</f>
        <v>0</v>
      </c>
      <c r="L98" s="28"/>
      <c r="AU98" s="13" t="s">
        <v>297</v>
      </c>
    </row>
    <row r="99" spans="2:47" s="8" customFormat="1" ht="24.9" customHeight="1">
      <c r="B99" s="110"/>
      <c r="D99" s="111" t="s">
        <v>541</v>
      </c>
      <c r="E99" s="112"/>
      <c r="F99" s="112"/>
      <c r="G99" s="112"/>
      <c r="H99" s="112"/>
      <c r="I99" s="112"/>
      <c r="J99" s="113">
        <f>J124</f>
        <v>0</v>
      </c>
      <c r="L99" s="110"/>
    </row>
    <row r="100" spans="2:47" s="9" customFormat="1" ht="19.95" customHeight="1">
      <c r="B100" s="114"/>
      <c r="D100" s="115" t="s">
        <v>543</v>
      </c>
      <c r="E100" s="116"/>
      <c r="F100" s="116"/>
      <c r="G100" s="116"/>
      <c r="H100" s="116"/>
      <c r="I100" s="116"/>
      <c r="J100" s="117">
        <f>J125</f>
        <v>0</v>
      </c>
      <c r="L100" s="114"/>
    </row>
    <row r="101" spans="2:47" s="9" customFormat="1" ht="19.95" customHeight="1">
      <c r="B101" s="114"/>
      <c r="D101" s="115" t="s">
        <v>545</v>
      </c>
      <c r="E101" s="116"/>
      <c r="F101" s="116"/>
      <c r="G101" s="116"/>
      <c r="H101" s="116"/>
      <c r="I101" s="116"/>
      <c r="J101" s="117">
        <f>J131</f>
        <v>0</v>
      </c>
      <c r="L101" s="114"/>
    </row>
    <row r="102" spans="2:47" s="1" customFormat="1" ht="21.75" customHeight="1">
      <c r="B102" s="28"/>
      <c r="L102" s="28"/>
    </row>
    <row r="103" spans="2:47" s="1" customFormat="1" ht="6.9" customHeight="1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28"/>
    </row>
    <row r="107" spans="2:47" s="1" customFormat="1" ht="6.9" customHeight="1"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28"/>
    </row>
    <row r="108" spans="2:47" s="1" customFormat="1" ht="24.9" customHeight="1">
      <c r="B108" s="28"/>
      <c r="C108" s="17" t="s">
        <v>303</v>
      </c>
      <c r="L108" s="28"/>
    </row>
    <row r="109" spans="2:47" s="1" customFormat="1" ht="6.9" customHeight="1">
      <c r="B109" s="28"/>
      <c r="L109" s="28"/>
    </row>
    <row r="110" spans="2:47" s="1" customFormat="1" ht="12" customHeight="1">
      <c r="B110" s="28"/>
      <c r="C110" s="23" t="s">
        <v>15</v>
      </c>
      <c r="L110" s="28"/>
    </row>
    <row r="111" spans="2:47" s="1" customFormat="1" ht="16.5" customHeight="1">
      <c r="B111" s="28"/>
      <c r="E111" s="226" t="str">
        <f>E7</f>
        <v>Archeoskanzen Bojná</v>
      </c>
      <c r="F111" s="227"/>
      <c r="G111" s="227"/>
      <c r="H111" s="227"/>
      <c r="L111" s="28"/>
    </row>
    <row r="112" spans="2:47" ht="12" customHeight="1">
      <c r="B112" s="16"/>
      <c r="C112" s="23" t="s">
        <v>287</v>
      </c>
      <c r="L112" s="16"/>
    </row>
    <row r="113" spans="2:65" s="1" customFormat="1" ht="16.5" customHeight="1">
      <c r="B113" s="28"/>
      <c r="E113" s="226" t="s">
        <v>288</v>
      </c>
      <c r="F113" s="228"/>
      <c r="G113" s="228"/>
      <c r="H113" s="228"/>
      <c r="L113" s="28"/>
    </row>
    <row r="114" spans="2:65" s="1" customFormat="1" ht="12" customHeight="1">
      <c r="B114" s="28"/>
      <c r="C114" s="23" t="s">
        <v>289</v>
      </c>
      <c r="L114" s="28"/>
    </row>
    <row r="115" spans="2:65" s="1" customFormat="1" ht="16.5" customHeight="1">
      <c r="B115" s="28"/>
      <c r="E115" s="208" t="str">
        <f>E11</f>
        <v>SO-1.5 - Ohrady</v>
      </c>
      <c r="F115" s="228"/>
      <c r="G115" s="228"/>
      <c r="H115" s="228"/>
      <c r="L115" s="28"/>
    </row>
    <row r="116" spans="2:65" s="1" customFormat="1" ht="6.9" customHeight="1">
      <c r="B116" s="28"/>
      <c r="L116" s="28"/>
    </row>
    <row r="117" spans="2:65" s="1" customFormat="1" ht="12" customHeight="1">
      <c r="B117" s="28"/>
      <c r="C117" s="23" t="s">
        <v>19</v>
      </c>
      <c r="F117" s="21" t="str">
        <f>F14</f>
        <v>okrajová časť obce Bojná</v>
      </c>
      <c r="I117" s="23" t="s">
        <v>21</v>
      </c>
      <c r="J117" s="51" t="str">
        <f>IF(J14="","",J14)</f>
        <v>19. 6. 2024</v>
      </c>
      <c r="L117" s="28"/>
    </row>
    <row r="118" spans="2:65" s="1" customFormat="1" ht="6.9" customHeight="1">
      <c r="B118" s="28"/>
      <c r="L118" s="28"/>
    </row>
    <row r="119" spans="2:65" s="1" customFormat="1" ht="40.049999999999997" customHeight="1">
      <c r="B119" s="28"/>
      <c r="C119" s="23" t="s">
        <v>23</v>
      </c>
      <c r="F119" s="21" t="str">
        <f>E17</f>
        <v>Obec Bojná, 201 Bojná, 956 01 Bojná</v>
      </c>
      <c r="I119" s="23" t="s">
        <v>29</v>
      </c>
      <c r="J119" s="26" t="str">
        <f>E23</f>
        <v>Projekt design s.r.o., Brezová 89/1B, Tovarníky</v>
      </c>
      <c r="L119" s="28"/>
    </row>
    <row r="120" spans="2:65" s="1" customFormat="1" ht="40.049999999999997" customHeight="1">
      <c r="B120" s="28"/>
      <c r="C120" s="23" t="s">
        <v>27</v>
      </c>
      <c r="F120" s="21" t="str">
        <f>IF(E20="","",E20)</f>
        <v>Vyplň údaj</v>
      </c>
      <c r="I120" s="23" t="s">
        <v>32</v>
      </c>
      <c r="J120" s="26" t="str">
        <f>E26</f>
        <v>Projekt design s.r.o., Brezová 89/1B, Tovarníky</v>
      </c>
      <c r="L120" s="28"/>
    </row>
    <row r="121" spans="2:65" s="1" customFormat="1" ht="10.35" customHeight="1">
      <c r="B121" s="28"/>
      <c r="L121" s="28"/>
    </row>
    <row r="122" spans="2:65" s="10" customFormat="1" ht="29.25" customHeight="1">
      <c r="B122" s="118"/>
      <c r="C122" s="119" t="s">
        <v>304</v>
      </c>
      <c r="D122" s="120" t="s">
        <v>60</v>
      </c>
      <c r="E122" s="120" t="s">
        <v>56</v>
      </c>
      <c r="F122" s="120" t="s">
        <v>7531</v>
      </c>
      <c r="G122" s="120" t="s">
        <v>305</v>
      </c>
      <c r="H122" s="120" t="s">
        <v>306</v>
      </c>
      <c r="I122" s="120" t="s">
        <v>307</v>
      </c>
      <c r="J122" s="121" t="s">
        <v>295</v>
      </c>
      <c r="K122" s="122" t="s">
        <v>308</v>
      </c>
      <c r="L122" s="118"/>
      <c r="M122" s="58" t="s">
        <v>1</v>
      </c>
      <c r="N122" s="59" t="s">
        <v>39</v>
      </c>
      <c r="O122" s="59" t="s">
        <v>309</v>
      </c>
      <c r="P122" s="59" t="s">
        <v>310</v>
      </c>
      <c r="Q122" s="59" t="s">
        <v>311</v>
      </c>
      <c r="R122" s="59" t="s">
        <v>312</v>
      </c>
      <c r="S122" s="59" t="s">
        <v>313</v>
      </c>
      <c r="T122" s="60" t="s">
        <v>314</v>
      </c>
    </row>
    <row r="123" spans="2:65" s="1" customFormat="1" ht="22.8" customHeight="1">
      <c r="B123" s="28"/>
      <c r="C123" s="63" t="s">
        <v>296</v>
      </c>
      <c r="J123" s="123">
        <f>BK123</f>
        <v>0</v>
      </c>
      <c r="L123" s="28"/>
      <c r="M123" s="61"/>
      <c r="N123" s="52"/>
      <c r="O123" s="52"/>
      <c r="P123" s="124">
        <f>P124</f>
        <v>0</v>
      </c>
      <c r="Q123" s="52"/>
      <c r="R123" s="124">
        <f>R124</f>
        <v>3227.7057600000003</v>
      </c>
      <c r="S123" s="52"/>
      <c r="T123" s="125">
        <f>T124</f>
        <v>0</v>
      </c>
      <c r="AT123" s="13" t="s">
        <v>74</v>
      </c>
      <c r="AU123" s="13" t="s">
        <v>297</v>
      </c>
      <c r="BK123" s="126">
        <f>BK124</f>
        <v>0</v>
      </c>
    </row>
    <row r="124" spans="2:65" s="11" customFormat="1" ht="25.95" customHeight="1">
      <c r="B124" s="127"/>
      <c r="D124" s="128" t="s">
        <v>74</v>
      </c>
      <c r="E124" s="129" t="s">
        <v>601</v>
      </c>
      <c r="F124" s="129" t="s">
        <v>602</v>
      </c>
      <c r="I124" s="130"/>
      <c r="J124" s="131">
        <f>BK124</f>
        <v>0</v>
      </c>
      <c r="L124" s="127"/>
      <c r="M124" s="132"/>
      <c r="P124" s="133">
        <f>P125+P131</f>
        <v>0</v>
      </c>
      <c r="R124" s="133">
        <f>R125+R131</f>
        <v>3227.7057600000003</v>
      </c>
      <c r="T124" s="134">
        <f>T125+T131</f>
        <v>0</v>
      </c>
      <c r="AR124" s="128" t="s">
        <v>87</v>
      </c>
      <c r="AT124" s="135" t="s">
        <v>74</v>
      </c>
      <c r="AU124" s="135" t="s">
        <v>75</v>
      </c>
      <c r="AY124" s="128" t="s">
        <v>317</v>
      </c>
      <c r="BK124" s="136">
        <f>BK125+BK131</f>
        <v>0</v>
      </c>
    </row>
    <row r="125" spans="2:65" s="11" customFormat="1" ht="22.8" customHeight="1">
      <c r="B125" s="127"/>
      <c r="D125" s="128" t="s">
        <v>74</v>
      </c>
      <c r="E125" s="137" t="s">
        <v>617</v>
      </c>
      <c r="F125" s="137" t="s">
        <v>618</v>
      </c>
      <c r="I125" s="130"/>
      <c r="J125" s="138">
        <f>BK125</f>
        <v>0</v>
      </c>
      <c r="L125" s="127"/>
      <c r="M125" s="132"/>
      <c r="P125" s="133">
        <f>SUM(P126:P130)</f>
        <v>0</v>
      </c>
      <c r="R125" s="133">
        <f>SUM(R126:R130)</f>
        <v>3209.3544000000002</v>
      </c>
      <c r="T125" s="134">
        <f>SUM(T126:T130)</f>
        <v>0</v>
      </c>
      <c r="AR125" s="128" t="s">
        <v>87</v>
      </c>
      <c r="AT125" s="135" t="s">
        <v>74</v>
      </c>
      <c r="AU125" s="135" t="s">
        <v>82</v>
      </c>
      <c r="AY125" s="128" t="s">
        <v>317</v>
      </c>
      <c r="BK125" s="136">
        <f>SUM(BK126:BK130)</f>
        <v>0</v>
      </c>
    </row>
    <row r="126" spans="2:65" s="1" customFormat="1" ht="16.5" customHeight="1">
      <c r="B126" s="139"/>
      <c r="C126" s="140" t="s">
        <v>82</v>
      </c>
      <c r="D126" s="140" t="s">
        <v>319</v>
      </c>
      <c r="E126" s="141" t="s">
        <v>619</v>
      </c>
      <c r="F126" s="142" t="s">
        <v>620</v>
      </c>
      <c r="G126" s="143" t="s">
        <v>433</v>
      </c>
      <c r="H126" s="144">
        <v>2832</v>
      </c>
      <c r="I126" s="145"/>
      <c r="J126" s="146">
        <f>ROUND(I126*H126,2)</f>
        <v>0</v>
      </c>
      <c r="K126" s="147"/>
      <c r="L126" s="28"/>
      <c r="M126" s="148" t="s">
        <v>1</v>
      </c>
      <c r="N126" s="149" t="s">
        <v>41</v>
      </c>
      <c r="P126" s="150">
        <f>O126*H126</f>
        <v>0</v>
      </c>
      <c r="Q126" s="150">
        <v>0</v>
      </c>
      <c r="R126" s="150">
        <f>Q126*H126</f>
        <v>0</v>
      </c>
      <c r="S126" s="150">
        <v>0</v>
      </c>
      <c r="T126" s="151">
        <f>S126*H126</f>
        <v>0</v>
      </c>
      <c r="AR126" s="152" t="s">
        <v>372</v>
      </c>
      <c r="AT126" s="152" t="s">
        <v>319</v>
      </c>
      <c r="AU126" s="152" t="s">
        <v>87</v>
      </c>
      <c r="AY126" s="13" t="s">
        <v>317</v>
      </c>
      <c r="BE126" s="153">
        <f>IF(N126="základná",J126,0)</f>
        <v>0</v>
      </c>
      <c r="BF126" s="153">
        <f>IF(N126="znížená",J126,0)</f>
        <v>0</v>
      </c>
      <c r="BG126" s="153">
        <f>IF(N126="zákl. prenesená",J126,0)</f>
        <v>0</v>
      </c>
      <c r="BH126" s="153">
        <f>IF(N126="zníž. prenesená",J126,0)</f>
        <v>0</v>
      </c>
      <c r="BI126" s="153">
        <f>IF(N126="nulová",J126,0)</f>
        <v>0</v>
      </c>
      <c r="BJ126" s="13" t="s">
        <v>87</v>
      </c>
      <c r="BK126" s="153">
        <f>ROUND(I126*H126,2)</f>
        <v>0</v>
      </c>
      <c r="BL126" s="13" t="s">
        <v>372</v>
      </c>
      <c r="BM126" s="152" t="s">
        <v>897</v>
      </c>
    </row>
    <row r="127" spans="2:65" s="1" customFormat="1" ht="24.15" customHeight="1">
      <c r="B127" s="139"/>
      <c r="C127" s="140" t="s">
        <v>87</v>
      </c>
      <c r="D127" s="140" t="s">
        <v>319</v>
      </c>
      <c r="E127" s="141" t="s">
        <v>635</v>
      </c>
      <c r="F127" s="142" t="s">
        <v>898</v>
      </c>
      <c r="G127" s="143" t="s">
        <v>452</v>
      </c>
      <c r="H127" s="144">
        <v>5451.6</v>
      </c>
      <c r="I127" s="145"/>
      <c r="J127" s="146">
        <f>ROUND(I127*H127,2)</f>
        <v>0</v>
      </c>
      <c r="K127" s="147"/>
      <c r="L127" s="28"/>
      <c r="M127" s="148" t="s">
        <v>1</v>
      </c>
      <c r="N127" s="149" t="s">
        <v>41</v>
      </c>
      <c r="P127" s="150">
        <f>O127*H127</f>
        <v>0</v>
      </c>
      <c r="Q127" s="150">
        <v>0.47399999999999998</v>
      </c>
      <c r="R127" s="150">
        <f>Q127*H127</f>
        <v>2584.0583999999999</v>
      </c>
      <c r="S127" s="150">
        <v>0</v>
      </c>
      <c r="T127" s="151">
        <f>S127*H127</f>
        <v>0</v>
      </c>
      <c r="AR127" s="152" t="s">
        <v>372</v>
      </c>
      <c r="AT127" s="152" t="s">
        <v>319</v>
      </c>
      <c r="AU127" s="152" t="s">
        <v>87</v>
      </c>
      <c r="AY127" s="13" t="s">
        <v>317</v>
      </c>
      <c r="BE127" s="153">
        <f>IF(N127="základná",J127,0)</f>
        <v>0</v>
      </c>
      <c r="BF127" s="153">
        <f>IF(N127="znížená",J127,0)</f>
        <v>0</v>
      </c>
      <c r="BG127" s="153">
        <f>IF(N127="zákl. prenesená",J127,0)</f>
        <v>0</v>
      </c>
      <c r="BH127" s="153">
        <f>IF(N127="zníž. prenesená",J127,0)</f>
        <v>0</v>
      </c>
      <c r="BI127" s="153">
        <f>IF(N127="nulová",J127,0)</f>
        <v>0</v>
      </c>
      <c r="BJ127" s="13" t="s">
        <v>87</v>
      </c>
      <c r="BK127" s="153">
        <f>ROUND(I127*H127,2)</f>
        <v>0</v>
      </c>
      <c r="BL127" s="13" t="s">
        <v>372</v>
      </c>
      <c r="BM127" s="152" t="s">
        <v>899</v>
      </c>
    </row>
    <row r="128" spans="2:65" s="1" customFormat="1" ht="24.15" customHeight="1">
      <c r="B128" s="139"/>
      <c r="C128" s="154" t="s">
        <v>92</v>
      </c>
      <c r="D128" s="154" t="s">
        <v>353</v>
      </c>
      <c r="E128" s="155" t="s">
        <v>622</v>
      </c>
      <c r="F128" s="156" t="s">
        <v>900</v>
      </c>
      <c r="G128" s="157" t="s">
        <v>624</v>
      </c>
      <c r="H128" s="158">
        <v>2.8319999999999999</v>
      </c>
      <c r="I128" s="159"/>
      <c r="J128" s="160">
        <f>ROUND(I128*H128,2)</f>
        <v>0</v>
      </c>
      <c r="K128" s="161"/>
      <c r="L128" s="162"/>
      <c r="M128" s="163" t="s">
        <v>1</v>
      </c>
      <c r="N128" s="164" t="s">
        <v>41</v>
      </c>
      <c r="P128" s="150">
        <f>O128*H128</f>
        <v>0</v>
      </c>
      <c r="Q128" s="150">
        <v>48</v>
      </c>
      <c r="R128" s="150">
        <f>Q128*H128</f>
        <v>135.93599999999998</v>
      </c>
      <c r="S128" s="150">
        <v>0</v>
      </c>
      <c r="T128" s="151">
        <f>S128*H128</f>
        <v>0</v>
      </c>
      <c r="AR128" s="152" t="s">
        <v>529</v>
      </c>
      <c r="AT128" s="152" t="s">
        <v>353</v>
      </c>
      <c r="AU128" s="152" t="s">
        <v>87</v>
      </c>
      <c r="AY128" s="13" t="s">
        <v>317</v>
      </c>
      <c r="BE128" s="153">
        <f>IF(N128="základná",J128,0)</f>
        <v>0</v>
      </c>
      <c r="BF128" s="153">
        <f>IF(N128="znížená",J128,0)</f>
        <v>0</v>
      </c>
      <c r="BG128" s="153">
        <f>IF(N128="zákl. prenesená",J128,0)</f>
        <v>0</v>
      </c>
      <c r="BH128" s="153">
        <f>IF(N128="zníž. prenesená",J128,0)</f>
        <v>0</v>
      </c>
      <c r="BI128" s="153">
        <f>IF(N128="nulová",J128,0)</f>
        <v>0</v>
      </c>
      <c r="BJ128" s="13" t="s">
        <v>87</v>
      </c>
      <c r="BK128" s="153">
        <f>ROUND(I128*H128,2)</f>
        <v>0</v>
      </c>
      <c r="BL128" s="13" t="s">
        <v>372</v>
      </c>
      <c r="BM128" s="152" t="s">
        <v>901</v>
      </c>
    </row>
    <row r="129" spans="2:65" s="1" customFormat="1" ht="24.15" customHeight="1">
      <c r="B129" s="139"/>
      <c r="C129" s="154" t="s">
        <v>259</v>
      </c>
      <c r="D129" s="154" t="s">
        <v>353</v>
      </c>
      <c r="E129" s="155" t="s">
        <v>902</v>
      </c>
      <c r="F129" s="156" t="s">
        <v>903</v>
      </c>
      <c r="G129" s="157" t="s">
        <v>624</v>
      </c>
      <c r="H129" s="158">
        <v>10.195</v>
      </c>
      <c r="I129" s="159"/>
      <c r="J129" s="160">
        <f>ROUND(I129*H129,2)</f>
        <v>0</v>
      </c>
      <c r="K129" s="161"/>
      <c r="L129" s="162"/>
      <c r="M129" s="163" t="s">
        <v>1</v>
      </c>
      <c r="N129" s="164" t="s">
        <v>41</v>
      </c>
      <c r="P129" s="150">
        <f>O129*H129</f>
        <v>0</v>
      </c>
      <c r="Q129" s="150">
        <v>48</v>
      </c>
      <c r="R129" s="150">
        <f>Q129*H129</f>
        <v>489.36</v>
      </c>
      <c r="S129" s="150">
        <v>0</v>
      </c>
      <c r="T129" s="151">
        <f>S129*H129</f>
        <v>0</v>
      </c>
      <c r="AR129" s="152" t="s">
        <v>529</v>
      </c>
      <c r="AT129" s="152" t="s">
        <v>353</v>
      </c>
      <c r="AU129" s="152" t="s">
        <v>87</v>
      </c>
      <c r="AY129" s="13" t="s">
        <v>317</v>
      </c>
      <c r="BE129" s="153">
        <f>IF(N129="základná",J129,0)</f>
        <v>0</v>
      </c>
      <c r="BF129" s="153">
        <f>IF(N129="znížená",J129,0)</f>
        <v>0</v>
      </c>
      <c r="BG129" s="153">
        <f>IF(N129="zákl. prenesená",J129,0)</f>
        <v>0</v>
      </c>
      <c r="BH129" s="153">
        <f>IF(N129="zníž. prenesená",J129,0)</f>
        <v>0</v>
      </c>
      <c r="BI129" s="153">
        <f>IF(N129="nulová",J129,0)</f>
        <v>0</v>
      </c>
      <c r="BJ129" s="13" t="s">
        <v>87</v>
      </c>
      <c r="BK129" s="153">
        <f>ROUND(I129*H129,2)</f>
        <v>0</v>
      </c>
      <c r="BL129" s="13" t="s">
        <v>372</v>
      </c>
      <c r="BM129" s="152" t="s">
        <v>904</v>
      </c>
    </row>
    <row r="130" spans="2:65" s="1" customFormat="1" ht="24.15" customHeight="1">
      <c r="B130" s="139"/>
      <c r="C130" s="140" t="s">
        <v>262</v>
      </c>
      <c r="D130" s="140" t="s">
        <v>319</v>
      </c>
      <c r="E130" s="141" t="s">
        <v>905</v>
      </c>
      <c r="F130" s="142" t="s">
        <v>906</v>
      </c>
      <c r="G130" s="143" t="s">
        <v>652</v>
      </c>
      <c r="H130" s="176"/>
      <c r="I130" s="145"/>
      <c r="J130" s="146">
        <f>ROUND(I130*H130,2)</f>
        <v>0</v>
      </c>
      <c r="K130" s="147"/>
      <c r="L130" s="28"/>
      <c r="M130" s="148" t="s">
        <v>1</v>
      </c>
      <c r="N130" s="149" t="s">
        <v>41</v>
      </c>
      <c r="P130" s="150">
        <f>O130*H130</f>
        <v>0</v>
      </c>
      <c r="Q130" s="150">
        <v>0</v>
      </c>
      <c r="R130" s="150">
        <f>Q130*H130</f>
        <v>0</v>
      </c>
      <c r="S130" s="150">
        <v>0</v>
      </c>
      <c r="T130" s="151">
        <f>S130*H130</f>
        <v>0</v>
      </c>
      <c r="AR130" s="152" t="s">
        <v>372</v>
      </c>
      <c r="AT130" s="152" t="s">
        <v>319</v>
      </c>
      <c r="AU130" s="152" t="s">
        <v>87</v>
      </c>
      <c r="AY130" s="13" t="s">
        <v>317</v>
      </c>
      <c r="BE130" s="153">
        <f>IF(N130="základná",J130,0)</f>
        <v>0</v>
      </c>
      <c r="BF130" s="153">
        <f>IF(N130="znížená",J130,0)</f>
        <v>0</v>
      </c>
      <c r="BG130" s="153">
        <f>IF(N130="zákl. prenesená",J130,0)</f>
        <v>0</v>
      </c>
      <c r="BH130" s="153">
        <f>IF(N130="zníž. prenesená",J130,0)</f>
        <v>0</v>
      </c>
      <c r="BI130" s="153">
        <f>IF(N130="nulová",J130,0)</f>
        <v>0</v>
      </c>
      <c r="BJ130" s="13" t="s">
        <v>87</v>
      </c>
      <c r="BK130" s="153">
        <f>ROUND(I130*H130,2)</f>
        <v>0</v>
      </c>
      <c r="BL130" s="13" t="s">
        <v>372</v>
      </c>
      <c r="BM130" s="152" t="s">
        <v>907</v>
      </c>
    </row>
    <row r="131" spans="2:65" s="11" customFormat="1" ht="22.8" customHeight="1">
      <c r="B131" s="127"/>
      <c r="D131" s="128" t="s">
        <v>74</v>
      </c>
      <c r="E131" s="137" t="s">
        <v>654</v>
      </c>
      <c r="F131" s="137" t="s">
        <v>655</v>
      </c>
      <c r="I131" s="130"/>
      <c r="J131" s="138">
        <f>BK131</f>
        <v>0</v>
      </c>
      <c r="L131" s="127"/>
      <c r="M131" s="132"/>
      <c r="P131" s="133">
        <f>P132</f>
        <v>0</v>
      </c>
      <c r="R131" s="133">
        <f>R132</f>
        <v>18.351360000000003</v>
      </c>
      <c r="T131" s="134">
        <f>T132</f>
        <v>0</v>
      </c>
      <c r="AR131" s="128" t="s">
        <v>87</v>
      </c>
      <c r="AT131" s="135" t="s">
        <v>74</v>
      </c>
      <c r="AU131" s="135" t="s">
        <v>82</v>
      </c>
      <c r="AY131" s="128" t="s">
        <v>317</v>
      </c>
      <c r="BK131" s="136">
        <f>BK132</f>
        <v>0</v>
      </c>
    </row>
    <row r="132" spans="2:65" s="1" customFormat="1" ht="16.5" customHeight="1">
      <c r="B132" s="139"/>
      <c r="C132" s="140" t="s">
        <v>265</v>
      </c>
      <c r="D132" s="140" t="s">
        <v>319</v>
      </c>
      <c r="E132" s="141" t="s">
        <v>656</v>
      </c>
      <c r="F132" s="142" t="s">
        <v>657</v>
      </c>
      <c r="G132" s="143" t="s">
        <v>375</v>
      </c>
      <c r="H132" s="144">
        <v>67.968000000000004</v>
      </c>
      <c r="I132" s="145"/>
      <c r="J132" s="146">
        <f>ROUND(I132*H132,2)</f>
        <v>0</v>
      </c>
      <c r="K132" s="147"/>
      <c r="L132" s="28"/>
      <c r="M132" s="165" t="s">
        <v>1</v>
      </c>
      <c r="N132" s="166" t="s">
        <v>41</v>
      </c>
      <c r="O132" s="167"/>
      <c r="P132" s="168">
        <f>O132*H132</f>
        <v>0</v>
      </c>
      <c r="Q132" s="168">
        <v>0.27</v>
      </c>
      <c r="R132" s="168">
        <f>Q132*H132</f>
        <v>18.351360000000003</v>
      </c>
      <c r="S132" s="168">
        <v>0</v>
      </c>
      <c r="T132" s="169">
        <f>S132*H132</f>
        <v>0</v>
      </c>
      <c r="AR132" s="152" t="s">
        <v>372</v>
      </c>
      <c r="AT132" s="152" t="s">
        <v>319</v>
      </c>
      <c r="AU132" s="152" t="s">
        <v>87</v>
      </c>
      <c r="AY132" s="13" t="s">
        <v>317</v>
      </c>
      <c r="BE132" s="153">
        <f>IF(N132="základná",J132,0)</f>
        <v>0</v>
      </c>
      <c r="BF132" s="153">
        <f>IF(N132="znížená",J132,0)</f>
        <v>0</v>
      </c>
      <c r="BG132" s="153">
        <f>IF(N132="zákl. prenesená",J132,0)</f>
        <v>0</v>
      </c>
      <c r="BH132" s="153">
        <f>IF(N132="zníž. prenesená",J132,0)</f>
        <v>0</v>
      </c>
      <c r="BI132" s="153">
        <f>IF(N132="nulová",J132,0)</f>
        <v>0</v>
      </c>
      <c r="BJ132" s="13" t="s">
        <v>87</v>
      </c>
      <c r="BK132" s="153">
        <f>ROUND(I132*H132,2)</f>
        <v>0</v>
      </c>
      <c r="BL132" s="13" t="s">
        <v>372</v>
      </c>
      <c r="BM132" s="152" t="s">
        <v>908</v>
      </c>
    </row>
    <row r="133" spans="2:65" s="1" customFormat="1" ht="6.9" customHeight="1">
      <c r="B133" s="43"/>
      <c r="C133" s="44"/>
      <c r="D133" s="44"/>
      <c r="E133" s="44"/>
      <c r="F133" s="44"/>
      <c r="G133" s="44"/>
      <c r="H133" s="44"/>
      <c r="I133" s="44"/>
      <c r="J133" s="44"/>
      <c r="K133" s="44"/>
      <c r="L133" s="28"/>
    </row>
  </sheetData>
  <autoFilter ref="C122:K132" xr:uid="{00000000-0009-0000-0000-000006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210"/>
  <sheetViews>
    <sheetView showGridLines="0" topLeftCell="A114" workbookViewId="0">
      <selection activeCell="X132" sqref="X132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01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3" t="s">
        <v>117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" customHeight="1">
      <c r="B4" s="16"/>
      <c r="D4" s="17" t="s">
        <v>286</v>
      </c>
      <c r="L4" s="16"/>
      <c r="M4" s="92" t="s">
        <v>9</v>
      </c>
      <c r="AT4" s="13" t="s">
        <v>3</v>
      </c>
    </row>
    <row r="5" spans="2:46" ht="6.9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226" t="str">
        <f>'Rekapitulácia stavby'!K6</f>
        <v>Archeoskanzen Bojná</v>
      </c>
      <c r="F7" s="227"/>
      <c r="G7" s="227"/>
      <c r="H7" s="227"/>
      <c r="L7" s="16"/>
    </row>
    <row r="8" spans="2:46" ht="13.2">
      <c r="B8" s="16"/>
      <c r="D8" s="23" t="s">
        <v>287</v>
      </c>
      <c r="L8" s="16"/>
    </row>
    <row r="9" spans="2:46" ht="16.5" customHeight="1">
      <c r="B9" s="16"/>
      <c r="E9" s="226" t="s">
        <v>909</v>
      </c>
      <c r="F9" s="183"/>
      <c r="G9" s="183"/>
      <c r="H9" s="183"/>
      <c r="L9" s="16"/>
    </row>
    <row r="10" spans="2:46" ht="12" customHeight="1">
      <c r="B10" s="16"/>
      <c r="D10" s="23" t="s">
        <v>289</v>
      </c>
      <c r="L10" s="16"/>
    </row>
    <row r="11" spans="2:46" s="1" customFormat="1" ht="16.5" customHeight="1">
      <c r="B11" s="28"/>
      <c r="E11" s="221" t="s">
        <v>910</v>
      </c>
      <c r="F11" s="228"/>
      <c r="G11" s="228"/>
      <c r="H11" s="228"/>
      <c r="L11" s="28"/>
    </row>
    <row r="12" spans="2:46" s="1" customFormat="1" ht="12" customHeight="1">
      <c r="B12" s="28"/>
      <c r="D12" s="23" t="s">
        <v>291</v>
      </c>
      <c r="L12" s="28"/>
    </row>
    <row r="13" spans="2:46" s="1" customFormat="1" ht="16.5" customHeight="1">
      <c r="B13" s="28"/>
      <c r="E13" s="208" t="s">
        <v>911</v>
      </c>
      <c r="F13" s="228"/>
      <c r="G13" s="228"/>
      <c r="H13" s="228"/>
      <c r="L13" s="28"/>
    </row>
    <row r="14" spans="2:46" s="1" customFormat="1" ht="10.199999999999999">
      <c r="B14" s="28"/>
      <c r="L14" s="28"/>
    </row>
    <row r="15" spans="2:46" s="1" customFormat="1" ht="12" customHeight="1">
      <c r="B15" s="28"/>
      <c r="D15" s="23" t="s">
        <v>17</v>
      </c>
      <c r="F15" s="21" t="s">
        <v>1</v>
      </c>
      <c r="I15" s="23" t="s">
        <v>18</v>
      </c>
      <c r="J15" s="21" t="s">
        <v>1</v>
      </c>
      <c r="L15" s="28"/>
    </row>
    <row r="16" spans="2:46" s="1" customFormat="1" ht="12" customHeight="1">
      <c r="B16" s="28"/>
      <c r="D16" s="23" t="s">
        <v>19</v>
      </c>
      <c r="F16" s="21" t="s">
        <v>20</v>
      </c>
      <c r="I16" s="23" t="s">
        <v>21</v>
      </c>
      <c r="J16" s="51" t="str">
        <f>'Rekapitulácia stavby'!AN8</f>
        <v>19. 6. 2024</v>
      </c>
      <c r="L16" s="28"/>
    </row>
    <row r="17" spans="2:12" s="1" customFormat="1" ht="10.8" customHeight="1">
      <c r="B17" s="28"/>
      <c r="L17" s="28"/>
    </row>
    <row r="18" spans="2:12" s="1" customFormat="1" ht="12" customHeight="1">
      <c r="B18" s="28"/>
      <c r="D18" s="23" t="s">
        <v>23</v>
      </c>
      <c r="I18" s="23" t="s">
        <v>24</v>
      </c>
      <c r="J18" s="21" t="s">
        <v>1</v>
      </c>
      <c r="L18" s="28"/>
    </row>
    <row r="19" spans="2:12" s="1" customFormat="1" ht="18" customHeight="1">
      <c r="B19" s="28"/>
      <c r="E19" s="21" t="s">
        <v>25</v>
      </c>
      <c r="I19" s="23" t="s">
        <v>26</v>
      </c>
      <c r="J19" s="21" t="s">
        <v>1</v>
      </c>
      <c r="L19" s="28"/>
    </row>
    <row r="20" spans="2:12" s="1" customFormat="1" ht="6.9" customHeight="1">
      <c r="B20" s="28"/>
      <c r="L20" s="28"/>
    </row>
    <row r="21" spans="2:12" s="1" customFormat="1" ht="12" customHeight="1">
      <c r="B21" s="28"/>
      <c r="D21" s="23" t="s">
        <v>27</v>
      </c>
      <c r="I21" s="23" t="s">
        <v>24</v>
      </c>
      <c r="J21" s="24" t="str">
        <f>'Rekapitulácia stavby'!AN13</f>
        <v>Vyplň údaj</v>
      </c>
      <c r="L21" s="28"/>
    </row>
    <row r="22" spans="2:12" s="1" customFormat="1" ht="18" customHeight="1">
      <c r="B22" s="28"/>
      <c r="E22" s="229" t="str">
        <f>'Rekapitulácia stavby'!E14</f>
        <v>Vyplň údaj</v>
      </c>
      <c r="F22" s="182"/>
      <c r="G22" s="182"/>
      <c r="H22" s="182"/>
      <c r="I22" s="23" t="s">
        <v>26</v>
      </c>
      <c r="J22" s="24" t="str">
        <f>'Rekapitulácia stavby'!AN14</f>
        <v>Vyplň údaj</v>
      </c>
      <c r="L22" s="28"/>
    </row>
    <row r="23" spans="2:12" s="1" customFormat="1" ht="6.9" customHeight="1">
      <c r="B23" s="28"/>
      <c r="L23" s="28"/>
    </row>
    <row r="24" spans="2:12" s="1" customFormat="1" ht="12" customHeight="1">
      <c r="B24" s="28"/>
      <c r="D24" s="23" t="s">
        <v>29</v>
      </c>
      <c r="I24" s="23" t="s">
        <v>24</v>
      </c>
      <c r="J24" s="21" t="s">
        <v>1</v>
      </c>
      <c r="L24" s="28"/>
    </row>
    <row r="25" spans="2:12" s="1" customFormat="1" ht="18" customHeight="1">
      <c r="B25" s="28"/>
      <c r="E25" s="21" t="s">
        <v>30</v>
      </c>
      <c r="I25" s="23" t="s">
        <v>26</v>
      </c>
      <c r="J25" s="21" t="s">
        <v>1</v>
      </c>
      <c r="L25" s="28"/>
    </row>
    <row r="26" spans="2:12" s="1" customFormat="1" ht="6.9" customHeight="1">
      <c r="B26" s="28"/>
      <c r="L26" s="28"/>
    </row>
    <row r="27" spans="2:12" s="1" customFormat="1" ht="12" customHeight="1">
      <c r="B27" s="28"/>
      <c r="D27" s="23" t="s">
        <v>32</v>
      </c>
      <c r="I27" s="23" t="s">
        <v>24</v>
      </c>
      <c r="J27" s="21" t="s">
        <v>1</v>
      </c>
      <c r="L27" s="28"/>
    </row>
    <row r="28" spans="2:12" s="1" customFormat="1" ht="18" customHeight="1">
      <c r="B28" s="28"/>
      <c r="E28" s="21" t="s">
        <v>30</v>
      </c>
      <c r="I28" s="23" t="s">
        <v>26</v>
      </c>
      <c r="J28" s="21" t="s">
        <v>1</v>
      </c>
      <c r="L28" s="28"/>
    </row>
    <row r="29" spans="2:12" s="1" customFormat="1" ht="6.9" customHeight="1">
      <c r="B29" s="28"/>
      <c r="L29" s="28"/>
    </row>
    <row r="30" spans="2:12" s="1" customFormat="1" ht="12" customHeight="1">
      <c r="B30" s="28"/>
      <c r="D30" s="23" t="s">
        <v>33</v>
      </c>
      <c r="L30" s="28"/>
    </row>
    <row r="31" spans="2:12" s="7" customFormat="1" ht="16.5" customHeight="1">
      <c r="B31" s="93"/>
      <c r="E31" s="187" t="s">
        <v>1</v>
      </c>
      <c r="F31" s="187"/>
      <c r="G31" s="187"/>
      <c r="H31" s="187"/>
      <c r="L31" s="93"/>
    </row>
    <row r="32" spans="2:12" s="1" customFormat="1" ht="6.9" customHeight="1">
      <c r="B32" s="28"/>
      <c r="L32" s="28"/>
    </row>
    <row r="33" spans="2:12" s="1" customFormat="1" ht="6.9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35" customHeight="1">
      <c r="B34" s="28"/>
      <c r="D34" s="94" t="s">
        <v>35</v>
      </c>
      <c r="J34" s="65">
        <f>ROUND(J138, 2)</f>
        <v>0</v>
      </c>
      <c r="L34" s="28"/>
    </row>
    <row r="35" spans="2:12" s="1" customFormat="1" ht="6.9" customHeight="1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4" customHeight="1">
      <c r="B36" s="28"/>
      <c r="F36" s="31" t="s">
        <v>37</v>
      </c>
      <c r="I36" s="31" t="s">
        <v>36</v>
      </c>
      <c r="J36" s="31" t="s">
        <v>38</v>
      </c>
      <c r="L36" s="28"/>
    </row>
    <row r="37" spans="2:12" s="1" customFormat="1" ht="14.4" customHeight="1">
      <c r="B37" s="28"/>
      <c r="D37" s="54" t="s">
        <v>39</v>
      </c>
      <c r="E37" s="33" t="s">
        <v>40</v>
      </c>
      <c r="F37" s="95">
        <f>ROUND((SUM(BE138:BE209)),  2)</f>
        <v>0</v>
      </c>
      <c r="G37" s="96"/>
      <c r="H37" s="96"/>
      <c r="I37" s="97">
        <v>0.2</v>
      </c>
      <c r="J37" s="95">
        <f>ROUND(((SUM(BE138:BE209))*I37),  2)</f>
        <v>0</v>
      </c>
      <c r="L37" s="28"/>
    </row>
    <row r="38" spans="2:12" s="1" customFormat="1" ht="14.4" customHeight="1">
      <c r="B38" s="28"/>
      <c r="E38" s="33" t="s">
        <v>41</v>
      </c>
      <c r="F38" s="95">
        <f>ROUND((SUM(BF138:BF209)),  2)</f>
        <v>0</v>
      </c>
      <c r="G38" s="96"/>
      <c r="H38" s="96"/>
      <c r="I38" s="97">
        <v>0.2</v>
      </c>
      <c r="J38" s="95">
        <f>ROUND(((SUM(BF138:BF209))*I38),  2)</f>
        <v>0</v>
      </c>
      <c r="L38" s="28"/>
    </row>
    <row r="39" spans="2:12" s="1" customFormat="1" ht="14.4" hidden="1" customHeight="1">
      <c r="B39" s="28"/>
      <c r="E39" s="23" t="s">
        <v>42</v>
      </c>
      <c r="F39" s="84">
        <f>ROUND((SUM(BG138:BG209)),  2)</f>
        <v>0</v>
      </c>
      <c r="I39" s="98">
        <v>0.2</v>
      </c>
      <c r="J39" s="84">
        <f>0</f>
        <v>0</v>
      </c>
      <c r="L39" s="28"/>
    </row>
    <row r="40" spans="2:12" s="1" customFormat="1" ht="14.4" hidden="1" customHeight="1">
      <c r="B40" s="28"/>
      <c r="E40" s="23" t="s">
        <v>43</v>
      </c>
      <c r="F40" s="84">
        <f>ROUND((SUM(BH138:BH209)),  2)</f>
        <v>0</v>
      </c>
      <c r="I40" s="98">
        <v>0.2</v>
      </c>
      <c r="J40" s="84">
        <f>0</f>
        <v>0</v>
      </c>
      <c r="L40" s="28"/>
    </row>
    <row r="41" spans="2:12" s="1" customFormat="1" ht="14.4" hidden="1" customHeight="1">
      <c r="B41" s="28"/>
      <c r="E41" s="33" t="s">
        <v>44</v>
      </c>
      <c r="F41" s="95">
        <f>ROUND((SUM(BI138:BI209)),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6.9" customHeight="1">
      <c r="B42" s="28"/>
      <c r="L42" s="28"/>
    </row>
    <row r="43" spans="2:12" s="1" customFormat="1" ht="25.35" customHeight="1">
      <c r="B43" s="28"/>
      <c r="C43" s="99"/>
      <c r="D43" s="100" t="s">
        <v>45</v>
      </c>
      <c r="E43" s="56"/>
      <c r="F43" s="56"/>
      <c r="G43" s="101" t="s">
        <v>46</v>
      </c>
      <c r="H43" s="102" t="s">
        <v>47</v>
      </c>
      <c r="I43" s="56"/>
      <c r="J43" s="103">
        <f>SUM(J34:J41)</f>
        <v>0</v>
      </c>
      <c r="K43" s="104"/>
      <c r="L43" s="28"/>
    </row>
    <row r="44" spans="2:12" s="1" customFormat="1" ht="14.4" customHeight="1">
      <c r="B44" s="28"/>
      <c r="L44" s="28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ht="10.199999999999999">
      <c r="B51" s="16"/>
      <c r="L51" s="16"/>
    </row>
    <row r="52" spans="2:12" ht="10.199999999999999">
      <c r="B52" s="16"/>
      <c r="L52" s="16"/>
    </row>
    <row r="53" spans="2:12" ht="10.199999999999999">
      <c r="B53" s="16"/>
      <c r="L53" s="16"/>
    </row>
    <row r="54" spans="2:12" ht="10.199999999999999">
      <c r="B54" s="16"/>
      <c r="L54" s="16"/>
    </row>
    <row r="55" spans="2:12" ht="10.199999999999999">
      <c r="B55" s="16"/>
      <c r="L55" s="16"/>
    </row>
    <row r="56" spans="2:12" ht="10.199999999999999">
      <c r="B56" s="16"/>
      <c r="L56" s="16"/>
    </row>
    <row r="57" spans="2:12" ht="10.199999999999999">
      <c r="B57" s="16"/>
      <c r="L57" s="16"/>
    </row>
    <row r="58" spans="2:12" ht="10.199999999999999">
      <c r="B58" s="16"/>
      <c r="L58" s="16"/>
    </row>
    <row r="59" spans="2:12" ht="10.199999999999999">
      <c r="B59" s="16"/>
      <c r="L59" s="16"/>
    </row>
    <row r="60" spans="2:12" ht="10.199999999999999">
      <c r="B60" s="16"/>
      <c r="L60" s="16"/>
    </row>
    <row r="61" spans="2:12" s="1" customFormat="1" ht="13.2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ht="10.199999999999999">
      <c r="B62" s="16"/>
      <c r="L62" s="16"/>
    </row>
    <row r="63" spans="2:12" ht="10.199999999999999">
      <c r="B63" s="16"/>
      <c r="L63" s="16"/>
    </row>
    <row r="64" spans="2:12" ht="10.199999999999999">
      <c r="B64" s="16"/>
      <c r="L64" s="16"/>
    </row>
    <row r="65" spans="2:12" s="1" customFormat="1" ht="13.2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ht="10.199999999999999">
      <c r="B66" s="16"/>
      <c r="L66" s="16"/>
    </row>
    <row r="67" spans="2:12" ht="10.199999999999999">
      <c r="B67" s="16"/>
      <c r="L67" s="16"/>
    </row>
    <row r="68" spans="2:12" ht="10.199999999999999">
      <c r="B68" s="16"/>
      <c r="L68" s="16"/>
    </row>
    <row r="69" spans="2:12" ht="10.199999999999999">
      <c r="B69" s="16"/>
      <c r="L69" s="16"/>
    </row>
    <row r="70" spans="2:12" ht="10.199999999999999">
      <c r="B70" s="16"/>
      <c r="L70" s="16"/>
    </row>
    <row r="71" spans="2:12" ht="10.199999999999999">
      <c r="B71" s="16"/>
      <c r="L71" s="16"/>
    </row>
    <row r="72" spans="2:12" ht="10.199999999999999">
      <c r="B72" s="16"/>
      <c r="L72" s="16"/>
    </row>
    <row r="73" spans="2:12" ht="10.199999999999999">
      <c r="B73" s="16"/>
      <c r="L73" s="16"/>
    </row>
    <row r="74" spans="2:12" ht="10.199999999999999">
      <c r="B74" s="16"/>
      <c r="L74" s="16"/>
    </row>
    <row r="75" spans="2:12" ht="10.199999999999999">
      <c r="B75" s="16"/>
      <c r="L75" s="16"/>
    </row>
    <row r="76" spans="2:12" s="1" customFormat="1" ht="13.2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" customHeight="1">
      <c r="B82" s="28"/>
      <c r="C82" s="17" t="s">
        <v>293</v>
      </c>
      <c r="L82" s="28"/>
    </row>
    <row r="83" spans="2:12" s="1" customFormat="1" ht="6.9" customHeight="1">
      <c r="B83" s="28"/>
      <c r="L83" s="28"/>
    </row>
    <row r="84" spans="2:12" s="1" customFormat="1" ht="12" customHeight="1">
      <c r="B84" s="28"/>
      <c r="C84" s="23" t="s">
        <v>15</v>
      </c>
      <c r="L84" s="28"/>
    </row>
    <row r="85" spans="2:12" s="1" customFormat="1" ht="16.5" customHeight="1">
      <c r="B85" s="28"/>
      <c r="E85" s="226" t="str">
        <f>E7</f>
        <v>Archeoskanzen Bojná</v>
      </c>
      <c r="F85" s="227"/>
      <c r="G85" s="227"/>
      <c r="H85" s="227"/>
      <c r="L85" s="28"/>
    </row>
    <row r="86" spans="2:12" ht="12" customHeight="1">
      <c r="B86" s="16"/>
      <c r="C86" s="23" t="s">
        <v>287</v>
      </c>
      <c r="L86" s="16"/>
    </row>
    <row r="87" spans="2:12" ht="16.5" customHeight="1">
      <c r="B87" s="16"/>
      <c r="E87" s="226" t="s">
        <v>909</v>
      </c>
      <c r="F87" s="183"/>
      <c r="G87" s="183"/>
      <c r="H87" s="183"/>
      <c r="L87" s="16"/>
    </row>
    <row r="88" spans="2:12" ht="12" customHeight="1">
      <c r="B88" s="16"/>
      <c r="C88" s="23" t="s">
        <v>289</v>
      </c>
      <c r="L88" s="16"/>
    </row>
    <row r="89" spans="2:12" s="1" customFormat="1" ht="16.5" customHeight="1">
      <c r="B89" s="28"/>
      <c r="E89" s="221" t="s">
        <v>910</v>
      </c>
      <c r="F89" s="228"/>
      <c r="G89" s="228"/>
      <c r="H89" s="228"/>
      <c r="L89" s="28"/>
    </row>
    <row r="90" spans="2:12" s="1" customFormat="1" ht="12" customHeight="1">
      <c r="B90" s="28"/>
      <c r="C90" s="23" t="s">
        <v>291</v>
      </c>
      <c r="L90" s="28"/>
    </row>
    <row r="91" spans="2:12" s="1" customFormat="1" ht="16.5" customHeight="1">
      <c r="B91" s="28"/>
      <c r="E91" s="208" t="str">
        <f>E13</f>
        <v>SO-2.1_B - Brána</v>
      </c>
      <c r="F91" s="228"/>
      <c r="G91" s="228"/>
      <c r="H91" s="228"/>
      <c r="L91" s="28"/>
    </row>
    <row r="92" spans="2:12" s="1" customFormat="1" ht="6.9" customHeight="1">
      <c r="B92" s="28"/>
      <c r="L92" s="28"/>
    </row>
    <row r="93" spans="2:12" s="1" customFormat="1" ht="12" customHeight="1">
      <c r="B93" s="28"/>
      <c r="C93" s="23" t="s">
        <v>19</v>
      </c>
      <c r="F93" s="21" t="str">
        <f>F16</f>
        <v>okrajová časť obce Bojná</v>
      </c>
      <c r="I93" s="23" t="s">
        <v>21</v>
      </c>
      <c r="J93" s="51" t="str">
        <f>IF(J16="","",J16)</f>
        <v>19. 6. 2024</v>
      </c>
      <c r="L93" s="28"/>
    </row>
    <row r="94" spans="2:12" s="1" customFormat="1" ht="6.9" customHeight="1">
      <c r="B94" s="28"/>
      <c r="L94" s="28"/>
    </row>
    <row r="95" spans="2:12" s="1" customFormat="1" ht="40.049999999999997" customHeight="1">
      <c r="B95" s="28"/>
      <c r="C95" s="23" t="s">
        <v>23</v>
      </c>
      <c r="F95" s="21" t="str">
        <f>E19</f>
        <v>Obec Bojná, 201 Bojná, 956 01 Bojná</v>
      </c>
      <c r="I95" s="23" t="s">
        <v>29</v>
      </c>
      <c r="J95" s="26" t="str">
        <f>E25</f>
        <v>Projekt design s.r.o., Brezová 89/1B, Tovarníky</v>
      </c>
      <c r="L95" s="28"/>
    </row>
    <row r="96" spans="2:12" s="1" customFormat="1" ht="40.049999999999997" customHeight="1">
      <c r="B96" s="28"/>
      <c r="C96" s="23" t="s">
        <v>27</v>
      </c>
      <c r="F96" s="21" t="str">
        <f>IF(E22="","",E22)</f>
        <v>Vyplň údaj</v>
      </c>
      <c r="I96" s="23" t="s">
        <v>32</v>
      </c>
      <c r="J96" s="26" t="str">
        <f>E28</f>
        <v>Projekt design s.r.o., Brezová 89/1B, Tovarníky</v>
      </c>
      <c r="L96" s="28"/>
    </row>
    <row r="97" spans="2:47" s="1" customFormat="1" ht="10.35" customHeight="1">
      <c r="B97" s="28"/>
      <c r="L97" s="28"/>
    </row>
    <row r="98" spans="2:47" s="1" customFormat="1" ht="29.25" customHeight="1">
      <c r="B98" s="28"/>
      <c r="C98" s="107" t="s">
        <v>294</v>
      </c>
      <c r="D98" s="99"/>
      <c r="E98" s="99"/>
      <c r="F98" s="99"/>
      <c r="G98" s="99"/>
      <c r="H98" s="99"/>
      <c r="I98" s="99"/>
      <c r="J98" s="108" t="s">
        <v>295</v>
      </c>
      <c r="K98" s="99"/>
      <c r="L98" s="28"/>
    </row>
    <row r="99" spans="2:47" s="1" customFormat="1" ht="10.35" customHeight="1">
      <c r="B99" s="28"/>
      <c r="L99" s="28"/>
    </row>
    <row r="100" spans="2:47" s="1" customFormat="1" ht="22.8" customHeight="1">
      <c r="B100" s="28"/>
      <c r="C100" s="109" t="s">
        <v>296</v>
      </c>
      <c r="J100" s="65">
        <f>J138</f>
        <v>0</v>
      </c>
      <c r="L100" s="28"/>
      <c r="AU100" s="13" t="s">
        <v>297</v>
      </c>
    </row>
    <row r="101" spans="2:47" s="8" customFormat="1" ht="24.9" customHeight="1">
      <c r="B101" s="110"/>
      <c r="D101" s="111" t="s">
        <v>533</v>
      </c>
      <c r="E101" s="112"/>
      <c r="F101" s="112"/>
      <c r="G101" s="112"/>
      <c r="H101" s="112"/>
      <c r="I101" s="112"/>
      <c r="J101" s="113">
        <f>J139</f>
        <v>0</v>
      </c>
      <c r="L101" s="110"/>
    </row>
    <row r="102" spans="2:47" s="9" customFormat="1" ht="19.95" customHeight="1">
      <c r="B102" s="114"/>
      <c r="D102" s="115" t="s">
        <v>534</v>
      </c>
      <c r="E102" s="116"/>
      <c r="F102" s="116"/>
      <c r="G102" s="116"/>
      <c r="H102" s="116"/>
      <c r="I102" s="116"/>
      <c r="J102" s="117">
        <f>J140</f>
        <v>0</v>
      </c>
      <c r="L102" s="114"/>
    </row>
    <row r="103" spans="2:47" s="9" customFormat="1" ht="19.95" customHeight="1">
      <c r="B103" s="114"/>
      <c r="D103" s="115" t="s">
        <v>535</v>
      </c>
      <c r="E103" s="116"/>
      <c r="F103" s="116"/>
      <c r="G103" s="116"/>
      <c r="H103" s="116"/>
      <c r="I103" s="116"/>
      <c r="J103" s="117">
        <f>J149</f>
        <v>0</v>
      </c>
      <c r="L103" s="114"/>
    </row>
    <row r="104" spans="2:47" s="9" customFormat="1" ht="19.95" customHeight="1">
      <c r="B104" s="114"/>
      <c r="D104" s="115" t="s">
        <v>686</v>
      </c>
      <c r="E104" s="116"/>
      <c r="F104" s="116"/>
      <c r="G104" s="116"/>
      <c r="H104" s="116"/>
      <c r="I104" s="116"/>
      <c r="J104" s="117">
        <f>J159</f>
        <v>0</v>
      </c>
      <c r="L104" s="114"/>
    </row>
    <row r="105" spans="2:47" s="9" customFormat="1" ht="19.95" customHeight="1">
      <c r="B105" s="114"/>
      <c r="D105" s="115" t="s">
        <v>537</v>
      </c>
      <c r="E105" s="116"/>
      <c r="F105" s="116"/>
      <c r="G105" s="116"/>
      <c r="H105" s="116"/>
      <c r="I105" s="116"/>
      <c r="J105" s="117">
        <f>J164</f>
        <v>0</v>
      </c>
      <c r="L105" s="114"/>
    </row>
    <row r="106" spans="2:47" s="9" customFormat="1" ht="19.95" customHeight="1">
      <c r="B106" s="114"/>
      <c r="D106" s="115" t="s">
        <v>538</v>
      </c>
      <c r="E106" s="116"/>
      <c r="F106" s="116"/>
      <c r="G106" s="116"/>
      <c r="H106" s="116"/>
      <c r="I106" s="116"/>
      <c r="J106" s="117">
        <f>J170</f>
        <v>0</v>
      </c>
      <c r="L106" s="114"/>
    </row>
    <row r="107" spans="2:47" s="8" customFormat="1" ht="24.9" customHeight="1">
      <c r="B107" s="110"/>
      <c r="D107" s="111" t="s">
        <v>539</v>
      </c>
      <c r="E107" s="112"/>
      <c r="F107" s="112"/>
      <c r="G107" s="112"/>
      <c r="H107" s="112"/>
      <c r="I107" s="112"/>
      <c r="J107" s="113">
        <f>J172</f>
        <v>0</v>
      </c>
      <c r="L107" s="110"/>
    </row>
    <row r="108" spans="2:47" s="9" customFormat="1" ht="19.95" customHeight="1">
      <c r="B108" s="114"/>
      <c r="D108" s="115" t="s">
        <v>540</v>
      </c>
      <c r="E108" s="116"/>
      <c r="F108" s="116"/>
      <c r="G108" s="116"/>
      <c r="H108" s="116"/>
      <c r="I108" s="116"/>
      <c r="J108" s="117">
        <f>J173</f>
        <v>0</v>
      </c>
      <c r="L108" s="114"/>
    </row>
    <row r="109" spans="2:47" s="8" customFormat="1" ht="24.9" customHeight="1">
      <c r="B109" s="110"/>
      <c r="D109" s="111" t="s">
        <v>541</v>
      </c>
      <c r="E109" s="112"/>
      <c r="F109" s="112"/>
      <c r="G109" s="112"/>
      <c r="H109" s="112"/>
      <c r="I109" s="112"/>
      <c r="J109" s="113">
        <f>J175</f>
        <v>0</v>
      </c>
      <c r="L109" s="110"/>
    </row>
    <row r="110" spans="2:47" s="9" customFormat="1" ht="19.95" customHeight="1">
      <c r="B110" s="114"/>
      <c r="D110" s="115" t="s">
        <v>543</v>
      </c>
      <c r="E110" s="116"/>
      <c r="F110" s="116"/>
      <c r="G110" s="116"/>
      <c r="H110" s="116"/>
      <c r="I110" s="116"/>
      <c r="J110" s="117">
        <f>J176</f>
        <v>0</v>
      </c>
      <c r="L110" s="114"/>
    </row>
    <row r="111" spans="2:47" s="9" customFormat="1" ht="19.95" customHeight="1">
      <c r="B111" s="114"/>
      <c r="D111" s="115" t="s">
        <v>687</v>
      </c>
      <c r="E111" s="116"/>
      <c r="F111" s="116"/>
      <c r="G111" s="116"/>
      <c r="H111" s="116"/>
      <c r="I111" s="116"/>
      <c r="J111" s="117">
        <f>J192</f>
        <v>0</v>
      </c>
      <c r="L111" s="114"/>
    </row>
    <row r="112" spans="2:47" s="9" customFormat="1" ht="19.95" customHeight="1">
      <c r="B112" s="114"/>
      <c r="D112" s="115" t="s">
        <v>688</v>
      </c>
      <c r="E112" s="116"/>
      <c r="F112" s="116"/>
      <c r="G112" s="116"/>
      <c r="H112" s="116"/>
      <c r="I112" s="116"/>
      <c r="J112" s="117">
        <f>J197</f>
        <v>0</v>
      </c>
      <c r="L112" s="114"/>
    </row>
    <row r="113" spans="2:12" s="9" customFormat="1" ht="19.95" customHeight="1">
      <c r="B113" s="114"/>
      <c r="D113" s="115" t="s">
        <v>544</v>
      </c>
      <c r="E113" s="116"/>
      <c r="F113" s="116"/>
      <c r="G113" s="116"/>
      <c r="H113" s="116"/>
      <c r="I113" s="116"/>
      <c r="J113" s="117">
        <f>J201</f>
        <v>0</v>
      </c>
      <c r="L113" s="114"/>
    </row>
    <row r="114" spans="2:12" s="8" customFormat="1" ht="24.9" customHeight="1">
      <c r="B114" s="110"/>
      <c r="D114" s="111" t="s">
        <v>689</v>
      </c>
      <c r="E114" s="112"/>
      <c r="F114" s="112"/>
      <c r="G114" s="112"/>
      <c r="H114" s="112"/>
      <c r="I114" s="112"/>
      <c r="J114" s="113">
        <f>J208</f>
        <v>0</v>
      </c>
      <c r="L114" s="110"/>
    </row>
    <row r="115" spans="2:12" s="1" customFormat="1" ht="21.75" customHeight="1">
      <c r="B115" s="28"/>
      <c r="L115" s="28"/>
    </row>
    <row r="116" spans="2:12" s="1" customFormat="1" ht="6.9" customHeight="1">
      <c r="B116" s="43"/>
      <c r="C116" s="44"/>
      <c r="D116" s="44"/>
      <c r="E116" s="44"/>
      <c r="F116" s="44"/>
      <c r="G116" s="44"/>
      <c r="H116" s="44"/>
      <c r="I116" s="44"/>
      <c r="J116" s="44"/>
      <c r="K116" s="44"/>
      <c r="L116" s="28"/>
    </row>
    <row r="120" spans="2:12" s="1" customFormat="1" ht="6.9" customHeight="1">
      <c r="B120" s="45"/>
      <c r="C120" s="46"/>
      <c r="D120" s="46"/>
      <c r="E120" s="46"/>
      <c r="F120" s="46"/>
      <c r="G120" s="46"/>
      <c r="H120" s="46"/>
      <c r="I120" s="46"/>
      <c r="J120" s="46"/>
      <c r="K120" s="46"/>
      <c r="L120" s="28"/>
    </row>
    <row r="121" spans="2:12" s="1" customFormat="1" ht="24.9" customHeight="1">
      <c r="B121" s="28"/>
      <c r="C121" s="17" t="s">
        <v>303</v>
      </c>
      <c r="L121" s="28"/>
    </row>
    <row r="122" spans="2:12" s="1" customFormat="1" ht="6.9" customHeight="1">
      <c r="B122" s="28"/>
      <c r="L122" s="28"/>
    </row>
    <row r="123" spans="2:12" s="1" customFormat="1" ht="12" customHeight="1">
      <c r="B123" s="28"/>
      <c r="C123" s="23" t="s">
        <v>15</v>
      </c>
      <c r="L123" s="28"/>
    </row>
    <row r="124" spans="2:12" s="1" customFormat="1" ht="16.5" customHeight="1">
      <c r="B124" s="28"/>
      <c r="E124" s="226" t="str">
        <f>E7</f>
        <v>Archeoskanzen Bojná</v>
      </c>
      <c r="F124" s="227"/>
      <c r="G124" s="227"/>
      <c r="H124" s="227"/>
      <c r="L124" s="28"/>
    </row>
    <row r="125" spans="2:12" ht="12" customHeight="1">
      <c r="B125" s="16"/>
      <c r="C125" s="23" t="s">
        <v>287</v>
      </c>
      <c r="L125" s="16"/>
    </row>
    <row r="126" spans="2:12" ht="16.5" customHeight="1">
      <c r="B126" s="16"/>
      <c r="E126" s="226" t="s">
        <v>909</v>
      </c>
      <c r="F126" s="183"/>
      <c r="G126" s="183"/>
      <c r="H126" s="183"/>
      <c r="L126" s="16"/>
    </row>
    <row r="127" spans="2:12" ht="12" customHeight="1">
      <c r="B127" s="16"/>
      <c r="C127" s="23" t="s">
        <v>289</v>
      </c>
      <c r="L127" s="16"/>
    </row>
    <row r="128" spans="2:12" s="1" customFormat="1" ht="16.5" customHeight="1">
      <c r="B128" s="28"/>
      <c r="E128" s="221" t="s">
        <v>910</v>
      </c>
      <c r="F128" s="228"/>
      <c r="G128" s="228"/>
      <c r="H128" s="228"/>
      <c r="L128" s="28"/>
    </row>
    <row r="129" spans="2:65" s="1" customFormat="1" ht="12" customHeight="1">
      <c r="B129" s="28"/>
      <c r="C129" s="23" t="s">
        <v>291</v>
      </c>
      <c r="L129" s="28"/>
    </row>
    <row r="130" spans="2:65" s="1" customFormat="1" ht="16.5" customHeight="1">
      <c r="B130" s="28"/>
      <c r="E130" s="208" t="str">
        <f>E13</f>
        <v>SO-2.1_B - Brána</v>
      </c>
      <c r="F130" s="228"/>
      <c r="G130" s="228"/>
      <c r="H130" s="228"/>
      <c r="L130" s="28"/>
    </row>
    <row r="131" spans="2:65" s="1" customFormat="1" ht="6.9" customHeight="1">
      <c r="B131" s="28"/>
      <c r="L131" s="28"/>
    </row>
    <row r="132" spans="2:65" s="1" customFormat="1" ht="12" customHeight="1">
      <c r="B132" s="28"/>
      <c r="C132" s="23" t="s">
        <v>19</v>
      </c>
      <c r="F132" s="21" t="str">
        <f>F16</f>
        <v>okrajová časť obce Bojná</v>
      </c>
      <c r="I132" s="23" t="s">
        <v>21</v>
      </c>
      <c r="J132" s="51" t="str">
        <f>IF(J16="","",J16)</f>
        <v>19. 6. 2024</v>
      </c>
      <c r="L132" s="28"/>
    </row>
    <row r="133" spans="2:65" s="1" customFormat="1" ht="6.9" customHeight="1">
      <c r="B133" s="28"/>
      <c r="L133" s="28"/>
    </row>
    <row r="134" spans="2:65" s="1" customFormat="1" ht="40.049999999999997" customHeight="1">
      <c r="B134" s="28"/>
      <c r="C134" s="23" t="s">
        <v>23</v>
      </c>
      <c r="F134" s="21" t="str">
        <f>E19</f>
        <v>Obec Bojná, 201 Bojná, 956 01 Bojná</v>
      </c>
      <c r="I134" s="23" t="s">
        <v>29</v>
      </c>
      <c r="J134" s="26" t="str">
        <f>E25</f>
        <v>Projekt design s.r.o., Brezová 89/1B, Tovarníky</v>
      </c>
      <c r="L134" s="28"/>
    </row>
    <row r="135" spans="2:65" s="1" customFormat="1" ht="40.049999999999997" customHeight="1">
      <c r="B135" s="28"/>
      <c r="C135" s="23" t="s">
        <v>27</v>
      </c>
      <c r="F135" s="21" t="str">
        <f>IF(E22="","",E22)</f>
        <v>Vyplň údaj</v>
      </c>
      <c r="I135" s="23" t="s">
        <v>32</v>
      </c>
      <c r="J135" s="26" t="str">
        <f>E28</f>
        <v>Projekt design s.r.o., Brezová 89/1B, Tovarníky</v>
      </c>
      <c r="L135" s="28"/>
    </row>
    <row r="136" spans="2:65" s="1" customFormat="1" ht="10.35" customHeight="1">
      <c r="B136" s="28"/>
      <c r="L136" s="28"/>
    </row>
    <row r="137" spans="2:65" s="10" customFormat="1" ht="29.25" customHeight="1">
      <c r="B137" s="118"/>
      <c r="C137" s="119" t="s">
        <v>304</v>
      </c>
      <c r="D137" s="120" t="s">
        <v>60</v>
      </c>
      <c r="E137" s="120" t="s">
        <v>56</v>
      </c>
      <c r="F137" s="120" t="s">
        <v>7531</v>
      </c>
      <c r="G137" s="120" t="s">
        <v>305</v>
      </c>
      <c r="H137" s="120" t="s">
        <v>306</v>
      </c>
      <c r="I137" s="120" t="s">
        <v>307</v>
      </c>
      <c r="J137" s="121" t="s">
        <v>295</v>
      </c>
      <c r="K137" s="122" t="s">
        <v>308</v>
      </c>
      <c r="L137" s="118"/>
      <c r="M137" s="58" t="s">
        <v>1</v>
      </c>
      <c r="N137" s="59" t="s">
        <v>39</v>
      </c>
      <c r="O137" s="59" t="s">
        <v>309</v>
      </c>
      <c r="P137" s="59" t="s">
        <v>310</v>
      </c>
      <c r="Q137" s="59" t="s">
        <v>311</v>
      </c>
      <c r="R137" s="59" t="s">
        <v>312</v>
      </c>
      <c r="S137" s="59" t="s">
        <v>313</v>
      </c>
      <c r="T137" s="60" t="s">
        <v>314</v>
      </c>
    </row>
    <row r="138" spans="2:65" s="1" customFormat="1" ht="22.8" customHeight="1">
      <c r="B138" s="28"/>
      <c r="C138" s="63" t="s">
        <v>296</v>
      </c>
      <c r="J138" s="123">
        <f>BK138</f>
        <v>0</v>
      </c>
      <c r="L138" s="28"/>
      <c r="M138" s="61"/>
      <c r="N138" s="52"/>
      <c r="O138" s="52"/>
      <c r="P138" s="124">
        <f>P139+P172+P175+P208</f>
        <v>0</v>
      </c>
      <c r="Q138" s="52"/>
      <c r="R138" s="124">
        <f>R139+R172+R175+R208</f>
        <v>1697.696727</v>
      </c>
      <c r="S138" s="52"/>
      <c r="T138" s="125">
        <f>T139+T172+T175+T208</f>
        <v>0</v>
      </c>
      <c r="AT138" s="13" t="s">
        <v>74</v>
      </c>
      <c r="AU138" s="13" t="s">
        <v>297</v>
      </c>
      <c r="BK138" s="126">
        <f>BK139+BK172+BK175+BK208</f>
        <v>0</v>
      </c>
    </row>
    <row r="139" spans="2:65" s="11" customFormat="1" ht="25.95" customHeight="1">
      <c r="B139" s="127"/>
      <c r="D139" s="128" t="s">
        <v>74</v>
      </c>
      <c r="E139" s="129" t="s">
        <v>546</v>
      </c>
      <c r="F139" s="129" t="s">
        <v>547</v>
      </c>
      <c r="I139" s="130"/>
      <c r="J139" s="131">
        <f>BK139</f>
        <v>0</v>
      </c>
      <c r="L139" s="127"/>
      <c r="M139" s="132"/>
      <c r="P139" s="133">
        <f>P140+P149+P159+P164+P170</f>
        <v>0</v>
      </c>
      <c r="R139" s="133">
        <f>R140+R149+R159+R164+R170</f>
        <v>1126.2107980000001</v>
      </c>
      <c r="T139" s="134">
        <f>T140+T149+T159+T164+T170</f>
        <v>0</v>
      </c>
      <c r="AR139" s="128" t="s">
        <v>82</v>
      </c>
      <c r="AT139" s="135" t="s">
        <v>74</v>
      </c>
      <c r="AU139" s="135" t="s">
        <v>75</v>
      </c>
      <c r="AY139" s="128" t="s">
        <v>317</v>
      </c>
      <c r="BK139" s="136">
        <f>BK140+BK149+BK159+BK164+BK170</f>
        <v>0</v>
      </c>
    </row>
    <row r="140" spans="2:65" s="11" customFormat="1" ht="22.8" customHeight="1">
      <c r="B140" s="127"/>
      <c r="D140" s="128" t="s">
        <v>74</v>
      </c>
      <c r="E140" s="137" t="s">
        <v>82</v>
      </c>
      <c r="F140" s="137" t="s">
        <v>548</v>
      </c>
      <c r="I140" s="130"/>
      <c r="J140" s="138">
        <f>BK140</f>
        <v>0</v>
      </c>
      <c r="L140" s="127"/>
      <c r="M140" s="132"/>
      <c r="P140" s="133">
        <f>SUM(P141:P148)</f>
        <v>0</v>
      </c>
      <c r="R140" s="133">
        <f>SUM(R141:R148)</f>
        <v>0</v>
      </c>
      <c r="T140" s="134">
        <f>SUM(T141:T148)</f>
        <v>0</v>
      </c>
      <c r="AR140" s="128" t="s">
        <v>82</v>
      </c>
      <c r="AT140" s="135" t="s">
        <v>74</v>
      </c>
      <c r="AU140" s="135" t="s">
        <v>82</v>
      </c>
      <c r="AY140" s="128" t="s">
        <v>317</v>
      </c>
      <c r="BK140" s="136">
        <f>SUM(BK141:BK148)</f>
        <v>0</v>
      </c>
    </row>
    <row r="141" spans="2:65" s="1" customFormat="1" ht="37.799999999999997" customHeight="1">
      <c r="B141" s="139"/>
      <c r="C141" s="140" t="s">
        <v>82</v>
      </c>
      <c r="D141" s="140" t="s">
        <v>319</v>
      </c>
      <c r="E141" s="141" t="s">
        <v>690</v>
      </c>
      <c r="F141" s="142" t="s">
        <v>691</v>
      </c>
      <c r="G141" s="143" t="s">
        <v>322</v>
      </c>
      <c r="H141" s="144">
        <v>8.9890000000000008</v>
      </c>
      <c r="I141" s="145"/>
      <c r="J141" s="146">
        <f t="shared" ref="J141:J148" si="0">ROUND(I141*H141,2)</f>
        <v>0</v>
      </c>
      <c r="K141" s="147"/>
      <c r="L141" s="28"/>
      <c r="M141" s="148" t="s">
        <v>1</v>
      </c>
      <c r="N141" s="149" t="s">
        <v>41</v>
      </c>
      <c r="P141" s="150">
        <f t="shared" ref="P141:P148" si="1">O141*H141</f>
        <v>0</v>
      </c>
      <c r="Q141" s="150">
        <v>0</v>
      </c>
      <c r="R141" s="150">
        <f t="shared" ref="R141:R148" si="2">Q141*H141</f>
        <v>0</v>
      </c>
      <c r="S141" s="150">
        <v>0</v>
      </c>
      <c r="T141" s="151">
        <f t="shared" ref="T141:T148" si="3">S141*H141</f>
        <v>0</v>
      </c>
      <c r="AR141" s="152" t="s">
        <v>259</v>
      </c>
      <c r="AT141" s="152" t="s">
        <v>319</v>
      </c>
      <c r="AU141" s="152" t="s">
        <v>87</v>
      </c>
      <c r="AY141" s="13" t="s">
        <v>317</v>
      </c>
      <c r="BE141" s="153">
        <f t="shared" ref="BE141:BE148" si="4">IF(N141="základná",J141,0)</f>
        <v>0</v>
      </c>
      <c r="BF141" s="153">
        <f t="shared" ref="BF141:BF148" si="5">IF(N141="znížená",J141,0)</f>
        <v>0</v>
      </c>
      <c r="BG141" s="153">
        <f t="shared" ref="BG141:BG148" si="6">IF(N141="zákl. prenesená",J141,0)</f>
        <v>0</v>
      </c>
      <c r="BH141" s="153">
        <f t="shared" ref="BH141:BH148" si="7">IF(N141="zníž. prenesená",J141,0)</f>
        <v>0</v>
      </c>
      <c r="BI141" s="153">
        <f t="shared" ref="BI141:BI148" si="8">IF(N141="nulová",J141,0)</f>
        <v>0</v>
      </c>
      <c r="BJ141" s="13" t="s">
        <v>87</v>
      </c>
      <c r="BK141" s="153">
        <f t="shared" ref="BK141:BK148" si="9">ROUND(I141*H141,2)</f>
        <v>0</v>
      </c>
      <c r="BL141" s="13" t="s">
        <v>259</v>
      </c>
      <c r="BM141" s="152" t="s">
        <v>912</v>
      </c>
    </row>
    <row r="142" spans="2:65" s="1" customFormat="1" ht="24.15" customHeight="1">
      <c r="B142" s="139"/>
      <c r="C142" s="140" t="s">
        <v>87</v>
      </c>
      <c r="D142" s="140" t="s">
        <v>319</v>
      </c>
      <c r="E142" s="141" t="s">
        <v>693</v>
      </c>
      <c r="F142" s="142" t="s">
        <v>913</v>
      </c>
      <c r="G142" s="143" t="s">
        <v>322</v>
      </c>
      <c r="H142" s="144">
        <v>29.363</v>
      </c>
      <c r="I142" s="145"/>
      <c r="J142" s="146">
        <f t="shared" si="0"/>
        <v>0</v>
      </c>
      <c r="K142" s="147"/>
      <c r="L142" s="28"/>
      <c r="M142" s="148" t="s">
        <v>1</v>
      </c>
      <c r="N142" s="149" t="s">
        <v>41</v>
      </c>
      <c r="P142" s="150">
        <f t="shared" si="1"/>
        <v>0</v>
      </c>
      <c r="Q142" s="150">
        <v>0</v>
      </c>
      <c r="R142" s="150">
        <f t="shared" si="2"/>
        <v>0</v>
      </c>
      <c r="S142" s="150">
        <v>0</v>
      </c>
      <c r="T142" s="151">
        <f t="shared" si="3"/>
        <v>0</v>
      </c>
      <c r="AR142" s="152" t="s">
        <v>259</v>
      </c>
      <c r="AT142" s="152" t="s">
        <v>319</v>
      </c>
      <c r="AU142" s="152" t="s">
        <v>87</v>
      </c>
      <c r="AY142" s="13" t="s">
        <v>317</v>
      </c>
      <c r="BE142" s="153">
        <f t="shared" si="4"/>
        <v>0</v>
      </c>
      <c r="BF142" s="153">
        <f t="shared" si="5"/>
        <v>0</v>
      </c>
      <c r="BG142" s="153">
        <f t="shared" si="6"/>
        <v>0</v>
      </c>
      <c r="BH142" s="153">
        <f t="shared" si="7"/>
        <v>0</v>
      </c>
      <c r="BI142" s="153">
        <f t="shared" si="8"/>
        <v>0</v>
      </c>
      <c r="BJ142" s="13" t="s">
        <v>87</v>
      </c>
      <c r="BK142" s="153">
        <f t="shared" si="9"/>
        <v>0</v>
      </c>
      <c r="BL142" s="13" t="s">
        <v>259</v>
      </c>
      <c r="BM142" s="152" t="s">
        <v>914</v>
      </c>
    </row>
    <row r="143" spans="2:65" s="1" customFormat="1" ht="24.15" customHeight="1">
      <c r="B143" s="139"/>
      <c r="C143" s="140" t="s">
        <v>92</v>
      </c>
      <c r="D143" s="140" t="s">
        <v>319</v>
      </c>
      <c r="E143" s="141" t="s">
        <v>696</v>
      </c>
      <c r="F143" s="142" t="s">
        <v>697</v>
      </c>
      <c r="G143" s="143" t="s">
        <v>322</v>
      </c>
      <c r="H143" s="144">
        <v>8.8089999999999993</v>
      </c>
      <c r="I143" s="145"/>
      <c r="J143" s="146">
        <f t="shared" si="0"/>
        <v>0</v>
      </c>
      <c r="K143" s="147"/>
      <c r="L143" s="28"/>
      <c r="M143" s="148" t="s">
        <v>1</v>
      </c>
      <c r="N143" s="149" t="s">
        <v>41</v>
      </c>
      <c r="P143" s="150">
        <f t="shared" si="1"/>
        <v>0</v>
      </c>
      <c r="Q143" s="150">
        <v>0</v>
      </c>
      <c r="R143" s="150">
        <f t="shared" si="2"/>
        <v>0</v>
      </c>
      <c r="S143" s="150">
        <v>0</v>
      </c>
      <c r="T143" s="151">
        <f t="shared" si="3"/>
        <v>0</v>
      </c>
      <c r="AR143" s="152" t="s">
        <v>259</v>
      </c>
      <c r="AT143" s="152" t="s">
        <v>319</v>
      </c>
      <c r="AU143" s="152" t="s">
        <v>87</v>
      </c>
      <c r="AY143" s="13" t="s">
        <v>317</v>
      </c>
      <c r="BE143" s="153">
        <f t="shared" si="4"/>
        <v>0</v>
      </c>
      <c r="BF143" s="153">
        <f t="shared" si="5"/>
        <v>0</v>
      </c>
      <c r="BG143" s="153">
        <f t="shared" si="6"/>
        <v>0</v>
      </c>
      <c r="BH143" s="153">
        <f t="shared" si="7"/>
        <v>0</v>
      </c>
      <c r="BI143" s="153">
        <f t="shared" si="8"/>
        <v>0</v>
      </c>
      <c r="BJ143" s="13" t="s">
        <v>87</v>
      </c>
      <c r="BK143" s="153">
        <f t="shared" si="9"/>
        <v>0</v>
      </c>
      <c r="BL143" s="13" t="s">
        <v>259</v>
      </c>
      <c r="BM143" s="152" t="s">
        <v>915</v>
      </c>
    </row>
    <row r="144" spans="2:65" s="1" customFormat="1" ht="24.15" customHeight="1">
      <c r="B144" s="139"/>
      <c r="C144" s="140" t="s">
        <v>259</v>
      </c>
      <c r="D144" s="140" t="s">
        <v>319</v>
      </c>
      <c r="E144" s="141" t="s">
        <v>699</v>
      </c>
      <c r="F144" s="142" t="s">
        <v>916</v>
      </c>
      <c r="G144" s="143" t="s">
        <v>322</v>
      </c>
      <c r="H144" s="144">
        <v>69.512</v>
      </c>
      <c r="I144" s="145"/>
      <c r="J144" s="146">
        <f t="shared" si="0"/>
        <v>0</v>
      </c>
      <c r="K144" s="147"/>
      <c r="L144" s="28"/>
      <c r="M144" s="148" t="s">
        <v>1</v>
      </c>
      <c r="N144" s="149" t="s">
        <v>41</v>
      </c>
      <c r="P144" s="150">
        <f t="shared" si="1"/>
        <v>0</v>
      </c>
      <c r="Q144" s="150">
        <v>0</v>
      </c>
      <c r="R144" s="150">
        <f t="shared" si="2"/>
        <v>0</v>
      </c>
      <c r="S144" s="150">
        <v>0</v>
      </c>
      <c r="T144" s="151">
        <f t="shared" si="3"/>
        <v>0</v>
      </c>
      <c r="AR144" s="152" t="s">
        <v>259</v>
      </c>
      <c r="AT144" s="152" t="s">
        <v>319</v>
      </c>
      <c r="AU144" s="152" t="s">
        <v>87</v>
      </c>
      <c r="AY144" s="13" t="s">
        <v>317</v>
      </c>
      <c r="BE144" s="153">
        <f t="shared" si="4"/>
        <v>0</v>
      </c>
      <c r="BF144" s="153">
        <f t="shared" si="5"/>
        <v>0</v>
      </c>
      <c r="BG144" s="153">
        <f t="shared" si="6"/>
        <v>0</v>
      </c>
      <c r="BH144" s="153">
        <f t="shared" si="7"/>
        <v>0</v>
      </c>
      <c r="BI144" s="153">
        <f t="shared" si="8"/>
        <v>0</v>
      </c>
      <c r="BJ144" s="13" t="s">
        <v>87</v>
      </c>
      <c r="BK144" s="153">
        <f t="shared" si="9"/>
        <v>0</v>
      </c>
      <c r="BL144" s="13" t="s">
        <v>259</v>
      </c>
      <c r="BM144" s="152" t="s">
        <v>917</v>
      </c>
    </row>
    <row r="145" spans="2:65" s="1" customFormat="1" ht="24.15" customHeight="1">
      <c r="B145" s="139"/>
      <c r="C145" s="140" t="s">
        <v>262</v>
      </c>
      <c r="D145" s="140" t="s">
        <v>319</v>
      </c>
      <c r="E145" s="141" t="s">
        <v>702</v>
      </c>
      <c r="F145" s="142" t="s">
        <v>703</v>
      </c>
      <c r="G145" s="143" t="s">
        <v>322</v>
      </c>
      <c r="H145" s="144">
        <v>20.853999999999999</v>
      </c>
      <c r="I145" s="145"/>
      <c r="J145" s="146">
        <f t="shared" si="0"/>
        <v>0</v>
      </c>
      <c r="K145" s="147"/>
      <c r="L145" s="28"/>
      <c r="M145" s="148" t="s">
        <v>1</v>
      </c>
      <c r="N145" s="149" t="s">
        <v>41</v>
      </c>
      <c r="P145" s="150">
        <f t="shared" si="1"/>
        <v>0</v>
      </c>
      <c r="Q145" s="150">
        <v>0</v>
      </c>
      <c r="R145" s="150">
        <f t="shared" si="2"/>
        <v>0</v>
      </c>
      <c r="S145" s="150">
        <v>0</v>
      </c>
      <c r="T145" s="151">
        <f t="shared" si="3"/>
        <v>0</v>
      </c>
      <c r="AR145" s="152" t="s">
        <v>259</v>
      </c>
      <c r="AT145" s="152" t="s">
        <v>319</v>
      </c>
      <c r="AU145" s="152" t="s">
        <v>87</v>
      </c>
      <c r="AY145" s="13" t="s">
        <v>317</v>
      </c>
      <c r="BE145" s="153">
        <f t="shared" si="4"/>
        <v>0</v>
      </c>
      <c r="BF145" s="153">
        <f t="shared" si="5"/>
        <v>0</v>
      </c>
      <c r="BG145" s="153">
        <f t="shared" si="6"/>
        <v>0</v>
      </c>
      <c r="BH145" s="153">
        <f t="shared" si="7"/>
        <v>0</v>
      </c>
      <c r="BI145" s="153">
        <f t="shared" si="8"/>
        <v>0</v>
      </c>
      <c r="BJ145" s="13" t="s">
        <v>87</v>
      </c>
      <c r="BK145" s="153">
        <f t="shared" si="9"/>
        <v>0</v>
      </c>
      <c r="BL145" s="13" t="s">
        <v>259</v>
      </c>
      <c r="BM145" s="152" t="s">
        <v>918</v>
      </c>
    </row>
    <row r="146" spans="2:65" s="1" customFormat="1" ht="37.799999999999997" customHeight="1">
      <c r="B146" s="139"/>
      <c r="C146" s="140" t="s">
        <v>265</v>
      </c>
      <c r="D146" s="140" t="s">
        <v>319</v>
      </c>
      <c r="E146" s="141" t="s">
        <v>558</v>
      </c>
      <c r="F146" s="142" t="s">
        <v>559</v>
      </c>
      <c r="G146" s="143" t="s">
        <v>322</v>
      </c>
      <c r="H146" s="144">
        <v>98.875</v>
      </c>
      <c r="I146" s="145"/>
      <c r="J146" s="146">
        <f t="shared" si="0"/>
        <v>0</v>
      </c>
      <c r="K146" s="147"/>
      <c r="L146" s="28"/>
      <c r="M146" s="148" t="s">
        <v>1</v>
      </c>
      <c r="N146" s="149" t="s">
        <v>41</v>
      </c>
      <c r="P146" s="150">
        <f t="shared" si="1"/>
        <v>0</v>
      </c>
      <c r="Q146" s="150">
        <v>0</v>
      </c>
      <c r="R146" s="150">
        <f t="shared" si="2"/>
        <v>0</v>
      </c>
      <c r="S146" s="150">
        <v>0</v>
      </c>
      <c r="T146" s="151">
        <f t="shared" si="3"/>
        <v>0</v>
      </c>
      <c r="AR146" s="152" t="s">
        <v>259</v>
      </c>
      <c r="AT146" s="152" t="s">
        <v>319</v>
      </c>
      <c r="AU146" s="152" t="s">
        <v>87</v>
      </c>
      <c r="AY146" s="13" t="s">
        <v>317</v>
      </c>
      <c r="BE146" s="153">
        <f t="shared" si="4"/>
        <v>0</v>
      </c>
      <c r="BF146" s="153">
        <f t="shared" si="5"/>
        <v>0</v>
      </c>
      <c r="BG146" s="153">
        <f t="shared" si="6"/>
        <v>0</v>
      </c>
      <c r="BH146" s="153">
        <f t="shared" si="7"/>
        <v>0</v>
      </c>
      <c r="BI146" s="153">
        <f t="shared" si="8"/>
        <v>0</v>
      </c>
      <c r="BJ146" s="13" t="s">
        <v>87</v>
      </c>
      <c r="BK146" s="153">
        <f t="shared" si="9"/>
        <v>0</v>
      </c>
      <c r="BL146" s="13" t="s">
        <v>259</v>
      </c>
      <c r="BM146" s="152" t="s">
        <v>919</v>
      </c>
    </row>
    <row r="147" spans="2:65" s="1" customFormat="1" ht="16.5" customHeight="1">
      <c r="B147" s="139"/>
      <c r="C147" s="140" t="s">
        <v>268</v>
      </c>
      <c r="D147" s="140" t="s">
        <v>319</v>
      </c>
      <c r="E147" s="141" t="s">
        <v>561</v>
      </c>
      <c r="F147" s="142" t="s">
        <v>562</v>
      </c>
      <c r="G147" s="143" t="s">
        <v>322</v>
      </c>
      <c r="H147" s="144">
        <v>98.875</v>
      </c>
      <c r="I147" s="145"/>
      <c r="J147" s="146">
        <f t="shared" si="0"/>
        <v>0</v>
      </c>
      <c r="K147" s="147"/>
      <c r="L147" s="28"/>
      <c r="M147" s="148" t="s">
        <v>1</v>
      </c>
      <c r="N147" s="149" t="s">
        <v>41</v>
      </c>
      <c r="P147" s="150">
        <f t="shared" si="1"/>
        <v>0</v>
      </c>
      <c r="Q147" s="150">
        <v>0</v>
      </c>
      <c r="R147" s="150">
        <f t="shared" si="2"/>
        <v>0</v>
      </c>
      <c r="S147" s="150">
        <v>0</v>
      </c>
      <c r="T147" s="151">
        <f t="shared" si="3"/>
        <v>0</v>
      </c>
      <c r="AR147" s="152" t="s">
        <v>259</v>
      </c>
      <c r="AT147" s="152" t="s">
        <v>319</v>
      </c>
      <c r="AU147" s="152" t="s">
        <v>87</v>
      </c>
      <c r="AY147" s="13" t="s">
        <v>317</v>
      </c>
      <c r="BE147" s="153">
        <f t="shared" si="4"/>
        <v>0</v>
      </c>
      <c r="BF147" s="153">
        <f t="shared" si="5"/>
        <v>0</v>
      </c>
      <c r="BG147" s="153">
        <f t="shared" si="6"/>
        <v>0</v>
      </c>
      <c r="BH147" s="153">
        <f t="shared" si="7"/>
        <v>0</v>
      </c>
      <c r="BI147" s="153">
        <f t="shared" si="8"/>
        <v>0</v>
      </c>
      <c r="BJ147" s="13" t="s">
        <v>87</v>
      </c>
      <c r="BK147" s="153">
        <f t="shared" si="9"/>
        <v>0</v>
      </c>
      <c r="BL147" s="13" t="s">
        <v>259</v>
      </c>
      <c r="BM147" s="152" t="s">
        <v>920</v>
      </c>
    </row>
    <row r="148" spans="2:65" s="1" customFormat="1" ht="37.799999999999997" customHeight="1">
      <c r="B148" s="139"/>
      <c r="C148" s="140" t="s">
        <v>271</v>
      </c>
      <c r="D148" s="140" t="s">
        <v>319</v>
      </c>
      <c r="E148" s="141" t="s">
        <v>713</v>
      </c>
      <c r="F148" s="142" t="s">
        <v>714</v>
      </c>
      <c r="G148" s="143" t="s">
        <v>322</v>
      </c>
      <c r="H148" s="144">
        <v>71.069000000000003</v>
      </c>
      <c r="I148" s="145"/>
      <c r="J148" s="146">
        <f t="shared" si="0"/>
        <v>0</v>
      </c>
      <c r="K148" s="147"/>
      <c r="L148" s="28"/>
      <c r="M148" s="148" t="s">
        <v>1</v>
      </c>
      <c r="N148" s="149" t="s">
        <v>41</v>
      </c>
      <c r="P148" s="150">
        <f t="shared" si="1"/>
        <v>0</v>
      </c>
      <c r="Q148" s="150">
        <v>0</v>
      </c>
      <c r="R148" s="150">
        <f t="shared" si="2"/>
        <v>0</v>
      </c>
      <c r="S148" s="150">
        <v>0</v>
      </c>
      <c r="T148" s="151">
        <f t="shared" si="3"/>
        <v>0</v>
      </c>
      <c r="AR148" s="152" t="s">
        <v>259</v>
      </c>
      <c r="AT148" s="152" t="s">
        <v>319</v>
      </c>
      <c r="AU148" s="152" t="s">
        <v>87</v>
      </c>
      <c r="AY148" s="13" t="s">
        <v>317</v>
      </c>
      <c r="BE148" s="153">
        <f t="shared" si="4"/>
        <v>0</v>
      </c>
      <c r="BF148" s="153">
        <f t="shared" si="5"/>
        <v>0</v>
      </c>
      <c r="BG148" s="153">
        <f t="shared" si="6"/>
        <v>0</v>
      </c>
      <c r="BH148" s="153">
        <f t="shared" si="7"/>
        <v>0</v>
      </c>
      <c r="BI148" s="153">
        <f t="shared" si="8"/>
        <v>0</v>
      </c>
      <c r="BJ148" s="13" t="s">
        <v>87</v>
      </c>
      <c r="BK148" s="153">
        <f t="shared" si="9"/>
        <v>0</v>
      </c>
      <c r="BL148" s="13" t="s">
        <v>259</v>
      </c>
      <c r="BM148" s="152" t="s">
        <v>921</v>
      </c>
    </row>
    <row r="149" spans="2:65" s="11" customFormat="1" ht="22.8" customHeight="1">
      <c r="B149" s="127"/>
      <c r="D149" s="128" t="s">
        <v>74</v>
      </c>
      <c r="E149" s="137" t="s">
        <v>87</v>
      </c>
      <c r="F149" s="137" t="s">
        <v>564</v>
      </c>
      <c r="I149" s="130"/>
      <c r="J149" s="138">
        <f>BK149</f>
        <v>0</v>
      </c>
      <c r="L149" s="127"/>
      <c r="M149" s="132"/>
      <c r="P149" s="133">
        <f>SUM(P150:P158)</f>
        <v>0</v>
      </c>
      <c r="R149" s="133">
        <f>SUM(R150:R158)</f>
        <v>179.19224199999996</v>
      </c>
      <c r="T149" s="134">
        <f>SUM(T150:T158)</f>
        <v>0</v>
      </c>
      <c r="AR149" s="128" t="s">
        <v>82</v>
      </c>
      <c r="AT149" s="135" t="s">
        <v>74</v>
      </c>
      <c r="AU149" s="135" t="s">
        <v>82</v>
      </c>
      <c r="AY149" s="128" t="s">
        <v>317</v>
      </c>
      <c r="BK149" s="136">
        <f>SUM(BK150:BK158)</f>
        <v>0</v>
      </c>
    </row>
    <row r="150" spans="2:65" s="1" customFormat="1" ht="24.15" customHeight="1">
      <c r="B150" s="139"/>
      <c r="C150" s="140" t="s">
        <v>274</v>
      </c>
      <c r="D150" s="140" t="s">
        <v>319</v>
      </c>
      <c r="E150" s="141" t="s">
        <v>719</v>
      </c>
      <c r="F150" s="142" t="s">
        <v>720</v>
      </c>
      <c r="G150" s="143" t="s">
        <v>322</v>
      </c>
      <c r="H150" s="144">
        <v>3.15</v>
      </c>
      <c r="I150" s="145"/>
      <c r="J150" s="146">
        <f t="shared" ref="J150:J158" si="10">ROUND(I150*H150,2)</f>
        <v>0</v>
      </c>
      <c r="K150" s="147"/>
      <c r="L150" s="28"/>
      <c r="M150" s="148" t="s">
        <v>1</v>
      </c>
      <c r="N150" s="149" t="s">
        <v>41</v>
      </c>
      <c r="P150" s="150">
        <f t="shared" ref="P150:P158" si="11">O150*H150</f>
        <v>0</v>
      </c>
      <c r="Q150" s="150">
        <v>7.2130000000000001</v>
      </c>
      <c r="R150" s="150">
        <f t="shared" ref="R150:R158" si="12">Q150*H150</f>
        <v>22.720949999999998</v>
      </c>
      <c r="S150" s="150">
        <v>0</v>
      </c>
      <c r="T150" s="151">
        <f t="shared" ref="T150:T158" si="13">S150*H150</f>
        <v>0</v>
      </c>
      <c r="AR150" s="152" t="s">
        <v>259</v>
      </c>
      <c r="AT150" s="152" t="s">
        <v>319</v>
      </c>
      <c r="AU150" s="152" t="s">
        <v>87</v>
      </c>
      <c r="AY150" s="13" t="s">
        <v>317</v>
      </c>
      <c r="BE150" s="153">
        <f t="shared" ref="BE150:BE158" si="14">IF(N150="základná",J150,0)</f>
        <v>0</v>
      </c>
      <c r="BF150" s="153">
        <f t="shared" ref="BF150:BF158" si="15">IF(N150="znížená",J150,0)</f>
        <v>0</v>
      </c>
      <c r="BG150" s="153">
        <f t="shared" ref="BG150:BG158" si="16">IF(N150="zákl. prenesená",J150,0)</f>
        <v>0</v>
      </c>
      <c r="BH150" s="153">
        <f t="shared" ref="BH150:BH158" si="17">IF(N150="zníž. prenesená",J150,0)</f>
        <v>0</v>
      </c>
      <c r="BI150" s="153">
        <f t="shared" ref="BI150:BI158" si="18">IF(N150="nulová",J150,0)</f>
        <v>0</v>
      </c>
      <c r="BJ150" s="13" t="s">
        <v>87</v>
      </c>
      <c r="BK150" s="153">
        <f t="shared" ref="BK150:BK158" si="19">ROUND(I150*H150,2)</f>
        <v>0</v>
      </c>
      <c r="BL150" s="13" t="s">
        <v>259</v>
      </c>
      <c r="BM150" s="152" t="s">
        <v>922</v>
      </c>
    </row>
    <row r="151" spans="2:65" s="1" customFormat="1" ht="24.15" customHeight="1">
      <c r="B151" s="139"/>
      <c r="C151" s="140" t="s">
        <v>277</v>
      </c>
      <c r="D151" s="140" t="s">
        <v>319</v>
      </c>
      <c r="E151" s="141" t="s">
        <v>722</v>
      </c>
      <c r="F151" s="142" t="s">
        <v>723</v>
      </c>
      <c r="G151" s="143" t="s">
        <v>322</v>
      </c>
      <c r="H151" s="144">
        <v>7.875</v>
      </c>
      <c r="I151" s="145"/>
      <c r="J151" s="146">
        <f t="shared" si="10"/>
        <v>0</v>
      </c>
      <c r="K151" s="147"/>
      <c r="L151" s="28"/>
      <c r="M151" s="148" t="s">
        <v>1</v>
      </c>
      <c r="N151" s="149" t="s">
        <v>41</v>
      </c>
      <c r="P151" s="150">
        <f t="shared" si="11"/>
        <v>0</v>
      </c>
      <c r="Q151" s="150">
        <v>17.419</v>
      </c>
      <c r="R151" s="150">
        <f t="shared" si="12"/>
        <v>137.17462499999999</v>
      </c>
      <c r="S151" s="150">
        <v>0</v>
      </c>
      <c r="T151" s="151">
        <f t="shared" si="13"/>
        <v>0</v>
      </c>
      <c r="AR151" s="152" t="s">
        <v>259</v>
      </c>
      <c r="AT151" s="152" t="s">
        <v>319</v>
      </c>
      <c r="AU151" s="152" t="s">
        <v>87</v>
      </c>
      <c r="AY151" s="13" t="s">
        <v>317</v>
      </c>
      <c r="BE151" s="153">
        <f t="shared" si="14"/>
        <v>0</v>
      </c>
      <c r="BF151" s="153">
        <f t="shared" si="15"/>
        <v>0</v>
      </c>
      <c r="BG151" s="153">
        <f t="shared" si="16"/>
        <v>0</v>
      </c>
      <c r="BH151" s="153">
        <f t="shared" si="17"/>
        <v>0</v>
      </c>
      <c r="BI151" s="153">
        <f t="shared" si="18"/>
        <v>0</v>
      </c>
      <c r="BJ151" s="13" t="s">
        <v>87</v>
      </c>
      <c r="BK151" s="153">
        <f t="shared" si="19"/>
        <v>0</v>
      </c>
      <c r="BL151" s="13" t="s">
        <v>259</v>
      </c>
      <c r="BM151" s="152" t="s">
        <v>923</v>
      </c>
    </row>
    <row r="152" spans="2:65" s="1" customFormat="1" ht="21.75" customHeight="1">
      <c r="B152" s="139"/>
      <c r="C152" s="140" t="s">
        <v>280</v>
      </c>
      <c r="D152" s="140" t="s">
        <v>319</v>
      </c>
      <c r="E152" s="141" t="s">
        <v>725</v>
      </c>
      <c r="F152" s="142" t="s">
        <v>726</v>
      </c>
      <c r="G152" s="143" t="s">
        <v>375</v>
      </c>
      <c r="H152" s="144">
        <v>8.75</v>
      </c>
      <c r="I152" s="145"/>
      <c r="J152" s="146">
        <f t="shared" si="10"/>
        <v>0</v>
      </c>
      <c r="K152" s="147"/>
      <c r="L152" s="28"/>
      <c r="M152" s="148" t="s">
        <v>1</v>
      </c>
      <c r="N152" s="149" t="s">
        <v>41</v>
      </c>
      <c r="P152" s="150">
        <f t="shared" si="11"/>
        <v>0</v>
      </c>
      <c r="Q152" s="150">
        <v>6.0000000000000001E-3</v>
      </c>
      <c r="R152" s="150">
        <f t="shared" si="12"/>
        <v>5.2499999999999998E-2</v>
      </c>
      <c r="S152" s="150">
        <v>0</v>
      </c>
      <c r="T152" s="151">
        <f t="shared" si="13"/>
        <v>0</v>
      </c>
      <c r="AR152" s="152" t="s">
        <v>259</v>
      </c>
      <c r="AT152" s="152" t="s">
        <v>319</v>
      </c>
      <c r="AU152" s="152" t="s">
        <v>87</v>
      </c>
      <c r="AY152" s="13" t="s">
        <v>317</v>
      </c>
      <c r="BE152" s="153">
        <f t="shared" si="14"/>
        <v>0</v>
      </c>
      <c r="BF152" s="153">
        <f t="shared" si="15"/>
        <v>0</v>
      </c>
      <c r="BG152" s="153">
        <f t="shared" si="16"/>
        <v>0</v>
      </c>
      <c r="BH152" s="153">
        <f t="shared" si="17"/>
        <v>0</v>
      </c>
      <c r="BI152" s="153">
        <f t="shared" si="18"/>
        <v>0</v>
      </c>
      <c r="BJ152" s="13" t="s">
        <v>87</v>
      </c>
      <c r="BK152" s="153">
        <f t="shared" si="19"/>
        <v>0</v>
      </c>
      <c r="BL152" s="13" t="s">
        <v>259</v>
      </c>
      <c r="BM152" s="152" t="s">
        <v>924</v>
      </c>
    </row>
    <row r="153" spans="2:65" s="1" customFormat="1" ht="21.75" customHeight="1">
      <c r="B153" s="139"/>
      <c r="C153" s="140" t="s">
        <v>358</v>
      </c>
      <c r="D153" s="140" t="s">
        <v>319</v>
      </c>
      <c r="E153" s="141" t="s">
        <v>728</v>
      </c>
      <c r="F153" s="142" t="s">
        <v>729</v>
      </c>
      <c r="G153" s="143" t="s">
        <v>375</v>
      </c>
      <c r="H153" s="144">
        <v>8.75</v>
      </c>
      <c r="I153" s="145"/>
      <c r="J153" s="146">
        <f t="shared" si="10"/>
        <v>0</v>
      </c>
      <c r="K153" s="147"/>
      <c r="L153" s="28"/>
      <c r="M153" s="148" t="s">
        <v>1</v>
      </c>
      <c r="N153" s="149" t="s">
        <v>41</v>
      </c>
      <c r="P153" s="150">
        <f t="shared" si="11"/>
        <v>0</v>
      </c>
      <c r="Q153" s="150">
        <v>0</v>
      </c>
      <c r="R153" s="150">
        <f t="shared" si="12"/>
        <v>0</v>
      </c>
      <c r="S153" s="150">
        <v>0</v>
      </c>
      <c r="T153" s="151">
        <f t="shared" si="13"/>
        <v>0</v>
      </c>
      <c r="AR153" s="152" t="s">
        <v>259</v>
      </c>
      <c r="AT153" s="152" t="s">
        <v>319</v>
      </c>
      <c r="AU153" s="152" t="s">
        <v>87</v>
      </c>
      <c r="AY153" s="13" t="s">
        <v>317</v>
      </c>
      <c r="BE153" s="153">
        <f t="shared" si="14"/>
        <v>0</v>
      </c>
      <c r="BF153" s="153">
        <f t="shared" si="15"/>
        <v>0</v>
      </c>
      <c r="BG153" s="153">
        <f t="shared" si="16"/>
        <v>0</v>
      </c>
      <c r="BH153" s="153">
        <f t="shared" si="17"/>
        <v>0</v>
      </c>
      <c r="BI153" s="153">
        <f t="shared" si="18"/>
        <v>0</v>
      </c>
      <c r="BJ153" s="13" t="s">
        <v>87</v>
      </c>
      <c r="BK153" s="153">
        <f t="shared" si="19"/>
        <v>0</v>
      </c>
      <c r="BL153" s="13" t="s">
        <v>259</v>
      </c>
      <c r="BM153" s="152" t="s">
        <v>925</v>
      </c>
    </row>
    <row r="154" spans="2:65" s="1" customFormat="1" ht="21.75" customHeight="1">
      <c r="B154" s="139"/>
      <c r="C154" s="140" t="s">
        <v>362</v>
      </c>
      <c r="D154" s="140" t="s">
        <v>319</v>
      </c>
      <c r="E154" s="141" t="s">
        <v>731</v>
      </c>
      <c r="F154" s="142" t="s">
        <v>732</v>
      </c>
      <c r="G154" s="143" t="s">
        <v>356</v>
      </c>
      <c r="H154" s="144">
        <v>0.4</v>
      </c>
      <c r="I154" s="145"/>
      <c r="J154" s="146">
        <f t="shared" si="10"/>
        <v>0</v>
      </c>
      <c r="K154" s="147"/>
      <c r="L154" s="28"/>
      <c r="M154" s="148" t="s">
        <v>1</v>
      </c>
      <c r="N154" s="149" t="s">
        <v>41</v>
      </c>
      <c r="P154" s="150">
        <f t="shared" si="11"/>
        <v>0</v>
      </c>
      <c r="Q154" s="150">
        <v>0.40799999999999997</v>
      </c>
      <c r="R154" s="150">
        <f t="shared" si="12"/>
        <v>0.16320000000000001</v>
      </c>
      <c r="S154" s="150">
        <v>0</v>
      </c>
      <c r="T154" s="151">
        <f t="shared" si="13"/>
        <v>0</v>
      </c>
      <c r="AR154" s="152" t="s">
        <v>259</v>
      </c>
      <c r="AT154" s="152" t="s">
        <v>319</v>
      </c>
      <c r="AU154" s="152" t="s">
        <v>87</v>
      </c>
      <c r="AY154" s="13" t="s">
        <v>317</v>
      </c>
      <c r="BE154" s="153">
        <f t="shared" si="14"/>
        <v>0</v>
      </c>
      <c r="BF154" s="153">
        <f t="shared" si="15"/>
        <v>0</v>
      </c>
      <c r="BG154" s="153">
        <f t="shared" si="16"/>
        <v>0</v>
      </c>
      <c r="BH154" s="153">
        <f t="shared" si="17"/>
        <v>0</v>
      </c>
      <c r="BI154" s="153">
        <f t="shared" si="18"/>
        <v>0</v>
      </c>
      <c r="BJ154" s="13" t="s">
        <v>87</v>
      </c>
      <c r="BK154" s="153">
        <f t="shared" si="19"/>
        <v>0</v>
      </c>
      <c r="BL154" s="13" t="s">
        <v>259</v>
      </c>
      <c r="BM154" s="152" t="s">
        <v>926</v>
      </c>
    </row>
    <row r="155" spans="2:65" s="1" customFormat="1" ht="16.5" customHeight="1">
      <c r="B155" s="139"/>
      <c r="C155" s="140" t="s">
        <v>364</v>
      </c>
      <c r="D155" s="140" t="s">
        <v>319</v>
      </c>
      <c r="E155" s="141" t="s">
        <v>734</v>
      </c>
      <c r="F155" s="142" t="s">
        <v>735</v>
      </c>
      <c r="G155" s="143" t="s">
        <v>322</v>
      </c>
      <c r="H155" s="144">
        <v>2.9</v>
      </c>
      <c r="I155" s="145"/>
      <c r="J155" s="146">
        <f t="shared" si="10"/>
        <v>0</v>
      </c>
      <c r="K155" s="147"/>
      <c r="L155" s="28"/>
      <c r="M155" s="148" t="s">
        <v>1</v>
      </c>
      <c r="N155" s="149" t="s">
        <v>41</v>
      </c>
      <c r="P155" s="150">
        <f t="shared" si="11"/>
        <v>0</v>
      </c>
      <c r="Q155" s="150">
        <v>6.415</v>
      </c>
      <c r="R155" s="150">
        <f t="shared" si="12"/>
        <v>18.6035</v>
      </c>
      <c r="S155" s="150">
        <v>0</v>
      </c>
      <c r="T155" s="151">
        <f t="shared" si="13"/>
        <v>0</v>
      </c>
      <c r="AR155" s="152" t="s">
        <v>259</v>
      </c>
      <c r="AT155" s="152" t="s">
        <v>319</v>
      </c>
      <c r="AU155" s="152" t="s">
        <v>87</v>
      </c>
      <c r="AY155" s="13" t="s">
        <v>317</v>
      </c>
      <c r="BE155" s="153">
        <f t="shared" si="14"/>
        <v>0</v>
      </c>
      <c r="BF155" s="153">
        <f t="shared" si="15"/>
        <v>0</v>
      </c>
      <c r="BG155" s="153">
        <f t="shared" si="16"/>
        <v>0</v>
      </c>
      <c r="BH155" s="153">
        <f t="shared" si="17"/>
        <v>0</v>
      </c>
      <c r="BI155" s="153">
        <f t="shared" si="18"/>
        <v>0</v>
      </c>
      <c r="BJ155" s="13" t="s">
        <v>87</v>
      </c>
      <c r="BK155" s="153">
        <f t="shared" si="19"/>
        <v>0</v>
      </c>
      <c r="BL155" s="13" t="s">
        <v>259</v>
      </c>
      <c r="BM155" s="152" t="s">
        <v>927</v>
      </c>
    </row>
    <row r="156" spans="2:65" s="1" customFormat="1" ht="16.5" customHeight="1">
      <c r="B156" s="139"/>
      <c r="C156" s="140" t="s">
        <v>368</v>
      </c>
      <c r="D156" s="140" t="s">
        <v>319</v>
      </c>
      <c r="E156" s="141" t="s">
        <v>737</v>
      </c>
      <c r="F156" s="142" t="s">
        <v>738</v>
      </c>
      <c r="G156" s="143" t="s">
        <v>375</v>
      </c>
      <c r="H156" s="144">
        <v>23.2</v>
      </c>
      <c r="I156" s="145"/>
      <c r="J156" s="146">
        <f t="shared" si="10"/>
        <v>0</v>
      </c>
      <c r="K156" s="147"/>
      <c r="L156" s="28"/>
      <c r="M156" s="148" t="s">
        <v>1</v>
      </c>
      <c r="N156" s="149" t="s">
        <v>41</v>
      </c>
      <c r="P156" s="150">
        <f t="shared" si="11"/>
        <v>0</v>
      </c>
      <c r="Q156" s="150">
        <v>1.6E-2</v>
      </c>
      <c r="R156" s="150">
        <f t="shared" si="12"/>
        <v>0.37119999999999997</v>
      </c>
      <c r="S156" s="150">
        <v>0</v>
      </c>
      <c r="T156" s="151">
        <f t="shared" si="13"/>
        <v>0</v>
      </c>
      <c r="AR156" s="152" t="s">
        <v>259</v>
      </c>
      <c r="AT156" s="152" t="s">
        <v>319</v>
      </c>
      <c r="AU156" s="152" t="s">
        <v>87</v>
      </c>
      <c r="AY156" s="13" t="s">
        <v>317</v>
      </c>
      <c r="BE156" s="153">
        <f t="shared" si="14"/>
        <v>0</v>
      </c>
      <c r="BF156" s="153">
        <f t="shared" si="15"/>
        <v>0</v>
      </c>
      <c r="BG156" s="153">
        <f t="shared" si="16"/>
        <v>0</v>
      </c>
      <c r="BH156" s="153">
        <f t="shared" si="17"/>
        <v>0</v>
      </c>
      <c r="BI156" s="153">
        <f t="shared" si="18"/>
        <v>0</v>
      </c>
      <c r="BJ156" s="13" t="s">
        <v>87</v>
      </c>
      <c r="BK156" s="153">
        <f t="shared" si="19"/>
        <v>0</v>
      </c>
      <c r="BL156" s="13" t="s">
        <v>259</v>
      </c>
      <c r="BM156" s="152" t="s">
        <v>928</v>
      </c>
    </row>
    <row r="157" spans="2:65" s="1" customFormat="1" ht="16.5" customHeight="1">
      <c r="B157" s="139"/>
      <c r="C157" s="140" t="s">
        <v>372</v>
      </c>
      <c r="D157" s="140" t="s">
        <v>319</v>
      </c>
      <c r="E157" s="141" t="s">
        <v>740</v>
      </c>
      <c r="F157" s="142" t="s">
        <v>741</v>
      </c>
      <c r="G157" s="143" t="s">
        <v>375</v>
      </c>
      <c r="H157" s="144">
        <v>23.2</v>
      </c>
      <c r="I157" s="145"/>
      <c r="J157" s="146">
        <f t="shared" si="10"/>
        <v>0</v>
      </c>
      <c r="K157" s="147"/>
      <c r="L157" s="28"/>
      <c r="M157" s="148" t="s">
        <v>1</v>
      </c>
      <c r="N157" s="149" t="s">
        <v>41</v>
      </c>
      <c r="P157" s="150">
        <f t="shared" si="11"/>
        <v>0</v>
      </c>
      <c r="Q157" s="150">
        <v>0</v>
      </c>
      <c r="R157" s="150">
        <f t="shared" si="12"/>
        <v>0</v>
      </c>
      <c r="S157" s="150">
        <v>0</v>
      </c>
      <c r="T157" s="151">
        <f t="shared" si="13"/>
        <v>0</v>
      </c>
      <c r="AR157" s="152" t="s">
        <v>259</v>
      </c>
      <c r="AT157" s="152" t="s">
        <v>319</v>
      </c>
      <c r="AU157" s="152" t="s">
        <v>87</v>
      </c>
      <c r="AY157" s="13" t="s">
        <v>317</v>
      </c>
      <c r="BE157" s="153">
        <f t="shared" si="14"/>
        <v>0</v>
      </c>
      <c r="BF157" s="153">
        <f t="shared" si="15"/>
        <v>0</v>
      </c>
      <c r="BG157" s="153">
        <f t="shared" si="16"/>
        <v>0</v>
      </c>
      <c r="BH157" s="153">
        <f t="shared" si="17"/>
        <v>0</v>
      </c>
      <c r="BI157" s="153">
        <f t="shared" si="18"/>
        <v>0</v>
      </c>
      <c r="BJ157" s="13" t="s">
        <v>87</v>
      </c>
      <c r="BK157" s="153">
        <f t="shared" si="19"/>
        <v>0</v>
      </c>
      <c r="BL157" s="13" t="s">
        <v>259</v>
      </c>
      <c r="BM157" s="152" t="s">
        <v>929</v>
      </c>
    </row>
    <row r="158" spans="2:65" s="1" customFormat="1" ht="16.5" customHeight="1">
      <c r="B158" s="139"/>
      <c r="C158" s="140" t="s">
        <v>377</v>
      </c>
      <c r="D158" s="140" t="s">
        <v>319</v>
      </c>
      <c r="E158" s="141" t="s">
        <v>743</v>
      </c>
      <c r="F158" s="142" t="s">
        <v>744</v>
      </c>
      <c r="G158" s="143" t="s">
        <v>356</v>
      </c>
      <c r="H158" s="144">
        <v>0.32300000000000001</v>
      </c>
      <c r="I158" s="145"/>
      <c r="J158" s="146">
        <f t="shared" si="10"/>
        <v>0</v>
      </c>
      <c r="K158" s="147"/>
      <c r="L158" s="28"/>
      <c r="M158" s="148" t="s">
        <v>1</v>
      </c>
      <c r="N158" s="149" t="s">
        <v>41</v>
      </c>
      <c r="P158" s="150">
        <f t="shared" si="11"/>
        <v>0</v>
      </c>
      <c r="Q158" s="150">
        <v>0.32900000000000001</v>
      </c>
      <c r="R158" s="150">
        <f t="shared" si="12"/>
        <v>0.10626700000000001</v>
      </c>
      <c r="S158" s="150">
        <v>0</v>
      </c>
      <c r="T158" s="151">
        <f t="shared" si="13"/>
        <v>0</v>
      </c>
      <c r="AR158" s="152" t="s">
        <v>259</v>
      </c>
      <c r="AT158" s="152" t="s">
        <v>319</v>
      </c>
      <c r="AU158" s="152" t="s">
        <v>87</v>
      </c>
      <c r="AY158" s="13" t="s">
        <v>317</v>
      </c>
      <c r="BE158" s="153">
        <f t="shared" si="14"/>
        <v>0</v>
      </c>
      <c r="BF158" s="153">
        <f t="shared" si="15"/>
        <v>0</v>
      </c>
      <c r="BG158" s="153">
        <f t="shared" si="16"/>
        <v>0</v>
      </c>
      <c r="BH158" s="153">
        <f t="shared" si="17"/>
        <v>0</v>
      </c>
      <c r="BI158" s="153">
        <f t="shared" si="18"/>
        <v>0</v>
      </c>
      <c r="BJ158" s="13" t="s">
        <v>87</v>
      </c>
      <c r="BK158" s="153">
        <f t="shared" si="19"/>
        <v>0</v>
      </c>
      <c r="BL158" s="13" t="s">
        <v>259</v>
      </c>
      <c r="BM158" s="152" t="s">
        <v>930</v>
      </c>
    </row>
    <row r="159" spans="2:65" s="11" customFormat="1" ht="22.8" customHeight="1">
      <c r="B159" s="127"/>
      <c r="D159" s="128" t="s">
        <v>74</v>
      </c>
      <c r="E159" s="137" t="s">
        <v>262</v>
      </c>
      <c r="F159" s="137" t="s">
        <v>746</v>
      </c>
      <c r="I159" s="130"/>
      <c r="J159" s="138">
        <f>BK159</f>
        <v>0</v>
      </c>
      <c r="L159" s="127"/>
      <c r="M159" s="132"/>
      <c r="P159" s="133">
        <f>SUM(P160:P163)</f>
        <v>0</v>
      </c>
      <c r="R159" s="133">
        <f>SUM(R160:R163)</f>
        <v>411.70215599999995</v>
      </c>
      <c r="T159" s="134">
        <f>SUM(T160:T163)</f>
        <v>0</v>
      </c>
      <c r="AR159" s="128" t="s">
        <v>82</v>
      </c>
      <c r="AT159" s="135" t="s">
        <v>74</v>
      </c>
      <c r="AU159" s="135" t="s">
        <v>82</v>
      </c>
      <c r="AY159" s="128" t="s">
        <v>317</v>
      </c>
      <c r="BK159" s="136">
        <f>SUM(BK160:BK163)</f>
        <v>0</v>
      </c>
    </row>
    <row r="160" spans="2:65" s="1" customFormat="1" ht="37.799999999999997" customHeight="1">
      <c r="B160" s="139"/>
      <c r="C160" s="140" t="s">
        <v>383</v>
      </c>
      <c r="D160" s="140" t="s">
        <v>319</v>
      </c>
      <c r="E160" s="141" t="s">
        <v>747</v>
      </c>
      <c r="F160" s="142" t="s">
        <v>748</v>
      </c>
      <c r="G160" s="143" t="s">
        <v>375</v>
      </c>
      <c r="H160" s="144">
        <v>22.14</v>
      </c>
      <c r="I160" s="145"/>
      <c r="J160" s="146">
        <f>ROUND(I160*H160,2)</f>
        <v>0</v>
      </c>
      <c r="K160" s="147"/>
      <c r="L160" s="28"/>
      <c r="M160" s="148" t="s">
        <v>1</v>
      </c>
      <c r="N160" s="149" t="s">
        <v>41</v>
      </c>
      <c r="P160" s="150">
        <f>O160*H160</f>
        <v>0</v>
      </c>
      <c r="Q160" s="150">
        <v>0</v>
      </c>
      <c r="R160" s="150">
        <f>Q160*H160</f>
        <v>0</v>
      </c>
      <c r="S160" s="150">
        <v>0</v>
      </c>
      <c r="T160" s="151">
        <f>S160*H160</f>
        <v>0</v>
      </c>
      <c r="AR160" s="152" t="s">
        <v>259</v>
      </c>
      <c r="AT160" s="152" t="s">
        <v>319</v>
      </c>
      <c r="AU160" s="152" t="s">
        <v>87</v>
      </c>
      <c r="AY160" s="13" t="s">
        <v>317</v>
      </c>
      <c r="BE160" s="153">
        <f>IF(N160="základná",J160,0)</f>
        <v>0</v>
      </c>
      <c r="BF160" s="153">
        <f>IF(N160="znížená",J160,0)</f>
        <v>0</v>
      </c>
      <c r="BG160" s="153">
        <f>IF(N160="zákl. prenesená",J160,0)</f>
        <v>0</v>
      </c>
      <c r="BH160" s="153">
        <f>IF(N160="zníž. prenesená",J160,0)</f>
        <v>0</v>
      </c>
      <c r="BI160" s="153">
        <f>IF(N160="nulová",J160,0)</f>
        <v>0</v>
      </c>
      <c r="BJ160" s="13" t="s">
        <v>87</v>
      </c>
      <c r="BK160" s="153">
        <f>ROUND(I160*H160,2)</f>
        <v>0</v>
      </c>
      <c r="BL160" s="13" t="s">
        <v>259</v>
      </c>
      <c r="BM160" s="152" t="s">
        <v>931</v>
      </c>
    </row>
    <row r="161" spans="2:65" s="1" customFormat="1" ht="21.75" customHeight="1">
      <c r="B161" s="139"/>
      <c r="C161" s="140" t="s">
        <v>385</v>
      </c>
      <c r="D161" s="140" t="s">
        <v>319</v>
      </c>
      <c r="E161" s="141" t="s">
        <v>750</v>
      </c>
      <c r="F161" s="142" t="s">
        <v>751</v>
      </c>
      <c r="G161" s="143" t="s">
        <v>375</v>
      </c>
      <c r="H161" s="144">
        <v>22.14</v>
      </c>
      <c r="I161" s="145"/>
      <c r="J161" s="146">
        <f>ROUND(I161*H161,2)</f>
        <v>0</v>
      </c>
      <c r="K161" s="147"/>
      <c r="L161" s="28"/>
      <c r="M161" s="148" t="s">
        <v>1</v>
      </c>
      <c r="N161" s="149" t="s">
        <v>41</v>
      </c>
      <c r="P161" s="150">
        <f>O161*H161</f>
        <v>0</v>
      </c>
      <c r="Q161" s="150">
        <v>7.17</v>
      </c>
      <c r="R161" s="150">
        <f>Q161*H161</f>
        <v>158.74379999999999</v>
      </c>
      <c r="S161" s="150">
        <v>0</v>
      </c>
      <c r="T161" s="151">
        <f>S161*H161</f>
        <v>0</v>
      </c>
      <c r="AR161" s="152" t="s">
        <v>259</v>
      </c>
      <c r="AT161" s="152" t="s">
        <v>319</v>
      </c>
      <c r="AU161" s="152" t="s">
        <v>87</v>
      </c>
      <c r="AY161" s="13" t="s">
        <v>317</v>
      </c>
      <c r="BE161" s="153">
        <f>IF(N161="základná",J161,0)</f>
        <v>0</v>
      </c>
      <c r="BF161" s="153">
        <f>IF(N161="znížená",J161,0)</f>
        <v>0</v>
      </c>
      <c r="BG161" s="153">
        <f>IF(N161="zákl. prenesená",J161,0)</f>
        <v>0</v>
      </c>
      <c r="BH161" s="153">
        <f>IF(N161="zníž. prenesená",J161,0)</f>
        <v>0</v>
      </c>
      <c r="BI161" s="153">
        <f>IF(N161="nulová",J161,0)</f>
        <v>0</v>
      </c>
      <c r="BJ161" s="13" t="s">
        <v>87</v>
      </c>
      <c r="BK161" s="153">
        <f>ROUND(I161*H161,2)</f>
        <v>0</v>
      </c>
      <c r="BL161" s="13" t="s">
        <v>259</v>
      </c>
      <c r="BM161" s="152" t="s">
        <v>932</v>
      </c>
    </row>
    <row r="162" spans="2:65" s="1" customFormat="1" ht="24.15" customHeight="1">
      <c r="B162" s="139"/>
      <c r="C162" s="140" t="s">
        <v>7</v>
      </c>
      <c r="D162" s="140" t="s">
        <v>319</v>
      </c>
      <c r="E162" s="141" t="s">
        <v>753</v>
      </c>
      <c r="F162" s="142" t="s">
        <v>754</v>
      </c>
      <c r="G162" s="143" t="s">
        <v>375</v>
      </c>
      <c r="H162" s="144">
        <v>22.14</v>
      </c>
      <c r="I162" s="145"/>
      <c r="J162" s="146">
        <f>ROUND(I162*H162,2)</f>
        <v>0</v>
      </c>
      <c r="K162" s="147"/>
      <c r="L162" s="28"/>
      <c r="M162" s="148" t="s">
        <v>1</v>
      </c>
      <c r="N162" s="149" t="s">
        <v>41</v>
      </c>
      <c r="P162" s="150">
        <f>O162*H162</f>
        <v>0</v>
      </c>
      <c r="Q162" s="150">
        <v>9.7149999999999999</v>
      </c>
      <c r="R162" s="150">
        <f>Q162*H162</f>
        <v>215.09010000000001</v>
      </c>
      <c r="S162" s="150">
        <v>0</v>
      </c>
      <c r="T162" s="151">
        <f>S162*H162</f>
        <v>0</v>
      </c>
      <c r="AR162" s="152" t="s">
        <v>259</v>
      </c>
      <c r="AT162" s="152" t="s">
        <v>319</v>
      </c>
      <c r="AU162" s="152" t="s">
        <v>87</v>
      </c>
      <c r="AY162" s="13" t="s">
        <v>317</v>
      </c>
      <c r="BE162" s="153">
        <f>IF(N162="základná",J162,0)</f>
        <v>0</v>
      </c>
      <c r="BF162" s="153">
        <f>IF(N162="znížená",J162,0)</f>
        <v>0</v>
      </c>
      <c r="BG162" s="153">
        <f>IF(N162="zákl. prenesená",J162,0)</f>
        <v>0</v>
      </c>
      <c r="BH162" s="153">
        <f>IF(N162="zníž. prenesená",J162,0)</f>
        <v>0</v>
      </c>
      <c r="BI162" s="153">
        <f>IF(N162="nulová",J162,0)</f>
        <v>0</v>
      </c>
      <c r="BJ162" s="13" t="s">
        <v>87</v>
      </c>
      <c r="BK162" s="153">
        <f>ROUND(I162*H162,2)</f>
        <v>0</v>
      </c>
      <c r="BL162" s="13" t="s">
        <v>259</v>
      </c>
      <c r="BM162" s="152" t="s">
        <v>933</v>
      </c>
    </row>
    <row r="163" spans="2:65" s="1" customFormat="1" ht="24.15" customHeight="1">
      <c r="B163" s="139"/>
      <c r="C163" s="140" t="s">
        <v>388</v>
      </c>
      <c r="D163" s="140" t="s">
        <v>319</v>
      </c>
      <c r="E163" s="141" t="s">
        <v>756</v>
      </c>
      <c r="F163" s="142" t="s">
        <v>757</v>
      </c>
      <c r="G163" s="143" t="s">
        <v>322</v>
      </c>
      <c r="H163" s="144">
        <v>4.4279999999999999</v>
      </c>
      <c r="I163" s="145"/>
      <c r="J163" s="146">
        <f>ROUND(I163*H163,2)</f>
        <v>0</v>
      </c>
      <c r="K163" s="147"/>
      <c r="L163" s="28"/>
      <c r="M163" s="148" t="s">
        <v>1</v>
      </c>
      <c r="N163" s="149" t="s">
        <v>41</v>
      </c>
      <c r="P163" s="150">
        <f>O163*H163</f>
        <v>0</v>
      </c>
      <c r="Q163" s="150">
        <v>8.5519999999999996</v>
      </c>
      <c r="R163" s="150">
        <f>Q163*H163</f>
        <v>37.868255999999995</v>
      </c>
      <c r="S163" s="150">
        <v>0</v>
      </c>
      <c r="T163" s="151">
        <f>S163*H163</f>
        <v>0</v>
      </c>
      <c r="AR163" s="152" t="s">
        <v>259</v>
      </c>
      <c r="AT163" s="152" t="s">
        <v>319</v>
      </c>
      <c r="AU163" s="152" t="s">
        <v>87</v>
      </c>
      <c r="AY163" s="13" t="s">
        <v>317</v>
      </c>
      <c r="BE163" s="153">
        <f>IF(N163="základná",J163,0)</f>
        <v>0</v>
      </c>
      <c r="BF163" s="153">
        <f>IF(N163="znížená",J163,0)</f>
        <v>0</v>
      </c>
      <c r="BG163" s="153">
        <f>IF(N163="zákl. prenesená",J163,0)</f>
        <v>0</v>
      </c>
      <c r="BH163" s="153">
        <f>IF(N163="zníž. prenesená",J163,0)</f>
        <v>0</v>
      </c>
      <c r="BI163" s="153">
        <f>IF(N163="nulová",J163,0)</f>
        <v>0</v>
      </c>
      <c r="BJ163" s="13" t="s">
        <v>87</v>
      </c>
      <c r="BK163" s="153">
        <f>ROUND(I163*H163,2)</f>
        <v>0</v>
      </c>
      <c r="BL163" s="13" t="s">
        <v>259</v>
      </c>
      <c r="BM163" s="152" t="s">
        <v>934</v>
      </c>
    </row>
    <row r="164" spans="2:65" s="11" customFormat="1" ht="22.8" customHeight="1">
      <c r="B164" s="127"/>
      <c r="D164" s="128" t="s">
        <v>74</v>
      </c>
      <c r="E164" s="137" t="s">
        <v>274</v>
      </c>
      <c r="F164" s="137" t="s">
        <v>585</v>
      </c>
      <c r="I164" s="130"/>
      <c r="J164" s="138">
        <f>BK164</f>
        <v>0</v>
      </c>
      <c r="L164" s="127"/>
      <c r="M164" s="132"/>
      <c r="P164" s="133">
        <f>SUM(P165:P169)</f>
        <v>0</v>
      </c>
      <c r="R164" s="133">
        <f>SUM(R165:R169)</f>
        <v>535.31640000000004</v>
      </c>
      <c r="T164" s="134">
        <f>SUM(T165:T169)</f>
        <v>0</v>
      </c>
      <c r="AR164" s="128" t="s">
        <v>82</v>
      </c>
      <c r="AT164" s="135" t="s">
        <v>74</v>
      </c>
      <c r="AU164" s="135" t="s">
        <v>82</v>
      </c>
      <c r="AY164" s="128" t="s">
        <v>317</v>
      </c>
      <c r="BK164" s="136">
        <f>SUM(BK165:BK169)</f>
        <v>0</v>
      </c>
    </row>
    <row r="165" spans="2:65" s="1" customFormat="1" ht="24.15" customHeight="1">
      <c r="B165" s="139"/>
      <c r="C165" s="140" t="s">
        <v>392</v>
      </c>
      <c r="D165" s="140" t="s">
        <v>319</v>
      </c>
      <c r="E165" s="141" t="s">
        <v>935</v>
      </c>
      <c r="F165" s="142" t="s">
        <v>936</v>
      </c>
      <c r="G165" s="143" t="s">
        <v>648</v>
      </c>
      <c r="H165" s="144">
        <v>8</v>
      </c>
      <c r="I165" s="145"/>
      <c r="J165" s="146">
        <f>ROUND(I165*H165,2)</f>
        <v>0</v>
      </c>
      <c r="K165" s="147"/>
      <c r="L165" s="28"/>
      <c r="M165" s="148" t="s">
        <v>1</v>
      </c>
      <c r="N165" s="149" t="s">
        <v>41</v>
      </c>
      <c r="P165" s="150">
        <f>O165*H165</f>
        <v>0</v>
      </c>
      <c r="Q165" s="150">
        <v>1.7000000000000001E-2</v>
      </c>
      <c r="R165" s="150">
        <f>Q165*H165</f>
        <v>0.13600000000000001</v>
      </c>
      <c r="S165" s="150">
        <v>0</v>
      </c>
      <c r="T165" s="151">
        <f>S165*H165</f>
        <v>0</v>
      </c>
      <c r="AR165" s="152" t="s">
        <v>259</v>
      </c>
      <c r="AT165" s="152" t="s">
        <v>319</v>
      </c>
      <c r="AU165" s="152" t="s">
        <v>87</v>
      </c>
      <c r="AY165" s="13" t="s">
        <v>317</v>
      </c>
      <c r="BE165" s="153">
        <f>IF(N165="základná",J165,0)</f>
        <v>0</v>
      </c>
      <c r="BF165" s="153">
        <f>IF(N165="znížená",J165,0)</f>
        <v>0</v>
      </c>
      <c r="BG165" s="153">
        <f>IF(N165="zákl. prenesená",J165,0)</f>
        <v>0</v>
      </c>
      <c r="BH165" s="153">
        <f>IF(N165="zníž. prenesená",J165,0)</f>
        <v>0</v>
      </c>
      <c r="BI165" s="153">
        <f>IF(N165="nulová",J165,0)</f>
        <v>0</v>
      </c>
      <c r="BJ165" s="13" t="s">
        <v>87</v>
      </c>
      <c r="BK165" s="153">
        <f>ROUND(I165*H165,2)</f>
        <v>0</v>
      </c>
      <c r="BL165" s="13" t="s">
        <v>259</v>
      </c>
      <c r="BM165" s="152" t="s">
        <v>937</v>
      </c>
    </row>
    <row r="166" spans="2:65" s="1" customFormat="1" ht="24.15" customHeight="1">
      <c r="B166" s="139"/>
      <c r="C166" s="140" t="s">
        <v>396</v>
      </c>
      <c r="D166" s="140" t="s">
        <v>319</v>
      </c>
      <c r="E166" s="141" t="s">
        <v>762</v>
      </c>
      <c r="F166" s="142" t="s">
        <v>763</v>
      </c>
      <c r="G166" s="143" t="s">
        <v>375</v>
      </c>
      <c r="H166" s="144">
        <v>102</v>
      </c>
      <c r="I166" s="145"/>
      <c r="J166" s="146">
        <f>ROUND(I166*H166,2)</f>
        <v>0</v>
      </c>
      <c r="K166" s="147"/>
      <c r="L166" s="28"/>
      <c r="M166" s="148" t="s">
        <v>1</v>
      </c>
      <c r="N166" s="149" t="s">
        <v>41</v>
      </c>
      <c r="P166" s="150">
        <f>O166*H166</f>
        <v>0</v>
      </c>
      <c r="Q166" s="150">
        <v>2.6230000000000002</v>
      </c>
      <c r="R166" s="150">
        <f>Q166*H166</f>
        <v>267.54600000000005</v>
      </c>
      <c r="S166" s="150">
        <v>0</v>
      </c>
      <c r="T166" s="151">
        <f>S166*H166</f>
        <v>0</v>
      </c>
      <c r="AR166" s="152" t="s">
        <v>259</v>
      </c>
      <c r="AT166" s="152" t="s">
        <v>319</v>
      </c>
      <c r="AU166" s="152" t="s">
        <v>87</v>
      </c>
      <c r="AY166" s="13" t="s">
        <v>317</v>
      </c>
      <c r="BE166" s="153">
        <f>IF(N166="základná",J166,0)</f>
        <v>0</v>
      </c>
      <c r="BF166" s="153">
        <f>IF(N166="znížená",J166,0)</f>
        <v>0</v>
      </c>
      <c r="BG166" s="153">
        <f>IF(N166="zákl. prenesená",J166,0)</f>
        <v>0</v>
      </c>
      <c r="BH166" s="153">
        <f>IF(N166="zníž. prenesená",J166,0)</f>
        <v>0</v>
      </c>
      <c r="BI166" s="153">
        <f>IF(N166="nulová",J166,0)</f>
        <v>0</v>
      </c>
      <c r="BJ166" s="13" t="s">
        <v>87</v>
      </c>
      <c r="BK166" s="153">
        <f>ROUND(I166*H166,2)</f>
        <v>0</v>
      </c>
      <c r="BL166" s="13" t="s">
        <v>259</v>
      </c>
      <c r="BM166" s="152" t="s">
        <v>938</v>
      </c>
    </row>
    <row r="167" spans="2:65" s="1" customFormat="1" ht="33" customHeight="1">
      <c r="B167" s="139"/>
      <c r="C167" s="140" t="s">
        <v>398</v>
      </c>
      <c r="D167" s="140" t="s">
        <v>319</v>
      </c>
      <c r="E167" s="141" t="s">
        <v>765</v>
      </c>
      <c r="F167" s="142" t="s">
        <v>766</v>
      </c>
      <c r="G167" s="143" t="s">
        <v>375</v>
      </c>
      <c r="H167" s="144">
        <v>102</v>
      </c>
      <c r="I167" s="145"/>
      <c r="J167" s="146">
        <f>ROUND(I167*H167,2)</f>
        <v>0</v>
      </c>
      <c r="K167" s="147"/>
      <c r="L167" s="28"/>
      <c r="M167" s="148" t="s">
        <v>1</v>
      </c>
      <c r="N167" s="149" t="s">
        <v>41</v>
      </c>
      <c r="P167" s="150">
        <f>O167*H167</f>
        <v>0</v>
      </c>
      <c r="Q167" s="150">
        <v>0</v>
      </c>
      <c r="R167" s="150">
        <f>Q167*H167</f>
        <v>0</v>
      </c>
      <c r="S167" s="150">
        <v>0</v>
      </c>
      <c r="T167" s="151">
        <f>S167*H167</f>
        <v>0</v>
      </c>
      <c r="AR167" s="152" t="s">
        <v>259</v>
      </c>
      <c r="AT167" s="152" t="s">
        <v>319</v>
      </c>
      <c r="AU167" s="152" t="s">
        <v>87</v>
      </c>
      <c r="AY167" s="13" t="s">
        <v>317</v>
      </c>
      <c r="BE167" s="153">
        <f>IF(N167="základná",J167,0)</f>
        <v>0</v>
      </c>
      <c r="BF167" s="153">
        <f>IF(N167="znížená",J167,0)</f>
        <v>0</v>
      </c>
      <c r="BG167" s="153">
        <f>IF(N167="zákl. prenesená",J167,0)</f>
        <v>0</v>
      </c>
      <c r="BH167" s="153">
        <f>IF(N167="zníž. prenesená",J167,0)</f>
        <v>0</v>
      </c>
      <c r="BI167" s="153">
        <f>IF(N167="nulová",J167,0)</f>
        <v>0</v>
      </c>
      <c r="BJ167" s="13" t="s">
        <v>87</v>
      </c>
      <c r="BK167" s="153">
        <f>ROUND(I167*H167,2)</f>
        <v>0</v>
      </c>
      <c r="BL167" s="13" t="s">
        <v>259</v>
      </c>
      <c r="BM167" s="152" t="s">
        <v>939</v>
      </c>
    </row>
    <row r="168" spans="2:65" s="1" customFormat="1" ht="24.15" customHeight="1">
      <c r="B168" s="139"/>
      <c r="C168" s="140" t="s">
        <v>402</v>
      </c>
      <c r="D168" s="140" t="s">
        <v>319</v>
      </c>
      <c r="E168" s="141" t="s">
        <v>768</v>
      </c>
      <c r="F168" s="142" t="s">
        <v>769</v>
      </c>
      <c r="G168" s="143" t="s">
        <v>375</v>
      </c>
      <c r="H168" s="144">
        <v>102</v>
      </c>
      <c r="I168" s="145"/>
      <c r="J168" s="146">
        <f>ROUND(I168*H168,2)</f>
        <v>0</v>
      </c>
      <c r="K168" s="147"/>
      <c r="L168" s="28"/>
      <c r="M168" s="148" t="s">
        <v>1</v>
      </c>
      <c r="N168" s="149" t="s">
        <v>41</v>
      </c>
      <c r="P168" s="150">
        <f>O168*H168</f>
        <v>0</v>
      </c>
      <c r="Q168" s="150">
        <v>2.6230000000000002</v>
      </c>
      <c r="R168" s="150">
        <f>Q168*H168</f>
        <v>267.54600000000005</v>
      </c>
      <c r="S168" s="150">
        <v>0</v>
      </c>
      <c r="T168" s="151">
        <f>S168*H168</f>
        <v>0</v>
      </c>
      <c r="AR168" s="152" t="s">
        <v>259</v>
      </c>
      <c r="AT168" s="152" t="s">
        <v>319</v>
      </c>
      <c r="AU168" s="152" t="s">
        <v>87</v>
      </c>
      <c r="AY168" s="13" t="s">
        <v>317</v>
      </c>
      <c r="BE168" s="153">
        <f>IF(N168="základná",J168,0)</f>
        <v>0</v>
      </c>
      <c r="BF168" s="153">
        <f>IF(N168="znížená",J168,0)</f>
        <v>0</v>
      </c>
      <c r="BG168" s="153">
        <f>IF(N168="zákl. prenesená",J168,0)</f>
        <v>0</v>
      </c>
      <c r="BH168" s="153">
        <f>IF(N168="zníž. prenesená",J168,0)</f>
        <v>0</v>
      </c>
      <c r="BI168" s="153">
        <f>IF(N168="nulová",J168,0)</f>
        <v>0</v>
      </c>
      <c r="BJ168" s="13" t="s">
        <v>87</v>
      </c>
      <c r="BK168" s="153">
        <f>ROUND(I168*H168,2)</f>
        <v>0</v>
      </c>
      <c r="BL168" s="13" t="s">
        <v>259</v>
      </c>
      <c r="BM168" s="152" t="s">
        <v>940</v>
      </c>
    </row>
    <row r="169" spans="2:65" s="1" customFormat="1" ht="24.15" customHeight="1">
      <c r="B169" s="139"/>
      <c r="C169" s="140" t="s">
        <v>408</v>
      </c>
      <c r="D169" s="140" t="s">
        <v>319</v>
      </c>
      <c r="E169" s="141" t="s">
        <v>772</v>
      </c>
      <c r="F169" s="142" t="s">
        <v>773</v>
      </c>
      <c r="G169" s="143" t="s">
        <v>375</v>
      </c>
      <c r="H169" s="144">
        <v>44.2</v>
      </c>
      <c r="I169" s="145"/>
      <c r="J169" s="146">
        <f>ROUND(I169*H169,2)</f>
        <v>0</v>
      </c>
      <c r="K169" s="147"/>
      <c r="L169" s="28"/>
      <c r="M169" s="148" t="s">
        <v>1</v>
      </c>
      <c r="N169" s="149" t="s">
        <v>41</v>
      </c>
      <c r="P169" s="150">
        <f>O169*H169</f>
        <v>0</v>
      </c>
      <c r="Q169" s="150">
        <v>2E-3</v>
      </c>
      <c r="R169" s="150">
        <f>Q169*H169</f>
        <v>8.8400000000000006E-2</v>
      </c>
      <c r="S169" s="150">
        <v>0</v>
      </c>
      <c r="T169" s="151">
        <f>S169*H169</f>
        <v>0</v>
      </c>
      <c r="AR169" s="152" t="s">
        <v>259</v>
      </c>
      <c r="AT169" s="152" t="s">
        <v>319</v>
      </c>
      <c r="AU169" s="152" t="s">
        <v>87</v>
      </c>
      <c r="AY169" s="13" t="s">
        <v>317</v>
      </c>
      <c r="BE169" s="153">
        <f>IF(N169="základná",J169,0)</f>
        <v>0</v>
      </c>
      <c r="BF169" s="153">
        <f>IF(N169="znížená",J169,0)</f>
        <v>0</v>
      </c>
      <c r="BG169" s="153">
        <f>IF(N169="zákl. prenesená",J169,0)</f>
        <v>0</v>
      </c>
      <c r="BH169" s="153">
        <f>IF(N169="zníž. prenesená",J169,0)</f>
        <v>0</v>
      </c>
      <c r="BI169" s="153">
        <f>IF(N169="nulová",J169,0)</f>
        <v>0</v>
      </c>
      <c r="BJ169" s="13" t="s">
        <v>87</v>
      </c>
      <c r="BK169" s="153">
        <f>ROUND(I169*H169,2)</f>
        <v>0</v>
      </c>
      <c r="BL169" s="13" t="s">
        <v>259</v>
      </c>
      <c r="BM169" s="152" t="s">
        <v>941</v>
      </c>
    </row>
    <row r="170" spans="2:65" s="11" customFormat="1" ht="22.8" customHeight="1">
      <c r="B170" s="127"/>
      <c r="D170" s="128" t="s">
        <v>74</v>
      </c>
      <c r="E170" s="137" t="s">
        <v>589</v>
      </c>
      <c r="F170" s="137" t="s">
        <v>590</v>
      </c>
      <c r="I170" s="130"/>
      <c r="J170" s="138">
        <f>BK170</f>
        <v>0</v>
      </c>
      <c r="L170" s="127"/>
      <c r="M170" s="132"/>
      <c r="P170" s="133">
        <f>P171</f>
        <v>0</v>
      </c>
      <c r="R170" s="133">
        <f>R171</f>
        <v>0</v>
      </c>
      <c r="T170" s="134">
        <f>T171</f>
        <v>0</v>
      </c>
      <c r="AR170" s="128" t="s">
        <v>82</v>
      </c>
      <c r="AT170" s="135" t="s">
        <v>74</v>
      </c>
      <c r="AU170" s="135" t="s">
        <v>82</v>
      </c>
      <c r="AY170" s="128" t="s">
        <v>317</v>
      </c>
      <c r="BK170" s="136">
        <f>BK171</f>
        <v>0</v>
      </c>
    </row>
    <row r="171" spans="2:65" s="1" customFormat="1" ht="16.5" customHeight="1">
      <c r="B171" s="139"/>
      <c r="C171" s="140" t="s">
        <v>410</v>
      </c>
      <c r="D171" s="140" t="s">
        <v>319</v>
      </c>
      <c r="E171" s="141" t="s">
        <v>775</v>
      </c>
      <c r="F171" s="142" t="s">
        <v>776</v>
      </c>
      <c r="G171" s="143" t="s">
        <v>356</v>
      </c>
      <c r="H171" s="144">
        <v>62.505000000000003</v>
      </c>
      <c r="I171" s="145"/>
      <c r="J171" s="146">
        <f>ROUND(I171*H171,2)</f>
        <v>0</v>
      </c>
      <c r="K171" s="147"/>
      <c r="L171" s="28"/>
      <c r="M171" s="148" t="s">
        <v>1</v>
      </c>
      <c r="N171" s="149" t="s">
        <v>41</v>
      </c>
      <c r="P171" s="150">
        <f>O171*H171</f>
        <v>0</v>
      </c>
      <c r="Q171" s="150">
        <v>0</v>
      </c>
      <c r="R171" s="150">
        <f>Q171*H171</f>
        <v>0</v>
      </c>
      <c r="S171" s="150">
        <v>0</v>
      </c>
      <c r="T171" s="151">
        <f>S171*H171</f>
        <v>0</v>
      </c>
      <c r="AR171" s="152" t="s">
        <v>259</v>
      </c>
      <c r="AT171" s="152" t="s">
        <v>319</v>
      </c>
      <c r="AU171" s="152" t="s">
        <v>87</v>
      </c>
      <c r="AY171" s="13" t="s">
        <v>317</v>
      </c>
      <c r="BE171" s="153">
        <f>IF(N171="základná",J171,0)</f>
        <v>0</v>
      </c>
      <c r="BF171" s="153">
        <f>IF(N171="znížená",J171,0)</f>
        <v>0</v>
      </c>
      <c r="BG171" s="153">
        <f>IF(N171="zákl. prenesená",J171,0)</f>
        <v>0</v>
      </c>
      <c r="BH171" s="153">
        <f>IF(N171="zníž. prenesená",J171,0)</f>
        <v>0</v>
      </c>
      <c r="BI171" s="153">
        <f>IF(N171="nulová",J171,0)</f>
        <v>0</v>
      </c>
      <c r="BJ171" s="13" t="s">
        <v>87</v>
      </c>
      <c r="BK171" s="153">
        <f>ROUND(I171*H171,2)</f>
        <v>0</v>
      </c>
      <c r="BL171" s="13" t="s">
        <v>259</v>
      </c>
      <c r="BM171" s="152" t="s">
        <v>942</v>
      </c>
    </row>
    <row r="172" spans="2:65" s="11" customFormat="1" ht="25.95" customHeight="1">
      <c r="B172" s="127"/>
      <c r="D172" s="128" t="s">
        <v>74</v>
      </c>
      <c r="E172" s="129" t="s">
        <v>594</v>
      </c>
      <c r="F172" s="129" t="s">
        <v>595</v>
      </c>
      <c r="I172" s="130"/>
      <c r="J172" s="131">
        <f>BK172</f>
        <v>0</v>
      </c>
      <c r="L172" s="127"/>
      <c r="M172" s="132"/>
      <c r="P172" s="133">
        <f>P173</f>
        <v>0</v>
      </c>
      <c r="R172" s="133">
        <f>R173</f>
        <v>0</v>
      </c>
      <c r="T172" s="134">
        <f>T173</f>
        <v>0</v>
      </c>
      <c r="AR172" s="128" t="s">
        <v>82</v>
      </c>
      <c r="AT172" s="135" t="s">
        <v>74</v>
      </c>
      <c r="AU172" s="135" t="s">
        <v>75</v>
      </c>
      <c r="AY172" s="128" t="s">
        <v>317</v>
      </c>
      <c r="BK172" s="136">
        <f>BK173</f>
        <v>0</v>
      </c>
    </row>
    <row r="173" spans="2:65" s="11" customFormat="1" ht="22.8" customHeight="1">
      <c r="B173" s="127"/>
      <c r="D173" s="128" t="s">
        <v>74</v>
      </c>
      <c r="E173" s="137" t="s">
        <v>75</v>
      </c>
      <c r="F173" s="137" t="s">
        <v>596</v>
      </c>
      <c r="I173" s="130"/>
      <c r="J173" s="138">
        <f>BK173</f>
        <v>0</v>
      </c>
      <c r="L173" s="127"/>
      <c r="M173" s="132"/>
      <c r="P173" s="133">
        <f>P174</f>
        <v>0</v>
      </c>
      <c r="R173" s="133">
        <f>R174</f>
        <v>0</v>
      </c>
      <c r="T173" s="134">
        <f>T174</f>
        <v>0</v>
      </c>
      <c r="AR173" s="128" t="s">
        <v>82</v>
      </c>
      <c r="AT173" s="135" t="s">
        <v>74</v>
      </c>
      <c r="AU173" s="135" t="s">
        <v>82</v>
      </c>
      <c r="AY173" s="128" t="s">
        <v>317</v>
      </c>
      <c r="BK173" s="136">
        <f>BK174</f>
        <v>0</v>
      </c>
    </row>
    <row r="174" spans="2:65" s="1" customFormat="1" ht="24.15" customHeight="1">
      <c r="B174" s="139"/>
      <c r="C174" s="140" t="s">
        <v>412</v>
      </c>
      <c r="D174" s="140" t="s">
        <v>319</v>
      </c>
      <c r="E174" s="141" t="s">
        <v>778</v>
      </c>
      <c r="F174" s="142" t="s">
        <v>598</v>
      </c>
      <c r="G174" s="143" t="s">
        <v>599</v>
      </c>
      <c r="H174" s="144">
        <v>50</v>
      </c>
      <c r="I174" s="145"/>
      <c r="J174" s="146">
        <f>ROUND(I174*H174,2)</f>
        <v>0</v>
      </c>
      <c r="K174" s="147"/>
      <c r="L174" s="28"/>
      <c r="M174" s="148" t="s">
        <v>1</v>
      </c>
      <c r="N174" s="149" t="s">
        <v>41</v>
      </c>
      <c r="P174" s="150">
        <f>O174*H174</f>
        <v>0</v>
      </c>
      <c r="Q174" s="150">
        <v>0</v>
      </c>
      <c r="R174" s="150">
        <f>Q174*H174</f>
        <v>0</v>
      </c>
      <c r="S174" s="150">
        <v>0</v>
      </c>
      <c r="T174" s="151">
        <f>S174*H174</f>
        <v>0</v>
      </c>
      <c r="AR174" s="152" t="s">
        <v>259</v>
      </c>
      <c r="AT174" s="152" t="s">
        <v>319</v>
      </c>
      <c r="AU174" s="152" t="s">
        <v>87</v>
      </c>
      <c r="AY174" s="13" t="s">
        <v>317</v>
      </c>
      <c r="BE174" s="153">
        <f>IF(N174="základná",J174,0)</f>
        <v>0</v>
      </c>
      <c r="BF174" s="153">
        <f>IF(N174="znížená",J174,0)</f>
        <v>0</v>
      </c>
      <c r="BG174" s="153">
        <f>IF(N174="zákl. prenesená",J174,0)</f>
        <v>0</v>
      </c>
      <c r="BH174" s="153">
        <f>IF(N174="zníž. prenesená",J174,0)</f>
        <v>0</v>
      </c>
      <c r="BI174" s="153">
        <f>IF(N174="nulová",J174,0)</f>
        <v>0</v>
      </c>
      <c r="BJ174" s="13" t="s">
        <v>87</v>
      </c>
      <c r="BK174" s="153">
        <f>ROUND(I174*H174,2)</f>
        <v>0</v>
      </c>
      <c r="BL174" s="13" t="s">
        <v>259</v>
      </c>
      <c r="BM174" s="152" t="s">
        <v>943</v>
      </c>
    </row>
    <row r="175" spans="2:65" s="11" customFormat="1" ht="25.95" customHeight="1">
      <c r="B175" s="127"/>
      <c r="D175" s="128" t="s">
        <v>74</v>
      </c>
      <c r="E175" s="129" t="s">
        <v>601</v>
      </c>
      <c r="F175" s="129" t="s">
        <v>602</v>
      </c>
      <c r="I175" s="130"/>
      <c r="J175" s="131">
        <f>BK175</f>
        <v>0</v>
      </c>
      <c r="L175" s="127"/>
      <c r="M175" s="132"/>
      <c r="P175" s="133">
        <f>P176+P192+P197+P201</f>
        <v>0</v>
      </c>
      <c r="R175" s="133">
        <f>R176+R192+R197+R201</f>
        <v>571.48592900000006</v>
      </c>
      <c r="T175" s="134">
        <f>T176+T192+T197+T201</f>
        <v>0</v>
      </c>
      <c r="AR175" s="128" t="s">
        <v>87</v>
      </c>
      <c r="AT175" s="135" t="s">
        <v>74</v>
      </c>
      <c r="AU175" s="135" t="s">
        <v>75</v>
      </c>
      <c r="AY175" s="128" t="s">
        <v>317</v>
      </c>
      <c r="BK175" s="136">
        <f>BK176+BK192+BK197+BK201</f>
        <v>0</v>
      </c>
    </row>
    <row r="176" spans="2:65" s="11" customFormat="1" ht="22.8" customHeight="1">
      <c r="B176" s="127"/>
      <c r="D176" s="128" t="s">
        <v>74</v>
      </c>
      <c r="E176" s="137" t="s">
        <v>617</v>
      </c>
      <c r="F176" s="137" t="s">
        <v>618</v>
      </c>
      <c r="I176" s="130"/>
      <c r="J176" s="138">
        <f>BK176</f>
        <v>0</v>
      </c>
      <c r="L176" s="127"/>
      <c r="M176" s="132"/>
      <c r="P176" s="133">
        <f>SUM(P177:P191)</f>
        <v>0</v>
      </c>
      <c r="R176" s="133">
        <f>SUM(R177:R191)</f>
        <v>214.08594499999998</v>
      </c>
      <c r="T176" s="134">
        <f>SUM(T177:T191)</f>
        <v>0</v>
      </c>
      <c r="AR176" s="128" t="s">
        <v>87</v>
      </c>
      <c r="AT176" s="135" t="s">
        <v>74</v>
      </c>
      <c r="AU176" s="135" t="s">
        <v>82</v>
      </c>
      <c r="AY176" s="128" t="s">
        <v>317</v>
      </c>
      <c r="BK176" s="136">
        <f>SUM(BK177:BK191)</f>
        <v>0</v>
      </c>
    </row>
    <row r="177" spans="2:65" s="1" customFormat="1" ht="24.15" customHeight="1">
      <c r="B177" s="139"/>
      <c r="C177" s="140" t="s">
        <v>414</v>
      </c>
      <c r="D177" s="140" t="s">
        <v>319</v>
      </c>
      <c r="E177" s="141" t="s">
        <v>805</v>
      </c>
      <c r="F177" s="142" t="s">
        <v>806</v>
      </c>
      <c r="G177" s="143" t="s">
        <v>452</v>
      </c>
      <c r="H177" s="144">
        <v>1026.52</v>
      </c>
      <c r="I177" s="145"/>
      <c r="J177" s="146">
        <f t="shared" ref="J177:J191" si="20">ROUND(I177*H177,2)</f>
        <v>0</v>
      </c>
      <c r="K177" s="147"/>
      <c r="L177" s="28"/>
      <c r="M177" s="148" t="s">
        <v>1</v>
      </c>
      <c r="N177" s="149" t="s">
        <v>41</v>
      </c>
      <c r="P177" s="150">
        <f t="shared" ref="P177:P191" si="21">O177*H177</f>
        <v>0</v>
      </c>
      <c r="Q177" s="150">
        <v>3.1E-2</v>
      </c>
      <c r="R177" s="150">
        <f t="shared" ref="R177:R191" si="22">Q177*H177</f>
        <v>31.822119999999998</v>
      </c>
      <c r="S177" s="150">
        <v>0</v>
      </c>
      <c r="T177" s="151">
        <f t="shared" ref="T177:T191" si="23">S177*H177</f>
        <v>0</v>
      </c>
      <c r="AR177" s="152" t="s">
        <v>372</v>
      </c>
      <c r="AT177" s="152" t="s">
        <v>319</v>
      </c>
      <c r="AU177" s="152" t="s">
        <v>87</v>
      </c>
      <c r="AY177" s="13" t="s">
        <v>317</v>
      </c>
      <c r="BE177" s="153">
        <f t="shared" ref="BE177:BE191" si="24">IF(N177="základná",J177,0)</f>
        <v>0</v>
      </c>
      <c r="BF177" s="153">
        <f t="shared" ref="BF177:BF191" si="25">IF(N177="znížená",J177,0)</f>
        <v>0</v>
      </c>
      <c r="BG177" s="153">
        <f t="shared" ref="BG177:BG191" si="26">IF(N177="zákl. prenesená",J177,0)</f>
        <v>0</v>
      </c>
      <c r="BH177" s="153">
        <f t="shared" ref="BH177:BH191" si="27">IF(N177="zníž. prenesená",J177,0)</f>
        <v>0</v>
      </c>
      <c r="BI177" s="153">
        <f t="shared" ref="BI177:BI191" si="28">IF(N177="nulová",J177,0)</f>
        <v>0</v>
      </c>
      <c r="BJ177" s="13" t="s">
        <v>87</v>
      </c>
      <c r="BK177" s="153">
        <f t="shared" ref="BK177:BK191" si="29">ROUND(I177*H177,2)</f>
        <v>0</v>
      </c>
      <c r="BL177" s="13" t="s">
        <v>372</v>
      </c>
      <c r="BM177" s="152" t="s">
        <v>944</v>
      </c>
    </row>
    <row r="178" spans="2:65" s="1" customFormat="1" ht="24.15" customHeight="1">
      <c r="B178" s="139"/>
      <c r="C178" s="140" t="s">
        <v>416</v>
      </c>
      <c r="D178" s="140" t="s">
        <v>319</v>
      </c>
      <c r="E178" s="141" t="s">
        <v>809</v>
      </c>
      <c r="F178" s="142" t="s">
        <v>810</v>
      </c>
      <c r="G178" s="143" t="s">
        <v>452</v>
      </c>
      <c r="H178" s="144">
        <v>120.23</v>
      </c>
      <c r="I178" s="145"/>
      <c r="J178" s="146">
        <f t="shared" si="20"/>
        <v>0</v>
      </c>
      <c r="K178" s="147"/>
      <c r="L178" s="28"/>
      <c r="M178" s="148" t="s">
        <v>1</v>
      </c>
      <c r="N178" s="149" t="s">
        <v>41</v>
      </c>
      <c r="P178" s="150">
        <f t="shared" si="21"/>
        <v>0</v>
      </c>
      <c r="Q178" s="150">
        <v>3.1E-2</v>
      </c>
      <c r="R178" s="150">
        <f t="shared" si="22"/>
        <v>3.7271300000000003</v>
      </c>
      <c r="S178" s="150">
        <v>0</v>
      </c>
      <c r="T178" s="151">
        <f t="shared" si="23"/>
        <v>0</v>
      </c>
      <c r="AR178" s="152" t="s">
        <v>372</v>
      </c>
      <c r="AT178" s="152" t="s">
        <v>319</v>
      </c>
      <c r="AU178" s="152" t="s">
        <v>87</v>
      </c>
      <c r="AY178" s="13" t="s">
        <v>317</v>
      </c>
      <c r="BE178" s="153">
        <f t="shared" si="24"/>
        <v>0</v>
      </c>
      <c r="BF178" s="153">
        <f t="shared" si="25"/>
        <v>0</v>
      </c>
      <c r="BG178" s="153">
        <f t="shared" si="26"/>
        <v>0</v>
      </c>
      <c r="BH178" s="153">
        <f t="shared" si="27"/>
        <v>0</v>
      </c>
      <c r="BI178" s="153">
        <f t="shared" si="28"/>
        <v>0</v>
      </c>
      <c r="BJ178" s="13" t="s">
        <v>87</v>
      </c>
      <c r="BK178" s="153">
        <f t="shared" si="29"/>
        <v>0</v>
      </c>
      <c r="BL178" s="13" t="s">
        <v>372</v>
      </c>
      <c r="BM178" s="152" t="s">
        <v>945</v>
      </c>
    </row>
    <row r="179" spans="2:65" s="1" customFormat="1" ht="24.15" customHeight="1">
      <c r="B179" s="139"/>
      <c r="C179" s="140" t="s">
        <v>418</v>
      </c>
      <c r="D179" s="140" t="s">
        <v>319</v>
      </c>
      <c r="E179" s="141" t="s">
        <v>813</v>
      </c>
      <c r="F179" s="142" t="s">
        <v>946</v>
      </c>
      <c r="G179" s="143" t="s">
        <v>452</v>
      </c>
      <c r="H179" s="144">
        <v>16</v>
      </c>
      <c r="I179" s="145"/>
      <c r="J179" s="146">
        <f t="shared" si="20"/>
        <v>0</v>
      </c>
      <c r="K179" s="147"/>
      <c r="L179" s="28"/>
      <c r="M179" s="148" t="s">
        <v>1</v>
      </c>
      <c r="N179" s="149" t="s">
        <v>41</v>
      </c>
      <c r="P179" s="150">
        <f t="shared" si="21"/>
        <v>0</v>
      </c>
      <c r="Q179" s="150">
        <v>4.0000000000000001E-3</v>
      </c>
      <c r="R179" s="150">
        <f t="shared" si="22"/>
        <v>6.4000000000000001E-2</v>
      </c>
      <c r="S179" s="150">
        <v>0</v>
      </c>
      <c r="T179" s="151">
        <f t="shared" si="23"/>
        <v>0</v>
      </c>
      <c r="AR179" s="152" t="s">
        <v>372</v>
      </c>
      <c r="AT179" s="152" t="s">
        <v>319</v>
      </c>
      <c r="AU179" s="152" t="s">
        <v>87</v>
      </c>
      <c r="AY179" s="13" t="s">
        <v>317</v>
      </c>
      <c r="BE179" s="153">
        <f t="shared" si="24"/>
        <v>0</v>
      </c>
      <c r="BF179" s="153">
        <f t="shared" si="25"/>
        <v>0</v>
      </c>
      <c r="BG179" s="153">
        <f t="shared" si="26"/>
        <v>0</v>
      </c>
      <c r="BH179" s="153">
        <f t="shared" si="27"/>
        <v>0</v>
      </c>
      <c r="BI179" s="153">
        <f t="shared" si="28"/>
        <v>0</v>
      </c>
      <c r="BJ179" s="13" t="s">
        <v>87</v>
      </c>
      <c r="BK179" s="153">
        <f t="shared" si="29"/>
        <v>0</v>
      </c>
      <c r="BL179" s="13" t="s">
        <v>372</v>
      </c>
      <c r="BM179" s="152" t="s">
        <v>947</v>
      </c>
    </row>
    <row r="180" spans="2:65" s="1" customFormat="1" ht="24.15" customHeight="1">
      <c r="B180" s="139"/>
      <c r="C180" s="140" t="s">
        <v>529</v>
      </c>
      <c r="D180" s="140" t="s">
        <v>319</v>
      </c>
      <c r="E180" s="141" t="s">
        <v>817</v>
      </c>
      <c r="F180" s="142" t="s">
        <v>818</v>
      </c>
      <c r="G180" s="143" t="s">
        <v>452</v>
      </c>
      <c r="H180" s="144">
        <v>170.15799999999999</v>
      </c>
      <c r="I180" s="145"/>
      <c r="J180" s="146">
        <f t="shared" si="20"/>
        <v>0</v>
      </c>
      <c r="K180" s="147"/>
      <c r="L180" s="28"/>
      <c r="M180" s="148" t="s">
        <v>1</v>
      </c>
      <c r="N180" s="149" t="s">
        <v>41</v>
      </c>
      <c r="P180" s="150">
        <f t="shared" si="21"/>
        <v>0</v>
      </c>
      <c r="Q180" s="150">
        <v>0</v>
      </c>
      <c r="R180" s="150">
        <f t="shared" si="22"/>
        <v>0</v>
      </c>
      <c r="S180" s="150">
        <v>0</v>
      </c>
      <c r="T180" s="151">
        <f t="shared" si="23"/>
        <v>0</v>
      </c>
      <c r="AR180" s="152" t="s">
        <v>372</v>
      </c>
      <c r="AT180" s="152" t="s">
        <v>319</v>
      </c>
      <c r="AU180" s="152" t="s">
        <v>87</v>
      </c>
      <c r="AY180" s="13" t="s">
        <v>317</v>
      </c>
      <c r="BE180" s="153">
        <f t="shared" si="24"/>
        <v>0</v>
      </c>
      <c r="BF180" s="153">
        <f t="shared" si="25"/>
        <v>0</v>
      </c>
      <c r="BG180" s="153">
        <f t="shared" si="26"/>
        <v>0</v>
      </c>
      <c r="BH180" s="153">
        <f t="shared" si="27"/>
        <v>0</v>
      </c>
      <c r="BI180" s="153">
        <f t="shared" si="28"/>
        <v>0</v>
      </c>
      <c r="BJ180" s="13" t="s">
        <v>87</v>
      </c>
      <c r="BK180" s="153">
        <f t="shared" si="29"/>
        <v>0</v>
      </c>
      <c r="BL180" s="13" t="s">
        <v>372</v>
      </c>
      <c r="BM180" s="152" t="s">
        <v>948</v>
      </c>
    </row>
    <row r="181" spans="2:65" s="1" customFormat="1" ht="49.05" customHeight="1">
      <c r="B181" s="139"/>
      <c r="C181" s="140" t="s">
        <v>780</v>
      </c>
      <c r="D181" s="140" t="s">
        <v>319</v>
      </c>
      <c r="E181" s="141" t="s">
        <v>949</v>
      </c>
      <c r="F181" s="142" t="s">
        <v>822</v>
      </c>
      <c r="G181" s="143" t="s">
        <v>322</v>
      </c>
      <c r="H181" s="144">
        <v>3.169</v>
      </c>
      <c r="I181" s="145"/>
      <c r="J181" s="146">
        <f t="shared" si="20"/>
        <v>0</v>
      </c>
      <c r="K181" s="147"/>
      <c r="L181" s="28"/>
      <c r="M181" s="148" t="s">
        <v>1</v>
      </c>
      <c r="N181" s="149" t="s">
        <v>41</v>
      </c>
      <c r="P181" s="150">
        <f t="shared" si="21"/>
        <v>0</v>
      </c>
      <c r="Q181" s="150">
        <v>7.2999999999999995E-2</v>
      </c>
      <c r="R181" s="150">
        <f t="shared" si="22"/>
        <v>0.23133699999999999</v>
      </c>
      <c r="S181" s="150">
        <v>0</v>
      </c>
      <c r="T181" s="151">
        <f t="shared" si="23"/>
        <v>0</v>
      </c>
      <c r="AR181" s="152" t="s">
        <v>372</v>
      </c>
      <c r="AT181" s="152" t="s">
        <v>319</v>
      </c>
      <c r="AU181" s="152" t="s">
        <v>87</v>
      </c>
      <c r="AY181" s="13" t="s">
        <v>317</v>
      </c>
      <c r="BE181" s="153">
        <f t="shared" si="24"/>
        <v>0</v>
      </c>
      <c r="BF181" s="153">
        <f t="shared" si="25"/>
        <v>0</v>
      </c>
      <c r="BG181" s="153">
        <f t="shared" si="26"/>
        <v>0</v>
      </c>
      <c r="BH181" s="153">
        <f t="shared" si="27"/>
        <v>0</v>
      </c>
      <c r="BI181" s="153">
        <f t="shared" si="28"/>
        <v>0</v>
      </c>
      <c r="BJ181" s="13" t="s">
        <v>87</v>
      </c>
      <c r="BK181" s="153">
        <f t="shared" si="29"/>
        <v>0</v>
      </c>
      <c r="BL181" s="13" t="s">
        <v>372</v>
      </c>
      <c r="BM181" s="152" t="s">
        <v>950</v>
      </c>
    </row>
    <row r="182" spans="2:65" s="1" customFormat="1" ht="33" customHeight="1">
      <c r="B182" s="139"/>
      <c r="C182" s="140" t="s">
        <v>784</v>
      </c>
      <c r="D182" s="140" t="s">
        <v>319</v>
      </c>
      <c r="E182" s="141" t="s">
        <v>951</v>
      </c>
      <c r="F182" s="142" t="s">
        <v>952</v>
      </c>
      <c r="G182" s="143" t="s">
        <v>452</v>
      </c>
      <c r="H182" s="144">
        <v>43</v>
      </c>
      <c r="I182" s="145"/>
      <c r="J182" s="146">
        <f t="shared" si="20"/>
        <v>0</v>
      </c>
      <c r="K182" s="147"/>
      <c r="L182" s="28"/>
      <c r="M182" s="148" t="s">
        <v>1</v>
      </c>
      <c r="N182" s="149" t="s">
        <v>41</v>
      </c>
      <c r="P182" s="150">
        <f t="shared" si="21"/>
        <v>0</v>
      </c>
      <c r="Q182" s="150">
        <v>8.9999999999999993E-3</v>
      </c>
      <c r="R182" s="150">
        <f t="shared" si="22"/>
        <v>0.38699999999999996</v>
      </c>
      <c r="S182" s="150">
        <v>0</v>
      </c>
      <c r="T182" s="151">
        <f t="shared" si="23"/>
        <v>0</v>
      </c>
      <c r="AR182" s="152" t="s">
        <v>372</v>
      </c>
      <c r="AT182" s="152" t="s">
        <v>319</v>
      </c>
      <c r="AU182" s="152" t="s">
        <v>87</v>
      </c>
      <c r="AY182" s="13" t="s">
        <v>317</v>
      </c>
      <c r="BE182" s="153">
        <f t="shared" si="24"/>
        <v>0</v>
      </c>
      <c r="BF182" s="153">
        <f t="shared" si="25"/>
        <v>0</v>
      </c>
      <c r="BG182" s="153">
        <f t="shared" si="26"/>
        <v>0</v>
      </c>
      <c r="BH182" s="153">
        <f t="shared" si="27"/>
        <v>0</v>
      </c>
      <c r="BI182" s="153">
        <f t="shared" si="28"/>
        <v>0</v>
      </c>
      <c r="BJ182" s="13" t="s">
        <v>87</v>
      </c>
      <c r="BK182" s="153">
        <f t="shared" si="29"/>
        <v>0</v>
      </c>
      <c r="BL182" s="13" t="s">
        <v>372</v>
      </c>
      <c r="BM182" s="152" t="s">
        <v>953</v>
      </c>
    </row>
    <row r="183" spans="2:65" s="1" customFormat="1" ht="24.15" customHeight="1">
      <c r="B183" s="139"/>
      <c r="C183" s="140" t="s">
        <v>788</v>
      </c>
      <c r="D183" s="140" t="s">
        <v>319</v>
      </c>
      <c r="E183" s="141" t="s">
        <v>825</v>
      </c>
      <c r="F183" s="142" t="s">
        <v>826</v>
      </c>
      <c r="G183" s="143" t="s">
        <v>452</v>
      </c>
      <c r="H183" s="144">
        <v>48</v>
      </c>
      <c r="I183" s="145"/>
      <c r="J183" s="146">
        <f t="shared" si="20"/>
        <v>0</v>
      </c>
      <c r="K183" s="147"/>
      <c r="L183" s="28"/>
      <c r="M183" s="148" t="s">
        <v>1</v>
      </c>
      <c r="N183" s="149" t="s">
        <v>41</v>
      </c>
      <c r="P183" s="150">
        <f t="shared" si="21"/>
        <v>0</v>
      </c>
      <c r="Q183" s="150">
        <v>0.01</v>
      </c>
      <c r="R183" s="150">
        <f t="shared" si="22"/>
        <v>0.48</v>
      </c>
      <c r="S183" s="150">
        <v>0</v>
      </c>
      <c r="T183" s="151">
        <f t="shared" si="23"/>
        <v>0</v>
      </c>
      <c r="AR183" s="152" t="s">
        <v>372</v>
      </c>
      <c r="AT183" s="152" t="s">
        <v>319</v>
      </c>
      <c r="AU183" s="152" t="s">
        <v>87</v>
      </c>
      <c r="AY183" s="13" t="s">
        <v>317</v>
      </c>
      <c r="BE183" s="153">
        <f t="shared" si="24"/>
        <v>0</v>
      </c>
      <c r="BF183" s="153">
        <f t="shared" si="25"/>
        <v>0</v>
      </c>
      <c r="BG183" s="153">
        <f t="shared" si="26"/>
        <v>0</v>
      </c>
      <c r="BH183" s="153">
        <f t="shared" si="27"/>
        <v>0</v>
      </c>
      <c r="BI183" s="153">
        <f t="shared" si="28"/>
        <v>0</v>
      </c>
      <c r="BJ183" s="13" t="s">
        <v>87</v>
      </c>
      <c r="BK183" s="153">
        <f t="shared" si="29"/>
        <v>0</v>
      </c>
      <c r="BL183" s="13" t="s">
        <v>372</v>
      </c>
      <c r="BM183" s="152" t="s">
        <v>954</v>
      </c>
    </row>
    <row r="184" spans="2:65" s="1" customFormat="1" ht="37.799999999999997" customHeight="1">
      <c r="B184" s="139"/>
      <c r="C184" s="140" t="s">
        <v>792</v>
      </c>
      <c r="D184" s="140" t="s">
        <v>319</v>
      </c>
      <c r="E184" s="141" t="s">
        <v>955</v>
      </c>
      <c r="F184" s="142" t="s">
        <v>956</v>
      </c>
      <c r="G184" s="143" t="s">
        <v>322</v>
      </c>
      <c r="H184" s="144">
        <v>15.792999999999999</v>
      </c>
      <c r="I184" s="145"/>
      <c r="J184" s="146">
        <f t="shared" si="20"/>
        <v>0</v>
      </c>
      <c r="K184" s="147"/>
      <c r="L184" s="28"/>
      <c r="M184" s="148" t="s">
        <v>1</v>
      </c>
      <c r="N184" s="149" t="s">
        <v>41</v>
      </c>
      <c r="P184" s="150">
        <f t="shared" si="21"/>
        <v>0</v>
      </c>
      <c r="Q184" s="150">
        <v>0.43099999999999999</v>
      </c>
      <c r="R184" s="150">
        <f t="shared" si="22"/>
        <v>6.8067829999999994</v>
      </c>
      <c r="S184" s="150">
        <v>0</v>
      </c>
      <c r="T184" s="151">
        <f t="shared" si="23"/>
        <v>0</v>
      </c>
      <c r="AR184" s="152" t="s">
        <v>372</v>
      </c>
      <c r="AT184" s="152" t="s">
        <v>319</v>
      </c>
      <c r="AU184" s="152" t="s">
        <v>87</v>
      </c>
      <c r="AY184" s="13" t="s">
        <v>317</v>
      </c>
      <c r="BE184" s="153">
        <f t="shared" si="24"/>
        <v>0</v>
      </c>
      <c r="BF184" s="153">
        <f t="shared" si="25"/>
        <v>0</v>
      </c>
      <c r="BG184" s="153">
        <f t="shared" si="26"/>
        <v>0</v>
      </c>
      <c r="BH184" s="153">
        <f t="shared" si="27"/>
        <v>0</v>
      </c>
      <c r="BI184" s="153">
        <f t="shared" si="28"/>
        <v>0</v>
      </c>
      <c r="BJ184" s="13" t="s">
        <v>87</v>
      </c>
      <c r="BK184" s="153">
        <f t="shared" si="29"/>
        <v>0</v>
      </c>
      <c r="BL184" s="13" t="s">
        <v>372</v>
      </c>
      <c r="BM184" s="152" t="s">
        <v>957</v>
      </c>
    </row>
    <row r="185" spans="2:65" s="1" customFormat="1" ht="21.75" customHeight="1">
      <c r="B185" s="139"/>
      <c r="C185" s="154" t="s">
        <v>796</v>
      </c>
      <c r="D185" s="154" t="s">
        <v>353</v>
      </c>
      <c r="E185" s="155" t="s">
        <v>797</v>
      </c>
      <c r="F185" s="156" t="s">
        <v>798</v>
      </c>
      <c r="G185" s="157" t="s">
        <v>624</v>
      </c>
      <c r="H185" s="158">
        <v>1</v>
      </c>
      <c r="I185" s="159"/>
      <c r="J185" s="160">
        <f t="shared" si="20"/>
        <v>0</v>
      </c>
      <c r="K185" s="161"/>
      <c r="L185" s="162"/>
      <c r="M185" s="163" t="s">
        <v>1</v>
      </c>
      <c r="N185" s="164" t="s">
        <v>41</v>
      </c>
      <c r="P185" s="150">
        <f t="shared" si="21"/>
        <v>0</v>
      </c>
      <c r="Q185" s="150">
        <v>0.65</v>
      </c>
      <c r="R185" s="150">
        <f t="shared" si="22"/>
        <v>0.65</v>
      </c>
      <c r="S185" s="150">
        <v>0</v>
      </c>
      <c r="T185" s="151">
        <f t="shared" si="23"/>
        <v>0</v>
      </c>
      <c r="AR185" s="152" t="s">
        <v>529</v>
      </c>
      <c r="AT185" s="152" t="s">
        <v>353</v>
      </c>
      <c r="AU185" s="152" t="s">
        <v>87</v>
      </c>
      <c r="AY185" s="13" t="s">
        <v>317</v>
      </c>
      <c r="BE185" s="153">
        <f t="shared" si="24"/>
        <v>0</v>
      </c>
      <c r="BF185" s="153">
        <f t="shared" si="25"/>
        <v>0</v>
      </c>
      <c r="BG185" s="153">
        <f t="shared" si="26"/>
        <v>0</v>
      </c>
      <c r="BH185" s="153">
        <f t="shared" si="27"/>
        <v>0</v>
      </c>
      <c r="BI185" s="153">
        <f t="shared" si="28"/>
        <v>0</v>
      </c>
      <c r="BJ185" s="13" t="s">
        <v>87</v>
      </c>
      <c r="BK185" s="153">
        <f t="shared" si="29"/>
        <v>0</v>
      </c>
      <c r="BL185" s="13" t="s">
        <v>372</v>
      </c>
      <c r="BM185" s="152" t="s">
        <v>958</v>
      </c>
    </row>
    <row r="186" spans="2:65" s="1" customFormat="1" ht="24.15" customHeight="1">
      <c r="B186" s="139"/>
      <c r="C186" s="154" t="s">
        <v>800</v>
      </c>
      <c r="D186" s="154" t="s">
        <v>353</v>
      </c>
      <c r="E186" s="155" t="s">
        <v>959</v>
      </c>
      <c r="F186" s="156" t="s">
        <v>960</v>
      </c>
      <c r="G186" s="157" t="s">
        <v>624</v>
      </c>
      <c r="H186" s="158">
        <v>0.46</v>
      </c>
      <c r="I186" s="159"/>
      <c r="J186" s="160">
        <f t="shared" si="20"/>
        <v>0</v>
      </c>
      <c r="K186" s="161"/>
      <c r="L186" s="162"/>
      <c r="M186" s="163" t="s">
        <v>1</v>
      </c>
      <c r="N186" s="164" t="s">
        <v>41</v>
      </c>
      <c r="P186" s="150">
        <f t="shared" si="21"/>
        <v>0</v>
      </c>
      <c r="Q186" s="150">
        <v>0.29899999999999999</v>
      </c>
      <c r="R186" s="150">
        <f t="shared" si="22"/>
        <v>0.13754</v>
      </c>
      <c r="S186" s="150">
        <v>0</v>
      </c>
      <c r="T186" s="151">
        <f t="shared" si="23"/>
        <v>0</v>
      </c>
      <c r="AR186" s="152" t="s">
        <v>529</v>
      </c>
      <c r="AT186" s="152" t="s">
        <v>353</v>
      </c>
      <c r="AU186" s="152" t="s">
        <v>87</v>
      </c>
      <c r="AY186" s="13" t="s">
        <v>317</v>
      </c>
      <c r="BE186" s="153">
        <f t="shared" si="24"/>
        <v>0</v>
      </c>
      <c r="BF186" s="153">
        <f t="shared" si="25"/>
        <v>0</v>
      </c>
      <c r="BG186" s="153">
        <f t="shared" si="26"/>
        <v>0</v>
      </c>
      <c r="BH186" s="153">
        <f t="shared" si="27"/>
        <v>0</v>
      </c>
      <c r="BI186" s="153">
        <f t="shared" si="28"/>
        <v>0</v>
      </c>
      <c r="BJ186" s="13" t="s">
        <v>87</v>
      </c>
      <c r="BK186" s="153">
        <f t="shared" si="29"/>
        <v>0</v>
      </c>
      <c r="BL186" s="13" t="s">
        <v>372</v>
      </c>
      <c r="BM186" s="152" t="s">
        <v>961</v>
      </c>
    </row>
    <row r="187" spans="2:65" s="1" customFormat="1" ht="16.5" customHeight="1">
      <c r="B187" s="139"/>
      <c r="C187" s="154" t="s">
        <v>804</v>
      </c>
      <c r="D187" s="154" t="s">
        <v>353</v>
      </c>
      <c r="E187" s="155" t="s">
        <v>793</v>
      </c>
      <c r="F187" s="156" t="s">
        <v>962</v>
      </c>
      <c r="G187" s="157" t="s">
        <v>624</v>
      </c>
      <c r="H187" s="158">
        <v>1.2E-2</v>
      </c>
      <c r="I187" s="159"/>
      <c r="J187" s="160">
        <f t="shared" si="20"/>
        <v>0</v>
      </c>
      <c r="K187" s="161"/>
      <c r="L187" s="162"/>
      <c r="M187" s="163" t="s">
        <v>1</v>
      </c>
      <c r="N187" s="164" t="s">
        <v>41</v>
      </c>
      <c r="P187" s="150">
        <f t="shared" si="21"/>
        <v>0</v>
      </c>
      <c r="Q187" s="150">
        <v>8.0000000000000002E-3</v>
      </c>
      <c r="R187" s="150">
        <f t="shared" si="22"/>
        <v>9.6000000000000002E-5</v>
      </c>
      <c r="S187" s="150">
        <v>0</v>
      </c>
      <c r="T187" s="151">
        <f t="shared" si="23"/>
        <v>0</v>
      </c>
      <c r="AR187" s="152" t="s">
        <v>529</v>
      </c>
      <c r="AT187" s="152" t="s">
        <v>353</v>
      </c>
      <c r="AU187" s="152" t="s">
        <v>87</v>
      </c>
      <c r="AY187" s="13" t="s">
        <v>317</v>
      </c>
      <c r="BE187" s="153">
        <f t="shared" si="24"/>
        <v>0</v>
      </c>
      <c r="BF187" s="153">
        <f t="shared" si="25"/>
        <v>0</v>
      </c>
      <c r="BG187" s="153">
        <f t="shared" si="26"/>
        <v>0</v>
      </c>
      <c r="BH187" s="153">
        <f t="shared" si="27"/>
        <v>0</v>
      </c>
      <c r="BI187" s="153">
        <f t="shared" si="28"/>
        <v>0</v>
      </c>
      <c r="BJ187" s="13" t="s">
        <v>87</v>
      </c>
      <c r="BK187" s="153">
        <f t="shared" si="29"/>
        <v>0</v>
      </c>
      <c r="BL187" s="13" t="s">
        <v>372</v>
      </c>
      <c r="BM187" s="152" t="s">
        <v>963</v>
      </c>
    </row>
    <row r="188" spans="2:65" s="1" customFormat="1" ht="21.75" customHeight="1">
      <c r="B188" s="139"/>
      <c r="C188" s="154" t="s">
        <v>808</v>
      </c>
      <c r="D188" s="154" t="s">
        <v>353</v>
      </c>
      <c r="E188" s="155" t="s">
        <v>964</v>
      </c>
      <c r="F188" s="156" t="s">
        <v>802</v>
      </c>
      <c r="G188" s="157" t="s">
        <v>624</v>
      </c>
      <c r="H188" s="158">
        <v>16.001999999999999</v>
      </c>
      <c r="I188" s="159"/>
      <c r="J188" s="160">
        <f t="shared" si="20"/>
        <v>0</v>
      </c>
      <c r="K188" s="161"/>
      <c r="L188" s="162"/>
      <c r="M188" s="163" t="s">
        <v>1</v>
      </c>
      <c r="N188" s="164" t="s">
        <v>41</v>
      </c>
      <c r="P188" s="150">
        <f t="shared" si="21"/>
        <v>0</v>
      </c>
      <c r="Q188" s="150">
        <v>10.401999999999999</v>
      </c>
      <c r="R188" s="150">
        <f t="shared" si="22"/>
        <v>166.45280399999999</v>
      </c>
      <c r="S188" s="150">
        <v>0</v>
      </c>
      <c r="T188" s="151">
        <f t="shared" si="23"/>
        <v>0</v>
      </c>
      <c r="AR188" s="152" t="s">
        <v>529</v>
      </c>
      <c r="AT188" s="152" t="s">
        <v>353</v>
      </c>
      <c r="AU188" s="152" t="s">
        <v>87</v>
      </c>
      <c r="AY188" s="13" t="s">
        <v>317</v>
      </c>
      <c r="BE188" s="153">
        <f t="shared" si="24"/>
        <v>0</v>
      </c>
      <c r="BF188" s="153">
        <f t="shared" si="25"/>
        <v>0</v>
      </c>
      <c r="BG188" s="153">
        <f t="shared" si="26"/>
        <v>0</v>
      </c>
      <c r="BH188" s="153">
        <f t="shared" si="27"/>
        <v>0</v>
      </c>
      <c r="BI188" s="153">
        <f t="shared" si="28"/>
        <v>0</v>
      </c>
      <c r="BJ188" s="13" t="s">
        <v>87</v>
      </c>
      <c r="BK188" s="153">
        <f t="shared" si="29"/>
        <v>0</v>
      </c>
      <c r="BL188" s="13" t="s">
        <v>372</v>
      </c>
      <c r="BM188" s="152" t="s">
        <v>965</v>
      </c>
    </row>
    <row r="189" spans="2:65" s="1" customFormat="1" ht="21.75" customHeight="1">
      <c r="B189" s="139"/>
      <c r="C189" s="154" t="s">
        <v>812</v>
      </c>
      <c r="D189" s="154" t="s">
        <v>353</v>
      </c>
      <c r="E189" s="155" t="s">
        <v>966</v>
      </c>
      <c r="F189" s="156" t="s">
        <v>967</v>
      </c>
      <c r="G189" s="157" t="s">
        <v>624</v>
      </c>
      <c r="H189" s="158">
        <v>2.1309999999999998</v>
      </c>
      <c r="I189" s="159"/>
      <c r="J189" s="160">
        <f t="shared" si="20"/>
        <v>0</v>
      </c>
      <c r="K189" s="161"/>
      <c r="L189" s="162"/>
      <c r="M189" s="163" t="s">
        <v>1</v>
      </c>
      <c r="N189" s="164" t="s">
        <v>41</v>
      </c>
      <c r="P189" s="150">
        <f t="shared" si="21"/>
        <v>0</v>
      </c>
      <c r="Q189" s="150">
        <v>1.385</v>
      </c>
      <c r="R189" s="150">
        <f t="shared" si="22"/>
        <v>2.9514349999999996</v>
      </c>
      <c r="S189" s="150">
        <v>0</v>
      </c>
      <c r="T189" s="151">
        <f t="shared" si="23"/>
        <v>0</v>
      </c>
      <c r="AR189" s="152" t="s">
        <v>529</v>
      </c>
      <c r="AT189" s="152" t="s">
        <v>353</v>
      </c>
      <c r="AU189" s="152" t="s">
        <v>87</v>
      </c>
      <c r="AY189" s="13" t="s">
        <v>317</v>
      </c>
      <c r="BE189" s="153">
        <f t="shared" si="24"/>
        <v>0</v>
      </c>
      <c r="BF189" s="153">
        <f t="shared" si="25"/>
        <v>0</v>
      </c>
      <c r="BG189" s="153">
        <f t="shared" si="26"/>
        <v>0</v>
      </c>
      <c r="BH189" s="153">
        <f t="shared" si="27"/>
        <v>0</v>
      </c>
      <c r="BI189" s="153">
        <f t="shared" si="28"/>
        <v>0</v>
      </c>
      <c r="BJ189" s="13" t="s">
        <v>87</v>
      </c>
      <c r="BK189" s="153">
        <f t="shared" si="29"/>
        <v>0</v>
      </c>
      <c r="BL189" s="13" t="s">
        <v>372</v>
      </c>
      <c r="BM189" s="152" t="s">
        <v>968</v>
      </c>
    </row>
    <row r="190" spans="2:65" s="1" customFormat="1" ht="21.75" customHeight="1">
      <c r="B190" s="139"/>
      <c r="C190" s="154" t="s">
        <v>816</v>
      </c>
      <c r="D190" s="154" t="s">
        <v>353</v>
      </c>
      <c r="E190" s="155" t="s">
        <v>797</v>
      </c>
      <c r="F190" s="156" t="s">
        <v>798</v>
      </c>
      <c r="G190" s="157" t="s">
        <v>624</v>
      </c>
      <c r="H190" s="158">
        <v>0.57799999999999996</v>
      </c>
      <c r="I190" s="159"/>
      <c r="J190" s="160">
        <f t="shared" si="20"/>
        <v>0</v>
      </c>
      <c r="K190" s="161"/>
      <c r="L190" s="162"/>
      <c r="M190" s="163" t="s">
        <v>1</v>
      </c>
      <c r="N190" s="164" t="s">
        <v>41</v>
      </c>
      <c r="P190" s="150">
        <f t="shared" si="21"/>
        <v>0</v>
      </c>
      <c r="Q190" s="150">
        <v>0.65</v>
      </c>
      <c r="R190" s="150">
        <f t="shared" si="22"/>
        <v>0.37569999999999998</v>
      </c>
      <c r="S190" s="150">
        <v>0</v>
      </c>
      <c r="T190" s="151">
        <f t="shared" si="23"/>
        <v>0</v>
      </c>
      <c r="AR190" s="152" t="s">
        <v>529</v>
      </c>
      <c r="AT190" s="152" t="s">
        <v>353</v>
      </c>
      <c r="AU190" s="152" t="s">
        <v>87</v>
      </c>
      <c r="AY190" s="13" t="s">
        <v>317</v>
      </c>
      <c r="BE190" s="153">
        <f t="shared" si="24"/>
        <v>0</v>
      </c>
      <c r="BF190" s="153">
        <f t="shared" si="25"/>
        <v>0</v>
      </c>
      <c r="BG190" s="153">
        <f t="shared" si="26"/>
        <v>0</v>
      </c>
      <c r="BH190" s="153">
        <f t="shared" si="27"/>
        <v>0</v>
      </c>
      <c r="BI190" s="153">
        <f t="shared" si="28"/>
        <v>0</v>
      </c>
      <c r="BJ190" s="13" t="s">
        <v>87</v>
      </c>
      <c r="BK190" s="153">
        <f t="shared" si="29"/>
        <v>0</v>
      </c>
      <c r="BL190" s="13" t="s">
        <v>372</v>
      </c>
      <c r="BM190" s="152" t="s">
        <v>969</v>
      </c>
    </row>
    <row r="191" spans="2:65" s="1" customFormat="1" ht="24.15" customHeight="1">
      <c r="B191" s="139"/>
      <c r="C191" s="140" t="s">
        <v>820</v>
      </c>
      <c r="D191" s="140" t="s">
        <v>319</v>
      </c>
      <c r="E191" s="141" t="s">
        <v>641</v>
      </c>
      <c r="F191" s="142" t="s">
        <v>642</v>
      </c>
      <c r="G191" s="143" t="s">
        <v>356</v>
      </c>
      <c r="H191" s="144">
        <v>13.71</v>
      </c>
      <c r="I191" s="145"/>
      <c r="J191" s="146">
        <f t="shared" si="20"/>
        <v>0</v>
      </c>
      <c r="K191" s="147"/>
      <c r="L191" s="28"/>
      <c r="M191" s="148" t="s">
        <v>1</v>
      </c>
      <c r="N191" s="149" t="s">
        <v>41</v>
      </c>
      <c r="P191" s="150">
        <f t="shared" si="21"/>
        <v>0</v>
      </c>
      <c r="Q191" s="150">
        <v>0</v>
      </c>
      <c r="R191" s="150">
        <f t="shared" si="22"/>
        <v>0</v>
      </c>
      <c r="S191" s="150">
        <v>0</v>
      </c>
      <c r="T191" s="151">
        <f t="shared" si="23"/>
        <v>0</v>
      </c>
      <c r="AR191" s="152" t="s">
        <v>372</v>
      </c>
      <c r="AT191" s="152" t="s">
        <v>319</v>
      </c>
      <c r="AU191" s="152" t="s">
        <v>87</v>
      </c>
      <c r="AY191" s="13" t="s">
        <v>317</v>
      </c>
      <c r="BE191" s="153">
        <f t="shared" si="24"/>
        <v>0</v>
      </c>
      <c r="BF191" s="153">
        <f t="shared" si="25"/>
        <v>0</v>
      </c>
      <c r="BG191" s="153">
        <f t="shared" si="26"/>
        <v>0</v>
      </c>
      <c r="BH191" s="153">
        <f t="shared" si="27"/>
        <v>0</v>
      </c>
      <c r="BI191" s="153">
        <f t="shared" si="28"/>
        <v>0</v>
      </c>
      <c r="BJ191" s="13" t="s">
        <v>87</v>
      </c>
      <c r="BK191" s="153">
        <f t="shared" si="29"/>
        <v>0</v>
      </c>
      <c r="BL191" s="13" t="s">
        <v>372</v>
      </c>
      <c r="BM191" s="152" t="s">
        <v>970</v>
      </c>
    </row>
    <row r="192" spans="2:65" s="11" customFormat="1" ht="22.8" customHeight="1">
      <c r="B192" s="127"/>
      <c r="D192" s="128" t="s">
        <v>74</v>
      </c>
      <c r="E192" s="137" t="s">
        <v>838</v>
      </c>
      <c r="F192" s="137" t="s">
        <v>839</v>
      </c>
      <c r="I192" s="130"/>
      <c r="J192" s="138">
        <f>BK192</f>
        <v>0</v>
      </c>
      <c r="L192" s="127"/>
      <c r="M192" s="132"/>
      <c r="P192" s="133">
        <f>SUM(P193:P196)</f>
        <v>0</v>
      </c>
      <c r="R192" s="133">
        <f>SUM(R193:R196)</f>
        <v>7.8363040000000002</v>
      </c>
      <c r="T192" s="134">
        <f>SUM(T193:T196)</f>
        <v>0</v>
      </c>
      <c r="AR192" s="128" t="s">
        <v>87</v>
      </c>
      <c r="AT192" s="135" t="s">
        <v>74</v>
      </c>
      <c r="AU192" s="135" t="s">
        <v>82</v>
      </c>
      <c r="AY192" s="128" t="s">
        <v>317</v>
      </c>
      <c r="BK192" s="136">
        <f>SUM(BK193:BK196)</f>
        <v>0</v>
      </c>
    </row>
    <row r="193" spans="2:65" s="1" customFormat="1" ht="37.799999999999997" customHeight="1">
      <c r="B193" s="139"/>
      <c r="C193" s="140" t="s">
        <v>824</v>
      </c>
      <c r="D193" s="140" t="s">
        <v>319</v>
      </c>
      <c r="E193" s="141" t="s">
        <v>841</v>
      </c>
      <c r="F193" s="142" t="s">
        <v>842</v>
      </c>
      <c r="G193" s="143" t="s">
        <v>452</v>
      </c>
      <c r="H193" s="144">
        <v>110.5</v>
      </c>
      <c r="I193" s="145"/>
      <c r="J193" s="146">
        <f>ROUND(I193*H193,2)</f>
        <v>0</v>
      </c>
      <c r="K193" s="147"/>
      <c r="L193" s="28"/>
      <c r="M193" s="148" t="s">
        <v>1</v>
      </c>
      <c r="N193" s="149" t="s">
        <v>41</v>
      </c>
      <c r="P193" s="150">
        <f>O193*H193</f>
        <v>0</v>
      </c>
      <c r="Q193" s="150">
        <v>0</v>
      </c>
      <c r="R193" s="150">
        <f>Q193*H193</f>
        <v>0</v>
      </c>
      <c r="S193" s="150">
        <v>0</v>
      </c>
      <c r="T193" s="151">
        <f>S193*H193</f>
        <v>0</v>
      </c>
      <c r="AR193" s="152" t="s">
        <v>372</v>
      </c>
      <c r="AT193" s="152" t="s">
        <v>319</v>
      </c>
      <c r="AU193" s="152" t="s">
        <v>87</v>
      </c>
      <c r="AY193" s="13" t="s">
        <v>317</v>
      </c>
      <c r="BE193" s="153">
        <f>IF(N193="základná",J193,0)</f>
        <v>0</v>
      </c>
      <c r="BF193" s="153">
        <f>IF(N193="znížená",J193,0)</f>
        <v>0</v>
      </c>
      <c r="BG193" s="153">
        <f>IF(N193="zákl. prenesená",J193,0)</f>
        <v>0</v>
      </c>
      <c r="BH193" s="153">
        <f>IF(N193="zníž. prenesená",J193,0)</f>
        <v>0</v>
      </c>
      <c r="BI193" s="153">
        <f>IF(N193="nulová",J193,0)</f>
        <v>0</v>
      </c>
      <c r="BJ193" s="13" t="s">
        <v>87</v>
      </c>
      <c r="BK193" s="153">
        <f>ROUND(I193*H193,2)</f>
        <v>0</v>
      </c>
      <c r="BL193" s="13" t="s">
        <v>372</v>
      </c>
      <c r="BM193" s="152" t="s">
        <v>971</v>
      </c>
    </row>
    <row r="194" spans="2:65" s="1" customFormat="1" ht="37.799999999999997" customHeight="1">
      <c r="B194" s="139"/>
      <c r="C194" s="140" t="s">
        <v>828</v>
      </c>
      <c r="D194" s="140" t="s">
        <v>319</v>
      </c>
      <c r="E194" s="141" t="s">
        <v>972</v>
      </c>
      <c r="F194" s="142" t="s">
        <v>973</v>
      </c>
      <c r="G194" s="143" t="s">
        <v>322</v>
      </c>
      <c r="H194" s="144">
        <v>3.472</v>
      </c>
      <c r="I194" s="145"/>
      <c r="J194" s="146">
        <f>ROUND(I194*H194,2)</f>
        <v>0</v>
      </c>
      <c r="K194" s="147"/>
      <c r="L194" s="28"/>
      <c r="M194" s="148" t="s">
        <v>1</v>
      </c>
      <c r="N194" s="149" t="s">
        <v>41</v>
      </c>
      <c r="P194" s="150">
        <f>O194*H194</f>
        <v>0</v>
      </c>
      <c r="Q194" s="150">
        <v>0</v>
      </c>
      <c r="R194" s="150">
        <f>Q194*H194</f>
        <v>0</v>
      </c>
      <c r="S194" s="150">
        <v>0</v>
      </c>
      <c r="T194" s="151">
        <f>S194*H194</f>
        <v>0</v>
      </c>
      <c r="AR194" s="152" t="s">
        <v>372</v>
      </c>
      <c r="AT194" s="152" t="s">
        <v>319</v>
      </c>
      <c r="AU194" s="152" t="s">
        <v>87</v>
      </c>
      <c r="AY194" s="13" t="s">
        <v>317</v>
      </c>
      <c r="BE194" s="153">
        <f>IF(N194="základná",J194,0)</f>
        <v>0</v>
      </c>
      <c r="BF194" s="153">
        <f>IF(N194="znížená",J194,0)</f>
        <v>0</v>
      </c>
      <c r="BG194" s="153">
        <f>IF(N194="zákl. prenesená",J194,0)</f>
        <v>0</v>
      </c>
      <c r="BH194" s="153">
        <f>IF(N194="zníž. prenesená",J194,0)</f>
        <v>0</v>
      </c>
      <c r="BI194" s="153">
        <f>IF(N194="nulová",J194,0)</f>
        <v>0</v>
      </c>
      <c r="BJ194" s="13" t="s">
        <v>87</v>
      </c>
      <c r="BK194" s="153">
        <f>ROUND(I194*H194,2)</f>
        <v>0</v>
      </c>
      <c r="BL194" s="13" t="s">
        <v>372</v>
      </c>
      <c r="BM194" s="152" t="s">
        <v>974</v>
      </c>
    </row>
    <row r="195" spans="2:65" s="1" customFormat="1" ht="21.75" customHeight="1">
      <c r="B195" s="139"/>
      <c r="C195" s="154" t="s">
        <v>832</v>
      </c>
      <c r="D195" s="154" t="s">
        <v>353</v>
      </c>
      <c r="E195" s="155" t="s">
        <v>975</v>
      </c>
      <c r="F195" s="156" t="s">
        <v>976</v>
      </c>
      <c r="G195" s="157" t="s">
        <v>624</v>
      </c>
      <c r="H195" s="158">
        <v>3.472</v>
      </c>
      <c r="I195" s="159"/>
      <c r="J195" s="160">
        <f>ROUND(I195*H195,2)</f>
        <v>0</v>
      </c>
      <c r="K195" s="161"/>
      <c r="L195" s="162"/>
      <c r="M195" s="163" t="s">
        <v>1</v>
      </c>
      <c r="N195" s="164" t="s">
        <v>41</v>
      </c>
      <c r="P195" s="150">
        <f>O195*H195</f>
        <v>0</v>
      </c>
      <c r="Q195" s="150">
        <v>2.2570000000000001</v>
      </c>
      <c r="R195" s="150">
        <f>Q195*H195</f>
        <v>7.8363040000000002</v>
      </c>
      <c r="S195" s="150">
        <v>0</v>
      </c>
      <c r="T195" s="151">
        <f>S195*H195</f>
        <v>0</v>
      </c>
      <c r="AR195" s="152" t="s">
        <v>529</v>
      </c>
      <c r="AT195" s="152" t="s">
        <v>353</v>
      </c>
      <c r="AU195" s="152" t="s">
        <v>87</v>
      </c>
      <c r="AY195" s="13" t="s">
        <v>317</v>
      </c>
      <c r="BE195" s="153">
        <f>IF(N195="základná",J195,0)</f>
        <v>0</v>
      </c>
      <c r="BF195" s="153">
        <f>IF(N195="znížená",J195,0)</f>
        <v>0</v>
      </c>
      <c r="BG195" s="153">
        <f>IF(N195="zákl. prenesená",J195,0)</f>
        <v>0</v>
      </c>
      <c r="BH195" s="153">
        <f>IF(N195="zníž. prenesená",J195,0)</f>
        <v>0</v>
      </c>
      <c r="BI195" s="153">
        <f>IF(N195="nulová",J195,0)</f>
        <v>0</v>
      </c>
      <c r="BJ195" s="13" t="s">
        <v>87</v>
      </c>
      <c r="BK195" s="153">
        <f>ROUND(I195*H195,2)</f>
        <v>0</v>
      </c>
      <c r="BL195" s="13" t="s">
        <v>372</v>
      </c>
      <c r="BM195" s="152" t="s">
        <v>977</v>
      </c>
    </row>
    <row r="196" spans="2:65" s="1" customFormat="1" ht="21.75" customHeight="1">
      <c r="B196" s="139"/>
      <c r="C196" s="140" t="s">
        <v>836</v>
      </c>
      <c r="D196" s="140" t="s">
        <v>319</v>
      </c>
      <c r="E196" s="141" t="s">
        <v>849</v>
      </c>
      <c r="F196" s="142" t="s">
        <v>850</v>
      </c>
      <c r="G196" s="143" t="s">
        <v>356</v>
      </c>
      <c r="H196" s="144">
        <v>2.2599999999999998</v>
      </c>
      <c r="I196" s="145"/>
      <c r="J196" s="146">
        <f>ROUND(I196*H196,2)</f>
        <v>0</v>
      </c>
      <c r="K196" s="147"/>
      <c r="L196" s="28"/>
      <c r="M196" s="148" t="s">
        <v>1</v>
      </c>
      <c r="N196" s="149" t="s">
        <v>41</v>
      </c>
      <c r="P196" s="150">
        <f>O196*H196</f>
        <v>0</v>
      </c>
      <c r="Q196" s="150">
        <v>0</v>
      </c>
      <c r="R196" s="150">
        <f>Q196*H196</f>
        <v>0</v>
      </c>
      <c r="S196" s="150">
        <v>0</v>
      </c>
      <c r="T196" s="151">
        <f>S196*H196</f>
        <v>0</v>
      </c>
      <c r="AR196" s="152" t="s">
        <v>372</v>
      </c>
      <c r="AT196" s="152" t="s">
        <v>319</v>
      </c>
      <c r="AU196" s="152" t="s">
        <v>87</v>
      </c>
      <c r="AY196" s="13" t="s">
        <v>317</v>
      </c>
      <c r="BE196" s="153">
        <f>IF(N196="základná",J196,0)</f>
        <v>0</v>
      </c>
      <c r="BF196" s="153">
        <f>IF(N196="znížená",J196,0)</f>
        <v>0</v>
      </c>
      <c r="BG196" s="153">
        <f>IF(N196="zákl. prenesená",J196,0)</f>
        <v>0</v>
      </c>
      <c r="BH196" s="153">
        <f>IF(N196="zníž. prenesená",J196,0)</f>
        <v>0</v>
      </c>
      <c r="BI196" s="153">
        <f>IF(N196="nulová",J196,0)</f>
        <v>0</v>
      </c>
      <c r="BJ196" s="13" t="s">
        <v>87</v>
      </c>
      <c r="BK196" s="153">
        <f>ROUND(I196*H196,2)</f>
        <v>0</v>
      </c>
      <c r="BL196" s="13" t="s">
        <v>372</v>
      </c>
      <c r="BM196" s="152" t="s">
        <v>978</v>
      </c>
    </row>
    <row r="197" spans="2:65" s="11" customFormat="1" ht="22.8" customHeight="1">
      <c r="B197" s="127"/>
      <c r="D197" s="128" t="s">
        <v>74</v>
      </c>
      <c r="E197" s="137" t="s">
        <v>856</v>
      </c>
      <c r="F197" s="137" t="s">
        <v>857</v>
      </c>
      <c r="I197" s="130"/>
      <c r="J197" s="138">
        <f>BK197</f>
        <v>0</v>
      </c>
      <c r="L197" s="127"/>
      <c r="M197" s="132"/>
      <c r="P197" s="133">
        <f>SUM(P198:P200)</f>
        <v>0</v>
      </c>
      <c r="R197" s="133">
        <f>SUM(R198:R200)</f>
        <v>349.49468000000007</v>
      </c>
      <c r="T197" s="134">
        <f>SUM(T198:T200)</f>
        <v>0</v>
      </c>
      <c r="AR197" s="128" t="s">
        <v>87</v>
      </c>
      <c r="AT197" s="135" t="s">
        <v>74</v>
      </c>
      <c r="AU197" s="135" t="s">
        <v>82</v>
      </c>
      <c r="AY197" s="128" t="s">
        <v>317</v>
      </c>
      <c r="BK197" s="136">
        <f>SUM(BK198:BK200)</f>
        <v>0</v>
      </c>
    </row>
    <row r="198" spans="2:65" s="1" customFormat="1" ht="33" customHeight="1">
      <c r="B198" s="139"/>
      <c r="C198" s="140" t="s">
        <v>840</v>
      </c>
      <c r="D198" s="140" t="s">
        <v>319</v>
      </c>
      <c r="E198" s="141" t="s">
        <v>979</v>
      </c>
      <c r="F198" s="142" t="s">
        <v>980</v>
      </c>
      <c r="G198" s="143" t="s">
        <v>375</v>
      </c>
      <c r="H198" s="144">
        <v>81.858000000000004</v>
      </c>
      <c r="I198" s="145"/>
      <c r="J198" s="146">
        <f>ROUND(I198*H198,2)</f>
        <v>0</v>
      </c>
      <c r="K198" s="147"/>
      <c r="L198" s="28"/>
      <c r="M198" s="148" t="s">
        <v>1</v>
      </c>
      <c r="N198" s="149" t="s">
        <v>41</v>
      </c>
      <c r="P198" s="150">
        <f>O198*H198</f>
        <v>0</v>
      </c>
      <c r="Q198" s="150">
        <v>4.08</v>
      </c>
      <c r="R198" s="150">
        <f>Q198*H198</f>
        <v>333.98064000000005</v>
      </c>
      <c r="S198" s="150">
        <v>0</v>
      </c>
      <c r="T198" s="151">
        <f>S198*H198</f>
        <v>0</v>
      </c>
      <c r="AR198" s="152" t="s">
        <v>372</v>
      </c>
      <c r="AT198" s="152" t="s">
        <v>319</v>
      </c>
      <c r="AU198" s="152" t="s">
        <v>87</v>
      </c>
      <c r="AY198" s="13" t="s">
        <v>317</v>
      </c>
      <c r="BE198" s="153">
        <f>IF(N198="základná",J198,0)</f>
        <v>0</v>
      </c>
      <c r="BF198" s="153">
        <f>IF(N198="znížená",J198,0)</f>
        <v>0</v>
      </c>
      <c r="BG198" s="153">
        <f>IF(N198="zákl. prenesená",J198,0)</f>
        <v>0</v>
      </c>
      <c r="BH198" s="153">
        <f>IF(N198="zníž. prenesená",J198,0)</f>
        <v>0</v>
      </c>
      <c r="BI198" s="153">
        <f>IF(N198="nulová",J198,0)</f>
        <v>0</v>
      </c>
      <c r="BJ198" s="13" t="s">
        <v>87</v>
      </c>
      <c r="BK198" s="153">
        <f>ROUND(I198*H198,2)</f>
        <v>0</v>
      </c>
      <c r="BL198" s="13" t="s">
        <v>372</v>
      </c>
      <c r="BM198" s="152" t="s">
        <v>981</v>
      </c>
    </row>
    <row r="199" spans="2:65" s="1" customFormat="1" ht="33" customHeight="1">
      <c r="B199" s="139"/>
      <c r="C199" s="140" t="s">
        <v>844</v>
      </c>
      <c r="D199" s="140" t="s">
        <v>319</v>
      </c>
      <c r="E199" s="141" t="s">
        <v>982</v>
      </c>
      <c r="F199" s="142" t="s">
        <v>983</v>
      </c>
      <c r="G199" s="143" t="s">
        <v>375</v>
      </c>
      <c r="H199" s="144">
        <v>77.959999999999994</v>
      </c>
      <c r="I199" s="145"/>
      <c r="J199" s="146">
        <f>ROUND(I199*H199,2)</f>
        <v>0</v>
      </c>
      <c r="K199" s="147"/>
      <c r="L199" s="28"/>
      <c r="M199" s="148" t="s">
        <v>1</v>
      </c>
      <c r="N199" s="149" t="s">
        <v>41</v>
      </c>
      <c r="P199" s="150">
        <f>O199*H199</f>
        <v>0</v>
      </c>
      <c r="Q199" s="150">
        <v>0.19900000000000001</v>
      </c>
      <c r="R199" s="150">
        <f>Q199*H199</f>
        <v>15.51404</v>
      </c>
      <c r="S199" s="150">
        <v>0</v>
      </c>
      <c r="T199" s="151">
        <f>S199*H199</f>
        <v>0</v>
      </c>
      <c r="AR199" s="152" t="s">
        <v>372</v>
      </c>
      <c r="AT199" s="152" t="s">
        <v>319</v>
      </c>
      <c r="AU199" s="152" t="s">
        <v>87</v>
      </c>
      <c r="AY199" s="13" t="s">
        <v>317</v>
      </c>
      <c r="BE199" s="153">
        <f>IF(N199="základná",J199,0)</f>
        <v>0</v>
      </c>
      <c r="BF199" s="153">
        <f>IF(N199="znížená",J199,0)</f>
        <v>0</v>
      </c>
      <c r="BG199" s="153">
        <f>IF(N199="zákl. prenesená",J199,0)</f>
        <v>0</v>
      </c>
      <c r="BH199" s="153">
        <f>IF(N199="zníž. prenesená",J199,0)</f>
        <v>0</v>
      </c>
      <c r="BI199" s="153">
        <f>IF(N199="nulová",J199,0)</f>
        <v>0</v>
      </c>
      <c r="BJ199" s="13" t="s">
        <v>87</v>
      </c>
      <c r="BK199" s="153">
        <f>ROUND(I199*H199,2)</f>
        <v>0</v>
      </c>
      <c r="BL199" s="13" t="s">
        <v>372</v>
      </c>
      <c r="BM199" s="152" t="s">
        <v>984</v>
      </c>
    </row>
    <row r="200" spans="2:65" s="1" customFormat="1" ht="24.15" customHeight="1">
      <c r="B200" s="139"/>
      <c r="C200" s="140" t="s">
        <v>848</v>
      </c>
      <c r="D200" s="140" t="s">
        <v>319</v>
      </c>
      <c r="E200" s="141" t="s">
        <v>867</v>
      </c>
      <c r="F200" s="142" t="s">
        <v>868</v>
      </c>
      <c r="G200" s="143" t="s">
        <v>356</v>
      </c>
      <c r="H200" s="144">
        <v>4.2789999999999999</v>
      </c>
      <c r="I200" s="145"/>
      <c r="J200" s="146">
        <f>ROUND(I200*H200,2)</f>
        <v>0</v>
      </c>
      <c r="K200" s="147"/>
      <c r="L200" s="28"/>
      <c r="M200" s="148" t="s">
        <v>1</v>
      </c>
      <c r="N200" s="149" t="s">
        <v>41</v>
      </c>
      <c r="P200" s="150">
        <f>O200*H200</f>
        <v>0</v>
      </c>
      <c r="Q200" s="150">
        <v>0</v>
      </c>
      <c r="R200" s="150">
        <f>Q200*H200</f>
        <v>0</v>
      </c>
      <c r="S200" s="150">
        <v>0</v>
      </c>
      <c r="T200" s="151">
        <f>S200*H200</f>
        <v>0</v>
      </c>
      <c r="AR200" s="152" t="s">
        <v>372</v>
      </c>
      <c r="AT200" s="152" t="s">
        <v>319</v>
      </c>
      <c r="AU200" s="152" t="s">
        <v>87</v>
      </c>
      <c r="AY200" s="13" t="s">
        <v>317</v>
      </c>
      <c r="BE200" s="153">
        <f>IF(N200="základná",J200,0)</f>
        <v>0</v>
      </c>
      <c r="BF200" s="153">
        <f>IF(N200="znížená",J200,0)</f>
        <v>0</v>
      </c>
      <c r="BG200" s="153">
        <f>IF(N200="zákl. prenesená",J200,0)</f>
        <v>0</v>
      </c>
      <c r="BH200" s="153">
        <f>IF(N200="zníž. prenesená",J200,0)</f>
        <v>0</v>
      </c>
      <c r="BI200" s="153">
        <f>IF(N200="nulová",J200,0)</f>
        <v>0</v>
      </c>
      <c r="BJ200" s="13" t="s">
        <v>87</v>
      </c>
      <c r="BK200" s="153">
        <f>ROUND(I200*H200,2)</f>
        <v>0</v>
      </c>
      <c r="BL200" s="13" t="s">
        <v>372</v>
      </c>
      <c r="BM200" s="152" t="s">
        <v>985</v>
      </c>
    </row>
    <row r="201" spans="2:65" s="11" customFormat="1" ht="22.8" customHeight="1">
      <c r="B201" s="127"/>
      <c r="D201" s="128" t="s">
        <v>74</v>
      </c>
      <c r="E201" s="137" t="s">
        <v>644</v>
      </c>
      <c r="F201" s="137" t="s">
        <v>645</v>
      </c>
      <c r="I201" s="130"/>
      <c r="J201" s="138">
        <f>BK201</f>
        <v>0</v>
      </c>
      <c r="L201" s="127"/>
      <c r="M201" s="132"/>
      <c r="P201" s="133">
        <f>SUM(P202:P207)</f>
        <v>0</v>
      </c>
      <c r="R201" s="133">
        <f>SUM(R202:R207)</f>
        <v>6.9000000000000006E-2</v>
      </c>
      <c r="T201" s="134">
        <f>SUM(T202:T207)</f>
        <v>0</v>
      </c>
      <c r="AR201" s="128" t="s">
        <v>87</v>
      </c>
      <c r="AT201" s="135" t="s">
        <v>74</v>
      </c>
      <c r="AU201" s="135" t="s">
        <v>82</v>
      </c>
      <c r="AY201" s="128" t="s">
        <v>317</v>
      </c>
      <c r="BK201" s="136">
        <f>SUM(BK202:BK207)</f>
        <v>0</v>
      </c>
    </row>
    <row r="202" spans="2:65" s="1" customFormat="1" ht="16.5" customHeight="1">
      <c r="B202" s="139"/>
      <c r="C202" s="140" t="s">
        <v>852</v>
      </c>
      <c r="D202" s="140" t="s">
        <v>319</v>
      </c>
      <c r="E202" s="141" t="s">
        <v>986</v>
      </c>
      <c r="F202" s="142" t="s">
        <v>987</v>
      </c>
      <c r="G202" s="143" t="s">
        <v>648</v>
      </c>
      <c r="H202" s="144">
        <v>2</v>
      </c>
      <c r="I202" s="145"/>
      <c r="J202" s="146">
        <f t="shared" ref="J202:J207" si="30">ROUND(I202*H202,2)</f>
        <v>0</v>
      </c>
      <c r="K202" s="147"/>
      <c r="L202" s="28"/>
      <c r="M202" s="148" t="s">
        <v>1</v>
      </c>
      <c r="N202" s="149" t="s">
        <v>41</v>
      </c>
      <c r="P202" s="150">
        <f t="shared" ref="P202:P207" si="31">O202*H202</f>
        <v>0</v>
      </c>
      <c r="Q202" s="150">
        <v>2E-3</v>
      </c>
      <c r="R202" s="150">
        <f t="shared" ref="R202:R207" si="32">Q202*H202</f>
        <v>4.0000000000000001E-3</v>
      </c>
      <c r="S202" s="150">
        <v>0</v>
      </c>
      <c r="T202" s="151">
        <f t="shared" ref="T202:T207" si="33">S202*H202</f>
        <v>0</v>
      </c>
      <c r="AR202" s="152" t="s">
        <v>372</v>
      </c>
      <c r="AT202" s="152" t="s">
        <v>319</v>
      </c>
      <c r="AU202" s="152" t="s">
        <v>87</v>
      </c>
      <c r="AY202" s="13" t="s">
        <v>317</v>
      </c>
      <c r="BE202" s="153">
        <f t="shared" ref="BE202:BE207" si="34">IF(N202="základná",J202,0)</f>
        <v>0</v>
      </c>
      <c r="BF202" s="153">
        <f t="shared" ref="BF202:BF207" si="35">IF(N202="znížená",J202,0)</f>
        <v>0</v>
      </c>
      <c r="BG202" s="153">
        <f t="shared" ref="BG202:BG207" si="36">IF(N202="zákl. prenesená",J202,0)</f>
        <v>0</v>
      </c>
      <c r="BH202" s="153">
        <f t="shared" ref="BH202:BH207" si="37">IF(N202="zníž. prenesená",J202,0)</f>
        <v>0</v>
      </c>
      <c r="BI202" s="153">
        <f t="shared" ref="BI202:BI207" si="38">IF(N202="nulová",J202,0)</f>
        <v>0</v>
      </c>
      <c r="BJ202" s="13" t="s">
        <v>87</v>
      </c>
      <c r="BK202" s="153">
        <f t="shared" ref="BK202:BK207" si="39">ROUND(I202*H202,2)</f>
        <v>0</v>
      </c>
      <c r="BL202" s="13" t="s">
        <v>372</v>
      </c>
      <c r="BM202" s="152" t="s">
        <v>988</v>
      </c>
    </row>
    <row r="203" spans="2:65" s="1" customFormat="1" ht="24.15" customHeight="1">
      <c r="B203" s="139"/>
      <c r="C203" s="140" t="s">
        <v>858</v>
      </c>
      <c r="D203" s="140" t="s">
        <v>319</v>
      </c>
      <c r="E203" s="141" t="s">
        <v>989</v>
      </c>
      <c r="F203" s="142" t="s">
        <v>990</v>
      </c>
      <c r="G203" s="143" t="s">
        <v>648</v>
      </c>
      <c r="H203" s="144">
        <v>1</v>
      </c>
      <c r="I203" s="145"/>
      <c r="J203" s="146">
        <f t="shared" si="30"/>
        <v>0</v>
      </c>
      <c r="K203" s="147"/>
      <c r="L203" s="28"/>
      <c r="M203" s="148" t="s">
        <v>1</v>
      </c>
      <c r="N203" s="149" t="s">
        <v>41</v>
      </c>
      <c r="P203" s="150">
        <f t="shared" si="31"/>
        <v>0</v>
      </c>
      <c r="Q203" s="150">
        <v>1E-3</v>
      </c>
      <c r="R203" s="150">
        <f t="shared" si="32"/>
        <v>1E-3</v>
      </c>
      <c r="S203" s="150">
        <v>0</v>
      </c>
      <c r="T203" s="151">
        <f t="shared" si="33"/>
        <v>0</v>
      </c>
      <c r="AR203" s="152" t="s">
        <v>372</v>
      </c>
      <c r="AT203" s="152" t="s">
        <v>319</v>
      </c>
      <c r="AU203" s="152" t="s">
        <v>87</v>
      </c>
      <c r="AY203" s="13" t="s">
        <v>317</v>
      </c>
      <c r="BE203" s="153">
        <f t="shared" si="34"/>
        <v>0</v>
      </c>
      <c r="BF203" s="153">
        <f t="shared" si="35"/>
        <v>0</v>
      </c>
      <c r="BG203" s="153">
        <f t="shared" si="36"/>
        <v>0</v>
      </c>
      <c r="BH203" s="153">
        <f t="shared" si="37"/>
        <v>0</v>
      </c>
      <c r="BI203" s="153">
        <f t="shared" si="38"/>
        <v>0</v>
      </c>
      <c r="BJ203" s="13" t="s">
        <v>87</v>
      </c>
      <c r="BK203" s="153">
        <f t="shared" si="39"/>
        <v>0</v>
      </c>
      <c r="BL203" s="13" t="s">
        <v>372</v>
      </c>
      <c r="BM203" s="152" t="s">
        <v>991</v>
      </c>
    </row>
    <row r="204" spans="2:65" s="1" customFormat="1" ht="24.15" customHeight="1">
      <c r="B204" s="139"/>
      <c r="C204" s="140" t="s">
        <v>862</v>
      </c>
      <c r="D204" s="140" t="s">
        <v>319</v>
      </c>
      <c r="E204" s="141" t="s">
        <v>992</v>
      </c>
      <c r="F204" s="142" t="s">
        <v>993</v>
      </c>
      <c r="G204" s="143" t="s">
        <v>648</v>
      </c>
      <c r="H204" s="144">
        <v>1</v>
      </c>
      <c r="I204" s="145"/>
      <c r="J204" s="146">
        <f t="shared" si="30"/>
        <v>0</v>
      </c>
      <c r="K204" s="147"/>
      <c r="L204" s="28"/>
      <c r="M204" s="148" t="s">
        <v>1</v>
      </c>
      <c r="N204" s="149" t="s">
        <v>41</v>
      </c>
      <c r="P204" s="150">
        <f t="shared" si="31"/>
        <v>0</v>
      </c>
      <c r="Q204" s="150">
        <v>1E-3</v>
      </c>
      <c r="R204" s="150">
        <f t="shared" si="32"/>
        <v>1E-3</v>
      </c>
      <c r="S204" s="150">
        <v>0</v>
      </c>
      <c r="T204" s="151">
        <f t="shared" si="33"/>
        <v>0</v>
      </c>
      <c r="AR204" s="152" t="s">
        <v>372</v>
      </c>
      <c r="AT204" s="152" t="s">
        <v>319</v>
      </c>
      <c r="AU204" s="152" t="s">
        <v>87</v>
      </c>
      <c r="AY204" s="13" t="s">
        <v>317</v>
      </c>
      <c r="BE204" s="153">
        <f t="shared" si="34"/>
        <v>0</v>
      </c>
      <c r="BF204" s="153">
        <f t="shared" si="35"/>
        <v>0</v>
      </c>
      <c r="BG204" s="153">
        <f t="shared" si="36"/>
        <v>0</v>
      </c>
      <c r="BH204" s="153">
        <f t="shared" si="37"/>
        <v>0</v>
      </c>
      <c r="BI204" s="153">
        <f t="shared" si="38"/>
        <v>0</v>
      </c>
      <c r="BJ204" s="13" t="s">
        <v>87</v>
      </c>
      <c r="BK204" s="153">
        <f t="shared" si="39"/>
        <v>0</v>
      </c>
      <c r="BL204" s="13" t="s">
        <v>372</v>
      </c>
      <c r="BM204" s="152" t="s">
        <v>994</v>
      </c>
    </row>
    <row r="205" spans="2:65" s="1" customFormat="1" ht="24.15" customHeight="1">
      <c r="B205" s="139"/>
      <c r="C205" s="140" t="s">
        <v>866</v>
      </c>
      <c r="D205" s="140" t="s">
        <v>319</v>
      </c>
      <c r="E205" s="141" t="s">
        <v>995</v>
      </c>
      <c r="F205" s="142" t="s">
        <v>883</v>
      </c>
      <c r="G205" s="143" t="s">
        <v>879</v>
      </c>
      <c r="H205" s="144">
        <v>1</v>
      </c>
      <c r="I205" s="145"/>
      <c r="J205" s="146">
        <f t="shared" si="30"/>
        <v>0</v>
      </c>
      <c r="K205" s="147"/>
      <c r="L205" s="28"/>
      <c r="M205" s="148" t="s">
        <v>1</v>
      </c>
      <c r="N205" s="149" t="s">
        <v>41</v>
      </c>
      <c r="P205" s="150">
        <f t="shared" si="31"/>
        <v>0</v>
      </c>
      <c r="Q205" s="150">
        <v>5.7000000000000002E-2</v>
      </c>
      <c r="R205" s="150">
        <f t="shared" si="32"/>
        <v>5.7000000000000002E-2</v>
      </c>
      <c r="S205" s="150">
        <v>0</v>
      </c>
      <c r="T205" s="151">
        <f t="shared" si="33"/>
        <v>0</v>
      </c>
      <c r="AR205" s="152" t="s">
        <v>372</v>
      </c>
      <c r="AT205" s="152" t="s">
        <v>319</v>
      </c>
      <c r="AU205" s="152" t="s">
        <v>87</v>
      </c>
      <c r="AY205" s="13" t="s">
        <v>317</v>
      </c>
      <c r="BE205" s="153">
        <f t="shared" si="34"/>
        <v>0</v>
      </c>
      <c r="BF205" s="153">
        <f t="shared" si="35"/>
        <v>0</v>
      </c>
      <c r="BG205" s="153">
        <f t="shared" si="36"/>
        <v>0</v>
      </c>
      <c r="BH205" s="153">
        <f t="shared" si="37"/>
        <v>0</v>
      </c>
      <c r="BI205" s="153">
        <f t="shared" si="38"/>
        <v>0</v>
      </c>
      <c r="BJ205" s="13" t="s">
        <v>87</v>
      </c>
      <c r="BK205" s="153">
        <f t="shared" si="39"/>
        <v>0</v>
      </c>
      <c r="BL205" s="13" t="s">
        <v>372</v>
      </c>
      <c r="BM205" s="152" t="s">
        <v>996</v>
      </c>
    </row>
    <row r="206" spans="2:65" s="1" customFormat="1" ht="21.75" customHeight="1">
      <c r="B206" s="139"/>
      <c r="C206" s="140" t="s">
        <v>870</v>
      </c>
      <c r="D206" s="140" t="s">
        <v>319</v>
      </c>
      <c r="E206" s="141" t="s">
        <v>997</v>
      </c>
      <c r="F206" s="142" t="s">
        <v>998</v>
      </c>
      <c r="G206" s="143" t="s">
        <v>648</v>
      </c>
      <c r="H206" s="144">
        <v>2</v>
      </c>
      <c r="I206" s="145"/>
      <c r="J206" s="146">
        <f t="shared" si="30"/>
        <v>0</v>
      </c>
      <c r="K206" s="147"/>
      <c r="L206" s="28"/>
      <c r="M206" s="148" t="s">
        <v>1</v>
      </c>
      <c r="N206" s="149" t="s">
        <v>41</v>
      </c>
      <c r="P206" s="150">
        <f t="shared" si="31"/>
        <v>0</v>
      </c>
      <c r="Q206" s="150">
        <v>3.0000000000000001E-3</v>
      </c>
      <c r="R206" s="150">
        <f t="shared" si="32"/>
        <v>6.0000000000000001E-3</v>
      </c>
      <c r="S206" s="150">
        <v>0</v>
      </c>
      <c r="T206" s="151">
        <f t="shared" si="33"/>
        <v>0</v>
      </c>
      <c r="AR206" s="152" t="s">
        <v>372</v>
      </c>
      <c r="AT206" s="152" t="s">
        <v>319</v>
      </c>
      <c r="AU206" s="152" t="s">
        <v>87</v>
      </c>
      <c r="AY206" s="13" t="s">
        <v>317</v>
      </c>
      <c r="BE206" s="153">
        <f t="shared" si="34"/>
        <v>0</v>
      </c>
      <c r="BF206" s="153">
        <f t="shared" si="35"/>
        <v>0</v>
      </c>
      <c r="BG206" s="153">
        <f t="shared" si="36"/>
        <v>0</v>
      </c>
      <c r="BH206" s="153">
        <f t="shared" si="37"/>
        <v>0</v>
      </c>
      <c r="BI206" s="153">
        <f t="shared" si="38"/>
        <v>0</v>
      </c>
      <c r="BJ206" s="13" t="s">
        <v>87</v>
      </c>
      <c r="BK206" s="153">
        <f t="shared" si="39"/>
        <v>0</v>
      </c>
      <c r="BL206" s="13" t="s">
        <v>372</v>
      </c>
      <c r="BM206" s="152" t="s">
        <v>999</v>
      </c>
    </row>
    <row r="207" spans="2:65" s="1" customFormat="1" ht="24.15" customHeight="1">
      <c r="B207" s="139"/>
      <c r="C207" s="140" t="s">
        <v>874</v>
      </c>
      <c r="D207" s="140" t="s">
        <v>319</v>
      </c>
      <c r="E207" s="141" t="s">
        <v>650</v>
      </c>
      <c r="F207" s="142" t="s">
        <v>651</v>
      </c>
      <c r="G207" s="143" t="s">
        <v>652</v>
      </c>
      <c r="H207" s="176"/>
      <c r="I207" s="145"/>
      <c r="J207" s="146">
        <f t="shared" si="30"/>
        <v>0</v>
      </c>
      <c r="K207" s="147"/>
      <c r="L207" s="28"/>
      <c r="M207" s="148" t="s">
        <v>1</v>
      </c>
      <c r="N207" s="149" t="s">
        <v>41</v>
      </c>
      <c r="P207" s="150">
        <f t="shared" si="31"/>
        <v>0</v>
      </c>
      <c r="Q207" s="150">
        <v>0</v>
      </c>
      <c r="R207" s="150">
        <f t="shared" si="32"/>
        <v>0</v>
      </c>
      <c r="S207" s="150">
        <v>0</v>
      </c>
      <c r="T207" s="151">
        <f t="shared" si="33"/>
        <v>0</v>
      </c>
      <c r="AR207" s="152" t="s">
        <v>372</v>
      </c>
      <c r="AT207" s="152" t="s">
        <v>319</v>
      </c>
      <c r="AU207" s="152" t="s">
        <v>87</v>
      </c>
      <c r="AY207" s="13" t="s">
        <v>317</v>
      </c>
      <c r="BE207" s="153">
        <f t="shared" si="34"/>
        <v>0</v>
      </c>
      <c r="BF207" s="153">
        <f t="shared" si="35"/>
        <v>0</v>
      </c>
      <c r="BG207" s="153">
        <f t="shared" si="36"/>
        <v>0</v>
      </c>
      <c r="BH207" s="153">
        <f t="shared" si="37"/>
        <v>0</v>
      </c>
      <c r="BI207" s="153">
        <f t="shared" si="38"/>
        <v>0</v>
      </c>
      <c r="BJ207" s="13" t="s">
        <v>87</v>
      </c>
      <c r="BK207" s="153">
        <f t="shared" si="39"/>
        <v>0</v>
      </c>
      <c r="BL207" s="13" t="s">
        <v>372</v>
      </c>
      <c r="BM207" s="152" t="s">
        <v>1000</v>
      </c>
    </row>
    <row r="208" spans="2:65" s="11" customFormat="1" ht="25.95" customHeight="1">
      <c r="B208" s="127"/>
      <c r="D208" s="128" t="s">
        <v>74</v>
      </c>
      <c r="E208" s="129" t="s">
        <v>889</v>
      </c>
      <c r="F208" s="129" t="s">
        <v>890</v>
      </c>
      <c r="I208" s="130"/>
      <c r="J208" s="131">
        <f>BK208</f>
        <v>0</v>
      </c>
      <c r="L208" s="127"/>
      <c r="M208" s="132"/>
      <c r="P208" s="133">
        <f>P209</f>
        <v>0</v>
      </c>
      <c r="R208" s="133">
        <f>R209</f>
        <v>0</v>
      </c>
      <c r="T208" s="134">
        <f>T209</f>
        <v>0</v>
      </c>
      <c r="AR208" s="128" t="s">
        <v>259</v>
      </c>
      <c r="AT208" s="135" t="s">
        <v>74</v>
      </c>
      <c r="AU208" s="135" t="s">
        <v>75</v>
      </c>
      <c r="AY208" s="128" t="s">
        <v>317</v>
      </c>
      <c r="BK208" s="136">
        <f>BK209</f>
        <v>0</v>
      </c>
    </row>
    <row r="209" spans="2:65" s="1" customFormat="1" ht="16.5" customHeight="1">
      <c r="B209" s="139"/>
      <c r="C209" s="140" t="s">
        <v>876</v>
      </c>
      <c r="D209" s="140" t="s">
        <v>319</v>
      </c>
      <c r="E209" s="141" t="s">
        <v>892</v>
      </c>
      <c r="F209" s="142" t="s">
        <v>893</v>
      </c>
      <c r="G209" s="143" t="s">
        <v>433</v>
      </c>
      <c r="H209" s="144">
        <v>1</v>
      </c>
      <c r="I209" s="145"/>
      <c r="J209" s="146">
        <f>ROUND(I209*H209,2)</f>
        <v>0</v>
      </c>
      <c r="K209" s="147"/>
      <c r="L209" s="28"/>
      <c r="M209" s="165" t="s">
        <v>1</v>
      </c>
      <c r="N209" s="166" t="s">
        <v>41</v>
      </c>
      <c r="O209" s="167"/>
      <c r="P209" s="168">
        <f>O209*H209</f>
        <v>0</v>
      </c>
      <c r="Q209" s="168">
        <v>0</v>
      </c>
      <c r="R209" s="168">
        <f>Q209*H209</f>
        <v>0</v>
      </c>
      <c r="S209" s="168">
        <v>0</v>
      </c>
      <c r="T209" s="169">
        <f>S209*H209</f>
        <v>0</v>
      </c>
      <c r="AR209" s="152" t="s">
        <v>894</v>
      </c>
      <c r="AT209" s="152" t="s">
        <v>319</v>
      </c>
      <c r="AU209" s="152" t="s">
        <v>82</v>
      </c>
      <c r="AY209" s="13" t="s">
        <v>317</v>
      </c>
      <c r="BE209" s="153">
        <f>IF(N209="základná",J209,0)</f>
        <v>0</v>
      </c>
      <c r="BF209" s="153">
        <f>IF(N209="znížená",J209,0)</f>
        <v>0</v>
      </c>
      <c r="BG209" s="153">
        <f>IF(N209="zákl. prenesená",J209,0)</f>
        <v>0</v>
      </c>
      <c r="BH209" s="153">
        <f>IF(N209="zníž. prenesená",J209,0)</f>
        <v>0</v>
      </c>
      <c r="BI209" s="153">
        <f>IF(N209="nulová",J209,0)</f>
        <v>0</v>
      </c>
      <c r="BJ209" s="13" t="s">
        <v>87</v>
      </c>
      <c r="BK209" s="153">
        <f>ROUND(I209*H209,2)</f>
        <v>0</v>
      </c>
      <c r="BL209" s="13" t="s">
        <v>894</v>
      </c>
      <c r="BM209" s="152" t="s">
        <v>1001</v>
      </c>
    </row>
    <row r="210" spans="2:65" s="1" customFormat="1" ht="6.9" customHeight="1">
      <c r="B210" s="43"/>
      <c r="C210" s="44"/>
      <c r="D210" s="44"/>
      <c r="E210" s="44"/>
      <c r="F210" s="44"/>
      <c r="G210" s="44"/>
      <c r="H210" s="44"/>
      <c r="I210" s="44"/>
      <c r="J210" s="44"/>
      <c r="K210" s="44"/>
      <c r="L210" s="28"/>
    </row>
  </sheetData>
  <autoFilter ref="C137:K209" xr:uid="{00000000-0009-0000-0000-000007000000}"/>
  <mergeCells count="15">
    <mergeCell ref="E124:H124"/>
    <mergeCell ref="E128:H128"/>
    <mergeCell ref="E126:H126"/>
    <mergeCell ref="E130:H130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65"/>
  <sheetViews>
    <sheetView showGridLines="0" topLeftCell="A118" workbookViewId="0">
      <selection activeCell="X131" sqref="X131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01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3" t="s">
        <v>120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" customHeight="1">
      <c r="B4" s="16"/>
      <c r="D4" s="17" t="s">
        <v>286</v>
      </c>
      <c r="L4" s="16"/>
      <c r="M4" s="92" t="s">
        <v>9</v>
      </c>
      <c r="AT4" s="13" t="s">
        <v>3</v>
      </c>
    </row>
    <row r="5" spans="2:46" ht="6.9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226" t="str">
        <f>'Rekapitulácia stavby'!K6</f>
        <v>Archeoskanzen Bojná</v>
      </c>
      <c r="F7" s="227"/>
      <c r="G7" s="227"/>
      <c r="H7" s="227"/>
      <c r="L7" s="16"/>
    </row>
    <row r="8" spans="2:46" ht="13.2">
      <c r="B8" s="16"/>
      <c r="D8" s="23" t="s">
        <v>287</v>
      </c>
      <c r="L8" s="16"/>
    </row>
    <row r="9" spans="2:46" ht="16.5" customHeight="1">
      <c r="B9" s="16"/>
      <c r="E9" s="226" t="s">
        <v>909</v>
      </c>
      <c r="F9" s="183"/>
      <c r="G9" s="183"/>
      <c r="H9" s="183"/>
      <c r="L9" s="16"/>
    </row>
    <row r="10" spans="2:46" ht="12" customHeight="1">
      <c r="B10" s="16"/>
      <c r="D10" s="23" t="s">
        <v>289</v>
      </c>
      <c r="L10" s="16"/>
    </row>
    <row r="11" spans="2:46" s="1" customFormat="1" ht="16.5" customHeight="1">
      <c r="B11" s="28"/>
      <c r="E11" s="221" t="s">
        <v>910</v>
      </c>
      <c r="F11" s="228"/>
      <c r="G11" s="228"/>
      <c r="H11" s="228"/>
      <c r="L11" s="28"/>
    </row>
    <row r="12" spans="2:46" s="1" customFormat="1" ht="12" customHeight="1">
      <c r="B12" s="28"/>
      <c r="D12" s="23" t="s">
        <v>291</v>
      </c>
      <c r="L12" s="28"/>
    </row>
    <row r="13" spans="2:46" s="1" customFormat="1" ht="16.5" customHeight="1">
      <c r="B13" s="28"/>
      <c r="E13" s="208" t="s">
        <v>1002</v>
      </c>
      <c r="F13" s="228"/>
      <c r="G13" s="228"/>
      <c r="H13" s="228"/>
      <c r="L13" s="28"/>
    </row>
    <row r="14" spans="2:46" s="1" customFormat="1" ht="10.199999999999999">
      <c r="B14" s="28"/>
      <c r="L14" s="28"/>
    </row>
    <row r="15" spans="2:46" s="1" customFormat="1" ht="12" customHeight="1">
      <c r="B15" s="28"/>
      <c r="D15" s="23" t="s">
        <v>17</v>
      </c>
      <c r="F15" s="21" t="s">
        <v>1</v>
      </c>
      <c r="I15" s="23" t="s">
        <v>18</v>
      </c>
      <c r="J15" s="21" t="s">
        <v>1</v>
      </c>
      <c r="L15" s="28"/>
    </row>
    <row r="16" spans="2:46" s="1" customFormat="1" ht="12" customHeight="1">
      <c r="B16" s="28"/>
      <c r="D16" s="23" t="s">
        <v>19</v>
      </c>
      <c r="F16" s="21" t="s">
        <v>20</v>
      </c>
      <c r="I16" s="23" t="s">
        <v>21</v>
      </c>
      <c r="J16" s="51" t="str">
        <f>'Rekapitulácia stavby'!AN8</f>
        <v>19. 6. 2024</v>
      </c>
      <c r="L16" s="28"/>
    </row>
    <row r="17" spans="2:12" s="1" customFormat="1" ht="10.8" customHeight="1">
      <c r="B17" s="28"/>
      <c r="L17" s="28"/>
    </row>
    <row r="18" spans="2:12" s="1" customFormat="1" ht="12" customHeight="1">
      <c r="B18" s="28"/>
      <c r="D18" s="23" t="s">
        <v>23</v>
      </c>
      <c r="I18" s="23" t="s">
        <v>24</v>
      </c>
      <c r="J18" s="21" t="s">
        <v>1</v>
      </c>
      <c r="L18" s="28"/>
    </row>
    <row r="19" spans="2:12" s="1" customFormat="1" ht="18" customHeight="1">
      <c r="B19" s="28"/>
      <c r="E19" s="21" t="s">
        <v>25</v>
      </c>
      <c r="I19" s="23" t="s">
        <v>26</v>
      </c>
      <c r="J19" s="21" t="s">
        <v>1</v>
      </c>
      <c r="L19" s="28"/>
    </row>
    <row r="20" spans="2:12" s="1" customFormat="1" ht="6.9" customHeight="1">
      <c r="B20" s="28"/>
      <c r="L20" s="28"/>
    </row>
    <row r="21" spans="2:12" s="1" customFormat="1" ht="12" customHeight="1">
      <c r="B21" s="28"/>
      <c r="D21" s="23" t="s">
        <v>27</v>
      </c>
      <c r="I21" s="23" t="s">
        <v>24</v>
      </c>
      <c r="J21" s="24" t="str">
        <f>'Rekapitulácia stavby'!AN13</f>
        <v>Vyplň údaj</v>
      </c>
      <c r="L21" s="28"/>
    </row>
    <row r="22" spans="2:12" s="1" customFormat="1" ht="18" customHeight="1">
      <c r="B22" s="28"/>
      <c r="E22" s="229" t="str">
        <f>'Rekapitulácia stavby'!E14</f>
        <v>Vyplň údaj</v>
      </c>
      <c r="F22" s="182"/>
      <c r="G22" s="182"/>
      <c r="H22" s="182"/>
      <c r="I22" s="23" t="s">
        <v>26</v>
      </c>
      <c r="J22" s="24" t="str">
        <f>'Rekapitulácia stavby'!AN14</f>
        <v>Vyplň údaj</v>
      </c>
      <c r="L22" s="28"/>
    </row>
    <row r="23" spans="2:12" s="1" customFormat="1" ht="6.9" customHeight="1">
      <c r="B23" s="28"/>
      <c r="L23" s="28"/>
    </row>
    <row r="24" spans="2:12" s="1" customFormat="1" ht="12" customHeight="1">
      <c r="B24" s="28"/>
      <c r="D24" s="23" t="s">
        <v>29</v>
      </c>
      <c r="I24" s="23" t="s">
        <v>24</v>
      </c>
      <c r="J24" s="21" t="s">
        <v>1</v>
      </c>
      <c r="L24" s="28"/>
    </row>
    <row r="25" spans="2:12" s="1" customFormat="1" ht="18" customHeight="1">
      <c r="B25" s="28"/>
      <c r="E25" s="21" t="s">
        <v>30</v>
      </c>
      <c r="I25" s="23" t="s">
        <v>26</v>
      </c>
      <c r="J25" s="21" t="s">
        <v>1</v>
      </c>
      <c r="L25" s="28"/>
    </row>
    <row r="26" spans="2:12" s="1" customFormat="1" ht="6.9" customHeight="1">
      <c r="B26" s="28"/>
      <c r="L26" s="28"/>
    </row>
    <row r="27" spans="2:12" s="1" customFormat="1" ht="12" customHeight="1">
      <c r="B27" s="28"/>
      <c r="D27" s="23" t="s">
        <v>32</v>
      </c>
      <c r="I27" s="23" t="s">
        <v>24</v>
      </c>
      <c r="J27" s="21" t="s">
        <v>1</v>
      </c>
      <c r="L27" s="28"/>
    </row>
    <row r="28" spans="2:12" s="1" customFormat="1" ht="18" customHeight="1">
      <c r="B28" s="28"/>
      <c r="E28" s="21" t="s">
        <v>30</v>
      </c>
      <c r="I28" s="23" t="s">
        <v>26</v>
      </c>
      <c r="J28" s="21" t="s">
        <v>1</v>
      </c>
      <c r="L28" s="28"/>
    </row>
    <row r="29" spans="2:12" s="1" customFormat="1" ht="6.9" customHeight="1">
      <c r="B29" s="28"/>
      <c r="L29" s="28"/>
    </row>
    <row r="30" spans="2:12" s="1" customFormat="1" ht="12" customHeight="1">
      <c r="B30" s="28"/>
      <c r="D30" s="23" t="s">
        <v>33</v>
      </c>
      <c r="L30" s="28"/>
    </row>
    <row r="31" spans="2:12" s="7" customFormat="1" ht="16.5" customHeight="1">
      <c r="B31" s="93"/>
      <c r="E31" s="187" t="s">
        <v>1</v>
      </c>
      <c r="F31" s="187"/>
      <c r="G31" s="187"/>
      <c r="H31" s="187"/>
      <c r="L31" s="93"/>
    </row>
    <row r="32" spans="2:12" s="1" customFormat="1" ht="6.9" customHeight="1">
      <c r="B32" s="28"/>
      <c r="L32" s="28"/>
    </row>
    <row r="33" spans="2:12" s="1" customFormat="1" ht="6.9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35" customHeight="1">
      <c r="B34" s="28"/>
      <c r="D34" s="94" t="s">
        <v>35</v>
      </c>
      <c r="J34" s="65">
        <f>ROUND(J132, 2)</f>
        <v>0</v>
      </c>
      <c r="L34" s="28"/>
    </row>
    <row r="35" spans="2:12" s="1" customFormat="1" ht="6.9" customHeight="1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4" customHeight="1">
      <c r="B36" s="28"/>
      <c r="F36" s="31" t="s">
        <v>37</v>
      </c>
      <c r="I36" s="31" t="s">
        <v>36</v>
      </c>
      <c r="J36" s="31" t="s">
        <v>38</v>
      </c>
      <c r="L36" s="28"/>
    </row>
    <row r="37" spans="2:12" s="1" customFormat="1" ht="14.4" customHeight="1">
      <c r="B37" s="28"/>
      <c r="D37" s="54" t="s">
        <v>39</v>
      </c>
      <c r="E37" s="33" t="s">
        <v>40</v>
      </c>
      <c r="F37" s="95">
        <f>ROUND((SUM(BE132:BE164)),  2)</f>
        <v>0</v>
      </c>
      <c r="G37" s="96"/>
      <c r="H37" s="96"/>
      <c r="I37" s="97">
        <v>0.2</v>
      </c>
      <c r="J37" s="95">
        <f>ROUND(((SUM(BE132:BE164))*I37),  2)</f>
        <v>0</v>
      </c>
      <c r="L37" s="28"/>
    </row>
    <row r="38" spans="2:12" s="1" customFormat="1" ht="14.4" customHeight="1">
      <c r="B38" s="28"/>
      <c r="E38" s="33" t="s">
        <v>41</v>
      </c>
      <c r="F38" s="95">
        <f>ROUND((SUM(BF132:BF164)),  2)</f>
        <v>0</v>
      </c>
      <c r="G38" s="96"/>
      <c r="H38" s="96"/>
      <c r="I38" s="97">
        <v>0.2</v>
      </c>
      <c r="J38" s="95">
        <f>ROUND(((SUM(BF132:BF164))*I38),  2)</f>
        <v>0</v>
      </c>
      <c r="L38" s="28"/>
    </row>
    <row r="39" spans="2:12" s="1" customFormat="1" ht="14.4" hidden="1" customHeight="1">
      <c r="B39" s="28"/>
      <c r="E39" s="23" t="s">
        <v>42</v>
      </c>
      <c r="F39" s="84">
        <f>ROUND((SUM(BG132:BG164)),  2)</f>
        <v>0</v>
      </c>
      <c r="I39" s="98">
        <v>0.2</v>
      </c>
      <c r="J39" s="84">
        <f>0</f>
        <v>0</v>
      </c>
      <c r="L39" s="28"/>
    </row>
    <row r="40" spans="2:12" s="1" customFormat="1" ht="14.4" hidden="1" customHeight="1">
      <c r="B40" s="28"/>
      <c r="E40" s="23" t="s">
        <v>43</v>
      </c>
      <c r="F40" s="84">
        <f>ROUND((SUM(BH132:BH164)),  2)</f>
        <v>0</v>
      </c>
      <c r="I40" s="98">
        <v>0.2</v>
      </c>
      <c r="J40" s="84">
        <f>0</f>
        <v>0</v>
      </c>
      <c r="L40" s="28"/>
    </row>
    <row r="41" spans="2:12" s="1" customFormat="1" ht="14.4" hidden="1" customHeight="1">
      <c r="B41" s="28"/>
      <c r="E41" s="33" t="s">
        <v>44</v>
      </c>
      <c r="F41" s="95">
        <f>ROUND((SUM(BI132:BI164)),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6.9" customHeight="1">
      <c r="B42" s="28"/>
      <c r="L42" s="28"/>
    </row>
    <row r="43" spans="2:12" s="1" customFormat="1" ht="25.35" customHeight="1">
      <c r="B43" s="28"/>
      <c r="C43" s="99"/>
      <c r="D43" s="100" t="s">
        <v>45</v>
      </c>
      <c r="E43" s="56"/>
      <c r="F43" s="56"/>
      <c r="G43" s="101" t="s">
        <v>46</v>
      </c>
      <c r="H43" s="102" t="s">
        <v>47</v>
      </c>
      <c r="I43" s="56"/>
      <c r="J43" s="103">
        <f>SUM(J34:J41)</f>
        <v>0</v>
      </c>
      <c r="K43" s="104"/>
      <c r="L43" s="28"/>
    </row>
    <row r="44" spans="2:12" s="1" customFormat="1" ht="14.4" customHeight="1">
      <c r="B44" s="28"/>
      <c r="L44" s="28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ht="10.199999999999999">
      <c r="B51" s="16"/>
      <c r="L51" s="16"/>
    </row>
    <row r="52" spans="2:12" ht="10.199999999999999">
      <c r="B52" s="16"/>
      <c r="L52" s="16"/>
    </row>
    <row r="53" spans="2:12" ht="10.199999999999999">
      <c r="B53" s="16"/>
      <c r="L53" s="16"/>
    </row>
    <row r="54" spans="2:12" ht="10.199999999999999">
      <c r="B54" s="16"/>
      <c r="L54" s="16"/>
    </row>
    <row r="55" spans="2:12" ht="10.199999999999999">
      <c r="B55" s="16"/>
      <c r="L55" s="16"/>
    </row>
    <row r="56" spans="2:12" ht="10.199999999999999">
      <c r="B56" s="16"/>
      <c r="L56" s="16"/>
    </row>
    <row r="57" spans="2:12" ht="10.199999999999999">
      <c r="B57" s="16"/>
      <c r="L57" s="16"/>
    </row>
    <row r="58" spans="2:12" ht="10.199999999999999">
      <c r="B58" s="16"/>
      <c r="L58" s="16"/>
    </row>
    <row r="59" spans="2:12" ht="10.199999999999999">
      <c r="B59" s="16"/>
      <c r="L59" s="16"/>
    </row>
    <row r="60" spans="2:12" ht="10.199999999999999">
      <c r="B60" s="16"/>
      <c r="L60" s="16"/>
    </row>
    <row r="61" spans="2:12" s="1" customFormat="1" ht="13.2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ht="10.199999999999999">
      <c r="B62" s="16"/>
      <c r="L62" s="16"/>
    </row>
    <row r="63" spans="2:12" ht="10.199999999999999">
      <c r="B63" s="16"/>
      <c r="L63" s="16"/>
    </row>
    <row r="64" spans="2:12" ht="10.199999999999999">
      <c r="B64" s="16"/>
      <c r="L64" s="16"/>
    </row>
    <row r="65" spans="2:12" s="1" customFormat="1" ht="13.2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ht="10.199999999999999">
      <c r="B66" s="16"/>
      <c r="L66" s="16"/>
    </row>
    <row r="67" spans="2:12" ht="10.199999999999999">
      <c r="B67" s="16"/>
      <c r="L67" s="16"/>
    </row>
    <row r="68" spans="2:12" ht="10.199999999999999">
      <c r="B68" s="16"/>
      <c r="L68" s="16"/>
    </row>
    <row r="69" spans="2:12" ht="10.199999999999999">
      <c r="B69" s="16"/>
      <c r="L69" s="16"/>
    </row>
    <row r="70" spans="2:12" ht="10.199999999999999">
      <c r="B70" s="16"/>
      <c r="L70" s="16"/>
    </row>
    <row r="71" spans="2:12" ht="10.199999999999999">
      <c r="B71" s="16"/>
      <c r="L71" s="16"/>
    </row>
    <row r="72" spans="2:12" ht="10.199999999999999">
      <c r="B72" s="16"/>
      <c r="L72" s="16"/>
    </row>
    <row r="73" spans="2:12" ht="10.199999999999999">
      <c r="B73" s="16"/>
      <c r="L73" s="16"/>
    </row>
    <row r="74" spans="2:12" ht="10.199999999999999">
      <c r="B74" s="16"/>
      <c r="L74" s="16"/>
    </row>
    <row r="75" spans="2:12" ht="10.199999999999999">
      <c r="B75" s="16"/>
      <c r="L75" s="16"/>
    </row>
    <row r="76" spans="2:12" s="1" customFormat="1" ht="13.2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" customHeight="1">
      <c r="B82" s="28"/>
      <c r="C82" s="17" t="s">
        <v>293</v>
      </c>
      <c r="L82" s="28"/>
    </row>
    <row r="83" spans="2:12" s="1" customFormat="1" ht="6.9" customHeight="1">
      <c r="B83" s="28"/>
      <c r="L83" s="28"/>
    </row>
    <row r="84" spans="2:12" s="1" customFormat="1" ht="12" customHeight="1">
      <c r="B84" s="28"/>
      <c r="C84" s="23" t="s">
        <v>15</v>
      </c>
      <c r="L84" s="28"/>
    </row>
    <row r="85" spans="2:12" s="1" customFormat="1" ht="16.5" customHeight="1">
      <c r="B85" s="28"/>
      <c r="E85" s="226" t="str">
        <f>E7</f>
        <v>Archeoskanzen Bojná</v>
      </c>
      <c r="F85" s="227"/>
      <c r="G85" s="227"/>
      <c r="H85" s="227"/>
      <c r="L85" s="28"/>
    </row>
    <row r="86" spans="2:12" ht="12" customHeight="1">
      <c r="B86" s="16"/>
      <c r="C86" s="23" t="s">
        <v>287</v>
      </c>
      <c r="L86" s="16"/>
    </row>
    <row r="87" spans="2:12" ht="16.5" customHeight="1">
      <c r="B87" s="16"/>
      <c r="E87" s="226" t="s">
        <v>909</v>
      </c>
      <c r="F87" s="183"/>
      <c r="G87" s="183"/>
      <c r="H87" s="183"/>
      <c r="L87" s="16"/>
    </row>
    <row r="88" spans="2:12" ht="12" customHeight="1">
      <c r="B88" s="16"/>
      <c r="C88" s="23" t="s">
        <v>289</v>
      </c>
      <c r="L88" s="16"/>
    </row>
    <row r="89" spans="2:12" s="1" customFormat="1" ht="16.5" customHeight="1">
      <c r="B89" s="28"/>
      <c r="E89" s="221" t="s">
        <v>910</v>
      </c>
      <c r="F89" s="228"/>
      <c r="G89" s="228"/>
      <c r="H89" s="228"/>
      <c r="L89" s="28"/>
    </row>
    <row r="90" spans="2:12" s="1" customFormat="1" ht="12" customHeight="1">
      <c r="B90" s="28"/>
      <c r="C90" s="23" t="s">
        <v>291</v>
      </c>
      <c r="L90" s="28"/>
    </row>
    <row r="91" spans="2:12" s="1" customFormat="1" ht="16.5" customHeight="1">
      <c r="B91" s="28"/>
      <c r="E91" s="208" t="str">
        <f>E13</f>
        <v>SO-2.1_L - Lávka</v>
      </c>
      <c r="F91" s="228"/>
      <c r="G91" s="228"/>
      <c r="H91" s="228"/>
      <c r="L91" s="28"/>
    </row>
    <row r="92" spans="2:12" s="1" customFormat="1" ht="6.9" customHeight="1">
      <c r="B92" s="28"/>
      <c r="L92" s="28"/>
    </row>
    <row r="93" spans="2:12" s="1" customFormat="1" ht="12" customHeight="1">
      <c r="B93" s="28"/>
      <c r="C93" s="23" t="s">
        <v>19</v>
      </c>
      <c r="F93" s="21" t="str">
        <f>F16</f>
        <v>okrajová časť obce Bojná</v>
      </c>
      <c r="I93" s="23" t="s">
        <v>21</v>
      </c>
      <c r="J93" s="51" t="str">
        <f>IF(J16="","",J16)</f>
        <v>19. 6. 2024</v>
      </c>
      <c r="L93" s="28"/>
    </row>
    <row r="94" spans="2:12" s="1" customFormat="1" ht="6.9" customHeight="1">
      <c r="B94" s="28"/>
      <c r="L94" s="28"/>
    </row>
    <row r="95" spans="2:12" s="1" customFormat="1" ht="40.049999999999997" customHeight="1">
      <c r="B95" s="28"/>
      <c r="C95" s="23" t="s">
        <v>23</v>
      </c>
      <c r="F95" s="21" t="str">
        <f>E19</f>
        <v>Obec Bojná, 201 Bojná, 956 01 Bojná</v>
      </c>
      <c r="I95" s="23" t="s">
        <v>29</v>
      </c>
      <c r="J95" s="26" t="str">
        <f>E25</f>
        <v>Projekt design s.r.o., Brezová 89/1B, Tovarníky</v>
      </c>
      <c r="L95" s="28"/>
    </row>
    <row r="96" spans="2:12" s="1" customFormat="1" ht="40.049999999999997" customHeight="1">
      <c r="B96" s="28"/>
      <c r="C96" s="23" t="s">
        <v>27</v>
      </c>
      <c r="F96" s="21" t="str">
        <f>IF(E22="","",E22)</f>
        <v>Vyplň údaj</v>
      </c>
      <c r="I96" s="23" t="s">
        <v>32</v>
      </c>
      <c r="J96" s="26" t="str">
        <f>E28</f>
        <v>Projekt design s.r.o., Brezová 89/1B, Tovarníky</v>
      </c>
      <c r="L96" s="28"/>
    </row>
    <row r="97" spans="2:47" s="1" customFormat="1" ht="10.35" customHeight="1">
      <c r="B97" s="28"/>
      <c r="L97" s="28"/>
    </row>
    <row r="98" spans="2:47" s="1" customFormat="1" ht="29.25" customHeight="1">
      <c r="B98" s="28"/>
      <c r="C98" s="107" t="s">
        <v>294</v>
      </c>
      <c r="D98" s="99"/>
      <c r="E98" s="99"/>
      <c r="F98" s="99"/>
      <c r="G98" s="99"/>
      <c r="H98" s="99"/>
      <c r="I98" s="99"/>
      <c r="J98" s="108" t="s">
        <v>295</v>
      </c>
      <c r="K98" s="99"/>
      <c r="L98" s="28"/>
    </row>
    <row r="99" spans="2:47" s="1" customFormat="1" ht="10.35" customHeight="1">
      <c r="B99" s="28"/>
      <c r="L99" s="28"/>
    </row>
    <row r="100" spans="2:47" s="1" customFormat="1" ht="22.8" customHeight="1">
      <c r="B100" s="28"/>
      <c r="C100" s="109" t="s">
        <v>296</v>
      </c>
      <c r="J100" s="65">
        <f>J132</f>
        <v>0</v>
      </c>
      <c r="L100" s="28"/>
      <c r="AU100" s="13" t="s">
        <v>297</v>
      </c>
    </row>
    <row r="101" spans="2:47" s="8" customFormat="1" ht="24.9" customHeight="1">
      <c r="B101" s="110"/>
      <c r="D101" s="111" t="s">
        <v>533</v>
      </c>
      <c r="E101" s="112"/>
      <c r="F101" s="112"/>
      <c r="G101" s="112"/>
      <c r="H101" s="112"/>
      <c r="I101" s="112"/>
      <c r="J101" s="113">
        <f>J133</f>
        <v>0</v>
      </c>
      <c r="L101" s="110"/>
    </row>
    <row r="102" spans="2:47" s="9" customFormat="1" ht="19.95" customHeight="1">
      <c r="B102" s="114"/>
      <c r="D102" s="115" t="s">
        <v>534</v>
      </c>
      <c r="E102" s="116"/>
      <c r="F102" s="116"/>
      <c r="G102" s="116"/>
      <c r="H102" s="116"/>
      <c r="I102" s="116"/>
      <c r="J102" s="117">
        <f>J134</f>
        <v>0</v>
      </c>
      <c r="L102" s="114"/>
    </row>
    <row r="103" spans="2:47" s="9" customFormat="1" ht="19.95" customHeight="1">
      <c r="B103" s="114"/>
      <c r="D103" s="115" t="s">
        <v>535</v>
      </c>
      <c r="E103" s="116"/>
      <c r="F103" s="116"/>
      <c r="G103" s="116"/>
      <c r="H103" s="116"/>
      <c r="I103" s="116"/>
      <c r="J103" s="117">
        <f>J140</f>
        <v>0</v>
      </c>
      <c r="L103" s="114"/>
    </row>
    <row r="104" spans="2:47" s="9" customFormat="1" ht="19.95" customHeight="1">
      <c r="B104" s="114"/>
      <c r="D104" s="115" t="s">
        <v>537</v>
      </c>
      <c r="E104" s="116"/>
      <c r="F104" s="116"/>
      <c r="G104" s="116"/>
      <c r="H104" s="116"/>
      <c r="I104" s="116"/>
      <c r="J104" s="117">
        <f>J145</f>
        <v>0</v>
      </c>
      <c r="L104" s="114"/>
    </row>
    <row r="105" spans="2:47" s="9" customFormat="1" ht="19.95" customHeight="1">
      <c r="B105" s="114"/>
      <c r="D105" s="115" t="s">
        <v>538</v>
      </c>
      <c r="E105" s="116"/>
      <c r="F105" s="116"/>
      <c r="G105" s="116"/>
      <c r="H105" s="116"/>
      <c r="I105" s="116"/>
      <c r="J105" s="117">
        <f>J148</f>
        <v>0</v>
      </c>
      <c r="L105" s="114"/>
    </row>
    <row r="106" spans="2:47" s="8" customFormat="1" ht="24.9" customHeight="1">
      <c r="B106" s="110"/>
      <c r="D106" s="111" t="s">
        <v>541</v>
      </c>
      <c r="E106" s="112"/>
      <c r="F106" s="112"/>
      <c r="G106" s="112"/>
      <c r="H106" s="112"/>
      <c r="I106" s="112"/>
      <c r="J106" s="113">
        <f>J150</f>
        <v>0</v>
      </c>
      <c r="L106" s="110"/>
    </row>
    <row r="107" spans="2:47" s="9" customFormat="1" ht="19.95" customHeight="1">
      <c r="B107" s="114"/>
      <c r="D107" s="115" t="s">
        <v>543</v>
      </c>
      <c r="E107" s="116"/>
      <c r="F107" s="116"/>
      <c r="G107" s="116"/>
      <c r="H107" s="116"/>
      <c r="I107" s="116"/>
      <c r="J107" s="117">
        <f>J151</f>
        <v>0</v>
      </c>
      <c r="L107" s="114"/>
    </row>
    <row r="108" spans="2:47" s="9" customFormat="1" ht="19.95" customHeight="1">
      <c r="B108" s="114"/>
      <c r="D108" s="115" t="s">
        <v>687</v>
      </c>
      <c r="E108" s="116"/>
      <c r="F108" s="116"/>
      <c r="G108" s="116"/>
      <c r="H108" s="116"/>
      <c r="I108" s="116"/>
      <c r="J108" s="117">
        <f>J159</f>
        <v>0</v>
      </c>
      <c r="L108" s="114"/>
    </row>
    <row r="109" spans="2:47" s="1" customFormat="1" ht="21.75" customHeight="1">
      <c r="B109" s="28"/>
      <c r="L109" s="28"/>
    </row>
    <row r="110" spans="2:47" s="1" customFormat="1" ht="6.9" customHeight="1"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28"/>
    </row>
    <row r="114" spans="2:12" s="1" customFormat="1" ht="6.9" customHeight="1">
      <c r="B114" s="45"/>
      <c r="C114" s="46"/>
      <c r="D114" s="46"/>
      <c r="E114" s="46"/>
      <c r="F114" s="46"/>
      <c r="G114" s="46"/>
      <c r="H114" s="46"/>
      <c r="I114" s="46"/>
      <c r="J114" s="46"/>
      <c r="K114" s="46"/>
      <c r="L114" s="28"/>
    </row>
    <row r="115" spans="2:12" s="1" customFormat="1" ht="24.9" customHeight="1">
      <c r="B115" s="28"/>
      <c r="C115" s="17" t="s">
        <v>303</v>
      </c>
      <c r="L115" s="28"/>
    </row>
    <row r="116" spans="2:12" s="1" customFormat="1" ht="6.9" customHeight="1">
      <c r="B116" s="28"/>
      <c r="L116" s="28"/>
    </row>
    <row r="117" spans="2:12" s="1" customFormat="1" ht="12" customHeight="1">
      <c r="B117" s="28"/>
      <c r="C117" s="23" t="s">
        <v>15</v>
      </c>
      <c r="L117" s="28"/>
    </row>
    <row r="118" spans="2:12" s="1" customFormat="1" ht="16.5" customHeight="1">
      <c r="B118" s="28"/>
      <c r="E118" s="226" t="str">
        <f>E7</f>
        <v>Archeoskanzen Bojná</v>
      </c>
      <c r="F118" s="227"/>
      <c r="G118" s="227"/>
      <c r="H118" s="227"/>
      <c r="L118" s="28"/>
    </row>
    <row r="119" spans="2:12" ht="12" customHeight="1">
      <c r="B119" s="16"/>
      <c r="C119" s="23" t="s">
        <v>287</v>
      </c>
      <c r="L119" s="16"/>
    </row>
    <row r="120" spans="2:12" ht="16.5" customHeight="1">
      <c r="B120" s="16"/>
      <c r="E120" s="226" t="s">
        <v>909</v>
      </c>
      <c r="F120" s="183"/>
      <c r="G120" s="183"/>
      <c r="H120" s="183"/>
      <c r="L120" s="16"/>
    </row>
    <row r="121" spans="2:12" ht="12" customHeight="1">
      <c r="B121" s="16"/>
      <c r="C121" s="23" t="s">
        <v>289</v>
      </c>
      <c r="L121" s="16"/>
    </row>
    <row r="122" spans="2:12" s="1" customFormat="1" ht="16.5" customHeight="1">
      <c r="B122" s="28"/>
      <c r="E122" s="221" t="s">
        <v>910</v>
      </c>
      <c r="F122" s="228"/>
      <c r="G122" s="228"/>
      <c r="H122" s="228"/>
      <c r="L122" s="28"/>
    </row>
    <row r="123" spans="2:12" s="1" customFormat="1" ht="12" customHeight="1">
      <c r="B123" s="28"/>
      <c r="C123" s="23" t="s">
        <v>291</v>
      </c>
      <c r="L123" s="28"/>
    </row>
    <row r="124" spans="2:12" s="1" customFormat="1" ht="16.5" customHeight="1">
      <c r="B124" s="28"/>
      <c r="E124" s="208" t="str">
        <f>E13</f>
        <v>SO-2.1_L - Lávka</v>
      </c>
      <c r="F124" s="228"/>
      <c r="G124" s="228"/>
      <c r="H124" s="228"/>
      <c r="L124" s="28"/>
    </row>
    <row r="125" spans="2:12" s="1" customFormat="1" ht="6.9" customHeight="1">
      <c r="B125" s="28"/>
      <c r="L125" s="28"/>
    </row>
    <row r="126" spans="2:12" s="1" customFormat="1" ht="12" customHeight="1">
      <c r="B126" s="28"/>
      <c r="C126" s="23" t="s">
        <v>19</v>
      </c>
      <c r="F126" s="21" t="str">
        <f>F16</f>
        <v>okrajová časť obce Bojná</v>
      </c>
      <c r="I126" s="23" t="s">
        <v>21</v>
      </c>
      <c r="J126" s="51" t="str">
        <f>IF(J16="","",J16)</f>
        <v>19. 6. 2024</v>
      </c>
      <c r="L126" s="28"/>
    </row>
    <row r="127" spans="2:12" s="1" customFormat="1" ht="6.9" customHeight="1">
      <c r="B127" s="28"/>
      <c r="L127" s="28"/>
    </row>
    <row r="128" spans="2:12" s="1" customFormat="1" ht="40.049999999999997" customHeight="1">
      <c r="B128" s="28"/>
      <c r="C128" s="23" t="s">
        <v>23</v>
      </c>
      <c r="F128" s="21" t="str">
        <f>E19</f>
        <v>Obec Bojná, 201 Bojná, 956 01 Bojná</v>
      </c>
      <c r="I128" s="23" t="s">
        <v>29</v>
      </c>
      <c r="J128" s="26" t="str">
        <f>E25</f>
        <v>Projekt design s.r.o., Brezová 89/1B, Tovarníky</v>
      </c>
      <c r="L128" s="28"/>
    </row>
    <row r="129" spans="2:65" s="1" customFormat="1" ht="40.049999999999997" customHeight="1">
      <c r="B129" s="28"/>
      <c r="C129" s="23" t="s">
        <v>27</v>
      </c>
      <c r="F129" s="21" t="str">
        <f>IF(E22="","",E22)</f>
        <v>Vyplň údaj</v>
      </c>
      <c r="I129" s="23" t="s">
        <v>32</v>
      </c>
      <c r="J129" s="26" t="str">
        <f>E28</f>
        <v>Projekt design s.r.o., Brezová 89/1B, Tovarníky</v>
      </c>
      <c r="L129" s="28"/>
    </row>
    <row r="130" spans="2:65" s="1" customFormat="1" ht="10.35" customHeight="1">
      <c r="B130" s="28"/>
      <c r="L130" s="28"/>
    </row>
    <row r="131" spans="2:65" s="10" customFormat="1" ht="29.25" customHeight="1">
      <c r="B131" s="118"/>
      <c r="C131" s="119" t="s">
        <v>304</v>
      </c>
      <c r="D131" s="120" t="s">
        <v>60</v>
      </c>
      <c r="E131" s="120" t="s">
        <v>56</v>
      </c>
      <c r="F131" s="120" t="s">
        <v>7531</v>
      </c>
      <c r="G131" s="120" t="s">
        <v>305</v>
      </c>
      <c r="H131" s="120" t="s">
        <v>306</v>
      </c>
      <c r="I131" s="120" t="s">
        <v>307</v>
      </c>
      <c r="J131" s="121" t="s">
        <v>295</v>
      </c>
      <c r="K131" s="122" t="s">
        <v>308</v>
      </c>
      <c r="L131" s="118"/>
      <c r="M131" s="58" t="s">
        <v>1</v>
      </c>
      <c r="N131" s="59" t="s">
        <v>39</v>
      </c>
      <c r="O131" s="59" t="s">
        <v>309</v>
      </c>
      <c r="P131" s="59" t="s">
        <v>310</v>
      </c>
      <c r="Q131" s="59" t="s">
        <v>311</v>
      </c>
      <c r="R131" s="59" t="s">
        <v>312</v>
      </c>
      <c r="S131" s="59" t="s">
        <v>313</v>
      </c>
      <c r="T131" s="60" t="s">
        <v>314</v>
      </c>
    </row>
    <row r="132" spans="2:65" s="1" customFormat="1" ht="22.8" customHeight="1">
      <c r="B132" s="28"/>
      <c r="C132" s="63" t="s">
        <v>296</v>
      </c>
      <c r="J132" s="123">
        <f>BK132</f>
        <v>0</v>
      </c>
      <c r="L132" s="28"/>
      <c r="M132" s="61"/>
      <c r="N132" s="52"/>
      <c r="O132" s="52"/>
      <c r="P132" s="124">
        <f>P133+P150</f>
        <v>0</v>
      </c>
      <c r="Q132" s="52"/>
      <c r="R132" s="124">
        <f>R133+R150</f>
        <v>66.550301000000019</v>
      </c>
      <c r="S132" s="52"/>
      <c r="T132" s="125">
        <f>T133+T150</f>
        <v>0</v>
      </c>
      <c r="AT132" s="13" t="s">
        <v>74</v>
      </c>
      <c r="AU132" s="13" t="s">
        <v>297</v>
      </c>
      <c r="BK132" s="126">
        <f>BK133+BK150</f>
        <v>0</v>
      </c>
    </row>
    <row r="133" spans="2:65" s="11" customFormat="1" ht="25.95" customHeight="1">
      <c r="B133" s="127"/>
      <c r="D133" s="128" t="s">
        <v>74</v>
      </c>
      <c r="E133" s="129" t="s">
        <v>546</v>
      </c>
      <c r="F133" s="129" t="s">
        <v>547</v>
      </c>
      <c r="I133" s="130"/>
      <c r="J133" s="131">
        <f>BK133</f>
        <v>0</v>
      </c>
      <c r="L133" s="127"/>
      <c r="M133" s="132"/>
      <c r="P133" s="133">
        <f>P134+P140+P145+P148</f>
        <v>0</v>
      </c>
      <c r="R133" s="133">
        <f>R134+R140+R145+R148</f>
        <v>60.268000000000015</v>
      </c>
      <c r="T133" s="134">
        <f>T134+T140+T145+T148</f>
        <v>0</v>
      </c>
      <c r="AR133" s="128" t="s">
        <v>82</v>
      </c>
      <c r="AT133" s="135" t="s">
        <v>74</v>
      </c>
      <c r="AU133" s="135" t="s">
        <v>75</v>
      </c>
      <c r="AY133" s="128" t="s">
        <v>317</v>
      </c>
      <c r="BK133" s="136">
        <f>BK134+BK140+BK145+BK148</f>
        <v>0</v>
      </c>
    </row>
    <row r="134" spans="2:65" s="11" customFormat="1" ht="22.8" customHeight="1">
      <c r="B134" s="127"/>
      <c r="D134" s="128" t="s">
        <v>74</v>
      </c>
      <c r="E134" s="137" t="s">
        <v>82</v>
      </c>
      <c r="F134" s="137" t="s">
        <v>548</v>
      </c>
      <c r="I134" s="130"/>
      <c r="J134" s="138">
        <f>BK134</f>
        <v>0</v>
      </c>
      <c r="L134" s="127"/>
      <c r="M134" s="132"/>
      <c r="P134" s="133">
        <f>SUM(P135:P139)</f>
        <v>0</v>
      </c>
      <c r="R134" s="133">
        <f>SUM(R135:R139)</f>
        <v>0</v>
      </c>
      <c r="T134" s="134">
        <f>SUM(T135:T139)</f>
        <v>0</v>
      </c>
      <c r="AR134" s="128" t="s">
        <v>82</v>
      </c>
      <c r="AT134" s="135" t="s">
        <v>74</v>
      </c>
      <c r="AU134" s="135" t="s">
        <v>82</v>
      </c>
      <c r="AY134" s="128" t="s">
        <v>317</v>
      </c>
      <c r="BK134" s="136">
        <f>SUM(BK135:BK139)</f>
        <v>0</v>
      </c>
    </row>
    <row r="135" spans="2:65" s="1" customFormat="1" ht="24.15" customHeight="1">
      <c r="B135" s="139"/>
      <c r="C135" s="140" t="s">
        <v>82</v>
      </c>
      <c r="D135" s="140" t="s">
        <v>319</v>
      </c>
      <c r="E135" s="141" t="s">
        <v>705</v>
      </c>
      <c r="F135" s="142" t="s">
        <v>706</v>
      </c>
      <c r="G135" s="143" t="s">
        <v>322</v>
      </c>
      <c r="H135" s="144">
        <v>7.68</v>
      </c>
      <c r="I135" s="145"/>
      <c r="J135" s="146">
        <f>ROUND(I135*H135,2)</f>
        <v>0</v>
      </c>
      <c r="K135" s="147"/>
      <c r="L135" s="28"/>
      <c r="M135" s="148" t="s">
        <v>1</v>
      </c>
      <c r="N135" s="149" t="s">
        <v>41</v>
      </c>
      <c r="P135" s="150">
        <f>O135*H135</f>
        <v>0</v>
      </c>
      <c r="Q135" s="150">
        <v>0</v>
      </c>
      <c r="R135" s="150">
        <f>Q135*H135</f>
        <v>0</v>
      </c>
      <c r="S135" s="150">
        <v>0</v>
      </c>
      <c r="T135" s="151">
        <f>S135*H135</f>
        <v>0</v>
      </c>
      <c r="AR135" s="152" t="s">
        <v>259</v>
      </c>
      <c r="AT135" s="152" t="s">
        <v>319</v>
      </c>
      <c r="AU135" s="152" t="s">
        <v>87</v>
      </c>
      <c r="AY135" s="13" t="s">
        <v>317</v>
      </c>
      <c r="BE135" s="153">
        <f>IF(N135="základná",J135,0)</f>
        <v>0</v>
      </c>
      <c r="BF135" s="153">
        <f>IF(N135="znížená",J135,0)</f>
        <v>0</v>
      </c>
      <c r="BG135" s="153">
        <f>IF(N135="zákl. prenesená",J135,0)</f>
        <v>0</v>
      </c>
      <c r="BH135" s="153">
        <f>IF(N135="zníž. prenesená",J135,0)</f>
        <v>0</v>
      </c>
      <c r="BI135" s="153">
        <f>IF(N135="nulová",J135,0)</f>
        <v>0</v>
      </c>
      <c r="BJ135" s="13" t="s">
        <v>87</v>
      </c>
      <c r="BK135" s="153">
        <f>ROUND(I135*H135,2)</f>
        <v>0</v>
      </c>
      <c r="BL135" s="13" t="s">
        <v>259</v>
      </c>
      <c r="BM135" s="152" t="s">
        <v>1003</v>
      </c>
    </row>
    <row r="136" spans="2:65" s="1" customFormat="1" ht="24.15" customHeight="1">
      <c r="B136" s="139"/>
      <c r="C136" s="140" t="s">
        <v>87</v>
      </c>
      <c r="D136" s="140" t="s">
        <v>319</v>
      </c>
      <c r="E136" s="141" t="s">
        <v>708</v>
      </c>
      <c r="F136" s="142" t="s">
        <v>709</v>
      </c>
      <c r="G136" s="143" t="s">
        <v>322</v>
      </c>
      <c r="H136" s="144">
        <v>7.68</v>
      </c>
      <c r="I136" s="145"/>
      <c r="J136" s="146">
        <f>ROUND(I136*H136,2)</f>
        <v>0</v>
      </c>
      <c r="K136" s="147"/>
      <c r="L136" s="28"/>
      <c r="M136" s="148" t="s">
        <v>1</v>
      </c>
      <c r="N136" s="149" t="s">
        <v>41</v>
      </c>
      <c r="P136" s="150">
        <f>O136*H136</f>
        <v>0</v>
      </c>
      <c r="Q136" s="150">
        <v>0</v>
      </c>
      <c r="R136" s="150">
        <f>Q136*H136</f>
        <v>0</v>
      </c>
      <c r="S136" s="150">
        <v>0</v>
      </c>
      <c r="T136" s="151">
        <f>S136*H136</f>
        <v>0</v>
      </c>
      <c r="AR136" s="152" t="s">
        <v>259</v>
      </c>
      <c r="AT136" s="152" t="s">
        <v>319</v>
      </c>
      <c r="AU136" s="152" t="s">
        <v>87</v>
      </c>
      <c r="AY136" s="13" t="s">
        <v>317</v>
      </c>
      <c r="BE136" s="153">
        <f>IF(N136="základná",J136,0)</f>
        <v>0</v>
      </c>
      <c r="BF136" s="153">
        <f>IF(N136="znížená",J136,0)</f>
        <v>0</v>
      </c>
      <c r="BG136" s="153">
        <f>IF(N136="zákl. prenesená",J136,0)</f>
        <v>0</v>
      </c>
      <c r="BH136" s="153">
        <f>IF(N136="zníž. prenesená",J136,0)</f>
        <v>0</v>
      </c>
      <c r="BI136" s="153">
        <f>IF(N136="nulová",J136,0)</f>
        <v>0</v>
      </c>
      <c r="BJ136" s="13" t="s">
        <v>87</v>
      </c>
      <c r="BK136" s="153">
        <f>ROUND(I136*H136,2)</f>
        <v>0</v>
      </c>
      <c r="BL136" s="13" t="s">
        <v>259</v>
      </c>
      <c r="BM136" s="152" t="s">
        <v>1004</v>
      </c>
    </row>
    <row r="137" spans="2:65" s="1" customFormat="1" ht="37.799999999999997" customHeight="1">
      <c r="B137" s="139"/>
      <c r="C137" s="140" t="s">
        <v>92</v>
      </c>
      <c r="D137" s="140" t="s">
        <v>319</v>
      </c>
      <c r="E137" s="141" t="s">
        <v>558</v>
      </c>
      <c r="F137" s="142" t="s">
        <v>559</v>
      </c>
      <c r="G137" s="143" t="s">
        <v>322</v>
      </c>
      <c r="H137" s="144">
        <v>7.68</v>
      </c>
      <c r="I137" s="145"/>
      <c r="J137" s="146">
        <f>ROUND(I137*H137,2)</f>
        <v>0</v>
      </c>
      <c r="K137" s="147"/>
      <c r="L137" s="28"/>
      <c r="M137" s="148" t="s">
        <v>1</v>
      </c>
      <c r="N137" s="149" t="s">
        <v>41</v>
      </c>
      <c r="P137" s="150">
        <f>O137*H137</f>
        <v>0</v>
      </c>
      <c r="Q137" s="150">
        <v>0</v>
      </c>
      <c r="R137" s="150">
        <f>Q137*H137</f>
        <v>0</v>
      </c>
      <c r="S137" s="150">
        <v>0</v>
      </c>
      <c r="T137" s="151">
        <f>S137*H137</f>
        <v>0</v>
      </c>
      <c r="AR137" s="152" t="s">
        <v>259</v>
      </c>
      <c r="AT137" s="152" t="s">
        <v>319</v>
      </c>
      <c r="AU137" s="152" t="s">
        <v>87</v>
      </c>
      <c r="AY137" s="13" t="s">
        <v>317</v>
      </c>
      <c r="BE137" s="153">
        <f>IF(N137="základná",J137,0)</f>
        <v>0</v>
      </c>
      <c r="BF137" s="153">
        <f>IF(N137="znížená",J137,0)</f>
        <v>0</v>
      </c>
      <c r="BG137" s="153">
        <f>IF(N137="zákl. prenesená",J137,0)</f>
        <v>0</v>
      </c>
      <c r="BH137" s="153">
        <f>IF(N137="zníž. prenesená",J137,0)</f>
        <v>0</v>
      </c>
      <c r="BI137" s="153">
        <f>IF(N137="nulová",J137,0)</f>
        <v>0</v>
      </c>
      <c r="BJ137" s="13" t="s">
        <v>87</v>
      </c>
      <c r="BK137" s="153">
        <f>ROUND(I137*H137,2)</f>
        <v>0</v>
      </c>
      <c r="BL137" s="13" t="s">
        <v>259</v>
      </c>
      <c r="BM137" s="152" t="s">
        <v>1005</v>
      </c>
    </row>
    <row r="138" spans="2:65" s="1" customFormat="1" ht="16.5" customHeight="1">
      <c r="B138" s="139"/>
      <c r="C138" s="140" t="s">
        <v>259</v>
      </c>
      <c r="D138" s="140" t="s">
        <v>319</v>
      </c>
      <c r="E138" s="141" t="s">
        <v>561</v>
      </c>
      <c r="F138" s="142" t="s">
        <v>562</v>
      </c>
      <c r="G138" s="143" t="s">
        <v>322</v>
      </c>
      <c r="H138" s="144">
        <v>7.68</v>
      </c>
      <c r="I138" s="145"/>
      <c r="J138" s="146">
        <f>ROUND(I138*H138,2)</f>
        <v>0</v>
      </c>
      <c r="K138" s="147"/>
      <c r="L138" s="28"/>
      <c r="M138" s="148" t="s">
        <v>1</v>
      </c>
      <c r="N138" s="149" t="s">
        <v>41</v>
      </c>
      <c r="P138" s="150">
        <f>O138*H138</f>
        <v>0</v>
      </c>
      <c r="Q138" s="150">
        <v>0</v>
      </c>
      <c r="R138" s="150">
        <f>Q138*H138</f>
        <v>0</v>
      </c>
      <c r="S138" s="150">
        <v>0</v>
      </c>
      <c r="T138" s="151">
        <f>S138*H138</f>
        <v>0</v>
      </c>
      <c r="AR138" s="152" t="s">
        <v>259</v>
      </c>
      <c r="AT138" s="152" t="s">
        <v>319</v>
      </c>
      <c r="AU138" s="152" t="s">
        <v>87</v>
      </c>
      <c r="AY138" s="13" t="s">
        <v>317</v>
      </c>
      <c r="BE138" s="153">
        <f>IF(N138="základná",J138,0)</f>
        <v>0</v>
      </c>
      <c r="BF138" s="153">
        <f>IF(N138="znížená",J138,0)</f>
        <v>0</v>
      </c>
      <c r="BG138" s="153">
        <f>IF(N138="zákl. prenesená",J138,0)</f>
        <v>0</v>
      </c>
      <c r="BH138" s="153">
        <f>IF(N138="zníž. prenesená",J138,0)</f>
        <v>0</v>
      </c>
      <c r="BI138" s="153">
        <f>IF(N138="nulová",J138,0)</f>
        <v>0</v>
      </c>
      <c r="BJ138" s="13" t="s">
        <v>87</v>
      </c>
      <c r="BK138" s="153">
        <f>ROUND(I138*H138,2)</f>
        <v>0</v>
      </c>
      <c r="BL138" s="13" t="s">
        <v>259</v>
      </c>
      <c r="BM138" s="152" t="s">
        <v>1006</v>
      </c>
    </row>
    <row r="139" spans="2:65" s="1" customFormat="1" ht="24.15" customHeight="1">
      <c r="B139" s="139"/>
      <c r="C139" s="140" t="s">
        <v>262</v>
      </c>
      <c r="D139" s="140" t="s">
        <v>319</v>
      </c>
      <c r="E139" s="141" t="s">
        <v>1007</v>
      </c>
      <c r="F139" s="142" t="s">
        <v>1008</v>
      </c>
      <c r="G139" s="143" t="s">
        <v>322</v>
      </c>
      <c r="H139" s="144">
        <v>1.76</v>
      </c>
      <c r="I139" s="145"/>
      <c r="J139" s="146">
        <f>ROUND(I139*H139,2)</f>
        <v>0</v>
      </c>
      <c r="K139" s="147"/>
      <c r="L139" s="28"/>
      <c r="M139" s="148" t="s">
        <v>1</v>
      </c>
      <c r="N139" s="149" t="s">
        <v>41</v>
      </c>
      <c r="P139" s="150">
        <f>O139*H139</f>
        <v>0</v>
      </c>
      <c r="Q139" s="150">
        <v>0</v>
      </c>
      <c r="R139" s="150">
        <f>Q139*H139</f>
        <v>0</v>
      </c>
      <c r="S139" s="150">
        <v>0</v>
      </c>
      <c r="T139" s="151">
        <f>S139*H139</f>
        <v>0</v>
      </c>
      <c r="AR139" s="152" t="s">
        <v>259</v>
      </c>
      <c r="AT139" s="152" t="s">
        <v>319</v>
      </c>
      <c r="AU139" s="152" t="s">
        <v>87</v>
      </c>
      <c r="AY139" s="13" t="s">
        <v>317</v>
      </c>
      <c r="BE139" s="153">
        <f>IF(N139="základná",J139,0)</f>
        <v>0</v>
      </c>
      <c r="BF139" s="153">
        <f>IF(N139="znížená",J139,0)</f>
        <v>0</v>
      </c>
      <c r="BG139" s="153">
        <f>IF(N139="zákl. prenesená",J139,0)</f>
        <v>0</v>
      </c>
      <c r="BH139" s="153">
        <f>IF(N139="zníž. prenesená",J139,0)</f>
        <v>0</v>
      </c>
      <c r="BI139" s="153">
        <f>IF(N139="nulová",J139,0)</f>
        <v>0</v>
      </c>
      <c r="BJ139" s="13" t="s">
        <v>87</v>
      </c>
      <c r="BK139" s="153">
        <f>ROUND(I139*H139,2)</f>
        <v>0</v>
      </c>
      <c r="BL139" s="13" t="s">
        <v>259</v>
      </c>
      <c r="BM139" s="152" t="s">
        <v>1009</v>
      </c>
    </row>
    <row r="140" spans="2:65" s="11" customFormat="1" ht="22.8" customHeight="1">
      <c r="B140" s="127"/>
      <c r="D140" s="128" t="s">
        <v>74</v>
      </c>
      <c r="E140" s="137" t="s">
        <v>87</v>
      </c>
      <c r="F140" s="137" t="s">
        <v>564</v>
      </c>
      <c r="I140" s="130"/>
      <c r="J140" s="138">
        <f>BK140</f>
        <v>0</v>
      </c>
      <c r="L140" s="127"/>
      <c r="M140" s="132"/>
      <c r="P140" s="133">
        <f>SUM(P141:P144)</f>
        <v>0</v>
      </c>
      <c r="R140" s="133">
        <f>SUM(R141:R144)</f>
        <v>59.184000000000012</v>
      </c>
      <c r="T140" s="134">
        <f>SUM(T141:T144)</f>
        <v>0</v>
      </c>
      <c r="AR140" s="128" t="s">
        <v>82</v>
      </c>
      <c r="AT140" s="135" t="s">
        <v>74</v>
      </c>
      <c r="AU140" s="135" t="s">
        <v>82</v>
      </c>
      <c r="AY140" s="128" t="s">
        <v>317</v>
      </c>
      <c r="BK140" s="136">
        <f>SUM(BK141:BK144)</f>
        <v>0</v>
      </c>
    </row>
    <row r="141" spans="2:65" s="1" customFormat="1" ht="16.5" customHeight="1">
      <c r="B141" s="139"/>
      <c r="C141" s="140" t="s">
        <v>265</v>
      </c>
      <c r="D141" s="140" t="s">
        <v>319</v>
      </c>
      <c r="E141" s="141" t="s">
        <v>1010</v>
      </c>
      <c r="F141" s="142" t="s">
        <v>1011</v>
      </c>
      <c r="G141" s="143" t="s">
        <v>322</v>
      </c>
      <c r="H141" s="144">
        <v>4.08</v>
      </c>
      <c r="I141" s="145"/>
      <c r="J141" s="146">
        <f>ROUND(I141*H141,2)</f>
        <v>0</v>
      </c>
      <c r="K141" s="147"/>
      <c r="L141" s="28"/>
      <c r="M141" s="148" t="s">
        <v>1</v>
      </c>
      <c r="N141" s="149" t="s">
        <v>41</v>
      </c>
      <c r="P141" s="150">
        <f>O141*H141</f>
        <v>0</v>
      </c>
      <c r="Q141" s="150">
        <v>8.9480000000000004</v>
      </c>
      <c r="R141" s="150">
        <f>Q141*H141</f>
        <v>36.507840000000002</v>
      </c>
      <c r="S141" s="150">
        <v>0</v>
      </c>
      <c r="T141" s="151">
        <f>S141*H141</f>
        <v>0</v>
      </c>
      <c r="AR141" s="152" t="s">
        <v>259</v>
      </c>
      <c r="AT141" s="152" t="s">
        <v>319</v>
      </c>
      <c r="AU141" s="152" t="s">
        <v>87</v>
      </c>
      <c r="AY141" s="13" t="s">
        <v>317</v>
      </c>
      <c r="BE141" s="153">
        <f>IF(N141="základná",J141,0)</f>
        <v>0</v>
      </c>
      <c r="BF141" s="153">
        <f>IF(N141="znížená",J141,0)</f>
        <v>0</v>
      </c>
      <c r="BG141" s="153">
        <f>IF(N141="zákl. prenesená",J141,0)</f>
        <v>0</v>
      </c>
      <c r="BH141" s="153">
        <f>IF(N141="zníž. prenesená",J141,0)</f>
        <v>0</v>
      </c>
      <c r="BI141" s="153">
        <f>IF(N141="nulová",J141,0)</f>
        <v>0</v>
      </c>
      <c r="BJ141" s="13" t="s">
        <v>87</v>
      </c>
      <c r="BK141" s="153">
        <f>ROUND(I141*H141,2)</f>
        <v>0</v>
      </c>
      <c r="BL141" s="13" t="s">
        <v>259</v>
      </c>
      <c r="BM141" s="152" t="s">
        <v>1012</v>
      </c>
    </row>
    <row r="142" spans="2:65" s="1" customFormat="1" ht="24.15" customHeight="1">
      <c r="B142" s="139"/>
      <c r="C142" s="140" t="s">
        <v>268</v>
      </c>
      <c r="D142" s="140" t="s">
        <v>319</v>
      </c>
      <c r="E142" s="141" t="s">
        <v>1013</v>
      </c>
      <c r="F142" s="142" t="s">
        <v>1014</v>
      </c>
      <c r="G142" s="143" t="s">
        <v>375</v>
      </c>
      <c r="H142" s="144">
        <v>6.64</v>
      </c>
      <c r="I142" s="145"/>
      <c r="J142" s="146">
        <f>ROUND(I142*H142,2)</f>
        <v>0</v>
      </c>
      <c r="K142" s="147"/>
      <c r="L142" s="28"/>
      <c r="M142" s="148" t="s">
        <v>1</v>
      </c>
      <c r="N142" s="149" t="s">
        <v>41</v>
      </c>
      <c r="P142" s="150">
        <f>O142*H142</f>
        <v>0</v>
      </c>
      <c r="Q142" s="150">
        <v>4.0000000000000001E-3</v>
      </c>
      <c r="R142" s="150">
        <f>Q142*H142</f>
        <v>2.656E-2</v>
      </c>
      <c r="S142" s="150">
        <v>0</v>
      </c>
      <c r="T142" s="151">
        <f>S142*H142</f>
        <v>0</v>
      </c>
      <c r="AR142" s="152" t="s">
        <v>259</v>
      </c>
      <c r="AT142" s="152" t="s">
        <v>319</v>
      </c>
      <c r="AU142" s="152" t="s">
        <v>87</v>
      </c>
      <c r="AY142" s="13" t="s">
        <v>317</v>
      </c>
      <c r="BE142" s="153">
        <f>IF(N142="základná",J142,0)</f>
        <v>0</v>
      </c>
      <c r="BF142" s="153">
        <f>IF(N142="znížená",J142,0)</f>
        <v>0</v>
      </c>
      <c r="BG142" s="153">
        <f>IF(N142="zákl. prenesená",J142,0)</f>
        <v>0</v>
      </c>
      <c r="BH142" s="153">
        <f>IF(N142="zníž. prenesená",J142,0)</f>
        <v>0</v>
      </c>
      <c r="BI142" s="153">
        <f>IF(N142="nulová",J142,0)</f>
        <v>0</v>
      </c>
      <c r="BJ142" s="13" t="s">
        <v>87</v>
      </c>
      <c r="BK142" s="153">
        <f>ROUND(I142*H142,2)</f>
        <v>0</v>
      </c>
      <c r="BL142" s="13" t="s">
        <v>259</v>
      </c>
      <c r="BM142" s="152" t="s">
        <v>1015</v>
      </c>
    </row>
    <row r="143" spans="2:65" s="1" customFormat="1" ht="24.15" customHeight="1">
      <c r="B143" s="139"/>
      <c r="C143" s="140" t="s">
        <v>271</v>
      </c>
      <c r="D143" s="140" t="s">
        <v>319</v>
      </c>
      <c r="E143" s="141" t="s">
        <v>1016</v>
      </c>
      <c r="F143" s="142" t="s">
        <v>1017</v>
      </c>
      <c r="G143" s="143" t="s">
        <v>375</v>
      </c>
      <c r="H143" s="144">
        <v>6.64</v>
      </c>
      <c r="I143" s="145"/>
      <c r="J143" s="146">
        <f>ROUND(I143*H143,2)</f>
        <v>0</v>
      </c>
      <c r="K143" s="147"/>
      <c r="L143" s="28"/>
      <c r="M143" s="148" t="s">
        <v>1</v>
      </c>
      <c r="N143" s="149" t="s">
        <v>41</v>
      </c>
      <c r="P143" s="150">
        <f>O143*H143</f>
        <v>0</v>
      </c>
      <c r="Q143" s="150">
        <v>0</v>
      </c>
      <c r="R143" s="150">
        <f>Q143*H143</f>
        <v>0</v>
      </c>
      <c r="S143" s="150">
        <v>0</v>
      </c>
      <c r="T143" s="151">
        <f>S143*H143</f>
        <v>0</v>
      </c>
      <c r="AR143" s="152" t="s">
        <v>259</v>
      </c>
      <c r="AT143" s="152" t="s">
        <v>319</v>
      </c>
      <c r="AU143" s="152" t="s">
        <v>87</v>
      </c>
      <c r="AY143" s="13" t="s">
        <v>317</v>
      </c>
      <c r="BE143" s="153">
        <f>IF(N143="základná",J143,0)</f>
        <v>0</v>
      </c>
      <c r="BF143" s="153">
        <f>IF(N143="znížená",J143,0)</f>
        <v>0</v>
      </c>
      <c r="BG143" s="153">
        <f>IF(N143="zákl. prenesená",J143,0)</f>
        <v>0</v>
      </c>
      <c r="BH143" s="153">
        <f>IF(N143="zníž. prenesená",J143,0)</f>
        <v>0</v>
      </c>
      <c r="BI143" s="153">
        <f>IF(N143="nulová",J143,0)</f>
        <v>0</v>
      </c>
      <c r="BJ143" s="13" t="s">
        <v>87</v>
      </c>
      <c r="BK143" s="153">
        <f>ROUND(I143*H143,2)</f>
        <v>0</v>
      </c>
      <c r="BL143" s="13" t="s">
        <v>259</v>
      </c>
      <c r="BM143" s="152" t="s">
        <v>1018</v>
      </c>
    </row>
    <row r="144" spans="2:65" s="1" customFormat="1" ht="16.5" customHeight="1">
      <c r="B144" s="139"/>
      <c r="C144" s="140" t="s">
        <v>274</v>
      </c>
      <c r="D144" s="140" t="s">
        <v>319</v>
      </c>
      <c r="E144" s="141" t="s">
        <v>1019</v>
      </c>
      <c r="F144" s="142" t="s">
        <v>1020</v>
      </c>
      <c r="G144" s="143" t="s">
        <v>322</v>
      </c>
      <c r="H144" s="144">
        <v>3.2</v>
      </c>
      <c r="I144" s="145"/>
      <c r="J144" s="146">
        <f>ROUND(I144*H144,2)</f>
        <v>0</v>
      </c>
      <c r="K144" s="147"/>
      <c r="L144" s="28"/>
      <c r="M144" s="148" t="s">
        <v>1</v>
      </c>
      <c r="N144" s="149" t="s">
        <v>41</v>
      </c>
      <c r="P144" s="150">
        <f>O144*H144</f>
        <v>0</v>
      </c>
      <c r="Q144" s="150">
        <v>7.0780000000000003</v>
      </c>
      <c r="R144" s="150">
        <f>Q144*H144</f>
        <v>22.649600000000003</v>
      </c>
      <c r="S144" s="150">
        <v>0</v>
      </c>
      <c r="T144" s="151">
        <f>S144*H144</f>
        <v>0</v>
      </c>
      <c r="AR144" s="152" t="s">
        <v>259</v>
      </c>
      <c r="AT144" s="152" t="s">
        <v>319</v>
      </c>
      <c r="AU144" s="152" t="s">
        <v>87</v>
      </c>
      <c r="AY144" s="13" t="s">
        <v>317</v>
      </c>
      <c r="BE144" s="153">
        <f>IF(N144="základná",J144,0)</f>
        <v>0</v>
      </c>
      <c r="BF144" s="153">
        <f>IF(N144="znížená",J144,0)</f>
        <v>0</v>
      </c>
      <c r="BG144" s="153">
        <f>IF(N144="zákl. prenesená",J144,0)</f>
        <v>0</v>
      </c>
      <c r="BH144" s="153">
        <f>IF(N144="zníž. prenesená",J144,0)</f>
        <v>0</v>
      </c>
      <c r="BI144" s="153">
        <f>IF(N144="nulová",J144,0)</f>
        <v>0</v>
      </c>
      <c r="BJ144" s="13" t="s">
        <v>87</v>
      </c>
      <c r="BK144" s="153">
        <f>ROUND(I144*H144,2)</f>
        <v>0</v>
      </c>
      <c r="BL144" s="13" t="s">
        <v>259</v>
      </c>
      <c r="BM144" s="152" t="s">
        <v>1021</v>
      </c>
    </row>
    <row r="145" spans="2:65" s="11" customFormat="1" ht="22.8" customHeight="1">
      <c r="B145" s="127"/>
      <c r="D145" s="128" t="s">
        <v>74</v>
      </c>
      <c r="E145" s="137" t="s">
        <v>274</v>
      </c>
      <c r="F145" s="137" t="s">
        <v>585</v>
      </c>
      <c r="I145" s="130"/>
      <c r="J145" s="138">
        <f>BK145</f>
        <v>0</v>
      </c>
      <c r="L145" s="127"/>
      <c r="M145" s="132"/>
      <c r="P145" s="133">
        <f>SUM(P146:P147)</f>
        <v>0</v>
      </c>
      <c r="R145" s="133">
        <f>SUM(R146:R147)</f>
        <v>1.0840000000000001</v>
      </c>
      <c r="T145" s="134">
        <f>SUM(T146:T147)</f>
        <v>0</v>
      </c>
      <c r="AR145" s="128" t="s">
        <v>82</v>
      </c>
      <c r="AT145" s="135" t="s">
        <v>74</v>
      </c>
      <c r="AU145" s="135" t="s">
        <v>82</v>
      </c>
      <c r="AY145" s="128" t="s">
        <v>317</v>
      </c>
      <c r="BK145" s="136">
        <f>SUM(BK146:BK147)</f>
        <v>0</v>
      </c>
    </row>
    <row r="146" spans="2:65" s="1" customFormat="1" ht="24.15" customHeight="1">
      <c r="B146" s="139"/>
      <c r="C146" s="140" t="s">
        <v>277</v>
      </c>
      <c r="D146" s="140" t="s">
        <v>319</v>
      </c>
      <c r="E146" s="141" t="s">
        <v>1022</v>
      </c>
      <c r="F146" s="142" t="s">
        <v>1023</v>
      </c>
      <c r="G146" s="143" t="s">
        <v>648</v>
      </c>
      <c r="H146" s="144">
        <v>2</v>
      </c>
      <c r="I146" s="145"/>
      <c r="J146" s="146">
        <f>ROUND(I146*H146,2)</f>
        <v>0</v>
      </c>
      <c r="K146" s="147"/>
      <c r="L146" s="28"/>
      <c r="M146" s="148" t="s">
        <v>1</v>
      </c>
      <c r="N146" s="149" t="s">
        <v>41</v>
      </c>
      <c r="P146" s="150">
        <f>O146*H146</f>
        <v>0</v>
      </c>
      <c r="Q146" s="150">
        <v>0.52400000000000002</v>
      </c>
      <c r="R146" s="150">
        <f>Q146*H146</f>
        <v>1.048</v>
      </c>
      <c r="S146" s="150">
        <v>0</v>
      </c>
      <c r="T146" s="151">
        <f>S146*H146</f>
        <v>0</v>
      </c>
      <c r="AR146" s="152" t="s">
        <v>259</v>
      </c>
      <c r="AT146" s="152" t="s">
        <v>319</v>
      </c>
      <c r="AU146" s="152" t="s">
        <v>87</v>
      </c>
      <c r="AY146" s="13" t="s">
        <v>317</v>
      </c>
      <c r="BE146" s="153">
        <f>IF(N146="základná",J146,0)</f>
        <v>0</v>
      </c>
      <c r="BF146" s="153">
        <f>IF(N146="znížená",J146,0)</f>
        <v>0</v>
      </c>
      <c r="BG146" s="153">
        <f>IF(N146="zákl. prenesená",J146,0)</f>
        <v>0</v>
      </c>
      <c r="BH146" s="153">
        <f>IF(N146="zníž. prenesená",J146,0)</f>
        <v>0</v>
      </c>
      <c r="BI146" s="153">
        <f>IF(N146="nulová",J146,0)</f>
        <v>0</v>
      </c>
      <c r="BJ146" s="13" t="s">
        <v>87</v>
      </c>
      <c r="BK146" s="153">
        <f>ROUND(I146*H146,2)</f>
        <v>0</v>
      </c>
      <c r="BL146" s="13" t="s">
        <v>259</v>
      </c>
      <c r="BM146" s="152" t="s">
        <v>1024</v>
      </c>
    </row>
    <row r="147" spans="2:65" s="1" customFormat="1" ht="24.15" customHeight="1">
      <c r="B147" s="139"/>
      <c r="C147" s="140" t="s">
        <v>280</v>
      </c>
      <c r="D147" s="140" t="s">
        <v>319</v>
      </c>
      <c r="E147" s="141" t="s">
        <v>1025</v>
      </c>
      <c r="F147" s="142" t="s">
        <v>1026</v>
      </c>
      <c r="G147" s="143" t="s">
        <v>648</v>
      </c>
      <c r="H147" s="144">
        <v>4</v>
      </c>
      <c r="I147" s="145"/>
      <c r="J147" s="146">
        <f>ROUND(I147*H147,2)</f>
        <v>0</v>
      </c>
      <c r="K147" s="147"/>
      <c r="L147" s="28"/>
      <c r="M147" s="148" t="s">
        <v>1</v>
      </c>
      <c r="N147" s="149" t="s">
        <v>41</v>
      </c>
      <c r="P147" s="150">
        <f>O147*H147</f>
        <v>0</v>
      </c>
      <c r="Q147" s="150">
        <v>8.9999999999999993E-3</v>
      </c>
      <c r="R147" s="150">
        <f>Q147*H147</f>
        <v>3.5999999999999997E-2</v>
      </c>
      <c r="S147" s="150">
        <v>0</v>
      </c>
      <c r="T147" s="151">
        <f>S147*H147</f>
        <v>0</v>
      </c>
      <c r="AR147" s="152" t="s">
        <v>259</v>
      </c>
      <c r="AT147" s="152" t="s">
        <v>319</v>
      </c>
      <c r="AU147" s="152" t="s">
        <v>87</v>
      </c>
      <c r="AY147" s="13" t="s">
        <v>317</v>
      </c>
      <c r="BE147" s="153">
        <f>IF(N147="základná",J147,0)</f>
        <v>0</v>
      </c>
      <c r="BF147" s="153">
        <f>IF(N147="znížená",J147,0)</f>
        <v>0</v>
      </c>
      <c r="BG147" s="153">
        <f>IF(N147="zákl. prenesená",J147,0)</f>
        <v>0</v>
      </c>
      <c r="BH147" s="153">
        <f>IF(N147="zníž. prenesená",J147,0)</f>
        <v>0</v>
      </c>
      <c r="BI147" s="153">
        <f>IF(N147="nulová",J147,0)</f>
        <v>0</v>
      </c>
      <c r="BJ147" s="13" t="s">
        <v>87</v>
      </c>
      <c r="BK147" s="153">
        <f>ROUND(I147*H147,2)</f>
        <v>0</v>
      </c>
      <c r="BL147" s="13" t="s">
        <v>259</v>
      </c>
      <c r="BM147" s="152" t="s">
        <v>1027</v>
      </c>
    </row>
    <row r="148" spans="2:65" s="11" customFormat="1" ht="22.8" customHeight="1">
      <c r="B148" s="127"/>
      <c r="D148" s="128" t="s">
        <v>74</v>
      </c>
      <c r="E148" s="137" t="s">
        <v>589</v>
      </c>
      <c r="F148" s="137" t="s">
        <v>590</v>
      </c>
      <c r="I148" s="130"/>
      <c r="J148" s="138">
        <f>BK148</f>
        <v>0</v>
      </c>
      <c r="L148" s="127"/>
      <c r="M148" s="132"/>
      <c r="P148" s="133">
        <f>P149</f>
        <v>0</v>
      </c>
      <c r="R148" s="133">
        <f>R149</f>
        <v>0</v>
      </c>
      <c r="T148" s="134">
        <f>T149</f>
        <v>0</v>
      </c>
      <c r="AR148" s="128" t="s">
        <v>82</v>
      </c>
      <c r="AT148" s="135" t="s">
        <v>74</v>
      </c>
      <c r="AU148" s="135" t="s">
        <v>82</v>
      </c>
      <c r="AY148" s="128" t="s">
        <v>317</v>
      </c>
      <c r="BK148" s="136">
        <f>BK149</f>
        <v>0</v>
      </c>
    </row>
    <row r="149" spans="2:65" s="1" customFormat="1" ht="16.5" customHeight="1">
      <c r="B149" s="139"/>
      <c r="C149" s="140" t="s">
        <v>358</v>
      </c>
      <c r="D149" s="140" t="s">
        <v>319</v>
      </c>
      <c r="E149" s="141" t="s">
        <v>1028</v>
      </c>
      <c r="F149" s="142" t="s">
        <v>1029</v>
      </c>
      <c r="G149" s="143" t="s">
        <v>356</v>
      </c>
      <c r="H149" s="144">
        <v>16.562000000000001</v>
      </c>
      <c r="I149" s="145"/>
      <c r="J149" s="146">
        <f>ROUND(I149*H149,2)</f>
        <v>0</v>
      </c>
      <c r="K149" s="147"/>
      <c r="L149" s="28"/>
      <c r="M149" s="148" t="s">
        <v>1</v>
      </c>
      <c r="N149" s="149" t="s">
        <v>41</v>
      </c>
      <c r="P149" s="150">
        <f>O149*H149</f>
        <v>0</v>
      </c>
      <c r="Q149" s="150">
        <v>0</v>
      </c>
      <c r="R149" s="150">
        <f>Q149*H149</f>
        <v>0</v>
      </c>
      <c r="S149" s="150">
        <v>0</v>
      </c>
      <c r="T149" s="151">
        <f>S149*H149</f>
        <v>0</v>
      </c>
      <c r="AR149" s="152" t="s">
        <v>259</v>
      </c>
      <c r="AT149" s="152" t="s">
        <v>319</v>
      </c>
      <c r="AU149" s="152" t="s">
        <v>87</v>
      </c>
      <c r="AY149" s="13" t="s">
        <v>317</v>
      </c>
      <c r="BE149" s="153">
        <f>IF(N149="základná",J149,0)</f>
        <v>0</v>
      </c>
      <c r="BF149" s="153">
        <f>IF(N149="znížená",J149,0)</f>
        <v>0</v>
      </c>
      <c r="BG149" s="153">
        <f>IF(N149="zákl. prenesená",J149,0)</f>
        <v>0</v>
      </c>
      <c r="BH149" s="153">
        <f>IF(N149="zníž. prenesená",J149,0)</f>
        <v>0</v>
      </c>
      <c r="BI149" s="153">
        <f>IF(N149="nulová",J149,0)</f>
        <v>0</v>
      </c>
      <c r="BJ149" s="13" t="s">
        <v>87</v>
      </c>
      <c r="BK149" s="153">
        <f>ROUND(I149*H149,2)</f>
        <v>0</v>
      </c>
      <c r="BL149" s="13" t="s">
        <v>259</v>
      </c>
      <c r="BM149" s="152" t="s">
        <v>1030</v>
      </c>
    </row>
    <row r="150" spans="2:65" s="11" customFormat="1" ht="25.95" customHeight="1">
      <c r="B150" s="127"/>
      <c r="D150" s="128" t="s">
        <v>74</v>
      </c>
      <c r="E150" s="129" t="s">
        <v>601</v>
      </c>
      <c r="F150" s="129" t="s">
        <v>602</v>
      </c>
      <c r="I150" s="130"/>
      <c r="J150" s="131">
        <f>BK150</f>
        <v>0</v>
      </c>
      <c r="L150" s="127"/>
      <c r="M150" s="132"/>
      <c r="P150" s="133">
        <f>P151+P159</f>
        <v>0</v>
      </c>
      <c r="R150" s="133">
        <f>R151+R159</f>
        <v>6.2823010000000004</v>
      </c>
      <c r="T150" s="134">
        <f>T151+T159</f>
        <v>0</v>
      </c>
      <c r="AR150" s="128" t="s">
        <v>87</v>
      </c>
      <c r="AT150" s="135" t="s">
        <v>74</v>
      </c>
      <c r="AU150" s="135" t="s">
        <v>75</v>
      </c>
      <c r="AY150" s="128" t="s">
        <v>317</v>
      </c>
      <c r="BK150" s="136">
        <f>BK151+BK159</f>
        <v>0</v>
      </c>
    </row>
    <row r="151" spans="2:65" s="11" customFormat="1" ht="22.8" customHeight="1">
      <c r="B151" s="127"/>
      <c r="D151" s="128" t="s">
        <v>74</v>
      </c>
      <c r="E151" s="137" t="s">
        <v>617</v>
      </c>
      <c r="F151" s="137" t="s">
        <v>618</v>
      </c>
      <c r="I151" s="130"/>
      <c r="J151" s="138">
        <f>BK151</f>
        <v>0</v>
      </c>
      <c r="L151" s="127"/>
      <c r="M151" s="132"/>
      <c r="P151" s="133">
        <f>SUM(P152:P158)</f>
        <v>0</v>
      </c>
      <c r="R151" s="133">
        <f>SUM(R152:R158)</f>
        <v>1.2223310000000001</v>
      </c>
      <c r="T151" s="134">
        <f>SUM(T152:T158)</f>
        <v>0</v>
      </c>
      <c r="AR151" s="128" t="s">
        <v>87</v>
      </c>
      <c r="AT151" s="135" t="s">
        <v>74</v>
      </c>
      <c r="AU151" s="135" t="s">
        <v>82</v>
      </c>
      <c r="AY151" s="128" t="s">
        <v>317</v>
      </c>
      <c r="BK151" s="136">
        <f>SUM(BK152:BK158)</f>
        <v>0</v>
      </c>
    </row>
    <row r="152" spans="2:65" s="1" customFormat="1" ht="16.5" customHeight="1">
      <c r="B152" s="139"/>
      <c r="C152" s="140" t="s">
        <v>362</v>
      </c>
      <c r="D152" s="140" t="s">
        <v>319</v>
      </c>
      <c r="E152" s="141" t="s">
        <v>1031</v>
      </c>
      <c r="F152" s="142" t="s">
        <v>1032</v>
      </c>
      <c r="G152" s="143" t="s">
        <v>375</v>
      </c>
      <c r="H152" s="144">
        <v>17.100000000000001</v>
      </c>
      <c r="I152" s="145"/>
      <c r="J152" s="146">
        <f t="shared" ref="J152:J158" si="0">ROUND(I152*H152,2)</f>
        <v>0</v>
      </c>
      <c r="K152" s="147"/>
      <c r="L152" s="28"/>
      <c r="M152" s="148" t="s">
        <v>1</v>
      </c>
      <c r="N152" s="149" t="s">
        <v>41</v>
      </c>
      <c r="P152" s="150">
        <f t="shared" ref="P152:P158" si="1">O152*H152</f>
        <v>0</v>
      </c>
      <c r="Q152" s="150">
        <v>2.5999999999999999E-2</v>
      </c>
      <c r="R152" s="150">
        <f t="shared" ref="R152:R158" si="2">Q152*H152</f>
        <v>0.4446</v>
      </c>
      <c r="S152" s="150">
        <v>0</v>
      </c>
      <c r="T152" s="151">
        <f t="shared" ref="T152:T158" si="3">S152*H152</f>
        <v>0</v>
      </c>
      <c r="AR152" s="152" t="s">
        <v>372</v>
      </c>
      <c r="AT152" s="152" t="s">
        <v>319</v>
      </c>
      <c r="AU152" s="152" t="s">
        <v>87</v>
      </c>
      <c r="AY152" s="13" t="s">
        <v>317</v>
      </c>
      <c r="BE152" s="153">
        <f t="shared" ref="BE152:BE158" si="4">IF(N152="základná",J152,0)</f>
        <v>0</v>
      </c>
      <c r="BF152" s="153">
        <f t="shared" ref="BF152:BF158" si="5">IF(N152="znížená",J152,0)</f>
        <v>0</v>
      </c>
      <c r="BG152" s="153">
        <f t="shared" ref="BG152:BG158" si="6">IF(N152="zákl. prenesená",J152,0)</f>
        <v>0</v>
      </c>
      <c r="BH152" s="153">
        <f t="shared" ref="BH152:BH158" si="7">IF(N152="zníž. prenesená",J152,0)</f>
        <v>0</v>
      </c>
      <c r="BI152" s="153">
        <f t="shared" ref="BI152:BI158" si="8">IF(N152="nulová",J152,0)</f>
        <v>0</v>
      </c>
      <c r="BJ152" s="13" t="s">
        <v>87</v>
      </c>
      <c r="BK152" s="153">
        <f t="shared" ref="BK152:BK158" si="9">ROUND(I152*H152,2)</f>
        <v>0</v>
      </c>
      <c r="BL152" s="13" t="s">
        <v>372</v>
      </c>
      <c r="BM152" s="152" t="s">
        <v>1033</v>
      </c>
    </row>
    <row r="153" spans="2:65" s="1" customFormat="1" ht="33" customHeight="1">
      <c r="B153" s="139"/>
      <c r="C153" s="140" t="s">
        <v>364</v>
      </c>
      <c r="D153" s="140" t="s">
        <v>319</v>
      </c>
      <c r="E153" s="141" t="s">
        <v>951</v>
      </c>
      <c r="F153" s="142" t="s">
        <v>952</v>
      </c>
      <c r="G153" s="143" t="s">
        <v>452</v>
      </c>
      <c r="H153" s="144">
        <v>7.6230000000000002</v>
      </c>
      <c r="I153" s="145"/>
      <c r="J153" s="146">
        <f t="shared" si="0"/>
        <v>0</v>
      </c>
      <c r="K153" s="147"/>
      <c r="L153" s="28"/>
      <c r="M153" s="148" t="s">
        <v>1</v>
      </c>
      <c r="N153" s="149" t="s">
        <v>41</v>
      </c>
      <c r="P153" s="150">
        <f t="shared" si="1"/>
        <v>0</v>
      </c>
      <c r="Q153" s="150">
        <v>2E-3</v>
      </c>
      <c r="R153" s="150">
        <f t="shared" si="2"/>
        <v>1.5246000000000001E-2</v>
      </c>
      <c r="S153" s="150">
        <v>0</v>
      </c>
      <c r="T153" s="151">
        <f t="shared" si="3"/>
        <v>0</v>
      </c>
      <c r="AR153" s="152" t="s">
        <v>372</v>
      </c>
      <c r="AT153" s="152" t="s">
        <v>319</v>
      </c>
      <c r="AU153" s="152" t="s">
        <v>87</v>
      </c>
      <c r="AY153" s="13" t="s">
        <v>317</v>
      </c>
      <c r="BE153" s="153">
        <f t="shared" si="4"/>
        <v>0</v>
      </c>
      <c r="BF153" s="153">
        <f t="shared" si="5"/>
        <v>0</v>
      </c>
      <c r="BG153" s="153">
        <f t="shared" si="6"/>
        <v>0</v>
      </c>
      <c r="BH153" s="153">
        <f t="shared" si="7"/>
        <v>0</v>
      </c>
      <c r="BI153" s="153">
        <f t="shared" si="8"/>
        <v>0</v>
      </c>
      <c r="BJ153" s="13" t="s">
        <v>87</v>
      </c>
      <c r="BK153" s="153">
        <f t="shared" si="9"/>
        <v>0</v>
      </c>
      <c r="BL153" s="13" t="s">
        <v>372</v>
      </c>
      <c r="BM153" s="152" t="s">
        <v>1034</v>
      </c>
    </row>
    <row r="154" spans="2:65" s="1" customFormat="1" ht="24.15" customHeight="1">
      <c r="B154" s="139"/>
      <c r="C154" s="140" t="s">
        <v>368</v>
      </c>
      <c r="D154" s="140" t="s">
        <v>319</v>
      </c>
      <c r="E154" s="141" t="s">
        <v>1035</v>
      </c>
      <c r="F154" s="142" t="s">
        <v>1036</v>
      </c>
      <c r="G154" s="143" t="s">
        <v>452</v>
      </c>
      <c r="H154" s="144">
        <v>55.15</v>
      </c>
      <c r="I154" s="145"/>
      <c r="J154" s="146">
        <f t="shared" si="0"/>
        <v>0</v>
      </c>
      <c r="K154" s="147"/>
      <c r="L154" s="28"/>
      <c r="M154" s="148" t="s">
        <v>1</v>
      </c>
      <c r="N154" s="149" t="s">
        <v>41</v>
      </c>
      <c r="P154" s="150">
        <f t="shared" si="1"/>
        <v>0</v>
      </c>
      <c r="Q154" s="150">
        <v>1.2E-2</v>
      </c>
      <c r="R154" s="150">
        <f t="shared" si="2"/>
        <v>0.66179999999999994</v>
      </c>
      <c r="S154" s="150">
        <v>0</v>
      </c>
      <c r="T154" s="151">
        <f t="shared" si="3"/>
        <v>0</v>
      </c>
      <c r="AR154" s="152" t="s">
        <v>372</v>
      </c>
      <c r="AT154" s="152" t="s">
        <v>319</v>
      </c>
      <c r="AU154" s="152" t="s">
        <v>87</v>
      </c>
      <c r="AY154" s="13" t="s">
        <v>317</v>
      </c>
      <c r="BE154" s="153">
        <f t="shared" si="4"/>
        <v>0</v>
      </c>
      <c r="BF154" s="153">
        <f t="shared" si="5"/>
        <v>0</v>
      </c>
      <c r="BG154" s="153">
        <f t="shared" si="6"/>
        <v>0</v>
      </c>
      <c r="BH154" s="153">
        <f t="shared" si="7"/>
        <v>0</v>
      </c>
      <c r="BI154" s="153">
        <f t="shared" si="8"/>
        <v>0</v>
      </c>
      <c r="BJ154" s="13" t="s">
        <v>87</v>
      </c>
      <c r="BK154" s="153">
        <f t="shared" si="9"/>
        <v>0</v>
      </c>
      <c r="BL154" s="13" t="s">
        <v>372</v>
      </c>
      <c r="BM154" s="152" t="s">
        <v>1037</v>
      </c>
    </row>
    <row r="155" spans="2:65" s="1" customFormat="1" ht="44.25" customHeight="1">
      <c r="B155" s="139"/>
      <c r="C155" s="140" t="s">
        <v>372</v>
      </c>
      <c r="D155" s="140" t="s">
        <v>319</v>
      </c>
      <c r="E155" s="141" t="s">
        <v>1038</v>
      </c>
      <c r="F155" s="142" t="s">
        <v>1039</v>
      </c>
      <c r="G155" s="143" t="s">
        <v>322</v>
      </c>
      <c r="H155" s="144">
        <v>0.47599999999999998</v>
      </c>
      <c r="I155" s="145"/>
      <c r="J155" s="146">
        <f t="shared" si="0"/>
        <v>0</v>
      </c>
      <c r="K155" s="147"/>
      <c r="L155" s="28"/>
      <c r="M155" s="148" t="s">
        <v>1</v>
      </c>
      <c r="N155" s="149" t="s">
        <v>41</v>
      </c>
      <c r="P155" s="150">
        <f t="shared" si="1"/>
        <v>0</v>
      </c>
      <c r="Q155" s="150">
        <v>1.2999999999999999E-2</v>
      </c>
      <c r="R155" s="150">
        <f t="shared" si="2"/>
        <v>6.1879999999999991E-3</v>
      </c>
      <c r="S155" s="150">
        <v>0</v>
      </c>
      <c r="T155" s="151">
        <f t="shared" si="3"/>
        <v>0</v>
      </c>
      <c r="AR155" s="152" t="s">
        <v>372</v>
      </c>
      <c r="AT155" s="152" t="s">
        <v>319</v>
      </c>
      <c r="AU155" s="152" t="s">
        <v>87</v>
      </c>
      <c r="AY155" s="13" t="s">
        <v>317</v>
      </c>
      <c r="BE155" s="153">
        <f t="shared" si="4"/>
        <v>0</v>
      </c>
      <c r="BF155" s="153">
        <f t="shared" si="5"/>
        <v>0</v>
      </c>
      <c r="BG155" s="153">
        <f t="shared" si="6"/>
        <v>0</v>
      </c>
      <c r="BH155" s="153">
        <f t="shared" si="7"/>
        <v>0</v>
      </c>
      <c r="BI155" s="153">
        <f t="shared" si="8"/>
        <v>0</v>
      </c>
      <c r="BJ155" s="13" t="s">
        <v>87</v>
      </c>
      <c r="BK155" s="153">
        <f t="shared" si="9"/>
        <v>0</v>
      </c>
      <c r="BL155" s="13" t="s">
        <v>372</v>
      </c>
      <c r="BM155" s="152" t="s">
        <v>1040</v>
      </c>
    </row>
    <row r="156" spans="2:65" s="1" customFormat="1" ht="24.15" customHeight="1">
      <c r="B156" s="139"/>
      <c r="C156" s="140" t="s">
        <v>377</v>
      </c>
      <c r="D156" s="140" t="s">
        <v>319</v>
      </c>
      <c r="E156" s="141" t="s">
        <v>641</v>
      </c>
      <c r="F156" s="142" t="s">
        <v>642</v>
      </c>
      <c r="G156" s="143" t="s">
        <v>356</v>
      </c>
      <c r="H156" s="144">
        <v>0.36</v>
      </c>
      <c r="I156" s="145"/>
      <c r="J156" s="146">
        <f t="shared" si="0"/>
        <v>0</v>
      </c>
      <c r="K156" s="147"/>
      <c r="L156" s="28"/>
      <c r="M156" s="148" t="s">
        <v>1</v>
      </c>
      <c r="N156" s="149" t="s">
        <v>41</v>
      </c>
      <c r="P156" s="150">
        <f t="shared" si="1"/>
        <v>0</v>
      </c>
      <c r="Q156" s="150">
        <v>0</v>
      </c>
      <c r="R156" s="150">
        <f t="shared" si="2"/>
        <v>0</v>
      </c>
      <c r="S156" s="150">
        <v>0</v>
      </c>
      <c r="T156" s="151">
        <f t="shared" si="3"/>
        <v>0</v>
      </c>
      <c r="AR156" s="152" t="s">
        <v>372</v>
      </c>
      <c r="AT156" s="152" t="s">
        <v>319</v>
      </c>
      <c r="AU156" s="152" t="s">
        <v>87</v>
      </c>
      <c r="AY156" s="13" t="s">
        <v>317</v>
      </c>
      <c r="BE156" s="153">
        <f t="shared" si="4"/>
        <v>0</v>
      </c>
      <c r="BF156" s="153">
        <f t="shared" si="5"/>
        <v>0</v>
      </c>
      <c r="BG156" s="153">
        <f t="shared" si="6"/>
        <v>0</v>
      </c>
      <c r="BH156" s="153">
        <f t="shared" si="7"/>
        <v>0</v>
      </c>
      <c r="BI156" s="153">
        <f t="shared" si="8"/>
        <v>0</v>
      </c>
      <c r="BJ156" s="13" t="s">
        <v>87</v>
      </c>
      <c r="BK156" s="153">
        <f t="shared" si="9"/>
        <v>0</v>
      </c>
      <c r="BL156" s="13" t="s">
        <v>372</v>
      </c>
      <c r="BM156" s="152" t="s">
        <v>1041</v>
      </c>
    </row>
    <row r="157" spans="2:65" s="1" customFormat="1" ht="21.75" customHeight="1">
      <c r="B157" s="139"/>
      <c r="C157" s="154" t="s">
        <v>383</v>
      </c>
      <c r="D157" s="154" t="s">
        <v>353</v>
      </c>
      <c r="E157" s="155" t="s">
        <v>1042</v>
      </c>
      <c r="F157" s="156" t="s">
        <v>1043</v>
      </c>
      <c r="G157" s="157" t="s">
        <v>624</v>
      </c>
      <c r="H157" s="158">
        <v>0.111</v>
      </c>
      <c r="I157" s="159"/>
      <c r="J157" s="160">
        <f t="shared" si="0"/>
        <v>0</v>
      </c>
      <c r="K157" s="161"/>
      <c r="L157" s="162"/>
      <c r="M157" s="163" t="s">
        <v>1</v>
      </c>
      <c r="N157" s="164" t="s">
        <v>41</v>
      </c>
      <c r="P157" s="150">
        <f t="shared" si="1"/>
        <v>0</v>
      </c>
      <c r="Q157" s="150">
        <v>7.1999999999999995E-2</v>
      </c>
      <c r="R157" s="150">
        <f t="shared" si="2"/>
        <v>7.9919999999999991E-3</v>
      </c>
      <c r="S157" s="150">
        <v>0</v>
      </c>
      <c r="T157" s="151">
        <f t="shared" si="3"/>
        <v>0</v>
      </c>
      <c r="AR157" s="152" t="s">
        <v>529</v>
      </c>
      <c r="AT157" s="152" t="s">
        <v>353</v>
      </c>
      <c r="AU157" s="152" t="s">
        <v>87</v>
      </c>
      <c r="AY157" s="13" t="s">
        <v>317</v>
      </c>
      <c r="BE157" s="153">
        <f t="shared" si="4"/>
        <v>0</v>
      </c>
      <c r="BF157" s="153">
        <f t="shared" si="5"/>
        <v>0</v>
      </c>
      <c r="BG157" s="153">
        <f t="shared" si="6"/>
        <v>0</v>
      </c>
      <c r="BH157" s="153">
        <f t="shared" si="7"/>
        <v>0</v>
      </c>
      <c r="BI157" s="153">
        <f t="shared" si="8"/>
        <v>0</v>
      </c>
      <c r="BJ157" s="13" t="s">
        <v>87</v>
      </c>
      <c r="BK157" s="153">
        <f t="shared" si="9"/>
        <v>0</v>
      </c>
      <c r="BL157" s="13" t="s">
        <v>372</v>
      </c>
      <c r="BM157" s="152" t="s">
        <v>1044</v>
      </c>
    </row>
    <row r="158" spans="2:65" s="1" customFormat="1" ht="21.75" customHeight="1">
      <c r="B158" s="139"/>
      <c r="C158" s="154" t="s">
        <v>385</v>
      </c>
      <c r="D158" s="154" t="s">
        <v>353</v>
      </c>
      <c r="E158" s="155" t="s">
        <v>1045</v>
      </c>
      <c r="F158" s="156" t="s">
        <v>1046</v>
      </c>
      <c r="G158" s="157" t="s">
        <v>624</v>
      </c>
      <c r="H158" s="158">
        <v>0.36499999999999999</v>
      </c>
      <c r="I158" s="159"/>
      <c r="J158" s="160">
        <f t="shared" si="0"/>
        <v>0</v>
      </c>
      <c r="K158" s="161"/>
      <c r="L158" s="162"/>
      <c r="M158" s="163" t="s">
        <v>1</v>
      </c>
      <c r="N158" s="164" t="s">
        <v>41</v>
      </c>
      <c r="P158" s="150">
        <f t="shared" si="1"/>
        <v>0</v>
      </c>
      <c r="Q158" s="150">
        <v>0.23699999999999999</v>
      </c>
      <c r="R158" s="150">
        <f t="shared" si="2"/>
        <v>8.6504999999999999E-2</v>
      </c>
      <c r="S158" s="150">
        <v>0</v>
      </c>
      <c r="T158" s="151">
        <f t="shared" si="3"/>
        <v>0</v>
      </c>
      <c r="AR158" s="152" t="s">
        <v>529</v>
      </c>
      <c r="AT158" s="152" t="s">
        <v>353</v>
      </c>
      <c r="AU158" s="152" t="s">
        <v>87</v>
      </c>
      <c r="AY158" s="13" t="s">
        <v>317</v>
      </c>
      <c r="BE158" s="153">
        <f t="shared" si="4"/>
        <v>0</v>
      </c>
      <c r="BF158" s="153">
        <f t="shared" si="5"/>
        <v>0</v>
      </c>
      <c r="BG158" s="153">
        <f t="shared" si="6"/>
        <v>0</v>
      </c>
      <c r="BH158" s="153">
        <f t="shared" si="7"/>
        <v>0</v>
      </c>
      <c r="BI158" s="153">
        <f t="shared" si="8"/>
        <v>0</v>
      </c>
      <c r="BJ158" s="13" t="s">
        <v>87</v>
      </c>
      <c r="BK158" s="153">
        <f t="shared" si="9"/>
        <v>0</v>
      </c>
      <c r="BL158" s="13" t="s">
        <v>372</v>
      </c>
      <c r="BM158" s="152" t="s">
        <v>1047</v>
      </c>
    </row>
    <row r="159" spans="2:65" s="11" customFormat="1" ht="22.8" customHeight="1">
      <c r="B159" s="127"/>
      <c r="D159" s="128" t="s">
        <v>74</v>
      </c>
      <c r="E159" s="137" t="s">
        <v>838</v>
      </c>
      <c r="F159" s="137" t="s">
        <v>839</v>
      </c>
      <c r="I159" s="130"/>
      <c r="J159" s="138">
        <f>BK159</f>
        <v>0</v>
      </c>
      <c r="L159" s="127"/>
      <c r="M159" s="132"/>
      <c r="P159" s="133">
        <f>SUM(P160:P164)</f>
        <v>0</v>
      </c>
      <c r="R159" s="133">
        <f>SUM(R160:R164)</f>
        <v>5.0599699999999999</v>
      </c>
      <c r="T159" s="134">
        <f>SUM(T160:T164)</f>
        <v>0</v>
      </c>
      <c r="AR159" s="128" t="s">
        <v>87</v>
      </c>
      <c r="AT159" s="135" t="s">
        <v>74</v>
      </c>
      <c r="AU159" s="135" t="s">
        <v>82</v>
      </c>
      <c r="AY159" s="128" t="s">
        <v>317</v>
      </c>
      <c r="BK159" s="136">
        <f>SUM(BK160:BK164)</f>
        <v>0</v>
      </c>
    </row>
    <row r="160" spans="2:65" s="1" customFormat="1" ht="37.799999999999997" customHeight="1">
      <c r="B160" s="139"/>
      <c r="C160" s="140" t="s">
        <v>7</v>
      </c>
      <c r="D160" s="140" t="s">
        <v>319</v>
      </c>
      <c r="E160" s="141" t="s">
        <v>841</v>
      </c>
      <c r="F160" s="142" t="s">
        <v>842</v>
      </c>
      <c r="G160" s="143" t="s">
        <v>452</v>
      </c>
      <c r="H160" s="144">
        <v>174.6</v>
      </c>
      <c r="I160" s="145"/>
      <c r="J160" s="146">
        <f>ROUND(I160*H160,2)</f>
        <v>0</v>
      </c>
      <c r="K160" s="147"/>
      <c r="L160" s="28"/>
      <c r="M160" s="148" t="s">
        <v>1</v>
      </c>
      <c r="N160" s="149" t="s">
        <v>41</v>
      </c>
      <c r="P160" s="150">
        <f>O160*H160</f>
        <v>0</v>
      </c>
      <c r="Q160" s="150">
        <v>0</v>
      </c>
      <c r="R160" s="150">
        <f>Q160*H160</f>
        <v>0</v>
      </c>
      <c r="S160" s="150">
        <v>0</v>
      </c>
      <c r="T160" s="151">
        <f>S160*H160</f>
        <v>0</v>
      </c>
      <c r="AR160" s="152" t="s">
        <v>372</v>
      </c>
      <c r="AT160" s="152" t="s">
        <v>319</v>
      </c>
      <c r="AU160" s="152" t="s">
        <v>87</v>
      </c>
      <c r="AY160" s="13" t="s">
        <v>317</v>
      </c>
      <c r="BE160" s="153">
        <f>IF(N160="základná",J160,0)</f>
        <v>0</v>
      </c>
      <c r="BF160" s="153">
        <f>IF(N160="znížená",J160,0)</f>
        <v>0</v>
      </c>
      <c r="BG160" s="153">
        <f>IF(N160="zákl. prenesená",J160,0)</f>
        <v>0</v>
      </c>
      <c r="BH160" s="153">
        <f>IF(N160="zníž. prenesená",J160,0)</f>
        <v>0</v>
      </c>
      <c r="BI160" s="153">
        <f>IF(N160="nulová",J160,0)</f>
        <v>0</v>
      </c>
      <c r="BJ160" s="13" t="s">
        <v>87</v>
      </c>
      <c r="BK160" s="153">
        <f>ROUND(I160*H160,2)</f>
        <v>0</v>
      </c>
      <c r="BL160" s="13" t="s">
        <v>372</v>
      </c>
      <c r="BM160" s="152" t="s">
        <v>1048</v>
      </c>
    </row>
    <row r="161" spans="2:65" s="1" customFormat="1" ht="37.799999999999997" customHeight="1">
      <c r="B161" s="139"/>
      <c r="C161" s="140" t="s">
        <v>388</v>
      </c>
      <c r="D161" s="140" t="s">
        <v>319</v>
      </c>
      <c r="E161" s="141" t="s">
        <v>845</v>
      </c>
      <c r="F161" s="142" t="s">
        <v>1049</v>
      </c>
      <c r="G161" s="143" t="s">
        <v>322</v>
      </c>
      <c r="H161" s="144">
        <v>3.59</v>
      </c>
      <c r="I161" s="145"/>
      <c r="J161" s="146">
        <f>ROUND(I161*H161,2)</f>
        <v>0</v>
      </c>
      <c r="K161" s="147"/>
      <c r="L161" s="28"/>
      <c r="M161" s="148" t="s">
        <v>1</v>
      </c>
      <c r="N161" s="149" t="s">
        <v>41</v>
      </c>
      <c r="P161" s="150">
        <f>O161*H161</f>
        <v>0</v>
      </c>
      <c r="Q161" s="150">
        <v>0</v>
      </c>
      <c r="R161" s="150">
        <f>Q161*H161</f>
        <v>0</v>
      </c>
      <c r="S161" s="150">
        <v>0</v>
      </c>
      <c r="T161" s="151">
        <f>S161*H161</f>
        <v>0</v>
      </c>
      <c r="AR161" s="152" t="s">
        <v>372</v>
      </c>
      <c r="AT161" s="152" t="s">
        <v>319</v>
      </c>
      <c r="AU161" s="152" t="s">
        <v>87</v>
      </c>
      <c r="AY161" s="13" t="s">
        <v>317</v>
      </c>
      <c r="BE161" s="153">
        <f>IF(N161="základná",J161,0)</f>
        <v>0</v>
      </c>
      <c r="BF161" s="153">
        <f>IF(N161="znížená",J161,0)</f>
        <v>0</v>
      </c>
      <c r="BG161" s="153">
        <f>IF(N161="zákl. prenesená",J161,0)</f>
        <v>0</v>
      </c>
      <c r="BH161" s="153">
        <f>IF(N161="zníž. prenesená",J161,0)</f>
        <v>0</v>
      </c>
      <c r="BI161" s="153">
        <f>IF(N161="nulová",J161,0)</f>
        <v>0</v>
      </c>
      <c r="BJ161" s="13" t="s">
        <v>87</v>
      </c>
      <c r="BK161" s="153">
        <f>ROUND(I161*H161,2)</f>
        <v>0</v>
      </c>
      <c r="BL161" s="13" t="s">
        <v>372</v>
      </c>
      <c r="BM161" s="152" t="s">
        <v>1050</v>
      </c>
    </row>
    <row r="162" spans="2:65" s="1" customFormat="1" ht="21.75" customHeight="1">
      <c r="B162" s="139"/>
      <c r="C162" s="140" t="s">
        <v>392</v>
      </c>
      <c r="D162" s="140" t="s">
        <v>319</v>
      </c>
      <c r="E162" s="141" t="s">
        <v>849</v>
      </c>
      <c r="F162" s="142" t="s">
        <v>850</v>
      </c>
      <c r="G162" s="143" t="s">
        <v>356</v>
      </c>
      <c r="H162" s="144">
        <v>2.3330000000000002</v>
      </c>
      <c r="I162" s="145"/>
      <c r="J162" s="146">
        <f>ROUND(I162*H162,2)</f>
        <v>0</v>
      </c>
      <c r="K162" s="147"/>
      <c r="L162" s="28"/>
      <c r="M162" s="148" t="s">
        <v>1</v>
      </c>
      <c r="N162" s="149" t="s">
        <v>41</v>
      </c>
      <c r="P162" s="150">
        <f>O162*H162</f>
        <v>0</v>
      </c>
      <c r="Q162" s="150">
        <v>0</v>
      </c>
      <c r="R162" s="150">
        <f>Q162*H162</f>
        <v>0</v>
      </c>
      <c r="S162" s="150">
        <v>0</v>
      </c>
      <c r="T162" s="151">
        <f>S162*H162</f>
        <v>0</v>
      </c>
      <c r="AR162" s="152" t="s">
        <v>372</v>
      </c>
      <c r="AT162" s="152" t="s">
        <v>319</v>
      </c>
      <c r="AU162" s="152" t="s">
        <v>87</v>
      </c>
      <c r="AY162" s="13" t="s">
        <v>317</v>
      </c>
      <c r="BE162" s="153">
        <f>IF(N162="základná",J162,0)</f>
        <v>0</v>
      </c>
      <c r="BF162" s="153">
        <f>IF(N162="znížená",J162,0)</f>
        <v>0</v>
      </c>
      <c r="BG162" s="153">
        <f>IF(N162="zákl. prenesená",J162,0)</f>
        <v>0</v>
      </c>
      <c r="BH162" s="153">
        <f>IF(N162="zníž. prenesená",J162,0)</f>
        <v>0</v>
      </c>
      <c r="BI162" s="153">
        <f>IF(N162="nulová",J162,0)</f>
        <v>0</v>
      </c>
      <c r="BJ162" s="13" t="s">
        <v>87</v>
      </c>
      <c r="BK162" s="153">
        <f>ROUND(I162*H162,2)</f>
        <v>0</v>
      </c>
      <c r="BL162" s="13" t="s">
        <v>372</v>
      </c>
      <c r="BM162" s="152" t="s">
        <v>1051</v>
      </c>
    </row>
    <row r="163" spans="2:65" s="1" customFormat="1" ht="21.75" customHeight="1">
      <c r="B163" s="139"/>
      <c r="C163" s="154" t="s">
        <v>396</v>
      </c>
      <c r="D163" s="154" t="s">
        <v>353</v>
      </c>
      <c r="E163" s="155" t="s">
        <v>1052</v>
      </c>
      <c r="F163" s="156" t="s">
        <v>1053</v>
      </c>
      <c r="G163" s="157" t="s">
        <v>624</v>
      </c>
      <c r="H163" s="158">
        <v>0.97599999999999998</v>
      </c>
      <c r="I163" s="159"/>
      <c r="J163" s="160">
        <f>ROUND(I163*H163,2)</f>
        <v>0</v>
      </c>
      <c r="K163" s="161"/>
      <c r="L163" s="162"/>
      <c r="M163" s="163" t="s">
        <v>1</v>
      </c>
      <c r="N163" s="164" t="s">
        <v>41</v>
      </c>
      <c r="P163" s="150">
        <f>O163*H163</f>
        <v>0</v>
      </c>
      <c r="Q163" s="150">
        <v>0.63400000000000001</v>
      </c>
      <c r="R163" s="150">
        <f>Q163*H163</f>
        <v>0.618784</v>
      </c>
      <c r="S163" s="150">
        <v>0</v>
      </c>
      <c r="T163" s="151">
        <f>S163*H163</f>
        <v>0</v>
      </c>
      <c r="AR163" s="152" t="s">
        <v>529</v>
      </c>
      <c r="AT163" s="152" t="s">
        <v>353</v>
      </c>
      <c r="AU163" s="152" t="s">
        <v>87</v>
      </c>
      <c r="AY163" s="13" t="s">
        <v>317</v>
      </c>
      <c r="BE163" s="153">
        <f>IF(N163="základná",J163,0)</f>
        <v>0</v>
      </c>
      <c r="BF163" s="153">
        <f>IF(N163="znížená",J163,0)</f>
        <v>0</v>
      </c>
      <c r="BG163" s="153">
        <f>IF(N163="zákl. prenesená",J163,0)</f>
        <v>0</v>
      </c>
      <c r="BH163" s="153">
        <f>IF(N163="zníž. prenesená",J163,0)</f>
        <v>0</v>
      </c>
      <c r="BI163" s="153">
        <f>IF(N163="nulová",J163,0)</f>
        <v>0</v>
      </c>
      <c r="BJ163" s="13" t="s">
        <v>87</v>
      </c>
      <c r="BK163" s="153">
        <f>ROUND(I163*H163,2)</f>
        <v>0</v>
      </c>
      <c r="BL163" s="13" t="s">
        <v>372</v>
      </c>
      <c r="BM163" s="152" t="s">
        <v>1054</v>
      </c>
    </row>
    <row r="164" spans="2:65" s="1" customFormat="1" ht="21.75" customHeight="1">
      <c r="B164" s="139"/>
      <c r="C164" s="154" t="s">
        <v>398</v>
      </c>
      <c r="D164" s="154" t="s">
        <v>353</v>
      </c>
      <c r="E164" s="155" t="s">
        <v>1055</v>
      </c>
      <c r="F164" s="156" t="s">
        <v>1043</v>
      </c>
      <c r="G164" s="157" t="s">
        <v>624</v>
      </c>
      <c r="H164" s="158">
        <v>2.6139999999999999</v>
      </c>
      <c r="I164" s="159"/>
      <c r="J164" s="160">
        <f>ROUND(I164*H164,2)</f>
        <v>0</v>
      </c>
      <c r="K164" s="161"/>
      <c r="L164" s="162"/>
      <c r="M164" s="174" t="s">
        <v>1</v>
      </c>
      <c r="N164" s="175" t="s">
        <v>41</v>
      </c>
      <c r="O164" s="167"/>
      <c r="P164" s="168">
        <f>O164*H164</f>
        <v>0</v>
      </c>
      <c r="Q164" s="168">
        <v>1.6990000000000001</v>
      </c>
      <c r="R164" s="168">
        <f>Q164*H164</f>
        <v>4.4411860000000001</v>
      </c>
      <c r="S164" s="168">
        <v>0</v>
      </c>
      <c r="T164" s="169">
        <f>S164*H164</f>
        <v>0</v>
      </c>
      <c r="AR164" s="152" t="s">
        <v>529</v>
      </c>
      <c r="AT164" s="152" t="s">
        <v>353</v>
      </c>
      <c r="AU164" s="152" t="s">
        <v>87</v>
      </c>
      <c r="AY164" s="13" t="s">
        <v>317</v>
      </c>
      <c r="BE164" s="153">
        <f>IF(N164="základná",J164,0)</f>
        <v>0</v>
      </c>
      <c r="BF164" s="153">
        <f>IF(N164="znížená",J164,0)</f>
        <v>0</v>
      </c>
      <c r="BG164" s="153">
        <f>IF(N164="zákl. prenesená",J164,0)</f>
        <v>0</v>
      </c>
      <c r="BH164" s="153">
        <f>IF(N164="zníž. prenesená",J164,0)</f>
        <v>0</v>
      </c>
      <c r="BI164" s="153">
        <f>IF(N164="nulová",J164,0)</f>
        <v>0</v>
      </c>
      <c r="BJ164" s="13" t="s">
        <v>87</v>
      </c>
      <c r="BK164" s="153">
        <f>ROUND(I164*H164,2)</f>
        <v>0</v>
      </c>
      <c r="BL164" s="13" t="s">
        <v>372</v>
      </c>
      <c r="BM164" s="152" t="s">
        <v>1056</v>
      </c>
    </row>
    <row r="165" spans="2:65" s="1" customFormat="1" ht="6.9" customHeight="1">
      <c r="B165" s="43"/>
      <c r="C165" s="44"/>
      <c r="D165" s="44"/>
      <c r="E165" s="44"/>
      <c r="F165" s="44"/>
      <c r="G165" s="44"/>
      <c r="H165" s="44"/>
      <c r="I165" s="44"/>
      <c r="J165" s="44"/>
      <c r="K165" s="44"/>
      <c r="L165" s="28"/>
    </row>
  </sheetData>
  <autoFilter ref="C131:K164" xr:uid="{00000000-0009-0000-0000-000008000000}"/>
  <mergeCells count="15">
    <mergeCell ref="E118:H118"/>
    <mergeCell ref="E122:H122"/>
    <mergeCell ref="E120:H120"/>
    <mergeCell ref="E124:H124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273"/>
  <sheetViews>
    <sheetView showGridLines="0" topLeftCell="A137" workbookViewId="0">
      <selection activeCell="W145" sqref="W145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01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3" t="s">
        <v>126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" customHeight="1">
      <c r="B4" s="16"/>
      <c r="D4" s="17" t="s">
        <v>286</v>
      </c>
      <c r="L4" s="16"/>
      <c r="M4" s="92" t="s">
        <v>9</v>
      </c>
      <c r="AT4" s="13" t="s">
        <v>3</v>
      </c>
    </row>
    <row r="5" spans="2:46" ht="6.9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226" t="str">
        <f>'Rekapitulácia stavby'!K6</f>
        <v>Archeoskanzen Bojná</v>
      </c>
      <c r="F7" s="227"/>
      <c r="G7" s="227"/>
      <c r="H7" s="227"/>
      <c r="L7" s="16"/>
    </row>
    <row r="8" spans="2:46" ht="13.2">
      <c r="B8" s="16"/>
      <c r="D8" s="23" t="s">
        <v>287</v>
      </c>
      <c r="L8" s="16"/>
    </row>
    <row r="9" spans="2:46" ht="16.5" customHeight="1">
      <c r="B9" s="16"/>
      <c r="E9" s="226" t="s">
        <v>909</v>
      </c>
      <c r="F9" s="183"/>
      <c r="G9" s="183"/>
      <c r="H9" s="183"/>
      <c r="L9" s="16"/>
    </row>
    <row r="10" spans="2:46" ht="12" customHeight="1">
      <c r="B10" s="16"/>
      <c r="D10" s="23" t="s">
        <v>289</v>
      </c>
      <c r="L10" s="16"/>
    </row>
    <row r="11" spans="2:46" s="1" customFormat="1" ht="16.5" customHeight="1">
      <c r="B11" s="28"/>
      <c r="E11" s="221" t="s">
        <v>1057</v>
      </c>
      <c r="F11" s="228"/>
      <c r="G11" s="228"/>
      <c r="H11" s="228"/>
      <c r="L11" s="28"/>
    </row>
    <row r="12" spans="2:46" s="1" customFormat="1" ht="12" customHeight="1">
      <c r="B12" s="28"/>
      <c r="D12" s="23" t="s">
        <v>291</v>
      </c>
      <c r="L12" s="28"/>
    </row>
    <row r="13" spans="2:46" s="1" customFormat="1" ht="16.5" customHeight="1">
      <c r="B13" s="28"/>
      <c r="E13" s="208" t="s">
        <v>1058</v>
      </c>
      <c r="F13" s="228"/>
      <c r="G13" s="228"/>
      <c r="H13" s="228"/>
      <c r="L13" s="28"/>
    </row>
    <row r="14" spans="2:46" s="1" customFormat="1" ht="10.199999999999999">
      <c r="B14" s="28"/>
      <c r="L14" s="28"/>
    </row>
    <row r="15" spans="2:46" s="1" customFormat="1" ht="12" customHeight="1">
      <c r="B15" s="28"/>
      <c r="D15" s="23" t="s">
        <v>17</v>
      </c>
      <c r="F15" s="21" t="s">
        <v>1</v>
      </c>
      <c r="I15" s="23" t="s">
        <v>18</v>
      </c>
      <c r="J15" s="21" t="s">
        <v>1</v>
      </c>
      <c r="L15" s="28"/>
    </row>
    <row r="16" spans="2:46" s="1" customFormat="1" ht="12" customHeight="1">
      <c r="B16" s="28"/>
      <c r="D16" s="23" t="s">
        <v>19</v>
      </c>
      <c r="F16" s="21" t="s">
        <v>20</v>
      </c>
      <c r="I16" s="23" t="s">
        <v>21</v>
      </c>
      <c r="J16" s="51" t="str">
        <f>'Rekapitulácia stavby'!AN8</f>
        <v>19. 6. 2024</v>
      </c>
      <c r="L16" s="28"/>
    </row>
    <row r="17" spans="2:12" s="1" customFormat="1" ht="10.8" customHeight="1">
      <c r="B17" s="28"/>
      <c r="L17" s="28"/>
    </row>
    <row r="18" spans="2:12" s="1" customFormat="1" ht="12" customHeight="1">
      <c r="B18" s="28"/>
      <c r="D18" s="23" t="s">
        <v>23</v>
      </c>
      <c r="I18" s="23" t="s">
        <v>24</v>
      </c>
      <c r="J18" s="21" t="s">
        <v>1</v>
      </c>
      <c r="L18" s="28"/>
    </row>
    <row r="19" spans="2:12" s="1" customFormat="1" ht="18" customHeight="1">
      <c r="B19" s="28"/>
      <c r="E19" s="21" t="s">
        <v>25</v>
      </c>
      <c r="I19" s="23" t="s">
        <v>26</v>
      </c>
      <c r="J19" s="21" t="s">
        <v>1</v>
      </c>
      <c r="L19" s="28"/>
    </row>
    <row r="20" spans="2:12" s="1" customFormat="1" ht="6.9" customHeight="1">
      <c r="B20" s="28"/>
      <c r="L20" s="28"/>
    </row>
    <row r="21" spans="2:12" s="1" customFormat="1" ht="12" customHeight="1">
      <c r="B21" s="28"/>
      <c r="D21" s="23" t="s">
        <v>27</v>
      </c>
      <c r="I21" s="23" t="s">
        <v>24</v>
      </c>
      <c r="J21" s="24" t="str">
        <f>'Rekapitulácia stavby'!AN13</f>
        <v>Vyplň údaj</v>
      </c>
      <c r="L21" s="28"/>
    </row>
    <row r="22" spans="2:12" s="1" customFormat="1" ht="18" customHeight="1">
      <c r="B22" s="28"/>
      <c r="E22" s="229" t="str">
        <f>'Rekapitulácia stavby'!E14</f>
        <v>Vyplň údaj</v>
      </c>
      <c r="F22" s="182"/>
      <c r="G22" s="182"/>
      <c r="H22" s="182"/>
      <c r="I22" s="23" t="s">
        <v>26</v>
      </c>
      <c r="J22" s="24" t="str">
        <f>'Rekapitulácia stavby'!AN14</f>
        <v>Vyplň údaj</v>
      </c>
      <c r="L22" s="28"/>
    </row>
    <row r="23" spans="2:12" s="1" customFormat="1" ht="6.9" customHeight="1">
      <c r="B23" s="28"/>
      <c r="L23" s="28"/>
    </row>
    <row r="24" spans="2:12" s="1" customFormat="1" ht="12" customHeight="1">
      <c r="B24" s="28"/>
      <c r="D24" s="23" t="s">
        <v>29</v>
      </c>
      <c r="I24" s="23" t="s">
        <v>24</v>
      </c>
      <c r="J24" s="21" t="s">
        <v>1</v>
      </c>
      <c r="L24" s="28"/>
    </row>
    <row r="25" spans="2:12" s="1" customFormat="1" ht="18" customHeight="1">
      <c r="B25" s="28"/>
      <c r="E25" s="21" t="s">
        <v>30</v>
      </c>
      <c r="I25" s="23" t="s">
        <v>26</v>
      </c>
      <c r="J25" s="21" t="s">
        <v>1</v>
      </c>
      <c r="L25" s="28"/>
    </row>
    <row r="26" spans="2:12" s="1" customFormat="1" ht="6.9" customHeight="1">
      <c r="B26" s="28"/>
      <c r="L26" s="28"/>
    </row>
    <row r="27" spans="2:12" s="1" customFormat="1" ht="12" customHeight="1">
      <c r="B27" s="28"/>
      <c r="D27" s="23" t="s">
        <v>32</v>
      </c>
      <c r="I27" s="23" t="s">
        <v>24</v>
      </c>
      <c r="J27" s="21" t="s">
        <v>1</v>
      </c>
      <c r="L27" s="28"/>
    </row>
    <row r="28" spans="2:12" s="1" customFormat="1" ht="18" customHeight="1">
      <c r="B28" s="28"/>
      <c r="E28" s="21" t="s">
        <v>30</v>
      </c>
      <c r="I28" s="23" t="s">
        <v>26</v>
      </c>
      <c r="J28" s="21" t="s">
        <v>1</v>
      </c>
      <c r="L28" s="28"/>
    </row>
    <row r="29" spans="2:12" s="1" customFormat="1" ht="6.9" customHeight="1">
      <c r="B29" s="28"/>
      <c r="L29" s="28"/>
    </row>
    <row r="30" spans="2:12" s="1" customFormat="1" ht="12" customHeight="1">
      <c r="B30" s="28"/>
      <c r="D30" s="23" t="s">
        <v>33</v>
      </c>
      <c r="L30" s="28"/>
    </row>
    <row r="31" spans="2:12" s="7" customFormat="1" ht="16.5" customHeight="1">
      <c r="B31" s="93"/>
      <c r="E31" s="187" t="s">
        <v>1</v>
      </c>
      <c r="F31" s="187"/>
      <c r="G31" s="187"/>
      <c r="H31" s="187"/>
      <c r="L31" s="93"/>
    </row>
    <row r="32" spans="2:12" s="1" customFormat="1" ht="6.9" customHeight="1">
      <c r="B32" s="28"/>
      <c r="L32" s="28"/>
    </row>
    <row r="33" spans="2:12" s="1" customFormat="1" ht="6.9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35" customHeight="1">
      <c r="B34" s="28"/>
      <c r="D34" s="94" t="s">
        <v>35</v>
      </c>
      <c r="J34" s="65">
        <f>ROUND(J146, 2)</f>
        <v>0</v>
      </c>
      <c r="L34" s="28"/>
    </row>
    <row r="35" spans="2:12" s="1" customFormat="1" ht="6.9" customHeight="1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4" customHeight="1">
      <c r="B36" s="28"/>
      <c r="F36" s="31" t="s">
        <v>37</v>
      </c>
      <c r="I36" s="31" t="s">
        <v>36</v>
      </c>
      <c r="J36" s="31" t="s">
        <v>38</v>
      </c>
      <c r="L36" s="28"/>
    </row>
    <row r="37" spans="2:12" s="1" customFormat="1" ht="14.4" customHeight="1">
      <c r="B37" s="28"/>
      <c r="D37" s="54" t="s">
        <v>39</v>
      </c>
      <c r="E37" s="33" t="s">
        <v>40</v>
      </c>
      <c r="F37" s="95">
        <f>ROUND((SUM(BE146:BE272)),  2)</f>
        <v>0</v>
      </c>
      <c r="G37" s="96"/>
      <c r="H37" s="96"/>
      <c r="I37" s="97">
        <v>0.2</v>
      </c>
      <c r="J37" s="95">
        <f>ROUND(((SUM(BE146:BE272))*I37),  2)</f>
        <v>0</v>
      </c>
      <c r="L37" s="28"/>
    </row>
    <row r="38" spans="2:12" s="1" customFormat="1" ht="14.4" customHeight="1">
      <c r="B38" s="28"/>
      <c r="E38" s="33" t="s">
        <v>41</v>
      </c>
      <c r="F38" s="95">
        <f>ROUND((SUM(BF146:BF272)),  2)</f>
        <v>0</v>
      </c>
      <c r="G38" s="96"/>
      <c r="H38" s="96"/>
      <c r="I38" s="97">
        <v>0.2</v>
      </c>
      <c r="J38" s="95">
        <f>ROUND(((SUM(BF146:BF272))*I38),  2)</f>
        <v>0</v>
      </c>
      <c r="L38" s="28"/>
    </row>
    <row r="39" spans="2:12" s="1" customFormat="1" ht="14.4" hidden="1" customHeight="1">
      <c r="B39" s="28"/>
      <c r="E39" s="23" t="s">
        <v>42</v>
      </c>
      <c r="F39" s="84">
        <f>ROUND((SUM(BG146:BG272)),  2)</f>
        <v>0</v>
      </c>
      <c r="I39" s="98">
        <v>0.2</v>
      </c>
      <c r="J39" s="84">
        <f>0</f>
        <v>0</v>
      </c>
      <c r="L39" s="28"/>
    </row>
    <row r="40" spans="2:12" s="1" customFormat="1" ht="14.4" hidden="1" customHeight="1">
      <c r="B40" s="28"/>
      <c r="E40" s="23" t="s">
        <v>43</v>
      </c>
      <c r="F40" s="84">
        <f>ROUND((SUM(BH146:BH272)),  2)</f>
        <v>0</v>
      </c>
      <c r="I40" s="98">
        <v>0.2</v>
      </c>
      <c r="J40" s="84">
        <f>0</f>
        <v>0</v>
      </c>
      <c r="L40" s="28"/>
    </row>
    <row r="41" spans="2:12" s="1" customFormat="1" ht="14.4" hidden="1" customHeight="1">
      <c r="B41" s="28"/>
      <c r="E41" s="33" t="s">
        <v>44</v>
      </c>
      <c r="F41" s="95">
        <f>ROUND((SUM(BI146:BI272)),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6.9" customHeight="1">
      <c r="B42" s="28"/>
      <c r="L42" s="28"/>
    </row>
    <row r="43" spans="2:12" s="1" customFormat="1" ht="25.35" customHeight="1">
      <c r="B43" s="28"/>
      <c r="C43" s="99"/>
      <c r="D43" s="100" t="s">
        <v>45</v>
      </c>
      <c r="E43" s="56"/>
      <c r="F43" s="56"/>
      <c r="G43" s="101" t="s">
        <v>46</v>
      </c>
      <c r="H43" s="102" t="s">
        <v>47</v>
      </c>
      <c r="I43" s="56"/>
      <c r="J43" s="103">
        <f>SUM(J34:J41)</f>
        <v>0</v>
      </c>
      <c r="K43" s="104"/>
      <c r="L43" s="28"/>
    </row>
    <row r="44" spans="2:12" s="1" customFormat="1" ht="14.4" customHeight="1">
      <c r="B44" s="28"/>
      <c r="L44" s="28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ht="10.199999999999999">
      <c r="B51" s="16"/>
      <c r="L51" s="16"/>
    </row>
    <row r="52" spans="2:12" ht="10.199999999999999">
      <c r="B52" s="16"/>
      <c r="L52" s="16"/>
    </row>
    <row r="53" spans="2:12" ht="10.199999999999999">
      <c r="B53" s="16"/>
      <c r="L53" s="16"/>
    </row>
    <row r="54" spans="2:12" ht="10.199999999999999">
      <c r="B54" s="16"/>
      <c r="L54" s="16"/>
    </row>
    <row r="55" spans="2:12" ht="10.199999999999999">
      <c r="B55" s="16"/>
      <c r="L55" s="16"/>
    </row>
    <row r="56" spans="2:12" ht="10.199999999999999">
      <c r="B56" s="16"/>
      <c r="L56" s="16"/>
    </row>
    <row r="57" spans="2:12" ht="10.199999999999999">
      <c r="B57" s="16"/>
      <c r="L57" s="16"/>
    </row>
    <row r="58" spans="2:12" ht="10.199999999999999">
      <c r="B58" s="16"/>
      <c r="L58" s="16"/>
    </row>
    <row r="59" spans="2:12" ht="10.199999999999999">
      <c r="B59" s="16"/>
      <c r="L59" s="16"/>
    </row>
    <row r="60" spans="2:12" ht="10.199999999999999">
      <c r="B60" s="16"/>
      <c r="L60" s="16"/>
    </row>
    <row r="61" spans="2:12" s="1" customFormat="1" ht="13.2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ht="10.199999999999999">
      <c r="B62" s="16"/>
      <c r="L62" s="16"/>
    </row>
    <row r="63" spans="2:12" ht="10.199999999999999">
      <c r="B63" s="16"/>
      <c r="L63" s="16"/>
    </row>
    <row r="64" spans="2:12" ht="10.199999999999999">
      <c r="B64" s="16"/>
      <c r="L64" s="16"/>
    </row>
    <row r="65" spans="2:12" s="1" customFormat="1" ht="13.2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ht="10.199999999999999">
      <c r="B66" s="16"/>
      <c r="L66" s="16"/>
    </row>
    <row r="67" spans="2:12" ht="10.199999999999999">
      <c r="B67" s="16"/>
      <c r="L67" s="16"/>
    </row>
    <row r="68" spans="2:12" ht="10.199999999999999">
      <c r="B68" s="16"/>
      <c r="L68" s="16"/>
    </row>
    <row r="69" spans="2:12" ht="10.199999999999999">
      <c r="B69" s="16"/>
      <c r="L69" s="16"/>
    </row>
    <row r="70" spans="2:12" ht="10.199999999999999">
      <c r="B70" s="16"/>
      <c r="L70" s="16"/>
    </row>
    <row r="71" spans="2:12" ht="10.199999999999999">
      <c r="B71" s="16"/>
      <c r="L71" s="16"/>
    </row>
    <row r="72" spans="2:12" ht="10.199999999999999">
      <c r="B72" s="16"/>
      <c r="L72" s="16"/>
    </row>
    <row r="73" spans="2:12" ht="10.199999999999999">
      <c r="B73" s="16"/>
      <c r="L73" s="16"/>
    </row>
    <row r="74" spans="2:12" ht="10.199999999999999">
      <c r="B74" s="16"/>
      <c r="L74" s="16"/>
    </row>
    <row r="75" spans="2:12" ht="10.199999999999999">
      <c r="B75" s="16"/>
      <c r="L75" s="16"/>
    </row>
    <row r="76" spans="2:12" s="1" customFormat="1" ht="13.2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" customHeight="1">
      <c r="B82" s="28"/>
      <c r="C82" s="17" t="s">
        <v>293</v>
      </c>
      <c r="L82" s="28"/>
    </row>
    <row r="83" spans="2:12" s="1" customFormat="1" ht="6.9" customHeight="1">
      <c r="B83" s="28"/>
      <c r="L83" s="28"/>
    </row>
    <row r="84" spans="2:12" s="1" customFormat="1" ht="12" customHeight="1">
      <c r="B84" s="28"/>
      <c r="C84" s="23" t="s">
        <v>15</v>
      </c>
      <c r="L84" s="28"/>
    </row>
    <row r="85" spans="2:12" s="1" customFormat="1" ht="16.5" customHeight="1">
      <c r="B85" s="28"/>
      <c r="E85" s="226" t="str">
        <f>E7</f>
        <v>Archeoskanzen Bojná</v>
      </c>
      <c r="F85" s="227"/>
      <c r="G85" s="227"/>
      <c r="H85" s="227"/>
      <c r="L85" s="28"/>
    </row>
    <row r="86" spans="2:12" ht="12" customHeight="1">
      <c r="B86" s="16"/>
      <c r="C86" s="23" t="s">
        <v>287</v>
      </c>
      <c r="L86" s="16"/>
    </row>
    <row r="87" spans="2:12" ht="16.5" customHeight="1">
      <c r="B87" s="16"/>
      <c r="E87" s="226" t="s">
        <v>909</v>
      </c>
      <c r="F87" s="183"/>
      <c r="G87" s="183"/>
      <c r="H87" s="183"/>
      <c r="L87" s="16"/>
    </row>
    <row r="88" spans="2:12" ht="12" customHeight="1">
      <c r="B88" s="16"/>
      <c r="C88" s="23" t="s">
        <v>289</v>
      </c>
      <c r="L88" s="16"/>
    </row>
    <row r="89" spans="2:12" s="1" customFormat="1" ht="16.5" customHeight="1">
      <c r="B89" s="28"/>
      <c r="E89" s="221" t="s">
        <v>1057</v>
      </c>
      <c r="F89" s="228"/>
      <c r="G89" s="228"/>
      <c r="H89" s="228"/>
      <c r="L89" s="28"/>
    </row>
    <row r="90" spans="2:12" s="1" customFormat="1" ht="12" customHeight="1">
      <c r="B90" s="28"/>
      <c r="C90" s="23" t="s">
        <v>291</v>
      </c>
      <c r="L90" s="28"/>
    </row>
    <row r="91" spans="2:12" s="1" customFormat="1" ht="16.5" customHeight="1">
      <c r="B91" s="28"/>
      <c r="E91" s="208" t="str">
        <f>E13</f>
        <v>SO-2.2_AA - Architektonicko stavebné riešenie, statika</v>
      </c>
      <c r="F91" s="228"/>
      <c r="G91" s="228"/>
      <c r="H91" s="228"/>
      <c r="L91" s="28"/>
    </row>
    <row r="92" spans="2:12" s="1" customFormat="1" ht="6.9" customHeight="1">
      <c r="B92" s="28"/>
      <c r="L92" s="28"/>
    </row>
    <row r="93" spans="2:12" s="1" customFormat="1" ht="12" customHeight="1">
      <c r="B93" s="28"/>
      <c r="C93" s="23" t="s">
        <v>19</v>
      </c>
      <c r="F93" s="21" t="str">
        <f>F16</f>
        <v>okrajová časť obce Bojná</v>
      </c>
      <c r="I93" s="23" t="s">
        <v>21</v>
      </c>
      <c r="J93" s="51" t="str">
        <f>IF(J16="","",J16)</f>
        <v>19. 6. 2024</v>
      </c>
      <c r="L93" s="28"/>
    </row>
    <row r="94" spans="2:12" s="1" customFormat="1" ht="6.9" customHeight="1">
      <c r="B94" s="28"/>
      <c r="L94" s="28"/>
    </row>
    <row r="95" spans="2:12" s="1" customFormat="1" ht="40.049999999999997" customHeight="1">
      <c r="B95" s="28"/>
      <c r="C95" s="23" t="s">
        <v>23</v>
      </c>
      <c r="F95" s="21" t="str">
        <f>E19</f>
        <v>Obec Bojná, 201 Bojná, 956 01 Bojná</v>
      </c>
      <c r="I95" s="23" t="s">
        <v>29</v>
      </c>
      <c r="J95" s="26" t="str">
        <f>E25</f>
        <v>Projekt design s.r.o., Brezová 89/1B, Tovarníky</v>
      </c>
      <c r="L95" s="28"/>
    </row>
    <row r="96" spans="2:12" s="1" customFormat="1" ht="40.049999999999997" customHeight="1">
      <c r="B96" s="28"/>
      <c r="C96" s="23" t="s">
        <v>27</v>
      </c>
      <c r="F96" s="21" t="str">
        <f>IF(E22="","",E22)</f>
        <v>Vyplň údaj</v>
      </c>
      <c r="I96" s="23" t="s">
        <v>32</v>
      </c>
      <c r="J96" s="26" t="str">
        <f>E28</f>
        <v>Projekt design s.r.o., Brezová 89/1B, Tovarníky</v>
      </c>
      <c r="L96" s="28"/>
    </row>
    <row r="97" spans="2:47" s="1" customFormat="1" ht="10.35" customHeight="1">
      <c r="B97" s="28"/>
      <c r="L97" s="28"/>
    </row>
    <row r="98" spans="2:47" s="1" customFormat="1" ht="29.25" customHeight="1">
      <c r="B98" s="28"/>
      <c r="C98" s="107" t="s">
        <v>294</v>
      </c>
      <c r="D98" s="99"/>
      <c r="E98" s="99"/>
      <c r="F98" s="99"/>
      <c r="G98" s="99"/>
      <c r="H98" s="99"/>
      <c r="I98" s="99"/>
      <c r="J98" s="108" t="s">
        <v>295</v>
      </c>
      <c r="K98" s="99"/>
      <c r="L98" s="28"/>
    </row>
    <row r="99" spans="2:47" s="1" customFormat="1" ht="10.35" customHeight="1">
      <c r="B99" s="28"/>
      <c r="L99" s="28"/>
    </row>
    <row r="100" spans="2:47" s="1" customFormat="1" ht="22.8" customHeight="1">
      <c r="B100" s="28"/>
      <c r="C100" s="109" t="s">
        <v>296</v>
      </c>
      <c r="J100" s="65">
        <f>J146</f>
        <v>0</v>
      </c>
      <c r="L100" s="28"/>
      <c r="AU100" s="13" t="s">
        <v>297</v>
      </c>
    </row>
    <row r="101" spans="2:47" s="8" customFormat="1" ht="24.9" customHeight="1">
      <c r="B101" s="110"/>
      <c r="D101" s="111" t="s">
        <v>533</v>
      </c>
      <c r="E101" s="112"/>
      <c r="F101" s="112"/>
      <c r="G101" s="112"/>
      <c r="H101" s="112"/>
      <c r="I101" s="112"/>
      <c r="J101" s="113">
        <f>J147</f>
        <v>0</v>
      </c>
      <c r="L101" s="110"/>
    </row>
    <row r="102" spans="2:47" s="9" customFormat="1" ht="19.95" customHeight="1">
      <c r="B102" s="114"/>
      <c r="D102" s="115" t="s">
        <v>534</v>
      </c>
      <c r="E102" s="116"/>
      <c r="F102" s="116"/>
      <c r="G102" s="116"/>
      <c r="H102" s="116"/>
      <c r="I102" s="116"/>
      <c r="J102" s="117">
        <f>J148</f>
        <v>0</v>
      </c>
      <c r="L102" s="114"/>
    </row>
    <row r="103" spans="2:47" s="9" customFormat="1" ht="19.95" customHeight="1">
      <c r="B103" s="114"/>
      <c r="D103" s="115" t="s">
        <v>535</v>
      </c>
      <c r="E103" s="116"/>
      <c r="F103" s="116"/>
      <c r="G103" s="116"/>
      <c r="H103" s="116"/>
      <c r="I103" s="116"/>
      <c r="J103" s="117">
        <f>J157</f>
        <v>0</v>
      </c>
      <c r="L103" s="114"/>
    </row>
    <row r="104" spans="2:47" s="9" customFormat="1" ht="19.95" customHeight="1">
      <c r="B104" s="114"/>
      <c r="D104" s="115" t="s">
        <v>1059</v>
      </c>
      <c r="E104" s="116"/>
      <c r="F104" s="116"/>
      <c r="G104" s="116"/>
      <c r="H104" s="116"/>
      <c r="I104" s="116"/>
      <c r="J104" s="117">
        <f>J173</f>
        <v>0</v>
      </c>
      <c r="L104" s="114"/>
    </row>
    <row r="105" spans="2:47" s="9" customFormat="1" ht="19.95" customHeight="1">
      <c r="B105" s="114"/>
      <c r="D105" s="115" t="s">
        <v>536</v>
      </c>
      <c r="E105" s="116"/>
      <c r="F105" s="116"/>
      <c r="G105" s="116"/>
      <c r="H105" s="116"/>
      <c r="I105" s="116"/>
      <c r="J105" s="117">
        <f>J182</f>
        <v>0</v>
      </c>
      <c r="L105" s="114"/>
    </row>
    <row r="106" spans="2:47" s="9" customFormat="1" ht="19.95" customHeight="1">
      <c r="B106" s="114"/>
      <c r="D106" s="115" t="s">
        <v>686</v>
      </c>
      <c r="E106" s="116"/>
      <c r="F106" s="116"/>
      <c r="G106" s="116"/>
      <c r="H106" s="116"/>
      <c r="I106" s="116"/>
      <c r="J106" s="117">
        <f>J202</f>
        <v>0</v>
      </c>
      <c r="L106" s="114"/>
    </row>
    <row r="107" spans="2:47" s="9" customFormat="1" ht="19.95" customHeight="1">
      <c r="B107" s="114"/>
      <c r="D107" s="115" t="s">
        <v>1060</v>
      </c>
      <c r="E107" s="116"/>
      <c r="F107" s="116"/>
      <c r="G107" s="116"/>
      <c r="H107" s="116"/>
      <c r="I107" s="116"/>
      <c r="J107" s="117">
        <f>J205</f>
        <v>0</v>
      </c>
      <c r="L107" s="114"/>
    </row>
    <row r="108" spans="2:47" s="9" customFormat="1" ht="19.95" customHeight="1">
      <c r="B108" s="114"/>
      <c r="D108" s="115" t="s">
        <v>537</v>
      </c>
      <c r="E108" s="116"/>
      <c r="F108" s="116"/>
      <c r="G108" s="116"/>
      <c r="H108" s="116"/>
      <c r="I108" s="116"/>
      <c r="J108" s="117">
        <f>J215</f>
        <v>0</v>
      </c>
      <c r="L108" s="114"/>
    </row>
    <row r="109" spans="2:47" s="9" customFormat="1" ht="19.95" customHeight="1">
      <c r="B109" s="114"/>
      <c r="D109" s="115" t="s">
        <v>538</v>
      </c>
      <c r="E109" s="116"/>
      <c r="F109" s="116"/>
      <c r="G109" s="116"/>
      <c r="H109" s="116"/>
      <c r="I109" s="116"/>
      <c r="J109" s="117">
        <f>J223</f>
        <v>0</v>
      </c>
      <c r="L109" s="114"/>
    </row>
    <row r="110" spans="2:47" s="8" customFormat="1" ht="24.9" customHeight="1">
      <c r="B110" s="110"/>
      <c r="D110" s="111" t="s">
        <v>539</v>
      </c>
      <c r="E110" s="112"/>
      <c r="F110" s="112"/>
      <c r="G110" s="112"/>
      <c r="H110" s="112"/>
      <c r="I110" s="112"/>
      <c r="J110" s="113">
        <f>J225</f>
        <v>0</v>
      </c>
      <c r="L110" s="110"/>
    </row>
    <row r="111" spans="2:47" s="9" customFormat="1" ht="19.95" customHeight="1">
      <c r="B111" s="114"/>
      <c r="D111" s="115" t="s">
        <v>540</v>
      </c>
      <c r="E111" s="116"/>
      <c r="F111" s="116"/>
      <c r="G111" s="116"/>
      <c r="H111" s="116"/>
      <c r="I111" s="116"/>
      <c r="J111" s="117">
        <f>J226</f>
        <v>0</v>
      </c>
      <c r="L111" s="114"/>
    </row>
    <row r="112" spans="2:47" s="8" customFormat="1" ht="24.9" customHeight="1">
      <c r="B112" s="110"/>
      <c r="D112" s="111" t="s">
        <v>1061</v>
      </c>
      <c r="E112" s="112"/>
      <c r="F112" s="112"/>
      <c r="G112" s="112"/>
      <c r="H112" s="112"/>
      <c r="I112" s="112"/>
      <c r="J112" s="113">
        <f>J228</f>
        <v>0</v>
      </c>
      <c r="L112" s="110"/>
    </row>
    <row r="113" spans="2:12" s="9" customFormat="1" ht="19.95" customHeight="1">
      <c r="B113" s="114"/>
      <c r="D113" s="115" t="s">
        <v>1062</v>
      </c>
      <c r="E113" s="116"/>
      <c r="F113" s="116"/>
      <c r="G113" s="116"/>
      <c r="H113" s="116"/>
      <c r="I113" s="116"/>
      <c r="J113" s="117">
        <f>J229</f>
        <v>0</v>
      </c>
      <c r="L113" s="114"/>
    </row>
    <row r="114" spans="2:12" s="8" customFormat="1" ht="24.9" customHeight="1">
      <c r="B114" s="110"/>
      <c r="D114" s="111" t="s">
        <v>541</v>
      </c>
      <c r="E114" s="112"/>
      <c r="F114" s="112"/>
      <c r="G114" s="112"/>
      <c r="H114" s="112"/>
      <c r="I114" s="112"/>
      <c r="J114" s="113">
        <f>J232</f>
        <v>0</v>
      </c>
      <c r="L114" s="110"/>
    </row>
    <row r="115" spans="2:12" s="9" customFormat="1" ht="19.95" customHeight="1">
      <c r="B115" s="114"/>
      <c r="D115" s="115" t="s">
        <v>542</v>
      </c>
      <c r="E115" s="116"/>
      <c r="F115" s="116"/>
      <c r="G115" s="116"/>
      <c r="H115" s="116"/>
      <c r="I115" s="116"/>
      <c r="J115" s="117">
        <f>J233</f>
        <v>0</v>
      </c>
      <c r="L115" s="114"/>
    </row>
    <row r="116" spans="2:12" s="9" customFormat="1" ht="19.95" customHeight="1">
      <c r="B116" s="114"/>
      <c r="D116" s="115" t="s">
        <v>1063</v>
      </c>
      <c r="E116" s="116"/>
      <c r="F116" s="116"/>
      <c r="G116" s="116"/>
      <c r="H116" s="116"/>
      <c r="I116" s="116"/>
      <c r="J116" s="117">
        <f>J241</f>
        <v>0</v>
      </c>
      <c r="L116" s="114"/>
    </row>
    <row r="117" spans="2:12" s="9" customFormat="1" ht="19.95" customHeight="1">
      <c r="B117" s="114"/>
      <c r="D117" s="115" t="s">
        <v>543</v>
      </c>
      <c r="E117" s="116"/>
      <c r="F117" s="116"/>
      <c r="G117" s="116"/>
      <c r="H117" s="116"/>
      <c r="I117" s="116"/>
      <c r="J117" s="117">
        <f>J245</f>
        <v>0</v>
      </c>
      <c r="L117" s="114"/>
    </row>
    <row r="118" spans="2:12" s="9" customFormat="1" ht="19.95" customHeight="1">
      <c r="B118" s="114"/>
      <c r="D118" s="115" t="s">
        <v>688</v>
      </c>
      <c r="E118" s="116"/>
      <c r="F118" s="116"/>
      <c r="G118" s="116"/>
      <c r="H118" s="116"/>
      <c r="I118" s="116"/>
      <c r="J118" s="117">
        <f>J259</f>
        <v>0</v>
      </c>
      <c r="L118" s="114"/>
    </row>
    <row r="119" spans="2:12" s="9" customFormat="1" ht="19.95" customHeight="1">
      <c r="B119" s="114"/>
      <c r="D119" s="115" t="s">
        <v>544</v>
      </c>
      <c r="E119" s="116"/>
      <c r="F119" s="116"/>
      <c r="G119" s="116"/>
      <c r="H119" s="116"/>
      <c r="I119" s="116"/>
      <c r="J119" s="117">
        <f>J263</f>
        <v>0</v>
      </c>
      <c r="L119" s="114"/>
    </row>
    <row r="120" spans="2:12" s="9" customFormat="1" ht="19.95" customHeight="1">
      <c r="B120" s="114"/>
      <c r="D120" s="115" t="s">
        <v>545</v>
      </c>
      <c r="E120" s="116"/>
      <c r="F120" s="116"/>
      <c r="G120" s="116"/>
      <c r="H120" s="116"/>
      <c r="I120" s="116"/>
      <c r="J120" s="117">
        <f>J266</f>
        <v>0</v>
      </c>
      <c r="L120" s="114"/>
    </row>
    <row r="121" spans="2:12" s="9" customFormat="1" ht="19.95" customHeight="1">
      <c r="B121" s="114"/>
      <c r="D121" s="115" t="s">
        <v>1064</v>
      </c>
      <c r="E121" s="116"/>
      <c r="F121" s="116"/>
      <c r="G121" s="116"/>
      <c r="H121" s="116"/>
      <c r="I121" s="116"/>
      <c r="J121" s="117">
        <f>J268</f>
        <v>0</v>
      </c>
      <c r="L121" s="114"/>
    </row>
    <row r="122" spans="2:12" s="8" customFormat="1" ht="24.9" customHeight="1">
      <c r="B122" s="110"/>
      <c r="D122" s="111" t="s">
        <v>689</v>
      </c>
      <c r="E122" s="112"/>
      <c r="F122" s="112"/>
      <c r="G122" s="112"/>
      <c r="H122" s="112"/>
      <c r="I122" s="112"/>
      <c r="J122" s="113">
        <f>J271</f>
        <v>0</v>
      </c>
      <c r="L122" s="110"/>
    </row>
    <row r="123" spans="2:12" s="1" customFormat="1" ht="21.75" customHeight="1">
      <c r="B123" s="28"/>
      <c r="L123" s="28"/>
    </row>
    <row r="124" spans="2:12" s="1" customFormat="1" ht="6.9" customHeight="1">
      <c r="B124" s="43"/>
      <c r="C124" s="44"/>
      <c r="D124" s="44"/>
      <c r="E124" s="44"/>
      <c r="F124" s="44"/>
      <c r="G124" s="44"/>
      <c r="H124" s="44"/>
      <c r="I124" s="44"/>
      <c r="J124" s="44"/>
      <c r="K124" s="44"/>
      <c r="L124" s="28"/>
    </row>
    <row r="128" spans="2:12" s="1" customFormat="1" ht="6.9" customHeight="1">
      <c r="B128" s="45"/>
      <c r="C128" s="46"/>
      <c r="D128" s="46"/>
      <c r="E128" s="46"/>
      <c r="F128" s="46"/>
      <c r="G128" s="46"/>
      <c r="H128" s="46"/>
      <c r="I128" s="46"/>
      <c r="J128" s="46"/>
      <c r="K128" s="46"/>
      <c r="L128" s="28"/>
    </row>
    <row r="129" spans="2:12" s="1" customFormat="1" ht="24.9" customHeight="1">
      <c r="B129" s="28"/>
      <c r="C129" s="17" t="s">
        <v>303</v>
      </c>
      <c r="L129" s="28"/>
    </row>
    <row r="130" spans="2:12" s="1" customFormat="1" ht="6.9" customHeight="1">
      <c r="B130" s="28"/>
      <c r="L130" s="28"/>
    </row>
    <row r="131" spans="2:12" s="1" customFormat="1" ht="12" customHeight="1">
      <c r="B131" s="28"/>
      <c r="C131" s="23" t="s">
        <v>15</v>
      </c>
      <c r="L131" s="28"/>
    </row>
    <row r="132" spans="2:12" s="1" customFormat="1" ht="16.5" customHeight="1">
      <c r="B132" s="28"/>
      <c r="E132" s="226" t="str">
        <f>E7</f>
        <v>Archeoskanzen Bojná</v>
      </c>
      <c r="F132" s="227"/>
      <c r="G132" s="227"/>
      <c r="H132" s="227"/>
      <c r="L132" s="28"/>
    </row>
    <row r="133" spans="2:12" ht="12" customHeight="1">
      <c r="B133" s="16"/>
      <c r="C133" s="23" t="s">
        <v>287</v>
      </c>
      <c r="L133" s="16"/>
    </row>
    <row r="134" spans="2:12" ht="16.5" customHeight="1">
      <c r="B134" s="16"/>
      <c r="E134" s="226" t="s">
        <v>909</v>
      </c>
      <c r="F134" s="183"/>
      <c r="G134" s="183"/>
      <c r="H134" s="183"/>
      <c r="L134" s="16"/>
    </row>
    <row r="135" spans="2:12" ht="12" customHeight="1">
      <c r="B135" s="16"/>
      <c r="C135" s="23" t="s">
        <v>289</v>
      </c>
      <c r="L135" s="16"/>
    </row>
    <row r="136" spans="2:12" s="1" customFormat="1" ht="16.5" customHeight="1">
      <c r="B136" s="28"/>
      <c r="E136" s="221" t="s">
        <v>1057</v>
      </c>
      <c r="F136" s="228"/>
      <c r="G136" s="228"/>
      <c r="H136" s="228"/>
      <c r="L136" s="28"/>
    </row>
    <row r="137" spans="2:12" s="1" customFormat="1" ht="12" customHeight="1">
      <c r="B137" s="28"/>
      <c r="C137" s="23" t="s">
        <v>291</v>
      </c>
      <c r="L137" s="28"/>
    </row>
    <row r="138" spans="2:12" s="1" customFormat="1" ht="16.5" customHeight="1">
      <c r="B138" s="28"/>
      <c r="E138" s="208" t="str">
        <f>E13</f>
        <v>SO-2.2_AA - Architektonicko stavebné riešenie, statika</v>
      </c>
      <c r="F138" s="228"/>
      <c r="G138" s="228"/>
      <c r="H138" s="228"/>
      <c r="L138" s="28"/>
    </row>
    <row r="139" spans="2:12" s="1" customFormat="1" ht="6.9" customHeight="1">
      <c r="B139" s="28"/>
      <c r="L139" s="28"/>
    </row>
    <row r="140" spans="2:12" s="1" customFormat="1" ht="12" customHeight="1">
      <c r="B140" s="28"/>
      <c r="C140" s="23" t="s">
        <v>19</v>
      </c>
      <c r="F140" s="21" t="str">
        <f>F16</f>
        <v>okrajová časť obce Bojná</v>
      </c>
      <c r="I140" s="23" t="s">
        <v>21</v>
      </c>
      <c r="J140" s="51" t="str">
        <f>IF(J16="","",J16)</f>
        <v>19. 6. 2024</v>
      </c>
      <c r="L140" s="28"/>
    </row>
    <row r="141" spans="2:12" s="1" customFormat="1" ht="6.9" customHeight="1">
      <c r="B141" s="28"/>
      <c r="L141" s="28"/>
    </row>
    <row r="142" spans="2:12" s="1" customFormat="1" ht="40.049999999999997" customHeight="1">
      <c r="B142" s="28"/>
      <c r="C142" s="23" t="s">
        <v>23</v>
      </c>
      <c r="F142" s="21" t="str">
        <f>E19</f>
        <v>Obec Bojná, 201 Bojná, 956 01 Bojná</v>
      </c>
      <c r="I142" s="23" t="s">
        <v>29</v>
      </c>
      <c r="J142" s="26" t="str">
        <f>E25</f>
        <v>Projekt design s.r.o., Brezová 89/1B, Tovarníky</v>
      </c>
      <c r="L142" s="28"/>
    </row>
    <row r="143" spans="2:12" s="1" customFormat="1" ht="40.049999999999997" customHeight="1">
      <c r="B143" s="28"/>
      <c r="C143" s="23" t="s">
        <v>27</v>
      </c>
      <c r="F143" s="21" t="str">
        <f>IF(E22="","",E22)</f>
        <v>Vyplň údaj</v>
      </c>
      <c r="I143" s="23" t="s">
        <v>32</v>
      </c>
      <c r="J143" s="26" t="str">
        <f>E28</f>
        <v>Projekt design s.r.o., Brezová 89/1B, Tovarníky</v>
      </c>
      <c r="L143" s="28"/>
    </row>
    <row r="144" spans="2:12" s="1" customFormat="1" ht="10.35" customHeight="1">
      <c r="B144" s="28"/>
      <c r="L144" s="28"/>
    </row>
    <row r="145" spans="2:65" s="10" customFormat="1" ht="29.25" customHeight="1">
      <c r="B145" s="118"/>
      <c r="C145" s="119" t="s">
        <v>304</v>
      </c>
      <c r="D145" s="120" t="s">
        <v>60</v>
      </c>
      <c r="E145" s="120" t="s">
        <v>56</v>
      </c>
      <c r="F145" s="120" t="s">
        <v>7531</v>
      </c>
      <c r="G145" s="120" t="s">
        <v>305</v>
      </c>
      <c r="H145" s="120" t="s">
        <v>306</v>
      </c>
      <c r="I145" s="120" t="s">
        <v>307</v>
      </c>
      <c r="J145" s="121" t="s">
        <v>295</v>
      </c>
      <c r="K145" s="122" t="s">
        <v>308</v>
      </c>
      <c r="L145" s="118"/>
      <c r="M145" s="58" t="s">
        <v>1</v>
      </c>
      <c r="N145" s="59" t="s">
        <v>39</v>
      </c>
      <c r="O145" s="59" t="s">
        <v>309</v>
      </c>
      <c r="P145" s="59" t="s">
        <v>310</v>
      </c>
      <c r="Q145" s="59" t="s">
        <v>311</v>
      </c>
      <c r="R145" s="59" t="s">
        <v>312</v>
      </c>
      <c r="S145" s="59" t="s">
        <v>313</v>
      </c>
      <c r="T145" s="60" t="s">
        <v>314</v>
      </c>
    </row>
    <row r="146" spans="2:65" s="1" customFormat="1" ht="22.8" customHeight="1">
      <c r="B146" s="28"/>
      <c r="C146" s="63" t="s">
        <v>296</v>
      </c>
      <c r="J146" s="123">
        <f>BK146</f>
        <v>0</v>
      </c>
      <c r="L146" s="28"/>
      <c r="M146" s="61"/>
      <c r="N146" s="52"/>
      <c r="O146" s="52"/>
      <c r="P146" s="124">
        <f>P147+P225+P228+P232+P271</f>
        <v>0</v>
      </c>
      <c r="Q146" s="52"/>
      <c r="R146" s="124">
        <f>R147+R225+R228+R232+R271</f>
        <v>71475.805229999998</v>
      </c>
      <c r="S146" s="52"/>
      <c r="T146" s="125">
        <f>T147+T225+T228+T232+T271</f>
        <v>0</v>
      </c>
      <c r="AT146" s="13" t="s">
        <v>74</v>
      </c>
      <c r="AU146" s="13" t="s">
        <v>297</v>
      </c>
      <c r="BK146" s="126">
        <f>BK147+BK225+BK228+BK232+BK271</f>
        <v>0</v>
      </c>
    </row>
    <row r="147" spans="2:65" s="11" customFormat="1" ht="25.95" customHeight="1">
      <c r="B147" s="127"/>
      <c r="D147" s="128" t="s">
        <v>74</v>
      </c>
      <c r="E147" s="129" t="s">
        <v>546</v>
      </c>
      <c r="F147" s="129" t="s">
        <v>547</v>
      </c>
      <c r="I147" s="130"/>
      <c r="J147" s="131">
        <f>BK147</f>
        <v>0</v>
      </c>
      <c r="L147" s="127"/>
      <c r="M147" s="132"/>
      <c r="P147" s="133">
        <f>P148+P157+P173+P182+P202+P205+P215+P223</f>
        <v>0</v>
      </c>
      <c r="R147" s="133">
        <f>R148+R157+R173+R182+R202+R205+R215+R223</f>
        <v>71340.888189999998</v>
      </c>
      <c r="T147" s="134">
        <f>T148+T157+T173+T182+T202+T205+T215+T223</f>
        <v>0</v>
      </c>
      <c r="AR147" s="128" t="s">
        <v>82</v>
      </c>
      <c r="AT147" s="135" t="s">
        <v>74</v>
      </c>
      <c r="AU147" s="135" t="s">
        <v>75</v>
      </c>
      <c r="AY147" s="128" t="s">
        <v>317</v>
      </c>
      <c r="BK147" s="136">
        <f>BK148+BK157+BK173+BK182+BK202+BK205+BK215+BK223</f>
        <v>0</v>
      </c>
    </row>
    <row r="148" spans="2:65" s="11" customFormat="1" ht="22.8" customHeight="1">
      <c r="B148" s="127"/>
      <c r="D148" s="128" t="s">
        <v>74</v>
      </c>
      <c r="E148" s="137" t="s">
        <v>82</v>
      </c>
      <c r="F148" s="137" t="s">
        <v>548</v>
      </c>
      <c r="I148" s="130"/>
      <c r="J148" s="138">
        <f>BK148</f>
        <v>0</v>
      </c>
      <c r="L148" s="127"/>
      <c r="M148" s="132"/>
      <c r="P148" s="133">
        <f>SUM(P149:P156)</f>
        <v>0</v>
      </c>
      <c r="R148" s="133">
        <f>SUM(R149:R156)</f>
        <v>0</v>
      </c>
      <c r="T148" s="134">
        <f>SUM(T149:T156)</f>
        <v>0</v>
      </c>
      <c r="AR148" s="128" t="s">
        <v>82</v>
      </c>
      <c r="AT148" s="135" t="s">
        <v>74</v>
      </c>
      <c r="AU148" s="135" t="s">
        <v>82</v>
      </c>
      <c r="AY148" s="128" t="s">
        <v>317</v>
      </c>
      <c r="BK148" s="136">
        <f>SUM(BK149:BK156)</f>
        <v>0</v>
      </c>
    </row>
    <row r="149" spans="2:65" s="1" customFormat="1" ht="24.15" customHeight="1">
      <c r="B149" s="139"/>
      <c r="C149" s="140" t="s">
        <v>82</v>
      </c>
      <c r="D149" s="140" t="s">
        <v>319</v>
      </c>
      <c r="E149" s="141" t="s">
        <v>1065</v>
      </c>
      <c r="F149" s="142" t="s">
        <v>1066</v>
      </c>
      <c r="G149" s="143" t="s">
        <v>322</v>
      </c>
      <c r="H149" s="144">
        <v>23.704000000000001</v>
      </c>
      <c r="I149" s="145"/>
      <c r="J149" s="146">
        <f t="shared" ref="J149:J156" si="0">ROUND(I149*H149,2)</f>
        <v>0</v>
      </c>
      <c r="K149" s="147"/>
      <c r="L149" s="28"/>
      <c r="M149" s="148" t="s">
        <v>1</v>
      </c>
      <c r="N149" s="149" t="s">
        <v>41</v>
      </c>
      <c r="P149" s="150">
        <f t="shared" ref="P149:P156" si="1">O149*H149</f>
        <v>0</v>
      </c>
      <c r="Q149" s="150">
        <v>0</v>
      </c>
      <c r="R149" s="150">
        <f t="shared" ref="R149:R156" si="2">Q149*H149</f>
        <v>0</v>
      </c>
      <c r="S149" s="150">
        <v>0</v>
      </c>
      <c r="T149" s="151">
        <f t="shared" ref="T149:T156" si="3">S149*H149</f>
        <v>0</v>
      </c>
      <c r="AR149" s="152" t="s">
        <v>259</v>
      </c>
      <c r="AT149" s="152" t="s">
        <v>319</v>
      </c>
      <c r="AU149" s="152" t="s">
        <v>87</v>
      </c>
      <c r="AY149" s="13" t="s">
        <v>317</v>
      </c>
      <c r="BE149" s="153">
        <f t="shared" ref="BE149:BE156" si="4">IF(N149="základná",J149,0)</f>
        <v>0</v>
      </c>
      <c r="BF149" s="153">
        <f t="shared" ref="BF149:BF156" si="5">IF(N149="znížená",J149,0)</f>
        <v>0</v>
      </c>
      <c r="BG149" s="153">
        <f t="shared" ref="BG149:BG156" si="6">IF(N149="zákl. prenesená",J149,0)</f>
        <v>0</v>
      </c>
      <c r="BH149" s="153">
        <f t="shared" ref="BH149:BH156" si="7">IF(N149="zníž. prenesená",J149,0)</f>
        <v>0</v>
      </c>
      <c r="BI149" s="153">
        <f t="shared" ref="BI149:BI156" si="8">IF(N149="nulová",J149,0)</f>
        <v>0</v>
      </c>
      <c r="BJ149" s="13" t="s">
        <v>87</v>
      </c>
      <c r="BK149" s="153">
        <f t="shared" ref="BK149:BK156" si="9">ROUND(I149*H149,2)</f>
        <v>0</v>
      </c>
      <c r="BL149" s="13" t="s">
        <v>259</v>
      </c>
      <c r="BM149" s="152" t="s">
        <v>1067</v>
      </c>
    </row>
    <row r="150" spans="2:65" s="1" customFormat="1" ht="24.15" customHeight="1">
      <c r="B150" s="139"/>
      <c r="C150" s="140" t="s">
        <v>87</v>
      </c>
      <c r="D150" s="140" t="s">
        <v>319</v>
      </c>
      <c r="E150" s="141" t="s">
        <v>1068</v>
      </c>
      <c r="F150" s="142" t="s">
        <v>1069</v>
      </c>
      <c r="G150" s="143" t="s">
        <v>322</v>
      </c>
      <c r="H150" s="144">
        <v>23.704000000000001</v>
      </c>
      <c r="I150" s="145"/>
      <c r="J150" s="146">
        <f t="shared" si="0"/>
        <v>0</v>
      </c>
      <c r="K150" s="147"/>
      <c r="L150" s="28"/>
      <c r="M150" s="148" t="s">
        <v>1</v>
      </c>
      <c r="N150" s="149" t="s">
        <v>41</v>
      </c>
      <c r="P150" s="150">
        <f t="shared" si="1"/>
        <v>0</v>
      </c>
      <c r="Q150" s="150">
        <v>0</v>
      </c>
      <c r="R150" s="150">
        <f t="shared" si="2"/>
        <v>0</v>
      </c>
      <c r="S150" s="150">
        <v>0</v>
      </c>
      <c r="T150" s="151">
        <f t="shared" si="3"/>
        <v>0</v>
      </c>
      <c r="AR150" s="152" t="s">
        <v>259</v>
      </c>
      <c r="AT150" s="152" t="s">
        <v>319</v>
      </c>
      <c r="AU150" s="152" t="s">
        <v>87</v>
      </c>
      <c r="AY150" s="13" t="s">
        <v>317</v>
      </c>
      <c r="BE150" s="153">
        <f t="shared" si="4"/>
        <v>0</v>
      </c>
      <c r="BF150" s="153">
        <f t="shared" si="5"/>
        <v>0</v>
      </c>
      <c r="BG150" s="153">
        <f t="shared" si="6"/>
        <v>0</v>
      </c>
      <c r="BH150" s="153">
        <f t="shared" si="7"/>
        <v>0</v>
      </c>
      <c r="BI150" s="153">
        <f t="shared" si="8"/>
        <v>0</v>
      </c>
      <c r="BJ150" s="13" t="s">
        <v>87</v>
      </c>
      <c r="BK150" s="153">
        <f t="shared" si="9"/>
        <v>0</v>
      </c>
      <c r="BL150" s="13" t="s">
        <v>259</v>
      </c>
      <c r="BM150" s="152" t="s">
        <v>1070</v>
      </c>
    </row>
    <row r="151" spans="2:65" s="1" customFormat="1" ht="24.15" customHeight="1">
      <c r="B151" s="139"/>
      <c r="C151" s="140" t="s">
        <v>92</v>
      </c>
      <c r="D151" s="140" t="s">
        <v>319</v>
      </c>
      <c r="E151" s="141" t="s">
        <v>1071</v>
      </c>
      <c r="F151" s="142" t="s">
        <v>1072</v>
      </c>
      <c r="G151" s="143" t="s">
        <v>322</v>
      </c>
      <c r="H151" s="144">
        <v>20.206</v>
      </c>
      <c r="I151" s="145"/>
      <c r="J151" s="146">
        <f t="shared" si="0"/>
        <v>0</v>
      </c>
      <c r="K151" s="147"/>
      <c r="L151" s="28"/>
      <c r="M151" s="148" t="s">
        <v>1</v>
      </c>
      <c r="N151" s="149" t="s">
        <v>41</v>
      </c>
      <c r="P151" s="150">
        <f t="shared" si="1"/>
        <v>0</v>
      </c>
      <c r="Q151" s="150">
        <v>0</v>
      </c>
      <c r="R151" s="150">
        <f t="shared" si="2"/>
        <v>0</v>
      </c>
      <c r="S151" s="150">
        <v>0</v>
      </c>
      <c r="T151" s="151">
        <f t="shared" si="3"/>
        <v>0</v>
      </c>
      <c r="AR151" s="152" t="s">
        <v>259</v>
      </c>
      <c r="AT151" s="152" t="s">
        <v>319</v>
      </c>
      <c r="AU151" s="152" t="s">
        <v>87</v>
      </c>
      <c r="AY151" s="13" t="s">
        <v>317</v>
      </c>
      <c r="BE151" s="153">
        <f t="shared" si="4"/>
        <v>0</v>
      </c>
      <c r="BF151" s="153">
        <f t="shared" si="5"/>
        <v>0</v>
      </c>
      <c r="BG151" s="153">
        <f t="shared" si="6"/>
        <v>0</v>
      </c>
      <c r="BH151" s="153">
        <f t="shared" si="7"/>
        <v>0</v>
      </c>
      <c r="BI151" s="153">
        <f t="shared" si="8"/>
        <v>0</v>
      </c>
      <c r="BJ151" s="13" t="s">
        <v>87</v>
      </c>
      <c r="BK151" s="153">
        <f t="shared" si="9"/>
        <v>0</v>
      </c>
      <c r="BL151" s="13" t="s">
        <v>259</v>
      </c>
      <c r="BM151" s="152" t="s">
        <v>1073</v>
      </c>
    </row>
    <row r="152" spans="2:65" s="1" customFormat="1" ht="24.15" customHeight="1">
      <c r="B152" s="139"/>
      <c r="C152" s="140" t="s">
        <v>259</v>
      </c>
      <c r="D152" s="140" t="s">
        <v>319</v>
      </c>
      <c r="E152" s="141" t="s">
        <v>1074</v>
      </c>
      <c r="F152" s="142" t="s">
        <v>1075</v>
      </c>
      <c r="G152" s="143" t="s">
        <v>322</v>
      </c>
      <c r="H152" s="144">
        <v>20.206</v>
      </c>
      <c r="I152" s="145"/>
      <c r="J152" s="146">
        <f t="shared" si="0"/>
        <v>0</v>
      </c>
      <c r="K152" s="147"/>
      <c r="L152" s="28"/>
      <c r="M152" s="148" t="s">
        <v>1</v>
      </c>
      <c r="N152" s="149" t="s">
        <v>41</v>
      </c>
      <c r="P152" s="150">
        <f t="shared" si="1"/>
        <v>0</v>
      </c>
      <c r="Q152" s="150">
        <v>0</v>
      </c>
      <c r="R152" s="150">
        <f t="shared" si="2"/>
        <v>0</v>
      </c>
      <c r="S152" s="150">
        <v>0</v>
      </c>
      <c r="T152" s="151">
        <f t="shared" si="3"/>
        <v>0</v>
      </c>
      <c r="AR152" s="152" t="s">
        <v>259</v>
      </c>
      <c r="AT152" s="152" t="s">
        <v>319</v>
      </c>
      <c r="AU152" s="152" t="s">
        <v>87</v>
      </c>
      <c r="AY152" s="13" t="s">
        <v>317</v>
      </c>
      <c r="BE152" s="153">
        <f t="shared" si="4"/>
        <v>0</v>
      </c>
      <c r="BF152" s="153">
        <f t="shared" si="5"/>
        <v>0</v>
      </c>
      <c r="BG152" s="153">
        <f t="shared" si="6"/>
        <v>0</v>
      </c>
      <c r="BH152" s="153">
        <f t="shared" si="7"/>
        <v>0</v>
      </c>
      <c r="BI152" s="153">
        <f t="shared" si="8"/>
        <v>0</v>
      </c>
      <c r="BJ152" s="13" t="s">
        <v>87</v>
      </c>
      <c r="BK152" s="153">
        <f t="shared" si="9"/>
        <v>0</v>
      </c>
      <c r="BL152" s="13" t="s">
        <v>259</v>
      </c>
      <c r="BM152" s="152" t="s">
        <v>1076</v>
      </c>
    </row>
    <row r="153" spans="2:65" s="1" customFormat="1" ht="24.15" customHeight="1">
      <c r="B153" s="139"/>
      <c r="C153" s="140" t="s">
        <v>262</v>
      </c>
      <c r="D153" s="140" t="s">
        <v>319</v>
      </c>
      <c r="E153" s="141" t="s">
        <v>552</v>
      </c>
      <c r="F153" s="142" t="s">
        <v>553</v>
      </c>
      <c r="G153" s="143" t="s">
        <v>322</v>
      </c>
      <c r="H153" s="144">
        <v>5.7560000000000002</v>
      </c>
      <c r="I153" s="145"/>
      <c r="J153" s="146">
        <f t="shared" si="0"/>
        <v>0</v>
      </c>
      <c r="K153" s="147"/>
      <c r="L153" s="28"/>
      <c r="M153" s="148" t="s">
        <v>1</v>
      </c>
      <c r="N153" s="149" t="s">
        <v>41</v>
      </c>
      <c r="P153" s="150">
        <f t="shared" si="1"/>
        <v>0</v>
      </c>
      <c r="Q153" s="150">
        <v>0</v>
      </c>
      <c r="R153" s="150">
        <f t="shared" si="2"/>
        <v>0</v>
      </c>
      <c r="S153" s="150">
        <v>0</v>
      </c>
      <c r="T153" s="151">
        <f t="shared" si="3"/>
        <v>0</v>
      </c>
      <c r="AR153" s="152" t="s">
        <v>259</v>
      </c>
      <c r="AT153" s="152" t="s">
        <v>319</v>
      </c>
      <c r="AU153" s="152" t="s">
        <v>87</v>
      </c>
      <c r="AY153" s="13" t="s">
        <v>317</v>
      </c>
      <c r="BE153" s="153">
        <f t="shared" si="4"/>
        <v>0</v>
      </c>
      <c r="BF153" s="153">
        <f t="shared" si="5"/>
        <v>0</v>
      </c>
      <c r="BG153" s="153">
        <f t="shared" si="6"/>
        <v>0</v>
      </c>
      <c r="BH153" s="153">
        <f t="shared" si="7"/>
        <v>0</v>
      </c>
      <c r="BI153" s="153">
        <f t="shared" si="8"/>
        <v>0</v>
      </c>
      <c r="BJ153" s="13" t="s">
        <v>87</v>
      </c>
      <c r="BK153" s="153">
        <f t="shared" si="9"/>
        <v>0</v>
      </c>
      <c r="BL153" s="13" t="s">
        <v>259</v>
      </c>
      <c r="BM153" s="152" t="s">
        <v>1077</v>
      </c>
    </row>
    <row r="154" spans="2:65" s="1" customFormat="1" ht="24.15" customHeight="1">
      <c r="B154" s="139"/>
      <c r="C154" s="140" t="s">
        <v>265</v>
      </c>
      <c r="D154" s="140" t="s">
        <v>319</v>
      </c>
      <c r="E154" s="141" t="s">
        <v>555</v>
      </c>
      <c r="F154" s="142" t="s">
        <v>556</v>
      </c>
      <c r="G154" s="143" t="s">
        <v>322</v>
      </c>
      <c r="H154" s="144">
        <v>1.7270000000000001</v>
      </c>
      <c r="I154" s="145"/>
      <c r="J154" s="146">
        <f t="shared" si="0"/>
        <v>0</v>
      </c>
      <c r="K154" s="147"/>
      <c r="L154" s="28"/>
      <c r="M154" s="148" t="s">
        <v>1</v>
      </c>
      <c r="N154" s="149" t="s">
        <v>41</v>
      </c>
      <c r="P154" s="150">
        <f t="shared" si="1"/>
        <v>0</v>
      </c>
      <c r="Q154" s="150">
        <v>0</v>
      </c>
      <c r="R154" s="150">
        <f t="shared" si="2"/>
        <v>0</v>
      </c>
      <c r="S154" s="150">
        <v>0</v>
      </c>
      <c r="T154" s="151">
        <f t="shared" si="3"/>
        <v>0</v>
      </c>
      <c r="AR154" s="152" t="s">
        <v>259</v>
      </c>
      <c r="AT154" s="152" t="s">
        <v>319</v>
      </c>
      <c r="AU154" s="152" t="s">
        <v>87</v>
      </c>
      <c r="AY154" s="13" t="s">
        <v>317</v>
      </c>
      <c r="BE154" s="153">
        <f t="shared" si="4"/>
        <v>0</v>
      </c>
      <c r="BF154" s="153">
        <f t="shared" si="5"/>
        <v>0</v>
      </c>
      <c r="BG154" s="153">
        <f t="shared" si="6"/>
        <v>0</v>
      </c>
      <c r="BH154" s="153">
        <f t="shared" si="7"/>
        <v>0</v>
      </c>
      <c r="BI154" s="153">
        <f t="shared" si="8"/>
        <v>0</v>
      </c>
      <c r="BJ154" s="13" t="s">
        <v>87</v>
      </c>
      <c r="BK154" s="153">
        <f t="shared" si="9"/>
        <v>0</v>
      </c>
      <c r="BL154" s="13" t="s">
        <v>259</v>
      </c>
      <c r="BM154" s="152" t="s">
        <v>1078</v>
      </c>
    </row>
    <row r="155" spans="2:65" s="1" customFormat="1" ht="37.799999999999997" customHeight="1">
      <c r="B155" s="139"/>
      <c r="C155" s="140" t="s">
        <v>268</v>
      </c>
      <c r="D155" s="140" t="s">
        <v>319</v>
      </c>
      <c r="E155" s="141" t="s">
        <v>558</v>
      </c>
      <c r="F155" s="142" t="s">
        <v>559</v>
      </c>
      <c r="G155" s="143" t="s">
        <v>322</v>
      </c>
      <c r="H155" s="144">
        <v>43.91</v>
      </c>
      <c r="I155" s="145"/>
      <c r="J155" s="146">
        <f t="shared" si="0"/>
        <v>0</v>
      </c>
      <c r="K155" s="147"/>
      <c r="L155" s="28"/>
      <c r="M155" s="148" t="s">
        <v>1</v>
      </c>
      <c r="N155" s="149" t="s">
        <v>41</v>
      </c>
      <c r="P155" s="150">
        <f t="shared" si="1"/>
        <v>0</v>
      </c>
      <c r="Q155" s="150">
        <v>0</v>
      </c>
      <c r="R155" s="150">
        <f t="shared" si="2"/>
        <v>0</v>
      </c>
      <c r="S155" s="150">
        <v>0</v>
      </c>
      <c r="T155" s="151">
        <f t="shared" si="3"/>
        <v>0</v>
      </c>
      <c r="AR155" s="152" t="s">
        <v>259</v>
      </c>
      <c r="AT155" s="152" t="s">
        <v>319</v>
      </c>
      <c r="AU155" s="152" t="s">
        <v>87</v>
      </c>
      <c r="AY155" s="13" t="s">
        <v>317</v>
      </c>
      <c r="BE155" s="153">
        <f t="shared" si="4"/>
        <v>0</v>
      </c>
      <c r="BF155" s="153">
        <f t="shared" si="5"/>
        <v>0</v>
      </c>
      <c r="BG155" s="153">
        <f t="shared" si="6"/>
        <v>0</v>
      </c>
      <c r="BH155" s="153">
        <f t="shared" si="7"/>
        <v>0</v>
      </c>
      <c r="BI155" s="153">
        <f t="shared" si="8"/>
        <v>0</v>
      </c>
      <c r="BJ155" s="13" t="s">
        <v>87</v>
      </c>
      <c r="BK155" s="153">
        <f t="shared" si="9"/>
        <v>0</v>
      </c>
      <c r="BL155" s="13" t="s">
        <v>259</v>
      </c>
      <c r="BM155" s="152" t="s">
        <v>1079</v>
      </c>
    </row>
    <row r="156" spans="2:65" s="1" customFormat="1" ht="16.5" customHeight="1">
      <c r="B156" s="139"/>
      <c r="C156" s="140" t="s">
        <v>271</v>
      </c>
      <c r="D156" s="140" t="s">
        <v>319</v>
      </c>
      <c r="E156" s="141" t="s">
        <v>561</v>
      </c>
      <c r="F156" s="142" t="s">
        <v>562</v>
      </c>
      <c r="G156" s="143" t="s">
        <v>322</v>
      </c>
      <c r="H156" s="144">
        <v>5.7560000000000002</v>
      </c>
      <c r="I156" s="145"/>
      <c r="J156" s="146">
        <f t="shared" si="0"/>
        <v>0</v>
      </c>
      <c r="K156" s="147"/>
      <c r="L156" s="28"/>
      <c r="M156" s="148" t="s">
        <v>1</v>
      </c>
      <c r="N156" s="149" t="s">
        <v>41</v>
      </c>
      <c r="P156" s="150">
        <f t="shared" si="1"/>
        <v>0</v>
      </c>
      <c r="Q156" s="150">
        <v>0</v>
      </c>
      <c r="R156" s="150">
        <f t="shared" si="2"/>
        <v>0</v>
      </c>
      <c r="S156" s="150">
        <v>0</v>
      </c>
      <c r="T156" s="151">
        <f t="shared" si="3"/>
        <v>0</v>
      </c>
      <c r="AR156" s="152" t="s">
        <v>259</v>
      </c>
      <c r="AT156" s="152" t="s">
        <v>319</v>
      </c>
      <c r="AU156" s="152" t="s">
        <v>87</v>
      </c>
      <c r="AY156" s="13" t="s">
        <v>317</v>
      </c>
      <c r="BE156" s="153">
        <f t="shared" si="4"/>
        <v>0</v>
      </c>
      <c r="BF156" s="153">
        <f t="shared" si="5"/>
        <v>0</v>
      </c>
      <c r="BG156" s="153">
        <f t="shared" si="6"/>
        <v>0</v>
      </c>
      <c r="BH156" s="153">
        <f t="shared" si="7"/>
        <v>0</v>
      </c>
      <c r="BI156" s="153">
        <f t="shared" si="8"/>
        <v>0</v>
      </c>
      <c r="BJ156" s="13" t="s">
        <v>87</v>
      </c>
      <c r="BK156" s="153">
        <f t="shared" si="9"/>
        <v>0</v>
      </c>
      <c r="BL156" s="13" t="s">
        <v>259</v>
      </c>
      <c r="BM156" s="152" t="s">
        <v>1080</v>
      </c>
    </row>
    <row r="157" spans="2:65" s="11" customFormat="1" ht="22.8" customHeight="1">
      <c r="B157" s="127"/>
      <c r="D157" s="128" t="s">
        <v>74</v>
      </c>
      <c r="E157" s="137" t="s">
        <v>87</v>
      </c>
      <c r="F157" s="137" t="s">
        <v>564</v>
      </c>
      <c r="I157" s="130"/>
      <c r="J157" s="138">
        <f>BK157</f>
        <v>0</v>
      </c>
      <c r="L157" s="127"/>
      <c r="M157" s="132"/>
      <c r="P157" s="133">
        <f>SUM(P158:P172)</f>
        <v>0</v>
      </c>
      <c r="R157" s="133">
        <f>SUM(R158:R172)</f>
        <v>3759.1618800000001</v>
      </c>
      <c r="T157" s="134">
        <f>SUM(T158:T172)</f>
        <v>0</v>
      </c>
      <c r="AR157" s="128" t="s">
        <v>82</v>
      </c>
      <c r="AT157" s="135" t="s">
        <v>74</v>
      </c>
      <c r="AU157" s="135" t="s">
        <v>82</v>
      </c>
      <c r="AY157" s="128" t="s">
        <v>317</v>
      </c>
      <c r="BK157" s="136">
        <f>SUM(BK158:BK172)</f>
        <v>0</v>
      </c>
    </row>
    <row r="158" spans="2:65" s="1" customFormat="1" ht="24.15" customHeight="1">
      <c r="B158" s="139"/>
      <c r="C158" s="140" t="s">
        <v>274</v>
      </c>
      <c r="D158" s="140" t="s">
        <v>319</v>
      </c>
      <c r="E158" s="141" t="s">
        <v>1081</v>
      </c>
      <c r="F158" s="142" t="s">
        <v>1082</v>
      </c>
      <c r="G158" s="143" t="s">
        <v>375</v>
      </c>
      <c r="H158" s="144">
        <v>124.72</v>
      </c>
      <c r="I158" s="145"/>
      <c r="J158" s="146">
        <f t="shared" ref="J158:J172" si="10">ROUND(I158*H158,2)</f>
        <v>0</v>
      </c>
      <c r="K158" s="147"/>
      <c r="L158" s="28"/>
      <c r="M158" s="148" t="s">
        <v>1</v>
      </c>
      <c r="N158" s="149" t="s">
        <v>41</v>
      </c>
      <c r="P158" s="150">
        <f t="shared" ref="P158:P172" si="11">O158*H158</f>
        <v>0</v>
      </c>
      <c r="Q158" s="150">
        <v>0.04</v>
      </c>
      <c r="R158" s="150">
        <f t="shared" ref="R158:R172" si="12">Q158*H158</f>
        <v>4.9888000000000003</v>
      </c>
      <c r="S158" s="150">
        <v>0</v>
      </c>
      <c r="T158" s="151">
        <f t="shared" ref="T158:T172" si="13">S158*H158</f>
        <v>0</v>
      </c>
      <c r="AR158" s="152" t="s">
        <v>259</v>
      </c>
      <c r="AT158" s="152" t="s">
        <v>319</v>
      </c>
      <c r="AU158" s="152" t="s">
        <v>87</v>
      </c>
      <c r="AY158" s="13" t="s">
        <v>317</v>
      </c>
      <c r="BE158" s="153">
        <f t="shared" ref="BE158:BE172" si="14">IF(N158="základná",J158,0)</f>
        <v>0</v>
      </c>
      <c r="BF158" s="153">
        <f t="shared" ref="BF158:BF172" si="15">IF(N158="znížená",J158,0)</f>
        <v>0</v>
      </c>
      <c r="BG158" s="153">
        <f t="shared" ref="BG158:BG172" si="16">IF(N158="zákl. prenesená",J158,0)</f>
        <v>0</v>
      </c>
      <c r="BH158" s="153">
        <f t="shared" ref="BH158:BH172" si="17">IF(N158="zníž. prenesená",J158,0)</f>
        <v>0</v>
      </c>
      <c r="BI158" s="153">
        <f t="shared" ref="BI158:BI172" si="18">IF(N158="nulová",J158,0)</f>
        <v>0</v>
      </c>
      <c r="BJ158" s="13" t="s">
        <v>87</v>
      </c>
      <c r="BK158" s="153">
        <f t="shared" ref="BK158:BK172" si="19">ROUND(I158*H158,2)</f>
        <v>0</v>
      </c>
      <c r="BL158" s="13" t="s">
        <v>259</v>
      </c>
      <c r="BM158" s="152" t="s">
        <v>1083</v>
      </c>
    </row>
    <row r="159" spans="2:65" s="1" customFormat="1" ht="24.15" customHeight="1">
      <c r="B159" s="139"/>
      <c r="C159" s="140" t="s">
        <v>277</v>
      </c>
      <c r="D159" s="140" t="s">
        <v>319</v>
      </c>
      <c r="E159" s="141" t="s">
        <v>1084</v>
      </c>
      <c r="F159" s="142" t="s">
        <v>1085</v>
      </c>
      <c r="G159" s="143" t="s">
        <v>322</v>
      </c>
      <c r="H159" s="144">
        <v>21.074999999999999</v>
      </c>
      <c r="I159" s="145"/>
      <c r="J159" s="146">
        <f t="shared" si="10"/>
        <v>0</v>
      </c>
      <c r="K159" s="147"/>
      <c r="L159" s="28"/>
      <c r="M159" s="148" t="s">
        <v>1</v>
      </c>
      <c r="N159" s="149" t="s">
        <v>41</v>
      </c>
      <c r="P159" s="150">
        <f t="shared" si="11"/>
        <v>0</v>
      </c>
      <c r="Q159" s="150">
        <v>34.351999999999997</v>
      </c>
      <c r="R159" s="150">
        <f t="shared" si="12"/>
        <v>723.96839999999986</v>
      </c>
      <c r="S159" s="150">
        <v>0</v>
      </c>
      <c r="T159" s="151">
        <f t="shared" si="13"/>
        <v>0</v>
      </c>
      <c r="AR159" s="152" t="s">
        <v>259</v>
      </c>
      <c r="AT159" s="152" t="s">
        <v>319</v>
      </c>
      <c r="AU159" s="152" t="s">
        <v>87</v>
      </c>
      <c r="AY159" s="13" t="s">
        <v>317</v>
      </c>
      <c r="BE159" s="153">
        <f t="shared" si="14"/>
        <v>0</v>
      </c>
      <c r="BF159" s="153">
        <f t="shared" si="15"/>
        <v>0</v>
      </c>
      <c r="BG159" s="153">
        <f t="shared" si="16"/>
        <v>0</v>
      </c>
      <c r="BH159" s="153">
        <f t="shared" si="17"/>
        <v>0</v>
      </c>
      <c r="BI159" s="153">
        <f t="shared" si="18"/>
        <v>0</v>
      </c>
      <c r="BJ159" s="13" t="s">
        <v>87</v>
      </c>
      <c r="BK159" s="153">
        <f t="shared" si="19"/>
        <v>0</v>
      </c>
      <c r="BL159" s="13" t="s">
        <v>259</v>
      </c>
      <c r="BM159" s="152" t="s">
        <v>1086</v>
      </c>
    </row>
    <row r="160" spans="2:65" s="1" customFormat="1" ht="21.75" customHeight="1">
      <c r="B160" s="139"/>
      <c r="C160" s="140" t="s">
        <v>280</v>
      </c>
      <c r="D160" s="140" t="s">
        <v>319</v>
      </c>
      <c r="E160" s="141" t="s">
        <v>1087</v>
      </c>
      <c r="F160" s="142" t="s">
        <v>1088</v>
      </c>
      <c r="G160" s="143" t="s">
        <v>452</v>
      </c>
      <c r="H160" s="144">
        <v>90.3</v>
      </c>
      <c r="I160" s="145"/>
      <c r="J160" s="146">
        <f t="shared" si="10"/>
        <v>0</v>
      </c>
      <c r="K160" s="147"/>
      <c r="L160" s="28"/>
      <c r="M160" s="148" t="s">
        <v>1</v>
      </c>
      <c r="N160" s="149" t="s">
        <v>41</v>
      </c>
      <c r="P160" s="150">
        <f t="shared" si="11"/>
        <v>0</v>
      </c>
      <c r="Q160" s="150">
        <v>1.6240000000000001</v>
      </c>
      <c r="R160" s="150">
        <f t="shared" si="12"/>
        <v>146.6472</v>
      </c>
      <c r="S160" s="150">
        <v>0</v>
      </c>
      <c r="T160" s="151">
        <f t="shared" si="13"/>
        <v>0</v>
      </c>
      <c r="AR160" s="152" t="s">
        <v>259</v>
      </c>
      <c r="AT160" s="152" t="s">
        <v>319</v>
      </c>
      <c r="AU160" s="152" t="s">
        <v>87</v>
      </c>
      <c r="AY160" s="13" t="s">
        <v>317</v>
      </c>
      <c r="BE160" s="153">
        <f t="shared" si="14"/>
        <v>0</v>
      </c>
      <c r="BF160" s="153">
        <f t="shared" si="15"/>
        <v>0</v>
      </c>
      <c r="BG160" s="153">
        <f t="shared" si="16"/>
        <v>0</v>
      </c>
      <c r="BH160" s="153">
        <f t="shared" si="17"/>
        <v>0</v>
      </c>
      <c r="BI160" s="153">
        <f t="shared" si="18"/>
        <v>0</v>
      </c>
      <c r="BJ160" s="13" t="s">
        <v>87</v>
      </c>
      <c r="BK160" s="153">
        <f t="shared" si="19"/>
        <v>0</v>
      </c>
      <c r="BL160" s="13" t="s">
        <v>259</v>
      </c>
      <c r="BM160" s="152" t="s">
        <v>1089</v>
      </c>
    </row>
    <row r="161" spans="2:65" s="1" customFormat="1" ht="21.75" customHeight="1">
      <c r="B161" s="139"/>
      <c r="C161" s="140" t="s">
        <v>358</v>
      </c>
      <c r="D161" s="140" t="s">
        <v>319</v>
      </c>
      <c r="E161" s="141" t="s">
        <v>1090</v>
      </c>
      <c r="F161" s="142" t="s">
        <v>1091</v>
      </c>
      <c r="G161" s="143" t="s">
        <v>452</v>
      </c>
      <c r="H161" s="144">
        <v>15</v>
      </c>
      <c r="I161" s="145"/>
      <c r="J161" s="146">
        <f t="shared" si="10"/>
        <v>0</v>
      </c>
      <c r="K161" s="147"/>
      <c r="L161" s="28"/>
      <c r="M161" s="148" t="s">
        <v>1</v>
      </c>
      <c r="N161" s="149" t="s">
        <v>41</v>
      </c>
      <c r="P161" s="150">
        <f t="shared" si="11"/>
        <v>0</v>
      </c>
      <c r="Q161" s="150">
        <v>0</v>
      </c>
      <c r="R161" s="150">
        <f t="shared" si="12"/>
        <v>0</v>
      </c>
      <c r="S161" s="150">
        <v>0</v>
      </c>
      <c r="T161" s="151">
        <f t="shared" si="13"/>
        <v>0</v>
      </c>
      <c r="AR161" s="152" t="s">
        <v>259</v>
      </c>
      <c r="AT161" s="152" t="s">
        <v>319</v>
      </c>
      <c r="AU161" s="152" t="s">
        <v>87</v>
      </c>
      <c r="AY161" s="13" t="s">
        <v>317</v>
      </c>
      <c r="BE161" s="153">
        <f t="shared" si="14"/>
        <v>0</v>
      </c>
      <c r="BF161" s="153">
        <f t="shared" si="15"/>
        <v>0</v>
      </c>
      <c r="BG161" s="153">
        <f t="shared" si="16"/>
        <v>0</v>
      </c>
      <c r="BH161" s="153">
        <f t="shared" si="17"/>
        <v>0</v>
      </c>
      <c r="BI161" s="153">
        <f t="shared" si="18"/>
        <v>0</v>
      </c>
      <c r="BJ161" s="13" t="s">
        <v>87</v>
      </c>
      <c r="BK161" s="153">
        <f t="shared" si="19"/>
        <v>0</v>
      </c>
      <c r="BL161" s="13" t="s">
        <v>259</v>
      </c>
      <c r="BM161" s="152" t="s">
        <v>1092</v>
      </c>
    </row>
    <row r="162" spans="2:65" s="1" customFormat="1" ht="16.5" customHeight="1">
      <c r="B162" s="139"/>
      <c r="C162" s="140" t="s">
        <v>362</v>
      </c>
      <c r="D162" s="140" t="s">
        <v>319</v>
      </c>
      <c r="E162" s="141" t="s">
        <v>1093</v>
      </c>
      <c r="F162" s="142" t="s">
        <v>1094</v>
      </c>
      <c r="G162" s="143" t="s">
        <v>433</v>
      </c>
      <c r="H162" s="144">
        <v>1</v>
      </c>
      <c r="I162" s="145"/>
      <c r="J162" s="146">
        <f t="shared" si="10"/>
        <v>0</v>
      </c>
      <c r="K162" s="147"/>
      <c r="L162" s="28"/>
      <c r="M162" s="148" t="s">
        <v>1</v>
      </c>
      <c r="N162" s="149" t="s">
        <v>41</v>
      </c>
      <c r="P162" s="150">
        <f t="shared" si="11"/>
        <v>0</v>
      </c>
      <c r="Q162" s="150">
        <v>9.9000000000000005E-2</v>
      </c>
      <c r="R162" s="150">
        <f t="shared" si="12"/>
        <v>9.9000000000000005E-2</v>
      </c>
      <c r="S162" s="150">
        <v>0</v>
      </c>
      <c r="T162" s="151">
        <f t="shared" si="13"/>
        <v>0</v>
      </c>
      <c r="AR162" s="152" t="s">
        <v>259</v>
      </c>
      <c r="AT162" s="152" t="s">
        <v>319</v>
      </c>
      <c r="AU162" s="152" t="s">
        <v>87</v>
      </c>
      <c r="AY162" s="13" t="s">
        <v>317</v>
      </c>
      <c r="BE162" s="153">
        <f t="shared" si="14"/>
        <v>0</v>
      </c>
      <c r="BF162" s="153">
        <f t="shared" si="15"/>
        <v>0</v>
      </c>
      <c r="BG162" s="153">
        <f t="shared" si="16"/>
        <v>0</v>
      </c>
      <c r="BH162" s="153">
        <f t="shared" si="17"/>
        <v>0</v>
      </c>
      <c r="BI162" s="153">
        <f t="shared" si="18"/>
        <v>0</v>
      </c>
      <c r="BJ162" s="13" t="s">
        <v>87</v>
      </c>
      <c r="BK162" s="153">
        <f t="shared" si="19"/>
        <v>0</v>
      </c>
      <c r="BL162" s="13" t="s">
        <v>259</v>
      </c>
      <c r="BM162" s="152" t="s">
        <v>1095</v>
      </c>
    </row>
    <row r="163" spans="2:65" s="1" customFormat="1" ht="24.15" customHeight="1">
      <c r="B163" s="139"/>
      <c r="C163" s="140" t="s">
        <v>364</v>
      </c>
      <c r="D163" s="140" t="s">
        <v>319</v>
      </c>
      <c r="E163" s="141" t="s">
        <v>1096</v>
      </c>
      <c r="F163" s="142" t="s">
        <v>1097</v>
      </c>
      <c r="G163" s="143" t="s">
        <v>322</v>
      </c>
      <c r="H163" s="144">
        <v>20.92</v>
      </c>
      <c r="I163" s="145"/>
      <c r="J163" s="146">
        <f t="shared" si="10"/>
        <v>0</v>
      </c>
      <c r="K163" s="147"/>
      <c r="L163" s="28"/>
      <c r="M163" s="148" t="s">
        <v>1</v>
      </c>
      <c r="N163" s="149" t="s">
        <v>41</v>
      </c>
      <c r="P163" s="150">
        <f t="shared" si="11"/>
        <v>0</v>
      </c>
      <c r="Q163" s="150">
        <v>43.304000000000002</v>
      </c>
      <c r="R163" s="150">
        <f t="shared" si="12"/>
        <v>905.91968000000008</v>
      </c>
      <c r="S163" s="150">
        <v>0</v>
      </c>
      <c r="T163" s="151">
        <f t="shared" si="13"/>
        <v>0</v>
      </c>
      <c r="AR163" s="152" t="s">
        <v>259</v>
      </c>
      <c r="AT163" s="152" t="s">
        <v>319</v>
      </c>
      <c r="AU163" s="152" t="s">
        <v>87</v>
      </c>
      <c r="AY163" s="13" t="s">
        <v>317</v>
      </c>
      <c r="BE163" s="153">
        <f t="shared" si="14"/>
        <v>0</v>
      </c>
      <c r="BF163" s="153">
        <f t="shared" si="15"/>
        <v>0</v>
      </c>
      <c r="BG163" s="153">
        <f t="shared" si="16"/>
        <v>0</v>
      </c>
      <c r="BH163" s="153">
        <f t="shared" si="17"/>
        <v>0</v>
      </c>
      <c r="BI163" s="153">
        <f t="shared" si="18"/>
        <v>0</v>
      </c>
      <c r="BJ163" s="13" t="s">
        <v>87</v>
      </c>
      <c r="BK163" s="153">
        <f t="shared" si="19"/>
        <v>0</v>
      </c>
      <c r="BL163" s="13" t="s">
        <v>259</v>
      </c>
      <c r="BM163" s="152" t="s">
        <v>1098</v>
      </c>
    </row>
    <row r="164" spans="2:65" s="1" customFormat="1" ht="16.5" customHeight="1">
      <c r="B164" s="139"/>
      <c r="C164" s="140" t="s">
        <v>368</v>
      </c>
      <c r="D164" s="140" t="s">
        <v>319</v>
      </c>
      <c r="E164" s="141" t="s">
        <v>1099</v>
      </c>
      <c r="F164" s="142" t="s">
        <v>1100</v>
      </c>
      <c r="G164" s="143" t="s">
        <v>322</v>
      </c>
      <c r="H164" s="144">
        <v>10.58</v>
      </c>
      <c r="I164" s="145"/>
      <c r="J164" s="146">
        <f t="shared" si="10"/>
        <v>0</v>
      </c>
      <c r="K164" s="147"/>
      <c r="L164" s="28"/>
      <c r="M164" s="148" t="s">
        <v>1</v>
      </c>
      <c r="N164" s="149" t="s">
        <v>41</v>
      </c>
      <c r="P164" s="150">
        <f t="shared" si="11"/>
        <v>0</v>
      </c>
      <c r="Q164" s="150">
        <v>21.863</v>
      </c>
      <c r="R164" s="150">
        <f t="shared" si="12"/>
        <v>231.31054</v>
      </c>
      <c r="S164" s="150">
        <v>0</v>
      </c>
      <c r="T164" s="151">
        <f t="shared" si="13"/>
        <v>0</v>
      </c>
      <c r="AR164" s="152" t="s">
        <v>259</v>
      </c>
      <c r="AT164" s="152" t="s">
        <v>319</v>
      </c>
      <c r="AU164" s="152" t="s">
        <v>87</v>
      </c>
      <c r="AY164" s="13" t="s">
        <v>317</v>
      </c>
      <c r="BE164" s="153">
        <f t="shared" si="14"/>
        <v>0</v>
      </c>
      <c r="BF164" s="153">
        <f t="shared" si="15"/>
        <v>0</v>
      </c>
      <c r="BG164" s="153">
        <f t="shared" si="16"/>
        <v>0</v>
      </c>
      <c r="BH164" s="153">
        <f t="shared" si="17"/>
        <v>0</v>
      </c>
      <c r="BI164" s="153">
        <f t="shared" si="18"/>
        <v>0</v>
      </c>
      <c r="BJ164" s="13" t="s">
        <v>87</v>
      </c>
      <c r="BK164" s="153">
        <f t="shared" si="19"/>
        <v>0</v>
      </c>
      <c r="BL164" s="13" t="s">
        <v>259</v>
      </c>
      <c r="BM164" s="152" t="s">
        <v>1101</v>
      </c>
    </row>
    <row r="165" spans="2:65" s="1" customFormat="1" ht="16.5" customHeight="1">
      <c r="B165" s="139"/>
      <c r="C165" s="140" t="s">
        <v>372</v>
      </c>
      <c r="D165" s="140" t="s">
        <v>319</v>
      </c>
      <c r="E165" s="141" t="s">
        <v>1102</v>
      </c>
      <c r="F165" s="142" t="s">
        <v>1103</v>
      </c>
      <c r="G165" s="143" t="s">
        <v>322</v>
      </c>
      <c r="H165" s="144">
        <v>24.018999999999998</v>
      </c>
      <c r="I165" s="145"/>
      <c r="J165" s="146">
        <f t="shared" si="10"/>
        <v>0</v>
      </c>
      <c r="K165" s="147"/>
      <c r="L165" s="28"/>
      <c r="M165" s="148" t="s">
        <v>1</v>
      </c>
      <c r="N165" s="149" t="s">
        <v>41</v>
      </c>
      <c r="P165" s="150">
        <f t="shared" si="11"/>
        <v>0</v>
      </c>
      <c r="Q165" s="150">
        <v>53.133000000000003</v>
      </c>
      <c r="R165" s="150">
        <f t="shared" si="12"/>
        <v>1276.2015269999999</v>
      </c>
      <c r="S165" s="150">
        <v>0</v>
      </c>
      <c r="T165" s="151">
        <f t="shared" si="13"/>
        <v>0</v>
      </c>
      <c r="AR165" s="152" t="s">
        <v>259</v>
      </c>
      <c r="AT165" s="152" t="s">
        <v>319</v>
      </c>
      <c r="AU165" s="152" t="s">
        <v>87</v>
      </c>
      <c r="AY165" s="13" t="s">
        <v>317</v>
      </c>
      <c r="BE165" s="153">
        <f t="shared" si="14"/>
        <v>0</v>
      </c>
      <c r="BF165" s="153">
        <f t="shared" si="15"/>
        <v>0</v>
      </c>
      <c r="BG165" s="153">
        <f t="shared" si="16"/>
        <v>0</v>
      </c>
      <c r="BH165" s="153">
        <f t="shared" si="17"/>
        <v>0</v>
      </c>
      <c r="BI165" s="153">
        <f t="shared" si="18"/>
        <v>0</v>
      </c>
      <c r="BJ165" s="13" t="s">
        <v>87</v>
      </c>
      <c r="BK165" s="153">
        <f t="shared" si="19"/>
        <v>0</v>
      </c>
      <c r="BL165" s="13" t="s">
        <v>259</v>
      </c>
      <c r="BM165" s="152" t="s">
        <v>1104</v>
      </c>
    </row>
    <row r="166" spans="2:65" s="1" customFormat="1" ht="24.15" customHeight="1">
      <c r="B166" s="139"/>
      <c r="C166" s="140" t="s">
        <v>377</v>
      </c>
      <c r="D166" s="140" t="s">
        <v>319</v>
      </c>
      <c r="E166" s="141" t="s">
        <v>1105</v>
      </c>
      <c r="F166" s="142" t="s">
        <v>1106</v>
      </c>
      <c r="G166" s="143" t="s">
        <v>375</v>
      </c>
      <c r="H166" s="144">
        <v>9.86</v>
      </c>
      <c r="I166" s="145"/>
      <c r="J166" s="146">
        <f t="shared" si="10"/>
        <v>0</v>
      </c>
      <c r="K166" s="147"/>
      <c r="L166" s="28"/>
      <c r="M166" s="148" t="s">
        <v>1</v>
      </c>
      <c r="N166" s="149" t="s">
        <v>41</v>
      </c>
      <c r="P166" s="150">
        <f t="shared" si="11"/>
        <v>0</v>
      </c>
      <c r="Q166" s="150">
        <v>0.04</v>
      </c>
      <c r="R166" s="150">
        <f t="shared" si="12"/>
        <v>0.39439999999999997</v>
      </c>
      <c r="S166" s="150">
        <v>0</v>
      </c>
      <c r="T166" s="151">
        <f t="shared" si="13"/>
        <v>0</v>
      </c>
      <c r="AR166" s="152" t="s">
        <v>259</v>
      </c>
      <c r="AT166" s="152" t="s">
        <v>319</v>
      </c>
      <c r="AU166" s="152" t="s">
        <v>87</v>
      </c>
      <c r="AY166" s="13" t="s">
        <v>317</v>
      </c>
      <c r="BE166" s="153">
        <f t="shared" si="14"/>
        <v>0</v>
      </c>
      <c r="BF166" s="153">
        <f t="shared" si="15"/>
        <v>0</v>
      </c>
      <c r="BG166" s="153">
        <f t="shared" si="16"/>
        <v>0</v>
      </c>
      <c r="BH166" s="153">
        <f t="shared" si="17"/>
        <v>0</v>
      </c>
      <c r="BI166" s="153">
        <f t="shared" si="18"/>
        <v>0</v>
      </c>
      <c r="BJ166" s="13" t="s">
        <v>87</v>
      </c>
      <c r="BK166" s="153">
        <f t="shared" si="19"/>
        <v>0</v>
      </c>
      <c r="BL166" s="13" t="s">
        <v>259</v>
      </c>
      <c r="BM166" s="152" t="s">
        <v>1107</v>
      </c>
    </row>
    <row r="167" spans="2:65" s="1" customFormat="1" ht="24.15" customHeight="1">
      <c r="B167" s="139"/>
      <c r="C167" s="140" t="s">
        <v>383</v>
      </c>
      <c r="D167" s="140" t="s">
        <v>319</v>
      </c>
      <c r="E167" s="141" t="s">
        <v>1108</v>
      </c>
      <c r="F167" s="142" t="s">
        <v>1109</v>
      </c>
      <c r="G167" s="143" t="s">
        <v>375</v>
      </c>
      <c r="H167" s="144">
        <v>9.86</v>
      </c>
      <c r="I167" s="145"/>
      <c r="J167" s="146">
        <f t="shared" si="10"/>
        <v>0</v>
      </c>
      <c r="K167" s="147"/>
      <c r="L167" s="28"/>
      <c r="M167" s="148" t="s">
        <v>1</v>
      </c>
      <c r="N167" s="149" t="s">
        <v>41</v>
      </c>
      <c r="P167" s="150">
        <f t="shared" si="11"/>
        <v>0</v>
      </c>
      <c r="Q167" s="150">
        <v>0</v>
      </c>
      <c r="R167" s="150">
        <f t="shared" si="12"/>
        <v>0</v>
      </c>
      <c r="S167" s="150">
        <v>0</v>
      </c>
      <c r="T167" s="151">
        <f t="shared" si="13"/>
        <v>0</v>
      </c>
      <c r="AR167" s="152" t="s">
        <v>259</v>
      </c>
      <c r="AT167" s="152" t="s">
        <v>319</v>
      </c>
      <c r="AU167" s="152" t="s">
        <v>87</v>
      </c>
      <c r="AY167" s="13" t="s">
        <v>317</v>
      </c>
      <c r="BE167" s="153">
        <f t="shared" si="14"/>
        <v>0</v>
      </c>
      <c r="BF167" s="153">
        <f t="shared" si="15"/>
        <v>0</v>
      </c>
      <c r="BG167" s="153">
        <f t="shared" si="16"/>
        <v>0</v>
      </c>
      <c r="BH167" s="153">
        <f t="shared" si="17"/>
        <v>0</v>
      </c>
      <c r="BI167" s="153">
        <f t="shared" si="18"/>
        <v>0</v>
      </c>
      <c r="BJ167" s="13" t="s">
        <v>87</v>
      </c>
      <c r="BK167" s="153">
        <f t="shared" si="19"/>
        <v>0</v>
      </c>
      <c r="BL167" s="13" t="s">
        <v>259</v>
      </c>
      <c r="BM167" s="152" t="s">
        <v>1110</v>
      </c>
    </row>
    <row r="168" spans="2:65" s="1" customFormat="1" ht="21.75" customHeight="1">
      <c r="B168" s="139"/>
      <c r="C168" s="140" t="s">
        <v>385</v>
      </c>
      <c r="D168" s="140" t="s">
        <v>319</v>
      </c>
      <c r="E168" s="141" t="s">
        <v>1111</v>
      </c>
      <c r="F168" s="142" t="s">
        <v>732</v>
      </c>
      <c r="G168" s="143" t="s">
        <v>356</v>
      </c>
      <c r="H168" s="144">
        <v>3.2280000000000002</v>
      </c>
      <c r="I168" s="145"/>
      <c r="J168" s="146">
        <f t="shared" si="10"/>
        <v>0</v>
      </c>
      <c r="K168" s="147"/>
      <c r="L168" s="28"/>
      <c r="M168" s="148" t="s">
        <v>1</v>
      </c>
      <c r="N168" s="149" t="s">
        <v>41</v>
      </c>
      <c r="P168" s="150">
        <f t="shared" si="11"/>
        <v>0</v>
      </c>
      <c r="Q168" s="150">
        <v>3.2919999999999998</v>
      </c>
      <c r="R168" s="150">
        <f t="shared" si="12"/>
        <v>10.626576</v>
      </c>
      <c r="S168" s="150">
        <v>0</v>
      </c>
      <c r="T168" s="151">
        <f t="shared" si="13"/>
        <v>0</v>
      </c>
      <c r="AR168" s="152" t="s">
        <v>259</v>
      </c>
      <c r="AT168" s="152" t="s">
        <v>319</v>
      </c>
      <c r="AU168" s="152" t="s">
        <v>87</v>
      </c>
      <c r="AY168" s="13" t="s">
        <v>317</v>
      </c>
      <c r="BE168" s="153">
        <f t="shared" si="14"/>
        <v>0</v>
      </c>
      <c r="BF168" s="153">
        <f t="shared" si="15"/>
        <v>0</v>
      </c>
      <c r="BG168" s="153">
        <f t="shared" si="16"/>
        <v>0</v>
      </c>
      <c r="BH168" s="153">
        <f t="shared" si="17"/>
        <v>0</v>
      </c>
      <c r="BI168" s="153">
        <f t="shared" si="18"/>
        <v>0</v>
      </c>
      <c r="BJ168" s="13" t="s">
        <v>87</v>
      </c>
      <c r="BK168" s="153">
        <f t="shared" si="19"/>
        <v>0</v>
      </c>
      <c r="BL168" s="13" t="s">
        <v>259</v>
      </c>
      <c r="BM168" s="152" t="s">
        <v>1112</v>
      </c>
    </row>
    <row r="169" spans="2:65" s="1" customFormat="1" ht="16.5" customHeight="1">
      <c r="B169" s="139"/>
      <c r="C169" s="140" t="s">
        <v>7</v>
      </c>
      <c r="D169" s="140" t="s">
        <v>319</v>
      </c>
      <c r="E169" s="141" t="s">
        <v>1113</v>
      </c>
      <c r="F169" s="142" t="s">
        <v>1114</v>
      </c>
      <c r="G169" s="143" t="s">
        <v>322</v>
      </c>
      <c r="H169" s="144">
        <v>14.333</v>
      </c>
      <c r="I169" s="145"/>
      <c r="J169" s="146">
        <f t="shared" si="10"/>
        <v>0</v>
      </c>
      <c r="K169" s="147"/>
      <c r="L169" s="28"/>
      <c r="M169" s="148" t="s">
        <v>1</v>
      </c>
      <c r="N169" s="149" t="s">
        <v>41</v>
      </c>
      <c r="P169" s="150">
        <f t="shared" si="11"/>
        <v>0</v>
      </c>
      <c r="Q169" s="150">
        <v>31.706</v>
      </c>
      <c r="R169" s="150">
        <f t="shared" si="12"/>
        <v>454.44209799999999</v>
      </c>
      <c r="S169" s="150">
        <v>0</v>
      </c>
      <c r="T169" s="151">
        <f t="shared" si="13"/>
        <v>0</v>
      </c>
      <c r="AR169" s="152" t="s">
        <v>259</v>
      </c>
      <c r="AT169" s="152" t="s">
        <v>319</v>
      </c>
      <c r="AU169" s="152" t="s">
        <v>87</v>
      </c>
      <c r="AY169" s="13" t="s">
        <v>317</v>
      </c>
      <c r="BE169" s="153">
        <f t="shared" si="14"/>
        <v>0</v>
      </c>
      <c r="BF169" s="153">
        <f t="shared" si="15"/>
        <v>0</v>
      </c>
      <c r="BG169" s="153">
        <f t="shared" si="16"/>
        <v>0</v>
      </c>
      <c r="BH169" s="153">
        <f t="shared" si="17"/>
        <v>0</v>
      </c>
      <c r="BI169" s="153">
        <f t="shared" si="18"/>
        <v>0</v>
      </c>
      <c r="BJ169" s="13" t="s">
        <v>87</v>
      </c>
      <c r="BK169" s="153">
        <f t="shared" si="19"/>
        <v>0</v>
      </c>
      <c r="BL169" s="13" t="s">
        <v>259</v>
      </c>
      <c r="BM169" s="152" t="s">
        <v>1115</v>
      </c>
    </row>
    <row r="170" spans="2:65" s="1" customFormat="1" ht="24.15" customHeight="1">
      <c r="B170" s="139"/>
      <c r="C170" s="140" t="s">
        <v>388</v>
      </c>
      <c r="D170" s="140" t="s">
        <v>319</v>
      </c>
      <c r="E170" s="141" t="s">
        <v>1116</v>
      </c>
      <c r="F170" s="142" t="s">
        <v>1117</v>
      </c>
      <c r="G170" s="143" t="s">
        <v>375</v>
      </c>
      <c r="H170" s="144">
        <v>8.6010000000000009</v>
      </c>
      <c r="I170" s="145"/>
      <c r="J170" s="146">
        <f t="shared" si="10"/>
        <v>0</v>
      </c>
      <c r="K170" s="147"/>
      <c r="L170" s="28"/>
      <c r="M170" s="148" t="s">
        <v>1</v>
      </c>
      <c r="N170" s="149" t="s">
        <v>41</v>
      </c>
      <c r="P170" s="150">
        <f t="shared" si="11"/>
        <v>0</v>
      </c>
      <c r="Q170" s="150">
        <v>0</v>
      </c>
      <c r="R170" s="150">
        <f t="shared" si="12"/>
        <v>0</v>
      </c>
      <c r="S170" s="150">
        <v>0</v>
      </c>
      <c r="T170" s="151">
        <f t="shared" si="13"/>
        <v>0</v>
      </c>
      <c r="AR170" s="152" t="s">
        <v>259</v>
      </c>
      <c r="AT170" s="152" t="s">
        <v>319</v>
      </c>
      <c r="AU170" s="152" t="s">
        <v>87</v>
      </c>
      <c r="AY170" s="13" t="s">
        <v>317</v>
      </c>
      <c r="BE170" s="153">
        <f t="shared" si="14"/>
        <v>0</v>
      </c>
      <c r="BF170" s="153">
        <f t="shared" si="15"/>
        <v>0</v>
      </c>
      <c r="BG170" s="153">
        <f t="shared" si="16"/>
        <v>0</v>
      </c>
      <c r="BH170" s="153">
        <f t="shared" si="17"/>
        <v>0</v>
      </c>
      <c r="BI170" s="153">
        <f t="shared" si="18"/>
        <v>0</v>
      </c>
      <c r="BJ170" s="13" t="s">
        <v>87</v>
      </c>
      <c r="BK170" s="153">
        <f t="shared" si="19"/>
        <v>0</v>
      </c>
      <c r="BL170" s="13" t="s">
        <v>259</v>
      </c>
      <c r="BM170" s="152" t="s">
        <v>1118</v>
      </c>
    </row>
    <row r="171" spans="2:65" s="1" customFormat="1" ht="16.5" customHeight="1">
      <c r="B171" s="139"/>
      <c r="C171" s="154" t="s">
        <v>392</v>
      </c>
      <c r="D171" s="154" t="s">
        <v>353</v>
      </c>
      <c r="E171" s="155" t="s">
        <v>1119</v>
      </c>
      <c r="F171" s="156" t="s">
        <v>1120</v>
      </c>
      <c r="G171" s="157" t="s">
        <v>583</v>
      </c>
      <c r="H171" s="158">
        <v>143.428</v>
      </c>
      <c r="I171" s="159"/>
      <c r="J171" s="160">
        <f t="shared" si="10"/>
        <v>0</v>
      </c>
      <c r="K171" s="161"/>
      <c r="L171" s="162"/>
      <c r="M171" s="163" t="s">
        <v>1</v>
      </c>
      <c r="N171" s="164" t="s">
        <v>41</v>
      </c>
      <c r="P171" s="150">
        <f t="shared" si="11"/>
        <v>0</v>
      </c>
      <c r="Q171" s="150">
        <v>2.9000000000000001E-2</v>
      </c>
      <c r="R171" s="150">
        <f t="shared" si="12"/>
        <v>4.1594120000000006</v>
      </c>
      <c r="S171" s="150">
        <v>0</v>
      </c>
      <c r="T171" s="151">
        <f t="shared" si="13"/>
        <v>0</v>
      </c>
      <c r="AR171" s="152" t="s">
        <v>271</v>
      </c>
      <c r="AT171" s="152" t="s">
        <v>353</v>
      </c>
      <c r="AU171" s="152" t="s">
        <v>87</v>
      </c>
      <c r="AY171" s="13" t="s">
        <v>317</v>
      </c>
      <c r="BE171" s="153">
        <f t="shared" si="14"/>
        <v>0</v>
      </c>
      <c r="BF171" s="153">
        <f t="shared" si="15"/>
        <v>0</v>
      </c>
      <c r="BG171" s="153">
        <f t="shared" si="16"/>
        <v>0</v>
      </c>
      <c r="BH171" s="153">
        <f t="shared" si="17"/>
        <v>0</v>
      </c>
      <c r="BI171" s="153">
        <f t="shared" si="18"/>
        <v>0</v>
      </c>
      <c r="BJ171" s="13" t="s">
        <v>87</v>
      </c>
      <c r="BK171" s="153">
        <f t="shared" si="19"/>
        <v>0</v>
      </c>
      <c r="BL171" s="13" t="s">
        <v>259</v>
      </c>
      <c r="BM171" s="152" t="s">
        <v>1121</v>
      </c>
    </row>
    <row r="172" spans="2:65" s="1" customFormat="1" ht="24.15" customHeight="1">
      <c r="B172" s="139"/>
      <c r="C172" s="140" t="s">
        <v>396</v>
      </c>
      <c r="D172" s="140" t="s">
        <v>319</v>
      </c>
      <c r="E172" s="141" t="s">
        <v>1122</v>
      </c>
      <c r="F172" s="142" t="s">
        <v>1123</v>
      </c>
      <c r="G172" s="143" t="s">
        <v>375</v>
      </c>
      <c r="H172" s="144">
        <v>8.6010000000000009</v>
      </c>
      <c r="I172" s="145"/>
      <c r="J172" s="146">
        <f t="shared" si="10"/>
        <v>0</v>
      </c>
      <c r="K172" s="147"/>
      <c r="L172" s="28"/>
      <c r="M172" s="148" t="s">
        <v>1</v>
      </c>
      <c r="N172" s="149" t="s">
        <v>41</v>
      </c>
      <c r="P172" s="150">
        <f t="shared" si="11"/>
        <v>0</v>
      </c>
      <c r="Q172" s="150">
        <v>4.7E-2</v>
      </c>
      <c r="R172" s="150">
        <f t="shared" si="12"/>
        <v>0.40424700000000002</v>
      </c>
      <c r="S172" s="150">
        <v>0</v>
      </c>
      <c r="T172" s="151">
        <f t="shared" si="13"/>
        <v>0</v>
      </c>
      <c r="AR172" s="152" t="s">
        <v>259</v>
      </c>
      <c r="AT172" s="152" t="s">
        <v>319</v>
      </c>
      <c r="AU172" s="152" t="s">
        <v>87</v>
      </c>
      <c r="AY172" s="13" t="s">
        <v>317</v>
      </c>
      <c r="BE172" s="153">
        <f t="shared" si="14"/>
        <v>0</v>
      </c>
      <c r="BF172" s="153">
        <f t="shared" si="15"/>
        <v>0</v>
      </c>
      <c r="BG172" s="153">
        <f t="shared" si="16"/>
        <v>0</v>
      </c>
      <c r="BH172" s="153">
        <f t="shared" si="17"/>
        <v>0</v>
      </c>
      <c r="BI172" s="153">
        <f t="shared" si="18"/>
        <v>0</v>
      </c>
      <c r="BJ172" s="13" t="s">
        <v>87</v>
      </c>
      <c r="BK172" s="153">
        <f t="shared" si="19"/>
        <v>0</v>
      </c>
      <c r="BL172" s="13" t="s">
        <v>259</v>
      </c>
      <c r="BM172" s="152" t="s">
        <v>1124</v>
      </c>
    </row>
    <row r="173" spans="2:65" s="11" customFormat="1" ht="22.8" customHeight="1">
      <c r="B173" s="127"/>
      <c r="D173" s="128" t="s">
        <v>74</v>
      </c>
      <c r="E173" s="137" t="s">
        <v>92</v>
      </c>
      <c r="F173" s="137" t="s">
        <v>1125</v>
      </c>
      <c r="I173" s="130"/>
      <c r="J173" s="138">
        <f>BK173</f>
        <v>0</v>
      </c>
      <c r="L173" s="127"/>
      <c r="M173" s="132"/>
      <c r="P173" s="133">
        <f>SUM(P174:P181)</f>
        <v>0</v>
      </c>
      <c r="R173" s="133">
        <f>SUM(R174:R181)</f>
        <v>57435.35325</v>
      </c>
      <c r="T173" s="134">
        <f>SUM(T174:T181)</f>
        <v>0</v>
      </c>
      <c r="AR173" s="128" t="s">
        <v>82</v>
      </c>
      <c r="AT173" s="135" t="s">
        <v>74</v>
      </c>
      <c r="AU173" s="135" t="s">
        <v>82</v>
      </c>
      <c r="AY173" s="128" t="s">
        <v>317</v>
      </c>
      <c r="BK173" s="136">
        <f>SUM(BK174:BK181)</f>
        <v>0</v>
      </c>
    </row>
    <row r="174" spans="2:65" s="1" customFormat="1" ht="37.799999999999997" customHeight="1">
      <c r="B174" s="139"/>
      <c r="C174" s="140" t="s">
        <v>398</v>
      </c>
      <c r="D174" s="140" t="s">
        <v>319</v>
      </c>
      <c r="E174" s="141" t="s">
        <v>1126</v>
      </c>
      <c r="F174" s="142" t="s">
        <v>1127</v>
      </c>
      <c r="G174" s="143" t="s">
        <v>322</v>
      </c>
      <c r="H174" s="144">
        <v>144.40600000000001</v>
      </c>
      <c r="I174" s="145"/>
      <c r="J174" s="146">
        <f t="shared" ref="J174:J181" si="20">ROUND(I174*H174,2)</f>
        <v>0</v>
      </c>
      <c r="K174" s="147"/>
      <c r="L174" s="28"/>
      <c r="M174" s="148" t="s">
        <v>1</v>
      </c>
      <c r="N174" s="149" t="s">
        <v>41</v>
      </c>
      <c r="P174" s="150">
        <f t="shared" ref="P174:P181" si="21">O174*H174</f>
        <v>0</v>
      </c>
      <c r="Q174" s="150">
        <v>275.86900000000003</v>
      </c>
      <c r="R174" s="150">
        <f t="shared" ref="R174:R181" si="22">Q174*H174</f>
        <v>39837.138814000005</v>
      </c>
      <c r="S174" s="150">
        <v>0</v>
      </c>
      <c r="T174" s="151">
        <f t="shared" ref="T174:T181" si="23">S174*H174</f>
        <v>0</v>
      </c>
      <c r="AR174" s="152" t="s">
        <v>259</v>
      </c>
      <c r="AT174" s="152" t="s">
        <v>319</v>
      </c>
      <c r="AU174" s="152" t="s">
        <v>87</v>
      </c>
      <c r="AY174" s="13" t="s">
        <v>317</v>
      </c>
      <c r="BE174" s="153">
        <f t="shared" ref="BE174:BE181" si="24">IF(N174="základná",J174,0)</f>
        <v>0</v>
      </c>
      <c r="BF174" s="153">
        <f t="shared" ref="BF174:BF181" si="25">IF(N174="znížená",J174,0)</f>
        <v>0</v>
      </c>
      <c r="BG174" s="153">
        <f t="shared" ref="BG174:BG181" si="26">IF(N174="zákl. prenesená",J174,0)</f>
        <v>0</v>
      </c>
      <c r="BH174" s="153">
        <f t="shared" ref="BH174:BH181" si="27">IF(N174="zníž. prenesená",J174,0)</f>
        <v>0</v>
      </c>
      <c r="BI174" s="153">
        <f t="shared" ref="BI174:BI181" si="28">IF(N174="nulová",J174,0)</f>
        <v>0</v>
      </c>
      <c r="BJ174" s="13" t="s">
        <v>87</v>
      </c>
      <c r="BK174" s="153">
        <f t="shared" ref="BK174:BK181" si="29">ROUND(I174*H174,2)</f>
        <v>0</v>
      </c>
      <c r="BL174" s="13" t="s">
        <v>259</v>
      </c>
      <c r="BM174" s="152" t="s">
        <v>1128</v>
      </c>
    </row>
    <row r="175" spans="2:65" s="1" customFormat="1" ht="37.799999999999997" customHeight="1">
      <c r="B175" s="139"/>
      <c r="C175" s="140" t="s">
        <v>402</v>
      </c>
      <c r="D175" s="140" t="s">
        <v>319</v>
      </c>
      <c r="E175" s="141" t="s">
        <v>1129</v>
      </c>
      <c r="F175" s="142" t="s">
        <v>1130</v>
      </c>
      <c r="G175" s="143" t="s">
        <v>322</v>
      </c>
      <c r="H175" s="144">
        <v>4.4029999999999996</v>
      </c>
      <c r="I175" s="145"/>
      <c r="J175" s="146">
        <f t="shared" si="20"/>
        <v>0</v>
      </c>
      <c r="K175" s="147"/>
      <c r="L175" s="28"/>
      <c r="M175" s="148" t="s">
        <v>1</v>
      </c>
      <c r="N175" s="149" t="s">
        <v>41</v>
      </c>
      <c r="P175" s="150">
        <f t="shared" si="21"/>
        <v>0</v>
      </c>
      <c r="Q175" s="150">
        <v>8.5960000000000001</v>
      </c>
      <c r="R175" s="150">
        <f t="shared" si="22"/>
        <v>37.848187999999993</v>
      </c>
      <c r="S175" s="150">
        <v>0</v>
      </c>
      <c r="T175" s="151">
        <f t="shared" si="23"/>
        <v>0</v>
      </c>
      <c r="AR175" s="152" t="s">
        <v>259</v>
      </c>
      <c r="AT175" s="152" t="s">
        <v>319</v>
      </c>
      <c r="AU175" s="152" t="s">
        <v>87</v>
      </c>
      <c r="AY175" s="13" t="s">
        <v>317</v>
      </c>
      <c r="BE175" s="153">
        <f t="shared" si="24"/>
        <v>0</v>
      </c>
      <c r="BF175" s="153">
        <f t="shared" si="25"/>
        <v>0</v>
      </c>
      <c r="BG175" s="153">
        <f t="shared" si="26"/>
        <v>0</v>
      </c>
      <c r="BH175" s="153">
        <f t="shared" si="27"/>
        <v>0</v>
      </c>
      <c r="BI175" s="153">
        <f t="shared" si="28"/>
        <v>0</v>
      </c>
      <c r="BJ175" s="13" t="s">
        <v>87</v>
      </c>
      <c r="BK175" s="153">
        <f t="shared" si="29"/>
        <v>0</v>
      </c>
      <c r="BL175" s="13" t="s">
        <v>259</v>
      </c>
      <c r="BM175" s="152" t="s">
        <v>1131</v>
      </c>
    </row>
    <row r="176" spans="2:65" s="1" customFormat="1" ht="44.25" customHeight="1">
      <c r="B176" s="139"/>
      <c r="C176" s="140" t="s">
        <v>408</v>
      </c>
      <c r="D176" s="140" t="s">
        <v>319</v>
      </c>
      <c r="E176" s="141" t="s">
        <v>1132</v>
      </c>
      <c r="F176" s="142" t="s">
        <v>1133</v>
      </c>
      <c r="G176" s="143" t="s">
        <v>322</v>
      </c>
      <c r="H176" s="144">
        <v>1.5660000000000001</v>
      </c>
      <c r="I176" s="145"/>
      <c r="J176" s="146">
        <f t="shared" si="20"/>
        <v>0</v>
      </c>
      <c r="K176" s="147"/>
      <c r="L176" s="28"/>
      <c r="M176" s="148" t="s">
        <v>1</v>
      </c>
      <c r="N176" s="149" t="s">
        <v>41</v>
      </c>
      <c r="P176" s="150">
        <f t="shared" si="21"/>
        <v>0</v>
      </c>
      <c r="Q176" s="150">
        <v>3.0579999999999998</v>
      </c>
      <c r="R176" s="150">
        <f t="shared" si="22"/>
        <v>4.7888279999999996</v>
      </c>
      <c r="S176" s="150">
        <v>0</v>
      </c>
      <c r="T176" s="151">
        <f t="shared" si="23"/>
        <v>0</v>
      </c>
      <c r="AR176" s="152" t="s">
        <v>259</v>
      </c>
      <c r="AT176" s="152" t="s">
        <v>319</v>
      </c>
      <c r="AU176" s="152" t="s">
        <v>87</v>
      </c>
      <c r="AY176" s="13" t="s">
        <v>317</v>
      </c>
      <c r="BE176" s="153">
        <f t="shared" si="24"/>
        <v>0</v>
      </c>
      <c r="BF176" s="153">
        <f t="shared" si="25"/>
        <v>0</v>
      </c>
      <c r="BG176" s="153">
        <f t="shared" si="26"/>
        <v>0</v>
      </c>
      <c r="BH176" s="153">
        <f t="shared" si="27"/>
        <v>0</v>
      </c>
      <c r="BI176" s="153">
        <f t="shared" si="28"/>
        <v>0</v>
      </c>
      <c r="BJ176" s="13" t="s">
        <v>87</v>
      </c>
      <c r="BK176" s="153">
        <f t="shared" si="29"/>
        <v>0</v>
      </c>
      <c r="BL176" s="13" t="s">
        <v>259</v>
      </c>
      <c r="BM176" s="152" t="s">
        <v>1134</v>
      </c>
    </row>
    <row r="177" spans="2:65" s="1" customFormat="1" ht="24.15" customHeight="1">
      <c r="B177" s="139"/>
      <c r="C177" s="140" t="s">
        <v>410</v>
      </c>
      <c r="D177" s="140" t="s">
        <v>319</v>
      </c>
      <c r="E177" s="141" t="s">
        <v>1135</v>
      </c>
      <c r="F177" s="142" t="s">
        <v>1136</v>
      </c>
      <c r="G177" s="143" t="s">
        <v>375</v>
      </c>
      <c r="H177" s="144">
        <v>21.667000000000002</v>
      </c>
      <c r="I177" s="145"/>
      <c r="J177" s="146">
        <f t="shared" si="20"/>
        <v>0</v>
      </c>
      <c r="K177" s="147"/>
      <c r="L177" s="28"/>
      <c r="M177" s="148" t="s">
        <v>1</v>
      </c>
      <c r="N177" s="149" t="s">
        <v>41</v>
      </c>
      <c r="P177" s="150">
        <f t="shared" si="21"/>
        <v>0</v>
      </c>
      <c r="Q177" s="150">
        <v>0.14000000000000001</v>
      </c>
      <c r="R177" s="150">
        <f t="shared" si="22"/>
        <v>3.0333800000000006</v>
      </c>
      <c r="S177" s="150">
        <v>0</v>
      </c>
      <c r="T177" s="151">
        <f t="shared" si="23"/>
        <v>0</v>
      </c>
      <c r="AR177" s="152" t="s">
        <v>259</v>
      </c>
      <c r="AT177" s="152" t="s">
        <v>319</v>
      </c>
      <c r="AU177" s="152" t="s">
        <v>87</v>
      </c>
      <c r="AY177" s="13" t="s">
        <v>317</v>
      </c>
      <c r="BE177" s="153">
        <f t="shared" si="24"/>
        <v>0</v>
      </c>
      <c r="BF177" s="153">
        <f t="shared" si="25"/>
        <v>0</v>
      </c>
      <c r="BG177" s="153">
        <f t="shared" si="26"/>
        <v>0</v>
      </c>
      <c r="BH177" s="153">
        <f t="shared" si="27"/>
        <v>0</v>
      </c>
      <c r="BI177" s="153">
        <f t="shared" si="28"/>
        <v>0</v>
      </c>
      <c r="BJ177" s="13" t="s">
        <v>87</v>
      </c>
      <c r="BK177" s="153">
        <f t="shared" si="29"/>
        <v>0</v>
      </c>
      <c r="BL177" s="13" t="s">
        <v>259</v>
      </c>
      <c r="BM177" s="152" t="s">
        <v>1137</v>
      </c>
    </row>
    <row r="178" spans="2:65" s="1" customFormat="1" ht="24.15" customHeight="1">
      <c r="B178" s="139"/>
      <c r="C178" s="140" t="s">
        <v>412</v>
      </c>
      <c r="D178" s="140" t="s">
        <v>319</v>
      </c>
      <c r="E178" s="141" t="s">
        <v>1138</v>
      </c>
      <c r="F178" s="142" t="s">
        <v>1139</v>
      </c>
      <c r="G178" s="143" t="s">
        <v>375</v>
      </c>
      <c r="H178" s="144">
        <v>21.667000000000002</v>
      </c>
      <c r="I178" s="145"/>
      <c r="J178" s="146">
        <f t="shared" si="20"/>
        <v>0</v>
      </c>
      <c r="K178" s="147"/>
      <c r="L178" s="28"/>
      <c r="M178" s="148" t="s">
        <v>1</v>
      </c>
      <c r="N178" s="149" t="s">
        <v>41</v>
      </c>
      <c r="P178" s="150">
        <f t="shared" si="21"/>
        <v>0</v>
      </c>
      <c r="Q178" s="150">
        <v>0</v>
      </c>
      <c r="R178" s="150">
        <f t="shared" si="22"/>
        <v>0</v>
      </c>
      <c r="S178" s="150">
        <v>0</v>
      </c>
      <c r="T178" s="151">
        <f t="shared" si="23"/>
        <v>0</v>
      </c>
      <c r="AR178" s="152" t="s">
        <v>259</v>
      </c>
      <c r="AT178" s="152" t="s">
        <v>319</v>
      </c>
      <c r="AU178" s="152" t="s">
        <v>87</v>
      </c>
      <c r="AY178" s="13" t="s">
        <v>317</v>
      </c>
      <c r="BE178" s="153">
        <f t="shared" si="24"/>
        <v>0</v>
      </c>
      <c r="BF178" s="153">
        <f t="shared" si="25"/>
        <v>0</v>
      </c>
      <c r="BG178" s="153">
        <f t="shared" si="26"/>
        <v>0</v>
      </c>
      <c r="BH178" s="153">
        <f t="shared" si="27"/>
        <v>0</v>
      </c>
      <c r="BI178" s="153">
        <f t="shared" si="28"/>
        <v>0</v>
      </c>
      <c r="BJ178" s="13" t="s">
        <v>87</v>
      </c>
      <c r="BK178" s="153">
        <f t="shared" si="29"/>
        <v>0</v>
      </c>
      <c r="BL178" s="13" t="s">
        <v>259</v>
      </c>
      <c r="BM178" s="152" t="s">
        <v>1140</v>
      </c>
    </row>
    <row r="179" spans="2:65" s="1" customFormat="1" ht="16.5" customHeight="1">
      <c r="B179" s="139"/>
      <c r="C179" s="140" t="s">
        <v>414</v>
      </c>
      <c r="D179" s="140" t="s">
        <v>319</v>
      </c>
      <c r="E179" s="141" t="s">
        <v>1141</v>
      </c>
      <c r="F179" s="142" t="s">
        <v>1142</v>
      </c>
      <c r="G179" s="143" t="s">
        <v>375</v>
      </c>
      <c r="H179" s="144">
        <v>9</v>
      </c>
      <c r="I179" s="145"/>
      <c r="J179" s="146">
        <f t="shared" si="20"/>
        <v>0</v>
      </c>
      <c r="K179" s="147"/>
      <c r="L179" s="28"/>
      <c r="M179" s="148" t="s">
        <v>1</v>
      </c>
      <c r="N179" s="149" t="s">
        <v>41</v>
      </c>
      <c r="P179" s="150">
        <f t="shared" si="21"/>
        <v>0</v>
      </c>
      <c r="Q179" s="150">
        <v>2.1000000000000001E-2</v>
      </c>
      <c r="R179" s="150">
        <f t="shared" si="22"/>
        <v>0.189</v>
      </c>
      <c r="S179" s="150">
        <v>0</v>
      </c>
      <c r="T179" s="151">
        <f t="shared" si="23"/>
        <v>0</v>
      </c>
      <c r="AR179" s="152" t="s">
        <v>259</v>
      </c>
      <c r="AT179" s="152" t="s">
        <v>319</v>
      </c>
      <c r="AU179" s="152" t="s">
        <v>87</v>
      </c>
      <c r="AY179" s="13" t="s">
        <v>317</v>
      </c>
      <c r="BE179" s="153">
        <f t="shared" si="24"/>
        <v>0</v>
      </c>
      <c r="BF179" s="153">
        <f t="shared" si="25"/>
        <v>0</v>
      </c>
      <c r="BG179" s="153">
        <f t="shared" si="26"/>
        <v>0</v>
      </c>
      <c r="BH179" s="153">
        <f t="shared" si="27"/>
        <v>0</v>
      </c>
      <c r="BI179" s="153">
        <f t="shared" si="28"/>
        <v>0</v>
      </c>
      <c r="BJ179" s="13" t="s">
        <v>87</v>
      </c>
      <c r="BK179" s="153">
        <f t="shared" si="29"/>
        <v>0</v>
      </c>
      <c r="BL179" s="13" t="s">
        <v>259</v>
      </c>
      <c r="BM179" s="152" t="s">
        <v>1143</v>
      </c>
    </row>
    <row r="180" spans="2:65" s="1" customFormat="1" ht="49.05" customHeight="1">
      <c r="B180" s="139"/>
      <c r="C180" s="140" t="s">
        <v>416</v>
      </c>
      <c r="D180" s="140" t="s">
        <v>319</v>
      </c>
      <c r="E180" s="141" t="s">
        <v>1144</v>
      </c>
      <c r="F180" s="142" t="s">
        <v>1145</v>
      </c>
      <c r="G180" s="143" t="s">
        <v>322</v>
      </c>
      <c r="H180" s="144">
        <v>76.191999999999993</v>
      </c>
      <c r="I180" s="145"/>
      <c r="J180" s="146">
        <f t="shared" si="20"/>
        <v>0</v>
      </c>
      <c r="K180" s="147"/>
      <c r="L180" s="28"/>
      <c r="M180" s="148" t="s">
        <v>1</v>
      </c>
      <c r="N180" s="149" t="s">
        <v>41</v>
      </c>
      <c r="P180" s="150">
        <f t="shared" si="21"/>
        <v>0</v>
      </c>
      <c r="Q180" s="150">
        <v>230.37</v>
      </c>
      <c r="R180" s="150">
        <f t="shared" si="22"/>
        <v>17552.351039999998</v>
      </c>
      <c r="S180" s="150">
        <v>0</v>
      </c>
      <c r="T180" s="151">
        <f t="shared" si="23"/>
        <v>0</v>
      </c>
      <c r="AR180" s="152" t="s">
        <v>259</v>
      </c>
      <c r="AT180" s="152" t="s">
        <v>319</v>
      </c>
      <c r="AU180" s="152" t="s">
        <v>87</v>
      </c>
      <c r="AY180" s="13" t="s">
        <v>317</v>
      </c>
      <c r="BE180" s="153">
        <f t="shared" si="24"/>
        <v>0</v>
      </c>
      <c r="BF180" s="153">
        <f t="shared" si="25"/>
        <v>0</v>
      </c>
      <c r="BG180" s="153">
        <f t="shared" si="26"/>
        <v>0</v>
      </c>
      <c r="BH180" s="153">
        <f t="shared" si="27"/>
        <v>0</v>
      </c>
      <c r="BI180" s="153">
        <f t="shared" si="28"/>
        <v>0</v>
      </c>
      <c r="BJ180" s="13" t="s">
        <v>87</v>
      </c>
      <c r="BK180" s="153">
        <f t="shared" si="29"/>
        <v>0</v>
      </c>
      <c r="BL180" s="13" t="s">
        <v>259</v>
      </c>
      <c r="BM180" s="152" t="s">
        <v>1146</v>
      </c>
    </row>
    <row r="181" spans="2:65" s="1" customFormat="1" ht="16.5" customHeight="1">
      <c r="B181" s="139"/>
      <c r="C181" s="140" t="s">
        <v>418</v>
      </c>
      <c r="D181" s="140" t="s">
        <v>319</v>
      </c>
      <c r="E181" s="141" t="s">
        <v>1147</v>
      </c>
      <c r="F181" s="142" t="s">
        <v>1148</v>
      </c>
      <c r="G181" s="143" t="s">
        <v>440</v>
      </c>
      <c r="H181" s="144">
        <v>1</v>
      </c>
      <c r="I181" s="145"/>
      <c r="J181" s="146">
        <f t="shared" si="20"/>
        <v>0</v>
      </c>
      <c r="K181" s="147"/>
      <c r="L181" s="28"/>
      <c r="M181" s="148" t="s">
        <v>1</v>
      </c>
      <c r="N181" s="149" t="s">
        <v>41</v>
      </c>
      <c r="P181" s="150">
        <f t="shared" si="21"/>
        <v>0</v>
      </c>
      <c r="Q181" s="150">
        <v>4.0000000000000001E-3</v>
      </c>
      <c r="R181" s="150">
        <f t="shared" si="22"/>
        <v>4.0000000000000001E-3</v>
      </c>
      <c r="S181" s="150">
        <v>0</v>
      </c>
      <c r="T181" s="151">
        <f t="shared" si="23"/>
        <v>0</v>
      </c>
      <c r="AR181" s="152" t="s">
        <v>259</v>
      </c>
      <c r="AT181" s="152" t="s">
        <v>319</v>
      </c>
      <c r="AU181" s="152" t="s">
        <v>87</v>
      </c>
      <c r="AY181" s="13" t="s">
        <v>317</v>
      </c>
      <c r="BE181" s="153">
        <f t="shared" si="24"/>
        <v>0</v>
      </c>
      <c r="BF181" s="153">
        <f t="shared" si="25"/>
        <v>0</v>
      </c>
      <c r="BG181" s="153">
        <f t="shared" si="26"/>
        <v>0</v>
      </c>
      <c r="BH181" s="153">
        <f t="shared" si="27"/>
        <v>0</v>
      </c>
      <c r="BI181" s="153">
        <f t="shared" si="28"/>
        <v>0</v>
      </c>
      <c r="BJ181" s="13" t="s">
        <v>87</v>
      </c>
      <c r="BK181" s="153">
        <f t="shared" si="29"/>
        <v>0</v>
      </c>
      <c r="BL181" s="13" t="s">
        <v>259</v>
      </c>
      <c r="BM181" s="152" t="s">
        <v>1149</v>
      </c>
    </row>
    <row r="182" spans="2:65" s="11" customFormat="1" ht="22.8" customHeight="1">
      <c r="B182" s="127"/>
      <c r="D182" s="128" t="s">
        <v>74</v>
      </c>
      <c r="E182" s="137" t="s">
        <v>259</v>
      </c>
      <c r="F182" s="137" t="s">
        <v>568</v>
      </c>
      <c r="I182" s="130"/>
      <c r="J182" s="138">
        <f>BK182</f>
        <v>0</v>
      </c>
      <c r="L182" s="127"/>
      <c r="M182" s="132"/>
      <c r="P182" s="133">
        <f>SUM(P183:P201)</f>
        <v>0</v>
      </c>
      <c r="R182" s="133">
        <f>SUM(R183:R201)</f>
        <v>128.64902599999999</v>
      </c>
      <c r="T182" s="134">
        <f>SUM(T183:T201)</f>
        <v>0</v>
      </c>
      <c r="AR182" s="128" t="s">
        <v>82</v>
      </c>
      <c r="AT182" s="135" t="s">
        <v>74</v>
      </c>
      <c r="AU182" s="135" t="s">
        <v>82</v>
      </c>
      <c r="AY182" s="128" t="s">
        <v>317</v>
      </c>
      <c r="BK182" s="136">
        <f>SUM(BK183:BK201)</f>
        <v>0</v>
      </c>
    </row>
    <row r="183" spans="2:65" s="1" customFormat="1" ht="16.5" customHeight="1">
      <c r="B183" s="139"/>
      <c r="C183" s="140" t="s">
        <v>529</v>
      </c>
      <c r="D183" s="140" t="s">
        <v>319</v>
      </c>
      <c r="E183" s="141" t="s">
        <v>1150</v>
      </c>
      <c r="F183" s="142" t="s">
        <v>1151</v>
      </c>
      <c r="G183" s="143" t="s">
        <v>375</v>
      </c>
      <c r="H183" s="144">
        <v>61.64</v>
      </c>
      <c r="I183" s="145"/>
      <c r="J183" s="146">
        <f t="shared" ref="J183:J201" si="30">ROUND(I183*H183,2)</f>
        <v>0</v>
      </c>
      <c r="K183" s="147"/>
      <c r="L183" s="28"/>
      <c r="M183" s="148" t="s">
        <v>1</v>
      </c>
      <c r="N183" s="149" t="s">
        <v>41</v>
      </c>
      <c r="P183" s="150">
        <f t="shared" ref="P183:P201" si="31">O183*H183</f>
        <v>0</v>
      </c>
      <c r="Q183" s="150">
        <v>0</v>
      </c>
      <c r="R183" s="150">
        <f t="shared" ref="R183:R201" si="32">Q183*H183</f>
        <v>0</v>
      </c>
      <c r="S183" s="150">
        <v>0</v>
      </c>
      <c r="T183" s="151">
        <f t="shared" ref="T183:T201" si="33">S183*H183</f>
        <v>0</v>
      </c>
      <c r="AR183" s="152" t="s">
        <v>259</v>
      </c>
      <c r="AT183" s="152" t="s">
        <v>319</v>
      </c>
      <c r="AU183" s="152" t="s">
        <v>87</v>
      </c>
      <c r="AY183" s="13" t="s">
        <v>317</v>
      </c>
      <c r="BE183" s="153">
        <f t="shared" ref="BE183:BE201" si="34">IF(N183="základná",J183,0)</f>
        <v>0</v>
      </c>
      <c r="BF183" s="153">
        <f t="shared" ref="BF183:BF201" si="35">IF(N183="znížená",J183,0)</f>
        <v>0</v>
      </c>
      <c r="BG183" s="153">
        <f t="shared" ref="BG183:BG201" si="36">IF(N183="zákl. prenesená",J183,0)</f>
        <v>0</v>
      </c>
      <c r="BH183" s="153">
        <f t="shared" ref="BH183:BH201" si="37">IF(N183="zníž. prenesená",J183,0)</f>
        <v>0</v>
      </c>
      <c r="BI183" s="153">
        <f t="shared" ref="BI183:BI201" si="38">IF(N183="nulová",J183,0)</f>
        <v>0</v>
      </c>
      <c r="BJ183" s="13" t="s">
        <v>87</v>
      </c>
      <c r="BK183" s="153">
        <f t="shared" ref="BK183:BK201" si="39">ROUND(I183*H183,2)</f>
        <v>0</v>
      </c>
      <c r="BL183" s="13" t="s">
        <v>259</v>
      </c>
      <c r="BM183" s="152" t="s">
        <v>1152</v>
      </c>
    </row>
    <row r="184" spans="2:65" s="1" customFormat="1" ht="16.5" customHeight="1">
      <c r="B184" s="139"/>
      <c r="C184" s="140" t="s">
        <v>780</v>
      </c>
      <c r="D184" s="140" t="s">
        <v>319</v>
      </c>
      <c r="E184" s="141" t="s">
        <v>1153</v>
      </c>
      <c r="F184" s="142" t="s">
        <v>1154</v>
      </c>
      <c r="G184" s="143" t="s">
        <v>322</v>
      </c>
      <c r="H184" s="144">
        <v>4.0430000000000001</v>
      </c>
      <c r="I184" s="145"/>
      <c r="J184" s="146">
        <f t="shared" si="30"/>
        <v>0</v>
      </c>
      <c r="K184" s="147"/>
      <c r="L184" s="28"/>
      <c r="M184" s="148" t="s">
        <v>1</v>
      </c>
      <c r="N184" s="149" t="s">
        <v>41</v>
      </c>
      <c r="P184" s="150">
        <f t="shared" si="31"/>
        <v>0</v>
      </c>
      <c r="Q184" s="150">
        <v>8.9440000000000008</v>
      </c>
      <c r="R184" s="150">
        <f t="shared" si="32"/>
        <v>36.160592000000001</v>
      </c>
      <c r="S184" s="150">
        <v>0</v>
      </c>
      <c r="T184" s="151">
        <f t="shared" si="33"/>
        <v>0</v>
      </c>
      <c r="AR184" s="152" t="s">
        <v>259</v>
      </c>
      <c r="AT184" s="152" t="s">
        <v>319</v>
      </c>
      <c r="AU184" s="152" t="s">
        <v>87</v>
      </c>
      <c r="AY184" s="13" t="s">
        <v>317</v>
      </c>
      <c r="BE184" s="153">
        <f t="shared" si="34"/>
        <v>0</v>
      </c>
      <c r="BF184" s="153">
        <f t="shared" si="35"/>
        <v>0</v>
      </c>
      <c r="BG184" s="153">
        <f t="shared" si="36"/>
        <v>0</v>
      </c>
      <c r="BH184" s="153">
        <f t="shared" si="37"/>
        <v>0</v>
      </c>
      <c r="BI184" s="153">
        <f t="shared" si="38"/>
        <v>0</v>
      </c>
      <c r="BJ184" s="13" t="s">
        <v>87</v>
      </c>
      <c r="BK184" s="153">
        <f t="shared" si="39"/>
        <v>0</v>
      </c>
      <c r="BL184" s="13" t="s">
        <v>259</v>
      </c>
      <c r="BM184" s="152" t="s">
        <v>1155</v>
      </c>
    </row>
    <row r="185" spans="2:65" s="1" customFormat="1" ht="21.75" customHeight="1">
      <c r="B185" s="139"/>
      <c r="C185" s="140" t="s">
        <v>784</v>
      </c>
      <c r="D185" s="140" t="s">
        <v>319</v>
      </c>
      <c r="E185" s="141" t="s">
        <v>1156</v>
      </c>
      <c r="F185" s="142" t="s">
        <v>1157</v>
      </c>
      <c r="G185" s="143" t="s">
        <v>375</v>
      </c>
      <c r="H185" s="144">
        <v>24</v>
      </c>
      <c r="I185" s="145"/>
      <c r="J185" s="146">
        <f t="shared" si="30"/>
        <v>0</v>
      </c>
      <c r="K185" s="147"/>
      <c r="L185" s="28"/>
      <c r="M185" s="148" t="s">
        <v>1</v>
      </c>
      <c r="N185" s="149" t="s">
        <v>41</v>
      </c>
      <c r="P185" s="150">
        <f t="shared" si="31"/>
        <v>0</v>
      </c>
      <c r="Q185" s="150">
        <v>0.39900000000000002</v>
      </c>
      <c r="R185" s="150">
        <f t="shared" si="32"/>
        <v>9.5760000000000005</v>
      </c>
      <c r="S185" s="150">
        <v>0</v>
      </c>
      <c r="T185" s="151">
        <f t="shared" si="33"/>
        <v>0</v>
      </c>
      <c r="AR185" s="152" t="s">
        <v>259</v>
      </c>
      <c r="AT185" s="152" t="s">
        <v>319</v>
      </c>
      <c r="AU185" s="152" t="s">
        <v>87</v>
      </c>
      <c r="AY185" s="13" t="s">
        <v>317</v>
      </c>
      <c r="BE185" s="153">
        <f t="shared" si="34"/>
        <v>0</v>
      </c>
      <c r="BF185" s="153">
        <f t="shared" si="35"/>
        <v>0</v>
      </c>
      <c r="BG185" s="153">
        <f t="shared" si="36"/>
        <v>0</v>
      </c>
      <c r="BH185" s="153">
        <f t="shared" si="37"/>
        <v>0</v>
      </c>
      <c r="BI185" s="153">
        <f t="shared" si="38"/>
        <v>0</v>
      </c>
      <c r="BJ185" s="13" t="s">
        <v>87</v>
      </c>
      <c r="BK185" s="153">
        <f t="shared" si="39"/>
        <v>0</v>
      </c>
      <c r="BL185" s="13" t="s">
        <v>259</v>
      </c>
      <c r="BM185" s="152" t="s">
        <v>1158</v>
      </c>
    </row>
    <row r="186" spans="2:65" s="1" customFormat="1" ht="21.75" customHeight="1">
      <c r="B186" s="139"/>
      <c r="C186" s="140" t="s">
        <v>788</v>
      </c>
      <c r="D186" s="140" t="s">
        <v>319</v>
      </c>
      <c r="E186" s="141" t="s">
        <v>1159</v>
      </c>
      <c r="F186" s="142" t="s">
        <v>1160</v>
      </c>
      <c r="G186" s="143" t="s">
        <v>375</v>
      </c>
      <c r="H186" s="144">
        <v>24</v>
      </c>
      <c r="I186" s="145"/>
      <c r="J186" s="146">
        <f t="shared" si="30"/>
        <v>0</v>
      </c>
      <c r="K186" s="147"/>
      <c r="L186" s="28"/>
      <c r="M186" s="148" t="s">
        <v>1</v>
      </c>
      <c r="N186" s="149" t="s">
        <v>41</v>
      </c>
      <c r="P186" s="150">
        <f t="shared" si="31"/>
        <v>0</v>
      </c>
      <c r="Q186" s="150">
        <v>0</v>
      </c>
      <c r="R186" s="150">
        <f t="shared" si="32"/>
        <v>0</v>
      </c>
      <c r="S186" s="150">
        <v>0</v>
      </c>
      <c r="T186" s="151">
        <f t="shared" si="33"/>
        <v>0</v>
      </c>
      <c r="AR186" s="152" t="s">
        <v>259</v>
      </c>
      <c r="AT186" s="152" t="s">
        <v>319</v>
      </c>
      <c r="AU186" s="152" t="s">
        <v>87</v>
      </c>
      <c r="AY186" s="13" t="s">
        <v>317</v>
      </c>
      <c r="BE186" s="153">
        <f t="shared" si="34"/>
        <v>0</v>
      </c>
      <c r="BF186" s="153">
        <f t="shared" si="35"/>
        <v>0</v>
      </c>
      <c r="BG186" s="153">
        <f t="shared" si="36"/>
        <v>0</v>
      </c>
      <c r="BH186" s="153">
        <f t="shared" si="37"/>
        <v>0</v>
      </c>
      <c r="BI186" s="153">
        <f t="shared" si="38"/>
        <v>0</v>
      </c>
      <c r="BJ186" s="13" t="s">
        <v>87</v>
      </c>
      <c r="BK186" s="153">
        <f t="shared" si="39"/>
        <v>0</v>
      </c>
      <c r="BL186" s="13" t="s">
        <v>259</v>
      </c>
      <c r="BM186" s="152" t="s">
        <v>1161</v>
      </c>
    </row>
    <row r="187" spans="2:65" s="1" customFormat="1" ht="24.15" customHeight="1">
      <c r="B187" s="139"/>
      <c r="C187" s="140" t="s">
        <v>792</v>
      </c>
      <c r="D187" s="140" t="s">
        <v>319</v>
      </c>
      <c r="E187" s="141" t="s">
        <v>1162</v>
      </c>
      <c r="F187" s="142" t="s">
        <v>1163</v>
      </c>
      <c r="G187" s="143" t="s">
        <v>375</v>
      </c>
      <c r="H187" s="144">
        <v>24</v>
      </c>
      <c r="I187" s="145"/>
      <c r="J187" s="146">
        <f t="shared" si="30"/>
        <v>0</v>
      </c>
      <c r="K187" s="147"/>
      <c r="L187" s="28"/>
      <c r="M187" s="148" t="s">
        <v>1</v>
      </c>
      <c r="N187" s="149" t="s">
        <v>41</v>
      </c>
      <c r="P187" s="150">
        <f t="shared" si="31"/>
        <v>0</v>
      </c>
      <c r="Q187" s="150">
        <v>9.2999999999999999E-2</v>
      </c>
      <c r="R187" s="150">
        <f t="shared" si="32"/>
        <v>2.2320000000000002</v>
      </c>
      <c r="S187" s="150">
        <v>0</v>
      </c>
      <c r="T187" s="151">
        <f t="shared" si="33"/>
        <v>0</v>
      </c>
      <c r="AR187" s="152" t="s">
        <v>259</v>
      </c>
      <c r="AT187" s="152" t="s">
        <v>319</v>
      </c>
      <c r="AU187" s="152" t="s">
        <v>87</v>
      </c>
      <c r="AY187" s="13" t="s">
        <v>317</v>
      </c>
      <c r="BE187" s="153">
        <f t="shared" si="34"/>
        <v>0</v>
      </c>
      <c r="BF187" s="153">
        <f t="shared" si="35"/>
        <v>0</v>
      </c>
      <c r="BG187" s="153">
        <f t="shared" si="36"/>
        <v>0</v>
      </c>
      <c r="BH187" s="153">
        <f t="shared" si="37"/>
        <v>0</v>
      </c>
      <c r="BI187" s="153">
        <f t="shared" si="38"/>
        <v>0</v>
      </c>
      <c r="BJ187" s="13" t="s">
        <v>87</v>
      </c>
      <c r="BK187" s="153">
        <f t="shared" si="39"/>
        <v>0</v>
      </c>
      <c r="BL187" s="13" t="s">
        <v>259</v>
      </c>
      <c r="BM187" s="152" t="s">
        <v>1164</v>
      </c>
    </row>
    <row r="188" spans="2:65" s="1" customFormat="1" ht="24.15" customHeight="1">
      <c r="B188" s="139"/>
      <c r="C188" s="140" t="s">
        <v>796</v>
      </c>
      <c r="D188" s="140" t="s">
        <v>319</v>
      </c>
      <c r="E188" s="141" t="s">
        <v>1165</v>
      </c>
      <c r="F188" s="142" t="s">
        <v>1166</v>
      </c>
      <c r="G188" s="143" t="s">
        <v>375</v>
      </c>
      <c r="H188" s="144">
        <v>24</v>
      </c>
      <c r="I188" s="145"/>
      <c r="J188" s="146">
        <f t="shared" si="30"/>
        <v>0</v>
      </c>
      <c r="K188" s="147"/>
      <c r="L188" s="28"/>
      <c r="M188" s="148" t="s">
        <v>1</v>
      </c>
      <c r="N188" s="149" t="s">
        <v>41</v>
      </c>
      <c r="P188" s="150">
        <f t="shared" si="31"/>
        <v>0</v>
      </c>
      <c r="Q188" s="150">
        <v>0</v>
      </c>
      <c r="R188" s="150">
        <f t="shared" si="32"/>
        <v>0</v>
      </c>
      <c r="S188" s="150">
        <v>0</v>
      </c>
      <c r="T188" s="151">
        <f t="shared" si="33"/>
        <v>0</v>
      </c>
      <c r="AR188" s="152" t="s">
        <v>259</v>
      </c>
      <c r="AT188" s="152" t="s">
        <v>319</v>
      </c>
      <c r="AU188" s="152" t="s">
        <v>87</v>
      </c>
      <c r="AY188" s="13" t="s">
        <v>317</v>
      </c>
      <c r="BE188" s="153">
        <f t="shared" si="34"/>
        <v>0</v>
      </c>
      <c r="BF188" s="153">
        <f t="shared" si="35"/>
        <v>0</v>
      </c>
      <c r="BG188" s="153">
        <f t="shared" si="36"/>
        <v>0</v>
      </c>
      <c r="BH188" s="153">
        <f t="shared" si="37"/>
        <v>0</v>
      </c>
      <c r="BI188" s="153">
        <f t="shared" si="38"/>
        <v>0</v>
      </c>
      <c r="BJ188" s="13" t="s">
        <v>87</v>
      </c>
      <c r="BK188" s="153">
        <f t="shared" si="39"/>
        <v>0</v>
      </c>
      <c r="BL188" s="13" t="s">
        <v>259</v>
      </c>
      <c r="BM188" s="152" t="s">
        <v>1167</v>
      </c>
    </row>
    <row r="189" spans="2:65" s="1" customFormat="1" ht="24.15" customHeight="1">
      <c r="B189" s="139"/>
      <c r="C189" s="140" t="s">
        <v>800</v>
      </c>
      <c r="D189" s="140" t="s">
        <v>319</v>
      </c>
      <c r="E189" s="141" t="s">
        <v>1168</v>
      </c>
      <c r="F189" s="142" t="s">
        <v>1169</v>
      </c>
      <c r="G189" s="143" t="s">
        <v>375</v>
      </c>
      <c r="H189" s="144">
        <v>24</v>
      </c>
      <c r="I189" s="145"/>
      <c r="J189" s="146">
        <f t="shared" si="30"/>
        <v>0</v>
      </c>
      <c r="K189" s="147"/>
      <c r="L189" s="28"/>
      <c r="M189" s="148" t="s">
        <v>1</v>
      </c>
      <c r="N189" s="149" t="s">
        <v>41</v>
      </c>
      <c r="P189" s="150">
        <f t="shared" si="31"/>
        <v>0</v>
      </c>
      <c r="Q189" s="150">
        <v>3.4000000000000002E-2</v>
      </c>
      <c r="R189" s="150">
        <f t="shared" si="32"/>
        <v>0.81600000000000006</v>
      </c>
      <c r="S189" s="150">
        <v>0</v>
      </c>
      <c r="T189" s="151">
        <f t="shared" si="33"/>
        <v>0</v>
      </c>
      <c r="AR189" s="152" t="s">
        <v>259</v>
      </c>
      <c r="AT189" s="152" t="s">
        <v>319</v>
      </c>
      <c r="AU189" s="152" t="s">
        <v>87</v>
      </c>
      <c r="AY189" s="13" t="s">
        <v>317</v>
      </c>
      <c r="BE189" s="153">
        <f t="shared" si="34"/>
        <v>0</v>
      </c>
      <c r="BF189" s="153">
        <f t="shared" si="35"/>
        <v>0</v>
      </c>
      <c r="BG189" s="153">
        <f t="shared" si="36"/>
        <v>0</v>
      </c>
      <c r="BH189" s="153">
        <f t="shared" si="37"/>
        <v>0</v>
      </c>
      <c r="BI189" s="153">
        <f t="shared" si="38"/>
        <v>0</v>
      </c>
      <c r="BJ189" s="13" t="s">
        <v>87</v>
      </c>
      <c r="BK189" s="153">
        <f t="shared" si="39"/>
        <v>0</v>
      </c>
      <c r="BL189" s="13" t="s">
        <v>259</v>
      </c>
      <c r="BM189" s="152" t="s">
        <v>1170</v>
      </c>
    </row>
    <row r="190" spans="2:65" s="1" customFormat="1" ht="24.15" customHeight="1">
      <c r="B190" s="139"/>
      <c r="C190" s="140" t="s">
        <v>804</v>
      </c>
      <c r="D190" s="140" t="s">
        <v>319</v>
      </c>
      <c r="E190" s="141" t="s">
        <v>1171</v>
      </c>
      <c r="F190" s="142" t="s">
        <v>1172</v>
      </c>
      <c r="G190" s="143" t="s">
        <v>375</v>
      </c>
      <c r="H190" s="144">
        <v>24</v>
      </c>
      <c r="I190" s="145"/>
      <c r="J190" s="146">
        <f t="shared" si="30"/>
        <v>0</v>
      </c>
      <c r="K190" s="147"/>
      <c r="L190" s="28"/>
      <c r="M190" s="148" t="s">
        <v>1</v>
      </c>
      <c r="N190" s="149" t="s">
        <v>41</v>
      </c>
      <c r="P190" s="150">
        <f t="shared" si="31"/>
        <v>0</v>
      </c>
      <c r="Q190" s="150">
        <v>0</v>
      </c>
      <c r="R190" s="150">
        <f t="shared" si="32"/>
        <v>0</v>
      </c>
      <c r="S190" s="150">
        <v>0</v>
      </c>
      <c r="T190" s="151">
        <f t="shared" si="33"/>
        <v>0</v>
      </c>
      <c r="AR190" s="152" t="s">
        <v>259</v>
      </c>
      <c r="AT190" s="152" t="s">
        <v>319</v>
      </c>
      <c r="AU190" s="152" t="s">
        <v>87</v>
      </c>
      <c r="AY190" s="13" t="s">
        <v>317</v>
      </c>
      <c r="BE190" s="153">
        <f t="shared" si="34"/>
        <v>0</v>
      </c>
      <c r="BF190" s="153">
        <f t="shared" si="35"/>
        <v>0</v>
      </c>
      <c r="BG190" s="153">
        <f t="shared" si="36"/>
        <v>0</v>
      </c>
      <c r="BH190" s="153">
        <f t="shared" si="37"/>
        <v>0</v>
      </c>
      <c r="BI190" s="153">
        <f t="shared" si="38"/>
        <v>0</v>
      </c>
      <c r="BJ190" s="13" t="s">
        <v>87</v>
      </c>
      <c r="BK190" s="153">
        <f t="shared" si="39"/>
        <v>0</v>
      </c>
      <c r="BL190" s="13" t="s">
        <v>259</v>
      </c>
      <c r="BM190" s="152" t="s">
        <v>1173</v>
      </c>
    </row>
    <row r="191" spans="2:65" s="1" customFormat="1" ht="24.15" customHeight="1">
      <c r="B191" s="139"/>
      <c r="C191" s="140" t="s">
        <v>808</v>
      </c>
      <c r="D191" s="140" t="s">
        <v>319</v>
      </c>
      <c r="E191" s="141" t="s">
        <v>1174</v>
      </c>
      <c r="F191" s="142" t="s">
        <v>1175</v>
      </c>
      <c r="G191" s="143" t="s">
        <v>356</v>
      </c>
      <c r="H191" s="144">
        <v>0.498</v>
      </c>
      <c r="I191" s="145"/>
      <c r="J191" s="146">
        <f t="shared" si="30"/>
        <v>0</v>
      </c>
      <c r="K191" s="147"/>
      <c r="L191" s="28"/>
      <c r="M191" s="148" t="s">
        <v>1</v>
      </c>
      <c r="N191" s="149" t="s">
        <v>41</v>
      </c>
      <c r="P191" s="150">
        <f t="shared" si="31"/>
        <v>0</v>
      </c>
      <c r="Q191" s="150">
        <v>0.50600000000000001</v>
      </c>
      <c r="R191" s="150">
        <f t="shared" si="32"/>
        <v>0.25198799999999999</v>
      </c>
      <c r="S191" s="150">
        <v>0</v>
      </c>
      <c r="T191" s="151">
        <f t="shared" si="33"/>
        <v>0</v>
      </c>
      <c r="AR191" s="152" t="s">
        <v>259</v>
      </c>
      <c r="AT191" s="152" t="s">
        <v>319</v>
      </c>
      <c r="AU191" s="152" t="s">
        <v>87</v>
      </c>
      <c r="AY191" s="13" t="s">
        <v>317</v>
      </c>
      <c r="BE191" s="153">
        <f t="shared" si="34"/>
        <v>0</v>
      </c>
      <c r="BF191" s="153">
        <f t="shared" si="35"/>
        <v>0</v>
      </c>
      <c r="BG191" s="153">
        <f t="shared" si="36"/>
        <v>0</v>
      </c>
      <c r="BH191" s="153">
        <f t="shared" si="37"/>
        <v>0</v>
      </c>
      <c r="BI191" s="153">
        <f t="shared" si="38"/>
        <v>0</v>
      </c>
      <c r="BJ191" s="13" t="s">
        <v>87</v>
      </c>
      <c r="BK191" s="153">
        <f t="shared" si="39"/>
        <v>0</v>
      </c>
      <c r="BL191" s="13" t="s">
        <v>259</v>
      </c>
      <c r="BM191" s="152" t="s">
        <v>1176</v>
      </c>
    </row>
    <row r="192" spans="2:65" s="1" customFormat="1" ht="16.5" customHeight="1">
      <c r="B192" s="139"/>
      <c r="C192" s="140" t="s">
        <v>812</v>
      </c>
      <c r="D192" s="140" t="s">
        <v>319</v>
      </c>
      <c r="E192" s="141" t="s">
        <v>1177</v>
      </c>
      <c r="F192" s="142" t="s">
        <v>1178</v>
      </c>
      <c r="G192" s="143" t="s">
        <v>322</v>
      </c>
      <c r="H192" s="144">
        <v>2.7829999999999999</v>
      </c>
      <c r="I192" s="145"/>
      <c r="J192" s="146">
        <f t="shared" si="30"/>
        <v>0</v>
      </c>
      <c r="K192" s="147"/>
      <c r="L192" s="28"/>
      <c r="M192" s="148" t="s">
        <v>1</v>
      </c>
      <c r="N192" s="149" t="s">
        <v>41</v>
      </c>
      <c r="P192" s="150">
        <f t="shared" si="31"/>
        <v>0</v>
      </c>
      <c r="Q192" s="150">
        <v>6.157</v>
      </c>
      <c r="R192" s="150">
        <f t="shared" si="32"/>
        <v>17.134930999999998</v>
      </c>
      <c r="S192" s="150">
        <v>0</v>
      </c>
      <c r="T192" s="151">
        <f t="shared" si="33"/>
        <v>0</v>
      </c>
      <c r="AR192" s="152" t="s">
        <v>259</v>
      </c>
      <c r="AT192" s="152" t="s">
        <v>319</v>
      </c>
      <c r="AU192" s="152" t="s">
        <v>87</v>
      </c>
      <c r="AY192" s="13" t="s">
        <v>317</v>
      </c>
      <c r="BE192" s="153">
        <f t="shared" si="34"/>
        <v>0</v>
      </c>
      <c r="BF192" s="153">
        <f t="shared" si="35"/>
        <v>0</v>
      </c>
      <c r="BG192" s="153">
        <f t="shared" si="36"/>
        <v>0</v>
      </c>
      <c r="BH192" s="153">
        <f t="shared" si="37"/>
        <v>0</v>
      </c>
      <c r="BI192" s="153">
        <f t="shared" si="38"/>
        <v>0</v>
      </c>
      <c r="BJ192" s="13" t="s">
        <v>87</v>
      </c>
      <c r="BK192" s="153">
        <f t="shared" si="39"/>
        <v>0</v>
      </c>
      <c r="BL192" s="13" t="s">
        <v>259</v>
      </c>
      <c r="BM192" s="152" t="s">
        <v>1179</v>
      </c>
    </row>
    <row r="193" spans="2:65" s="1" customFormat="1" ht="24.15" customHeight="1">
      <c r="B193" s="139"/>
      <c r="C193" s="140" t="s">
        <v>816</v>
      </c>
      <c r="D193" s="140" t="s">
        <v>319</v>
      </c>
      <c r="E193" s="141" t="s">
        <v>1180</v>
      </c>
      <c r="F193" s="142" t="s">
        <v>1181</v>
      </c>
      <c r="G193" s="143" t="s">
        <v>375</v>
      </c>
      <c r="H193" s="144">
        <v>7.3220000000000001</v>
      </c>
      <c r="I193" s="145"/>
      <c r="J193" s="146">
        <f t="shared" si="30"/>
        <v>0</v>
      </c>
      <c r="K193" s="147"/>
      <c r="L193" s="28"/>
      <c r="M193" s="148" t="s">
        <v>1</v>
      </c>
      <c r="N193" s="149" t="s">
        <v>41</v>
      </c>
      <c r="P193" s="150">
        <f t="shared" si="31"/>
        <v>0</v>
      </c>
      <c r="Q193" s="150">
        <v>2.7E-2</v>
      </c>
      <c r="R193" s="150">
        <f t="shared" si="32"/>
        <v>0.19769400000000001</v>
      </c>
      <c r="S193" s="150">
        <v>0</v>
      </c>
      <c r="T193" s="151">
        <f t="shared" si="33"/>
        <v>0</v>
      </c>
      <c r="AR193" s="152" t="s">
        <v>259</v>
      </c>
      <c r="AT193" s="152" t="s">
        <v>319</v>
      </c>
      <c r="AU193" s="152" t="s">
        <v>87</v>
      </c>
      <c r="AY193" s="13" t="s">
        <v>317</v>
      </c>
      <c r="BE193" s="153">
        <f t="shared" si="34"/>
        <v>0</v>
      </c>
      <c r="BF193" s="153">
        <f t="shared" si="35"/>
        <v>0</v>
      </c>
      <c r="BG193" s="153">
        <f t="shared" si="36"/>
        <v>0</v>
      </c>
      <c r="BH193" s="153">
        <f t="shared" si="37"/>
        <v>0</v>
      </c>
      <c r="BI193" s="153">
        <f t="shared" si="38"/>
        <v>0</v>
      </c>
      <c r="BJ193" s="13" t="s">
        <v>87</v>
      </c>
      <c r="BK193" s="153">
        <f t="shared" si="39"/>
        <v>0</v>
      </c>
      <c r="BL193" s="13" t="s">
        <v>259</v>
      </c>
      <c r="BM193" s="152" t="s">
        <v>1182</v>
      </c>
    </row>
    <row r="194" spans="2:65" s="1" customFormat="1" ht="24.15" customHeight="1">
      <c r="B194" s="139"/>
      <c r="C194" s="140" t="s">
        <v>820</v>
      </c>
      <c r="D194" s="140" t="s">
        <v>319</v>
      </c>
      <c r="E194" s="141" t="s">
        <v>1183</v>
      </c>
      <c r="F194" s="142" t="s">
        <v>1184</v>
      </c>
      <c r="G194" s="143" t="s">
        <v>375</v>
      </c>
      <c r="H194" s="144">
        <v>7.3220000000000001</v>
      </c>
      <c r="I194" s="145"/>
      <c r="J194" s="146">
        <f t="shared" si="30"/>
        <v>0</v>
      </c>
      <c r="K194" s="147"/>
      <c r="L194" s="28"/>
      <c r="M194" s="148" t="s">
        <v>1</v>
      </c>
      <c r="N194" s="149" t="s">
        <v>41</v>
      </c>
      <c r="P194" s="150">
        <f t="shared" si="31"/>
        <v>0</v>
      </c>
      <c r="Q194" s="150">
        <v>0</v>
      </c>
      <c r="R194" s="150">
        <f t="shared" si="32"/>
        <v>0</v>
      </c>
      <c r="S194" s="150">
        <v>0</v>
      </c>
      <c r="T194" s="151">
        <f t="shared" si="33"/>
        <v>0</v>
      </c>
      <c r="AR194" s="152" t="s">
        <v>259</v>
      </c>
      <c r="AT194" s="152" t="s">
        <v>319</v>
      </c>
      <c r="AU194" s="152" t="s">
        <v>87</v>
      </c>
      <c r="AY194" s="13" t="s">
        <v>317</v>
      </c>
      <c r="BE194" s="153">
        <f t="shared" si="34"/>
        <v>0</v>
      </c>
      <c r="BF194" s="153">
        <f t="shared" si="35"/>
        <v>0</v>
      </c>
      <c r="BG194" s="153">
        <f t="shared" si="36"/>
        <v>0</v>
      </c>
      <c r="BH194" s="153">
        <f t="shared" si="37"/>
        <v>0</v>
      </c>
      <c r="BI194" s="153">
        <f t="shared" si="38"/>
        <v>0</v>
      </c>
      <c r="BJ194" s="13" t="s">
        <v>87</v>
      </c>
      <c r="BK194" s="153">
        <f t="shared" si="39"/>
        <v>0</v>
      </c>
      <c r="BL194" s="13" t="s">
        <v>259</v>
      </c>
      <c r="BM194" s="152" t="s">
        <v>1185</v>
      </c>
    </row>
    <row r="195" spans="2:65" s="1" customFormat="1" ht="24.15" customHeight="1">
      <c r="B195" s="139"/>
      <c r="C195" s="140" t="s">
        <v>824</v>
      </c>
      <c r="D195" s="140" t="s">
        <v>319</v>
      </c>
      <c r="E195" s="141" t="s">
        <v>1186</v>
      </c>
      <c r="F195" s="142" t="s">
        <v>1187</v>
      </c>
      <c r="G195" s="143" t="s">
        <v>322</v>
      </c>
      <c r="H195" s="144">
        <v>4.931</v>
      </c>
      <c r="I195" s="145"/>
      <c r="J195" s="146">
        <f t="shared" si="30"/>
        <v>0</v>
      </c>
      <c r="K195" s="147"/>
      <c r="L195" s="28"/>
      <c r="M195" s="148" t="s">
        <v>1</v>
      </c>
      <c r="N195" s="149" t="s">
        <v>41</v>
      </c>
      <c r="P195" s="150">
        <f t="shared" si="31"/>
        <v>0</v>
      </c>
      <c r="Q195" s="150">
        <v>11.153</v>
      </c>
      <c r="R195" s="150">
        <f t="shared" si="32"/>
        <v>54.995443000000002</v>
      </c>
      <c r="S195" s="150">
        <v>0</v>
      </c>
      <c r="T195" s="151">
        <f t="shared" si="33"/>
        <v>0</v>
      </c>
      <c r="AR195" s="152" t="s">
        <v>259</v>
      </c>
      <c r="AT195" s="152" t="s">
        <v>319</v>
      </c>
      <c r="AU195" s="152" t="s">
        <v>87</v>
      </c>
      <c r="AY195" s="13" t="s">
        <v>317</v>
      </c>
      <c r="BE195" s="153">
        <f t="shared" si="34"/>
        <v>0</v>
      </c>
      <c r="BF195" s="153">
        <f t="shared" si="35"/>
        <v>0</v>
      </c>
      <c r="BG195" s="153">
        <f t="shared" si="36"/>
        <v>0</v>
      </c>
      <c r="BH195" s="153">
        <f t="shared" si="37"/>
        <v>0</v>
      </c>
      <c r="BI195" s="153">
        <f t="shared" si="38"/>
        <v>0</v>
      </c>
      <c r="BJ195" s="13" t="s">
        <v>87</v>
      </c>
      <c r="BK195" s="153">
        <f t="shared" si="39"/>
        <v>0</v>
      </c>
      <c r="BL195" s="13" t="s">
        <v>259</v>
      </c>
      <c r="BM195" s="152" t="s">
        <v>1188</v>
      </c>
    </row>
    <row r="196" spans="2:65" s="1" customFormat="1" ht="24.15" customHeight="1">
      <c r="B196" s="139"/>
      <c r="C196" s="140" t="s">
        <v>828</v>
      </c>
      <c r="D196" s="140" t="s">
        <v>319</v>
      </c>
      <c r="E196" s="141" t="s">
        <v>1189</v>
      </c>
      <c r="F196" s="142" t="s">
        <v>1190</v>
      </c>
      <c r="G196" s="143" t="s">
        <v>375</v>
      </c>
      <c r="H196" s="144">
        <v>19.035</v>
      </c>
      <c r="I196" s="145"/>
      <c r="J196" s="146">
        <f t="shared" si="30"/>
        <v>0</v>
      </c>
      <c r="K196" s="147"/>
      <c r="L196" s="28"/>
      <c r="M196" s="148" t="s">
        <v>1</v>
      </c>
      <c r="N196" s="149" t="s">
        <v>41</v>
      </c>
      <c r="P196" s="150">
        <f t="shared" si="31"/>
        <v>0</v>
      </c>
      <c r="Q196" s="150">
        <v>0</v>
      </c>
      <c r="R196" s="150">
        <f t="shared" si="32"/>
        <v>0</v>
      </c>
      <c r="S196" s="150">
        <v>0</v>
      </c>
      <c r="T196" s="151">
        <f t="shared" si="33"/>
        <v>0</v>
      </c>
      <c r="AR196" s="152" t="s">
        <v>259</v>
      </c>
      <c r="AT196" s="152" t="s">
        <v>319</v>
      </c>
      <c r="AU196" s="152" t="s">
        <v>87</v>
      </c>
      <c r="AY196" s="13" t="s">
        <v>317</v>
      </c>
      <c r="BE196" s="153">
        <f t="shared" si="34"/>
        <v>0</v>
      </c>
      <c r="BF196" s="153">
        <f t="shared" si="35"/>
        <v>0</v>
      </c>
      <c r="BG196" s="153">
        <f t="shared" si="36"/>
        <v>0</v>
      </c>
      <c r="BH196" s="153">
        <f t="shared" si="37"/>
        <v>0</v>
      </c>
      <c r="BI196" s="153">
        <f t="shared" si="38"/>
        <v>0</v>
      </c>
      <c r="BJ196" s="13" t="s">
        <v>87</v>
      </c>
      <c r="BK196" s="153">
        <f t="shared" si="39"/>
        <v>0</v>
      </c>
      <c r="BL196" s="13" t="s">
        <v>259</v>
      </c>
      <c r="BM196" s="152" t="s">
        <v>1191</v>
      </c>
    </row>
    <row r="197" spans="2:65" s="1" customFormat="1" ht="24.15" customHeight="1">
      <c r="B197" s="139"/>
      <c r="C197" s="140" t="s">
        <v>832</v>
      </c>
      <c r="D197" s="140" t="s">
        <v>319</v>
      </c>
      <c r="E197" s="141" t="s">
        <v>1192</v>
      </c>
      <c r="F197" s="142" t="s">
        <v>1193</v>
      </c>
      <c r="G197" s="143" t="s">
        <v>375</v>
      </c>
      <c r="H197" s="144">
        <v>19.035</v>
      </c>
      <c r="I197" s="145"/>
      <c r="J197" s="146">
        <f t="shared" si="30"/>
        <v>0</v>
      </c>
      <c r="K197" s="147"/>
      <c r="L197" s="28"/>
      <c r="M197" s="148" t="s">
        <v>1</v>
      </c>
      <c r="N197" s="149" t="s">
        <v>41</v>
      </c>
      <c r="P197" s="150">
        <f t="shared" si="31"/>
        <v>0</v>
      </c>
      <c r="Q197" s="150">
        <v>0.13800000000000001</v>
      </c>
      <c r="R197" s="150">
        <f t="shared" si="32"/>
        <v>2.6268300000000004</v>
      </c>
      <c r="S197" s="150">
        <v>0</v>
      </c>
      <c r="T197" s="151">
        <f t="shared" si="33"/>
        <v>0</v>
      </c>
      <c r="AR197" s="152" t="s">
        <v>259</v>
      </c>
      <c r="AT197" s="152" t="s">
        <v>319</v>
      </c>
      <c r="AU197" s="152" t="s">
        <v>87</v>
      </c>
      <c r="AY197" s="13" t="s">
        <v>317</v>
      </c>
      <c r="BE197" s="153">
        <f t="shared" si="34"/>
        <v>0</v>
      </c>
      <c r="BF197" s="153">
        <f t="shared" si="35"/>
        <v>0</v>
      </c>
      <c r="BG197" s="153">
        <f t="shared" si="36"/>
        <v>0</v>
      </c>
      <c r="BH197" s="153">
        <f t="shared" si="37"/>
        <v>0</v>
      </c>
      <c r="BI197" s="153">
        <f t="shared" si="38"/>
        <v>0</v>
      </c>
      <c r="BJ197" s="13" t="s">
        <v>87</v>
      </c>
      <c r="BK197" s="153">
        <f t="shared" si="39"/>
        <v>0</v>
      </c>
      <c r="BL197" s="13" t="s">
        <v>259</v>
      </c>
      <c r="BM197" s="152" t="s">
        <v>1194</v>
      </c>
    </row>
    <row r="198" spans="2:65" s="1" customFormat="1" ht="24.15" customHeight="1">
      <c r="B198" s="139"/>
      <c r="C198" s="140" t="s">
        <v>836</v>
      </c>
      <c r="D198" s="140" t="s">
        <v>319</v>
      </c>
      <c r="E198" s="141" t="s">
        <v>1195</v>
      </c>
      <c r="F198" s="142" t="s">
        <v>1196</v>
      </c>
      <c r="G198" s="143" t="s">
        <v>356</v>
      </c>
      <c r="H198" s="144">
        <v>0.30399999999999999</v>
      </c>
      <c r="I198" s="145"/>
      <c r="J198" s="146">
        <f t="shared" si="30"/>
        <v>0</v>
      </c>
      <c r="K198" s="147"/>
      <c r="L198" s="28"/>
      <c r="M198" s="148" t="s">
        <v>1</v>
      </c>
      <c r="N198" s="149" t="s">
        <v>41</v>
      </c>
      <c r="P198" s="150">
        <f t="shared" si="31"/>
        <v>0</v>
      </c>
      <c r="Q198" s="150">
        <v>0.32400000000000001</v>
      </c>
      <c r="R198" s="150">
        <f t="shared" si="32"/>
        <v>9.8496E-2</v>
      </c>
      <c r="S198" s="150">
        <v>0</v>
      </c>
      <c r="T198" s="151">
        <f t="shared" si="33"/>
        <v>0</v>
      </c>
      <c r="AR198" s="152" t="s">
        <v>259</v>
      </c>
      <c r="AT198" s="152" t="s">
        <v>319</v>
      </c>
      <c r="AU198" s="152" t="s">
        <v>87</v>
      </c>
      <c r="AY198" s="13" t="s">
        <v>317</v>
      </c>
      <c r="BE198" s="153">
        <f t="shared" si="34"/>
        <v>0</v>
      </c>
      <c r="BF198" s="153">
        <f t="shared" si="35"/>
        <v>0</v>
      </c>
      <c r="BG198" s="153">
        <f t="shared" si="36"/>
        <v>0</v>
      </c>
      <c r="BH198" s="153">
        <f t="shared" si="37"/>
        <v>0</v>
      </c>
      <c r="BI198" s="153">
        <f t="shared" si="38"/>
        <v>0</v>
      </c>
      <c r="BJ198" s="13" t="s">
        <v>87</v>
      </c>
      <c r="BK198" s="153">
        <f t="shared" si="39"/>
        <v>0</v>
      </c>
      <c r="BL198" s="13" t="s">
        <v>259</v>
      </c>
      <c r="BM198" s="152" t="s">
        <v>1197</v>
      </c>
    </row>
    <row r="199" spans="2:65" s="1" customFormat="1" ht="16.5" customHeight="1">
      <c r="B199" s="139"/>
      <c r="C199" s="140" t="s">
        <v>840</v>
      </c>
      <c r="D199" s="140" t="s">
        <v>319</v>
      </c>
      <c r="E199" s="141" t="s">
        <v>1198</v>
      </c>
      <c r="F199" s="142" t="s">
        <v>1199</v>
      </c>
      <c r="G199" s="143" t="s">
        <v>375</v>
      </c>
      <c r="H199" s="144">
        <v>53.51</v>
      </c>
      <c r="I199" s="145"/>
      <c r="J199" s="146">
        <f t="shared" si="30"/>
        <v>0</v>
      </c>
      <c r="K199" s="147"/>
      <c r="L199" s="28"/>
      <c r="M199" s="148" t="s">
        <v>1</v>
      </c>
      <c r="N199" s="149" t="s">
        <v>41</v>
      </c>
      <c r="P199" s="150">
        <f t="shared" si="31"/>
        <v>0</v>
      </c>
      <c r="Q199" s="150">
        <v>5.3999999999999999E-2</v>
      </c>
      <c r="R199" s="150">
        <f t="shared" si="32"/>
        <v>2.8895399999999998</v>
      </c>
      <c r="S199" s="150">
        <v>0</v>
      </c>
      <c r="T199" s="151">
        <f t="shared" si="33"/>
        <v>0</v>
      </c>
      <c r="AR199" s="152" t="s">
        <v>259</v>
      </c>
      <c r="AT199" s="152" t="s">
        <v>319</v>
      </c>
      <c r="AU199" s="152" t="s">
        <v>87</v>
      </c>
      <c r="AY199" s="13" t="s">
        <v>317</v>
      </c>
      <c r="BE199" s="153">
        <f t="shared" si="34"/>
        <v>0</v>
      </c>
      <c r="BF199" s="153">
        <f t="shared" si="35"/>
        <v>0</v>
      </c>
      <c r="BG199" s="153">
        <f t="shared" si="36"/>
        <v>0</v>
      </c>
      <c r="BH199" s="153">
        <f t="shared" si="37"/>
        <v>0</v>
      </c>
      <c r="BI199" s="153">
        <f t="shared" si="38"/>
        <v>0</v>
      </c>
      <c r="BJ199" s="13" t="s">
        <v>87</v>
      </c>
      <c r="BK199" s="153">
        <f t="shared" si="39"/>
        <v>0</v>
      </c>
      <c r="BL199" s="13" t="s">
        <v>259</v>
      </c>
      <c r="BM199" s="152" t="s">
        <v>1200</v>
      </c>
    </row>
    <row r="200" spans="2:65" s="1" customFormat="1" ht="24.15" customHeight="1">
      <c r="B200" s="139"/>
      <c r="C200" s="140" t="s">
        <v>844</v>
      </c>
      <c r="D200" s="140" t="s">
        <v>319</v>
      </c>
      <c r="E200" s="141" t="s">
        <v>1201</v>
      </c>
      <c r="F200" s="142" t="s">
        <v>1202</v>
      </c>
      <c r="G200" s="143" t="s">
        <v>375</v>
      </c>
      <c r="H200" s="144">
        <v>53.6</v>
      </c>
      <c r="I200" s="145"/>
      <c r="J200" s="146">
        <f t="shared" si="30"/>
        <v>0</v>
      </c>
      <c r="K200" s="147"/>
      <c r="L200" s="28"/>
      <c r="M200" s="148" t="s">
        <v>1</v>
      </c>
      <c r="N200" s="149" t="s">
        <v>41</v>
      </c>
      <c r="P200" s="150">
        <f t="shared" si="31"/>
        <v>0</v>
      </c>
      <c r="Q200" s="150">
        <v>0</v>
      </c>
      <c r="R200" s="150">
        <f t="shared" si="32"/>
        <v>0</v>
      </c>
      <c r="S200" s="150">
        <v>0</v>
      </c>
      <c r="T200" s="151">
        <f t="shared" si="33"/>
        <v>0</v>
      </c>
      <c r="AR200" s="152" t="s">
        <v>259</v>
      </c>
      <c r="AT200" s="152" t="s">
        <v>319</v>
      </c>
      <c r="AU200" s="152" t="s">
        <v>87</v>
      </c>
      <c r="AY200" s="13" t="s">
        <v>317</v>
      </c>
      <c r="BE200" s="153">
        <f t="shared" si="34"/>
        <v>0</v>
      </c>
      <c r="BF200" s="153">
        <f t="shared" si="35"/>
        <v>0</v>
      </c>
      <c r="BG200" s="153">
        <f t="shared" si="36"/>
        <v>0</v>
      </c>
      <c r="BH200" s="153">
        <f t="shared" si="37"/>
        <v>0</v>
      </c>
      <c r="BI200" s="153">
        <f t="shared" si="38"/>
        <v>0</v>
      </c>
      <c r="BJ200" s="13" t="s">
        <v>87</v>
      </c>
      <c r="BK200" s="153">
        <f t="shared" si="39"/>
        <v>0</v>
      </c>
      <c r="BL200" s="13" t="s">
        <v>259</v>
      </c>
      <c r="BM200" s="152" t="s">
        <v>1203</v>
      </c>
    </row>
    <row r="201" spans="2:65" s="1" customFormat="1" ht="16.5" customHeight="1">
      <c r="B201" s="139"/>
      <c r="C201" s="154" t="s">
        <v>848</v>
      </c>
      <c r="D201" s="154" t="s">
        <v>353</v>
      </c>
      <c r="E201" s="155" t="s">
        <v>581</v>
      </c>
      <c r="F201" s="156" t="s">
        <v>582</v>
      </c>
      <c r="G201" s="157" t="s">
        <v>583</v>
      </c>
      <c r="H201" s="158">
        <v>64.212000000000003</v>
      </c>
      <c r="I201" s="159"/>
      <c r="J201" s="160">
        <f t="shared" si="30"/>
        <v>0</v>
      </c>
      <c r="K201" s="161"/>
      <c r="L201" s="162"/>
      <c r="M201" s="163" t="s">
        <v>1</v>
      </c>
      <c r="N201" s="164" t="s">
        <v>41</v>
      </c>
      <c r="P201" s="150">
        <f t="shared" si="31"/>
        <v>0</v>
      </c>
      <c r="Q201" s="150">
        <v>2.5999999999999999E-2</v>
      </c>
      <c r="R201" s="150">
        <f t="shared" si="32"/>
        <v>1.6695120000000001</v>
      </c>
      <c r="S201" s="150">
        <v>0</v>
      </c>
      <c r="T201" s="151">
        <f t="shared" si="33"/>
        <v>0</v>
      </c>
      <c r="AR201" s="152" t="s">
        <v>271</v>
      </c>
      <c r="AT201" s="152" t="s">
        <v>353</v>
      </c>
      <c r="AU201" s="152" t="s">
        <v>87</v>
      </c>
      <c r="AY201" s="13" t="s">
        <v>317</v>
      </c>
      <c r="BE201" s="153">
        <f t="shared" si="34"/>
        <v>0</v>
      </c>
      <c r="BF201" s="153">
        <f t="shared" si="35"/>
        <v>0</v>
      </c>
      <c r="BG201" s="153">
        <f t="shared" si="36"/>
        <v>0</v>
      </c>
      <c r="BH201" s="153">
        <f t="shared" si="37"/>
        <v>0</v>
      </c>
      <c r="BI201" s="153">
        <f t="shared" si="38"/>
        <v>0</v>
      </c>
      <c r="BJ201" s="13" t="s">
        <v>87</v>
      </c>
      <c r="BK201" s="153">
        <f t="shared" si="39"/>
        <v>0</v>
      </c>
      <c r="BL201" s="13" t="s">
        <v>259</v>
      </c>
      <c r="BM201" s="152" t="s">
        <v>1204</v>
      </c>
    </row>
    <row r="202" spans="2:65" s="11" customFormat="1" ht="22.8" customHeight="1">
      <c r="B202" s="127"/>
      <c r="D202" s="128" t="s">
        <v>74</v>
      </c>
      <c r="E202" s="137" t="s">
        <v>262</v>
      </c>
      <c r="F202" s="137" t="s">
        <v>746</v>
      </c>
      <c r="I202" s="130"/>
      <c r="J202" s="138">
        <f>BK202</f>
        <v>0</v>
      </c>
      <c r="L202" s="127"/>
      <c r="M202" s="132"/>
      <c r="P202" s="133">
        <f>SUM(P203:P204)</f>
        <v>0</v>
      </c>
      <c r="R202" s="133">
        <f>SUM(R203:R204)</f>
        <v>140.54831199999998</v>
      </c>
      <c r="T202" s="134">
        <f>SUM(T203:T204)</f>
        <v>0</v>
      </c>
      <c r="AR202" s="128" t="s">
        <v>82</v>
      </c>
      <c r="AT202" s="135" t="s">
        <v>74</v>
      </c>
      <c r="AU202" s="135" t="s">
        <v>82</v>
      </c>
      <c r="AY202" s="128" t="s">
        <v>317</v>
      </c>
      <c r="BK202" s="136">
        <f>SUM(BK203:BK204)</f>
        <v>0</v>
      </c>
    </row>
    <row r="203" spans="2:65" s="1" customFormat="1" ht="21.75" customHeight="1">
      <c r="B203" s="139"/>
      <c r="C203" s="140" t="s">
        <v>852</v>
      </c>
      <c r="D203" s="140" t="s">
        <v>319</v>
      </c>
      <c r="E203" s="141" t="s">
        <v>1205</v>
      </c>
      <c r="F203" s="142" t="s">
        <v>1206</v>
      </c>
      <c r="G203" s="143" t="s">
        <v>375</v>
      </c>
      <c r="H203" s="144">
        <v>15.04</v>
      </c>
      <c r="I203" s="145"/>
      <c r="J203" s="146">
        <f>ROUND(I203*H203,2)</f>
        <v>0</v>
      </c>
      <c r="K203" s="147"/>
      <c r="L203" s="28"/>
      <c r="M203" s="148" t="s">
        <v>1</v>
      </c>
      <c r="N203" s="149" t="s">
        <v>41</v>
      </c>
      <c r="P203" s="150">
        <f>O203*H203</f>
        <v>0</v>
      </c>
      <c r="Q203" s="150">
        <v>3.117</v>
      </c>
      <c r="R203" s="150">
        <f>Q203*H203</f>
        <v>46.87968</v>
      </c>
      <c r="S203" s="150">
        <v>0</v>
      </c>
      <c r="T203" s="151">
        <f>S203*H203</f>
        <v>0</v>
      </c>
      <c r="AR203" s="152" t="s">
        <v>259</v>
      </c>
      <c r="AT203" s="152" t="s">
        <v>319</v>
      </c>
      <c r="AU203" s="152" t="s">
        <v>87</v>
      </c>
      <c r="AY203" s="13" t="s">
        <v>317</v>
      </c>
      <c r="BE203" s="153">
        <f>IF(N203="základná",J203,0)</f>
        <v>0</v>
      </c>
      <c r="BF203" s="153">
        <f>IF(N203="znížená",J203,0)</f>
        <v>0</v>
      </c>
      <c r="BG203" s="153">
        <f>IF(N203="zákl. prenesená",J203,0)</f>
        <v>0</v>
      </c>
      <c r="BH203" s="153">
        <f>IF(N203="zníž. prenesená",J203,0)</f>
        <v>0</v>
      </c>
      <c r="BI203" s="153">
        <f>IF(N203="nulová",J203,0)</f>
        <v>0</v>
      </c>
      <c r="BJ203" s="13" t="s">
        <v>87</v>
      </c>
      <c r="BK203" s="153">
        <f>ROUND(I203*H203,2)</f>
        <v>0</v>
      </c>
      <c r="BL203" s="13" t="s">
        <v>259</v>
      </c>
      <c r="BM203" s="152" t="s">
        <v>1207</v>
      </c>
    </row>
    <row r="204" spans="2:65" s="1" customFormat="1" ht="24.15" customHeight="1">
      <c r="B204" s="139"/>
      <c r="C204" s="140" t="s">
        <v>858</v>
      </c>
      <c r="D204" s="140" t="s">
        <v>319</v>
      </c>
      <c r="E204" s="141" t="s">
        <v>1208</v>
      </c>
      <c r="F204" s="142" t="s">
        <v>1209</v>
      </c>
      <c r="G204" s="143" t="s">
        <v>375</v>
      </c>
      <c r="H204" s="144">
        <v>12.706</v>
      </c>
      <c r="I204" s="145"/>
      <c r="J204" s="146">
        <f>ROUND(I204*H204,2)</f>
        <v>0</v>
      </c>
      <c r="K204" s="147"/>
      <c r="L204" s="28"/>
      <c r="M204" s="148" t="s">
        <v>1</v>
      </c>
      <c r="N204" s="149" t="s">
        <v>41</v>
      </c>
      <c r="P204" s="150">
        <f>O204*H204</f>
        <v>0</v>
      </c>
      <c r="Q204" s="150">
        <v>7.3719999999999999</v>
      </c>
      <c r="R204" s="150">
        <f>Q204*H204</f>
        <v>93.668631999999988</v>
      </c>
      <c r="S204" s="150">
        <v>0</v>
      </c>
      <c r="T204" s="151">
        <f>S204*H204</f>
        <v>0</v>
      </c>
      <c r="AR204" s="152" t="s">
        <v>259</v>
      </c>
      <c r="AT204" s="152" t="s">
        <v>319</v>
      </c>
      <c r="AU204" s="152" t="s">
        <v>87</v>
      </c>
      <c r="AY204" s="13" t="s">
        <v>317</v>
      </c>
      <c r="BE204" s="153">
        <f>IF(N204="základná",J204,0)</f>
        <v>0</v>
      </c>
      <c r="BF204" s="153">
        <f>IF(N204="znížená",J204,0)</f>
        <v>0</v>
      </c>
      <c r="BG204" s="153">
        <f>IF(N204="zákl. prenesená",J204,0)</f>
        <v>0</v>
      </c>
      <c r="BH204" s="153">
        <f>IF(N204="zníž. prenesená",J204,0)</f>
        <v>0</v>
      </c>
      <c r="BI204" s="153">
        <f>IF(N204="nulová",J204,0)</f>
        <v>0</v>
      </c>
      <c r="BJ204" s="13" t="s">
        <v>87</v>
      </c>
      <c r="BK204" s="153">
        <f>ROUND(I204*H204,2)</f>
        <v>0</v>
      </c>
      <c r="BL204" s="13" t="s">
        <v>259</v>
      </c>
      <c r="BM204" s="152" t="s">
        <v>1210</v>
      </c>
    </row>
    <row r="205" spans="2:65" s="11" customFormat="1" ht="22.8" customHeight="1">
      <c r="B205" s="127"/>
      <c r="D205" s="128" t="s">
        <v>74</v>
      </c>
      <c r="E205" s="137" t="s">
        <v>265</v>
      </c>
      <c r="F205" s="137" t="s">
        <v>1211</v>
      </c>
      <c r="I205" s="130"/>
      <c r="J205" s="138">
        <f>BK205</f>
        <v>0</v>
      </c>
      <c r="L205" s="127"/>
      <c r="M205" s="132"/>
      <c r="P205" s="133">
        <f>SUM(P206:P214)</f>
        <v>0</v>
      </c>
      <c r="R205" s="133">
        <f>SUM(R206:R214)</f>
        <v>1898.7344030000002</v>
      </c>
      <c r="T205" s="134">
        <f>SUM(T206:T214)</f>
        <v>0</v>
      </c>
      <c r="AR205" s="128" t="s">
        <v>82</v>
      </c>
      <c r="AT205" s="135" t="s">
        <v>74</v>
      </c>
      <c r="AU205" s="135" t="s">
        <v>82</v>
      </c>
      <c r="AY205" s="128" t="s">
        <v>317</v>
      </c>
      <c r="BK205" s="136">
        <f>SUM(BK206:BK214)</f>
        <v>0</v>
      </c>
    </row>
    <row r="206" spans="2:65" s="1" customFormat="1" ht="24.15" customHeight="1">
      <c r="B206" s="139"/>
      <c r="C206" s="140" t="s">
        <v>862</v>
      </c>
      <c r="D206" s="140" t="s">
        <v>319</v>
      </c>
      <c r="E206" s="141" t="s">
        <v>1212</v>
      </c>
      <c r="F206" s="142" t="s">
        <v>1213</v>
      </c>
      <c r="G206" s="143" t="s">
        <v>375</v>
      </c>
      <c r="H206" s="144">
        <v>32.4</v>
      </c>
      <c r="I206" s="145"/>
      <c r="J206" s="146">
        <f t="shared" ref="J206:J214" si="40">ROUND(I206*H206,2)</f>
        <v>0</v>
      </c>
      <c r="K206" s="147"/>
      <c r="L206" s="28"/>
      <c r="M206" s="148" t="s">
        <v>1</v>
      </c>
      <c r="N206" s="149" t="s">
        <v>41</v>
      </c>
      <c r="P206" s="150">
        <f t="shared" ref="P206:P214" si="41">O206*H206</f>
        <v>0</v>
      </c>
      <c r="Q206" s="150">
        <v>0</v>
      </c>
      <c r="R206" s="150">
        <f t="shared" ref="R206:R214" si="42">Q206*H206</f>
        <v>0</v>
      </c>
      <c r="S206" s="150">
        <v>0</v>
      </c>
      <c r="T206" s="151">
        <f t="shared" ref="T206:T214" si="43">S206*H206</f>
        <v>0</v>
      </c>
      <c r="AR206" s="152" t="s">
        <v>259</v>
      </c>
      <c r="AT206" s="152" t="s">
        <v>319</v>
      </c>
      <c r="AU206" s="152" t="s">
        <v>87</v>
      </c>
      <c r="AY206" s="13" t="s">
        <v>317</v>
      </c>
      <c r="BE206" s="153">
        <f t="shared" ref="BE206:BE214" si="44">IF(N206="základná",J206,0)</f>
        <v>0</v>
      </c>
      <c r="BF206" s="153">
        <f t="shared" ref="BF206:BF214" si="45">IF(N206="znížená",J206,0)</f>
        <v>0</v>
      </c>
      <c r="BG206" s="153">
        <f t="shared" ref="BG206:BG214" si="46">IF(N206="zákl. prenesená",J206,0)</f>
        <v>0</v>
      </c>
      <c r="BH206" s="153">
        <f t="shared" ref="BH206:BH214" si="47">IF(N206="zníž. prenesená",J206,0)</f>
        <v>0</v>
      </c>
      <c r="BI206" s="153">
        <f t="shared" ref="BI206:BI214" si="48">IF(N206="nulová",J206,0)</f>
        <v>0</v>
      </c>
      <c r="BJ206" s="13" t="s">
        <v>87</v>
      </c>
      <c r="BK206" s="153">
        <f t="shared" ref="BK206:BK214" si="49">ROUND(I206*H206,2)</f>
        <v>0</v>
      </c>
      <c r="BL206" s="13" t="s">
        <v>259</v>
      </c>
      <c r="BM206" s="152" t="s">
        <v>1214</v>
      </c>
    </row>
    <row r="207" spans="2:65" s="1" customFormat="1" ht="62.7" customHeight="1">
      <c r="B207" s="139"/>
      <c r="C207" s="140" t="s">
        <v>866</v>
      </c>
      <c r="D207" s="140" t="s">
        <v>319</v>
      </c>
      <c r="E207" s="141" t="s">
        <v>1215</v>
      </c>
      <c r="F207" s="142" t="s">
        <v>1216</v>
      </c>
      <c r="G207" s="143" t="s">
        <v>375</v>
      </c>
      <c r="H207" s="144">
        <v>32.4</v>
      </c>
      <c r="I207" s="145"/>
      <c r="J207" s="146">
        <f t="shared" si="40"/>
        <v>0</v>
      </c>
      <c r="K207" s="147"/>
      <c r="L207" s="28"/>
      <c r="M207" s="148" t="s">
        <v>1</v>
      </c>
      <c r="N207" s="149" t="s">
        <v>41</v>
      </c>
      <c r="P207" s="150">
        <f t="shared" si="41"/>
        <v>0</v>
      </c>
      <c r="Q207" s="150">
        <v>1.38</v>
      </c>
      <c r="R207" s="150">
        <f t="shared" si="42"/>
        <v>44.711999999999996</v>
      </c>
      <c r="S207" s="150">
        <v>0</v>
      </c>
      <c r="T207" s="151">
        <f t="shared" si="43"/>
        <v>0</v>
      </c>
      <c r="AR207" s="152" t="s">
        <v>259</v>
      </c>
      <c r="AT207" s="152" t="s">
        <v>319</v>
      </c>
      <c r="AU207" s="152" t="s">
        <v>87</v>
      </c>
      <c r="AY207" s="13" t="s">
        <v>317</v>
      </c>
      <c r="BE207" s="153">
        <f t="shared" si="44"/>
        <v>0</v>
      </c>
      <c r="BF207" s="153">
        <f t="shared" si="45"/>
        <v>0</v>
      </c>
      <c r="BG207" s="153">
        <f t="shared" si="46"/>
        <v>0</v>
      </c>
      <c r="BH207" s="153">
        <f t="shared" si="47"/>
        <v>0</v>
      </c>
      <c r="BI207" s="153">
        <f t="shared" si="48"/>
        <v>0</v>
      </c>
      <c r="BJ207" s="13" t="s">
        <v>87</v>
      </c>
      <c r="BK207" s="153">
        <f t="shared" si="49"/>
        <v>0</v>
      </c>
      <c r="BL207" s="13" t="s">
        <v>259</v>
      </c>
      <c r="BM207" s="152" t="s">
        <v>1217</v>
      </c>
    </row>
    <row r="208" spans="2:65" s="1" customFormat="1" ht="24.15" customHeight="1">
      <c r="B208" s="139"/>
      <c r="C208" s="140" t="s">
        <v>870</v>
      </c>
      <c r="D208" s="140" t="s">
        <v>319</v>
      </c>
      <c r="E208" s="141" t="s">
        <v>1218</v>
      </c>
      <c r="F208" s="142" t="s">
        <v>1219</v>
      </c>
      <c r="G208" s="143" t="s">
        <v>375</v>
      </c>
      <c r="H208" s="144">
        <v>32.4</v>
      </c>
      <c r="I208" s="145"/>
      <c r="J208" s="146">
        <f t="shared" si="40"/>
        <v>0</v>
      </c>
      <c r="K208" s="147"/>
      <c r="L208" s="28"/>
      <c r="M208" s="148" t="s">
        <v>1</v>
      </c>
      <c r="N208" s="149" t="s">
        <v>41</v>
      </c>
      <c r="P208" s="150">
        <f t="shared" si="41"/>
        <v>0</v>
      </c>
      <c r="Q208" s="150">
        <v>0.249</v>
      </c>
      <c r="R208" s="150">
        <f t="shared" si="42"/>
        <v>8.0675999999999988</v>
      </c>
      <c r="S208" s="150">
        <v>0</v>
      </c>
      <c r="T208" s="151">
        <f t="shared" si="43"/>
        <v>0</v>
      </c>
      <c r="AR208" s="152" t="s">
        <v>259</v>
      </c>
      <c r="AT208" s="152" t="s">
        <v>319</v>
      </c>
      <c r="AU208" s="152" t="s">
        <v>87</v>
      </c>
      <c r="AY208" s="13" t="s">
        <v>317</v>
      </c>
      <c r="BE208" s="153">
        <f t="shared" si="44"/>
        <v>0</v>
      </c>
      <c r="BF208" s="153">
        <f t="shared" si="45"/>
        <v>0</v>
      </c>
      <c r="BG208" s="153">
        <f t="shared" si="46"/>
        <v>0</v>
      </c>
      <c r="BH208" s="153">
        <f t="shared" si="47"/>
        <v>0</v>
      </c>
      <c r="BI208" s="153">
        <f t="shared" si="48"/>
        <v>0</v>
      </c>
      <c r="BJ208" s="13" t="s">
        <v>87</v>
      </c>
      <c r="BK208" s="153">
        <f t="shared" si="49"/>
        <v>0</v>
      </c>
      <c r="BL208" s="13" t="s">
        <v>259</v>
      </c>
      <c r="BM208" s="152" t="s">
        <v>1220</v>
      </c>
    </row>
    <row r="209" spans="2:65" s="1" customFormat="1" ht="55.5" customHeight="1">
      <c r="B209" s="139"/>
      <c r="C209" s="140" t="s">
        <v>874</v>
      </c>
      <c r="D209" s="140" t="s">
        <v>319</v>
      </c>
      <c r="E209" s="141" t="s">
        <v>1221</v>
      </c>
      <c r="F209" s="142" t="s">
        <v>1222</v>
      </c>
      <c r="G209" s="143" t="s">
        <v>375</v>
      </c>
      <c r="H209" s="144">
        <v>230.679</v>
      </c>
      <c r="I209" s="145"/>
      <c r="J209" s="146">
        <f t="shared" si="40"/>
        <v>0</v>
      </c>
      <c r="K209" s="147"/>
      <c r="L209" s="28"/>
      <c r="M209" s="148" t="s">
        <v>1</v>
      </c>
      <c r="N209" s="149" t="s">
        <v>41</v>
      </c>
      <c r="P209" s="150">
        <f t="shared" si="41"/>
        <v>0</v>
      </c>
      <c r="Q209" s="150">
        <v>7.601</v>
      </c>
      <c r="R209" s="150">
        <f t="shared" si="42"/>
        <v>1753.391079</v>
      </c>
      <c r="S209" s="150">
        <v>0</v>
      </c>
      <c r="T209" s="151">
        <f t="shared" si="43"/>
        <v>0</v>
      </c>
      <c r="AR209" s="152" t="s">
        <v>259</v>
      </c>
      <c r="AT209" s="152" t="s">
        <v>319</v>
      </c>
      <c r="AU209" s="152" t="s">
        <v>87</v>
      </c>
      <c r="AY209" s="13" t="s">
        <v>317</v>
      </c>
      <c r="BE209" s="153">
        <f t="shared" si="44"/>
        <v>0</v>
      </c>
      <c r="BF209" s="153">
        <f t="shared" si="45"/>
        <v>0</v>
      </c>
      <c r="BG209" s="153">
        <f t="shared" si="46"/>
        <v>0</v>
      </c>
      <c r="BH209" s="153">
        <f t="shared" si="47"/>
        <v>0</v>
      </c>
      <c r="BI209" s="153">
        <f t="shared" si="48"/>
        <v>0</v>
      </c>
      <c r="BJ209" s="13" t="s">
        <v>87</v>
      </c>
      <c r="BK209" s="153">
        <f t="shared" si="49"/>
        <v>0</v>
      </c>
      <c r="BL209" s="13" t="s">
        <v>259</v>
      </c>
      <c r="BM209" s="152" t="s">
        <v>1223</v>
      </c>
    </row>
    <row r="210" spans="2:65" s="1" customFormat="1" ht="24.15" customHeight="1">
      <c r="B210" s="139"/>
      <c r="C210" s="140" t="s">
        <v>876</v>
      </c>
      <c r="D210" s="140" t="s">
        <v>319</v>
      </c>
      <c r="E210" s="141" t="s">
        <v>1224</v>
      </c>
      <c r="F210" s="142" t="s">
        <v>1225</v>
      </c>
      <c r="G210" s="143" t="s">
        <v>375</v>
      </c>
      <c r="H210" s="144">
        <v>230.679</v>
      </c>
      <c r="I210" s="145"/>
      <c r="J210" s="146">
        <f t="shared" si="40"/>
        <v>0</v>
      </c>
      <c r="K210" s="147"/>
      <c r="L210" s="28"/>
      <c r="M210" s="148" t="s">
        <v>1</v>
      </c>
      <c r="N210" s="149" t="s">
        <v>41</v>
      </c>
      <c r="P210" s="150">
        <f t="shared" si="41"/>
        <v>0</v>
      </c>
      <c r="Q210" s="150">
        <v>1.9E-2</v>
      </c>
      <c r="R210" s="150">
        <f t="shared" si="42"/>
        <v>4.3829009999999995</v>
      </c>
      <c r="S210" s="150">
        <v>0</v>
      </c>
      <c r="T210" s="151">
        <f t="shared" si="43"/>
        <v>0</v>
      </c>
      <c r="AR210" s="152" t="s">
        <v>259</v>
      </c>
      <c r="AT210" s="152" t="s">
        <v>319</v>
      </c>
      <c r="AU210" s="152" t="s">
        <v>87</v>
      </c>
      <c r="AY210" s="13" t="s">
        <v>317</v>
      </c>
      <c r="BE210" s="153">
        <f t="shared" si="44"/>
        <v>0</v>
      </c>
      <c r="BF210" s="153">
        <f t="shared" si="45"/>
        <v>0</v>
      </c>
      <c r="BG210" s="153">
        <f t="shared" si="46"/>
        <v>0</v>
      </c>
      <c r="BH210" s="153">
        <f t="shared" si="47"/>
        <v>0</v>
      </c>
      <c r="BI210" s="153">
        <f t="shared" si="48"/>
        <v>0</v>
      </c>
      <c r="BJ210" s="13" t="s">
        <v>87</v>
      </c>
      <c r="BK210" s="153">
        <f t="shared" si="49"/>
        <v>0</v>
      </c>
      <c r="BL210" s="13" t="s">
        <v>259</v>
      </c>
      <c r="BM210" s="152" t="s">
        <v>1226</v>
      </c>
    </row>
    <row r="211" spans="2:65" s="1" customFormat="1" ht="24.15" customHeight="1">
      <c r="B211" s="139"/>
      <c r="C211" s="140" t="s">
        <v>881</v>
      </c>
      <c r="D211" s="140" t="s">
        <v>319</v>
      </c>
      <c r="E211" s="141" t="s">
        <v>1227</v>
      </c>
      <c r="F211" s="142" t="s">
        <v>1228</v>
      </c>
      <c r="G211" s="143" t="s">
        <v>322</v>
      </c>
      <c r="H211" s="144">
        <v>5.36</v>
      </c>
      <c r="I211" s="145"/>
      <c r="J211" s="146">
        <f t="shared" si="40"/>
        <v>0</v>
      </c>
      <c r="K211" s="147"/>
      <c r="L211" s="28"/>
      <c r="M211" s="148" t="s">
        <v>1</v>
      </c>
      <c r="N211" s="149" t="s">
        <v>41</v>
      </c>
      <c r="P211" s="150">
        <f t="shared" si="41"/>
        <v>0</v>
      </c>
      <c r="Q211" s="150">
        <v>11.862</v>
      </c>
      <c r="R211" s="150">
        <f t="shared" si="42"/>
        <v>63.580320000000007</v>
      </c>
      <c r="S211" s="150">
        <v>0</v>
      </c>
      <c r="T211" s="151">
        <f t="shared" si="43"/>
        <v>0</v>
      </c>
      <c r="AR211" s="152" t="s">
        <v>259</v>
      </c>
      <c r="AT211" s="152" t="s">
        <v>319</v>
      </c>
      <c r="AU211" s="152" t="s">
        <v>87</v>
      </c>
      <c r="AY211" s="13" t="s">
        <v>317</v>
      </c>
      <c r="BE211" s="153">
        <f t="shared" si="44"/>
        <v>0</v>
      </c>
      <c r="BF211" s="153">
        <f t="shared" si="45"/>
        <v>0</v>
      </c>
      <c r="BG211" s="153">
        <f t="shared" si="46"/>
        <v>0</v>
      </c>
      <c r="BH211" s="153">
        <f t="shared" si="47"/>
        <v>0</v>
      </c>
      <c r="BI211" s="153">
        <f t="shared" si="48"/>
        <v>0</v>
      </c>
      <c r="BJ211" s="13" t="s">
        <v>87</v>
      </c>
      <c r="BK211" s="153">
        <f t="shared" si="49"/>
        <v>0</v>
      </c>
      <c r="BL211" s="13" t="s">
        <v>259</v>
      </c>
      <c r="BM211" s="152" t="s">
        <v>1229</v>
      </c>
    </row>
    <row r="212" spans="2:65" s="1" customFormat="1" ht="24.15" customHeight="1">
      <c r="B212" s="139"/>
      <c r="C212" s="140" t="s">
        <v>885</v>
      </c>
      <c r="D212" s="140" t="s">
        <v>319</v>
      </c>
      <c r="E212" s="141" t="s">
        <v>1230</v>
      </c>
      <c r="F212" s="142" t="s">
        <v>1231</v>
      </c>
      <c r="G212" s="143" t="s">
        <v>375</v>
      </c>
      <c r="H212" s="144">
        <v>53.78</v>
      </c>
      <c r="I212" s="145"/>
      <c r="J212" s="146">
        <f t="shared" si="40"/>
        <v>0</v>
      </c>
      <c r="K212" s="147"/>
      <c r="L212" s="28"/>
      <c r="M212" s="148" t="s">
        <v>1</v>
      </c>
      <c r="N212" s="149" t="s">
        <v>41</v>
      </c>
      <c r="P212" s="150">
        <f t="shared" si="41"/>
        <v>0</v>
      </c>
      <c r="Q212" s="150">
        <v>0</v>
      </c>
      <c r="R212" s="150">
        <f t="shared" si="42"/>
        <v>0</v>
      </c>
      <c r="S212" s="150">
        <v>0</v>
      </c>
      <c r="T212" s="151">
        <f t="shared" si="43"/>
        <v>0</v>
      </c>
      <c r="AR212" s="152" t="s">
        <v>259</v>
      </c>
      <c r="AT212" s="152" t="s">
        <v>319</v>
      </c>
      <c r="AU212" s="152" t="s">
        <v>87</v>
      </c>
      <c r="AY212" s="13" t="s">
        <v>317</v>
      </c>
      <c r="BE212" s="153">
        <f t="shared" si="44"/>
        <v>0</v>
      </c>
      <c r="BF212" s="153">
        <f t="shared" si="45"/>
        <v>0</v>
      </c>
      <c r="BG212" s="153">
        <f t="shared" si="46"/>
        <v>0</v>
      </c>
      <c r="BH212" s="153">
        <f t="shared" si="47"/>
        <v>0</v>
      </c>
      <c r="BI212" s="153">
        <f t="shared" si="48"/>
        <v>0</v>
      </c>
      <c r="BJ212" s="13" t="s">
        <v>87</v>
      </c>
      <c r="BK212" s="153">
        <f t="shared" si="49"/>
        <v>0</v>
      </c>
      <c r="BL212" s="13" t="s">
        <v>259</v>
      </c>
      <c r="BM212" s="152" t="s">
        <v>1232</v>
      </c>
    </row>
    <row r="213" spans="2:65" s="1" customFormat="1" ht="33" customHeight="1">
      <c r="B213" s="139"/>
      <c r="C213" s="140" t="s">
        <v>891</v>
      </c>
      <c r="D213" s="140" t="s">
        <v>319</v>
      </c>
      <c r="E213" s="141" t="s">
        <v>1233</v>
      </c>
      <c r="F213" s="142" t="s">
        <v>1234</v>
      </c>
      <c r="G213" s="143" t="s">
        <v>322</v>
      </c>
      <c r="H213" s="144">
        <v>5.0419999999999998</v>
      </c>
      <c r="I213" s="145"/>
      <c r="J213" s="146">
        <f t="shared" si="40"/>
        <v>0</v>
      </c>
      <c r="K213" s="147"/>
      <c r="L213" s="28"/>
      <c r="M213" s="148" t="s">
        <v>1</v>
      </c>
      <c r="N213" s="149" t="s">
        <v>41</v>
      </c>
      <c r="P213" s="150">
        <f t="shared" si="41"/>
        <v>0</v>
      </c>
      <c r="Q213" s="150">
        <v>3.524</v>
      </c>
      <c r="R213" s="150">
        <f t="shared" si="42"/>
        <v>17.768007999999998</v>
      </c>
      <c r="S213" s="150">
        <v>0</v>
      </c>
      <c r="T213" s="151">
        <f t="shared" si="43"/>
        <v>0</v>
      </c>
      <c r="AR213" s="152" t="s">
        <v>259</v>
      </c>
      <c r="AT213" s="152" t="s">
        <v>319</v>
      </c>
      <c r="AU213" s="152" t="s">
        <v>87</v>
      </c>
      <c r="AY213" s="13" t="s">
        <v>317</v>
      </c>
      <c r="BE213" s="153">
        <f t="shared" si="44"/>
        <v>0</v>
      </c>
      <c r="BF213" s="153">
        <f t="shared" si="45"/>
        <v>0</v>
      </c>
      <c r="BG213" s="153">
        <f t="shared" si="46"/>
        <v>0</v>
      </c>
      <c r="BH213" s="153">
        <f t="shared" si="47"/>
        <v>0</v>
      </c>
      <c r="BI213" s="153">
        <f t="shared" si="48"/>
        <v>0</v>
      </c>
      <c r="BJ213" s="13" t="s">
        <v>87</v>
      </c>
      <c r="BK213" s="153">
        <f t="shared" si="49"/>
        <v>0</v>
      </c>
      <c r="BL213" s="13" t="s">
        <v>259</v>
      </c>
      <c r="BM213" s="152" t="s">
        <v>1235</v>
      </c>
    </row>
    <row r="214" spans="2:65" s="1" customFormat="1" ht="33" customHeight="1">
      <c r="B214" s="139"/>
      <c r="C214" s="140" t="s">
        <v>1236</v>
      </c>
      <c r="D214" s="140" t="s">
        <v>319</v>
      </c>
      <c r="E214" s="141" t="s">
        <v>1237</v>
      </c>
      <c r="F214" s="142" t="s">
        <v>1238</v>
      </c>
      <c r="G214" s="143" t="s">
        <v>322</v>
      </c>
      <c r="H214" s="144">
        <v>3.1269999999999998</v>
      </c>
      <c r="I214" s="145"/>
      <c r="J214" s="146">
        <f t="shared" si="40"/>
        <v>0</v>
      </c>
      <c r="K214" s="147"/>
      <c r="L214" s="28"/>
      <c r="M214" s="148" t="s">
        <v>1</v>
      </c>
      <c r="N214" s="149" t="s">
        <v>41</v>
      </c>
      <c r="P214" s="150">
        <f t="shared" si="41"/>
        <v>0</v>
      </c>
      <c r="Q214" s="150">
        <v>2.1850000000000001</v>
      </c>
      <c r="R214" s="150">
        <f t="shared" si="42"/>
        <v>6.8324949999999998</v>
      </c>
      <c r="S214" s="150">
        <v>0</v>
      </c>
      <c r="T214" s="151">
        <f t="shared" si="43"/>
        <v>0</v>
      </c>
      <c r="AR214" s="152" t="s">
        <v>259</v>
      </c>
      <c r="AT214" s="152" t="s">
        <v>319</v>
      </c>
      <c r="AU214" s="152" t="s">
        <v>87</v>
      </c>
      <c r="AY214" s="13" t="s">
        <v>317</v>
      </c>
      <c r="BE214" s="153">
        <f t="shared" si="44"/>
        <v>0</v>
      </c>
      <c r="BF214" s="153">
        <f t="shared" si="45"/>
        <v>0</v>
      </c>
      <c r="BG214" s="153">
        <f t="shared" si="46"/>
        <v>0</v>
      </c>
      <c r="BH214" s="153">
        <f t="shared" si="47"/>
        <v>0</v>
      </c>
      <c r="BI214" s="153">
        <f t="shared" si="48"/>
        <v>0</v>
      </c>
      <c r="BJ214" s="13" t="s">
        <v>87</v>
      </c>
      <c r="BK214" s="153">
        <f t="shared" si="49"/>
        <v>0</v>
      </c>
      <c r="BL214" s="13" t="s">
        <v>259</v>
      </c>
      <c r="BM214" s="152" t="s">
        <v>1239</v>
      </c>
    </row>
    <row r="215" spans="2:65" s="11" customFormat="1" ht="22.8" customHeight="1">
      <c r="B215" s="127"/>
      <c r="D215" s="128" t="s">
        <v>74</v>
      </c>
      <c r="E215" s="137" t="s">
        <v>274</v>
      </c>
      <c r="F215" s="137" t="s">
        <v>585</v>
      </c>
      <c r="I215" s="130"/>
      <c r="J215" s="138">
        <f>BK215</f>
        <v>0</v>
      </c>
      <c r="L215" s="127"/>
      <c r="M215" s="132"/>
      <c r="P215" s="133">
        <f>SUM(P216:P222)</f>
        <v>0</v>
      </c>
      <c r="R215" s="133">
        <f>SUM(R216:R222)</f>
        <v>7978.4413189999996</v>
      </c>
      <c r="T215" s="134">
        <f>SUM(T216:T222)</f>
        <v>0</v>
      </c>
      <c r="AR215" s="128" t="s">
        <v>82</v>
      </c>
      <c r="AT215" s="135" t="s">
        <v>74</v>
      </c>
      <c r="AU215" s="135" t="s">
        <v>82</v>
      </c>
      <c r="AY215" s="128" t="s">
        <v>317</v>
      </c>
      <c r="BK215" s="136">
        <f>SUM(BK216:BK222)</f>
        <v>0</v>
      </c>
    </row>
    <row r="216" spans="2:65" s="1" customFormat="1" ht="16.5" customHeight="1">
      <c r="B216" s="139"/>
      <c r="C216" s="140" t="s">
        <v>1240</v>
      </c>
      <c r="D216" s="140" t="s">
        <v>319</v>
      </c>
      <c r="E216" s="141" t="s">
        <v>1241</v>
      </c>
      <c r="F216" s="142" t="s">
        <v>1242</v>
      </c>
      <c r="G216" s="143" t="s">
        <v>648</v>
      </c>
      <c r="H216" s="144">
        <v>1</v>
      </c>
      <c r="I216" s="145"/>
      <c r="J216" s="146">
        <f t="shared" ref="J216:J222" si="50">ROUND(I216*H216,2)</f>
        <v>0</v>
      </c>
      <c r="K216" s="147"/>
      <c r="L216" s="28"/>
      <c r="M216" s="148" t="s">
        <v>1</v>
      </c>
      <c r="N216" s="149" t="s">
        <v>41</v>
      </c>
      <c r="P216" s="150">
        <f t="shared" ref="P216:P222" si="51">O216*H216</f>
        <v>0</v>
      </c>
      <c r="Q216" s="150">
        <v>8.8999999999999996E-2</v>
      </c>
      <c r="R216" s="150">
        <f t="shared" ref="R216:R222" si="52">Q216*H216</f>
        <v>8.8999999999999996E-2</v>
      </c>
      <c r="S216" s="150">
        <v>0</v>
      </c>
      <c r="T216" s="151">
        <f t="shared" ref="T216:T222" si="53">S216*H216</f>
        <v>0</v>
      </c>
      <c r="AR216" s="152" t="s">
        <v>259</v>
      </c>
      <c r="AT216" s="152" t="s">
        <v>319</v>
      </c>
      <c r="AU216" s="152" t="s">
        <v>87</v>
      </c>
      <c r="AY216" s="13" t="s">
        <v>317</v>
      </c>
      <c r="BE216" s="153">
        <f t="shared" ref="BE216:BE222" si="54">IF(N216="základná",J216,0)</f>
        <v>0</v>
      </c>
      <c r="BF216" s="153">
        <f t="shared" ref="BF216:BF222" si="55">IF(N216="znížená",J216,0)</f>
        <v>0</v>
      </c>
      <c r="BG216" s="153">
        <f t="shared" ref="BG216:BG222" si="56">IF(N216="zákl. prenesená",J216,0)</f>
        <v>0</v>
      </c>
      <c r="BH216" s="153">
        <f t="shared" ref="BH216:BH222" si="57">IF(N216="zníž. prenesená",J216,0)</f>
        <v>0</v>
      </c>
      <c r="BI216" s="153">
        <f t="shared" ref="BI216:BI222" si="58">IF(N216="nulová",J216,0)</f>
        <v>0</v>
      </c>
      <c r="BJ216" s="13" t="s">
        <v>87</v>
      </c>
      <c r="BK216" s="153">
        <f t="shared" ref="BK216:BK222" si="59">ROUND(I216*H216,2)</f>
        <v>0</v>
      </c>
      <c r="BL216" s="13" t="s">
        <v>259</v>
      </c>
      <c r="BM216" s="152" t="s">
        <v>1243</v>
      </c>
    </row>
    <row r="217" spans="2:65" s="1" customFormat="1" ht="24.15" customHeight="1">
      <c r="B217" s="139"/>
      <c r="C217" s="140" t="s">
        <v>1244</v>
      </c>
      <c r="D217" s="140" t="s">
        <v>319</v>
      </c>
      <c r="E217" s="141" t="s">
        <v>1245</v>
      </c>
      <c r="F217" s="142" t="s">
        <v>1246</v>
      </c>
      <c r="G217" s="143" t="s">
        <v>375</v>
      </c>
      <c r="H217" s="144">
        <v>393.68799999999999</v>
      </c>
      <c r="I217" s="145"/>
      <c r="J217" s="146">
        <f t="shared" si="50"/>
        <v>0</v>
      </c>
      <c r="K217" s="147"/>
      <c r="L217" s="28"/>
      <c r="M217" s="148" t="s">
        <v>1</v>
      </c>
      <c r="N217" s="149" t="s">
        <v>41</v>
      </c>
      <c r="P217" s="150">
        <f t="shared" si="51"/>
        <v>0</v>
      </c>
      <c r="Q217" s="150">
        <v>10.125999999999999</v>
      </c>
      <c r="R217" s="150">
        <f t="shared" si="52"/>
        <v>3986.4846879999996</v>
      </c>
      <c r="S217" s="150">
        <v>0</v>
      </c>
      <c r="T217" s="151">
        <f t="shared" si="53"/>
        <v>0</v>
      </c>
      <c r="AR217" s="152" t="s">
        <v>259</v>
      </c>
      <c r="AT217" s="152" t="s">
        <v>319</v>
      </c>
      <c r="AU217" s="152" t="s">
        <v>87</v>
      </c>
      <c r="AY217" s="13" t="s">
        <v>317</v>
      </c>
      <c r="BE217" s="153">
        <f t="shared" si="54"/>
        <v>0</v>
      </c>
      <c r="BF217" s="153">
        <f t="shared" si="55"/>
        <v>0</v>
      </c>
      <c r="BG217" s="153">
        <f t="shared" si="56"/>
        <v>0</v>
      </c>
      <c r="BH217" s="153">
        <f t="shared" si="57"/>
        <v>0</v>
      </c>
      <c r="BI217" s="153">
        <f t="shared" si="58"/>
        <v>0</v>
      </c>
      <c r="BJ217" s="13" t="s">
        <v>87</v>
      </c>
      <c r="BK217" s="153">
        <f t="shared" si="59"/>
        <v>0</v>
      </c>
      <c r="BL217" s="13" t="s">
        <v>259</v>
      </c>
      <c r="BM217" s="152" t="s">
        <v>1247</v>
      </c>
    </row>
    <row r="218" spans="2:65" s="1" customFormat="1" ht="33" customHeight="1">
      <c r="B218" s="139"/>
      <c r="C218" s="140" t="s">
        <v>453</v>
      </c>
      <c r="D218" s="140" t="s">
        <v>319</v>
      </c>
      <c r="E218" s="141" t="s">
        <v>1248</v>
      </c>
      <c r="F218" s="142" t="s">
        <v>1249</v>
      </c>
      <c r="G218" s="143" t="s">
        <v>375</v>
      </c>
      <c r="H218" s="144">
        <v>393.68799999999999</v>
      </c>
      <c r="I218" s="145"/>
      <c r="J218" s="146">
        <f t="shared" si="50"/>
        <v>0</v>
      </c>
      <c r="K218" s="147"/>
      <c r="L218" s="28"/>
      <c r="M218" s="148" t="s">
        <v>1</v>
      </c>
      <c r="N218" s="149" t="s">
        <v>41</v>
      </c>
      <c r="P218" s="150">
        <f t="shared" si="51"/>
        <v>0</v>
      </c>
      <c r="Q218" s="150">
        <v>0</v>
      </c>
      <c r="R218" s="150">
        <f t="shared" si="52"/>
        <v>0</v>
      </c>
      <c r="S218" s="150">
        <v>0</v>
      </c>
      <c r="T218" s="151">
        <f t="shared" si="53"/>
        <v>0</v>
      </c>
      <c r="AR218" s="152" t="s">
        <v>259</v>
      </c>
      <c r="AT218" s="152" t="s">
        <v>319</v>
      </c>
      <c r="AU218" s="152" t="s">
        <v>87</v>
      </c>
      <c r="AY218" s="13" t="s">
        <v>317</v>
      </c>
      <c r="BE218" s="153">
        <f t="shared" si="54"/>
        <v>0</v>
      </c>
      <c r="BF218" s="153">
        <f t="shared" si="55"/>
        <v>0</v>
      </c>
      <c r="BG218" s="153">
        <f t="shared" si="56"/>
        <v>0</v>
      </c>
      <c r="BH218" s="153">
        <f t="shared" si="57"/>
        <v>0</v>
      </c>
      <c r="BI218" s="153">
        <f t="shared" si="58"/>
        <v>0</v>
      </c>
      <c r="BJ218" s="13" t="s">
        <v>87</v>
      </c>
      <c r="BK218" s="153">
        <f t="shared" si="59"/>
        <v>0</v>
      </c>
      <c r="BL218" s="13" t="s">
        <v>259</v>
      </c>
      <c r="BM218" s="152" t="s">
        <v>1250</v>
      </c>
    </row>
    <row r="219" spans="2:65" s="1" customFormat="1" ht="24.15" customHeight="1">
      <c r="B219" s="139"/>
      <c r="C219" s="140" t="s">
        <v>1251</v>
      </c>
      <c r="D219" s="140" t="s">
        <v>319</v>
      </c>
      <c r="E219" s="141" t="s">
        <v>1252</v>
      </c>
      <c r="F219" s="142" t="s">
        <v>1253</v>
      </c>
      <c r="G219" s="143" t="s">
        <v>375</v>
      </c>
      <c r="H219" s="144">
        <v>393.68799999999999</v>
      </c>
      <c r="I219" s="145"/>
      <c r="J219" s="146">
        <f t="shared" si="50"/>
        <v>0</v>
      </c>
      <c r="K219" s="147"/>
      <c r="L219" s="28"/>
      <c r="M219" s="148" t="s">
        <v>1</v>
      </c>
      <c r="N219" s="149" t="s">
        <v>41</v>
      </c>
      <c r="P219" s="150">
        <f t="shared" si="51"/>
        <v>0</v>
      </c>
      <c r="Q219" s="150">
        <v>10.125999999999999</v>
      </c>
      <c r="R219" s="150">
        <f t="shared" si="52"/>
        <v>3986.4846879999996</v>
      </c>
      <c r="S219" s="150">
        <v>0</v>
      </c>
      <c r="T219" s="151">
        <f t="shared" si="53"/>
        <v>0</v>
      </c>
      <c r="AR219" s="152" t="s">
        <v>259</v>
      </c>
      <c r="AT219" s="152" t="s">
        <v>319</v>
      </c>
      <c r="AU219" s="152" t="s">
        <v>87</v>
      </c>
      <c r="AY219" s="13" t="s">
        <v>317</v>
      </c>
      <c r="BE219" s="153">
        <f t="shared" si="54"/>
        <v>0</v>
      </c>
      <c r="BF219" s="153">
        <f t="shared" si="55"/>
        <v>0</v>
      </c>
      <c r="BG219" s="153">
        <f t="shared" si="56"/>
        <v>0</v>
      </c>
      <c r="BH219" s="153">
        <f t="shared" si="57"/>
        <v>0</v>
      </c>
      <c r="BI219" s="153">
        <f t="shared" si="58"/>
        <v>0</v>
      </c>
      <c r="BJ219" s="13" t="s">
        <v>87</v>
      </c>
      <c r="BK219" s="153">
        <f t="shared" si="59"/>
        <v>0</v>
      </c>
      <c r="BL219" s="13" t="s">
        <v>259</v>
      </c>
      <c r="BM219" s="152" t="s">
        <v>1254</v>
      </c>
    </row>
    <row r="220" spans="2:65" s="1" customFormat="1" ht="24.15" customHeight="1">
      <c r="B220" s="139"/>
      <c r="C220" s="140" t="s">
        <v>1255</v>
      </c>
      <c r="D220" s="140" t="s">
        <v>319</v>
      </c>
      <c r="E220" s="141" t="s">
        <v>1256</v>
      </c>
      <c r="F220" s="142" t="s">
        <v>1257</v>
      </c>
      <c r="G220" s="143" t="s">
        <v>375</v>
      </c>
      <c r="H220" s="144">
        <v>17.5</v>
      </c>
      <c r="I220" s="145"/>
      <c r="J220" s="146">
        <f t="shared" si="50"/>
        <v>0</v>
      </c>
      <c r="K220" s="147"/>
      <c r="L220" s="28"/>
      <c r="M220" s="148" t="s">
        <v>1</v>
      </c>
      <c r="N220" s="149" t="s">
        <v>41</v>
      </c>
      <c r="P220" s="150">
        <f t="shared" si="51"/>
        <v>0</v>
      </c>
      <c r="Q220" s="150">
        <v>0.108</v>
      </c>
      <c r="R220" s="150">
        <f t="shared" si="52"/>
        <v>1.89</v>
      </c>
      <c r="S220" s="150">
        <v>0</v>
      </c>
      <c r="T220" s="151">
        <f t="shared" si="53"/>
        <v>0</v>
      </c>
      <c r="AR220" s="152" t="s">
        <v>259</v>
      </c>
      <c r="AT220" s="152" t="s">
        <v>319</v>
      </c>
      <c r="AU220" s="152" t="s">
        <v>87</v>
      </c>
      <c r="AY220" s="13" t="s">
        <v>317</v>
      </c>
      <c r="BE220" s="153">
        <f t="shared" si="54"/>
        <v>0</v>
      </c>
      <c r="BF220" s="153">
        <f t="shared" si="55"/>
        <v>0</v>
      </c>
      <c r="BG220" s="153">
        <f t="shared" si="56"/>
        <v>0</v>
      </c>
      <c r="BH220" s="153">
        <f t="shared" si="57"/>
        <v>0</v>
      </c>
      <c r="BI220" s="153">
        <f t="shared" si="58"/>
        <v>0</v>
      </c>
      <c r="BJ220" s="13" t="s">
        <v>87</v>
      </c>
      <c r="BK220" s="153">
        <f t="shared" si="59"/>
        <v>0</v>
      </c>
      <c r="BL220" s="13" t="s">
        <v>259</v>
      </c>
      <c r="BM220" s="152" t="s">
        <v>1258</v>
      </c>
    </row>
    <row r="221" spans="2:65" s="1" customFormat="1" ht="16.5" customHeight="1">
      <c r="B221" s="139"/>
      <c r="C221" s="140" t="s">
        <v>1259</v>
      </c>
      <c r="D221" s="140" t="s">
        <v>319</v>
      </c>
      <c r="E221" s="141" t="s">
        <v>1260</v>
      </c>
      <c r="F221" s="142" t="s">
        <v>1261</v>
      </c>
      <c r="G221" s="143" t="s">
        <v>375</v>
      </c>
      <c r="H221" s="144">
        <v>256.411</v>
      </c>
      <c r="I221" s="145"/>
      <c r="J221" s="146">
        <f t="shared" si="50"/>
        <v>0</v>
      </c>
      <c r="K221" s="147"/>
      <c r="L221" s="28"/>
      <c r="M221" s="148" t="s">
        <v>1</v>
      </c>
      <c r="N221" s="149" t="s">
        <v>41</v>
      </c>
      <c r="P221" s="150">
        <f t="shared" si="51"/>
        <v>0</v>
      </c>
      <c r="Q221" s="150">
        <v>1.2999999999999999E-2</v>
      </c>
      <c r="R221" s="150">
        <f t="shared" si="52"/>
        <v>3.3333429999999997</v>
      </c>
      <c r="S221" s="150">
        <v>0</v>
      </c>
      <c r="T221" s="151">
        <f t="shared" si="53"/>
        <v>0</v>
      </c>
      <c r="AR221" s="152" t="s">
        <v>259</v>
      </c>
      <c r="AT221" s="152" t="s">
        <v>319</v>
      </c>
      <c r="AU221" s="152" t="s">
        <v>87</v>
      </c>
      <c r="AY221" s="13" t="s">
        <v>317</v>
      </c>
      <c r="BE221" s="153">
        <f t="shared" si="54"/>
        <v>0</v>
      </c>
      <c r="BF221" s="153">
        <f t="shared" si="55"/>
        <v>0</v>
      </c>
      <c r="BG221" s="153">
        <f t="shared" si="56"/>
        <v>0</v>
      </c>
      <c r="BH221" s="153">
        <f t="shared" si="57"/>
        <v>0</v>
      </c>
      <c r="BI221" s="153">
        <f t="shared" si="58"/>
        <v>0</v>
      </c>
      <c r="BJ221" s="13" t="s">
        <v>87</v>
      </c>
      <c r="BK221" s="153">
        <f t="shared" si="59"/>
        <v>0</v>
      </c>
      <c r="BL221" s="13" t="s">
        <v>259</v>
      </c>
      <c r="BM221" s="152" t="s">
        <v>1262</v>
      </c>
    </row>
    <row r="222" spans="2:65" s="1" customFormat="1" ht="24.15" customHeight="1">
      <c r="B222" s="139"/>
      <c r="C222" s="140" t="s">
        <v>1263</v>
      </c>
      <c r="D222" s="140" t="s">
        <v>319</v>
      </c>
      <c r="E222" s="141" t="s">
        <v>772</v>
      </c>
      <c r="F222" s="142" t="s">
        <v>773</v>
      </c>
      <c r="G222" s="143" t="s">
        <v>375</v>
      </c>
      <c r="H222" s="144">
        <v>53.2</v>
      </c>
      <c r="I222" s="145"/>
      <c r="J222" s="146">
        <f t="shared" si="50"/>
        <v>0</v>
      </c>
      <c r="K222" s="147"/>
      <c r="L222" s="28"/>
      <c r="M222" s="148" t="s">
        <v>1</v>
      </c>
      <c r="N222" s="149" t="s">
        <v>41</v>
      </c>
      <c r="P222" s="150">
        <f t="shared" si="51"/>
        <v>0</v>
      </c>
      <c r="Q222" s="150">
        <v>3.0000000000000001E-3</v>
      </c>
      <c r="R222" s="150">
        <f t="shared" si="52"/>
        <v>0.15960000000000002</v>
      </c>
      <c r="S222" s="150">
        <v>0</v>
      </c>
      <c r="T222" s="151">
        <f t="shared" si="53"/>
        <v>0</v>
      </c>
      <c r="AR222" s="152" t="s">
        <v>259</v>
      </c>
      <c r="AT222" s="152" t="s">
        <v>319</v>
      </c>
      <c r="AU222" s="152" t="s">
        <v>87</v>
      </c>
      <c r="AY222" s="13" t="s">
        <v>317</v>
      </c>
      <c r="BE222" s="153">
        <f t="shared" si="54"/>
        <v>0</v>
      </c>
      <c r="BF222" s="153">
        <f t="shared" si="55"/>
        <v>0</v>
      </c>
      <c r="BG222" s="153">
        <f t="shared" si="56"/>
        <v>0</v>
      </c>
      <c r="BH222" s="153">
        <f t="shared" si="57"/>
        <v>0</v>
      </c>
      <c r="BI222" s="153">
        <f t="shared" si="58"/>
        <v>0</v>
      </c>
      <c r="BJ222" s="13" t="s">
        <v>87</v>
      </c>
      <c r="BK222" s="153">
        <f t="shared" si="59"/>
        <v>0</v>
      </c>
      <c r="BL222" s="13" t="s">
        <v>259</v>
      </c>
      <c r="BM222" s="152" t="s">
        <v>1264</v>
      </c>
    </row>
    <row r="223" spans="2:65" s="11" customFormat="1" ht="22.8" customHeight="1">
      <c r="B223" s="127"/>
      <c r="D223" s="128" t="s">
        <v>74</v>
      </c>
      <c r="E223" s="137" t="s">
        <v>589</v>
      </c>
      <c r="F223" s="137" t="s">
        <v>590</v>
      </c>
      <c r="I223" s="130"/>
      <c r="J223" s="138">
        <f>BK223</f>
        <v>0</v>
      </c>
      <c r="L223" s="127"/>
      <c r="M223" s="132"/>
      <c r="P223" s="133">
        <f>P224</f>
        <v>0</v>
      </c>
      <c r="R223" s="133">
        <f>R224</f>
        <v>0</v>
      </c>
      <c r="T223" s="134">
        <f>T224</f>
        <v>0</v>
      </c>
      <c r="AR223" s="128" t="s">
        <v>82</v>
      </c>
      <c r="AT223" s="135" t="s">
        <v>74</v>
      </c>
      <c r="AU223" s="135" t="s">
        <v>82</v>
      </c>
      <c r="AY223" s="128" t="s">
        <v>317</v>
      </c>
      <c r="BK223" s="136">
        <f>BK224</f>
        <v>0</v>
      </c>
    </row>
    <row r="224" spans="2:65" s="1" customFormat="1" ht="21.75" customHeight="1">
      <c r="B224" s="139"/>
      <c r="C224" s="140" t="s">
        <v>1265</v>
      </c>
      <c r="D224" s="140" t="s">
        <v>319</v>
      </c>
      <c r="E224" s="141" t="s">
        <v>1266</v>
      </c>
      <c r="F224" s="142" t="s">
        <v>1267</v>
      </c>
      <c r="G224" s="143" t="s">
        <v>356</v>
      </c>
      <c r="H224" s="144">
        <v>793.22</v>
      </c>
      <c r="I224" s="145"/>
      <c r="J224" s="146">
        <f>ROUND(I224*H224,2)</f>
        <v>0</v>
      </c>
      <c r="K224" s="147"/>
      <c r="L224" s="28"/>
      <c r="M224" s="148" t="s">
        <v>1</v>
      </c>
      <c r="N224" s="149" t="s">
        <v>41</v>
      </c>
      <c r="P224" s="150">
        <f>O224*H224</f>
        <v>0</v>
      </c>
      <c r="Q224" s="150">
        <v>0</v>
      </c>
      <c r="R224" s="150">
        <f>Q224*H224</f>
        <v>0</v>
      </c>
      <c r="S224" s="150">
        <v>0</v>
      </c>
      <c r="T224" s="151">
        <f>S224*H224</f>
        <v>0</v>
      </c>
      <c r="AR224" s="152" t="s">
        <v>259</v>
      </c>
      <c r="AT224" s="152" t="s">
        <v>319</v>
      </c>
      <c r="AU224" s="152" t="s">
        <v>87</v>
      </c>
      <c r="AY224" s="13" t="s">
        <v>317</v>
      </c>
      <c r="BE224" s="153">
        <f>IF(N224="základná",J224,0)</f>
        <v>0</v>
      </c>
      <c r="BF224" s="153">
        <f>IF(N224="znížená",J224,0)</f>
        <v>0</v>
      </c>
      <c r="BG224" s="153">
        <f>IF(N224="zákl. prenesená",J224,0)</f>
        <v>0</v>
      </c>
      <c r="BH224" s="153">
        <f>IF(N224="zníž. prenesená",J224,0)</f>
        <v>0</v>
      </c>
      <c r="BI224" s="153">
        <f>IF(N224="nulová",J224,0)</f>
        <v>0</v>
      </c>
      <c r="BJ224" s="13" t="s">
        <v>87</v>
      </c>
      <c r="BK224" s="153">
        <f>ROUND(I224*H224,2)</f>
        <v>0</v>
      </c>
      <c r="BL224" s="13" t="s">
        <v>259</v>
      </c>
      <c r="BM224" s="152" t="s">
        <v>1268</v>
      </c>
    </row>
    <row r="225" spans="2:65" s="11" customFormat="1" ht="25.95" customHeight="1">
      <c r="B225" s="127"/>
      <c r="D225" s="128" t="s">
        <v>74</v>
      </c>
      <c r="E225" s="129" t="s">
        <v>594</v>
      </c>
      <c r="F225" s="129" t="s">
        <v>595</v>
      </c>
      <c r="I225" s="130"/>
      <c r="J225" s="131">
        <f>BK225</f>
        <v>0</v>
      </c>
      <c r="L225" s="127"/>
      <c r="M225" s="132"/>
      <c r="P225" s="133">
        <f>P226</f>
        <v>0</v>
      </c>
      <c r="R225" s="133">
        <f>R226</f>
        <v>0</v>
      </c>
      <c r="T225" s="134">
        <f>T226</f>
        <v>0</v>
      </c>
      <c r="AR225" s="128" t="s">
        <v>82</v>
      </c>
      <c r="AT225" s="135" t="s">
        <v>74</v>
      </c>
      <c r="AU225" s="135" t="s">
        <v>75</v>
      </c>
      <c r="AY225" s="128" t="s">
        <v>317</v>
      </c>
      <c r="BK225" s="136">
        <f>BK226</f>
        <v>0</v>
      </c>
    </row>
    <row r="226" spans="2:65" s="11" customFormat="1" ht="22.8" customHeight="1">
      <c r="B226" s="127"/>
      <c r="D226" s="128" t="s">
        <v>74</v>
      </c>
      <c r="E226" s="137" t="s">
        <v>75</v>
      </c>
      <c r="F226" s="137" t="s">
        <v>596</v>
      </c>
      <c r="I226" s="130"/>
      <c r="J226" s="138">
        <f>BK226</f>
        <v>0</v>
      </c>
      <c r="L226" s="127"/>
      <c r="M226" s="132"/>
      <c r="P226" s="133">
        <f>P227</f>
        <v>0</v>
      </c>
      <c r="R226" s="133">
        <f>R227</f>
        <v>0</v>
      </c>
      <c r="T226" s="134">
        <f>T227</f>
        <v>0</v>
      </c>
      <c r="AR226" s="128" t="s">
        <v>82</v>
      </c>
      <c r="AT226" s="135" t="s">
        <v>74</v>
      </c>
      <c r="AU226" s="135" t="s">
        <v>82</v>
      </c>
      <c r="AY226" s="128" t="s">
        <v>317</v>
      </c>
      <c r="BK226" s="136">
        <f>BK227</f>
        <v>0</v>
      </c>
    </row>
    <row r="227" spans="2:65" s="1" customFormat="1" ht="24.15" customHeight="1">
      <c r="B227" s="139"/>
      <c r="C227" s="140" t="s">
        <v>1269</v>
      </c>
      <c r="D227" s="140" t="s">
        <v>319</v>
      </c>
      <c r="E227" s="141" t="s">
        <v>597</v>
      </c>
      <c r="F227" s="142" t="s">
        <v>598</v>
      </c>
      <c r="G227" s="143" t="s">
        <v>599</v>
      </c>
      <c r="H227" s="144">
        <v>100</v>
      </c>
      <c r="I227" s="145"/>
      <c r="J227" s="146">
        <f>ROUND(I227*H227,2)</f>
        <v>0</v>
      </c>
      <c r="K227" s="147"/>
      <c r="L227" s="28"/>
      <c r="M227" s="148" t="s">
        <v>1</v>
      </c>
      <c r="N227" s="149" t="s">
        <v>41</v>
      </c>
      <c r="P227" s="150">
        <f>O227*H227</f>
        <v>0</v>
      </c>
      <c r="Q227" s="150">
        <v>0</v>
      </c>
      <c r="R227" s="150">
        <f>Q227*H227</f>
        <v>0</v>
      </c>
      <c r="S227" s="150">
        <v>0</v>
      </c>
      <c r="T227" s="151">
        <f>S227*H227</f>
        <v>0</v>
      </c>
      <c r="AR227" s="152" t="s">
        <v>259</v>
      </c>
      <c r="AT227" s="152" t="s">
        <v>319</v>
      </c>
      <c r="AU227" s="152" t="s">
        <v>87</v>
      </c>
      <c r="AY227" s="13" t="s">
        <v>317</v>
      </c>
      <c r="BE227" s="153">
        <f>IF(N227="základná",J227,0)</f>
        <v>0</v>
      </c>
      <c r="BF227" s="153">
        <f>IF(N227="znížená",J227,0)</f>
        <v>0</v>
      </c>
      <c r="BG227" s="153">
        <f>IF(N227="zákl. prenesená",J227,0)</f>
        <v>0</v>
      </c>
      <c r="BH227" s="153">
        <f>IF(N227="zníž. prenesená",J227,0)</f>
        <v>0</v>
      </c>
      <c r="BI227" s="153">
        <f>IF(N227="nulová",J227,0)</f>
        <v>0</v>
      </c>
      <c r="BJ227" s="13" t="s">
        <v>87</v>
      </c>
      <c r="BK227" s="153">
        <f>ROUND(I227*H227,2)</f>
        <v>0</v>
      </c>
      <c r="BL227" s="13" t="s">
        <v>259</v>
      </c>
      <c r="BM227" s="152" t="s">
        <v>1270</v>
      </c>
    </row>
    <row r="228" spans="2:65" s="11" customFormat="1" ht="25.95" customHeight="1">
      <c r="B228" s="127"/>
      <c r="D228" s="128" t="s">
        <v>74</v>
      </c>
      <c r="E228" s="129" t="s">
        <v>1271</v>
      </c>
      <c r="F228" s="129" t="s">
        <v>283</v>
      </c>
      <c r="I228" s="130"/>
      <c r="J228" s="131">
        <f>BK228</f>
        <v>0</v>
      </c>
      <c r="L228" s="127"/>
      <c r="M228" s="132"/>
      <c r="P228" s="133">
        <f>P229</f>
        <v>0</v>
      </c>
      <c r="R228" s="133">
        <f>R229</f>
        <v>0</v>
      </c>
      <c r="T228" s="134">
        <f>T229</f>
        <v>0</v>
      </c>
      <c r="AR228" s="128" t="s">
        <v>82</v>
      </c>
      <c r="AT228" s="135" t="s">
        <v>74</v>
      </c>
      <c r="AU228" s="135" t="s">
        <v>75</v>
      </c>
      <c r="AY228" s="128" t="s">
        <v>317</v>
      </c>
      <c r="BK228" s="136">
        <f>BK229</f>
        <v>0</v>
      </c>
    </row>
    <row r="229" spans="2:65" s="11" customFormat="1" ht="22.8" customHeight="1">
      <c r="B229" s="127"/>
      <c r="D229" s="128" t="s">
        <v>74</v>
      </c>
      <c r="E229" s="137" t="s">
        <v>1272</v>
      </c>
      <c r="F229" s="137" t="s">
        <v>1273</v>
      </c>
      <c r="I229" s="130"/>
      <c r="J229" s="138">
        <f>BK229</f>
        <v>0</v>
      </c>
      <c r="L229" s="127"/>
      <c r="M229" s="132"/>
      <c r="P229" s="133">
        <f>SUM(P230:P231)</f>
        <v>0</v>
      </c>
      <c r="R229" s="133">
        <f>SUM(R230:R231)</f>
        <v>0</v>
      </c>
      <c r="T229" s="134">
        <f>SUM(T230:T231)</f>
        <v>0</v>
      </c>
      <c r="AR229" s="128" t="s">
        <v>82</v>
      </c>
      <c r="AT229" s="135" t="s">
        <v>74</v>
      </c>
      <c r="AU229" s="135" t="s">
        <v>82</v>
      </c>
      <c r="AY229" s="128" t="s">
        <v>317</v>
      </c>
      <c r="BK229" s="136">
        <f>SUM(BK230:BK231)</f>
        <v>0</v>
      </c>
    </row>
    <row r="230" spans="2:65" s="1" customFormat="1" ht="37.799999999999997" customHeight="1">
      <c r="B230" s="139"/>
      <c r="C230" s="140" t="s">
        <v>1274</v>
      </c>
      <c r="D230" s="140" t="s">
        <v>319</v>
      </c>
      <c r="E230" s="141" t="s">
        <v>1275</v>
      </c>
      <c r="F230" s="142" t="s">
        <v>1276</v>
      </c>
      <c r="G230" s="143" t="s">
        <v>440</v>
      </c>
      <c r="H230" s="144">
        <v>1</v>
      </c>
      <c r="I230" s="145"/>
      <c r="J230" s="146">
        <f>ROUND(I230*H230,2)</f>
        <v>0</v>
      </c>
      <c r="K230" s="147"/>
      <c r="L230" s="28"/>
      <c r="M230" s="148" t="s">
        <v>1</v>
      </c>
      <c r="N230" s="149" t="s">
        <v>41</v>
      </c>
      <c r="P230" s="150">
        <f>O230*H230</f>
        <v>0</v>
      </c>
      <c r="Q230" s="150">
        <v>0</v>
      </c>
      <c r="R230" s="150">
        <f>Q230*H230</f>
        <v>0</v>
      </c>
      <c r="S230" s="150">
        <v>0</v>
      </c>
      <c r="T230" s="151">
        <f>S230*H230</f>
        <v>0</v>
      </c>
      <c r="AR230" s="152" t="s">
        <v>259</v>
      </c>
      <c r="AT230" s="152" t="s">
        <v>319</v>
      </c>
      <c r="AU230" s="152" t="s">
        <v>87</v>
      </c>
      <c r="AY230" s="13" t="s">
        <v>317</v>
      </c>
      <c r="BE230" s="153">
        <f>IF(N230="základná",J230,0)</f>
        <v>0</v>
      </c>
      <c r="BF230" s="153">
        <f>IF(N230="znížená",J230,0)</f>
        <v>0</v>
      </c>
      <c r="BG230" s="153">
        <f>IF(N230="zákl. prenesená",J230,0)</f>
        <v>0</v>
      </c>
      <c r="BH230" s="153">
        <f>IF(N230="zníž. prenesená",J230,0)</f>
        <v>0</v>
      </c>
      <c r="BI230" s="153">
        <f>IF(N230="nulová",J230,0)</f>
        <v>0</v>
      </c>
      <c r="BJ230" s="13" t="s">
        <v>87</v>
      </c>
      <c r="BK230" s="153">
        <f>ROUND(I230*H230,2)</f>
        <v>0</v>
      </c>
      <c r="BL230" s="13" t="s">
        <v>259</v>
      </c>
      <c r="BM230" s="152" t="s">
        <v>1277</v>
      </c>
    </row>
    <row r="231" spans="2:65" s="1" customFormat="1" ht="21.75" customHeight="1">
      <c r="B231" s="139"/>
      <c r="C231" s="140" t="s">
        <v>1278</v>
      </c>
      <c r="D231" s="140" t="s">
        <v>319</v>
      </c>
      <c r="E231" s="141" t="s">
        <v>1279</v>
      </c>
      <c r="F231" s="142" t="s">
        <v>1280</v>
      </c>
      <c r="G231" s="143" t="s">
        <v>440</v>
      </c>
      <c r="H231" s="144">
        <v>1</v>
      </c>
      <c r="I231" s="145"/>
      <c r="J231" s="146">
        <f>ROUND(I231*H231,2)</f>
        <v>0</v>
      </c>
      <c r="K231" s="147"/>
      <c r="L231" s="28"/>
      <c r="M231" s="148" t="s">
        <v>1</v>
      </c>
      <c r="N231" s="149" t="s">
        <v>41</v>
      </c>
      <c r="P231" s="150">
        <f>O231*H231</f>
        <v>0</v>
      </c>
      <c r="Q231" s="150">
        <v>0</v>
      </c>
      <c r="R231" s="150">
        <f>Q231*H231</f>
        <v>0</v>
      </c>
      <c r="S231" s="150">
        <v>0</v>
      </c>
      <c r="T231" s="151">
        <f>S231*H231</f>
        <v>0</v>
      </c>
      <c r="AR231" s="152" t="s">
        <v>259</v>
      </c>
      <c r="AT231" s="152" t="s">
        <v>319</v>
      </c>
      <c r="AU231" s="152" t="s">
        <v>87</v>
      </c>
      <c r="AY231" s="13" t="s">
        <v>317</v>
      </c>
      <c r="BE231" s="153">
        <f>IF(N231="základná",J231,0)</f>
        <v>0</v>
      </c>
      <c r="BF231" s="153">
        <f>IF(N231="znížená",J231,0)</f>
        <v>0</v>
      </c>
      <c r="BG231" s="153">
        <f>IF(N231="zákl. prenesená",J231,0)</f>
        <v>0</v>
      </c>
      <c r="BH231" s="153">
        <f>IF(N231="zníž. prenesená",J231,0)</f>
        <v>0</v>
      </c>
      <c r="BI231" s="153">
        <f>IF(N231="nulová",J231,0)</f>
        <v>0</v>
      </c>
      <c r="BJ231" s="13" t="s">
        <v>87</v>
      </c>
      <c r="BK231" s="153">
        <f>ROUND(I231*H231,2)</f>
        <v>0</v>
      </c>
      <c r="BL231" s="13" t="s">
        <v>259</v>
      </c>
      <c r="BM231" s="152" t="s">
        <v>1281</v>
      </c>
    </row>
    <row r="232" spans="2:65" s="11" customFormat="1" ht="25.95" customHeight="1">
      <c r="B232" s="127"/>
      <c r="D232" s="128" t="s">
        <v>74</v>
      </c>
      <c r="E232" s="129" t="s">
        <v>601</v>
      </c>
      <c r="F232" s="129" t="s">
        <v>602</v>
      </c>
      <c r="I232" s="130"/>
      <c r="J232" s="131">
        <f>BK232</f>
        <v>0</v>
      </c>
      <c r="L232" s="127"/>
      <c r="M232" s="132"/>
      <c r="P232" s="133">
        <f>P233+P241+P245+P259+P263+P266+P268</f>
        <v>0</v>
      </c>
      <c r="R232" s="133">
        <f>R233+R241+R245+R259+R263+R266+R268</f>
        <v>134.91704000000001</v>
      </c>
      <c r="T232" s="134">
        <f>T233+T241+T245+T259+T263+T266+T268</f>
        <v>0</v>
      </c>
      <c r="AR232" s="128" t="s">
        <v>87</v>
      </c>
      <c r="AT232" s="135" t="s">
        <v>74</v>
      </c>
      <c r="AU232" s="135" t="s">
        <v>75</v>
      </c>
      <c r="AY232" s="128" t="s">
        <v>317</v>
      </c>
      <c r="BK232" s="136">
        <f>BK233+BK241+BK245+BK259+BK263+BK266+BK268</f>
        <v>0</v>
      </c>
    </row>
    <row r="233" spans="2:65" s="11" customFormat="1" ht="22.8" customHeight="1">
      <c r="B233" s="127"/>
      <c r="D233" s="128" t="s">
        <v>74</v>
      </c>
      <c r="E233" s="137" t="s">
        <v>603</v>
      </c>
      <c r="F233" s="137" t="s">
        <v>604</v>
      </c>
      <c r="I233" s="130"/>
      <c r="J233" s="138">
        <f>BK233</f>
        <v>0</v>
      </c>
      <c r="L233" s="127"/>
      <c r="M233" s="132"/>
      <c r="P233" s="133">
        <f>SUM(P234:P240)</f>
        <v>0</v>
      </c>
      <c r="R233" s="133">
        <f>SUM(R234:R240)</f>
        <v>12.537825000000002</v>
      </c>
      <c r="T233" s="134">
        <f>SUM(T234:T240)</f>
        <v>0</v>
      </c>
      <c r="AR233" s="128" t="s">
        <v>87</v>
      </c>
      <c r="AT233" s="135" t="s">
        <v>74</v>
      </c>
      <c r="AU233" s="135" t="s">
        <v>82</v>
      </c>
      <c r="AY233" s="128" t="s">
        <v>317</v>
      </c>
      <c r="BK233" s="136">
        <f>SUM(BK234:BK240)</f>
        <v>0</v>
      </c>
    </row>
    <row r="234" spans="2:65" s="1" customFormat="1" ht="37.799999999999997" customHeight="1">
      <c r="B234" s="139"/>
      <c r="C234" s="140" t="s">
        <v>1282</v>
      </c>
      <c r="D234" s="140" t="s">
        <v>319</v>
      </c>
      <c r="E234" s="141" t="s">
        <v>1283</v>
      </c>
      <c r="F234" s="142" t="s">
        <v>1284</v>
      </c>
      <c r="G234" s="143" t="s">
        <v>375</v>
      </c>
      <c r="H234" s="144">
        <v>76.25</v>
      </c>
      <c r="I234" s="145"/>
      <c r="J234" s="146">
        <f t="shared" ref="J234:J240" si="60">ROUND(I234*H234,2)</f>
        <v>0</v>
      </c>
      <c r="K234" s="147"/>
      <c r="L234" s="28"/>
      <c r="M234" s="148" t="s">
        <v>1</v>
      </c>
      <c r="N234" s="149" t="s">
        <v>41</v>
      </c>
      <c r="P234" s="150">
        <f t="shared" ref="P234:P240" si="61">O234*H234</f>
        <v>0</v>
      </c>
      <c r="Q234" s="150">
        <v>0</v>
      </c>
      <c r="R234" s="150">
        <f t="shared" ref="R234:R240" si="62">Q234*H234</f>
        <v>0</v>
      </c>
      <c r="S234" s="150">
        <v>0</v>
      </c>
      <c r="T234" s="151">
        <f t="shared" ref="T234:T240" si="63">S234*H234</f>
        <v>0</v>
      </c>
      <c r="AR234" s="152" t="s">
        <v>372</v>
      </c>
      <c r="AT234" s="152" t="s">
        <v>319</v>
      </c>
      <c r="AU234" s="152" t="s">
        <v>87</v>
      </c>
      <c r="AY234" s="13" t="s">
        <v>317</v>
      </c>
      <c r="BE234" s="153">
        <f t="shared" ref="BE234:BE240" si="64">IF(N234="základná",J234,0)</f>
        <v>0</v>
      </c>
      <c r="BF234" s="153">
        <f t="shared" ref="BF234:BF240" si="65">IF(N234="znížená",J234,0)</f>
        <v>0</v>
      </c>
      <c r="BG234" s="153">
        <f t="shared" ref="BG234:BG240" si="66">IF(N234="zákl. prenesená",J234,0)</f>
        <v>0</v>
      </c>
      <c r="BH234" s="153">
        <f t="shared" ref="BH234:BH240" si="67">IF(N234="zníž. prenesená",J234,0)</f>
        <v>0</v>
      </c>
      <c r="BI234" s="153">
        <f t="shared" ref="BI234:BI240" si="68">IF(N234="nulová",J234,0)</f>
        <v>0</v>
      </c>
      <c r="BJ234" s="13" t="s">
        <v>87</v>
      </c>
      <c r="BK234" s="153">
        <f t="shared" ref="BK234:BK240" si="69">ROUND(I234*H234,2)</f>
        <v>0</v>
      </c>
      <c r="BL234" s="13" t="s">
        <v>372</v>
      </c>
      <c r="BM234" s="152" t="s">
        <v>1285</v>
      </c>
    </row>
    <row r="235" spans="2:65" s="1" customFormat="1" ht="49.05" customHeight="1">
      <c r="B235" s="139"/>
      <c r="C235" s="140" t="s">
        <v>1286</v>
      </c>
      <c r="D235" s="140" t="s">
        <v>319</v>
      </c>
      <c r="E235" s="141" t="s">
        <v>1287</v>
      </c>
      <c r="F235" s="142" t="s">
        <v>1288</v>
      </c>
      <c r="G235" s="143" t="s">
        <v>375</v>
      </c>
      <c r="H235" s="144">
        <v>152.5</v>
      </c>
      <c r="I235" s="145"/>
      <c r="J235" s="146">
        <f t="shared" si="60"/>
        <v>0</v>
      </c>
      <c r="K235" s="147"/>
      <c r="L235" s="28"/>
      <c r="M235" s="148" t="s">
        <v>1</v>
      </c>
      <c r="N235" s="149" t="s">
        <v>41</v>
      </c>
      <c r="P235" s="150">
        <f t="shared" si="61"/>
        <v>0</v>
      </c>
      <c r="Q235" s="150">
        <v>8.2000000000000003E-2</v>
      </c>
      <c r="R235" s="150">
        <f t="shared" si="62"/>
        <v>12.505000000000001</v>
      </c>
      <c r="S235" s="150">
        <v>0</v>
      </c>
      <c r="T235" s="151">
        <f t="shared" si="63"/>
        <v>0</v>
      </c>
      <c r="AR235" s="152" t="s">
        <v>372</v>
      </c>
      <c r="AT235" s="152" t="s">
        <v>319</v>
      </c>
      <c r="AU235" s="152" t="s">
        <v>87</v>
      </c>
      <c r="AY235" s="13" t="s">
        <v>317</v>
      </c>
      <c r="BE235" s="153">
        <f t="shared" si="64"/>
        <v>0</v>
      </c>
      <c r="BF235" s="153">
        <f t="shared" si="65"/>
        <v>0</v>
      </c>
      <c r="BG235" s="153">
        <f t="shared" si="66"/>
        <v>0</v>
      </c>
      <c r="BH235" s="153">
        <f t="shared" si="67"/>
        <v>0</v>
      </c>
      <c r="BI235" s="153">
        <f t="shared" si="68"/>
        <v>0</v>
      </c>
      <c r="BJ235" s="13" t="s">
        <v>87</v>
      </c>
      <c r="BK235" s="153">
        <f t="shared" si="69"/>
        <v>0</v>
      </c>
      <c r="BL235" s="13" t="s">
        <v>372</v>
      </c>
      <c r="BM235" s="152" t="s">
        <v>1289</v>
      </c>
    </row>
    <row r="236" spans="2:65" s="1" customFormat="1" ht="49.05" customHeight="1">
      <c r="B236" s="139"/>
      <c r="C236" s="140" t="s">
        <v>1290</v>
      </c>
      <c r="D236" s="140" t="s">
        <v>319</v>
      </c>
      <c r="E236" s="141" t="s">
        <v>1291</v>
      </c>
      <c r="F236" s="142" t="s">
        <v>1292</v>
      </c>
      <c r="G236" s="143" t="s">
        <v>375</v>
      </c>
      <c r="H236" s="144">
        <v>8.0739999999999998</v>
      </c>
      <c r="I236" s="145"/>
      <c r="J236" s="146">
        <f t="shared" si="60"/>
        <v>0</v>
      </c>
      <c r="K236" s="147"/>
      <c r="L236" s="28"/>
      <c r="M236" s="148" t="s">
        <v>1</v>
      </c>
      <c r="N236" s="149" t="s">
        <v>41</v>
      </c>
      <c r="P236" s="150">
        <f t="shared" si="61"/>
        <v>0</v>
      </c>
      <c r="Q236" s="150">
        <v>4.0000000000000001E-3</v>
      </c>
      <c r="R236" s="150">
        <f t="shared" si="62"/>
        <v>3.2295999999999998E-2</v>
      </c>
      <c r="S236" s="150">
        <v>0</v>
      </c>
      <c r="T236" s="151">
        <f t="shared" si="63"/>
        <v>0</v>
      </c>
      <c r="AR236" s="152" t="s">
        <v>372</v>
      </c>
      <c r="AT236" s="152" t="s">
        <v>319</v>
      </c>
      <c r="AU236" s="152" t="s">
        <v>87</v>
      </c>
      <c r="AY236" s="13" t="s">
        <v>317</v>
      </c>
      <c r="BE236" s="153">
        <f t="shared" si="64"/>
        <v>0</v>
      </c>
      <c r="BF236" s="153">
        <f t="shared" si="65"/>
        <v>0</v>
      </c>
      <c r="BG236" s="153">
        <f t="shared" si="66"/>
        <v>0</v>
      </c>
      <c r="BH236" s="153">
        <f t="shared" si="67"/>
        <v>0</v>
      </c>
      <c r="BI236" s="153">
        <f t="shared" si="68"/>
        <v>0</v>
      </c>
      <c r="BJ236" s="13" t="s">
        <v>87</v>
      </c>
      <c r="BK236" s="153">
        <f t="shared" si="69"/>
        <v>0</v>
      </c>
      <c r="BL236" s="13" t="s">
        <v>372</v>
      </c>
      <c r="BM236" s="152" t="s">
        <v>1293</v>
      </c>
    </row>
    <row r="237" spans="2:65" s="1" customFormat="1" ht="24.15" customHeight="1">
      <c r="B237" s="139"/>
      <c r="C237" s="140" t="s">
        <v>1294</v>
      </c>
      <c r="D237" s="140" t="s">
        <v>319</v>
      </c>
      <c r="E237" s="141" t="s">
        <v>1295</v>
      </c>
      <c r="F237" s="142" t="s">
        <v>1296</v>
      </c>
      <c r="G237" s="143" t="s">
        <v>356</v>
      </c>
      <c r="H237" s="144">
        <v>0.11</v>
      </c>
      <c r="I237" s="145"/>
      <c r="J237" s="146">
        <f t="shared" si="60"/>
        <v>0</v>
      </c>
      <c r="K237" s="147"/>
      <c r="L237" s="28"/>
      <c r="M237" s="148" t="s">
        <v>1</v>
      </c>
      <c r="N237" s="149" t="s">
        <v>41</v>
      </c>
      <c r="P237" s="150">
        <f t="shared" si="61"/>
        <v>0</v>
      </c>
      <c r="Q237" s="150">
        <v>0</v>
      </c>
      <c r="R237" s="150">
        <f t="shared" si="62"/>
        <v>0</v>
      </c>
      <c r="S237" s="150">
        <v>0</v>
      </c>
      <c r="T237" s="151">
        <f t="shared" si="63"/>
        <v>0</v>
      </c>
      <c r="AR237" s="152" t="s">
        <v>372</v>
      </c>
      <c r="AT237" s="152" t="s">
        <v>319</v>
      </c>
      <c r="AU237" s="152" t="s">
        <v>87</v>
      </c>
      <c r="AY237" s="13" t="s">
        <v>317</v>
      </c>
      <c r="BE237" s="153">
        <f t="shared" si="64"/>
        <v>0</v>
      </c>
      <c r="BF237" s="153">
        <f t="shared" si="65"/>
        <v>0</v>
      </c>
      <c r="BG237" s="153">
        <f t="shared" si="66"/>
        <v>0</v>
      </c>
      <c r="BH237" s="153">
        <f t="shared" si="67"/>
        <v>0</v>
      </c>
      <c r="BI237" s="153">
        <f t="shared" si="68"/>
        <v>0</v>
      </c>
      <c r="BJ237" s="13" t="s">
        <v>87</v>
      </c>
      <c r="BK237" s="153">
        <f t="shared" si="69"/>
        <v>0</v>
      </c>
      <c r="BL237" s="13" t="s">
        <v>372</v>
      </c>
      <c r="BM237" s="152" t="s">
        <v>1297</v>
      </c>
    </row>
    <row r="238" spans="2:65" s="1" customFormat="1" ht="24.15" customHeight="1">
      <c r="B238" s="139"/>
      <c r="C238" s="154" t="s">
        <v>1298</v>
      </c>
      <c r="D238" s="154" t="s">
        <v>353</v>
      </c>
      <c r="E238" s="155" t="s">
        <v>1299</v>
      </c>
      <c r="F238" s="156" t="s">
        <v>1300</v>
      </c>
      <c r="G238" s="157" t="s">
        <v>1301</v>
      </c>
      <c r="H238" s="158">
        <v>2.3E-2</v>
      </c>
      <c r="I238" s="159"/>
      <c r="J238" s="160">
        <f t="shared" si="60"/>
        <v>0</v>
      </c>
      <c r="K238" s="161"/>
      <c r="L238" s="162"/>
      <c r="M238" s="163" t="s">
        <v>1</v>
      </c>
      <c r="N238" s="164" t="s">
        <v>41</v>
      </c>
      <c r="P238" s="150">
        <f t="shared" si="61"/>
        <v>0</v>
      </c>
      <c r="Q238" s="150">
        <v>2.3E-2</v>
      </c>
      <c r="R238" s="150">
        <f t="shared" si="62"/>
        <v>5.2899999999999996E-4</v>
      </c>
      <c r="S238" s="150">
        <v>0</v>
      </c>
      <c r="T238" s="151">
        <f t="shared" si="63"/>
        <v>0</v>
      </c>
      <c r="AR238" s="152" t="s">
        <v>529</v>
      </c>
      <c r="AT238" s="152" t="s">
        <v>353</v>
      </c>
      <c r="AU238" s="152" t="s">
        <v>87</v>
      </c>
      <c r="AY238" s="13" t="s">
        <v>317</v>
      </c>
      <c r="BE238" s="153">
        <f t="shared" si="64"/>
        <v>0</v>
      </c>
      <c r="BF238" s="153">
        <f t="shared" si="65"/>
        <v>0</v>
      </c>
      <c r="BG238" s="153">
        <f t="shared" si="66"/>
        <v>0</v>
      </c>
      <c r="BH238" s="153">
        <f t="shared" si="67"/>
        <v>0</v>
      </c>
      <c r="BI238" s="153">
        <f t="shared" si="68"/>
        <v>0</v>
      </c>
      <c r="BJ238" s="13" t="s">
        <v>87</v>
      </c>
      <c r="BK238" s="153">
        <f t="shared" si="69"/>
        <v>0</v>
      </c>
      <c r="BL238" s="13" t="s">
        <v>372</v>
      </c>
      <c r="BM238" s="152" t="s">
        <v>1302</v>
      </c>
    </row>
    <row r="239" spans="2:65" s="1" customFormat="1" ht="16.5" customHeight="1">
      <c r="B239" s="139"/>
      <c r="C239" s="154" t="s">
        <v>1303</v>
      </c>
      <c r="D239" s="154" t="s">
        <v>353</v>
      </c>
      <c r="E239" s="155" t="s">
        <v>1304</v>
      </c>
      <c r="F239" s="156" t="s">
        <v>1305</v>
      </c>
      <c r="G239" s="157" t="s">
        <v>583</v>
      </c>
      <c r="H239" s="158">
        <v>37.841000000000001</v>
      </c>
      <c r="I239" s="159"/>
      <c r="J239" s="160">
        <f t="shared" si="60"/>
        <v>0</v>
      </c>
      <c r="K239" s="161"/>
      <c r="L239" s="162"/>
      <c r="M239" s="163" t="s">
        <v>1</v>
      </c>
      <c r="N239" s="164" t="s">
        <v>41</v>
      </c>
      <c r="P239" s="150">
        <f t="shared" si="61"/>
        <v>0</v>
      </c>
      <c r="Q239" s="150">
        <v>0</v>
      </c>
      <c r="R239" s="150">
        <f t="shared" si="62"/>
        <v>0</v>
      </c>
      <c r="S239" s="150">
        <v>0</v>
      </c>
      <c r="T239" s="151">
        <f t="shared" si="63"/>
        <v>0</v>
      </c>
      <c r="AR239" s="152" t="s">
        <v>529</v>
      </c>
      <c r="AT239" s="152" t="s">
        <v>353</v>
      </c>
      <c r="AU239" s="152" t="s">
        <v>87</v>
      </c>
      <c r="AY239" s="13" t="s">
        <v>317</v>
      </c>
      <c r="BE239" s="153">
        <f t="shared" si="64"/>
        <v>0</v>
      </c>
      <c r="BF239" s="153">
        <f t="shared" si="65"/>
        <v>0</v>
      </c>
      <c r="BG239" s="153">
        <f t="shared" si="66"/>
        <v>0</v>
      </c>
      <c r="BH239" s="153">
        <f t="shared" si="67"/>
        <v>0</v>
      </c>
      <c r="BI239" s="153">
        <f t="shared" si="68"/>
        <v>0</v>
      </c>
      <c r="BJ239" s="13" t="s">
        <v>87</v>
      </c>
      <c r="BK239" s="153">
        <f t="shared" si="69"/>
        <v>0</v>
      </c>
      <c r="BL239" s="13" t="s">
        <v>372</v>
      </c>
      <c r="BM239" s="152" t="s">
        <v>1306</v>
      </c>
    </row>
    <row r="240" spans="2:65" s="1" customFormat="1" ht="16.5" customHeight="1">
      <c r="B240" s="139"/>
      <c r="C240" s="154" t="s">
        <v>1307</v>
      </c>
      <c r="D240" s="154" t="s">
        <v>353</v>
      </c>
      <c r="E240" s="155" t="s">
        <v>1308</v>
      </c>
      <c r="F240" s="156" t="s">
        <v>1305</v>
      </c>
      <c r="G240" s="157" t="s">
        <v>583</v>
      </c>
      <c r="H240" s="158">
        <v>175.375</v>
      </c>
      <c r="I240" s="159"/>
      <c r="J240" s="160">
        <f t="shared" si="60"/>
        <v>0</v>
      </c>
      <c r="K240" s="161"/>
      <c r="L240" s="162"/>
      <c r="M240" s="163" t="s">
        <v>1</v>
      </c>
      <c r="N240" s="164" t="s">
        <v>41</v>
      </c>
      <c r="P240" s="150">
        <f t="shared" si="61"/>
        <v>0</v>
      </c>
      <c r="Q240" s="150">
        <v>0</v>
      </c>
      <c r="R240" s="150">
        <f t="shared" si="62"/>
        <v>0</v>
      </c>
      <c r="S240" s="150">
        <v>0</v>
      </c>
      <c r="T240" s="151">
        <f t="shared" si="63"/>
        <v>0</v>
      </c>
      <c r="AR240" s="152" t="s">
        <v>529</v>
      </c>
      <c r="AT240" s="152" t="s">
        <v>353</v>
      </c>
      <c r="AU240" s="152" t="s">
        <v>87</v>
      </c>
      <c r="AY240" s="13" t="s">
        <v>317</v>
      </c>
      <c r="BE240" s="153">
        <f t="shared" si="64"/>
        <v>0</v>
      </c>
      <c r="BF240" s="153">
        <f t="shared" si="65"/>
        <v>0</v>
      </c>
      <c r="BG240" s="153">
        <f t="shared" si="66"/>
        <v>0</v>
      </c>
      <c r="BH240" s="153">
        <f t="shared" si="67"/>
        <v>0</v>
      </c>
      <c r="BI240" s="153">
        <f t="shared" si="68"/>
        <v>0</v>
      </c>
      <c r="BJ240" s="13" t="s">
        <v>87</v>
      </c>
      <c r="BK240" s="153">
        <f t="shared" si="69"/>
        <v>0</v>
      </c>
      <c r="BL240" s="13" t="s">
        <v>372</v>
      </c>
      <c r="BM240" s="152" t="s">
        <v>1309</v>
      </c>
    </row>
    <row r="241" spans="2:65" s="11" customFormat="1" ht="22.8" customHeight="1">
      <c r="B241" s="127"/>
      <c r="D241" s="128" t="s">
        <v>74</v>
      </c>
      <c r="E241" s="137" t="s">
        <v>1310</v>
      </c>
      <c r="F241" s="137" t="s">
        <v>1311</v>
      </c>
      <c r="I241" s="130"/>
      <c r="J241" s="138">
        <f>BK241</f>
        <v>0</v>
      </c>
      <c r="L241" s="127"/>
      <c r="M241" s="132"/>
      <c r="P241" s="133">
        <f>SUM(P242:P244)</f>
        <v>0</v>
      </c>
      <c r="R241" s="133">
        <f>SUM(R242:R244)</f>
        <v>0.36288000000000004</v>
      </c>
      <c r="T241" s="134">
        <f>SUM(T242:T244)</f>
        <v>0</v>
      </c>
      <c r="AR241" s="128" t="s">
        <v>87</v>
      </c>
      <c r="AT241" s="135" t="s">
        <v>74</v>
      </c>
      <c r="AU241" s="135" t="s">
        <v>82</v>
      </c>
      <c r="AY241" s="128" t="s">
        <v>317</v>
      </c>
      <c r="BK241" s="136">
        <f>SUM(BK242:BK244)</f>
        <v>0</v>
      </c>
    </row>
    <row r="242" spans="2:65" s="1" customFormat="1" ht="24.15" customHeight="1">
      <c r="B242" s="139"/>
      <c r="C242" s="140" t="s">
        <v>1312</v>
      </c>
      <c r="D242" s="140" t="s">
        <v>319</v>
      </c>
      <c r="E242" s="141" t="s">
        <v>1313</v>
      </c>
      <c r="F242" s="142" t="s">
        <v>1314</v>
      </c>
      <c r="G242" s="143" t="s">
        <v>375</v>
      </c>
      <c r="H242" s="144">
        <v>25.92</v>
      </c>
      <c r="I242" s="145"/>
      <c r="J242" s="146">
        <f>ROUND(I242*H242,2)</f>
        <v>0</v>
      </c>
      <c r="K242" s="147"/>
      <c r="L242" s="28"/>
      <c r="M242" s="148" t="s">
        <v>1</v>
      </c>
      <c r="N242" s="149" t="s">
        <v>41</v>
      </c>
      <c r="P242" s="150">
        <f>O242*H242</f>
        <v>0</v>
      </c>
      <c r="Q242" s="150">
        <v>1.4E-2</v>
      </c>
      <c r="R242" s="150">
        <f>Q242*H242</f>
        <v>0.36288000000000004</v>
      </c>
      <c r="S242" s="150">
        <v>0</v>
      </c>
      <c r="T242" s="151">
        <f>S242*H242</f>
        <v>0</v>
      </c>
      <c r="AR242" s="152" t="s">
        <v>372</v>
      </c>
      <c r="AT242" s="152" t="s">
        <v>319</v>
      </c>
      <c r="AU242" s="152" t="s">
        <v>87</v>
      </c>
      <c r="AY242" s="13" t="s">
        <v>317</v>
      </c>
      <c r="BE242" s="153">
        <f>IF(N242="základná",J242,0)</f>
        <v>0</v>
      </c>
      <c r="BF242" s="153">
        <f>IF(N242="znížená",J242,0)</f>
        <v>0</v>
      </c>
      <c r="BG242" s="153">
        <f>IF(N242="zákl. prenesená",J242,0)</f>
        <v>0</v>
      </c>
      <c r="BH242" s="153">
        <f>IF(N242="zníž. prenesená",J242,0)</f>
        <v>0</v>
      </c>
      <c r="BI242" s="153">
        <f>IF(N242="nulová",J242,0)</f>
        <v>0</v>
      </c>
      <c r="BJ242" s="13" t="s">
        <v>87</v>
      </c>
      <c r="BK242" s="153">
        <f>ROUND(I242*H242,2)</f>
        <v>0</v>
      </c>
      <c r="BL242" s="13" t="s">
        <v>372</v>
      </c>
      <c r="BM242" s="152" t="s">
        <v>1315</v>
      </c>
    </row>
    <row r="243" spans="2:65" s="1" customFormat="1" ht="24.15" customHeight="1">
      <c r="B243" s="139"/>
      <c r="C243" s="140" t="s">
        <v>1316</v>
      </c>
      <c r="D243" s="140" t="s">
        <v>319</v>
      </c>
      <c r="E243" s="141" t="s">
        <v>1317</v>
      </c>
      <c r="F243" s="142" t="s">
        <v>1318</v>
      </c>
      <c r="G243" s="143" t="s">
        <v>356</v>
      </c>
      <c r="H243" s="144">
        <v>1.6E-2</v>
      </c>
      <c r="I243" s="145"/>
      <c r="J243" s="146">
        <f>ROUND(I243*H243,2)</f>
        <v>0</v>
      </c>
      <c r="K243" s="147"/>
      <c r="L243" s="28"/>
      <c r="M243" s="148" t="s">
        <v>1</v>
      </c>
      <c r="N243" s="149" t="s">
        <v>41</v>
      </c>
      <c r="P243" s="150">
        <f>O243*H243</f>
        <v>0</v>
      </c>
      <c r="Q243" s="150">
        <v>0</v>
      </c>
      <c r="R243" s="150">
        <f>Q243*H243</f>
        <v>0</v>
      </c>
      <c r="S243" s="150">
        <v>0</v>
      </c>
      <c r="T243" s="151">
        <f>S243*H243</f>
        <v>0</v>
      </c>
      <c r="AR243" s="152" t="s">
        <v>372</v>
      </c>
      <c r="AT243" s="152" t="s">
        <v>319</v>
      </c>
      <c r="AU243" s="152" t="s">
        <v>87</v>
      </c>
      <c r="AY243" s="13" t="s">
        <v>317</v>
      </c>
      <c r="BE243" s="153">
        <f>IF(N243="základná",J243,0)</f>
        <v>0</v>
      </c>
      <c r="BF243" s="153">
        <f>IF(N243="znížená",J243,0)</f>
        <v>0</v>
      </c>
      <c r="BG243" s="153">
        <f>IF(N243="zákl. prenesená",J243,0)</f>
        <v>0</v>
      </c>
      <c r="BH243" s="153">
        <f>IF(N243="zníž. prenesená",J243,0)</f>
        <v>0</v>
      </c>
      <c r="BI243" s="153">
        <f>IF(N243="nulová",J243,0)</f>
        <v>0</v>
      </c>
      <c r="BJ243" s="13" t="s">
        <v>87</v>
      </c>
      <c r="BK243" s="153">
        <f>ROUND(I243*H243,2)</f>
        <v>0</v>
      </c>
      <c r="BL243" s="13" t="s">
        <v>372</v>
      </c>
      <c r="BM243" s="152" t="s">
        <v>1319</v>
      </c>
    </row>
    <row r="244" spans="2:65" s="1" customFormat="1" ht="24.15" customHeight="1">
      <c r="B244" s="139"/>
      <c r="C244" s="154" t="s">
        <v>1320</v>
      </c>
      <c r="D244" s="154" t="s">
        <v>353</v>
      </c>
      <c r="E244" s="155" t="s">
        <v>1321</v>
      </c>
      <c r="F244" s="156" t="s">
        <v>1322</v>
      </c>
      <c r="G244" s="157" t="s">
        <v>583</v>
      </c>
      <c r="H244" s="158">
        <v>29.808</v>
      </c>
      <c r="I244" s="159"/>
      <c r="J244" s="160">
        <f>ROUND(I244*H244,2)</f>
        <v>0</v>
      </c>
      <c r="K244" s="161"/>
      <c r="L244" s="162"/>
      <c r="M244" s="163" t="s">
        <v>1</v>
      </c>
      <c r="N244" s="164" t="s">
        <v>41</v>
      </c>
      <c r="P244" s="150">
        <f>O244*H244</f>
        <v>0</v>
      </c>
      <c r="Q244" s="150">
        <v>0</v>
      </c>
      <c r="R244" s="150">
        <f>Q244*H244</f>
        <v>0</v>
      </c>
      <c r="S244" s="150">
        <v>0</v>
      </c>
      <c r="T244" s="151">
        <f>S244*H244</f>
        <v>0</v>
      </c>
      <c r="AR244" s="152" t="s">
        <v>529</v>
      </c>
      <c r="AT244" s="152" t="s">
        <v>353</v>
      </c>
      <c r="AU244" s="152" t="s">
        <v>87</v>
      </c>
      <c r="AY244" s="13" t="s">
        <v>317</v>
      </c>
      <c r="BE244" s="153">
        <f>IF(N244="základná",J244,0)</f>
        <v>0</v>
      </c>
      <c r="BF244" s="153">
        <f>IF(N244="znížená",J244,0)</f>
        <v>0</v>
      </c>
      <c r="BG244" s="153">
        <f>IF(N244="zákl. prenesená",J244,0)</f>
        <v>0</v>
      </c>
      <c r="BH244" s="153">
        <f>IF(N244="zníž. prenesená",J244,0)</f>
        <v>0</v>
      </c>
      <c r="BI244" s="153">
        <f>IF(N244="nulová",J244,0)</f>
        <v>0</v>
      </c>
      <c r="BJ244" s="13" t="s">
        <v>87</v>
      </c>
      <c r="BK244" s="153">
        <f>ROUND(I244*H244,2)</f>
        <v>0</v>
      </c>
      <c r="BL244" s="13" t="s">
        <v>372</v>
      </c>
      <c r="BM244" s="152" t="s">
        <v>1323</v>
      </c>
    </row>
    <row r="245" spans="2:65" s="11" customFormat="1" ht="22.8" customHeight="1">
      <c r="B245" s="127"/>
      <c r="D245" s="128" t="s">
        <v>74</v>
      </c>
      <c r="E245" s="137" t="s">
        <v>617</v>
      </c>
      <c r="F245" s="137" t="s">
        <v>618</v>
      </c>
      <c r="I245" s="130"/>
      <c r="J245" s="138">
        <f>BK245</f>
        <v>0</v>
      </c>
      <c r="L245" s="127"/>
      <c r="M245" s="132"/>
      <c r="P245" s="133">
        <f>SUM(P246:P258)</f>
        <v>0</v>
      </c>
      <c r="R245" s="133">
        <f>SUM(R246:R258)</f>
        <v>37.900008</v>
      </c>
      <c r="T245" s="134">
        <f>SUM(T246:T258)</f>
        <v>0</v>
      </c>
      <c r="AR245" s="128" t="s">
        <v>87</v>
      </c>
      <c r="AT245" s="135" t="s">
        <v>74</v>
      </c>
      <c r="AU245" s="135" t="s">
        <v>82</v>
      </c>
      <c r="AY245" s="128" t="s">
        <v>317</v>
      </c>
      <c r="BK245" s="136">
        <f>SUM(BK246:BK258)</f>
        <v>0</v>
      </c>
    </row>
    <row r="246" spans="2:65" s="1" customFormat="1" ht="24.15" customHeight="1">
      <c r="B246" s="139"/>
      <c r="C246" s="140" t="s">
        <v>1324</v>
      </c>
      <c r="D246" s="140" t="s">
        <v>319</v>
      </c>
      <c r="E246" s="141" t="s">
        <v>1325</v>
      </c>
      <c r="F246" s="142" t="s">
        <v>1326</v>
      </c>
      <c r="G246" s="143" t="s">
        <v>375</v>
      </c>
      <c r="H246" s="144">
        <v>92.97</v>
      </c>
      <c r="I246" s="145"/>
      <c r="J246" s="146">
        <f t="shared" ref="J246:J258" si="70">ROUND(I246*H246,2)</f>
        <v>0</v>
      </c>
      <c r="K246" s="147"/>
      <c r="L246" s="28"/>
      <c r="M246" s="148" t="s">
        <v>1</v>
      </c>
      <c r="N246" s="149" t="s">
        <v>41</v>
      </c>
      <c r="P246" s="150">
        <f t="shared" ref="P246:P258" si="71">O246*H246</f>
        <v>0</v>
      </c>
      <c r="Q246" s="150">
        <v>0</v>
      </c>
      <c r="R246" s="150">
        <f t="shared" ref="R246:R258" si="72">Q246*H246</f>
        <v>0</v>
      </c>
      <c r="S246" s="150">
        <v>0</v>
      </c>
      <c r="T246" s="151">
        <f t="shared" ref="T246:T258" si="73">S246*H246</f>
        <v>0</v>
      </c>
      <c r="AR246" s="152" t="s">
        <v>372</v>
      </c>
      <c r="AT246" s="152" t="s">
        <v>319</v>
      </c>
      <c r="AU246" s="152" t="s">
        <v>87</v>
      </c>
      <c r="AY246" s="13" t="s">
        <v>317</v>
      </c>
      <c r="BE246" s="153">
        <f t="shared" ref="BE246:BE258" si="74">IF(N246="základná",J246,0)</f>
        <v>0</v>
      </c>
      <c r="BF246" s="153">
        <f t="shared" ref="BF246:BF258" si="75">IF(N246="znížená",J246,0)</f>
        <v>0</v>
      </c>
      <c r="BG246" s="153">
        <f t="shared" ref="BG246:BG258" si="76">IF(N246="zákl. prenesená",J246,0)</f>
        <v>0</v>
      </c>
      <c r="BH246" s="153">
        <f t="shared" ref="BH246:BH258" si="77">IF(N246="zníž. prenesená",J246,0)</f>
        <v>0</v>
      </c>
      <c r="BI246" s="153">
        <f t="shared" ref="BI246:BI258" si="78">IF(N246="nulová",J246,0)</f>
        <v>0</v>
      </c>
      <c r="BJ246" s="13" t="s">
        <v>87</v>
      </c>
      <c r="BK246" s="153">
        <f t="shared" ref="BK246:BK258" si="79">ROUND(I246*H246,2)</f>
        <v>0</v>
      </c>
      <c r="BL246" s="13" t="s">
        <v>372</v>
      </c>
      <c r="BM246" s="152" t="s">
        <v>1327</v>
      </c>
    </row>
    <row r="247" spans="2:65" s="1" customFormat="1" ht="24.15" customHeight="1">
      <c r="B247" s="139"/>
      <c r="C247" s="140" t="s">
        <v>1328</v>
      </c>
      <c r="D247" s="140" t="s">
        <v>319</v>
      </c>
      <c r="E247" s="141" t="s">
        <v>809</v>
      </c>
      <c r="F247" s="142" t="s">
        <v>810</v>
      </c>
      <c r="G247" s="143" t="s">
        <v>452</v>
      </c>
      <c r="H247" s="144">
        <v>161.1</v>
      </c>
      <c r="I247" s="145"/>
      <c r="J247" s="146">
        <f t="shared" si="70"/>
        <v>0</v>
      </c>
      <c r="K247" s="147"/>
      <c r="L247" s="28"/>
      <c r="M247" s="148" t="s">
        <v>1</v>
      </c>
      <c r="N247" s="149" t="s">
        <v>41</v>
      </c>
      <c r="P247" s="150">
        <f t="shared" si="71"/>
        <v>0</v>
      </c>
      <c r="Q247" s="150">
        <v>4.2000000000000003E-2</v>
      </c>
      <c r="R247" s="150">
        <f t="shared" si="72"/>
        <v>6.7662000000000004</v>
      </c>
      <c r="S247" s="150">
        <v>0</v>
      </c>
      <c r="T247" s="151">
        <f t="shared" si="73"/>
        <v>0</v>
      </c>
      <c r="AR247" s="152" t="s">
        <v>372</v>
      </c>
      <c r="AT247" s="152" t="s">
        <v>319</v>
      </c>
      <c r="AU247" s="152" t="s">
        <v>87</v>
      </c>
      <c r="AY247" s="13" t="s">
        <v>317</v>
      </c>
      <c r="BE247" s="153">
        <f t="shared" si="74"/>
        <v>0</v>
      </c>
      <c r="BF247" s="153">
        <f t="shared" si="75"/>
        <v>0</v>
      </c>
      <c r="BG247" s="153">
        <f t="shared" si="76"/>
        <v>0</v>
      </c>
      <c r="BH247" s="153">
        <f t="shared" si="77"/>
        <v>0</v>
      </c>
      <c r="BI247" s="153">
        <f t="shared" si="78"/>
        <v>0</v>
      </c>
      <c r="BJ247" s="13" t="s">
        <v>87</v>
      </c>
      <c r="BK247" s="153">
        <f t="shared" si="79"/>
        <v>0</v>
      </c>
      <c r="BL247" s="13" t="s">
        <v>372</v>
      </c>
      <c r="BM247" s="152" t="s">
        <v>1329</v>
      </c>
    </row>
    <row r="248" spans="2:65" s="1" customFormat="1" ht="24.15" customHeight="1">
      <c r="B248" s="139"/>
      <c r="C248" s="140" t="s">
        <v>1330</v>
      </c>
      <c r="D248" s="140" t="s">
        <v>319</v>
      </c>
      <c r="E248" s="141" t="s">
        <v>1331</v>
      </c>
      <c r="F248" s="142" t="s">
        <v>1332</v>
      </c>
      <c r="G248" s="143" t="s">
        <v>452</v>
      </c>
      <c r="H248" s="144">
        <v>3.3</v>
      </c>
      <c r="I248" s="145"/>
      <c r="J248" s="146">
        <f t="shared" si="70"/>
        <v>0</v>
      </c>
      <c r="K248" s="147"/>
      <c r="L248" s="28"/>
      <c r="M248" s="148" t="s">
        <v>1</v>
      </c>
      <c r="N248" s="149" t="s">
        <v>41</v>
      </c>
      <c r="P248" s="150">
        <f t="shared" si="71"/>
        <v>0</v>
      </c>
      <c r="Q248" s="150">
        <v>1E-3</v>
      </c>
      <c r="R248" s="150">
        <f t="shared" si="72"/>
        <v>3.3E-3</v>
      </c>
      <c r="S248" s="150">
        <v>0</v>
      </c>
      <c r="T248" s="151">
        <f t="shared" si="73"/>
        <v>0</v>
      </c>
      <c r="AR248" s="152" t="s">
        <v>372</v>
      </c>
      <c r="AT248" s="152" t="s">
        <v>319</v>
      </c>
      <c r="AU248" s="152" t="s">
        <v>87</v>
      </c>
      <c r="AY248" s="13" t="s">
        <v>317</v>
      </c>
      <c r="BE248" s="153">
        <f t="shared" si="74"/>
        <v>0</v>
      </c>
      <c r="BF248" s="153">
        <f t="shared" si="75"/>
        <v>0</v>
      </c>
      <c r="BG248" s="153">
        <f t="shared" si="76"/>
        <v>0</v>
      </c>
      <c r="BH248" s="153">
        <f t="shared" si="77"/>
        <v>0</v>
      </c>
      <c r="BI248" s="153">
        <f t="shared" si="78"/>
        <v>0</v>
      </c>
      <c r="BJ248" s="13" t="s">
        <v>87</v>
      </c>
      <c r="BK248" s="153">
        <f t="shared" si="79"/>
        <v>0</v>
      </c>
      <c r="BL248" s="13" t="s">
        <v>372</v>
      </c>
      <c r="BM248" s="152" t="s">
        <v>1333</v>
      </c>
    </row>
    <row r="249" spans="2:65" s="1" customFormat="1" ht="24.15" customHeight="1">
      <c r="B249" s="139"/>
      <c r="C249" s="140" t="s">
        <v>1334</v>
      </c>
      <c r="D249" s="140" t="s">
        <v>319</v>
      </c>
      <c r="E249" s="141" t="s">
        <v>813</v>
      </c>
      <c r="F249" s="142" t="s">
        <v>946</v>
      </c>
      <c r="G249" s="143" t="s">
        <v>452</v>
      </c>
      <c r="H249" s="144">
        <v>153</v>
      </c>
      <c r="I249" s="145"/>
      <c r="J249" s="146">
        <f t="shared" si="70"/>
        <v>0</v>
      </c>
      <c r="K249" s="147"/>
      <c r="L249" s="28"/>
      <c r="M249" s="148" t="s">
        <v>1</v>
      </c>
      <c r="N249" s="149" t="s">
        <v>41</v>
      </c>
      <c r="P249" s="150">
        <f t="shared" si="71"/>
        <v>0</v>
      </c>
      <c r="Q249" s="150">
        <v>0.04</v>
      </c>
      <c r="R249" s="150">
        <f t="shared" si="72"/>
        <v>6.12</v>
      </c>
      <c r="S249" s="150">
        <v>0</v>
      </c>
      <c r="T249" s="151">
        <f t="shared" si="73"/>
        <v>0</v>
      </c>
      <c r="AR249" s="152" t="s">
        <v>372</v>
      </c>
      <c r="AT249" s="152" t="s">
        <v>319</v>
      </c>
      <c r="AU249" s="152" t="s">
        <v>87</v>
      </c>
      <c r="AY249" s="13" t="s">
        <v>317</v>
      </c>
      <c r="BE249" s="153">
        <f t="shared" si="74"/>
        <v>0</v>
      </c>
      <c r="BF249" s="153">
        <f t="shared" si="75"/>
        <v>0</v>
      </c>
      <c r="BG249" s="153">
        <f t="shared" si="76"/>
        <v>0</v>
      </c>
      <c r="BH249" s="153">
        <f t="shared" si="77"/>
        <v>0</v>
      </c>
      <c r="BI249" s="153">
        <f t="shared" si="78"/>
        <v>0</v>
      </c>
      <c r="BJ249" s="13" t="s">
        <v>87</v>
      </c>
      <c r="BK249" s="153">
        <f t="shared" si="79"/>
        <v>0</v>
      </c>
      <c r="BL249" s="13" t="s">
        <v>372</v>
      </c>
      <c r="BM249" s="152" t="s">
        <v>1335</v>
      </c>
    </row>
    <row r="250" spans="2:65" s="1" customFormat="1" ht="24.15" customHeight="1">
      <c r="B250" s="139"/>
      <c r="C250" s="140" t="s">
        <v>1336</v>
      </c>
      <c r="D250" s="140" t="s">
        <v>319</v>
      </c>
      <c r="E250" s="141" t="s">
        <v>1337</v>
      </c>
      <c r="F250" s="142" t="s">
        <v>1338</v>
      </c>
      <c r="G250" s="143" t="s">
        <v>452</v>
      </c>
      <c r="H250" s="144">
        <v>614.06700000000001</v>
      </c>
      <c r="I250" s="145"/>
      <c r="J250" s="146">
        <f t="shared" si="70"/>
        <v>0</v>
      </c>
      <c r="K250" s="147"/>
      <c r="L250" s="28"/>
      <c r="M250" s="148" t="s">
        <v>1</v>
      </c>
      <c r="N250" s="149" t="s">
        <v>41</v>
      </c>
      <c r="P250" s="150">
        <f t="shared" si="71"/>
        <v>0</v>
      </c>
      <c r="Q250" s="150">
        <v>0</v>
      </c>
      <c r="R250" s="150">
        <f t="shared" si="72"/>
        <v>0</v>
      </c>
      <c r="S250" s="150">
        <v>0</v>
      </c>
      <c r="T250" s="151">
        <f t="shared" si="73"/>
        <v>0</v>
      </c>
      <c r="AR250" s="152" t="s">
        <v>372</v>
      </c>
      <c r="AT250" s="152" t="s">
        <v>319</v>
      </c>
      <c r="AU250" s="152" t="s">
        <v>87</v>
      </c>
      <c r="AY250" s="13" t="s">
        <v>317</v>
      </c>
      <c r="BE250" s="153">
        <f t="shared" si="74"/>
        <v>0</v>
      </c>
      <c r="BF250" s="153">
        <f t="shared" si="75"/>
        <v>0</v>
      </c>
      <c r="BG250" s="153">
        <f t="shared" si="76"/>
        <v>0</v>
      </c>
      <c r="BH250" s="153">
        <f t="shared" si="77"/>
        <v>0</v>
      </c>
      <c r="BI250" s="153">
        <f t="shared" si="78"/>
        <v>0</v>
      </c>
      <c r="BJ250" s="13" t="s">
        <v>87</v>
      </c>
      <c r="BK250" s="153">
        <f t="shared" si="79"/>
        <v>0</v>
      </c>
      <c r="BL250" s="13" t="s">
        <v>372</v>
      </c>
      <c r="BM250" s="152" t="s">
        <v>1339</v>
      </c>
    </row>
    <row r="251" spans="2:65" s="1" customFormat="1" ht="24.15" customHeight="1">
      <c r="B251" s="139"/>
      <c r="C251" s="140" t="s">
        <v>1340</v>
      </c>
      <c r="D251" s="140" t="s">
        <v>319</v>
      </c>
      <c r="E251" s="141" t="s">
        <v>1341</v>
      </c>
      <c r="F251" s="142" t="s">
        <v>1342</v>
      </c>
      <c r="G251" s="143" t="s">
        <v>375</v>
      </c>
      <c r="H251" s="144">
        <v>8.64</v>
      </c>
      <c r="I251" s="145"/>
      <c r="J251" s="146">
        <f t="shared" si="70"/>
        <v>0</v>
      </c>
      <c r="K251" s="147"/>
      <c r="L251" s="28"/>
      <c r="M251" s="148" t="s">
        <v>1</v>
      </c>
      <c r="N251" s="149" t="s">
        <v>41</v>
      </c>
      <c r="P251" s="150">
        <f t="shared" si="71"/>
        <v>0</v>
      </c>
      <c r="Q251" s="150">
        <v>0</v>
      </c>
      <c r="R251" s="150">
        <f t="shared" si="72"/>
        <v>0</v>
      </c>
      <c r="S251" s="150">
        <v>0</v>
      </c>
      <c r="T251" s="151">
        <f t="shared" si="73"/>
        <v>0</v>
      </c>
      <c r="AR251" s="152" t="s">
        <v>372</v>
      </c>
      <c r="AT251" s="152" t="s">
        <v>319</v>
      </c>
      <c r="AU251" s="152" t="s">
        <v>87</v>
      </c>
      <c r="AY251" s="13" t="s">
        <v>317</v>
      </c>
      <c r="BE251" s="153">
        <f t="shared" si="74"/>
        <v>0</v>
      </c>
      <c r="BF251" s="153">
        <f t="shared" si="75"/>
        <v>0</v>
      </c>
      <c r="BG251" s="153">
        <f t="shared" si="76"/>
        <v>0</v>
      </c>
      <c r="BH251" s="153">
        <f t="shared" si="77"/>
        <v>0</v>
      </c>
      <c r="BI251" s="153">
        <f t="shared" si="78"/>
        <v>0</v>
      </c>
      <c r="BJ251" s="13" t="s">
        <v>87</v>
      </c>
      <c r="BK251" s="153">
        <f t="shared" si="79"/>
        <v>0</v>
      </c>
      <c r="BL251" s="13" t="s">
        <v>372</v>
      </c>
      <c r="BM251" s="152" t="s">
        <v>1343</v>
      </c>
    </row>
    <row r="252" spans="2:65" s="1" customFormat="1" ht="49.05" customHeight="1">
      <c r="B252" s="139"/>
      <c r="C252" s="140" t="s">
        <v>1344</v>
      </c>
      <c r="D252" s="140" t="s">
        <v>319</v>
      </c>
      <c r="E252" s="141" t="s">
        <v>1345</v>
      </c>
      <c r="F252" s="142" t="s">
        <v>822</v>
      </c>
      <c r="G252" s="143" t="s">
        <v>322</v>
      </c>
      <c r="H252" s="144">
        <v>10.250999999999999</v>
      </c>
      <c r="I252" s="145"/>
      <c r="J252" s="146">
        <f t="shared" si="70"/>
        <v>0</v>
      </c>
      <c r="K252" s="147"/>
      <c r="L252" s="28"/>
      <c r="M252" s="148" t="s">
        <v>1</v>
      </c>
      <c r="N252" s="149" t="s">
        <v>41</v>
      </c>
      <c r="P252" s="150">
        <f t="shared" si="71"/>
        <v>0</v>
      </c>
      <c r="Q252" s="150">
        <v>0.23699999999999999</v>
      </c>
      <c r="R252" s="150">
        <f t="shared" si="72"/>
        <v>2.429487</v>
      </c>
      <c r="S252" s="150">
        <v>0</v>
      </c>
      <c r="T252" s="151">
        <f t="shared" si="73"/>
        <v>0</v>
      </c>
      <c r="AR252" s="152" t="s">
        <v>372</v>
      </c>
      <c r="AT252" s="152" t="s">
        <v>319</v>
      </c>
      <c r="AU252" s="152" t="s">
        <v>87</v>
      </c>
      <c r="AY252" s="13" t="s">
        <v>317</v>
      </c>
      <c r="BE252" s="153">
        <f t="shared" si="74"/>
        <v>0</v>
      </c>
      <c r="BF252" s="153">
        <f t="shared" si="75"/>
        <v>0</v>
      </c>
      <c r="BG252" s="153">
        <f t="shared" si="76"/>
        <v>0</v>
      </c>
      <c r="BH252" s="153">
        <f t="shared" si="77"/>
        <v>0</v>
      </c>
      <c r="BI252" s="153">
        <f t="shared" si="78"/>
        <v>0</v>
      </c>
      <c r="BJ252" s="13" t="s">
        <v>87</v>
      </c>
      <c r="BK252" s="153">
        <f t="shared" si="79"/>
        <v>0</v>
      </c>
      <c r="BL252" s="13" t="s">
        <v>372</v>
      </c>
      <c r="BM252" s="152" t="s">
        <v>1346</v>
      </c>
    </row>
    <row r="253" spans="2:65" s="1" customFormat="1" ht="24.15" customHeight="1">
      <c r="B253" s="139"/>
      <c r="C253" s="140" t="s">
        <v>1347</v>
      </c>
      <c r="D253" s="140" t="s">
        <v>319</v>
      </c>
      <c r="E253" s="141" t="s">
        <v>641</v>
      </c>
      <c r="F253" s="142" t="s">
        <v>682</v>
      </c>
      <c r="G253" s="143" t="s">
        <v>356</v>
      </c>
      <c r="H253" s="144">
        <v>5.99</v>
      </c>
      <c r="I253" s="145"/>
      <c r="J253" s="146">
        <f t="shared" si="70"/>
        <v>0</v>
      </c>
      <c r="K253" s="147"/>
      <c r="L253" s="28"/>
      <c r="M253" s="148" t="s">
        <v>1</v>
      </c>
      <c r="N253" s="149" t="s">
        <v>41</v>
      </c>
      <c r="P253" s="150">
        <f t="shared" si="71"/>
        <v>0</v>
      </c>
      <c r="Q253" s="150">
        <v>0</v>
      </c>
      <c r="R253" s="150">
        <f t="shared" si="72"/>
        <v>0</v>
      </c>
      <c r="S253" s="150">
        <v>0</v>
      </c>
      <c r="T253" s="151">
        <f t="shared" si="73"/>
        <v>0</v>
      </c>
      <c r="AR253" s="152" t="s">
        <v>372</v>
      </c>
      <c r="AT253" s="152" t="s">
        <v>319</v>
      </c>
      <c r="AU253" s="152" t="s">
        <v>87</v>
      </c>
      <c r="AY253" s="13" t="s">
        <v>317</v>
      </c>
      <c r="BE253" s="153">
        <f t="shared" si="74"/>
        <v>0</v>
      </c>
      <c r="BF253" s="153">
        <f t="shared" si="75"/>
        <v>0</v>
      </c>
      <c r="BG253" s="153">
        <f t="shared" si="76"/>
        <v>0</v>
      </c>
      <c r="BH253" s="153">
        <f t="shared" si="77"/>
        <v>0</v>
      </c>
      <c r="BI253" s="153">
        <f t="shared" si="78"/>
        <v>0</v>
      </c>
      <c r="BJ253" s="13" t="s">
        <v>87</v>
      </c>
      <c r="BK253" s="153">
        <f t="shared" si="79"/>
        <v>0</v>
      </c>
      <c r="BL253" s="13" t="s">
        <v>372</v>
      </c>
      <c r="BM253" s="152" t="s">
        <v>1348</v>
      </c>
    </row>
    <row r="254" spans="2:65" s="1" customFormat="1" ht="24.15" customHeight="1">
      <c r="B254" s="139"/>
      <c r="C254" s="154" t="s">
        <v>1349</v>
      </c>
      <c r="D254" s="154" t="s">
        <v>353</v>
      </c>
      <c r="E254" s="155" t="s">
        <v>1350</v>
      </c>
      <c r="F254" s="156" t="s">
        <v>1351</v>
      </c>
      <c r="G254" s="157" t="s">
        <v>624</v>
      </c>
      <c r="H254" s="158">
        <v>0.20699999999999999</v>
      </c>
      <c r="I254" s="159"/>
      <c r="J254" s="160">
        <f t="shared" si="70"/>
        <v>0</v>
      </c>
      <c r="K254" s="161"/>
      <c r="L254" s="162"/>
      <c r="M254" s="163" t="s">
        <v>1</v>
      </c>
      <c r="N254" s="164" t="s">
        <v>41</v>
      </c>
      <c r="P254" s="150">
        <f t="shared" si="71"/>
        <v>0</v>
      </c>
      <c r="Q254" s="150">
        <v>0.114</v>
      </c>
      <c r="R254" s="150">
        <f t="shared" si="72"/>
        <v>2.3598000000000001E-2</v>
      </c>
      <c r="S254" s="150">
        <v>0</v>
      </c>
      <c r="T254" s="151">
        <f t="shared" si="73"/>
        <v>0</v>
      </c>
      <c r="AR254" s="152" t="s">
        <v>529</v>
      </c>
      <c r="AT254" s="152" t="s">
        <v>353</v>
      </c>
      <c r="AU254" s="152" t="s">
        <v>87</v>
      </c>
      <c r="AY254" s="13" t="s">
        <v>317</v>
      </c>
      <c r="BE254" s="153">
        <f t="shared" si="74"/>
        <v>0</v>
      </c>
      <c r="BF254" s="153">
        <f t="shared" si="75"/>
        <v>0</v>
      </c>
      <c r="BG254" s="153">
        <f t="shared" si="76"/>
        <v>0</v>
      </c>
      <c r="BH254" s="153">
        <f t="shared" si="77"/>
        <v>0</v>
      </c>
      <c r="BI254" s="153">
        <f t="shared" si="78"/>
        <v>0</v>
      </c>
      <c r="BJ254" s="13" t="s">
        <v>87</v>
      </c>
      <c r="BK254" s="153">
        <f t="shared" si="79"/>
        <v>0</v>
      </c>
      <c r="BL254" s="13" t="s">
        <v>372</v>
      </c>
      <c r="BM254" s="152" t="s">
        <v>1352</v>
      </c>
    </row>
    <row r="255" spans="2:65" s="1" customFormat="1" ht="33" customHeight="1">
      <c r="B255" s="139"/>
      <c r="C255" s="154" t="s">
        <v>1353</v>
      </c>
      <c r="D255" s="154" t="s">
        <v>353</v>
      </c>
      <c r="E255" s="155" t="s">
        <v>1354</v>
      </c>
      <c r="F255" s="156" t="s">
        <v>1355</v>
      </c>
      <c r="G255" s="157" t="s">
        <v>624</v>
      </c>
      <c r="H255" s="158">
        <v>3.2040000000000002</v>
      </c>
      <c r="I255" s="159"/>
      <c r="J255" s="160">
        <f t="shared" si="70"/>
        <v>0</v>
      </c>
      <c r="K255" s="161"/>
      <c r="L255" s="162"/>
      <c r="M255" s="163" t="s">
        <v>1</v>
      </c>
      <c r="N255" s="164" t="s">
        <v>41</v>
      </c>
      <c r="P255" s="150">
        <f t="shared" si="71"/>
        <v>0</v>
      </c>
      <c r="Q255" s="150">
        <v>1.762</v>
      </c>
      <c r="R255" s="150">
        <f t="shared" si="72"/>
        <v>5.645448</v>
      </c>
      <c r="S255" s="150">
        <v>0</v>
      </c>
      <c r="T255" s="151">
        <f t="shared" si="73"/>
        <v>0</v>
      </c>
      <c r="AR255" s="152" t="s">
        <v>529</v>
      </c>
      <c r="AT255" s="152" t="s">
        <v>353</v>
      </c>
      <c r="AU255" s="152" t="s">
        <v>87</v>
      </c>
      <c r="AY255" s="13" t="s">
        <v>317</v>
      </c>
      <c r="BE255" s="153">
        <f t="shared" si="74"/>
        <v>0</v>
      </c>
      <c r="BF255" s="153">
        <f t="shared" si="75"/>
        <v>0</v>
      </c>
      <c r="BG255" s="153">
        <f t="shared" si="76"/>
        <v>0</v>
      </c>
      <c r="BH255" s="153">
        <f t="shared" si="77"/>
        <v>0</v>
      </c>
      <c r="BI255" s="153">
        <f t="shared" si="78"/>
        <v>0</v>
      </c>
      <c r="BJ255" s="13" t="s">
        <v>87</v>
      </c>
      <c r="BK255" s="153">
        <f t="shared" si="79"/>
        <v>0</v>
      </c>
      <c r="BL255" s="13" t="s">
        <v>372</v>
      </c>
      <c r="BM255" s="152" t="s">
        <v>1356</v>
      </c>
    </row>
    <row r="256" spans="2:65" s="1" customFormat="1" ht="24.15" customHeight="1">
      <c r="B256" s="139"/>
      <c r="C256" s="154" t="s">
        <v>1357</v>
      </c>
      <c r="D256" s="154" t="s">
        <v>353</v>
      </c>
      <c r="E256" s="155" t="s">
        <v>1358</v>
      </c>
      <c r="F256" s="156" t="s">
        <v>1359</v>
      </c>
      <c r="G256" s="157" t="s">
        <v>624</v>
      </c>
      <c r="H256" s="158">
        <v>5.3449999999999998</v>
      </c>
      <c r="I256" s="159"/>
      <c r="J256" s="160">
        <f t="shared" si="70"/>
        <v>0</v>
      </c>
      <c r="K256" s="161"/>
      <c r="L256" s="162"/>
      <c r="M256" s="163" t="s">
        <v>1</v>
      </c>
      <c r="N256" s="164" t="s">
        <v>41</v>
      </c>
      <c r="P256" s="150">
        <f t="shared" si="71"/>
        <v>0</v>
      </c>
      <c r="Q256" s="150">
        <v>2.94</v>
      </c>
      <c r="R256" s="150">
        <f t="shared" si="72"/>
        <v>15.7143</v>
      </c>
      <c r="S256" s="150">
        <v>0</v>
      </c>
      <c r="T256" s="151">
        <f t="shared" si="73"/>
        <v>0</v>
      </c>
      <c r="AR256" s="152" t="s">
        <v>529</v>
      </c>
      <c r="AT256" s="152" t="s">
        <v>353</v>
      </c>
      <c r="AU256" s="152" t="s">
        <v>87</v>
      </c>
      <c r="AY256" s="13" t="s">
        <v>317</v>
      </c>
      <c r="BE256" s="153">
        <f t="shared" si="74"/>
        <v>0</v>
      </c>
      <c r="BF256" s="153">
        <f t="shared" si="75"/>
        <v>0</v>
      </c>
      <c r="BG256" s="153">
        <f t="shared" si="76"/>
        <v>0</v>
      </c>
      <c r="BH256" s="153">
        <f t="shared" si="77"/>
        <v>0</v>
      </c>
      <c r="BI256" s="153">
        <f t="shared" si="78"/>
        <v>0</v>
      </c>
      <c r="BJ256" s="13" t="s">
        <v>87</v>
      </c>
      <c r="BK256" s="153">
        <f t="shared" si="79"/>
        <v>0</v>
      </c>
      <c r="BL256" s="13" t="s">
        <v>372</v>
      </c>
      <c r="BM256" s="152" t="s">
        <v>1360</v>
      </c>
    </row>
    <row r="257" spans="2:65" s="1" customFormat="1" ht="24.15" customHeight="1">
      <c r="B257" s="139"/>
      <c r="C257" s="154" t="s">
        <v>1361</v>
      </c>
      <c r="D257" s="154" t="s">
        <v>353</v>
      </c>
      <c r="E257" s="155" t="s">
        <v>1362</v>
      </c>
      <c r="F257" s="156" t="s">
        <v>1363</v>
      </c>
      <c r="G257" s="157" t="s">
        <v>624</v>
      </c>
      <c r="H257" s="158">
        <v>8.3000000000000004E-2</v>
      </c>
      <c r="I257" s="159"/>
      <c r="J257" s="160">
        <f t="shared" si="70"/>
        <v>0</v>
      </c>
      <c r="K257" s="161"/>
      <c r="L257" s="162"/>
      <c r="M257" s="163" t="s">
        <v>1</v>
      </c>
      <c r="N257" s="164" t="s">
        <v>41</v>
      </c>
      <c r="P257" s="150">
        <f t="shared" si="71"/>
        <v>0</v>
      </c>
      <c r="Q257" s="150">
        <v>4.4999999999999998E-2</v>
      </c>
      <c r="R257" s="150">
        <f t="shared" si="72"/>
        <v>3.735E-3</v>
      </c>
      <c r="S257" s="150">
        <v>0</v>
      </c>
      <c r="T257" s="151">
        <f t="shared" si="73"/>
        <v>0</v>
      </c>
      <c r="AR257" s="152" t="s">
        <v>529</v>
      </c>
      <c r="AT257" s="152" t="s">
        <v>353</v>
      </c>
      <c r="AU257" s="152" t="s">
        <v>87</v>
      </c>
      <c r="AY257" s="13" t="s">
        <v>317</v>
      </c>
      <c r="BE257" s="153">
        <f t="shared" si="74"/>
        <v>0</v>
      </c>
      <c r="BF257" s="153">
        <f t="shared" si="75"/>
        <v>0</v>
      </c>
      <c r="BG257" s="153">
        <f t="shared" si="76"/>
        <v>0</v>
      </c>
      <c r="BH257" s="153">
        <f t="shared" si="77"/>
        <v>0</v>
      </c>
      <c r="BI257" s="153">
        <f t="shared" si="78"/>
        <v>0</v>
      </c>
      <c r="BJ257" s="13" t="s">
        <v>87</v>
      </c>
      <c r="BK257" s="153">
        <f t="shared" si="79"/>
        <v>0</v>
      </c>
      <c r="BL257" s="13" t="s">
        <v>372</v>
      </c>
      <c r="BM257" s="152" t="s">
        <v>1364</v>
      </c>
    </row>
    <row r="258" spans="2:65" s="1" customFormat="1" ht="16.5" customHeight="1">
      <c r="B258" s="139"/>
      <c r="C258" s="154" t="s">
        <v>1365</v>
      </c>
      <c r="D258" s="154" t="s">
        <v>353</v>
      </c>
      <c r="E258" s="155" t="s">
        <v>1366</v>
      </c>
      <c r="F258" s="156" t="s">
        <v>1367</v>
      </c>
      <c r="G258" s="157" t="s">
        <v>624</v>
      </c>
      <c r="H258" s="158">
        <v>1.474</v>
      </c>
      <c r="I258" s="159"/>
      <c r="J258" s="160">
        <f t="shared" si="70"/>
        <v>0</v>
      </c>
      <c r="K258" s="161"/>
      <c r="L258" s="162"/>
      <c r="M258" s="163" t="s">
        <v>1</v>
      </c>
      <c r="N258" s="164" t="s">
        <v>41</v>
      </c>
      <c r="P258" s="150">
        <f t="shared" si="71"/>
        <v>0</v>
      </c>
      <c r="Q258" s="150">
        <v>0.81</v>
      </c>
      <c r="R258" s="150">
        <f t="shared" si="72"/>
        <v>1.19394</v>
      </c>
      <c r="S258" s="150">
        <v>0</v>
      </c>
      <c r="T258" s="151">
        <f t="shared" si="73"/>
        <v>0</v>
      </c>
      <c r="AR258" s="152" t="s">
        <v>529</v>
      </c>
      <c r="AT258" s="152" t="s">
        <v>353</v>
      </c>
      <c r="AU258" s="152" t="s">
        <v>87</v>
      </c>
      <c r="AY258" s="13" t="s">
        <v>317</v>
      </c>
      <c r="BE258" s="153">
        <f t="shared" si="74"/>
        <v>0</v>
      </c>
      <c r="BF258" s="153">
        <f t="shared" si="75"/>
        <v>0</v>
      </c>
      <c r="BG258" s="153">
        <f t="shared" si="76"/>
        <v>0</v>
      </c>
      <c r="BH258" s="153">
        <f t="shared" si="77"/>
        <v>0</v>
      </c>
      <c r="BI258" s="153">
        <f t="shared" si="78"/>
        <v>0</v>
      </c>
      <c r="BJ258" s="13" t="s">
        <v>87</v>
      </c>
      <c r="BK258" s="153">
        <f t="shared" si="79"/>
        <v>0</v>
      </c>
      <c r="BL258" s="13" t="s">
        <v>372</v>
      </c>
      <c r="BM258" s="152" t="s">
        <v>1368</v>
      </c>
    </row>
    <row r="259" spans="2:65" s="11" customFormat="1" ht="22.8" customHeight="1">
      <c r="B259" s="127"/>
      <c r="D259" s="128" t="s">
        <v>74</v>
      </c>
      <c r="E259" s="137" t="s">
        <v>856</v>
      </c>
      <c r="F259" s="137" t="s">
        <v>857</v>
      </c>
      <c r="I259" s="130"/>
      <c r="J259" s="138">
        <f>BK259</f>
        <v>0</v>
      </c>
      <c r="L259" s="127"/>
      <c r="M259" s="132"/>
      <c r="P259" s="133">
        <f>SUM(P260:P262)</f>
        <v>0</v>
      </c>
      <c r="R259" s="133">
        <f>SUM(R260:R262)</f>
        <v>31.479642000000002</v>
      </c>
      <c r="T259" s="134">
        <f>SUM(T260:T262)</f>
        <v>0</v>
      </c>
      <c r="AR259" s="128" t="s">
        <v>87</v>
      </c>
      <c r="AT259" s="135" t="s">
        <v>74</v>
      </c>
      <c r="AU259" s="135" t="s">
        <v>82</v>
      </c>
      <c r="AY259" s="128" t="s">
        <v>317</v>
      </c>
      <c r="BK259" s="136">
        <f>SUM(BK260:BK262)</f>
        <v>0</v>
      </c>
    </row>
    <row r="260" spans="2:65" s="1" customFormat="1" ht="24.15" customHeight="1">
      <c r="B260" s="139"/>
      <c r="C260" s="140" t="s">
        <v>1369</v>
      </c>
      <c r="D260" s="140" t="s">
        <v>319</v>
      </c>
      <c r="E260" s="141" t="s">
        <v>1370</v>
      </c>
      <c r="F260" s="142" t="s">
        <v>1371</v>
      </c>
      <c r="G260" s="143" t="s">
        <v>375</v>
      </c>
      <c r="H260" s="144">
        <v>102.267</v>
      </c>
      <c r="I260" s="145"/>
      <c r="J260" s="146">
        <f>ROUND(I260*H260,2)</f>
        <v>0</v>
      </c>
      <c r="K260" s="147"/>
      <c r="L260" s="28"/>
      <c r="M260" s="148" t="s">
        <v>1</v>
      </c>
      <c r="N260" s="149" t="s">
        <v>41</v>
      </c>
      <c r="P260" s="150">
        <f>O260*H260</f>
        <v>0</v>
      </c>
      <c r="Q260" s="150">
        <v>0.26600000000000001</v>
      </c>
      <c r="R260" s="150">
        <f>Q260*H260</f>
        <v>27.203022000000001</v>
      </c>
      <c r="S260" s="150">
        <v>0</v>
      </c>
      <c r="T260" s="151">
        <f>S260*H260</f>
        <v>0</v>
      </c>
      <c r="AR260" s="152" t="s">
        <v>372</v>
      </c>
      <c r="AT260" s="152" t="s">
        <v>319</v>
      </c>
      <c r="AU260" s="152" t="s">
        <v>87</v>
      </c>
      <c r="AY260" s="13" t="s">
        <v>317</v>
      </c>
      <c r="BE260" s="153">
        <f>IF(N260="základná",J260,0)</f>
        <v>0</v>
      </c>
      <c r="BF260" s="153">
        <f>IF(N260="znížená",J260,0)</f>
        <v>0</v>
      </c>
      <c r="BG260" s="153">
        <f>IF(N260="zákl. prenesená",J260,0)</f>
        <v>0</v>
      </c>
      <c r="BH260" s="153">
        <f>IF(N260="zníž. prenesená",J260,0)</f>
        <v>0</v>
      </c>
      <c r="BI260" s="153">
        <f>IF(N260="nulová",J260,0)</f>
        <v>0</v>
      </c>
      <c r="BJ260" s="13" t="s">
        <v>87</v>
      </c>
      <c r="BK260" s="153">
        <f>ROUND(I260*H260,2)</f>
        <v>0</v>
      </c>
      <c r="BL260" s="13" t="s">
        <v>372</v>
      </c>
      <c r="BM260" s="152" t="s">
        <v>1372</v>
      </c>
    </row>
    <row r="261" spans="2:65" s="1" customFormat="1" ht="24.15" customHeight="1">
      <c r="B261" s="139"/>
      <c r="C261" s="140" t="s">
        <v>1373</v>
      </c>
      <c r="D261" s="140" t="s">
        <v>319</v>
      </c>
      <c r="E261" s="141" t="s">
        <v>1374</v>
      </c>
      <c r="F261" s="142" t="s">
        <v>1375</v>
      </c>
      <c r="G261" s="143" t="s">
        <v>375</v>
      </c>
      <c r="H261" s="144">
        <v>92.97</v>
      </c>
      <c r="I261" s="145"/>
      <c r="J261" s="146">
        <f>ROUND(I261*H261,2)</f>
        <v>0</v>
      </c>
      <c r="K261" s="147"/>
      <c r="L261" s="28"/>
      <c r="M261" s="148" t="s">
        <v>1</v>
      </c>
      <c r="N261" s="149" t="s">
        <v>41</v>
      </c>
      <c r="P261" s="150">
        <f>O261*H261</f>
        <v>0</v>
      </c>
      <c r="Q261" s="150">
        <v>4.5999999999999999E-2</v>
      </c>
      <c r="R261" s="150">
        <f>Q261*H261</f>
        <v>4.2766200000000003</v>
      </c>
      <c r="S261" s="150">
        <v>0</v>
      </c>
      <c r="T261" s="151">
        <f>S261*H261</f>
        <v>0</v>
      </c>
      <c r="AR261" s="152" t="s">
        <v>372</v>
      </c>
      <c r="AT261" s="152" t="s">
        <v>319</v>
      </c>
      <c r="AU261" s="152" t="s">
        <v>87</v>
      </c>
      <c r="AY261" s="13" t="s">
        <v>317</v>
      </c>
      <c r="BE261" s="153">
        <f>IF(N261="základná",J261,0)</f>
        <v>0</v>
      </c>
      <c r="BF261" s="153">
        <f>IF(N261="znížená",J261,0)</f>
        <v>0</v>
      </c>
      <c r="BG261" s="153">
        <f>IF(N261="zákl. prenesená",J261,0)</f>
        <v>0</v>
      </c>
      <c r="BH261" s="153">
        <f>IF(N261="zníž. prenesená",J261,0)</f>
        <v>0</v>
      </c>
      <c r="BI261" s="153">
        <f>IF(N261="nulová",J261,0)</f>
        <v>0</v>
      </c>
      <c r="BJ261" s="13" t="s">
        <v>87</v>
      </c>
      <c r="BK261" s="153">
        <f>ROUND(I261*H261,2)</f>
        <v>0</v>
      </c>
      <c r="BL261" s="13" t="s">
        <v>372</v>
      </c>
      <c r="BM261" s="152" t="s">
        <v>1376</v>
      </c>
    </row>
    <row r="262" spans="2:65" s="1" customFormat="1" ht="24.15" customHeight="1">
      <c r="B262" s="139"/>
      <c r="C262" s="140" t="s">
        <v>1377</v>
      </c>
      <c r="D262" s="140" t="s">
        <v>319</v>
      </c>
      <c r="E262" s="141" t="s">
        <v>1378</v>
      </c>
      <c r="F262" s="142" t="s">
        <v>1379</v>
      </c>
      <c r="G262" s="143" t="s">
        <v>652</v>
      </c>
      <c r="H262" s="176"/>
      <c r="I262" s="145"/>
      <c r="J262" s="146">
        <f>ROUND(I262*H262,2)</f>
        <v>0</v>
      </c>
      <c r="K262" s="147"/>
      <c r="L262" s="28"/>
      <c r="M262" s="148" t="s">
        <v>1</v>
      </c>
      <c r="N262" s="149" t="s">
        <v>41</v>
      </c>
      <c r="P262" s="150">
        <f>O262*H262</f>
        <v>0</v>
      </c>
      <c r="Q262" s="150">
        <v>0</v>
      </c>
      <c r="R262" s="150">
        <f>Q262*H262</f>
        <v>0</v>
      </c>
      <c r="S262" s="150">
        <v>0</v>
      </c>
      <c r="T262" s="151">
        <f>S262*H262</f>
        <v>0</v>
      </c>
      <c r="AR262" s="152" t="s">
        <v>372</v>
      </c>
      <c r="AT262" s="152" t="s">
        <v>319</v>
      </c>
      <c r="AU262" s="152" t="s">
        <v>87</v>
      </c>
      <c r="AY262" s="13" t="s">
        <v>317</v>
      </c>
      <c r="BE262" s="153">
        <f>IF(N262="základná",J262,0)</f>
        <v>0</v>
      </c>
      <c r="BF262" s="153">
        <f>IF(N262="znížená",J262,0)</f>
        <v>0</v>
      </c>
      <c r="BG262" s="153">
        <f>IF(N262="zákl. prenesená",J262,0)</f>
        <v>0</v>
      </c>
      <c r="BH262" s="153">
        <f>IF(N262="zníž. prenesená",J262,0)</f>
        <v>0</v>
      </c>
      <c r="BI262" s="153">
        <f>IF(N262="nulová",J262,0)</f>
        <v>0</v>
      </c>
      <c r="BJ262" s="13" t="s">
        <v>87</v>
      </c>
      <c r="BK262" s="153">
        <f>ROUND(I262*H262,2)</f>
        <v>0</v>
      </c>
      <c r="BL262" s="13" t="s">
        <v>372</v>
      </c>
      <c r="BM262" s="152" t="s">
        <v>1380</v>
      </c>
    </row>
    <row r="263" spans="2:65" s="11" customFormat="1" ht="22.8" customHeight="1">
      <c r="B263" s="127"/>
      <c r="D263" s="128" t="s">
        <v>74</v>
      </c>
      <c r="E263" s="137" t="s">
        <v>644</v>
      </c>
      <c r="F263" s="137" t="s">
        <v>645</v>
      </c>
      <c r="I263" s="130"/>
      <c r="J263" s="138">
        <f>BK263</f>
        <v>0</v>
      </c>
      <c r="L263" s="127"/>
      <c r="M263" s="132"/>
      <c r="P263" s="133">
        <f>SUM(P264:P265)</f>
        <v>0</v>
      </c>
      <c r="R263" s="133">
        <f>SUM(R264:R265)</f>
        <v>1E-3</v>
      </c>
      <c r="T263" s="134">
        <f>SUM(T264:T265)</f>
        <v>0</v>
      </c>
      <c r="AR263" s="128" t="s">
        <v>87</v>
      </c>
      <c r="AT263" s="135" t="s">
        <v>74</v>
      </c>
      <c r="AU263" s="135" t="s">
        <v>82</v>
      </c>
      <c r="AY263" s="128" t="s">
        <v>317</v>
      </c>
      <c r="BK263" s="136">
        <f>SUM(BK264:BK265)</f>
        <v>0</v>
      </c>
    </row>
    <row r="264" spans="2:65" s="1" customFormat="1" ht="37.799999999999997" customHeight="1">
      <c r="B264" s="139"/>
      <c r="C264" s="140" t="s">
        <v>589</v>
      </c>
      <c r="D264" s="140" t="s">
        <v>319</v>
      </c>
      <c r="E264" s="141" t="s">
        <v>1381</v>
      </c>
      <c r="F264" s="142" t="s">
        <v>1382</v>
      </c>
      <c r="G264" s="143" t="s">
        <v>648</v>
      </c>
      <c r="H264" s="144">
        <v>1</v>
      </c>
      <c r="I264" s="145"/>
      <c r="J264" s="146">
        <f>ROUND(I264*H264,2)</f>
        <v>0</v>
      </c>
      <c r="K264" s="147"/>
      <c r="L264" s="28"/>
      <c r="M264" s="148" t="s">
        <v>1</v>
      </c>
      <c r="N264" s="149" t="s">
        <v>41</v>
      </c>
      <c r="P264" s="150">
        <f>O264*H264</f>
        <v>0</v>
      </c>
      <c r="Q264" s="150">
        <v>1E-3</v>
      </c>
      <c r="R264" s="150">
        <f>Q264*H264</f>
        <v>1E-3</v>
      </c>
      <c r="S264" s="150">
        <v>0</v>
      </c>
      <c r="T264" s="151">
        <f>S264*H264</f>
        <v>0</v>
      </c>
      <c r="AR264" s="152" t="s">
        <v>372</v>
      </c>
      <c r="AT264" s="152" t="s">
        <v>319</v>
      </c>
      <c r="AU264" s="152" t="s">
        <v>87</v>
      </c>
      <c r="AY264" s="13" t="s">
        <v>317</v>
      </c>
      <c r="BE264" s="153">
        <f>IF(N264="základná",J264,0)</f>
        <v>0</v>
      </c>
      <c r="BF264" s="153">
        <f>IF(N264="znížená",J264,0)</f>
        <v>0</v>
      </c>
      <c r="BG264" s="153">
        <f>IF(N264="zákl. prenesená",J264,0)</f>
        <v>0</v>
      </c>
      <c r="BH264" s="153">
        <f>IF(N264="zníž. prenesená",J264,0)</f>
        <v>0</v>
      </c>
      <c r="BI264" s="153">
        <f>IF(N264="nulová",J264,0)</f>
        <v>0</v>
      </c>
      <c r="BJ264" s="13" t="s">
        <v>87</v>
      </c>
      <c r="BK264" s="153">
        <f>ROUND(I264*H264,2)</f>
        <v>0</v>
      </c>
      <c r="BL264" s="13" t="s">
        <v>372</v>
      </c>
      <c r="BM264" s="152" t="s">
        <v>1383</v>
      </c>
    </row>
    <row r="265" spans="2:65" s="1" customFormat="1" ht="24.15" customHeight="1">
      <c r="B265" s="139"/>
      <c r="C265" s="140" t="s">
        <v>1384</v>
      </c>
      <c r="D265" s="140" t="s">
        <v>319</v>
      </c>
      <c r="E265" s="141" t="s">
        <v>650</v>
      </c>
      <c r="F265" s="142" t="s">
        <v>651</v>
      </c>
      <c r="G265" s="143" t="s">
        <v>652</v>
      </c>
      <c r="H265" s="176"/>
      <c r="I265" s="145"/>
      <c r="J265" s="146">
        <f>ROUND(I265*H265,2)</f>
        <v>0</v>
      </c>
      <c r="K265" s="147"/>
      <c r="L265" s="28"/>
      <c r="M265" s="148" t="s">
        <v>1</v>
      </c>
      <c r="N265" s="149" t="s">
        <v>41</v>
      </c>
      <c r="P265" s="150">
        <f>O265*H265</f>
        <v>0</v>
      </c>
      <c r="Q265" s="150">
        <v>0</v>
      </c>
      <c r="R265" s="150">
        <f>Q265*H265</f>
        <v>0</v>
      </c>
      <c r="S265" s="150">
        <v>0</v>
      </c>
      <c r="T265" s="151">
        <f>S265*H265</f>
        <v>0</v>
      </c>
      <c r="AR265" s="152" t="s">
        <v>372</v>
      </c>
      <c r="AT265" s="152" t="s">
        <v>319</v>
      </c>
      <c r="AU265" s="152" t="s">
        <v>87</v>
      </c>
      <c r="AY265" s="13" t="s">
        <v>317</v>
      </c>
      <c r="BE265" s="153">
        <f>IF(N265="základná",J265,0)</f>
        <v>0</v>
      </c>
      <c r="BF265" s="153">
        <f>IF(N265="znížená",J265,0)</f>
        <v>0</v>
      </c>
      <c r="BG265" s="153">
        <f>IF(N265="zákl. prenesená",J265,0)</f>
        <v>0</v>
      </c>
      <c r="BH265" s="153">
        <f>IF(N265="zníž. prenesená",J265,0)</f>
        <v>0</v>
      </c>
      <c r="BI265" s="153">
        <f>IF(N265="nulová",J265,0)</f>
        <v>0</v>
      </c>
      <c r="BJ265" s="13" t="s">
        <v>87</v>
      </c>
      <c r="BK265" s="153">
        <f>ROUND(I265*H265,2)</f>
        <v>0</v>
      </c>
      <c r="BL265" s="13" t="s">
        <v>372</v>
      </c>
      <c r="BM265" s="152" t="s">
        <v>1385</v>
      </c>
    </row>
    <row r="266" spans="2:65" s="11" customFormat="1" ht="22.8" customHeight="1">
      <c r="B266" s="127"/>
      <c r="D266" s="128" t="s">
        <v>74</v>
      </c>
      <c r="E266" s="137" t="s">
        <v>654</v>
      </c>
      <c r="F266" s="137" t="s">
        <v>655</v>
      </c>
      <c r="I266" s="130"/>
      <c r="J266" s="138">
        <f>BK266</f>
        <v>0</v>
      </c>
      <c r="L266" s="127"/>
      <c r="M266" s="132"/>
      <c r="P266" s="133">
        <f>P267</f>
        <v>0</v>
      </c>
      <c r="R266" s="133">
        <f>R267</f>
        <v>33.594285999999997</v>
      </c>
      <c r="T266" s="134">
        <f>T267</f>
        <v>0</v>
      </c>
      <c r="AR266" s="128" t="s">
        <v>87</v>
      </c>
      <c r="AT266" s="135" t="s">
        <v>74</v>
      </c>
      <c r="AU266" s="135" t="s">
        <v>82</v>
      </c>
      <c r="AY266" s="128" t="s">
        <v>317</v>
      </c>
      <c r="BK266" s="136">
        <f>BK267</f>
        <v>0</v>
      </c>
    </row>
    <row r="267" spans="2:65" s="1" customFormat="1" ht="37.799999999999997" customHeight="1">
      <c r="B267" s="139"/>
      <c r="C267" s="140" t="s">
        <v>1386</v>
      </c>
      <c r="D267" s="140" t="s">
        <v>319</v>
      </c>
      <c r="E267" s="141" t="s">
        <v>1387</v>
      </c>
      <c r="F267" s="142" t="s">
        <v>1388</v>
      </c>
      <c r="G267" s="143" t="s">
        <v>375</v>
      </c>
      <c r="H267" s="144">
        <v>275.363</v>
      </c>
      <c r="I267" s="145"/>
      <c r="J267" s="146">
        <f>ROUND(I267*H267,2)</f>
        <v>0</v>
      </c>
      <c r="K267" s="147"/>
      <c r="L267" s="28"/>
      <c r="M267" s="148" t="s">
        <v>1</v>
      </c>
      <c r="N267" s="149" t="s">
        <v>41</v>
      </c>
      <c r="P267" s="150">
        <f>O267*H267</f>
        <v>0</v>
      </c>
      <c r="Q267" s="150">
        <v>0.122</v>
      </c>
      <c r="R267" s="150">
        <f>Q267*H267</f>
        <v>33.594285999999997</v>
      </c>
      <c r="S267" s="150">
        <v>0</v>
      </c>
      <c r="T267" s="151">
        <f>S267*H267</f>
        <v>0</v>
      </c>
      <c r="AR267" s="152" t="s">
        <v>372</v>
      </c>
      <c r="AT267" s="152" t="s">
        <v>319</v>
      </c>
      <c r="AU267" s="152" t="s">
        <v>87</v>
      </c>
      <c r="AY267" s="13" t="s">
        <v>317</v>
      </c>
      <c r="BE267" s="153">
        <f>IF(N267="základná",J267,0)</f>
        <v>0</v>
      </c>
      <c r="BF267" s="153">
        <f>IF(N267="znížená",J267,0)</f>
        <v>0</v>
      </c>
      <c r="BG267" s="153">
        <f>IF(N267="zákl. prenesená",J267,0)</f>
        <v>0</v>
      </c>
      <c r="BH267" s="153">
        <f>IF(N267="zníž. prenesená",J267,0)</f>
        <v>0</v>
      </c>
      <c r="BI267" s="153">
        <f>IF(N267="nulová",J267,0)</f>
        <v>0</v>
      </c>
      <c r="BJ267" s="13" t="s">
        <v>87</v>
      </c>
      <c r="BK267" s="153">
        <f>ROUND(I267*H267,2)</f>
        <v>0</v>
      </c>
      <c r="BL267" s="13" t="s">
        <v>372</v>
      </c>
      <c r="BM267" s="152" t="s">
        <v>1389</v>
      </c>
    </row>
    <row r="268" spans="2:65" s="11" customFormat="1" ht="22.8" customHeight="1">
      <c r="B268" s="127"/>
      <c r="D268" s="128" t="s">
        <v>74</v>
      </c>
      <c r="E268" s="137" t="s">
        <v>1390</v>
      </c>
      <c r="F268" s="137" t="s">
        <v>1391</v>
      </c>
      <c r="I268" s="130"/>
      <c r="J268" s="138">
        <f>BK268</f>
        <v>0</v>
      </c>
      <c r="L268" s="127"/>
      <c r="M268" s="132"/>
      <c r="P268" s="133">
        <f>SUM(P269:P270)</f>
        <v>0</v>
      </c>
      <c r="R268" s="133">
        <f>SUM(R269:R270)</f>
        <v>19.041399000000002</v>
      </c>
      <c r="T268" s="134">
        <f>SUM(T269:T270)</f>
        <v>0</v>
      </c>
      <c r="AR268" s="128" t="s">
        <v>87</v>
      </c>
      <c r="AT268" s="135" t="s">
        <v>74</v>
      </c>
      <c r="AU268" s="135" t="s">
        <v>82</v>
      </c>
      <c r="AY268" s="128" t="s">
        <v>317</v>
      </c>
      <c r="BK268" s="136">
        <f>SUM(BK269:BK270)</f>
        <v>0</v>
      </c>
    </row>
    <row r="269" spans="2:65" s="1" customFormat="1" ht="33" customHeight="1">
      <c r="B269" s="139"/>
      <c r="C269" s="140" t="s">
        <v>1392</v>
      </c>
      <c r="D269" s="140" t="s">
        <v>319</v>
      </c>
      <c r="E269" s="141" t="s">
        <v>1393</v>
      </c>
      <c r="F269" s="142" t="s">
        <v>1394</v>
      </c>
      <c r="G269" s="143" t="s">
        <v>375</v>
      </c>
      <c r="H269" s="144">
        <v>230.679</v>
      </c>
      <c r="I269" s="145"/>
      <c r="J269" s="146">
        <f>ROUND(I269*H269,2)</f>
        <v>0</v>
      </c>
      <c r="K269" s="147"/>
      <c r="L269" s="28"/>
      <c r="M269" s="148" t="s">
        <v>1</v>
      </c>
      <c r="N269" s="149" t="s">
        <v>41</v>
      </c>
      <c r="P269" s="150">
        <f>O269*H269</f>
        <v>0</v>
      </c>
      <c r="Q269" s="150">
        <v>8.1000000000000003E-2</v>
      </c>
      <c r="R269" s="150">
        <f>Q269*H269</f>
        <v>18.684999000000001</v>
      </c>
      <c r="S269" s="150">
        <v>0</v>
      </c>
      <c r="T269" s="151">
        <f>S269*H269</f>
        <v>0</v>
      </c>
      <c r="AR269" s="152" t="s">
        <v>372</v>
      </c>
      <c r="AT269" s="152" t="s">
        <v>319</v>
      </c>
      <c r="AU269" s="152" t="s">
        <v>87</v>
      </c>
      <c r="AY269" s="13" t="s">
        <v>317</v>
      </c>
      <c r="BE269" s="153">
        <f>IF(N269="základná",J269,0)</f>
        <v>0</v>
      </c>
      <c r="BF269" s="153">
        <f>IF(N269="znížená",J269,0)</f>
        <v>0</v>
      </c>
      <c r="BG269" s="153">
        <f>IF(N269="zákl. prenesená",J269,0)</f>
        <v>0</v>
      </c>
      <c r="BH269" s="153">
        <f>IF(N269="zníž. prenesená",J269,0)</f>
        <v>0</v>
      </c>
      <c r="BI269" s="153">
        <f>IF(N269="nulová",J269,0)</f>
        <v>0</v>
      </c>
      <c r="BJ269" s="13" t="s">
        <v>87</v>
      </c>
      <c r="BK269" s="153">
        <f>ROUND(I269*H269,2)</f>
        <v>0</v>
      </c>
      <c r="BL269" s="13" t="s">
        <v>372</v>
      </c>
      <c r="BM269" s="152" t="s">
        <v>1395</v>
      </c>
    </row>
    <row r="270" spans="2:65" s="1" customFormat="1" ht="37.799999999999997" customHeight="1">
      <c r="B270" s="139"/>
      <c r="C270" s="140" t="s">
        <v>1396</v>
      </c>
      <c r="D270" s="140" t="s">
        <v>319</v>
      </c>
      <c r="E270" s="141" t="s">
        <v>1397</v>
      </c>
      <c r="F270" s="142" t="s">
        <v>1398</v>
      </c>
      <c r="G270" s="143" t="s">
        <v>375</v>
      </c>
      <c r="H270" s="144">
        <v>32.4</v>
      </c>
      <c r="I270" s="145"/>
      <c r="J270" s="146">
        <f>ROUND(I270*H270,2)</f>
        <v>0</v>
      </c>
      <c r="K270" s="147"/>
      <c r="L270" s="28"/>
      <c r="M270" s="148" t="s">
        <v>1</v>
      </c>
      <c r="N270" s="149" t="s">
        <v>41</v>
      </c>
      <c r="P270" s="150">
        <f>O270*H270</f>
        <v>0</v>
      </c>
      <c r="Q270" s="150">
        <v>1.0999999999999999E-2</v>
      </c>
      <c r="R270" s="150">
        <f>Q270*H270</f>
        <v>0.35639999999999994</v>
      </c>
      <c r="S270" s="150">
        <v>0</v>
      </c>
      <c r="T270" s="151">
        <f>S270*H270</f>
        <v>0</v>
      </c>
      <c r="AR270" s="152" t="s">
        <v>372</v>
      </c>
      <c r="AT270" s="152" t="s">
        <v>319</v>
      </c>
      <c r="AU270" s="152" t="s">
        <v>87</v>
      </c>
      <c r="AY270" s="13" t="s">
        <v>317</v>
      </c>
      <c r="BE270" s="153">
        <f>IF(N270="základná",J270,0)</f>
        <v>0</v>
      </c>
      <c r="BF270" s="153">
        <f>IF(N270="znížená",J270,0)</f>
        <v>0</v>
      </c>
      <c r="BG270" s="153">
        <f>IF(N270="zákl. prenesená",J270,0)</f>
        <v>0</v>
      </c>
      <c r="BH270" s="153">
        <f>IF(N270="zníž. prenesená",J270,0)</f>
        <v>0</v>
      </c>
      <c r="BI270" s="153">
        <f>IF(N270="nulová",J270,0)</f>
        <v>0</v>
      </c>
      <c r="BJ270" s="13" t="s">
        <v>87</v>
      </c>
      <c r="BK270" s="153">
        <f>ROUND(I270*H270,2)</f>
        <v>0</v>
      </c>
      <c r="BL270" s="13" t="s">
        <v>372</v>
      </c>
      <c r="BM270" s="152" t="s">
        <v>1399</v>
      </c>
    </row>
    <row r="271" spans="2:65" s="11" customFormat="1" ht="25.95" customHeight="1">
      <c r="B271" s="127"/>
      <c r="D271" s="128" t="s">
        <v>74</v>
      </c>
      <c r="E271" s="129" t="s">
        <v>889</v>
      </c>
      <c r="F271" s="129" t="s">
        <v>890</v>
      </c>
      <c r="I271" s="130"/>
      <c r="J271" s="131">
        <f>BK271</f>
        <v>0</v>
      </c>
      <c r="L271" s="127"/>
      <c r="M271" s="132"/>
      <c r="P271" s="133">
        <f>P272</f>
        <v>0</v>
      </c>
      <c r="R271" s="133">
        <f>R272</f>
        <v>0</v>
      </c>
      <c r="T271" s="134">
        <f>T272</f>
        <v>0</v>
      </c>
      <c r="AR271" s="128" t="s">
        <v>259</v>
      </c>
      <c r="AT271" s="135" t="s">
        <v>74</v>
      </c>
      <c r="AU271" s="135" t="s">
        <v>75</v>
      </c>
      <c r="AY271" s="128" t="s">
        <v>317</v>
      </c>
      <c r="BK271" s="136">
        <f>BK272</f>
        <v>0</v>
      </c>
    </row>
    <row r="272" spans="2:65" s="1" customFormat="1" ht="16.5" customHeight="1">
      <c r="B272" s="139"/>
      <c r="C272" s="140" t="s">
        <v>1400</v>
      </c>
      <c r="D272" s="140" t="s">
        <v>319</v>
      </c>
      <c r="E272" s="141" t="s">
        <v>892</v>
      </c>
      <c r="F272" s="142" t="s">
        <v>893</v>
      </c>
      <c r="G272" s="143" t="s">
        <v>433</v>
      </c>
      <c r="H272" s="144">
        <v>1</v>
      </c>
      <c r="I272" s="145"/>
      <c r="J272" s="146">
        <f>ROUND(I272*H272,2)</f>
        <v>0</v>
      </c>
      <c r="K272" s="147"/>
      <c r="L272" s="28"/>
      <c r="M272" s="165" t="s">
        <v>1</v>
      </c>
      <c r="N272" s="166" t="s">
        <v>41</v>
      </c>
      <c r="O272" s="167"/>
      <c r="P272" s="168">
        <f>O272*H272</f>
        <v>0</v>
      </c>
      <c r="Q272" s="168">
        <v>0</v>
      </c>
      <c r="R272" s="168">
        <f>Q272*H272</f>
        <v>0</v>
      </c>
      <c r="S272" s="168">
        <v>0</v>
      </c>
      <c r="T272" s="169">
        <f>S272*H272</f>
        <v>0</v>
      </c>
      <c r="AR272" s="152" t="s">
        <v>894</v>
      </c>
      <c r="AT272" s="152" t="s">
        <v>319</v>
      </c>
      <c r="AU272" s="152" t="s">
        <v>82</v>
      </c>
      <c r="AY272" s="13" t="s">
        <v>317</v>
      </c>
      <c r="BE272" s="153">
        <f>IF(N272="základná",J272,0)</f>
        <v>0</v>
      </c>
      <c r="BF272" s="153">
        <f>IF(N272="znížená",J272,0)</f>
        <v>0</v>
      </c>
      <c r="BG272" s="153">
        <f>IF(N272="zákl. prenesená",J272,0)</f>
        <v>0</v>
      </c>
      <c r="BH272" s="153">
        <f>IF(N272="zníž. prenesená",J272,0)</f>
        <v>0</v>
      </c>
      <c r="BI272" s="153">
        <f>IF(N272="nulová",J272,0)</f>
        <v>0</v>
      </c>
      <c r="BJ272" s="13" t="s">
        <v>87</v>
      </c>
      <c r="BK272" s="153">
        <f>ROUND(I272*H272,2)</f>
        <v>0</v>
      </c>
      <c r="BL272" s="13" t="s">
        <v>894</v>
      </c>
      <c r="BM272" s="152" t="s">
        <v>1401</v>
      </c>
    </row>
    <row r="273" spans="2:12" s="1" customFormat="1" ht="6.9" customHeight="1">
      <c r="B273" s="43"/>
      <c r="C273" s="44"/>
      <c r="D273" s="44"/>
      <c r="E273" s="44"/>
      <c r="F273" s="44"/>
      <c r="G273" s="44"/>
      <c r="H273" s="44"/>
      <c r="I273" s="44"/>
      <c r="J273" s="44"/>
      <c r="K273" s="44"/>
      <c r="L273" s="28"/>
    </row>
  </sheetData>
  <autoFilter ref="C145:K272" xr:uid="{00000000-0009-0000-0000-000009000000}"/>
  <mergeCells count="15">
    <mergeCell ref="E132:H132"/>
    <mergeCell ref="E136:H136"/>
    <mergeCell ref="E134:H134"/>
    <mergeCell ref="E138:H13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225"/>
  <sheetViews>
    <sheetView showGridLines="0" topLeftCell="A133" workbookViewId="0">
      <selection activeCell="W128" sqref="W128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01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3" t="s">
        <v>128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" customHeight="1">
      <c r="B4" s="16"/>
      <c r="D4" s="17" t="s">
        <v>286</v>
      </c>
      <c r="L4" s="16"/>
      <c r="M4" s="92" t="s">
        <v>9</v>
      </c>
      <c r="AT4" s="13" t="s">
        <v>3</v>
      </c>
    </row>
    <row r="5" spans="2:46" ht="6.9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226" t="str">
        <f>'Rekapitulácia stavby'!K6</f>
        <v>Archeoskanzen Bojná</v>
      </c>
      <c r="F7" s="227"/>
      <c r="G7" s="227"/>
      <c r="H7" s="227"/>
      <c r="L7" s="16"/>
    </row>
    <row r="8" spans="2:46" ht="13.2">
      <c r="B8" s="16"/>
      <c r="D8" s="23" t="s">
        <v>287</v>
      </c>
      <c r="L8" s="16"/>
    </row>
    <row r="9" spans="2:46" ht="16.5" customHeight="1">
      <c r="B9" s="16"/>
      <c r="E9" s="226" t="s">
        <v>909</v>
      </c>
      <c r="F9" s="183"/>
      <c r="G9" s="183"/>
      <c r="H9" s="183"/>
      <c r="L9" s="16"/>
    </row>
    <row r="10" spans="2:46" ht="12" customHeight="1">
      <c r="B10" s="16"/>
      <c r="D10" s="23" t="s">
        <v>289</v>
      </c>
      <c r="L10" s="16"/>
    </row>
    <row r="11" spans="2:46" s="1" customFormat="1" ht="16.5" customHeight="1">
      <c r="B11" s="28"/>
      <c r="E11" s="221" t="s">
        <v>1057</v>
      </c>
      <c r="F11" s="228"/>
      <c r="G11" s="228"/>
      <c r="H11" s="228"/>
      <c r="L11" s="28"/>
    </row>
    <row r="12" spans="2:46" s="1" customFormat="1" ht="12" customHeight="1">
      <c r="B12" s="28"/>
      <c r="D12" s="23" t="s">
        <v>291</v>
      </c>
      <c r="L12" s="28"/>
    </row>
    <row r="13" spans="2:46" s="1" customFormat="1" ht="16.5" customHeight="1">
      <c r="B13" s="28"/>
      <c r="E13" s="208" t="s">
        <v>1402</v>
      </c>
      <c r="F13" s="228"/>
      <c r="G13" s="228"/>
      <c r="H13" s="228"/>
      <c r="L13" s="28"/>
    </row>
    <row r="14" spans="2:46" s="1" customFormat="1" ht="10.199999999999999">
      <c r="B14" s="28"/>
      <c r="L14" s="28"/>
    </row>
    <row r="15" spans="2:46" s="1" customFormat="1" ht="12" customHeight="1">
      <c r="B15" s="28"/>
      <c r="D15" s="23" t="s">
        <v>17</v>
      </c>
      <c r="F15" s="21" t="s">
        <v>1</v>
      </c>
      <c r="I15" s="23" t="s">
        <v>18</v>
      </c>
      <c r="J15" s="21" t="s">
        <v>1</v>
      </c>
      <c r="L15" s="28"/>
    </row>
    <row r="16" spans="2:46" s="1" customFormat="1" ht="12" customHeight="1">
      <c r="B16" s="28"/>
      <c r="D16" s="23" t="s">
        <v>19</v>
      </c>
      <c r="F16" s="21" t="s">
        <v>20</v>
      </c>
      <c r="I16" s="23" t="s">
        <v>21</v>
      </c>
      <c r="J16" s="51" t="str">
        <f>'Rekapitulácia stavby'!AN8</f>
        <v>19. 6. 2024</v>
      </c>
      <c r="L16" s="28"/>
    </row>
    <row r="17" spans="2:12" s="1" customFormat="1" ht="10.8" customHeight="1">
      <c r="B17" s="28"/>
      <c r="L17" s="28"/>
    </row>
    <row r="18" spans="2:12" s="1" customFormat="1" ht="12" customHeight="1">
      <c r="B18" s="28"/>
      <c r="D18" s="23" t="s">
        <v>23</v>
      </c>
      <c r="I18" s="23" t="s">
        <v>24</v>
      </c>
      <c r="J18" s="21" t="s">
        <v>1</v>
      </c>
      <c r="L18" s="28"/>
    </row>
    <row r="19" spans="2:12" s="1" customFormat="1" ht="18" customHeight="1">
      <c r="B19" s="28"/>
      <c r="E19" s="21" t="s">
        <v>25</v>
      </c>
      <c r="I19" s="23" t="s">
        <v>26</v>
      </c>
      <c r="J19" s="21" t="s">
        <v>1</v>
      </c>
      <c r="L19" s="28"/>
    </row>
    <row r="20" spans="2:12" s="1" customFormat="1" ht="6.9" customHeight="1">
      <c r="B20" s="28"/>
      <c r="L20" s="28"/>
    </row>
    <row r="21" spans="2:12" s="1" customFormat="1" ht="12" customHeight="1">
      <c r="B21" s="28"/>
      <c r="D21" s="23" t="s">
        <v>27</v>
      </c>
      <c r="I21" s="23" t="s">
        <v>24</v>
      </c>
      <c r="J21" s="24" t="str">
        <f>'Rekapitulácia stavby'!AN13</f>
        <v>Vyplň údaj</v>
      </c>
      <c r="L21" s="28"/>
    </row>
    <row r="22" spans="2:12" s="1" customFormat="1" ht="18" customHeight="1">
      <c r="B22" s="28"/>
      <c r="E22" s="229" t="str">
        <f>'Rekapitulácia stavby'!E14</f>
        <v>Vyplň údaj</v>
      </c>
      <c r="F22" s="182"/>
      <c r="G22" s="182"/>
      <c r="H22" s="182"/>
      <c r="I22" s="23" t="s">
        <v>26</v>
      </c>
      <c r="J22" s="24" t="str">
        <f>'Rekapitulácia stavby'!AN14</f>
        <v>Vyplň údaj</v>
      </c>
      <c r="L22" s="28"/>
    </row>
    <row r="23" spans="2:12" s="1" customFormat="1" ht="6.9" customHeight="1">
      <c r="B23" s="28"/>
      <c r="L23" s="28"/>
    </row>
    <row r="24" spans="2:12" s="1" customFormat="1" ht="12" customHeight="1">
      <c r="B24" s="28"/>
      <c r="D24" s="23" t="s">
        <v>29</v>
      </c>
      <c r="I24" s="23" t="s">
        <v>24</v>
      </c>
      <c r="J24" s="21" t="s">
        <v>1</v>
      </c>
      <c r="L24" s="28"/>
    </row>
    <row r="25" spans="2:12" s="1" customFormat="1" ht="18" customHeight="1">
      <c r="B25" s="28"/>
      <c r="E25" s="21" t="s">
        <v>30</v>
      </c>
      <c r="I25" s="23" t="s">
        <v>26</v>
      </c>
      <c r="J25" s="21" t="s">
        <v>1</v>
      </c>
      <c r="L25" s="28"/>
    </row>
    <row r="26" spans="2:12" s="1" customFormat="1" ht="6.9" customHeight="1">
      <c r="B26" s="28"/>
      <c r="L26" s="28"/>
    </row>
    <row r="27" spans="2:12" s="1" customFormat="1" ht="12" customHeight="1">
      <c r="B27" s="28"/>
      <c r="D27" s="23" t="s">
        <v>32</v>
      </c>
      <c r="I27" s="23" t="s">
        <v>24</v>
      </c>
      <c r="J27" s="21" t="s">
        <v>1</v>
      </c>
      <c r="L27" s="28"/>
    </row>
    <row r="28" spans="2:12" s="1" customFormat="1" ht="18" customHeight="1">
      <c r="B28" s="28"/>
      <c r="E28" s="21" t="s">
        <v>30</v>
      </c>
      <c r="I28" s="23" t="s">
        <v>26</v>
      </c>
      <c r="J28" s="21" t="s">
        <v>1</v>
      </c>
      <c r="L28" s="28"/>
    </row>
    <row r="29" spans="2:12" s="1" customFormat="1" ht="6.9" customHeight="1">
      <c r="B29" s="28"/>
      <c r="L29" s="28"/>
    </row>
    <row r="30" spans="2:12" s="1" customFormat="1" ht="12" customHeight="1">
      <c r="B30" s="28"/>
      <c r="D30" s="23" t="s">
        <v>33</v>
      </c>
      <c r="L30" s="28"/>
    </row>
    <row r="31" spans="2:12" s="7" customFormat="1" ht="16.5" customHeight="1">
      <c r="B31" s="93"/>
      <c r="E31" s="187" t="s">
        <v>1</v>
      </c>
      <c r="F31" s="187"/>
      <c r="G31" s="187"/>
      <c r="H31" s="187"/>
      <c r="L31" s="93"/>
    </row>
    <row r="32" spans="2:12" s="1" customFormat="1" ht="6.9" customHeight="1">
      <c r="B32" s="28"/>
      <c r="L32" s="28"/>
    </row>
    <row r="33" spans="2:12" s="1" customFormat="1" ht="6.9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35" customHeight="1">
      <c r="B34" s="28"/>
      <c r="D34" s="94" t="s">
        <v>35</v>
      </c>
      <c r="J34" s="65">
        <f>ROUND(J130, 2)</f>
        <v>0</v>
      </c>
      <c r="L34" s="28"/>
    </row>
    <row r="35" spans="2:12" s="1" customFormat="1" ht="6.9" customHeight="1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4" customHeight="1">
      <c r="B36" s="28"/>
      <c r="F36" s="31" t="s">
        <v>37</v>
      </c>
      <c r="I36" s="31" t="s">
        <v>36</v>
      </c>
      <c r="J36" s="31" t="s">
        <v>38</v>
      </c>
      <c r="L36" s="28"/>
    </row>
    <row r="37" spans="2:12" s="1" customFormat="1" ht="14.4" customHeight="1">
      <c r="B37" s="28"/>
      <c r="D37" s="54" t="s">
        <v>39</v>
      </c>
      <c r="E37" s="33" t="s">
        <v>40</v>
      </c>
      <c r="F37" s="95">
        <f>ROUND((SUM(BE130:BE224)),  2)</f>
        <v>0</v>
      </c>
      <c r="G37" s="96"/>
      <c r="H37" s="96"/>
      <c r="I37" s="97">
        <v>0.2</v>
      </c>
      <c r="J37" s="95">
        <f>ROUND(((SUM(BE130:BE224))*I37),  2)</f>
        <v>0</v>
      </c>
      <c r="L37" s="28"/>
    </row>
    <row r="38" spans="2:12" s="1" customFormat="1" ht="14.4" customHeight="1">
      <c r="B38" s="28"/>
      <c r="E38" s="33" t="s">
        <v>41</v>
      </c>
      <c r="F38" s="95">
        <f>ROUND((SUM(BF130:BF224)),  2)</f>
        <v>0</v>
      </c>
      <c r="G38" s="96"/>
      <c r="H38" s="96"/>
      <c r="I38" s="97">
        <v>0.2</v>
      </c>
      <c r="J38" s="95">
        <f>ROUND(((SUM(BF130:BF224))*I38),  2)</f>
        <v>0</v>
      </c>
      <c r="L38" s="28"/>
    </row>
    <row r="39" spans="2:12" s="1" customFormat="1" ht="14.4" hidden="1" customHeight="1">
      <c r="B39" s="28"/>
      <c r="E39" s="23" t="s">
        <v>42</v>
      </c>
      <c r="F39" s="84">
        <f>ROUND((SUM(BG130:BG224)),  2)</f>
        <v>0</v>
      </c>
      <c r="I39" s="98">
        <v>0.2</v>
      </c>
      <c r="J39" s="84">
        <f>0</f>
        <v>0</v>
      </c>
      <c r="L39" s="28"/>
    </row>
    <row r="40" spans="2:12" s="1" customFormat="1" ht="14.4" hidden="1" customHeight="1">
      <c r="B40" s="28"/>
      <c r="E40" s="23" t="s">
        <v>43</v>
      </c>
      <c r="F40" s="84">
        <f>ROUND((SUM(BH130:BH224)),  2)</f>
        <v>0</v>
      </c>
      <c r="I40" s="98">
        <v>0.2</v>
      </c>
      <c r="J40" s="84">
        <f>0</f>
        <v>0</v>
      </c>
      <c r="L40" s="28"/>
    </row>
    <row r="41" spans="2:12" s="1" customFormat="1" ht="14.4" hidden="1" customHeight="1">
      <c r="B41" s="28"/>
      <c r="E41" s="33" t="s">
        <v>44</v>
      </c>
      <c r="F41" s="95">
        <f>ROUND((SUM(BI130:BI224)),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6.9" customHeight="1">
      <c r="B42" s="28"/>
      <c r="L42" s="28"/>
    </row>
    <row r="43" spans="2:12" s="1" customFormat="1" ht="25.35" customHeight="1">
      <c r="B43" s="28"/>
      <c r="C43" s="99"/>
      <c r="D43" s="100" t="s">
        <v>45</v>
      </c>
      <c r="E43" s="56"/>
      <c r="F43" s="56"/>
      <c r="G43" s="101" t="s">
        <v>46</v>
      </c>
      <c r="H43" s="102" t="s">
        <v>47</v>
      </c>
      <c r="I43" s="56"/>
      <c r="J43" s="103">
        <f>SUM(J34:J41)</f>
        <v>0</v>
      </c>
      <c r="K43" s="104"/>
      <c r="L43" s="28"/>
    </row>
    <row r="44" spans="2:12" s="1" customFormat="1" ht="14.4" customHeight="1">
      <c r="B44" s="28"/>
      <c r="L44" s="28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ht="10.199999999999999">
      <c r="B51" s="16"/>
      <c r="L51" s="16"/>
    </row>
    <row r="52" spans="2:12" ht="10.199999999999999">
      <c r="B52" s="16"/>
      <c r="L52" s="16"/>
    </row>
    <row r="53" spans="2:12" ht="10.199999999999999">
      <c r="B53" s="16"/>
      <c r="L53" s="16"/>
    </row>
    <row r="54" spans="2:12" ht="10.199999999999999">
      <c r="B54" s="16"/>
      <c r="L54" s="16"/>
    </row>
    <row r="55" spans="2:12" ht="10.199999999999999">
      <c r="B55" s="16"/>
      <c r="L55" s="16"/>
    </row>
    <row r="56" spans="2:12" ht="10.199999999999999">
      <c r="B56" s="16"/>
      <c r="L56" s="16"/>
    </row>
    <row r="57" spans="2:12" ht="10.199999999999999">
      <c r="B57" s="16"/>
      <c r="L57" s="16"/>
    </row>
    <row r="58" spans="2:12" ht="10.199999999999999">
      <c r="B58" s="16"/>
      <c r="L58" s="16"/>
    </row>
    <row r="59" spans="2:12" ht="10.199999999999999">
      <c r="B59" s="16"/>
      <c r="L59" s="16"/>
    </row>
    <row r="60" spans="2:12" ht="10.199999999999999">
      <c r="B60" s="16"/>
      <c r="L60" s="16"/>
    </row>
    <row r="61" spans="2:12" s="1" customFormat="1" ht="13.2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ht="10.199999999999999">
      <c r="B62" s="16"/>
      <c r="L62" s="16"/>
    </row>
    <row r="63" spans="2:12" ht="10.199999999999999">
      <c r="B63" s="16"/>
      <c r="L63" s="16"/>
    </row>
    <row r="64" spans="2:12" ht="10.199999999999999">
      <c r="B64" s="16"/>
      <c r="L64" s="16"/>
    </row>
    <row r="65" spans="2:12" s="1" customFormat="1" ht="13.2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ht="10.199999999999999">
      <c r="B66" s="16"/>
      <c r="L66" s="16"/>
    </row>
    <row r="67" spans="2:12" ht="10.199999999999999">
      <c r="B67" s="16"/>
      <c r="L67" s="16"/>
    </row>
    <row r="68" spans="2:12" ht="10.199999999999999">
      <c r="B68" s="16"/>
      <c r="L68" s="16"/>
    </row>
    <row r="69" spans="2:12" ht="10.199999999999999">
      <c r="B69" s="16"/>
      <c r="L69" s="16"/>
    </row>
    <row r="70" spans="2:12" ht="10.199999999999999">
      <c r="B70" s="16"/>
      <c r="L70" s="16"/>
    </row>
    <row r="71" spans="2:12" ht="10.199999999999999">
      <c r="B71" s="16"/>
      <c r="L71" s="16"/>
    </row>
    <row r="72" spans="2:12" ht="10.199999999999999">
      <c r="B72" s="16"/>
      <c r="L72" s="16"/>
    </row>
    <row r="73" spans="2:12" ht="10.199999999999999">
      <c r="B73" s="16"/>
      <c r="L73" s="16"/>
    </row>
    <row r="74" spans="2:12" ht="10.199999999999999">
      <c r="B74" s="16"/>
      <c r="L74" s="16"/>
    </row>
    <row r="75" spans="2:12" ht="10.199999999999999">
      <c r="B75" s="16"/>
      <c r="L75" s="16"/>
    </row>
    <row r="76" spans="2:12" s="1" customFormat="1" ht="13.2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" customHeight="1">
      <c r="B82" s="28"/>
      <c r="C82" s="17" t="s">
        <v>293</v>
      </c>
      <c r="L82" s="28"/>
    </row>
    <row r="83" spans="2:12" s="1" customFormat="1" ht="6.9" customHeight="1">
      <c r="B83" s="28"/>
      <c r="L83" s="28"/>
    </row>
    <row r="84" spans="2:12" s="1" customFormat="1" ht="12" customHeight="1">
      <c r="B84" s="28"/>
      <c r="C84" s="23" t="s">
        <v>15</v>
      </c>
      <c r="L84" s="28"/>
    </row>
    <row r="85" spans="2:12" s="1" customFormat="1" ht="16.5" customHeight="1">
      <c r="B85" s="28"/>
      <c r="E85" s="226" t="str">
        <f>E7</f>
        <v>Archeoskanzen Bojná</v>
      </c>
      <c r="F85" s="227"/>
      <c r="G85" s="227"/>
      <c r="H85" s="227"/>
      <c r="L85" s="28"/>
    </row>
    <row r="86" spans="2:12" ht="12" customHeight="1">
      <c r="B86" s="16"/>
      <c r="C86" s="23" t="s">
        <v>287</v>
      </c>
      <c r="L86" s="16"/>
    </row>
    <row r="87" spans="2:12" ht="16.5" customHeight="1">
      <c r="B87" s="16"/>
      <c r="E87" s="226" t="s">
        <v>909</v>
      </c>
      <c r="F87" s="183"/>
      <c r="G87" s="183"/>
      <c r="H87" s="183"/>
      <c r="L87" s="16"/>
    </row>
    <row r="88" spans="2:12" ht="12" customHeight="1">
      <c r="B88" s="16"/>
      <c r="C88" s="23" t="s">
        <v>289</v>
      </c>
      <c r="L88" s="16"/>
    </row>
    <row r="89" spans="2:12" s="1" customFormat="1" ht="16.5" customHeight="1">
      <c r="B89" s="28"/>
      <c r="E89" s="221" t="s">
        <v>1057</v>
      </c>
      <c r="F89" s="228"/>
      <c r="G89" s="228"/>
      <c r="H89" s="228"/>
      <c r="L89" s="28"/>
    </row>
    <row r="90" spans="2:12" s="1" customFormat="1" ht="12" customHeight="1">
      <c r="B90" s="28"/>
      <c r="C90" s="23" t="s">
        <v>291</v>
      </c>
      <c r="L90" s="28"/>
    </row>
    <row r="91" spans="2:12" s="1" customFormat="1" ht="16.5" customHeight="1">
      <c r="B91" s="28"/>
      <c r="E91" s="208" t="str">
        <f>E13</f>
        <v>SO-2.2_ELE - Elektroinštalácia</v>
      </c>
      <c r="F91" s="228"/>
      <c r="G91" s="228"/>
      <c r="H91" s="228"/>
      <c r="L91" s="28"/>
    </row>
    <row r="92" spans="2:12" s="1" customFormat="1" ht="6.9" customHeight="1">
      <c r="B92" s="28"/>
      <c r="L92" s="28"/>
    </row>
    <row r="93" spans="2:12" s="1" customFormat="1" ht="12" customHeight="1">
      <c r="B93" s="28"/>
      <c r="C93" s="23" t="s">
        <v>19</v>
      </c>
      <c r="F93" s="21" t="str">
        <f>F16</f>
        <v>okrajová časť obce Bojná</v>
      </c>
      <c r="I93" s="23" t="s">
        <v>21</v>
      </c>
      <c r="J93" s="51" t="str">
        <f>IF(J16="","",J16)</f>
        <v>19. 6. 2024</v>
      </c>
      <c r="L93" s="28"/>
    </row>
    <row r="94" spans="2:12" s="1" customFormat="1" ht="6.9" customHeight="1">
      <c r="B94" s="28"/>
      <c r="L94" s="28"/>
    </row>
    <row r="95" spans="2:12" s="1" customFormat="1" ht="40.049999999999997" customHeight="1">
      <c r="B95" s="28"/>
      <c r="C95" s="23" t="s">
        <v>23</v>
      </c>
      <c r="F95" s="21" t="str">
        <f>E19</f>
        <v>Obec Bojná, 201 Bojná, 956 01 Bojná</v>
      </c>
      <c r="I95" s="23" t="s">
        <v>29</v>
      </c>
      <c r="J95" s="26" t="str">
        <f>E25</f>
        <v>Projekt design s.r.o., Brezová 89/1B, Tovarníky</v>
      </c>
      <c r="L95" s="28"/>
    </row>
    <row r="96" spans="2:12" s="1" customFormat="1" ht="40.049999999999997" customHeight="1">
      <c r="B96" s="28"/>
      <c r="C96" s="23" t="s">
        <v>27</v>
      </c>
      <c r="F96" s="21" t="str">
        <f>IF(E22="","",E22)</f>
        <v>Vyplň údaj</v>
      </c>
      <c r="I96" s="23" t="s">
        <v>32</v>
      </c>
      <c r="J96" s="26" t="str">
        <f>E28</f>
        <v>Projekt design s.r.o., Brezová 89/1B, Tovarníky</v>
      </c>
      <c r="L96" s="28"/>
    </row>
    <row r="97" spans="2:47" s="1" customFormat="1" ht="10.35" customHeight="1">
      <c r="B97" s="28"/>
      <c r="L97" s="28"/>
    </row>
    <row r="98" spans="2:47" s="1" customFormat="1" ht="29.25" customHeight="1">
      <c r="B98" s="28"/>
      <c r="C98" s="107" t="s">
        <v>294</v>
      </c>
      <c r="D98" s="99"/>
      <c r="E98" s="99"/>
      <c r="F98" s="99"/>
      <c r="G98" s="99"/>
      <c r="H98" s="99"/>
      <c r="I98" s="99"/>
      <c r="J98" s="108" t="s">
        <v>295</v>
      </c>
      <c r="K98" s="99"/>
      <c r="L98" s="28"/>
    </row>
    <row r="99" spans="2:47" s="1" customFormat="1" ht="10.35" customHeight="1">
      <c r="B99" s="28"/>
      <c r="L99" s="28"/>
    </row>
    <row r="100" spans="2:47" s="1" customFormat="1" ht="22.8" customHeight="1">
      <c r="B100" s="28"/>
      <c r="C100" s="109" t="s">
        <v>296</v>
      </c>
      <c r="J100" s="65">
        <f>J130</f>
        <v>0</v>
      </c>
      <c r="L100" s="28"/>
      <c r="AU100" s="13" t="s">
        <v>297</v>
      </c>
    </row>
    <row r="101" spans="2:47" s="8" customFormat="1" ht="24.9" customHeight="1">
      <c r="B101" s="110"/>
      <c r="D101" s="111" t="s">
        <v>1403</v>
      </c>
      <c r="E101" s="112"/>
      <c r="F101" s="112"/>
      <c r="G101" s="112"/>
      <c r="H101" s="112"/>
      <c r="I101" s="112"/>
      <c r="J101" s="113">
        <f>J131</f>
        <v>0</v>
      </c>
      <c r="L101" s="110"/>
    </row>
    <row r="102" spans="2:47" s="8" customFormat="1" ht="24.9" customHeight="1">
      <c r="B102" s="110"/>
      <c r="D102" s="111" t="s">
        <v>1404</v>
      </c>
      <c r="E102" s="112"/>
      <c r="F102" s="112"/>
      <c r="G102" s="112"/>
      <c r="H102" s="112"/>
      <c r="I102" s="112"/>
      <c r="J102" s="113">
        <f>J144</f>
        <v>0</v>
      </c>
      <c r="L102" s="110"/>
    </row>
    <row r="103" spans="2:47" s="8" customFormat="1" ht="24.9" customHeight="1">
      <c r="B103" s="110"/>
      <c r="D103" s="111" t="s">
        <v>1405</v>
      </c>
      <c r="E103" s="112"/>
      <c r="F103" s="112"/>
      <c r="G103" s="112"/>
      <c r="H103" s="112"/>
      <c r="I103" s="112"/>
      <c r="J103" s="113">
        <f>J174</f>
        <v>0</v>
      </c>
      <c r="L103" s="110"/>
    </row>
    <row r="104" spans="2:47" s="8" customFormat="1" ht="24.9" customHeight="1">
      <c r="B104" s="110"/>
      <c r="D104" s="111" t="s">
        <v>1406</v>
      </c>
      <c r="E104" s="112"/>
      <c r="F104" s="112"/>
      <c r="G104" s="112"/>
      <c r="H104" s="112"/>
      <c r="I104" s="112"/>
      <c r="J104" s="113">
        <f>J208</f>
        <v>0</v>
      </c>
      <c r="L104" s="110"/>
    </row>
    <row r="105" spans="2:47" s="8" customFormat="1" ht="24.9" customHeight="1">
      <c r="B105" s="110"/>
      <c r="D105" s="111" t="s">
        <v>1407</v>
      </c>
      <c r="E105" s="112"/>
      <c r="F105" s="112"/>
      <c r="G105" s="112"/>
      <c r="H105" s="112"/>
      <c r="I105" s="112"/>
      <c r="J105" s="113">
        <f>J212</f>
        <v>0</v>
      </c>
      <c r="L105" s="110"/>
    </row>
    <row r="106" spans="2:47" s="8" customFormat="1" ht="24.9" customHeight="1">
      <c r="B106" s="110"/>
      <c r="D106" s="111" t="s">
        <v>1408</v>
      </c>
      <c r="E106" s="112"/>
      <c r="F106" s="112"/>
      <c r="G106" s="112"/>
      <c r="H106" s="112"/>
      <c r="I106" s="112"/>
      <c r="J106" s="113">
        <f>J217</f>
        <v>0</v>
      </c>
      <c r="L106" s="110"/>
    </row>
    <row r="107" spans="2:47" s="1" customFormat="1" ht="21.75" customHeight="1">
      <c r="B107" s="28"/>
      <c r="L107" s="28"/>
    </row>
    <row r="108" spans="2:47" s="1" customFormat="1" ht="6.9" customHeight="1"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28"/>
    </row>
    <row r="112" spans="2:47" s="1" customFormat="1" ht="6.9" customHeight="1">
      <c r="B112" s="45"/>
      <c r="C112" s="46"/>
      <c r="D112" s="46"/>
      <c r="E112" s="46"/>
      <c r="F112" s="46"/>
      <c r="G112" s="46"/>
      <c r="H112" s="46"/>
      <c r="I112" s="46"/>
      <c r="J112" s="46"/>
      <c r="K112" s="46"/>
      <c r="L112" s="28"/>
    </row>
    <row r="113" spans="2:12" s="1" customFormat="1" ht="24.9" customHeight="1">
      <c r="B113" s="28"/>
      <c r="C113" s="17" t="s">
        <v>303</v>
      </c>
      <c r="L113" s="28"/>
    </row>
    <row r="114" spans="2:12" s="1" customFormat="1" ht="6.9" customHeight="1">
      <c r="B114" s="28"/>
      <c r="L114" s="28"/>
    </row>
    <row r="115" spans="2:12" s="1" customFormat="1" ht="12" customHeight="1">
      <c r="B115" s="28"/>
      <c r="C115" s="23" t="s">
        <v>15</v>
      </c>
      <c r="L115" s="28"/>
    </row>
    <row r="116" spans="2:12" s="1" customFormat="1" ht="16.5" customHeight="1">
      <c r="B116" s="28"/>
      <c r="E116" s="226" t="str">
        <f>E7</f>
        <v>Archeoskanzen Bojná</v>
      </c>
      <c r="F116" s="227"/>
      <c r="G116" s="227"/>
      <c r="H116" s="227"/>
      <c r="L116" s="28"/>
    </row>
    <row r="117" spans="2:12" ht="12" customHeight="1">
      <c r="B117" s="16"/>
      <c r="C117" s="23" t="s">
        <v>287</v>
      </c>
      <c r="L117" s="16"/>
    </row>
    <row r="118" spans="2:12" ht="16.5" customHeight="1">
      <c r="B118" s="16"/>
      <c r="E118" s="226" t="s">
        <v>909</v>
      </c>
      <c r="F118" s="183"/>
      <c r="G118" s="183"/>
      <c r="H118" s="183"/>
      <c r="L118" s="16"/>
    </row>
    <row r="119" spans="2:12" ht="12" customHeight="1">
      <c r="B119" s="16"/>
      <c r="C119" s="23" t="s">
        <v>289</v>
      </c>
      <c r="L119" s="16"/>
    </row>
    <row r="120" spans="2:12" s="1" customFormat="1" ht="16.5" customHeight="1">
      <c r="B120" s="28"/>
      <c r="E120" s="221" t="s">
        <v>1057</v>
      </c>
      <c r="F120" s="228"/>
      <c r="G120" s="228"/>
      <c r="H120" s="228"/>
      <c r="L120" s="28"/>
    </row>
    <row r="121" spans="2:12" s="1" customFormat="1" ht="12" customHeight="1">
      <c r="B121" s="28"/>
      <c r="C121" s="23" t="s">
        <v>291</v>
      </c>
      <c r="L121" s="28"/>
    </row>
    <row r="122" spans="2:12" s="1" customFormat="1" ht="16.5" customHeight="1">
      <c r="B122" s="28"/>
      <c r="E122" s="208" t="str">
        <f>E13</f>
        <v>SO-2.2_ELE - Elektroinštalácia</v>
      </c>
      <c r="F122" s="228"/>
      <c r="G122" s="228"/>
      <c r="H122" s="228"/>
      <c r="L122" s="28"/>
    </row>
    <row r="123" spans="2:12" s="1" customFormat="1" ht="6.9" customHeight="1">
      <c r="B123" s="28"/>
      <c r="L123" s="28"/>
    </row>
    <row r="124" spans="2:12" s="1" customFormat="1" ht="12" customHeight="1">
      <c r="B124" s="28"/>
      <c r="C124" s="23" t="s">
        <v>19</v>
      </c>
      <c r="F124" s="21" t="str">
        <f>F16</f>
        <v>okrajová časť obce Bojná</v>
      </c>
      <c r="I124" s="23" t="s">
        <v>21</v>
      </c>
      <c r="J124" s="51" t="str">
        <f>IF(J16="","",J16)</f>
        <v>19. 6. 2024</v>
      </c>
      <c r="L124" s="28"/>
    </row>
    <row r="125" spans="2:12" s="1" customFormat="1" ht="6.9" customHeight="1">
      <c r="B125" s="28"/>
      <c r="L125" s="28"/>
    </row>
    <row r="126" spans="2:12" s="1" customFormat="1" ht="40.049999999999997" customHeight="1">
      <c r="B126" s="28"/>
      <c r="C126" s="23" t="s">
        <v>23</v>
      </c>
      <c r="F126" s="21" t="str">
        <f>E19</f>
        <v>Obec Bojná, 201 Bojná, 956 01 Bojná</v>
      </c>
      <c r="I126" s="23" t="s">
        <v>29</v>
      </c>
      <c r="J126" s="26" t="str">
        <f>E25</f>
        <v>Projekt design s.r.o., Brezová 89/1B, Tovarníky</v>
      </c>
      <c r="L126" s="28"/>
    </row>
    <row r="127" spans="2:12" s="1" customFormat="1" ht="40.049999999999997" customHeight="1">
      <c r="B127" s="28"/>
      <c r="C127" s="23" t="s">
        <v>27</v>
      </c>
      <c r="F127" s="21" t="str">
        <f>IF(E22="","",E22)</f>
        <v>Vyplň údaj</v>
      </c>
      <c r="I127" s="23" t="s">
        <v>32</v>
      </c>
      <c r="J127" s="26" t="str">
        <f>E28</f>
        <v>Projekt design s.r.o., Brezová 89/1B, Tovarníky</v>
      </c>
      <c r="L127" s="28"/>
    </row>
    <row r="128" spans="2:12" s="1" customFormat="1" ht="10.35" customHeight="1">
      <c r="B128" s="28"/>
      <c r="L128" s="28"/>
    </row>
    <row r="129" spans="2:65" s="10" customFormat="1" ht="29.25" customHeight="1">
      <c r="B129" s="118"/>
      <c r="C129" s="119" t="s">
        <v>304</v>
      </c>
      <c r="D129" s="120" t="s">
        <v>60</v>
      </c>
      <c r="E129" s="120" t="s">
        <v>56</v>
      </c>
      <c r="F129" s="120" t="s">
        <v>7531</v>
      </c>
      <c r="G129" s="120" t="s">
        <v>305</v>
      </c>
      <c r="H129" s="120" t="s">
        <v>306</v>
      </c>
      <c r="I129" s="120" t="s">
        <v>307</v>
      </c>
      <c r="J129" s="121" t="s">
        <v>295</v>
      </c>
      <c r="K129" s="122" t="s">
        <v>308</v>
      </c>
      <c r="L129" s="118"/>
      <c r="M129" s="58" t="s">
        <v>1</v>
      </c>
      <c r="N129" s="59" t="s">
        <v>39</v>
      </c>
      <c r="O129" s="59" t="s">
        <v>309</v>
      </c>
      <c r="P129" s="59" t="s">
        <v>310</v>
      </c>
      <c r="Q129" s="59" t="s">
        <v>311</v>
      </c>
      <c r="R129" s="59" t="s">
        <v>312</v>
      </c>
      <c r="S129" s="59" t="s">
        <v>313</v>
      </c>
      <c r="T129" s="60" t="s">
        <v>314</v>
      </c>
    </row>
    <row r="130" spans="2:65" s="1" customFormat="1" ht="22.8" customHeight="1">
      <c r="B130" s="28"/>
      <c r="C130" s="63" t="s">
        <v>296</v>
      </c>
      <c r="J130" s="123">
        <f>BK130</f>
        <v>0</v>
      </c>
      <c r="L130" s="28"/>
      <c r="M130" s="61"/>
      <c r="N130" s="52"/>
      <c r="O130" s="52"/>
      <c r="P130" s="124">
        <f>P131+P144+P174+P208+P212+P217</f>
        <v>0</v>
      </c>
      <c r="Q130" s="52"/>
      <c r="R130" s="124">
        <f>R131+R144+R174+R208+R212+R217</f>
        <v>2.366E-2</v>
      </c>
      <c r="S130" s="52"/>
      <c r="T130" s="125">
        <f>T131+T144+T174+T208+T212+T217</f>
        <v>0</v>
      </c>
      <c r="AT130" s="13" t="s">
        <v>74</v>
      </c>
      <c r="AU130" s="13" t="s">
        <v>297</v>
      </c>
      <c r="BK130" s="126">
        <f>BK131+BK144+BK174+BK208+BK212+BK217</f>
        <v>0</v>
      </c>
    </row>
    <row r="131" spans="2:65" s="11" customFormat="1" ht="25.95" customHeight="1">
      <c r="B131" s="127"/>
      <c r="D131" s="128" t="s">
        <v>74</v>
      </c>
      <c r="E131" s="129" t="s">
        <v>1409</v>
      </c>
      <c r="F131" s="129" t="s">
        <v>1410</v>
      </c>
      <c r="I131" s="130"/>
      <c r="J131" s="131">
        <f>BK131</f>
        <v>0</v>
      </c>
      <c r="L131" s="127"/>
      <c r="M131" s="132"/>
      <c r="P131" s="133">
        <f>SUM(P132:P143)</f>
        <v>0</v>
      </c>
      <c r="R131" s="133">
        <f>SUM(R132:R143)</f>
        <v>0</v>
      </c>
      <c r="T131" s="134">
        <f>SUM(T132:T143)</f>
        <v>0</v>
      </c>
      <c r="AR131" s="128" t="s">
        <v>82</v>
      </c>
      <c r="AT131" s="135" t="s">
        <v>74</v>
      </c>
      <c r="AU131" s="135" t="s">
        <v>75</v>
      </c>
      <c r="AY131" s="128" t="s">
        <v>317</v>
      </c>
      <c r="BK131" s="136">
        <f>SUM(BK132:BK143)</f>
        <v>0</v>
      </c>
    </row>
    <row r="132" spans="2:65" s="1" customFormat="1" ht="49.05" customHeight="1">
      <c r="B132" s="139"/>
      <c r="C132" s="154" t="s">
        <v>82</v>
      </c>
      <c r="D132" s="154" t="s">
        <v>353</v>
      </c>
      <c r="E132" s="155" t="s">
        <v>1411</v>
      </c>
      <c r="F132" s="156" t="s">
        <v>1412</v>
      </c>
      <c r="G132" s="157" t="s">
        <v>433</v>
      </c>
      <c r="H132" s="158">
        <v>1</v>
      </c>
      <c r="I132" s="159"/>
      <c r="J132" s="160">
        <f t="shared" ref="J132:J143" si="0">ROUND(I132*H132,2)</f>
        <v>0</v>
      </c>
      <c r="K132" s="161"/>
      <c r="L132" s="162"/>
      <c r="M132" s="163" t="s">
        <v>1</v>
      </c>
      <c r="N132" s="164" t="s">
        <v>41</v>
      </c>
      <c r="P132" s="150">
        <f t="shared" ref="P132:P143" si="1">O132*H132</f>
        <v>0</v>
      </c>
      <c r="Q132" s="150">
        <v>0</v>
      </c>
      <c r="R132" s="150">
        <f t="shared" ref="R132:R143" si="2">Q132*H132</f>
        <v>0</v>
      </c>
      <c r="S132" s="150">
        <v>0</v>
      </c>
      <c r="T132" s="151">
        <f t="shared" ref="T132:T143" si="3">S132*H132</f>
        <v>0</v>
      </c>
      <c r="AR132" s="152" t="s">
        <v>271</v>
      </c>
      <c r="AT132" s="152" t="s">
        <v>353</v>
      </c>
      <c r="AU132" s="152" t="s">
        <v>82</v>
      </c>
      <c r="AY132" s="13" t="s">
        <v>317</v>
      </c>
      <c r="BE132" s="153">
        <f t="shared" ref="BE132:BE143" si="4">IF(N132="základná",J132,0)</f>
        <v>0</v>
      </c>
      <c r="BF132" s="153">
        <f t="shared" ref="BF132:BF143" si="5">IF(N132="znížená",J132,0)</f>
        <v>0</v>
      </c>
      <c r="BG132" s="153">
        <f t="shared" ref="BG132:BG143" si="6">IF(N132="zákl. prenesená",J132,0)</f>
        <v>0</v>
      </c>
      <c r="BH132" s="153">
        <f t="shared" ref="BH132:BH143" si="7">IF(N132="zníž. prenesená",J132,0)</f>
        <v>0</v>
      </c>
      <c r="BI132" s="153">
        <f t="shared" ref="BI132:BI143" si="8">IF(N132="nulová",J132,0)</f>
        <v>0</v>
      </c>
      <c r="BJ132" s="13" t="s">
        <v>87</v>
      </c>
      <c r="BK132" s="153">
        <f t="shared" ref="BK132:BK143" si="9">ROUND(I132*H132,2)</f>
        <v>0</v>
      </c>
      <c r="BL132" s="13" t="s">
        <v>259</v>
      </c>
      <c r="BM132" s="152" t="s">
        <v>1413</v>
      </c>
    </row>
    <row r="133" spans="2:65" s="1" customFormat="1" ht="16.5" customHeight="1">
      <c r="B133" s="139"/>
      <c r="C133" s="154" t="s">
        <v>87</v>
      </c>
      <c r="D133" s="154" t="s">
        <v>353</v>
      </c>
      <c r="E133" s="155" t="s">
        <v>1414</v>
      </c>
      <c r="F133" s="156" t="s">
        <v>1415</v>
      </c>
      <c r="G133" s="157" t="s">
        <v>433</v>
      </c>
      <c r="H133" s="158">
        <v>1</v>
      </c>
      <c r="I133" s="159"/>
      <c r="J133" s="160">
        <f t="shared" si="0"/>
        <v>0</v>
      </c>
      <c r="K133" s="161"/>
      <c r="L133" s="162"/>
      <c r="M133" s="163" t="s">
        <v>1</v>
      </c>
      <c r="N133" s="164" t="s">
        <v>41</v>
      </c>
      <c r="P133" s="150">
        <f t="shared" si="1"/>
        <v>0</v>
      </c>
      <c r="Q133" s="150">
        <v>0</v>
      </c>
      <c r="R133" s="150">
        <f t="shared" si="2"/>
        <v>0</v>
      </c>
      <c r="S133" s="150">
        <v>0</v>
      </c>
      <c r="T133" s="151">
        <f t="shared" si="3"/>
        <v>0</v>
      </c>
      <c r="AR133" s="152" t="s">
        <v>271</v>
      </c>
      <c r="AT133" s="152" t="s">
        <v>353</v>
      </c>
      <c r="AU133" s="152" t="s">
        <v>82</v>
      </c>
      <c r="AY133" s="13" t="s">
        <v>317</v>
      </c>
      <c r="BE133" s="153">
        <f t="shared" si="4"/>
        <v>0</v>
      </c>
      <c r="BF133" s="153">
        <f t="shared" si="5"/>
        <v>0</v>
      </c>
      <c r="BG133" s="153">
        <f t="shared" si="6"/>
        <v>0</v>
      </c>
      <c r="BH133" s="153">
        <f t="shared" si="7"/>
        <v>0</v>
      </c>
      <c r="BI133" s="153">
        <f t="shared" si="8"/>
        <v>0</v>
      </c>
      <c r="BJ133" s="13" t="s">
        <v>87</v>
      </c>
      <c r="BK133" s="153">
        <f t="shared" si="9"/>
        <v>0</v>
      </c>
      <c r="BL133" s="13" t="s">
        <v>259</v>
      </c>
      <c r="BM133" s="152" t="s">
        <v>1416</v>
      </c>
    </row>
    <row r="134" spans="2:65" s="1" customFormat="1" ht="16.5" customHeight="1">
      <c r="B134" s="139"/>
      <c r="C134" s="154" t="s">
        <v>92</v>
      </c>
      <c r="D134" s="154" t="s">
        <v>353</v>
      </c>
      <c r="E134" s="155" t="s">
        <v>1417</v>
      </c>
      <c r="F134" s="156" t="s">
        <v>1418</v>
      </c>
      <c r="G134" s="157" t="s">
        <v>433</v>
      </c>
      <c r="H134" s="158">
        <v>1</v>
      </c>
      <c r="I134" s="159"/>
      <c r="J134" s="160">
        <f t="shared" si="0"/>
        <v>0</v>
      </c>
      <c r="K134" s="161"/>
      <c r="L134" s="162"/>
      <c r="M134" s="163" t="s">
        <v>1</v>
      </c>
      <c r="N134" s="164" t="s">
        <v>41</v>
      </c>
      <c r="P134" s="150">
        <f t="shared" si="1"/>
        <v>0</v>
      </c>
      <c r="Q134" s="150">
        <v>0</v>
      </c>
      <c r="R134" s="150">
        <f t="shared" si="2"/>
        <v>0</v>
      </c>
      <c r="S134" s="150">
        <v>0</v>
      </c>
      <c r="T134" s="151">
        <f t="shared" si="3"/>
        <v>0</v>
      </c>
      <c r="AR134" s="152" t="s">
        <v>271</v>
      </c>
      <c r="AT134" s="152" t="s">
        <v>353</v>
      </c>
      <c r="AU134" s="152" t="s">
        <v>82</v>
      </c>
      <c r="AY134" s="13" t="s">
        <v>317</v>
      </c>
      <c r="BE134" s="153">
        <f t="shared" si="4"/>
        <v>0</v>
      </c>
      <c r="BF134" s="153">
        <f t="shared" si="5"/>
        <v>0</v>
      </c>
      <c r="BG134" s="153">
        <f t="shared" si="6"/>
        <v>0</v>
      </c>
      <c r="BH134" s="153">
        <f t="shared" si="7"/>
        <v>0</v>
      </c>
      <c r="BI134" s="153">
        <f t="shared" si="8"/>
        <v>0</v>
      </c>
      <c r="BJ134" s="13" t="s">
        <v>87</v>
      </c>
      <c r="BK134" s="153">
        <f t="shared" si="9"/>
        <v>0</v>
      </c>
      <c r="BL134" s="13" t="s">
        <v>259</v>
      </c>
      <c r="BM134" s="152" t="s">
        <v>1419</v>
      </c>
    </row>
    <row r="135" spans="2:65" s="1" customFormat="1" ht="24.15" customHeight="1">
      <c r="B135" s="139"/>
      <c r="C135" s="154" t="s">
        <v>259</v>
      </c>
      <c r="D135" s="154" t="s">
        <v>353</v>
      </c>
      <c r="E135" s="155" t="s">
        <v>1420</v>
      </c>
      <c r="F135" s="156" t="s">
        <v>1421</v>
      </c>
      <c r="G135" s="157" t="s">
        <v>433</v>
      </c>
      <c r="H135" s="158">
        <v>1</v>
      </c>
      <c r="I135" s="159"/>
      <c r="J135" s="160">
        <f t="shared" si="0"/>
        <v>0</v>
      </c>
      <c r="K135" s="161"/>
      <c r="L135" s="162"/>
      <c r="M135" s="163" t="s">
        <v>1</v>
      </c>
      <c r="N135" s="164" t="s">
        <v>41</v>
      </c>
      <c r="P135" s="150">
        <f t="shared" si="1"/>
        <v>0</v>
      </c>
      <c r="Q135" s="150">
        <v>0</v>
      </c>
      <c r="R135" s="150">
        <f t="shared" si="2"/>
        <v>0</v>
      </c>
      <c r="S135" s="150">
        <v>0</v>
      </c>
      <c r="T135" s="151">
        <f t="shared" si="3"/>
        <v>0</v>
      </c>
      <c r="AR135" s="152" t="s">
        <v>271</v>
      </c>
      <c r="AT135" s="152" t="s">
        <v>353</v>
      </c>
      <c r="AU135" s="152" t="s">
        <v>82</v>
      </c>
      <c r="AY135" s="13" t="s">
        <v>317</v>
      </c>
      <c r="BE135" s="153">
        <f t="shared" si="4"/>
        <v>0</v>
      </c>
      <c r="BF135" s="153">
        <f t="shared" si="5"/>
        <v>0</v>
      </c>
      <c r="BG135" s="153">
        <f t="shared" si="6"/>
        <v>0</v>
      </c>
      <c r="BH135" s="153">
        <f t="shared" si="7"/>
        <v>0</v>
      </c>
      <c r="BI135" s="153">
        <f t="shared" si="8"/>
        <v>0</v>
      </c>
      <c r="BJ135" s="13" t="s">
        <v>87</v>
      </c>
      <c r="BK135" s="153">
        <f t="shared" si="9"/>
        <v>0</v>
      </c>
      <c r="BL135" s="13" t="s">
        <v>259</v>
      </c>
      <c r="BM135" s="152" t="s">
        <v>1422</v>
      </c>
    </row>
    <row r="136" spans="2:65" s="1" customFormat="1" ht="16.5" customHeight="1">
      <c r="B136" s="139"/>
      <c r="C136" s="154" t="s">
        <v>262</v>
      </c>
      <c r="D136" s="154" t="s">
        <v>353</v>
      </c>
      <c r="E136" s="155" t="s">
        <v>1423</v>
      </c>
      <c r="F136" s="156" t="s">
        <v>1424</v>
      </c>
      <c r="G136" s="157" t="s">
        <v>433</v>
      </c>
      <c r="H136" s="158">
        <v>1</v>
      </c>
      <c r="I136" s="159"/>
      <c r="J136" s="160">
        <f t="shared" si="0"/>
        <v>0</v>
      </c>
      <c r="K136" s="161"/>
      <c r="L136" s="162"/>
      <c r="M136" s="163" t="s">
        <v>1</v>
      </c>
      <c r="N136" s="164" t="s">
        <v>41</v>
      </c>
      <c r="P136" s="150">
        <f t="shared" si="1"/>
        <v>0</v>
      </c>
      <c r="Q136" s="150">
        <v>0</v>
      </c>
      <c r="R136" s="150">
        <f t="shared" si="2"/>
        <v>0</v>
      </c>
      <c r="S136" s="150">
        <v>0</v>
      </c>
      <c r="T136" s="151">
        <f t="shared" si="3"/>
        <v>0</v>
      </c>
      <c r="AR136" s="152" t="s">
        <v>271</v>
      </c>
      <c r="AT136" s="152" t="s">
        <v>353</v>
      </c>
      <c r="AU136" s="152" t="s">
        <v>82</v>
      </c>
      <c r="AY136" s="13" t="s">
        <v>317</v>
      </c>
      <c r="BE136" s="153">
        <f t="shared" si="4"/>
        <v>0</v>
      </c>
      <c r="BF136" s="153">
        <f t="shared" si="5"/>
        <v>0</v>
      </c>
      <c r="BG136" s="153">
        <f t="shared" si="6"/>
        <v>0</v>
      </c>
      <c r="BH136" s="153">
        <f t="shared" si="7"/>
        <v>0</v>
      </c>
      <c r="BI136" s="153">
        <f t="shared" si="8"/>
        <v>0</v>
      </c>
      <c r="BJ136" s="13" t="s">
        <v>87</v>
      </c>
      <c r="BK136" s="153">
        <f t="shared" si="9"/>
        <v>0</v>
      </c>
      <c r="BL136" s="13" t="s">
        <v>259</v>
      </c>
      <c r="BM136" s="152" t="s">
        <v>1425</v>
      </c>
    </row>
    <row r="137" spans="2:65" s="1" customFormat="1" ht="24.15" customHeight="1">
      <c r="B137" s="139"/>
      <c r="C137" s="154" t="s">
        <v>265</v>
      </c>
      <c r="D137" s="154" t="s">
        <v>353</v>
      </c>
      <c r="E137" s="155" t="s">
        <v>1426</v>
      </c>
      <c r="F137" s="156" t="s">
        <v>1427</v>
      </c>
      <c r="G137" s="157" t="s">
        <v>433</v>
      </c>
      <c r="H137" s="158">
        <v>1</v>
      </c>
      <c r="I137" s="159"/>
      <c r="J137" s="160">
        <f t="shared" si="0"/>
        <v>0</v>
      </c>
      <c r="K137" s="161"/>
      <c r="L137" s="162"/>
      <c r="M137" s="163" t="s">
        <v>1</v>
      </c>
      <c r="N137" s="164" t="s">
        <v>41</v>
      </c>
      <c r="P137" s="150">
        <f t="shared" si="1"/>
        <v>0</v>
      </c>
      <c r="Q137" s="150">
        <v>0</v>
      </c>
      <c r="R137" s="150">
        <f t="shared" si="2"/>
        <v>0</v>
      </c>
      <c r="S137" s="150">
        <v>0</v>
      </c>
      <c r="T137" s="151">
        <f t="shared" si="3"/>
        <v>0</v>
      </c>
      <c r="AR137" s="152" t="s">
        <v>271</v>
      </c>
      <c r="AT137" s="152" t="s">
        <v>353</v>
      </c>
      <c r="AU137" s="152" t="s">
        <v>82</v>
      </c>
      <c r="AY137" s="13" t="s">
        <v>317</v>
      </c>
      <c r="BE137" s="153">
        <f t="shared" si="4"/>
        <v>0</v>
      </c>
      <c r="BF137" s="153">
        <f t="shared" si="5"/>
        <v>0</v>
      </c>
      <c r="BG137" s="153">
        <f t="shared" si="6"/>
        <v>0</v>
      </c>
      <c r="BH137" s="153">
        <f t="shared" si="7"/>
        <v>0</v>
      </c>
      <c r="BI137" s="153">
        <f t="shared" si="8"/>
        <v>0</v>
      </c>
      <c r="BJ137" s="13" t="s">
        <v>87</v>
      </c>
      <c r="BK137" s="153">
        <f t="shared" si="9"/>
        <v>0</v>
      </c>
      <c r="BL137" s="13" t="s">
        <v>259</v>
      </c>
      <c r="BM137" s="152" t="s">
        <v>1428</v>
      </c>
    </row>
    <row r="138" spans="2:65" s="1" customFormat="1" ht="24.15" customHeight="1">
      <c r="B138" s="139"/>
      <c r="C138" s="154" t="s">
        <v>268</v>
      </c>
      <c r="D138" s="154" t="s">
        <v>353</v>
      </c>
      <c r="E138" s="155" t="s">
        <v>1429</v>
      </c>
      <c r="F138" s="156" t="s">
        <v>1430</v>
      </c>
      <c r="G138" s="157" t="s">
        <v>433</v>
      </c>
      <c r="H138" s="158">
        <v>2</v>
      </c>
      <c r="I138" s="159"/>
      <c r="J138" s="160">
        <f t="shared" si="0"/>
        <v>0</v>
      </c>
      <c r="K138" s="161"/>
      <c r="L138" s="162"/>
      <c r="M138" s="163" t="s">
        <v>1</v>
      </c>
      <c r="N138" s="164" t="s">
        <v>41</v>
      </c>
      <c r="P138" s="150">
        <f t="shared" si="1"/>
        <v>0</v>
      </c>
      <c r="Q138" s="150">
        <v>0</v>
      </c>
      <c r="R138" s="150">
        <f t="shared" si="2"/>
        <v>0</v>
      </c>
      <c r="S138" s="150">
        <v>0</v>
      </c>
      <c r="T138" s="151">
        <f t="shared" si="3"/>
        <v>0</v>
      </c>
      <c r="AR138" s="152" t="s">
        <v>271</v>
      </c>
      <c r="AT138" s="152" t="s">
        <v>353</v>
      </c>
      <c r="AU138" s="152" t="s">
        <v>82</v>
      </c>
      <c r="AY138" s="13" t="s">
        <v>317</v>
      </c>
      <c r="BE138" s="153">
        <f t="shared" si="4"/>
        <v>0</v>
      </c>
      <c r="BF138" s="153">
        <f t="shared" si="5"/>
        <v>0</v>
      </c>
      <c r="BG138" s="153">
        <f t="shared" si="6"/>
        <v>0</v>
      </c>
      <c r="BH138" s="153">
        <f t="shared" si="7"/>
        <v>0</v>
      </c>
      <c r="BI138" s="153">
        <f t="shared" si="8"/>
        <v>0</v>
      </c>
      <c r="BJ138" s="13" t="s">
        <v>87</v>
      </c>
      <c r="BK138" s="153">
        <f t="shared" si="9"/>
        <v>0</v>
      </c>
      <c r="BL138" s="13" t="s">
        <v>259</v>
      </c>
      <c r="BM138" s="152" t="s">
        <v>1431</v>
      </c>
    </row>
    <row r="139" spans="2:65" s="1" customFormat="1" ht="16.5" customHeight="1">
      <c r="B139" s="139"/>
      <c r="C139" s="154" t="s">
        <v>271</v>
      </c>
      <c r="D139" s="154" t="s">
        <v>353</v>
      </c>
      <c r="E139" s="155" t="s">
        <v>1432</v>
      </c>
      <c r="F139" s="156" t="s">
        <v>1433</v>
      </c>
      <c r="G139" s="157" t="s">
        <v>433</v>
      </c>
      <c r="H139" s="158">
        <v>1</v>
      </c>
      <c r="I139" s="159"/>
      <c r="J139" s="160">
        <f t="shared" si="0"/>
        <v>0</v>
      </c>
      <c r="K139" s="161"/>
      <c r="L139" s="162"/>
      <c r="M139" s="163" t="s">
        <v>1</v>
      </c>
      <c r="N139" s="164" t="s">
        <v>41</v>
      </c>
      <c r="P139" s="150">
        <f t="shared" si="1"/>
        <v>0</v>
      </c>
      <c r="Q139" s="150">
        <v>0</v>
      </c>
      <c r="R139" s="150">
        <f t="shared" si="2"/>
        <v>0</v>
      </c>
      <c r="S139" s="150">
        <v>0</v>
      </c>
      <c r="T139" s="151">
        <f t="shared" si="3"/>
        <v>0</v>
      </c>
      <c r="AR139" s="152" t="s">
        <v>271</v>
      </c>
      <c r="AT139" s="152" t="s">
        <v>353</v>
      </c>
      <c r="AU139" s="152" t="s">
        <v>82</v>
      </c>
      <c r="AY139" s="13" t="s">
        <v>317</v>
      </c>
      <c r="BE139" s="153">
        <f t="shared" si="4"/>
        <v>0</v>
      </c>
      <c r="BF139" s="153">
        <f t="shared" si="5"/>
        <v>0</v>
      </c>
      <c r="BG139" s="153">
        <f t="shared" si="6"/>
        <v>0</v>
      </c>
      <c r="BH139" s="153">
        <f t="shared" si="7"/>
        <v>0</v>
      </c>
      <c r="BI139" s="153">
        <f t="shared" si="8"/>
        <v>0</v>
      </c>
      <c r="BJ139" s="13" t="s">
        <v>87</v>
      </c>
      <c r="BK139" s="153">
        <f t="shared" si="9"/>
        <v>0</v>
      </c>
      <c r="BL139" s="13" t="s">
        <v>259</v>
      </c>
      <c r="BM139" s="152" t="s">
        <v>1434</v>
      </c>
    </row>
    <row r="140" spans="2:65" s="1" customFormat="1" ht="37.799999999999997" customHeight="1">
      <c r="B140" s="139"/>
      <c r="C140" s="154" t="s">
        <v>274</v>
      </c>
      <c r="D140" s="154" t="s">
        <v>353</v>
      </c>
      <c r="E140" s="155" t="s">
        <v>1435</v>
      </c>
      <c r="F140" s="156" t="s">
        <v>1436</v>
      </c>
      <c r="G140" s="157" t="s">
        <v>433</v>
      </c>
      <c r="H140" s="158">
        <v>1</v>
      </c>
      <c r="I140" s="159"/>
      <c r="J140" s="160">
        <f t="shared" si="0"/>
        <v>0</v>
      </c>
      <c r="K140" s="161"/>
      <c r="L140" s="162"/>
      <c r="M140" s="163" t="s">
        <v>1</v>
      </c>
      <c r="N140" s="164" t="s">
        <v>41</v>
      </c>
      <c r="P140" s="150">
        <f t="shared" si="1"/>
        <v>0</v>
      </c>
      <c r="Q140" s="150">
        <v>0</v>
      </c>
      <c r="R140" s="150">
        <f t="shared" si="2"/>
        <v>0</v>
      </c>
      <c r="S140" s="150">
        <v>0</v>
      </c>
      <c r="T140" s="151">
        <f t="shared" si="3"/>
        <v>0</v>
      </c>
      <c r="AR140" s="152" t="s">
        <v>271</v>
      </c>
      <c r="AT140" s="152" t="s">
        <v>353</v>
      </c>
      <c r="AU140" s="152" t="s">
        <v>82</v>
      </c>
      <c r="AY140" s="13" t="s">
        <v>317</v>
      </c>
      <c r="BE140" s="153">
        <f t="shared" si="4"/>
        <v>0</v>
      </c>
      <c r="BF140" s="153">
        <f t="shared" si="5"/>
        <v>0</v>
      </c>
      <c r="BG140" s="153">
        <f t="shared" si="6"/>
        <v>0</v>
      </c>
      <c r="BH140" s="153">
        <f t="shared" si="7"/>
        <v>0</v>
      </c>
      <c r="BI140" s="153">
        <f t="shared" si="8"/>
        <v>0</v>
      </c>
      <c r="BJ140" s="13" t="s">
        <v>87</v>
      </c>
      <c r="BK140" s="153">
        <f t="shared" si="9"/>
        <v>0</v>
      </c>
      <c r="BL140" s="13" t="s">
        <v>259</v>
      </c>
      <c r="BM140" s="152" t="s">
        <v>1437</v>
      </c>
    </row>
    <row r="141" spans="2:65" s="1" customFormat="1" ht="16.5" customHeight="1">
      <c r="B141" s="139"/>
      <c r="C141" s="154" t="s">
        <v>277</v>
      </c>
      <c r="D141" s="154" t="s">
        <v>353</v>
      </c>
      <c r="E141" s="155" t="s">
        <v>1438</v>
      </c>
      <c r="F141" s="156" t="s">
        <v>1439</v>
      </c>
      <c r="G141" s="157" t="s">
        <v>433</v>
      </c>
      <c r="H141" s="158">
        <v>1</v>
      </c>
      <c r="I141" s="159"/>
      <c r="J141" s="160">
        <f t="shared" si="0"/>
        <v>0</v>
      </c>
      <c r="K141" s="161"/>
      <c r="L141" s="162"/>
      <c r="M141" s="163" t="s">
        <v>1</v>
      </c>
      <c r="N141" s="164" t="s">
        <v>41</v>
      </c>
      <c r="P141" s="150">
        <f t="shared" si="1"/>
        <v>0</v>
      </c>
      <c r="Q141" s="150">
        <v>0</v>
      </c>
      <c r="R141" s="150">
        <f t="shared" si="2"/>
        <v>0</v>
      </c>
      <c r="S141" s="150">
        <v>0</v>
      </c>
      <c r="T141" s="151">
        <f t="shared" si="3"/>
        <v>0</v>
      </c>
      <c r="AR141" s="152" t="s">
        <v>271</v>
      </c>
      <c r="AT141" s="152" t="s">
        <v>353</v>
      </c>
      <c r="AU141" s="152" t="s">
        <v>82</v>
      </c>
      <c r="AY141" s="13" t="s">
        <v>317</v>
      </c>
      <c r="BE141" s="153">
        <f t="shared" si="4"/>
        <v>0</v>
      </c>
      <c r="BF141" s="153">
        <f t="shared" si="5"/>
        <v>0</v>
      </c>
      <c r="BG141" s="153">
        <f t="shared" si="6"/>
        <v>0</v>
      </c>
      <c r="BH141" s="153">
        <f t="shared" si="7"/>
        <v>0</v>
      </c>
      <c r="BI141" s="153">
        <f t="shared" si="8"/>
        <v>0</v>
      </c>
      <c r="BJ141" s="13" t="s">
        <v>87</v>
      </c>
      <c r="BK141" s="153">
        <f t="shared" si="9"/>
        <v>0</v>
      </c>
      <c r="BL141" s="13" t="s">
        <v>259</v>
      </c>
      <c r="BM141" s="152" t="s">
        <v>1440</v>
      </c>
    </row>
    <row r="142" spans="2:65" s="1" customFormat="1" ht="16.5" customHeight="1">
      <c r="B142" s="139"/>
      <c r="C142" s="154" t="s">
        <v>280</v>
      </c>
      <c r="D142" s="154" t="s">
        <v>353</v>
      </c>
      <c r="E142" s="155" t="s">
        <v>1441</v>
      </c>
      <c r="F142" s="156" t="s">
        <v>1442</v>
      </c>
      <c r="G142" s="157" t="s">
        <v>433</v>
      </c>
      <c r="H142" s="158">
        <v>1</v>
      </c>
      <c r="I142" s="159"/>
      <c r="J142" s="160">
        <f t="shared" si="0"/>
        <v>0</v>
      </c>
      <c r="K142" s="161"/>
      <c r="L142" s="162"/>
      <c r="M142" s="163" t="s">
        <v>1</v>
      </c>
      <c r="N142" s="164" t="s">
        <v>41</v>
      </c>
      <c r="P142" s="150">
        <f t="shared" si="1"/>
        <v>0</v>
      </c>
      <c r="Q142" s="150">
        <v>0</v>
      </c>
      <c r="R142" s="150">
        <f t="shared" si="2"/>
        <v>0</v>
      </c>
      <c r="S142" s="150">
        <v>0</v>
      </c>
      <c r="T142" s="151">
        <f t="shared" si="3"/>
        <v>0</v>
      </c>
      <c r="AR142" s="152" t="s">
        <v>271</v>
      </c>
      <c r="AT142" s="152" t="s">
        <v>353</v>
      </c>
      <c r="AU142" s="152" t="s">
        <v>82</v>
      </c>
      <c r="AY142" s="13" t="s">
        <v>317</v>
      </c>
      <c r="BE142" s="153">
        <f t="shared" si="4"/>
        <v>0</v>
      </c>
      <c r="BF142" s="153">
        <f t="shared" si="5"/>
        <v>0</v>
      </c>
      <c r="BG142" s="153">
        <f t="shared" si="6"/>
        <v>0</v>
      </c>
      <c r="BH142" s="153">
        <f t="shared" si="7"/>
        <v>0</v>
      </c>
      <c r="BI142" s="153">
        <f t="shared" si="8"/>
        <v>0</v>
      </c>
      <c r="BJ142" s="13" t="s">
        <v>87</v>
      </c>
      <c r="BK142" s="153">
        <f t="shared" si="9"/>
        <v>0</v>
      </c>
      <c r="BL142" s="13" t="s">
        <v>259</v>
      </c>
      <c r="BM142" s="152" t="s">
        <v>1443</v>
      </c>
    </row>
    <row r="143" spans="2:65" s="1" customFormat="1" ht="16.5" customHeight="1">
      <c r="B143" s="139"/>
      <c r="C143" s="140" t="s">
        <v>358</v>
      </c>
      <c r="D143" s="140" t="s">
        <v>319</v>
      </c>
      <c r="E143" s="141" t="s">
        <v>1444</v>
      </c>
      <c r="F143" s="142" t="s">
        <v>1445</v>
      </c>
      <c r="G143" s="143" t="s">
        <v>433</v>
      </c>
      <c r="H143" s="144">
        <v>1</v>
      </c>
      <c r="I143" s="145"/>
      <c r="J143" s="146">
        <f t="shared" si="0"/>
        <v>0</v>
      </c>
      <c r="K143" s="147"/>
      <c r="L143" s="28"/>
      <c r="M143" s="148" t="s">
        <v>1</v>
      </c>
      <c r="N143" s="149" t="s">
        <v>41</v>
      </c>
      <c r="P143" s="150">
        <f t="shared" si="1"/>
        <v>0</v>
      </c>
      <c r="Q143" s="150">
        <v>0</v>
      </c>
      <c r="R143" s="150">
        <f t="shared" si="2"/>
        <v>0</v>
      </c>
      <c r="S143" s="150">
        <v>0</v>
      </c>
      <c r="T143" s="151">
        <f t="shared" si="3"/>
        <v>0</v>
      </c>
      <c r="AR143" s="152" t="s">
        <v>259</v>
      </c>
      <c r="AT143" s="152" t="s">
        <v>319</v>
      </c>
      <c r="AU143" s="152" t="s">
        <v>82</v>
      </c>
      <c r="AY143" s="13" t="s">
        <v>317</v>
      </c>
      <c r="BE143" s="153">
        <f t="shared" si="4"/>
        <v>0</v>
      </c>
      <c r="BF143" s="153">
        <f t="shared" si="5"/>
        <v>0</v>
      </c>
      <c r="BG143" s="153">
        <f t="shared" si="6"/>
        <v>0</v>
      </c>
      <c r="BH143" s="153">
        <f t="shared" si="7"/>
        <v>0</v>
      </c>
      <c r="BI143" s="153">
        <f t="shared" si="8"/>
        <v>0</v>
      </c>
      <c r="BJ143" s="13" t="s">
        <v>87</v>
      </c>
      <c r="BK143" s="153">
        <f t="shared" si="9"/>
        <v>0</v>
      </c>
      <c r="BL143" s="13" t="s">
        <v>259</v>
      </c>
      <c r="BM143" s="152" t="s">
        <v>1446</v>
      </c>
    </row>
    <row r="144" spans="2:65" s="11" customFormat="1" ht="25.95" customHeight="1">
      <c r="B144" s="127"/>
      <c r="D144" s="128" t="s">
        <v>74</v>
      </c>
      <c r="E144" s="129" t="s">
        <v>1272</v>
      </c>
      <c r="F144" s="129" t="s">
        <v>1447</v>
      </c>
      <c r="I144" s="130"/>
      <c r="J144" s="131">
        <f>BK144</f>
        <v>0</v>
      </c>
      <c r="L144" s="127"/>
      <c r="M144" s="132"/>
      <c r="P144" s="133">
        <f>SUM(P145:P173)</f>
        <v>0</v>
      </c>
      <c r="R144" s="133">
        <f>SUM(R145:R173)</f>
        <v>2.366E-2</v>
      </c>
      <c r="T144" s="134">
        <f>SUM(T145:T173)</f>
        <v>0</v>
      </c>
      <c r="AR144" s="128" t="s">
        <v>82</v>
      </c>
      <c r="AT144" s="135" t="s">
        <v>74</v>
      </c>
      <c r="AU144" s="135" t="s">
        <v>75</v>
      </c>
      <c r="AY144" s="128" t="s">
        <v>317</v>
      </c>
      <c r="BK144" s="136">
        <f>SUM(BK145:BK173)</f>
        <v>0</v>
      </c>
    </row>
    <row r="145" spans="2:65" s="1" customFormat="1" ht="21.75" customHeight="1">
      <c r="B145" s="139"/>
      <c r="C145" s="140" t="s">
        <v>362</v>
      </c>
      <c r="D145" s="140" t="s">
        <v>319</v>
      </c>
      <c r="E145" s="141" t="s">
        <v>1448</v>
      </c>
      <c r="F145" s="142" t="s">
        <v>1449</v>
      </c>
      <c r="G145" s="143" t="s">
        <v>433</v>
      </c>
      <c r="H145" s="144">
        <v>168</v>
      </c>
      <c r="I145" s="145"/>
      <c r="J145" s="146">
        <f t="shared" ref="J145:J173" si="10">ROUND(I145*H145,2)</f>
        <v>0</v>
      </c>
      <c r="K145" s="147"/>
      <c r="L145" s="28"/>
      <c r="M145" s="148" t="s">
        <v>1</v>
      </c>
      <c r="N145" s="149" t="s">
        <v>41</v>
      </c>
      <c r="P145" s="150">
        <f t="shared" ref="P145:P173" si="11">O145*H145</f>
        <v>0</v>
      </c>
      <c r="Q145" s="150">
        <v>0</v>
      </c>
      <c r="R145" s="150">
        <f t="shared" ref="R145:R173" si="12">Q145*H145</f>
        <v>0</v>
      </c>
      <c r="S145" s="150">
        <v>0</v>
      </c>
      <c r="T145" s="151">
        <f t="shared" ref="T145:T173" si="13">S145*H145</f>
        <v>0</v>
      </c>
      <c r="AR145" s="152" t="s">
        <v>259</v>
      </c>
      <c r="AT145" s="152" t="s">
        <v>319</v>
      </c>
      <c r="AU145" s="152" t="s">
        <v>82</v>
      </c>
      <c r="AY145" s="13" t="s">
        <v>317</v>
      </c>
      <c r="BE145" s="153">
        <f t="shared" ref="BE145:BE173" si="14">IF(N145="základná",J145,0)</f>
        <v>0</v>
      </c>
      <c r="BF145" s="153">
        <f t="shared" ref="BF145:BF173" si="15">IF(N145="znížená",J145,0)</f>
        <v>0</v>
      </c>
      <c r="BG145" s="153">
        <f t="shared" ref="BG145:BG173" si="16">IF(N145="zákl. prenesená",J145,0)</f>
        <v>0</v>
      </c>
      <c r="BH145" s="153">
        <f t="shared" ref="BH145:BH173" si="17">IF(N145="zníž. prenesená",J145,0)</f>
        <v>0</v>
      </c>
      <c r="BI145" s="153">
        <f t="shared" ref="BI145:BI173" si="18">IF(N145="nulová",J145,0)</f>
        <v>0</v>
      </c>
      <c r="BJ145" s="13" t="s">
        <v>87</v>
      </c>
      <c r="BK145" s="153">
        <f t="shared" ref="BK145:BK173" si="19">ROUND(I145*H145,2)</f>
        <v>0</v>
      </c>
      <c r="BL145" s="13" t="s">
        <v>259</v>
      </c>
      <c r="BM145" s="152" t="s">
        <v>1450</v>
      </c>
    </row>
    <row r="146" spans="2:65" s="1" customFormat="1" ht="16.5" customHeight="1">
      <c r="B146" s="139"/>
      <c r="C146" s="154" t="s">
        <v>364</v>
      </c>
      <c r="D146" s="154" t="s">
        <v>353</v>
      </c>
      <c r="E146" s="155" t="s">
        <v>1451</v>
      </c>
      <c r="F146" s="156" t="s">
        <v>1452</v>
      </c>
      <c r="G146" s="157" t="s">
        <v>433</v>
      </c>
      <c r="H146" s="158">
        <v>168</v>
      </c>
      <c r="I146" s="159"/>
      <c r="J146" s="160">
        <f t="shared" si="10"/>
        <v>0</v>
      </c>
      <c r="K146" s="161"/>
      <c r="L146" s="162"/>
      <c r="M146" s="163" t="s">
        <v>1</v>
      </c>
      <c r="N146" s="164" t="s">
        <v>41</v>
      </c>
      <c r="P146" s="150">
        <f t="shared" si="11"/>
        <v>0</v>
      </c>
      <c r="Q146" s="150">
        <v>1.3999999999999999E-4</v>
      </c>
      <c r="R146" s="150">
        <f t="shared" si="12"/>
        <v>2.3519999999999999E-2</v>
      </c>
      <c r="S146" s="150">
        <v>0</v>
      </c>
      <c r="T146" s="151">
        <f t="shared" si="13"/>
        <v>0</v>
      </c>
      <c r="AR146" s="152" t="s">
        <v>271</v>
      </c>
      <c r="AT146" s="152" t="s">
        <v>353</v>
      </c>
      <c r="AU146" s="152" t="s">
        <v>82</v>
      </c>
      <c r="AY146" s="13" t="s">
        <v>317</v>
      </c>
      <c r="BE146" s="153">
        <f t="shared" si="14"/>
        <v>0</v>
      </c>
      <c r="BF146" s="153">
        <f t="shared" si="15"/>
        <v>0</v>
      </c>
      <c r="BG146" s="153">
        <f t="shared" si="16"/>
        <v>0</v>
      </c>
      <c r="BH146" s="153">
        <f t="shared" si="17"/>
        <v>0</v>
      </c>
      <c r="BI146" s="153">
        <f t="shared" si="18"/>
        <v>0</v>
      </c>
      <c r="BJ146" s="13" t="s">
        <v>87</v>
      </c>
      <c r="BK146" s="153">
        <f t="shared" si="19"/>
        <v>0</v>
      </c>
      <c r="BL146" s="13" t="s">
        <v>259</v>
      </c>
      <c r="BM146" s="152" t="s">
        <v>1453</v>
      </c>
    </row>
    <row r="147" spans="2:65" s="1" customFormat="1" ht="16.5" customHeight="1">
      <c r="B147" s="139"/>
      <c r="C147" s="154" t="s">
        <v>368</v>
      </c>
      <c r="D147" s="154" t="s">
        <v>353</v>
      </c>
      <c r="E147" s="155" t="s">
        <v>1454</v>
      </c>
      <c r="F147" s="156" t="s">
        <v>1455</v>
      </c>
      <c r="G147" s="157" t="s">
        <v>433</v>
      </c>
      <c r="H147" s="158">
        <v>1</v>
      </c>
      <c r="I147" s="159"/>
      <c r="J147" s="160">
        <f t="shared" si="10"/>
        <v>0</v>
      </c>
      <c r="K147" s="161"/>
      <c r="L147" s="162"/>
      <c r="M147" s="163" t="s">
        <v>1</v>
      </c>
      <c r="N147" s="164" t="s">
        <v>41</v>
      </c>
      <c r="P147" s="150">
        <f t="shared" si="11"/>
        <v>0</v>
      </c>
      <c r="Q147" s="150">
        <v>0</v>
      </c>
      <c r="R147" s="150">
        <f t="shared" si="12"/>
        <v>0</v>
      </c>
      <c r="S147" s="150">
        <v>0</v>
      </c>
      <c r="T147" s="151">
        <f t="shared" si="13"/>
        <v>0</v>
      </c>
      <c r="AR147" s="152" t="s">
        <v>271</v>
      </c>
      <c r="AT147" s="152" t="s">
        <v>353</v>
      </c>
      <c r="AU147" s="152" t="s">
        <v>82</v>
      </c>
      <c r="AY147" s="13" t="s">
        <v>317</v>
      </c>
      <c r="BE147" s="153">
        <f t="shared" si="14"/>
        <v>0</v>
      </c>
      <c r="BF147" s="153">
        <f t="shared" si="15"/>
        <v>0</v>
      </c>
      <c r="BG147" s="153">
        <f t="shared" si="16"/>
        <v>0</v>
      </c>
      <c r="BH147" s="153">
        <f t="shared" si="17"/>
        <v>0</v>
      </c>
      <c r="BI147" s="153">
        <f t="shared" si="18"/>
        <v>0</v>
      </c>
      <c r="BJ147" s="13" t="s">
        <v>87</v>
      </c>
      <c r="BK147" s="153">
        <f t="shared" si="19"/>
        <v>0</v>
      </c>
      <c r="BL147" s="13" t="s">
        <v>259</v>
      </c>
      <c r="BM147" s="152" t="s">
        <v>1456</v>
      </c>
    </row>
    <row r="148" spans="2:65" s="1" customFormat="1" ht="24.15" customHeight="1">
      <c r="B148" s="139"/>
      <c r="C148" s="140" t="s">
        <v>372</v>
      </c>
      <c r="D148" s="140" t="s">
        <v>319</v>
      </c>
      <c r="E148" s="141" t="s">
        <v>1457</v>
      </c>
      <c r="F148" s="142" t="s">
        <v>1458</v>
      </c>
      <c r="G148" s="143" t="s">
        <v>452</v>
      </c>
      <c r="H148" s="144">
        <v>10</v>
      </c>
      <c r="I148" s="145"/>
      <c r="J148" s="146">
        <f t="shared" si="10"/>
        <v>0</v>
      </c>
      <c r="K148" s="147"/>
      <c r="L148" s="28"/>
      <c r="M148" s="148" t="s">
        <v>1</v>
      </c>
      <c r="N148" s="149" t="s">
        <v>41</v>
      </c>
      <c r="P148" s="150">
        <f t="shared" si="11"/>
        <v>0</v>
      </c>
      <c r="Q148" s="150">
        <v>0</v>
      </c>
      <c r="R148" s="150">
        <f t="shared" si="12"/>
        <v>0</v>
      </c>
      <c r="S148" s="150">
        <v>0</v>
      </c>
      <c r="T148" s="151">
        <f t="shared" si="13"/>
        <v>0</v>
      </c>
      <c r="AR148" s="152" t="s">
        <v>259</v>
      </c>
      <c r="AT148" s="152" t="s">
        <v>319</v>
      </c>
      <c r="AU148" s="152" t="s">
        <v>82</v>
      </c>
      <c r="AY148" s="13" t="s">
        <v>317</v>
      </c>
      <c r="BE148" s="153">
        <f t="shared" si="14"/>
        <v>0</v>
      </c>
      <c r="BF148" s="153">
        <f t="shared" si="15"/>
        <v>0</v>
      </c>
      <c r="BG148" s="153">
        <f t="shared" si="16"/>
        <v>0</v>
      </c>
      <c r="BH148" s="153">
        <f t="shared" si="17"/>
        <v>0</v>
      </c>
      <c r="BI148" s="153">
        <f t="shared" si="18"/>
        <v>0</v>
      </c>
      <c r="BJ148" s="13" t="s">
        <v>87</v>
      </c>
      <c r="BK148" s="153">
        <f t="shared" si="19"/>
        <v>0</v>
      </c>
      <c r="BL148" s="13" t="s">
        <v>259</v>
      </c>
      <c r="BM148" s="152" t="s">
        <v>1459</v>
      </c>
    </row>
    <row r="149" spans="2:65" s="1" customFormat="1" ht="16.5" customHeight="1">
      <c r="B149" s="139"/>
      <c r="C149" s="154" t="s">
        <v>377</v>
      </c>
      <c r="D149" s="154" t="s">
        <v>353</v>
      </c>
      <c r="E149" s="155" t="s">
        <v>1457</v>
      </c>
      <c r="F149" s="156" t="s">
        <v>1460</v>
      </c>
      <c r="G149" s="157" t="s">
        <v>452</v>
      </c>
      <c r="H149" s="158">
        <v>10</v>
      </c>
      <c r="I149" s="159"/>
      <c r="J149" s="160">
        <f t="shared" si="10"/>
        <v>0</v>
      </c>
      <c r="K149" s="161"/>
      <c r="L149" s="162"/>
      <c r="M149" s="163" t="s">
        <v>1</v>
      </c>
      <c r="N149" s="164" t="s">
        <v>41</v>
      </c>
      <c r="P149" s="150">
        <f t="shared" si="11"/>
        <v>0</v>
      </c>
      <c r="Q149" s="150">
        <v>0</v>
      </c>
      <c r="R149" s="150">
        <f t="shared" si="12"/>
        <v>0</v>
      </c>
      <c r="S149" s="150">
        <v>0</v>
      </c>
      <c r="T149" s="151">
        <f t="shared" si="13"/>
        <v>0</v>
      </c>
      <c r="AR149" s="152" t="s">
        <v>271</v>
      </c>
      <c r="AT149" s="152" t="s">
        <v>353</v>
      </c>
      <c r="AU149" s="152" t="s">
        <v>82</v>
      </c>
      <c r="AY149" s="13" t="s">
        <v>317</v>
      </c>
      <c r="BE149" s="153">
        <f t="shared" si="14"/>
        <v>0</v>
      </c>
      <c r="BF149" s="153">
        <f t="shared" si="15"/>
        <v>0</v>
      </c>
      <c r="BG149" s="153">
        <f t="shared" si="16"/>
        <v>0</v>
      </c>
      <c r="BH149" s="153">
        <f t="shared" si="17"/>
        <v>0</v>
      </c>
      <c r="BI149" s="153">
        <f t="shared" si="18"/>
        <v>0</v>
      </c>
      <c r="BJ149" s="13" t="s">
        <v>87</v>
      </c>
      <c r="BK149" s="153">
        <f t="shared" si="19"/>
        <v>0</v>
      </c>
      <c r="BL149" s="13" t="s">
        <v>259</v>
      </c>
      <c r="BM149" s="152" t="s">
        <v>1461</v>
      </c>
    </row>
    <row r="150" spans="2:65" s="1" customFormat="1" ht="16.5" customHeight="1">
      <c r="B150" s="139"/>
      <c r="C150" s="140" t="s">
        <v>383</v>
      </c>
      <c r="D150" s="140" t="s">
        <v>319</v>
      </c>
      <c r="E150" s="141" t="s">
        <v>1462</v>
      </c>
      <c r="F150" s="142" t="s">
        <v>1463</v>
      </c>
      <c r="G150" s="143" t="s">
        <v>433</v>
      </c>
      <c r="H150" s="144">
        <v>25</v>
      </c>
      <c r="I150" s="145"/>
      <c r="J150" s="146">
        <f t="shared" si="10"/>
        <v>0</v>
      </c>
      <c r="K150" s="147"/>
      <c r="L150" s="28"/>
      <c r="M150" s="148" t="s">
        <v>1</v>
      </c>
      <c r="N150" s="149" t="s">
        <v>41</v>
      </c>
      <c r="P150" s="150">
        <f t="shared" si="11"/>
        <v>0</v>
      </c>
      <c r="Q150" s="150">
        <v>0</v>
      </c>
      <c r="R150" s="150">
        <f t="shared" si="12"/>
        <v>0</v>
      </c>
      <c r="S150" s="150">
        <v>0</v>
      </c>
      <c r="T150" s="151">
        <f t="shared" si="13"/>
        <v>0</v>
      </c>
      <c r="AR150" s="152" t="s">
        <v>259</v>
      </c>
      <c r="AT150" s="152" t="s">
        <v>319</v>
      </c>
      <c r="AU150" s="152" t="s">
        <v>82</v>
      </c>
      <c r="AY150" s="13" t="s">
        <v>317</v>
      </c>
      <c r="BE150" s="153">
        <f t="shared" si="14"/>
        <v>0</v>
      </c>
      <c r="BF150" s="153">
        <f t="shared" si="15"/>
        <v>0</v>
      </c>
      <c r="BG150" s="153">
        <f t="shared" si="16"/>
        <v>0</v>
      </c>
      <c r="BH150" s="153">
        <f t="shared" si="17"/>
        <v>0</v>
      </c>
      <c r="BI150" s="153">
        <f t="shared" si="18"/>
        <v>0</v>
      </c>
      <c r="BJ150" s="13" t="s">
        <v>87</v>
      </c>
      <c r="BK150" s="153">
        <f t="shared" si="19"/>
        <v>0</v>
      </c>
      <c r="BL150" s="13" t="s">
        <v>259</v>
      </c>
      <c r="BM150" s="152" t="s">
        <v>1464</v>
      </c>
    </row>
    <row r="151" spans="2:65" s="1" customFormat="1" ht="16.5" customHeight="1">
      <c r="B151" s="139"/>
      <c r="C151" s="154" t="s">
        <v>385</v>
      </c>
      <c r="D151" s="154" t="s">
        <v>353</v>
      </c>
      <c r="E151" s="155" t="s">
        <v>1465</v>
      </c>
      <c r="F151" s="156" t="s">
        <v>1466</v>
      </c>
      <c r="G151" s="157" t="s">
        <v>433</v>
      </c>
      <c r="H151" s="158">
        <v>25</v>
      </c>
      <c r="I151" s="159"/>
      <c r="J151" s="160">
        <f t="shared" si="10"/>
        <v>0</v>
      </c>
      <c r="K151" s="161"/>
      <c r="L151" s="162"/>
      <c r="M151" s="163" t="s">
        <v>1</v>
      </c>
      <c r="N151" s="164" t="s">
        <v>41</v>
      </c>
      <c r="P151" s="150">
        <f t="shared" si="11"/>
        <v>0</v>
      </c>
      <c r="Q151" s="150">
        <v>0</v>
      </c>
      <c r="R151" s="150">
        <f t="shared" si="12"/>
        <v>0</v>
      </c>
      <c r="S151" s="150">
        <v>0</v>
      </c>
      <c r="T151" s="151">
        <f t="shared" si="13"/>
        <v>0</v>
      </c>
      <c r="AR151" s="152" t="s">
        <v>271</v>
      </c>
      <c r="AT151" s="152" t="s">
        <v>353</v>
      </c>
      <c r="AU151" s="152" t="s">
        <v>82</v>
      </c>
      <c r="AY151" s="13" t="s">
        <v>317</v>
      </c>
      <c r="BE151" s="153">
        <f t="shared" si="14"/>
        <v>0</v>
      </c>
      <c r="BF151" s="153">
        <f t="shared" si="15"/>
        <v>0</v>
      </c>
      <c r="BG151" s="153">
        <f t="shared" si="16"/>
        <v>0</v>
      </c>
      <c r="BH151" s="153">
        <f t="shared" si="17"/>
        <v>0</v>
      </c>
      <c r="BI151" s="153">
        <f t="shared" si="18"/>
        <v>0</v>
      </c>
      <c r="BJ151" s="13" t="s">
        <v>87</v>
      </c>
      <c r="BK151" s="153">
        <f t="shared" si="19"/>
        <v>0</v>
      </c>
      <c r="BL151" s="13" t="s">
        <v>259</v>
      </c>
      <c r="BM151" s="152" t="s">
        <v>1467</v>
      </c>
    </row>
    <row r="152" spans="2:65" s="1" customFormat="1" ht="16.5" customHeight="1">
      <c r="B152" s="139"/>
      <c r="C152" s="140" t="s">
        <v>7</v>
      </c>
      <c r="D152" s="140" t="s">
        <v>319</v>
      </c>
      <c r="E152" s="141" t="s">
        <v>1468</v>
      </c>
      <c r="F152" s="142" t="s">
        <v>1469</v>
      </c>
      <c r="G152" s="143" t="s">
        <v>433</v>
      </c>
      <c r="H152" s="144">
        <v>28</v>
      </c>
      <c r="I152" s="145"/>
      <c r="J152" s="146">
        <f t="shared" si="10"/>
        <v>0</v>
      </c>
      <c r="K152" s="147"/>
      <c r="L152" s="28"/>
      <c r="M152" s="148" t="s">
        <v>1</v>
      </c>
      <c r="N152" s="149" t="s">
        <v>41</v>
      </c>
      <c r="P152" s="150">
        <f t="shared" si="11"/>
        <v>0</v>
      </c>
      <c r="Q152" s="150">
        <v>0</v>
      </c>
      <c r="R152" s="150">
        <f t="shared" si="12"/>
        <v>0</v>
      </c>
      <c r="S152" s="150">
        <v>0</v>
      </c>
      <c r="T152" s="151">
        <f t="shared" si="13"/>
        <v>0</v>
      </c>
      <c r="AR152" s="152" t="s">
        <v>259</v>
      </c>
      <c r="AT152" s="152" t="s">
        <v>319</v>
      </c>
      <c r="AU152" s="152" t="s">
        <v>82</v>
      </c>
      <c r="AY152" s="13" t="s">
        <v>317</v>
      </c>
      <c r="BE152" s="153">
        <f t="shared" si="14"/>
        <v>0</v>
      </c>
      <c r="BF152" s="153">
        <f t="shared" si="15"/>
        <v>0</v>
      </c>
      <c r="BG152" s="153">
        <f t="shared" si="16"/>
        <v>0</v>
      </c>
      <c r="BH152" s="153">
        <f t="shared" si="17"/>
        <v>0</v>
      </c>
      <c r="BI152" s="153">
        <f t="shared" si="18"/>
        <v>0</v>
      </c>
      <c r="BJ152" s="13" t="s">
        <v>87</v>
      </c>
      <c r="BK152" s="153">
        <f t="shared" si="19"/>
        <v>0</v>
      </c>
      <c r="BL152" s="13" t="s">
        <v>259</v>
      </c>
      <c r="BM152" s="152" t="s">
        <v>1470</v>
      </c>
    </row>
    <row r="153" spans="2:65" s="1" customFormat="1" ht="16.5" customHeight="1">
      <c r="B153" s="139"/>
      <c r="C153" s="154" t="s">
        <v>388</v>
      </c>
      <c r="D153" s="154" t="s">
        <v>353</v>
      </c>
      <c r="E153" s="155" t="s">
        <v>1471</v>
      </c>
      <c r="F153" s="156" t="s">
        <v>1472</v>
      </c>
      <c r="G153" s="157" t="s">
        <v>433</v>
      </c>
      <c r="H153" s="158">
        <v>28</v>
      </c>
      <c r="I153" s="159"/>
      <c r="J153" s="160">
        <f t="shared" si="10"/>
        <v>0</v>
      </c>
      <c r="K153" s="161"/>
      <c r="L153" s="162"/>
      <c r="M153" s="163" t="s">
        <v>1</v>
      </c>
      <c r="N153" s="164" t="s">
        <v>41</v>
      </c>
      <c r="P153" s="150">
        <f t="shared" si="11"/>
        <v>0</v>
      </c>
      <c r="Q153" s="150">
        <v>0</v>
      </c>
      <c r="R153" s="150">
        <f t="shared" si="12"/>
        <v>0</v>
      </c>
      <c r="S153" s="150">
        <v>0</v>
      </c>
      <c r="T153" s="151">
        <f t="shared" si="13"/>
        <v>0</v>
      </c>
      <c r="AR153" s="152" t="s">
        <v>271</v>
      </c>
      <c r="AT153" s="152" t="s">
        <v>353</v>
      </c>
      <c r="AU153" s="152" t="s">
        <v>82</v>
      </c>
      <c r="AY153" s="13" t="s">
        <v>317</v>
      </c>
      <c r="BE153" s="153">
        <f t="shared" si="14"/>
        <v>0</v>
      </c>
      <c r="BF153" s="153">
        <f t="shared" si="15"/>
        <v>0</v>
      </c>
      <c r="BG153" s="153">
        <f t="shared" si="16"/>
        <v>0</v>
      </c>
      <c r="BH153" s="153">
        <f t="shared" si="17"/>
        <v>0</v>
      </c>
      <c r="BI153" s="153">
        <f t="shared" si="18"/>
        <v>0</v>
      </c>
      <c r="BJ153" s="13" t="s">
        <v>87</v>
      </c>
      <c r="BK153" s="153">
        <f t="shared" si="19"/>
        <v>0</v>
      </c>
      <c r="BL153" s="13" t="s">
        <v>259</v>
      </c>
      <c r="BM153" s="152" t="s">
        <v>1473</v>
      </c>
    </row>
    <row r="154" spans="2:65" s="1" customFormat="1" ht="16.5" customHeight="1">
      <c r="B154" s="139"/>
      <c r="C154" s="140" t="s">
        <v>392</v>
      </c>
      <c r="D154" s="140" t="s">
        <v>319</v>
      </c>
      <c r="E154" s="141" t="s">
        <v>1474</v>
      </c>
      <c r="F154" s="142" t="s">
        <v>1475</v>
      </c>
      <c r="G154" s="143" t="s">
        <v>433</v>
      </c>
      <c r="H154" s="144">
        <v>3</v>
      </c>
      <c r="I154" s="145"/>
      <c r="J154" s="146">
        <f t="shared" si="10"/>
        <v>0</v>
      </c>
      <c r="K154" s="147"/>
      <c r="L154" s="28"/>
      <c r="M154" s="148" t="s">
        <v>1</v>
      </c>
      <c r="N154" s="149" t="s">
        <v>41</v>
      </c>
      <c r="P154" s="150">
        <f t="shared" si="11"/>
        <v>0</v>
      </c>
      <c r="Q154" s="150">
        <v>0</v>
      </c>
      <c r="R154" s="150">
        <f t="shared" si="12"/>
        <v>0</v>
      </c>
      <c r="S154" s="150">
        <v>0</v>
      </c>
      <c r="T154" s="151">
        <f t="shared" si="13"/>
        <v>0</v>
      </c>
      <c r="AR154" s="152" t="s">
        <v>259</v>
      </c>
      <c r="AT154" s="152" t="s">
        <v>319</v>
      </c>
      <c r="AU154" s="152" t="s">
        <v>82</v>
      </c>
      <c r="AY154" s="13" t="s">
        <v>317</v>
      </c>
      <c r="BE154" s="153">
        <f t="shared" si="14"/>
        <v>0</v>
      </c>
      <c r="BF154" s="153">
        <f t="shared" si="15"/>
        <v>0</v>
      </c>
      <c r="BG154" s="153">
        <f t="shared" si="16"/>
        <v>0</v>
      </c>
      <c r="BH154" s="153">
        <f t="shared" si="17"/>
        <v>0</v>
      </c>
      <c r="BI154" s="153">
        <f t="shared" si="18"/>
        <v>0</v>
      </c>
      <c r="BJ154" s="13" t="s">
        <v>87</v>
      </c>
      <c r="BK154" s="153">
        <f t="shared" si="19"/>
        <v>0</v>
      </c>
      <c r="BL154" s="13" t="s">
        <v>259</v>
      </c>
      <c r="BM154" s="152" t="s">
        <v>1476</v>
      </c>
    </row>
    <row r="155" spans="2:65" s="1" customFormat="1" ht="16.5" customHeight="1">
      <c r="B155" s="139"/>
      <c r="C155" s="154" t="s">
        <v>396</v>
      </c>
      <c r="D155" s="154" t="s">
        <v>353</v>
      </c>
      <c r="E155" s="155" t="s">
        <v>1477</v>
      </c>
      <c r="F155" s="156" t="s">
        <v>1478</v>
      </c>
      <c r="G155" s="157" t="s">
        <v>433</v>
      </c>
      <c r="H155" s="158">
        <v>3</v>
      </c>
      <c r="I155" s="159"/>
      <c r="J155" s="160">
        <f t="shared" si="10"/>
        <v>0</v>
      </c>
      <c r="K155" s="161"/>
      <c r="L155" s="162"/>
      <c r="M155" s="163" t="s">
        <v>1</v>
      </c>
      <c r="N155" s="164" t="s">
        <v>41</v>
      </c>
      <c r="P155" s="150">
        <f t="shared" si="11"/>
        <v>0</v>
      </c>
      <c r="Q155" s="150">
        <v>0</v>
      </c>
      <c r="R155" s="150">
        <f t="shared" si="12"/>
        <v>0</v>
      </c>
      <c r="S155" s="150">
        <v>0</v>
      </c>
      <c r="T155" s="151">
        <f t="shared" si="13"/>
        <v>0</v>
      </c>
      <c r="AR155" s="152" t="s">
        <v>271</v>
      </c>
      <c r="AT155" s="152" t="s">
        <v>353</v>
      </c>
      <c r="AU155" s="152" t="s">
        <v>82</v>
      </c>
      <c r="AY155" s="13" t="s">
        <v>317</v>
      </c>
      <c r="BE155" s="153">
        <f t="shared" si="14"/>
        <v>0</v>
      </c>
      <c r="BF155" s="153">
        <f t="shared" si="15"/>
        <v>0</v>
      </c>
      <c r="BG155" s="153">
        <f t="shared" si="16"/>
        <v>0</v>
      </c>
      <c r="BH155" s="153">
        <f t="shared" si="17"/>
        <v>0</v>
      </c>
      <c r="BI155" s="153">
        <f t="shared" si="18"/>
        <v>0</v>
      </c>
      <c r="BJ155" s="13" t="s">
        <v>87</v>
      </c>
      <c r="BK155" s="153">
        <f t="shared" si="19"/>
        <v>0</v>
      </c>
      <c r="BL155" s="13" t="s">
        <v>259</v>
      </c>
      <c r="BM155" s="152" t="s">
        <v>1479</v>
      </c>
    </row>
    <row r="156" spans="2:65" s="1" customFormat="1" ht="16.5" customHeight="1">
      <c r="B156" s="139"/>
      <c r="C156" s="140" t="s">
        <v>398</v>
      </c>
      <c r="D156" s="140" t="s">
        <v>319</v>
      </c>
      <c r="E156" s="141" t="s">
        <v>1480</v>
      </c>
      <c r="F156" s="142" t="s">
        <v>1481</v>
      </c>
      <c r="G156" s="143" t="s">
        <v>433</v>
      </c>
      <c r="H156" s="144">
        <v>3</v>
      </c>
      <c r="I156" s="145"/>
      <c r="J156" s="146">
        <f t="shared" si="10"/>
        <v>0</v>
      </c>
      <c r="K156" s="147"/>
      <c r="L156" s="28"/>
      <c r="M156" s="148" t="s">
        <v>1</v>
      </c>
      <c r="N156" s="149" t="s">
        <v>41</v>
      </c>
      <c r="P156" s="150">
        <f t="shared" si="11"/>
        <v>0</v>
      </c>
      <c r="Q156" s="150">
        <v>0</v>
      </c>
      <c r="R156" s="150">
        <f t="shared" si="12"/>
        <v>0</v>
      </c>
      <c r="S156" s="150">
        <v>0</v>
      </c>
      <c r="T156" s="151">
        <f t="shared" si="13"/>
        <v>0</v>
      </c>
      <c r="AR156" s="152" t="s">
        <v>259</v>
      </c>
      <c r="AT156" s="152" t="s">
        <v>319</v>
      </c>
      <c r="AU156" s="152" t="s">
        <v>82</v>
      </c>
      <c r="AY156" s="13" t="s">
        <v>317</v>
      </c>
      <c r="BE156" s="153">
        <f t="shared" si="14"/>
        <v>0</v>
      </c>
      <c r="BF156" s="153">
        <f t="shared" si="15"/>
        <v>0</v>
      </c>
      <c r="BG156" s="153">
        <f t="shared" si="16"/>
        <v>0</v>
      </c>
      <c r="BH156" s="153">
        <f t="shared" si="17"/>
        <v>0</v>
      </c>
      <c r="BI156" s="153">
        <f t="shared" si="18"/>
        <v>0</v>
      </c>
      <c r="BJ156" s="13" t="s">
        <v>87</v>
      </c>
      <c r="BK156" s="153">
        <f t="shared" si="19"/>
        <v>0</v>
      </c>
      <c r="BL156" s="13" t="s">
        <v>259</v>
      </c>
      <c r="BM156" s="152" t="s">
        <v>1482</v>
      </c>
    </row>
    <row r="157" spans="2:65" s="1" customFormat="1" ht="16.5" customHeight="1">
      <c r="B157" s="139"/>
      <c r="C157" s="154" t="s">
        <v>402</v>
      </c>
      <c r="D157" s="154" t="s">
        <v>353</v>
      </c>
      <c r="E157" s="155" t="s">
        <v>1483</v>
      </c>
      <c r="F157" s="156" t="s">
        <v>1484</v>
      </c>
      <c r="G157" s="157" t="s">
        <v>433</v>
      </c>
      <c r="H157" s="158">
        <v>3</v>
      </c>
      <c r="I157" s="159"/>
      <c r="J157" s="160">
        <f t="shared" si="10"/>
        <v>0</v>
      </c>
      <c r="K157" s="161"/>
      <c r="L157" s="162"/>
      <c r="M157" s="163" t="s">
        <v>1</v>
      </c>
      <c r="N157" s="164" t="s">
        <v>41</v>
      </c>
      <c r="P157" s="150">
        <f t="shared" si="11"/>
        <v>0</v>
      </c>
      <c r="Q157" s="150">
        <v>0</v>
      </c>
      <c r="R157" s="150">
        <f t="shared" si="12"/>
        <v>0</v>
      </c>
      <c r="S157" s="150">
        <v>0</v>
      </c>
      <c r="T157" s="151">
        <f t="shared" si="13"/>
        <v>0</v>
      </c>
      <c r="AR157" s="152" t="s">
        <v>271</v>
      </c>
      <c r="AT157" s="152" t="s">
        <v>353</v>
      </c>
      <c r="AU157" s="152" t="s">
        <v>82</v>
      </c>
      <c r="AY157" s="13" t="s">
        <v>317</v>
      </c>
      <c r="BE157" s="153">
        <f t="shared" si="14"/>
        <v>0</v>
      </c>
      <c r="BF157" s="153">
        <f t="shared" si="15"/>
        <v>0</v>
      </c>
      <c r="BG157" s="153">
        <f t="shared" si="16"/>
        <v>0</v>
      </c>
      <c r="BH157" s="153">
        <f t="shared" si="17"/>
        <v>0</v>
      </c>
      <c r="BI157" s="153">
        <f t="shared" si="18"/>
        <v>0</v>
      </c>
      <c r="BJ157" s="13" t="s">
        <v>87</v>
      </c>
      <c r="BK157" s="153">
        <f t="shared" si="19"/>
        <v>0</v>
      </c>
      <c r="BL157" s="13" t="s">
        <v>259</v>
      </c>
      <c r="BM157" s="152" t="s">
        <v>1485</v>
      </c>
    </row>
    <row r="158" spans="2:65" s="1" customFormat="1" ht="16.5" customHeight="1">
      <c r="B158" s="139"/>
      <c r="C158" s="140" t="s">
        <v>408</v>
      </c>
      <c r="D158" s="140" t="s">
        <v>319</v>
      </c>
      <c r="E158" s="141" t="s">
        <v>1486</v>
      </c>
      <c r="F158" s="142" t="s">
        <v>1487</v>
      </c>
      <c r="G158" s="143" t="s">
        <v>433</v>
      </c>
      <c r="H158" s="144">
        <v>4</v>
      </c>
      <c r="I158" s="145"/>
      <c r="J158" s="146">
        <f t="shared" si="10"/>
        <v>0</v>
      </c>
      <c r="K158" s="147"/>
      <c r="L158" s="28"/>
      <c r="M158" s="148" t="s">
        <v>1</v>
      </c>
      <c r="N158" s="149" t="s">
        <v>41</v>
      </c>
      <c r="P158" s="150">
        <f t="shared" si="11"/>
        <v>0</v>
      </c>
      <c r="Q158" s="150">
        <v>0</v>
      </c>
      <c r="R158" s="150">
        <f t="shared" si="12"/>
        <v>0</v>
      </c>
      <c r="S158" s="150">
        <v>0</v>
      </c>
      <c r="T158" s="151">
        <f t="shared" si="13"/>
        <v>0</v>
      </c>
      <c r="AR158" s="152" t="s">
        <v>259</v>
      </c>
      <c r="AT158" s="152" t="s">
        <v>319</v>
      </c>
      <c r="AU158" s="152" t="s">
        <v>82</v>
      </c>
      <c r="AY158" s="13" t="s">
        <v>317</v>
      </c>
      <c r="BE158" s="153">
        <f t="shared" si="14"/>
        <v>0</v>
      </c>
      <c r="BF158" s="153">
        <f t="shared" si="15"/>
        <v>0</v>
      </c>
      <c r="BG158" s="153">
        <f t="shared" si="16"/>
        <v>0</v>
      </c>
      <c r="BH158" s="153">
        <f t="shared" si="17"/>
        <v>0</v>
      </c>
      <c r="BI158" s="153">
        <f t="shared" si="18"/>
        <v>0</v>
      </c>
      <c r="BJ158" s="13" t="s">
        <v>87</v>
      </c>
      <c r="BK158" s="153">
        <f t="shared" si="19"/>
        <v>0</v>
      </c>
      <c r="BL158" s="13" t="s">
        <v>259</v>
      </c>
      <c r="BM158" s="152" t="s">
        <v>1488</v>
      </c>
    </row>
    <row r="159" spans="2:65" s="1" customFormat="1" ht="16.5" customHeight="1">
      <c r="B159" s="139"/>
      <c r="C159" s="154" t="s">
        <v>410</v>
      </c>
      <c r="D159" s="154" t="s">
        <v>353</v>
      </c>
      <c r="E159" s="155" t="s">
        <v>1489</v>
      </c>
      <c r="F159" s="156" t="s">
        <v>1487</v>
      </c>
      <c r="G159" s="157" t="s">
        <v>433</v>
      </c>
      <c r="H159" s="158">
        <v>4</v>
      </c>
      <c r="I159" s="159"/>
      <c r="J159" s="160">
        <f t="shared" si="10"/>
        <v>0</v>
      </c>
      <c r="K159" s="161"/>
      <c r="L159" s="162"/>
      <c r="M159" s="163" t="s">
        <v>1</v>
      </c>
      <c r="N159" s="164" t="s">
        <v>41</v>
      </c>
      <c r="P159" s="150">
        <f t="shared" si="11"/>
        <v>0</v>
      </c>
      <c r="Q159" s="150">
        <v>0</v>
      </c>
      <c r="R159" s="150">
        <f t="shared" si="12"/>
        <v>0</v>
      </c>
      <c r="S159" s="150">
        <v>0</v>
      </c>
      <c r="T159" s="151">
        <f t="shared" si="13"/>
        <v>0</v>
      </c>
      <c r="AR159" s="152" t="s">
        <v>271</v>
      </c>
      <c r="AT159" s="152" t="s">
        <v>353</v>
      </c>
      <c r="AU159" s="152" t="s">
        <v>82</v>
      </c>
      <c r="AY159" s="13" t="s">
        <v>317</v>
      </c>
      <c r="BE159" s="153">
        <f t="shared" si="14"/>
        <v>0</v>
      </c>
      <c r="BF159" s="153">
        <f t="shared" si="15"/>
        <v>0</v>
      </c>
      <c r="BG159" s="153">
        <f t="shared" si="16"/>
        <v>0</v>
      </c>
      <c r="BH159" s="153">
        <f t="shared" si="17"/>
        <v>0</v>
      </c>
      <c r="BI159" s="153">
        <f t="shared" si="18"/>
        <v>0</v>
      </c>
      <c r="BJ159" s="13" t="s">
        <v>87</v>
      </c>
      <c r="BK159" s="153">
        <f t="shared" si="19"/>
        <v>0</v>
      </c>
      <c r="BL159" s="13" t="s">
        <v>259</v>
      </c>
      <c r="BM159" s="152" t="s">
        <v>1490</v>
      </c>
    </row>
    <row r="160" spans="2:65" s="1" customFormat="1" ht="16.5" customHeight="1">
      <c r="B160" s="139"/>
      <c r="C160" s="140" t="s">
        <v>412</v>
      </c>
      <c r="D160" s="140" t="s">
        <v>319</v>
      </c>
      <c r="E160" s="141" t="s">
        <v>1491</v>
      </c>
      <c r="F160" s="142" t="s">
        <v>1492</v>
      </c>
      <c r="G160" s="143" t="s">
        <v>452</v>
      </c>
      <c r="H160" s="144">
        <v>55</v>
      </c>
      <c r="I160" s="145"/>
      <c r="J160" s="146">
        <f t="shared" si="10"/>
        <v>0</v>
      </c>
      <c r="K160" s="147"/>
      <c r="L160" s="28"/>
      <c r="M160" s="148" t="s">
        <v>1</v>
      </c>
      <c r="N160" s="149" t="s">
        <v>41</v>
      </c>
      <c r="P160" s="150">
        <f t="shared" si="11"/>
        <v>0</v>
      </c>
      <c r="Q160" s="150">
        <v>0</v>
      </c>
      <c r="R160" s="150">
        <f t="shared" si="12"/>
        <v>0</v>
      </c>
      <c r="S160" s="150">
        <v>0</v>
      </c>
      <c r="T160" s="151">
        <f t="shared" si="13"/>
        <v>0</v>
      </c>
      <c r="AR160" s="152" t="s">
        <v>259</v>
      </c>
      <c r="AT160" s="152" t="s">
        <v>319</v>
      </c>
      <c r="AU160" s="152" t="s">
        <v>82</v>
      </c>
      <c r="AY160" s="13" t="s">
        <v>317</v>
      </c>
      <c r="BE160" s="153">
        <f t="shared" si="14"/>
        <v>0</v>
      </c>
      <c r="BF160" s="153">
        <f t="shared" si="15"/>
        <v>0</v>
      </c>
      <c r="BG160" s="153">
        <f t="shared" si="16"/>
        <v>0</v>
      </c>
      <c r="BH160" s="153">
        <f t="shared" si="17"/>
        <v>0</v>
      </c>
      <c r="BI160" s="153">
        <f t="shared" si="18"/>
        <v>0</v>
      </c>
      <c r="BJ160" s="13" t="s">
        <v>87</v>
      </c>
      <c r="BK160" s="153">
        <f t="shared" si="19"/>
        <v>0</v>
      </c>
      <c r="BL160" s="13" t="s">
        <v>259</v>
      </c>
      <c r="BM160" s="152" t="s">
        <v>1493</v>
      </c>
    </row>
    <row r="161" spans="2:65" s="1" customFormat="1" ht="16.5" customHeight="1">
      <c r="B161" s="139"/>
      <c r="C161" s="154" t="s">
        <v>414</v>
      </c>
      <c r="D161" s="154" t="s">
        <v>353</v>
      </c>
      <c r="E161" s="155" t="s">
        <v>1494</v>
      </c>
      <c r="F161" s="156" t="s">
        <v>1495</v>
      </c>
      <c r="G161" s="157" t="s">
        <v>452</v>
      </c>
      <c r="H161" s="158">
        <v>55</v>
      </c>
      <c r="I161" s="159"/>
      <c r="J161" s="160">
        <f t="shared" si="10"/>
        <v>0</v>
      </c>
      <c r="K161" s="161"/>
      <c r="L161" s="162"/>
      <c r="M161" s="163" t="s">
        <v>1</v>
      </c>
      <c r="N161" s="164" t="s">
        <v>41</v>
      </c>
      <c r="P161" s="150">
        <f t="shared" si="11"/>
        <v>0</v>
      </c>
      <c r="Q161" s="150">
        <v>0</v>
      </c>
      <c r="R161" s="150">
        <f t="shared" si="12"/>
        <v>0</v>
      </c>
      <c r="S161" s="150">
        <v>0</v>
      </c>
      <c r="T161" s="151">
        <f t="shared" si="13"/>
        <v>0</v>
      </c>
      <c r="AR161" s="152" t="s">
        <v>271</v>
      </c>
      <c r="AT161" s="152" t="s">
        <v>353</v>
      </c>
      <c r="AU161" s="152" t="s">
        <v>82</v>
      </c>
      <c r="AY161" s="13" t="s">
        <v>317</v>
      </c>
      <c r="BE161" s="153">
        <f t="shared" si="14"/>
        <v>0</v>
      </c>
      <c r="BF161" s="153">
        <f t="shared" si="15"/>
        <v>0</v>
      </c>
      <c r="BG161" s="153">
        <f t="shared" si="16"/>
        <v>0</v>
      </c>
      <c r="BH161" s="153">
        <f t="shared" si="17"/>
        <v>0</v>
      </c>
      <c r="BI161" s="153">
        <f t="shared" si="18"/>
        <v>0</v>
      </c>
      <c r="BJ161" s="13" t="s">
        <v>87</v>
      </c>
      <c r="BK161" s="153">
        <f t="shared" si="19"/>
        <v>0</v>
      </c>
      <c r="BL161" s="13" t="s">
        <v>259</v>
      </c>
      <c r="BM161" s="152" t="s">
        <v>1496</v>
      </c>
    </row>
    <row r="162" spans="2:65" s="1" customFormat="1" ht="21.75" customHeight="1">
      <c r="B162" s="139"/>
      <c r="C162" s="140" t="s">
        <v>416</v>
      </c>
      <c r="D162" s="140" t="s">
        <v>319</v>
      </c>
      <c r="E162" s="141" t="s">
        <v>1497</v>
      </c>
      <c r="F162" s="142" t="s">
        <v>1498</v>
      </c>
      <c r="G162" s="143" t="s">
        <v>433</v>
      </c>
      <c r="H162" s="144">
        <v>6</v>
      </c>
      <c r="I162" s="145"/>
      <c r="J162" s="146">
        <f t="shared" si="10"/>
        <v>0</v>
      </c>
      <c r="K162" s="147"/>
      <c r="L162" s="28"/>
      <c r="M162" s="148" t="s">
        <v>1</v>
      </c>
      <c r="N162" s="149" t="s">
        <v>41</v>
      </c>
      <c r="P162" s="150">
        <f t="shared" si="11"/>
        <v>0</v>
      </c>
      <c r="Q162" s="150">
        <v>0</v>
      </c>
      <c r="R162" s="150">
        <f t="shared" si="12"/>
        <v>0</v>
      </c>
      <c r="S162" s="150">
        <v>0</v>
      </c>
      <c r="T162" s="151">
        <f t="shared" si="13"/>
        <v>0</v>
      </c>
      <c r="AR162" s="152" t="s">
        <v>259</v>
      </c>
      <c r="AT162" s="152" t="s">
        <v>319</v>
      </c>
      <c r="AU162" s="152" t="s">
        <v>82</v>
      </c>
      <c r="AY162" s="13" t="s">
        <v>317</v>
      </c>
      <c r="BE162" s="153">
        <f t="shared" si="14"/>
        <v>0</v>
      </c>
      <c r="BF162" s="153">
        <f t="shared" si="15"/>
        <v>0</v>
      </c>
      <c r="BG162" s="153">
        <f t="shared" si="16"/>
        <v>0</v>
      </c>
      <c r="BH162" s="153">
        <f t="shared" si="17"/>
        <v>0</v>
      </c>
      <c r="BI162" s="153">
        <f t="shared" si="18"/>
        <v>0</v>
      </c>
      <c r="BJ162" s="13" t="s">
        <v>87</v>
      </c>
      <c r="BK162" s="153">
        <f t="shared" si="19"/>
        <v>0</v>
      </c>
      <c r="BL162" s="13" t="s">
        <v>259</v>
      </c>
      <c r="BM162" s="152" t="s">
        <v>1499</v>
      </c>
    </row>
    <row r="163" spans="2:65" s="1" customFormat="1" ht="21.75" customHeight="1">
      <c r="B163" s="139"/>
      <c r="C163" s="154" t="s">
        <v>418</v>
      </c>
      <c r="D163" s="154" t="s">
        <v>353</v>
      </c>
      <c r="E163" s="155" t="s">
        <v>1500</v>
      </c>
      <c r="F163" s="156" t="s">
        <v>1498</v>
      </c>
      <c r="G163" s="157" t="s">
        <v>433</v>
      </c>
      <c r="H163" s="158">
        <v>6</v>
      </c>
      <c r="I163" s="159"/>
      <c r="J163" s="160">
        <f t="shared" si="10"/>
        <v>0</v>
      </c>
      <c r="K163" s="161"/>
      <c r="L163" s="162"/>
      <c r="M163" s="163" t="s">
        <v>1</v>
      </c>
      <c r="N163" s="164" t="s">
        <v>41</v>
      </c>
      <c r="P163" s="150">
        <f t="shared" si="11"/>
        <v>0</v>
      </c>
      <c r="Q163" s="150">
        <v>0</v>
      </c>
      <c r="R163" s="150">
        <f t="shared" si="12"/>
        <v>0</v>
      </c>
      <c r="S163" s="150">
        <v>0</v>
      </c>
      <c r="T163" s="151">
        <f t="shared" si="13"/>
        <v>0</v>
      </c>
      <c r="AR163" s="152" t="s">
        <v>271</v>
      </c>
      <c r="AT163" s="152" t="s">
        <v>353</v>
      </c>
      <c r="AU163" s="152" t="s">
        <v>82</v>
      </c>
      <c r="AY163" s="13" t="s">
        <v>317</v>
      </c>
      <c r="BE163" s="153">
        <f t="shared" si="14"/>
        <v>0</v>
      </c>
      <c r="BF163" s="153">
        <f t="shared" si="15"/>
        <v>0</v>
      </c>
      <c r="BG163" s="153">
        <f t="shared" si="16"/>
        <v>0</v>
      </c>
      <c r="BH163" s="153">
        <f t="shared" si="17"/>
        <v>0</v>
      </c>
      <c r="BI163" s="153">
        <f t="shared" si="18"/>
        <v>0</v>
      </c>
      <c r="BJ163" s="13" t="s">
        <v>87</v>
      </c>
      <c r="BK163" s="153">
        <f t="shared" si="19"/>
        <v>0</v>
      </c>
      <c r="BL163" s="13" t="s">
        <v>259</v>
      </c>
      <c r="BM163" s="152" t="s">
        <v>1501</v>
      </c>
    </row>
    <row r="164" spans="2:65" s="1" customFormat="1" ht="24.15" customHeight="1">
      <c r="B164" s="139"/>
      <c r="C164" s="140" t="s">
        <v>529</v>
      </c>
      <c r="D164" s="140" t="s">
        <v>319</v>
      </c>
      <c r="E164" s="141" t="s">
        <v>1502</v>
      </c>
      <c r="F164" s="142" t="s">
        <v>1503</v>
      </c>
      <c r="G164" s="143" t="s">
        <v>433</v>
      </c>
      <c r="H164" s="144">
        <v>16</v>
      </c>
      <c r="I164" s="145"/>
      <c r="J164" s="146">
        <f t="shared" si="10"/>
        <v>0</v>
      </c>
      <c r="K164" s="147"/>
      <c r="L164" s="28"/>
      <c r="M164" s="148" t="s">
        <v>1</v>
      </c>
      <c r="N164" s="149" t="s">
        <v>41</v>
      </c>
      <c r="P164" s="150">
        <f t="shared" si="11"/>
        <v>0</v>
      </c>
      <c r="Q164" s="150">
        <v>0</v>
      </c>
      <c r="R164" s="150">
        <f t="shared" si="12"/>
        <v>0</v>
      </c>
      <c r="S164" s="150">
        <v>0</v>
      </c>
      <c r="T164" s="151">
        <f t="shared" si="13"/>
        <v>0</v>
      </c>
      <c r="AR164" s="152" t="s">
        <v>259</v>
      </c>
      <c r="AT164" s="152" t="s">
        <v>319</v>
      </c>
      <c r="AU164" s="152" t="s">
        <v>82</v>
      </c>
      <c r="AY164" s="13" t="s">
        <v>317</v>
      </c>
      <c r="BE164" s="153">
        <f t="shared" si="14"/>
        <v>0</v>
      </c>
      <c r="BF164" s="153">
        <f t="shared" si="15"/>
        <v>0</v>
      </c>
      <c r="BG164" s="153">
        <f t="shared" si="16"/>
        <v>0</v>
      </c>
      <c r="BH164" s="153">
        <f t="shared" si="17"/>
        <v>0</v>
      </c>
      <c r="BI164" s="153">
        <f t="shared" si="18"/>
        <v>0</v>
      </c>
      <c r="BJ164" s="13" t="s">
        <v>87</v>
      </c>
      <c r="BK164" s="153">
        <f t="shared" si="19"/>
        <v>0</v>
      </c>
      <c r="BL164" s="13" t="s">
        <v>259</v>
      </c>
      <c r="BM164" s="152" t="s">
        <v>1504</v>
      </c>
    </row>
    <row r="165" spans="2:65" s="1" customFormat="1" ht="24.15" customHeight="1">
      <c r="B165" s="139"/>
      <c r="C165" s="154" t="s">
        <v>780</v>
      </c>
      <c r="D165" s="154" t="s">
        <v>353</v>
      </c>
      <c r="E165" s="155" t="s">
        <v>1505</v>
      </c>
      <c r="F165" s="156" t="s">
        <v>1503</v>
      </c>
      <c r="G165" s="157" t="s">
        <v>433</v>
      </c>
      <c r="H165" s="158">
        <v>16</v>
      </c>
      <c r="I165" s="159"/>
      <c r="J165" s="160">
        <f t="shared" si="10"/>
        <v>0</v>
      </c>
      <c r="K165" s="161"/>
      <c r="L165" s="162"/>
      <c r="M165" s="163" t="s">
        <v>1</v>
      </c>
      <c r="N165" s="164" t="s">
        <v>41</v>
      </c>
      <c r="P165" s="150">
        <f t="shared" si="11"/>
        <v>0</v>
      </c>
      <c r="Q165" s="150">
        <v>0</v>
      </c>
      <c r="R165" s="150">
        <f t="shared" si="12"/>
        <v>0</v>
      </c>
      <c r="S165" s="150">
        <v>0</v>
      </c>
      <c r="T165" s="151">
        <f t="shared" si="13"/>
        <v>0</v>
      </c>
      <c r="AR165" s="152" t="s">
        <v>271</v>
      </c>
      <c r="AT165" s="152" t="s">
        <v>353</v>
      </c>
      <c r="AU165" s="152" t="s">
        <v>82</v>
      </c>
      <c r="AY165" s="13" t="s">
        <v>317</v>
      </c>
      <c r="BE165" s="153">
        <f t="shared" si="14"/>
        <v>0</v>
      </c>
      <c r="BF165" s="153">
        <f t="shared" si="15"/>
        <v>0</v>
      </c>
      <c r="BG165" s="153">
        <f t="shared" si="16"/>
        <v>0</v>
      </c>
      <c r="BH165" s="153">
        <f t="shared" si="17"/>
        <v>0</v>
      </c>
      <c r="BI165" s="153">
        <f t="shared" si="18"/>
        <v>0</v>
      </c>
      <c r="BJ165" s="13" t="s">
        <v>87</v>
      </c>
      <c r="BK165" s="153">
        <f t="shared" si="19"/>
        <v>0</v>
      </c>
      <c r="BL165" s="13" t="s">
        <v>259</v>
      </c>
      <c r="BM165" s="152" t="s">
        <v>1506</v>
      </c>
    </row>
    <row r="166" spans="2:65" s="1" customFormat="1" ht="16.5" customHeight="1">
      <c r="B166" s="139"/>
      <c r="C166" s="140" t="s">
        <v>784</v>
      </c>
      <c r="D166" s="140" t="s">
        <v>319</v>
      </c>
      <c r="E166" s="141" t="s">
        <v>1507</v>
      </c>
      <c r="F166" s="142" t="s">
        <v>1508</v>
      </c>
      <c r="G166" s="143" t="s">
        <v>433</v>
      </c>
      <c r="H166" s="144">
        <v>1</v>
      </c>
      <c r="I166" s="145"/>
      <c r="J166" s="146">
        <f t="shared" si="10"/>
        <v>0</v>
      </c>
      <c r="K166" s="147"/>
      <c r="L166" s="28"/>
      <c r="M166" s="148" t="s">
        <v>1</v>
      </c>
      <c r="N166" s="149" t="s">
        <v>41</v>
      </c>
      <c r="P166" s="150">
        <f t="shared" si="11"/>
        <v>0</v>
      </c>
      <c r="Q166" s="150">
        <v>0</v>
      </c>
      <c r="R166" s="150">
        <f t="shared" si="12"/>
        <v>0</v>
      </c>
      <c r="S166" s="150">
        <v>0</v>
      </c>
      <c r="T166" s="151">
        <f t="shared" si="13"/>
        <v>0</v>
      </c>
      <c r="AR166" s="152" t="s">
        <v>259</v>
      </c>
      <c r="AT166" s="152" t="s">
        <v>319</v>
      </c>
      <c r="AU166" s="152" t="s">
        <v>82</v>
      </c>
      <c r="AY166" s="13" t="s">
        <v>317</v>
      </c>
      <c r="BE166" s="153">
        <f t="shared" si="14"/>
        <v>0</v>
      </c>
      <c r="BF166" s="153">
        <f t="shared" si="15"/>
        <v>0</v>
      </c>
      <c r="BG166" s="153">
        <f t="shared" si="16"/>
        <v>0</v>
      </c>
      <c r="BH166" s="153">
        <f t="shared" si="17"/>
        <v>0</v>
      </c>
      <c r="BI166" s="153">
        <f t="shared" si="18"/>
        <v>0</v>
      </c>
      <c r="BJ166" s="13" t="s">
        <v>87</v>
      </c>
      <c r="BK166" s="153">
        <f t="shared" si="19"/>
        <v>0</v>
      </c>
      <c r="BL166" s="13" t="s">
        <v>259</v>
      </c>
      <c r="BM166" s="152" t="s">
        <v>1509</v>
      </c>
    </row>
    <row r="167" spans="2:65" s="1" customFormat="1" ht="16.5" customHeight="1">
      <c r="B167" s="139"/>
      <c r="C167" s="154" t="s">
        <v>788</v>
      </c>
      <c r="D167" s="154" t="s">
        <v>353</v>
      </c>
      <c r="E167" s="155" t="s">
        <v>1510</v>
      </c>
      <c r="F167" s="156" t="s">
        <v>1511</v>
      </c>
      <c r="G167" s="157" t="s">
        <v>433</v>
      </c>
      <c r="H167" s="158">
        <v>1</v>
      </c>
      <c r="I167" s="159"/>
      <c r="J167" s="160">
        <f t="shared" si="10"/>
        <v>0</v>
      </c>
      <c r="K167" s="161"/>
      <c r="L167" s="162"/>
      <c r="M167" s="163" t="s">
        <v>1</v>
      </c>
      <c r="N167" s="164" t="s">
        <v>41</v>
      </c>
      <c r="P167" s="150">
        <f t="shared" si="11"/>
        <v>0</v>
      </c>
      <c r="Q167" s="150">
        <v>0</v>
      </c>
      <c r="R167" s="150">
        <f t="shared" si="12"/>
        <v>0</v>
      </c>
      <c r="S167" s="150">
        <v>0</v>
      </c>
      <c r="T167" s="151">
        <f t="shared" si="13"/>
        <v>0</v>
      </c>
      <c r="AR167" s="152" t="s">
        <v>271</v>
      </c>
      <c r="AT167" s="152" t="s">
        <v>353</v>
      </c>
      <c r="AU167" s="152" t="s">
        <v>82</v>
      </c>
      <c r="AY167" s="13" t="s">
        <v>317</v>
      </c>
      <c r="BE167" s="153">
        <f t="shared" si="14"/>
        <v>0</v>
      </c>
      <c r="BF167" s="153">
        <f t="shared" si="15"/>
        <v>0</v>
      </c>
      <c r="BG167" s="153">
        <f t="shared" si="16"/>
        <v>0</v>
      </c>
      <c r="BH167" s="153">
        <f t="shared" si="17"/>
        <v>0</v>
      </c>
      <c r="BI167" s="153">
        <f t="shared" si="18"/>
        <v>0</v>
      </c>
      <c r="BJ167" s="13" t="s">
        <v>87</v>
      </c>
      <c r="BK167" s="153">
        <f t="shared" si="19"/>
        <v>0</v>
      </c>
      <c r="BL167" s="13" t="s">
        <v>259</v>
      </c>
      <c r="BM167" s="152" t="s">
        <v>1512</v>
      </c>
    </row>
    <row r="168" spans="2:65" s="1" customFormat="1" ht="16.5" customHeight="1">
      <c r="B168" s="139"/>
      <c r="C168" s="154" t="s">
        <v>792</v>
      </c>
      <c r="D168" s="154" t="s">
        <v>353</v>
      </c>
      <c r="E168" s="155" t="s">
        <v>1513</v>
      </c>
      <c r="F168" s="156" t="s">
        <v>1514</v>
      </c>
      <c r="G168" s="157" t="s">
        <v>433</v>
      </c>
      <c r="H168" s="158">
        <v>1</v>
      </c>
      <c r="I168" s="159"/>
      <c r="J168" s="160">
        <f t="shared" si="10"/>
        <v>0</v>
      </c>
      <c r="K168" s="161"/>
      <c r="L168" s="162"/>
      <c r="M168" s="163" t="s">
        <v>1</v>
      </c>
      <c r="N168" s="164" t="s">
        <v>41</v>
      </c>
      <c r="P168" s="150">
        <f t="shared" si="11"/>
        <v>0</v>
      </c>
      <c r="Q168" s="150">
        <v>0</v>
      </c>
      <c r="R168" s="150">
        <f t="shared" si="12"/>
        <v>0</v>
      </c>
      <c r="S168" s="150">
        <v>0</v>
      </c>
      <c r="T168" s="151">
        <f t="shared" si="13"/>
        <v>0</v>
      </c>
      <c r="AR168" s="152" t="s">
        <v>271</v>
      </c>
      <c r="AT168" s="152" t="s">
        <v>353</v>
      </c>
      <c r="AU168" s="152" t="s">
        <v>82</v>
      </c>
      <c r="AY168" s="13" t="s">
        <v>317</v>
      </c>
      <c r="BE168" s="153">
        <f t="shared" si="14"/>
        <v>0</v>
      </c>
      <c r="BF168" s="153">
        <f t="shared" si="15"/>
        <v>0</v>
      </c>
      <c r="BG168" s="153">
        <f t="shared" si="16"/>
        <v>0</v>
      </c>
      <c r="BH168" s="153">
        <f t="shared" si="17"/>
        <v>0</v>
      </c>
      <c r="BI168" s="153">
        <f t="shared" si="18"/>
        <v>0</v>
      </c>
      <c r="BJ168" s="13" t="s">
        <v>87</v>
      </c>
      <c r="BK168" s="153">
        <f t="shared" si="19"/>
        <v>0</v>
      </c>
      <c r="BL168" s="13" t="s">
        <v>259</v>
      </c>
      <c r="BM168" s="152" t="s">
        <v>1515</v>
      </c>
    </row>
    <row r="169" spans="2:65" s="1" customFormat="1" ht="16.5" customHeight="1">
      <c r="B169" s="139"/>
      <c r="C169" s="154" t="s">
        <v>796</v>
      </c>
      <c r="D169" s="154" t="s">
        <v>353</v>
      </c>
      <c r="E169" s="155" t="s">
        <v>1516</v>
      </c>
      <c r="F169" s="156" t="s">
        <v>1517</v>
      </c>
      <c r="G169" s="157" t="s">
        <v>440</v>
      </c>
      <c r="H169" s="158">
        <v>1</v>
      </c>
      <c r="I169" s="159"/>
      <c r="J169" s="160">
        <f t="shared" si="10"/>
        <v>0</v>
      </c>
      <c r="K169" s="161"/>
      <c r="L169" s="162"/>
      <c r="M169" s="163" t="s">
        <v>1</v>
      </c>
      <c r="N169" s="164" t="s">
        <v>41</v>
      </c>
      <c r="P169" s="150">
        <f t="shared" si="11"/>
        <v>0</v>
      </c>
      <c r="Q169" s="150">
        <v>1.3999999999999999E-4</v>
      </c>
      <c r="R169" s="150">
        <f t="shared" si="12"/>
        <v>1.3999999999999999E-4</v>
      </c>
      <c r="S169" s="150">
        <v>0</v>
      </c>
      <c r="T169" s="151">
        <f t="shared" si="13"/>
        <v>0</v>
      </c>
      <c r="AR169" s="152" t="s">
        <v>271</v>
      </c>
      <c r="AT169" s="152" t="s">
        <v>353</v>
      </c>
      <c r="AU169" s="152" t="s">
        <v>82</v>
      </c>
      <c r="AY169" s="13" t="s">
        <v>317</v>
      </c>
      <c r="BE169" s="153">
        <f t="shared" si="14"/>
        <v>0</v>
      </c>
      <c r="BF169" s="153">
        <f t="shared" si="15"/>
        <v>0</v>
      </c>
      <c r="BG169" s="153">
        <f t="shared" si="16"/>
        <v>0</v>
      </c>
      <c r="BH169" s="153">
        <f t="shared" si="17"/>
        <v>0</v>
      </c>
      <c r="BI169" s="153">
        <f t="shared" si="18"/>
        <v>0</v>
      </c>
      <c r="BJ169" s="13" t="s">
        <v>87</v>
      </c>
      <c r="BK169" s="153">
        <f t="shared" si="19"/>
        <v>0</v>
      </c>
      <c r="BL169" s="13" t="s">
        <v>259</v>
      </c>
      <c r="BM169" s="152" t="s">
        <v>1518</v>
      </c>
    </row>
    <row r="170" spans="2:65" s="1" customFormat="1" ht="16.5" customHeight="1">
      <c r="B170" s="139"/>
      <c r="C170" s="140" t="s">
        <v>800</v>
      </c>
      <c r="D170" s="140" t="s">
        <v>319</v>
      </c>
      <c r="E170" s="141" t="s">
        <v>1519</v>
      </c>
      <c r="F170" s="142" t="s">
        <v>1520</v>
      </c>
      <c r="G170" s="143" t="s">
        <v>452</v>
      </c>
      <c r="H170" s="144">
        <v>55</v>
      </c>
      <c r="I170" s="145"/>
      <c r="J170" s="146">
        <f t="shared" si="10"/>
        <v>0</v>
      </c>
      <c r="K170" s="147"/>
      <c r="L170" s="28"/>
      <c r="M170" s="148" t="s">
        <v>1</v>
      </c>
      <c r="N170" s="149" t="s">
        <v>41</v>
      </c>
      <c r="P170" s="150">
        <f t="shared" si="11"/>
        <v>0</v>
      </c>
      <c r="Q170" s="150">
        <v>0</v>
      </c>
      <c r="R170" s="150">
        <f t="shared" si="12"/>
        <v>0</v>
      </c>
      <c r="S170" s="150">
        <v>0</v>
      </c>
      <c r="T170" s="151">
        <f t="shared" si="13"/>
        <v>0</v>
      </c>
      <c r="AR170" s="152" t="s">
        <v>259</v>
      </c>
      <c r="AT170" s="152" t="s">
        <v>319</v>
      </c>
      <c r="AU170" s="152" t="s">
        <v>82</v>
      </c>
      <c r="AY170" s="13" t="s">
        <v>317</v>
      </c>
      <c r="BE170" s="153">
        <f t="shared" si="14"/>
        <v>0</v>
      </c>
      <c r="BF170" s="153">
        <f t="shared" si="15"/>
        <v>0</v>
      </c>
      <c r="BG170" s="153">
        <f t="shared" si="16"/>
        <v>0</v>
      </c>
      <c r="BH170" s="153">
        <f t="shared" si="17"/>
        <v>0</v>
      </c>
      <c r="BI170" s="153">
        <f t="shared" si="18"/>
        <v>0</v>
      </c>
      <c r="BJ170" s="13" t="s">
        <v>87</v>
      </c>
      <c r="BK170" s="153">
        <f t="shared" si="19"/>
        <v>0</v>
      </c>
      <c r="BL170" s="13" t="s">
        <v>259</v>
      </c>
      <c r="BM170" s="152" t="s">
        <v>1521</v>
      </c>
    </row>
    <row r="171" spans="2:65" s="1" customFormat="1" ht="16.5" customHeight="1">
      <c r="B171" s="139"/>
      <c r="C171" s="154" t="s">
        <v>804</v>
      </c>
      <c r="D171" s="154" t="s">
        <v>353</v>
      </c>
      <c r="E171" s="155" t="s">
        <v>1522</v>
      </c>
      <c r="F171" s="156" t="s">
        <v>1523</v>
      </c>
      <c r="G171" s="157" t="s">
        <v>452</v>
      </c>
      <c r="H171" s="158">
        <v>55</v>
      </c>
      <c r="I171" s="159"/>
      <c r="J171" s="160">
        <f t="shared" si="10"/>
        <v>0</v>
      </c>
      <c r="K171" s="161"/>
      <c r="L171" s="162"/>
      <c r="M171" s="163" t="s">
        <v>1</v>
      </c>
      <c r="N171" s="164" t="s">
        <v>41</v>
      </c>
      <c r="P171" s="150">
        <f t="shared" si="11"/>
        <v>0</v>
      </c>
      <c r="Q171" s="150">
        <v>0</v>
      </c>
      <c r="R171" s="150">
        <f t="shared" si="12"/>
        <v>0</v>
      </c>
      <c r="S171" s="150">
        <v>0</v>
      </c>
      <c r="T171" s="151">
        <f t="shared" si="13"/>
        <v>0</v>
      </c>
      <c r="AR171" s="152" t="s">
        <v>271</v>
      </c>
      <c r="AT171" s="152" t="s">
        <v>353</v>
      </c>
      <c r="AU171" s="152" t="s">
        <v>82</v>
      </c>
      <c r="AY171" s="13" t="s">
        <v>317</v>
      </c>
      <c r="BE171" s="153">
        <f t="shared" si="14"/>
        <v>0</v>
      </c>
      <c r="BF171" s="153">
        <f t="shared" si="15"/>
        <v>0</v>
      </c>
      <c r="BG171" s="153">
        <f t="shared" si="16"/>
        <v>0</v>
      </c>
      <c r="BH171" s="153">
        <f t="shared" si="17"/>
        <v>0</v>
      </c>
      <c r="BI171" s="153">
        <f t="shared" si="18"/>
        <v>0</v>
      </c>
      <c r="BJ171" s="13" t="s">
        <v>87</v>
      </c>
      <c r="BK171" s="153">
        <f t="shared" si="19"/>
        <v>0</v>
      </c>
      <c r="BL171" s="13" t="s">
        <v>259</v>
      </c>
      <c r="BM171" s="152" t="s">
        <v>1524</v>
      </c>
    </row>
    <row r="172" spans="2:65" s="1" customFormat="1" ht="16.5" customHeight="1">
      <c r="B172" s="139"/>
      <c r="C172" s="140" t="s">
        <v>808</v>
      </c>
      <c r="D172" s="140" t="s">
        <v>319</v>
      </c>
      <c r="E172" s="141" t="s">
        <v>1525</v>
      </c>
      <c r="F172" s="142" t="s">
        <v>1526</v>
      </c>
      <c r="G172" s="143" t="s">
        <v>452</v>
      </c>
      <c r="H172" s="144">
        <v>6</v>
      </c>
      <c r="I172" s="145"/>
      <c r="J172" s="146">
        <f t="shared" si="10"/>
        <v>0</v>
      </c>
      <c r="K172" s="147"/>
      <c r="L172" s="28"/>
      <c r="M172" s="148" t="s">
        <v>1</v>
      </c>
      <c r="N172" s="149" t="s">
        <v>41</v>
      </c>
      <c r="P172" s="150">
        <f t="shared" si="11"/>
        <v>0</v>
      </c>
      <c r="Q172" s="150">
        <v>0</v>
      </c>
      <c r="R172" s="150">
        <f t="shared" si="12"/>
        <v>0</v>
      </c>
      <c r="S172" s="150">
        <v>0</v>
      </c>
      <c r="T172" s="151">
        <f t="shared" si="13"/>
        <v>0</v>
      </c>
      <c r="AR172" s="152" t="s">
        <v>259</v>
      </c>
      <c r="AT172" s="152" t="s">
        <v>319</v>
      </c>
      <c r="AU172" s="152" t="s">
        <v>82</v>
      </c>
      <c r="AY172" s="13" t="s">
        <v>317</v>
      </c>
      <c r="BE172" s="153">
        <f t="shared" si="14"/>
        <v>0</v>
      </c>
      <c r="BF172" s="153">
        <f t="shared" si="15"/>
        <v>0</v>
      </c>
      <c r="BG172" s="153">
        <f t="shared" si="16"/>
        <v>0</v>
      </c>
      <c r="BH172" s="153">
        <f t="shared" si="17"/>
        <v>0</v>
      </c>
      <c r="BI172" s="153">
        <f t="shared" si="18"/>
        <v>0</v>
      </c>
      <c r="BJ172" s="13" t="s">
        <v>87</v>
      </c>
      <c r="BK172" s="153">
        <f t="shared" si="19"/>
        <v>0</v>
      </c>
      <c r="BL172" s="13" t="s">
        <v>259</v>
      </c>
      <c r="BM172" s="152" t="s">
        <v>1527</v>
      </c>
    </row>
    <row r="173" spans="2:65" s="1" customFormat="1" ht="16.5" customHeight="1">
      <c r="B173" s="139"/>
      <c r="C173" s="154" t="s">
        <v>812</v>
      </c>
      <c r="D173" s="154" t="s">
        <v>353</v>
      </c>
      <c r="E173" s="155" t="s">
        <v>1528</v>
      </c>
      <c r="F173" s="156" t="s">
        <v>1529</v>
      </c>
      <c r="G173" s="157" t="s">
        <v>452</v>
      </c>
      <c r="H173" s="158">
        <v>6</v>
      </c>
      <c r="I173" s="159"/>
      <c r="J173" s="160">
        <f t="shared" si="10"/>
        <v>0</v>
      </c>
      <c r="K173" s="161"/>
      <c r="L173" s="162"/>
      <c r="M173" s="163" t="s">
        <v>1</v>
      </c>
      <c r="N173" s="164" t="s">
        <v>41</v>
      </c>
      <c r="P173" s="150">
        <f t="shared" si="11"/>
        <v>0</v>
      </c>
      <c r="Q173" s="150">
        <v>0</v>
      </c>
      <c r="R173" s="150">
        <f t="shared" si="12"/>
        <v>0</v>
      </c>
      <c r="S173" s="150">
        <v>0</v>
      </c>
      <c r="T173" s="151">
        <f t="shared" si="13"/>
        <v>0</v>
      </c>
      <c r="AR173" s="152" t="s">
        <v>271</v>
      </c>
      <c r="AT173" s="152" t="s">
        <v>353</v>
      </c>
      <c r="AU173" s="152" t="s">
        <v>82</v>
      </c>
      <c r="AY173" s="13" t="s">
        <v>317</v>
      </c>
      <c r="BE173" s="153">
        <f t="shared" si="14"/>
        <v>0</v>
      </c>
      <c r="BF173" s="153">
        <f t="shared" si="15"/>
        <v>0</v>
      </c>
      <c r="BG173" s="153">
        <f t="shared" si="16"/>
        <v>0</v>
      </c>
      <c r="BH173" s="153">
        <f t="shared" si="17"/>
        <v>0</v>
      </c>
      <c r="BI173" s="153">
        <f t="shared" si="18"/>
        <v>0</v>
      </c>
      <c r="BJ173" s="13" t="s">
        <v>87</v>
      </c>
      <c r="BK173" s="153">
        <f t="shared" si="19"/>
        <v>0</v>
      </c>
      <c r="BL173" s="13" t="s">
        <v>259</v>
      </c>
      <c r="BM173" s="152" t="s">
        <v>1530</v>
      </c>
    </row>
    <row r="174" spans="2:65" s="11" customFormat="1" ht="25.95" customHeight="1">
      <c r="B174" s="127"/>
      <c r="D174" s="128" t="s">
        <v>74</v>
      </c>
      <c r="E174" s="129" t="s">
        <v>1531</v>
      </c>
      <c r="F174" s="129" t="s">
        <v>95</v>
      </c>
      <c r="I174" s="130"/>
      <c r="J174" s="131">
        <f>BK174</f>
        <v>0</v>
      </c>
      <c r="L174" s="127"/>
      <c r="M174" s="132"/>
      <c r="P174" s="133">
        <f>SUM(P175:P207)</f>
        <v>0</v>
      </c>
      <c r="R174" s="133">
        <f>SUM(R175:R207)</f>
        <v>0</v>
      </c>
      <c r="T174" s="134">
        <f>SUM(T175:T207)</f>
        <v>0</v>
      </c>
      <c r="AR174" s="128" t="s">
        <v>82</v>
      </c>
      <c r="AT174" s="135" t="s">
        <v>74</v>
      </c>
      <c r="AU174" s="135" t="s">
        <v>75</v>
      </c>
      <c r="AY174" s="128" t="s">
        <v>317</v>
      </c>
      <c r="BK174" s="136">
        <f>SUM(BK175:BK207)</f>
        <v>0</v>
      </c>
    </row>
    <row r="175" spans="2:65" s="1" customFormat="1" ht="24.15" customHeight="1">
      <c r="B175" s="139"/>
      <c r="C175" s="140" t="s">
        <v>816</v>
      </c>
      <c r="D175" s="140" t="s">
        <v>319</v>
      </c>
      <c r="E175" s="141" t="s">
        <v>1532</v>
      </c>
      <c r="F175" s="142" t="s">
        <v>1533</v>
      </c>
      <c r="G175" s="143" t="s">
        <v>452</v>
      </c>
      <c r="H175" s="144">
        <v>50</v>
      </c>
      <c r="I175" s="145"/>
      <c r="J175" s="146">
        <f t="shared" ref="J175:J207" si="20">ROUND(I175*H175,2)</f>
        <v>0</v>
      </c>
      <c r="K175" s="147"/>
      <c r="L175" s="28"/>
      <c r="M175" s="148" t="s">
        <v>1</v>
      </c>
      <c r="N175" s="149" t="s">
        <v>41</v>
      </c>
      <c r="P175" s="150">
        <f t="shared" ref="P175:P207" si="21">O175*H175</f>
        <v>0</v>
      </c>
      <c r="Q175" s="150">
        <v>0</v>
      </c>
      <c r="R175" s="150">
        <f t="shared" ref="R175:R207" si="22">Q175*H175</f>
        <v>0</v>
      </c>
      <c r="S175" s="150">
        <v>0</v>
      </c>
      <c r="T175" s="151">
        <f t="shared" ref="T175:T207" si="23">S175*H175</f>
        <v>0</v>
      </c>
      <c r="AR175" s="152" t="s">
        <v>259</v>
      </c>
      <c r="AT175" s="152" t="s">
        <v>319</v>
      </c>
      <c r="AU175" s="152" t="s">
        <v>82</v>
      </c>
      <c r="AY175" s="13" t="s">
        <v>317</v>
      </c>
      <c r="BE175" s="153">
        <f t="shared" ref="BE175:BE207" si="24">IF(N175="základná",J175,0)</f>
        <v>0</v>
      </c>
      <c r="BF175" s="153">
        <f t="shared" ref="BF175:BF207" si="25">IF(N175="znížená",J175,0)</f>
        <v>0</v>
      </c>
      <c r="BG175" s="153">
        <f t="shared" ref="BG175:BG207" si="26">IF(N175="zákl. prenesená",J175,0)</f>
        <v>0</v>
      </c>
      <c r="BH175" s="153">
        <f t="shared" ref="BH175:BH207" si="27">IF(N175="zníž. prenesená",J175,0)</f>
        <v>0</v>
      </c>
      <c r="BI175" s="153">
        <f t="shared" ref="BI175:BI207" si="28">IF(N175="nulová",J175,0)</f>
        <v>0</v>
      </c>
      <c r="BJ175" s="13" t="s">
        <v>87</v>
      </c>
      <c r="BK175" s="153">
        <f t="shared" ref="BK175:BK207" si="29">ROUND(I175*H175,2)</f>
        <v>0</v>
      </c>
      <c r="BL175" s="13" t="s">
        <v>259</v>
      </c>
      <c r="BM175" s="152" t="s">
        <v>1534</v>
      </c>
    </row>
    <row r="176" spans="2:65" s="1" customFormat="1" ht="16.5" customHeight="1">
      <c r="B176" s="139"/>
      <c r="C176" s="154" t="s">
        <v>820</v>
      </c>
      <c r="D176" s="154" t="s">
        <v>353</v>
      </c>
      <c r="E176" s="155" t="s">
        <v>1535</v>
      </c>
      <c r="F176" s="156" t="s">
        <v>1536</v>
      </c>
      <c r="G176" s="157" t="s">
        <v>433</v>
      </c>
      <c r="H176" s="158">
        <v>2</v>
      </c>
      <c r="I176" s="159"/>
      <c r="J176" s="160">
        <f t="shared" si="20"/>
        <v>0</v>
      </c>
      <c r="K176" s="161"/>
      <c r="L176" s="162"/>
      <c r="M176" s="163" t="s">
        <v>1</v>
      </c>
      <c r="N176" s="164" t="s">
        <v>41</v>
      </c>
      <c r="P176" s="150">
        <f t="shared" si="21"/>
        <v>0</v>
      </c>
      <c r="Q176" s="150">
        <v>0</v>
      </c>
      <c r="R176" s="150">
        <f t="shared" si="22"/>
        <v>0</v>
      </c>
      <c r="S176" s="150">
        <v>0</v>
      </c>
      <c r="T176" s="151">
        <f t="shared" si="23"/>
        <v>0</v>
      </c>
      <c r="AR176" s="152" t="s">
        <v>271</v>
      </c>
      <c r="AT176" s="152" t="s">
        <v>353</v>
      </c>
      <c r="AU176" s="152" t="s">
        <v>82</v>
      </c>
      <c r="AY176" s="13" t="s">
        <v>317</v>
      </c>
      <c r="BE176" s="153">
        <f t="shared" si="24"/>
        <v>0</v>
      </c>
      <c r="BF176" s="153">
        <f t="shared" si="25"/>
        <v>0</v>
      </c>
      <c r="BG176" s="153">
        <f t="shared" si="26"/>
        <v>0</v>
      </c>
      <c r="BH176" s="153">
        <f t="shared" si="27"/>
        <v>0</v>
      </c>
      <c r="BI176" s="153">
        <f t="shared" si="28"/>
        <v>0</v>
      </c>
      <c r="BJ176" s="13" t="s">
        <v>87</v>
      </c>
      <c r="BK176" s="153">
        <f t="shared" si="29"/>
        <v>0</v>
      </c>
      <c r="BL176" s="13" t="s">
        <v>259</v>
      </c>
      <c r="BM176" s="152" t="s">
        <v>1537</v>
      </c>
    </row>
    <row r="177" spans="2:65" s="1" customFormat="1" ht="16.5" customHeight="1">
      <c r="B177" s="139"/>
      <c r="C177" s="154" t="s">
        <v>824</v>
      </c>
      <c r="D177" s="154" t="s">
        <v>353</v>
      </c>
      <c r="E177" s="155" t="s">
        <v>1538</v>
      </c>
      <c r="F177" s="156" t="s">
        <v>1539</v>
      </c>
      <c r="G177" s="157" t="s">
        <v>452</v>
      </c>
      <c r="H177" s="158">
        <v>50</v>
      </c>
      <c r="I177" s="159"/>
      <c r="J177" s="160">
        <f t="shared" si="20"/>
        <v>0</v>
      </c>
      <c r="K177" s="161"/>
      <c r="L177" s="162"/>
      <c r="M177" s="163" t="s">
        <v>1</v>
      </c>
      <c r="N177" s="164" t="s">
        <v>41</v>
      </c>
      <c r="P177" s="150">
        <f t="shared" si="21"/>
        <v>0</v>
      </c>
      <c r="Q177" s="150">
        <v>0</v>
      </c>
      <c r="R177" s="150">
        <f t="shared" si="22"/>
        <v>0</v>
      </c>
      <c r="S177" s="150">
        <v>0</v>
      </c>
      <c r="T177" s="151">
        <f t="shared" si="23"/>
        <v>0</v>
      </c>
      <c r="AR177" s="152" t="s">
        <v>271</v>
      </c>
      <c r="AT177" s="152" t="s">
        <v>353</v>
      </c>
      <c r="AU177" s="152" t="s">
        <v>82</v>
      </c>
      <c r="AY177" s="13" t="s">
        <v>317</v>
      </c>
      <c r="BE177" s="153">
        <f t="shared" si="24"/>
        <v>0</v>
      </c>
      <c r="BF177" s="153">
        <f t="shared" si="25"/>
        <v>0</v>
      </c>
      <c r="BG177" s="153">
        <f t="shared" si="26"/>
        <v>0</v>
      </c>
      <c r="BH177" s="153">
        <f t="shared" si="27"/>
        <v>0</v>
      </c>
      <c r="BI177" s="153">
        <f t="shared" si="28"/>
        <v>0</v>
      </c>
      <c r="BJ177" s="13" t="s">
        <v>87</v>
      </c>
      <c r="BK177" s="153">
        <f t="shared" si="29"/>
        <v>0</v>
      </c>
      <c r="BL177" s="13" t="s">
        <v>259</v>
      </c>
      <c r="BM177" s="152" t="s">
        <v>1540</v>
      </c>
    </row>
    <row r="178" spans="2:65" s="1" customFormat="1" ht="16.5" customHeight="1">
      <c r="B178" s="139"/>
      <c r="C178" s="154" t="s">
        <v>828</v>
      </c>
      <c r="D178" s="154" t="s">
        <v>353</v>
      </c>
      <c r="E178" s="155" t="s">
        <v>1541</v>
      </c>
      <c r="F178" s="156" t="s">
        <v>1542</v>
      </c>
      <c r="G178" s="157" t="s">
        <v>433</v>
      </c>
      <c r="H178" s="158">
        <v>70</v>
      </c>
      <c r="I178" s="159"/>
      <c r="J178" s="160">
        <f t="shared" si="20"/>
        <v>0</v>
      </c>
      <c r="K178" s="161"/>
      <c r="L178" s="162"/>
      <c r="M178" s="163" t="s">
        <v>1</v>
      </c>
      <c r="N178" s="164" t="s">
        <v>41</v>
      </c>
      <c r="P178" s="150">
        <f t="shared" si="21"/>
        <v>0</v>
      </c>
      <c r="Q178" s="150">
        <v>0</v>
      </c>
      <c r="R178" s="150">
        <f t="shared" si="22"/>
        <v>0</v>
      </c>
      <c r="S178" s="150">
        <v>0</v>
      </c>
      <c r="T178" s="151">
        <f t="shared" si="23"/>
        <v>0</v>
      </c>
      <c r="AR178" s="152" t="s">
        <v>271</v>
      </c>
      <c r="AT178" s="152" t="s">
        <v>353</v>
      </c>
      <c r="AU178" s="152" t="s">
        <v>82</v>
      </c>
      <c r="AY178" s="13" t="s">
        <v>317</v>
      </c>
      <c r="BE178" s="153">
        <f t="shared" si="24"/>
        <v>0</v>
      </c>
      <c r="BF178" s="153">
        <f t="shared" si="25"/>
        <v>0</v>
      </c>
      <c r="BG178" s="153">
        <f t="shared" si="26"/>
        <v>0</v>
      </c>
      <c r="BH178" s="153">
        <f t="shared" si="27"/>
        <v>0</v>
      </c>
      <c r="BI178" s="153">
        <f t="shared" si="28"/>
        <v>0</v>
      </c>
      <c r="BJ178" s="13" t="s">
        <v>87</v>
      </c>
      <c r="BK178" s="153">
        <f t="shared" si="29"/>
        <v>0</v>
      </c>
      <c r="BL178" s="13" t="s">
        <v>259</v>
      </c>
      <c r="BM178" s="152" t="s">
        <v>1543</v>
      </c>
    </row>
    <row r="179" spans="2:65" s="1" customFormat="1" ht="24.15" customHeight="1">
      <c r="B179" s="139"/>
      <c r="C179" s="140" t="s">
        <v>832</v>
      </c>
      <c r="D179" s="140" t="s">
        <v>319</v>
      </c>
      <c r="E179" s="141" t="s">
        <v>1544</v>
      </c>
      <c r="F179" s="142" t="s">
        <v>1545</v>
      </c>
      <c r="G179" s="143" t="s">
        <v>452</v>
      </c>
      <c r="H179" s="144">
        <v>90</v>
      </c>
      <c r="I179" s="145"/>
      <c r="J179" s="146">
        <f t="shared" si="20"/>
        <v>0</v>
      </c>
      <c r="K179" s="147"/>
      <c r="L179" s="28"/>
      <c r="M179" s="148" t="s">
        <v>1</v>
      </c>
      <c r="N179" s="149" t="s">
        <v>41</v>
      </c>
      <c r="P179" s="150">
        <f t="shared" si="21"/>
        <v>0</v>
      </c>
      <c r="Q179" s="150">
        <v>0</v>
      </c>
      <c r="R179" s="150">
        <f t="shared" si="22"/>
        <v>0</v>
      </c>
      <c r="S179" s="150">
        <v>0</v>
      </c>
      <c r="T179" s="151">
        <f t="shared" si="23"/>
        <v>0</v>
      </c>
      <c r="AR179" s="152" t="s">
        <v>259</v>
      </c>
      <c r="AT179" s="152" t="s">
        <v>319</v>
      </c>
      <c r="AU179" s="152" t="s">
        <v>82</v>
      </c>
      <c r="AY179" s="13" t="s">
        <v>317</v>
      </c>
      <c r="BE179" s="153">
        <f t="shared" si="24"/>
        <v>0</v>
      </c>
      <c r="BF179" s="153">
        <f t="shared" si="25"/>
        <v>0</v>
      </c>
      <c r="BG179" s="153">
        <f t="shared" si="26"/>
        <v>0</v>
      </c>
      <c r="BH179" s="153">
        <f t="shared" si="27"/>
        <v>0</v>
      </c>
      <c r="BI179" s="153">
        <f t="shared" si="28"/>
        <v>0</v>
      </c>
      <c r="BJ179" s="13" t="s">
        <v>87</v>
      </c>
      <c r="BK179" s="153">
        <f t="shared" si="29"/>
        <v>0</v>
      </c>
      <c r="BL179" s="13" t="s">
        <v>259</v>
      </c>
      <c r="BM179" s="152" t="s">
        <v>1546</v>
      </c>
    </row>
    <row r="180" spans="2:65" s="1" customFormat="1" ht="16.5" customHeight="1">
      <c r="B180" s="139"/>
      <c r="C180" s="154" t="s">
        <v>836</v>
      </c>
      <c r="D180" s="154" t="s">
        <v>353</v>
      </c>
      <c r="E180" s="155" t="s">
        <v>1547</v>
      </c>
      <c r="F180" s="156" t="s">
        <v>1548</v>
      </c>
      <c r="G180" s="157" t="s">
        <v>433</v>
      </c>
      <c r="H180" s="158">
        <v>3</v>
      </c>
      <c r="I180" s="159"/>
      <c r="J180" s="160">
        <f t="shared" si="20"/>
        <v>0</v>
      </c>
      <c r="K180" s="161"/>
      <c r="L180" s="162"/>
      <c r="M180" s="163" t="s">
        <v>1</v>
      </c>
      <c r="N180" s="164" t="s">
        <v>41</v>
      </c>
      <c r="P180" s="150">
        <f t="shared" si="21"/>
        <v>0</v>
      </c>
      <c r="Q180" s="150">
        <v>0</v>
      </c>
      <c r="R180" s="150">
        <f t="shared" si="22"/>
        <v>0</v>
      </c>
      <c r="S180" s="150">
        <v>0</v>
      </c>
      <c r="T180" s="151">
        <f t="shared" si="23"/>
        <v>0</v>
      </c>
      <c r="AR180" s="152" t="s">
        <v>271</v>
      </c>
      <c r="AT180" s="152" t="s">
        <v>353</v>
      </c>
      <c r="AU180" s="152" t="s">
        <v>82</v>
      </c>
      <c r="AY180" s="13" t="s">
        <v>317</v>
      </c>
      <c r="BE180" s="153">
        <f t="shared" si="24"/>
        <v>0</v>
      </c>
      <c r="BF180" s="153">
        <f t="shared" si="25"/>
        <v>0</v>
      </c>
      <c r="BG180" s="153">
        <f t="shared" si="26"/>
        <v>0</v>
      </c>
      <c r="BH180" s="153">
        <f t="shared" si="27"/>
        <v>0</v>
      </c>
      <c r="BI180" s="153">
        <f t="shared" si="28"/>
        <v>0</v>
      </c>
      <c r="BJ180" s="13" t="s">
        <v>87</v>
      </c>
      <c r="BK180" s="153">
        <f t="shared" si="29"/>
        <v>0</v>
      </c>
      <c r="BL180" s="13" t="s">
        <v>259</v>
      </c>
      <c r="BM180" s="152" t="s">
        <v>1549</v>
      </c>
    </row>
    <row r="181" spans="2:65" s="1" customFormat="1" ht="16.5" customHeight="1">
      <c r="B181" s="139"/>
      <c r="C181" s="154" t="s">
        <v>840</v>
      </c>
      <c r="D181" s="154" t="s">
        <v>353</v>
      </c>
      <c r="E181" s="155" t="s">
        <v>1550</v>
      </c>
      <c r="F181" s="156" t="s">
        <v>1551</v>
      </c>
      <c r="G181" s="157" t="s">
        <v>452</v>
      </c>
      <c r="H181" s="158">
        <v>90</v>
      </c>
      <c r="I181" s="159"/>
      <c r="J181" s="160">
        <f t="shared" si="20"/>
        <v>0</v>
      </c>
      <c r="K181" s="161"/>
      <c r="L181" s="162"/>
      <c r="M181" s="163" t="s">
        <v>1</v>
      </c>
      <c r="N181" s="164" t="s">
        <v>41</v>
      </c>
      <c r="P181" s="150">
        <f t="shared" si="21"/>
        <v>0</v>
      </c>
      <c r="Q181" s="150">
        <v>0</v>
      </c>
      <c r="R181" s="150">
        <f t="shared" si="22"/>
        <v>0</v>
      </c>
      <c r="S181" s="150">
        <v>0</v>
      </c>
      <c r="T181" s="151">
        <f t="shared" si="23"/>
        <v>0</v>
      </c>
      <c r="AR181" s="152" t="s">
        <v>271</v>
      </c>
      <c r="AT181" s="152" t="s">
        <v>353</v>
      </c>
      <c r="AU181" s="152" t="s">
        <v>82</v>
      </c>
      <c r="AY181" s="13" t="s">
        <v>317</v>
      </c>
      <c r="BE181" s="153">
        <f t="shared" si="24"/>
        <v>0</v>
      </c>
      <c r="BF181" s="153">
        <f t="shared" si="25"/>
        <v>0</v>
      </c>
      <c r="BG181" s="153">
        <f t="shared" si="26"/>
        <v>0</v>
      </c>
      <c r="BH181" s="153">
        <f t="shared" si="27"/>
        <v>0</v>
      </c>
      <c r="BI181" s="153">
        <f t="shared" si="28"/>
        <v>0</v>
      </c>
      <c r="BJ181" s="13" t="s">
        <v>87</v>
      </c>
      <c r="BK181" s="153">
        <f t="shared" si="29"/>
        <v>0</v>
      </c>
      <c r="BL181" s="13" t="s">
        <v>259</v>
      </c>
      <c r="BM181" s="152" t="s">
        <v>1552</v>
      </c>
    </row>
    <row r="182" spans="2:65" s="1" customFormat="1" ht="16.5" customHeight="1">
      <c r="B182" s="139"/>
      <c r="C182" s="154" t="s">
        <v>844</v>
      </c>
      <c r="D182" s="154" t="s">
        <v>353</v>
      </c>
      <c r="E182" s="155" t="s">
        <v>1553</v>
      </c>
      <c r="F182" s="156" t="s">
        <v>1554</v>
      </c>
      <c r="G182" s="157" t="s">
        <v>433</v>
      </c>
      <c r="H182" s="158">
        <v>120</v>
      </c>
      <c r="I182" s="159"/>
      <c r="J182" s="160">
        <f t="shared" si="20"/>
        <v>0</v>
      </c>
      <c r="K182" s="161"/>
      <c r="L182" s="162"/>
      <c r="M182" s="163" t="s">
        <v>1</v>
      </c>
      <c r="N182" s="164" t="s">
        <v>41</v>
      </c>
      <c r="P182" s="150">
        <f t="shared" si="21"/>
        <v>0</v>
      </c>
      <c r="Q182" s="150">
        <v>0</v>
      </c>
      <c r="R182" s="150">
        <f t="shared" si="22"/>
        <v>0</v>
      </c>
      <c r="S182" s="150">
        <v>0</v>
      </c>
      <c r="T182" s="151">
        <f t="shared" si="23"/>
        <v>0</v>
      </c>
      <c r="AR182" s="152" t="s">
        <v>271</v>
      </c>
      <c r="AT182" s="152" t="s">
        <v>353</v>
      </c>
      <c r="AU182" s="152" t="s">
        <v>82</v>
      </c>
      <c r="AY182" s="13" t="s">
        <v>317</v>
      </c>
      <c r="BE182" s="153">
        <f t="shared" si="24"/>
        <v>0</v>
      </c>
      <c r="BF182" s="153">
        <f t="shared" si="25"/>
        <v>0</v>
      </c>
      <c r="BG182" s="153">
        <f t="shared" si="26"/>
        <v>0</v>
      </c>
      <c r="BH182" s="153">
        <f t="shared" si="27"/>
        <v>0</v>
      </c>
      <c r="BI182" s="153">
        <f t="shared" si="28"/>
        <v>0</v>
      </c>
      <c r="BJ182" s="13" t="s">
        <v>87</v>
      </c>
      <c r="BK182" s="153">
        <f t="shared" si="29"/>
        <v>0</v>
      </c>
      <c r="BL182" s="13" t="s">
        <v>259</v>
      </c>
      <c r="BM182" s="152" t="s">
        <v>1555</v>
      </c>
    </row>
    <row r="183" spans="2:65" s="1" customFormat="1" ht="16.5" customHeight="1">
      <c r="B183" s="139"/>
      <c r="C183" s="140" t="s">
        <v>848</v>
      </c>
      <c r="D183" s="140" t="s">
        <v>319</v>
      </c>
      <c r="E183" s="141" t="s">
        <v>1556</v>
      </c>
      <c r="F183" s="142" t="s">
        <v>1557</v>
      </c>
      <c r="G183" s="143" t="s">
        <v>433</v>
      </c>
      <c r="H183" s="144">
        <v>2</v>
      </c>
      <c r="I183" s="145"/>
      <c r="J183" s="146">
        <f t="shared" si="20"/>
        <v>0</v>
      </c>
      <c r="K183" s="147"/>
      <c r="L183" s="28"/>
      <c r="M183" s="148" t="s">
        <v>1</v>
      </c>
      <c r="N183" s="149" t="s">
        <v>41</v>
      </c>
      <c r="P183" s="150">
        <f t="shared" si="21"/>
        <v>0</v>
      </c>
      <c r="Q183" s="150">
        <v>0</v>
      </c>
      <c r="R183" s="150">
        <f t="shared" si="22"/>
        <v>0</v>
      </c>
      <c r="S183" s="150">
        <v>0</v>
      </c>
      <c r="T183" s="151">
        <f t="shared" si="23"/>
        <v>0</v>
      </c>
      <c r="AR183" s="152" t="s">
        <v>259</v>
      </c>
      <c r="AT183" s="152" t="s">
        <v>319</v>
      </c>
      <c r="AU183" s="152" t="s">
        <v>82</v>
      </c>
      <c r="AY183" s="13" t="s">
        <v>317</v>
      </c>
      <c r="BE183" s="153">
        <f t="shared" si="24"/>
        <v>0</v>
      </c>
      <c r="BF183" s="153">
        <f t="shared" si="25"/>
        <v>0</v>
      </c>
      <c r="BG183" s="153">
        <f t="shared" si="26"/>
        <v>0</v>
      </c>
      <c r="BH183" s="153">
        <f t="shared" si="27"/>
        <v>0</v>
      </c>
      <c r="BI183" s="153">
        <f t="shared" si="28"/>
        <v>0</v>
      </c>
      <c r="BJ183" s="13" t="s">
        <v>87</v>
      </c>
      <c r="BK183" s="153">
        <f t="shared" si="29"/>
        <v>0</v>
      </c>
      <c r="BL183" s="13" t="s">
        <v>259</v>
      </c>
      <c r="BM183" s="152" t="s">
        <v>1558</v>
      </c>
    </row>
    <row r="184" spans="2:65" s="1" customFormat="1" ht="16.5" customHeight="1">
      <c r="B184" s="139"/>
      <c r="C184" s="154" t="s">
        <v>852</v>
      </c>
      <c r="D184" s="154" t="s">
        <v>353</v>
      </c>
      <c r="E184" s="155" t="s">
        <v>1559</v>
      </c>
      <c r="F184" s="156" t="s">
        <v>1557</v>
      </c>
      <c r="G184" s="157" t="s">
        <v>433</v>
      </c>
      <c r="H184" s="158">
        <v>2</v>
      </c>
      <c r="I184" s="159"/>
      <c r="J184" s="160">
        <f t="shared" si="20"/>
        <v>0</v>
      </c>
      <c r="K184" s="161"/>
      <c r="L184" s="162"/>
      <c r="M184" s="163" t="s">
        <v>1</v>
      </c>
      <c r="N184" s="164" t="s">
        <v>41</v>
      </c>
      <c r="P184" s="150">
        <f t="shared" si="21"/>
        <v>0</v>
      </c>
      <c r="Q184" s="150">
        <v>0</v>
      </c>
      <c r="R184" s="150">
        <f t="shared" si="22"/>
        <v>0</v>
      </c>
      <c r="S184" s="150">
        <v>0</v>
      </c>
      <c r="T184" s="151">
        <f t="shared" si="23"/>
        <v>0</v>
      </c>
      <c r="AR184" s="152" t="s">
        <v>271</v>
      </c>
      <c r="AT184" s="152" t="s">
        <v>353</v>
      </c>
      <c r="AU184" s="152" t="s">
        <v>82</v>
      </c>
      <c r="AY184" s="13" t="s">
        <v>317</v>
      </c>
      <c r="BE184" s="153">
        <f t="shared" si="24"/>
        <v>0</v>
      </c>
      <c r="BF184" s="153">
        <f t="shared" si="25"/>
        <v>0</v>
      </c>
      <c r="BG184" s="153">
        <f t="shared" si="26"/>
        <v>0</v>
      </c>
      <c r="BH184" s="153">
        <f t="shared" si="27"/>
        <v>0</v>
      </c>
      <c r="BI184" s="153">
        <f t="shared" si="28"/>
        <v>0</v>
      </c>
      <c r="BJ184" s="13" t="s">
        <v>87</v>
      </c>
      <c r="BK184" s="153">
        <f t="shared" si="29"/>
        <v>0</v>
      </c>
      <c r="BL184" s="13" t="s">
        <v>259</v>
      </c>
      <c r="BM184" s="152" t="s">
        <v>1560</v>
      </c>
    </row>
    <row r="185" spans="2:65" s="1" customFormat="1" ht="16.5" customHeight="1">
      <c r="B185" s="139"/>
      <c r="C185" s="140" t="s">
        <v>858</v>
      </c>
      <c r="D185" s="140" t="s">
        <v>319</v>
      </c>
      <c r="E185" s="141" t="s">
        <v>1561</v>
      </c>
      <c r="F185" s="142" t="s">
        <v>1562</v>
      </c>
      <c r="G185" s="143" t="s">
        <v>433</v>
      </c>
      <c r="H185" s="144">
        <v>2</v>
      </c>
      <c r="I185" s="145"/>
      <c r="J185" s="146">
        <f t="shared" si="20"/>
        <v>0</v>
      </c>
      <c r="K185" s="147"/>
      <c r="L185" s="28"/>
      <c r="M185" s="148" t="s">
        <v>1</v>
      </c>
      <c r="N185" s="149" t="s">
        <v>41</v>
      </c>
      <c r="P185" s="150">
        <f t="shared" si="21"/>
        <v>0</v>
      </c>
      <c r="Q185" s="150">
        <v>0</v>
      </c>
      <c r="R185" s="150">
        <f t="shared" si="22"/>
        <v>0</v>
      </c>
      <c r="S185" s="150">
        <v>0</v>
      </c>
      <c r="T185" s="151">
        <f t="shared" si="23"/>
        <v>0</v>
      </c>
      <c r="AR185" s="152" t="s">
        <v>259</v>
      </c>
      <c r="AT185" s="152" t="s">
        <v>319</v>
      </c>
      <c r="AU185" s="152" t="s">
        <v>82</v>
      </c>
      <c r="AY185" s="13" t="s">
        <v>317</v>
      </c>
      <c r="BE185" s="153">
        <f t="shared" si="24"/>
        <v>0</v>
      </c>
      <c r="BF185" s="153">
        <f t="shared" si="25"/>
        <v>0</v>
      </c>
      <c r="BG185" s="153">
        <f t="shared" si="26"/>
        <v>0</v>
      </c>
      <c r="BH185" s="153">
        <f t="shared" si="27"/>
        <v>0</v>
      </c>
      <c r="BI185" s="153">
        <f t="shared" si="28"/>
        <v>0</v>
      </c>
      <c r="BJ185" s="13" t="s">
        <v>87</v>
      </c>
      <c r="BK185" s="153">
        <f t="shared" si="29"/>
        <v>0</v>
      </c>
      <c r="BL185" s="13" t="s">
        <v>259</v>
      </c>
      <c r="BM185" s="152" t="s">
        <v>1563</v>
      </c>
    </row>
    <row r="186" spans="2:65" s="1" customFormat="1" ht="16.5" customHeight="1">
      <c r="B186" s="139"/>
      <c r="C186" s="154" t="s">
        <v>862</v>
      </c>
      <c r="D186" s="154" t="s">
        <v>353</v>
      </c>
      <c r="E186" s="155" t="s">
        <v>1564</v>
      </c>
      <c r="F186" s="156" t="s">
        <v>1562</v>
      </c>
      <c r="G186" s="157" t="s">
        <v>433</v>
      </c>
      <c r="H186" s="158">
        <v>2</v>
      </c>
      <c r="I186" s="159"/>
      <c r="J186" s="160">
        <f t="shared" si="20"/>
        <v>0</v>
      </c>
      <c r="K186" s="161"/>
      <c r="L186" s="162"/>
      <c r="M186" s="163" t="s">
        <v>1</v>
      </c>
      <c r="N186" s="164" t="s">
        <v>41</v>
      </c>
      <c r="P186" s="150">
        <f t="shared" si="21"/>
        <v>0</v>
      </c>
      <c r="Q186" s="150">
        <v>0</v>
      </c>
      <c r="R186" s="150">
        <f t="shared" si="22"/>
        <v>0</v>
      </c>
      <c r="S186" s="150">
        <v>0</v>
      </c>
      <c r="T186" s="151">
        <f t="shared" si="23"/>
        <v>0</v>
      </c>
      <c r="AR186" s="152" t="s">
        <v>271</v>
      </c>
      <c r="AT186" s="152" t="s">
        <v>353</v>
      </c>
      <c r="AU186" s="152" t="s">
        <v>82</v>
      </c>
      <c r="AY186" s="13" t="s">
        <v>317</v>
      </c>
      <c r="BE186" s="153">
        <f t="shared" si="24"/>
        <v>0</v>
      </c>
      <c r="BF186" s="153">
        <f t="shared" si="25"/>
        <v>0</v>
      </c>
      <c r="BG186" s="153">
        <f t="shared" si="26"/>
        <v>0</v>
      </c>
      <c r="BH186" s="153">
        <f t="shared" si="27"/>
        <v>0</v>
      </c>
      <c r="BI186" s="153">
        <f t="shared" si="28"/>
        <v>0</v>
      </c>
      <c r="BJ186" s="13" t="s">
        <v>87</v>
      </c>
      <c r="BK186" s="153">
        <f t="shared" si="29"/>
        <v>0</v>
      </c>
      <c r="BL186" s="13" t="s">
        <v>259</v>
      </c>
      <c r="BM186" s="152" t="s">
        <v>1565</v>
      </c>
    </row>
    <row r="187" spans="2:65" s="1" customFormat="1" ht="16.5" customHeight="1">
      <c r="B187" s="139"/>
      <c r="C187" s="140" t="s">
        <v>866</v>
      </c>
      <c r="D187" s="140" t="s">
        <v>319</v>
      </c>
      <c r="E187" s="141" t="s">
        <v>1566</v>
      </c>
      <c r="F187" s="142" t="s">
        <v>1567</v>
      </c>
      <c r="G187" s="143" t="s">
        <v>433</v>
      </c>
      <c r="H187" s="144">
        <v>1</v>
      </c>
      <c r="I187" s="145"/>
      <c r="J187" s="146">
        <f t="shared" si="20"/>
        <v>0</v>
      </c>
      <c r="K187" s="147"/>
      <c r="L187" s="28"/>
      <c r="M187" s="148" t="s">
        <v>1</v>
      </c>
      <c r="N187" s="149" t="s">
        <v>41</v>
      </c>
      <c r="P187" s="150">
        <f t="shared" si="21"/>
        <v>0</v>
      </c>
      <c r="Q187" s="150">
        <v>0</v>
      </c>
      <c r="R187" s="150">
        <f t="shared" si="22"/>
        <v>0</v>
      </c>
      <c r="S187" s="150">
        <v>0</v>
      </c>
      <c r="T187" s="151">
        <f t="shared" si="23"/>
        <v>0</v>
      </c>
      <c r="AR187" s="152" t="s">
        <v>259</v>
      </c>
      <c r="AT187" s="152" t="s">
        <v>319</v>
      </c>
      <c r="AU187" s="152" t="s">
        <v>82</v>
      </c>
      <c r="AY187" s="13" t="s">
        <v>317</v>
      </c>
      <c r="BE187" s="153">
        <f t="shared" si="24"/>
        <v>0</v>
      </c>
      <c r="BF187" s="153">
        <f t="shared" si="25"/>
        <v>0</v>
      </c>
      <c r="BG187" s="153">
        <f t="shared" si="26"/>
        <v>0</v>
      </c>
      <c r="BH187" s="153">
        <f t="shared" si="27"/>
        <v>0</v>
      </c>
      <c r="BI187" s="153">
        <f t="shared" si="28"/>
        <v>0</v>
      </c>
      <c r="BJ187" s="13" t="s">
        <v>87</v>
      </c>
      <c r="BK187" s="153">
        <f t="shared" si="29"/>
        <v>0</v>
      </c>
      <c r="BL187" s="13" t="s">
        <v>259</v>
      </c>
      <c r="BM187" s="152" t="s">
        <v>1568</v>
      </c>
    </row>
    <row r="188" spans="2:65" s="1" customFormat="1" ht="16.5" customHeight="1">
      <c r="B188" s="139"/>
      <c r="C188" s="154" t="s">
        <v>870</v>
      </c>
      <c r="D188" s="154" t="s">
        <v>353</v>
      </c>
      <c r="E188" s="155" t="s">
        <v>1569</v>
      </c>
      <c r="F188" s="156" t="s">
        <v>1567</v>
      </c>
      <c r="G188" s="157" t="s">
        <v>433</v>
      </c>
      <c r="H188" s="158">
        <v>1</v>
      </c>
      <c r="I188" s="159"/>
      <c r="J188" s="160">
        <f t="shared" si="20"/>
        <v>0</v>
      </c>
      <c r="K188" s="161"/>
      <c r="L188" s="162"/>
      <c r="M188" s="163" t="s">
        <v>1</v>
      </c>
      <c r="N188" s="164" t="s">
        <v>41</v>
      </c>
      <c r="P188" s="150">
        <f t="shared" si="21"/>
        <v>0</v>
      </c>
      <c r="Q188" s="150">
        <v>0</v>
      </c>
      <c r="R188" s="150">
        <f t="shared" si="22"/>
        <v>0</v>
      </c>
      <c r="S188" s="150">
        <v>0</v>
      </c>
      <c r="T188" s="151">
        <f t="shared" si="23"/>
        <v>0</v>
      </c>
      <c r="AR188" s="152" t="s">
        <v>271</v>
      </c>
      <c r="AT188" s="152" t="s">
        <v>353</v>
      </c>
      <c r="AU188" s="152" t="s">
        <v>82</v>
      </c>
      <c r="AY188" s="13" t="s">
        <v>317</v>
      </c>
      <c r="BE188" s="153">
        <f t="shared" si="24"/>
        <v>0</v>
      </c>
      <c r="BF188" s="153">
        <f t="shared" si="25"/>
        <v>0</v>
      </c>
      <c r="BG188" s="153">
        <f t="shared" si="26"/>
        <v>0</v>
      </c>
      <c r="BH188" s="153">
        <f t="shared" si="27"/>
        <v>0</v>
      </c>
      <c r="BI188" s="153">
        <f t="shared" si="28"/>
        <v>0</v>
      </c>
      <c r="BJ188" s="13" t="s">
        <v>87</v>
      </c>
      <c r="BK188" s="153">
        <f t="shared" si="29"/>
        <v>0</v>
      </c>
      <c r="BL188" s="13" t="s">
        <v>259</v>
      </c>
      <c r="BM188" s="152" t="s">
        <v>1570</v>
      </c>
    </row>
    <row r="189" spans="2:65" s="1" customFormat="1" ht="16.5" customHeight="1">
      <c r="B189" s="139"/>
      <c r="C189" s="140" t="s">
        <v>874</v>
      </c>
      <c r="D189" s="140" t="s">
        <v>319</v>
      </c>
      <c r="E189" s="141" t="s">
        <v>1571</v>
      </c>
      <c r="F189" s="142" t="s">
        <v>1572</v>
      </c>
      <c r="G189" s="143" t="s">
        <v>433</v>
      </c>
      <c r="H189" s="144">
        <v>1</v>
      </c>
      <c r="I189" s="145"/>
      <c r="J189" s="146">
        <f t="shared" si="20"/>
        <v>0</v>
      </c>
      <c r="K189" s="147"/>
      <c r="L189" s="28"/>
      <c r="M189" s="148" t="s">
        <v>1</v>
      </c>
      <c r="N189" s="149" t="s">
        <v>41</v>
      </c>
      <c r="P189" s="150">
        <f t="shared" si="21"/>
        <v>0</v>
      </c>
      <c r="Q189" s="150">
        <v>0</v>
      </c>
      <c r="R189" s="150">
        <f t="shared" si="22"/>
        <v>0</v>
      </c>
      <c r="S189" s="150">
        <v>0</v>
      </c>
      <c r="T189" s="151">
        <f t="shared" si="23"/>
        <v>0</v>
      </c>
      <c r="AR189" s="152" t="s">
        <v>259</v>
      </c>
      <c r="AT189" s="152" t="s">
        <v>319</v>
      </c>
      <c r="AU189" s="152" t="s">
        <v>82</v>
      </c>
      <c r="AY189" s="13" t="s">
        <v>317</v>
      </c>
      <c r="BE189" s="153">
        <f t="shared" si="24"/>
        <v>0</v>
      </c>
      <c r="BF189" s="153">
        <f t="shared" si="25"/>
        <v>0</v>
      </c>
      <c r="BG189" s="153">
        <f t="shared" si="26"/>
        <v>0</v>
      </c>
      <c r="BH189" s="153">
        <f t="shared" si="27"/>
        <v>0</v>
      </c>
      <c r="BI189" s="153">
        <f t="shared" si="28"/>
        <v>0</v>
      </c>
      <c r="BJ189" s="13" t="s">
        <v>87</v>
      </c>
      <c r="BK189" s="153">
        <f t="shared" si="29"/>
        <v>0</v>
      </c>
      <c r="BL189" s="13" t="s">
        <v>259</v>
      </c>
      <c r="BM189" s="152" t="s">
        <v>1573</v>
      </c>
    </row>
    <row r="190" spans="2:65" s="1" customFormat="1" ht="16.5" customHeight="1">
      <c r="B190" s="139"/>
      <c r="C190" s="154" t="s">
        <v>876</v>
      </c>
      <c r="D190" s="154" t="s">
        <v>353</v>
      </c>
      <c r="E190" s="155" t="s">
        <v>1574</v>
      </c>
      <c r="F190" s="156" t="s">
        <v>1572</v>
      </c>
      <c r="G190" s="157" t="s">
        <v>433</v>
      </c>
      <c r="H190" s="158">
        <v>1</v>
      </c>
      <c r="I190" s="159"/>
      <c r="J190" s="160">
        <f t="shared" si="20"/>
        <v>0</v>
      </c>
      <c r="K190" s="161"/>
      <c r="L190" s="162"/>
      <c r="M190" s="163" t="s">
        <v>1</v>
      </c>
      <c r="N190" s="164" t="s">
        <v>41</v>
      </c>
      <c r="P190" s="150">
        <f t="shared" si="21"/>
        <v>0</v>
      </c>
      <c r="Q190" s="150">
        <v>0</v>
      </c>
      <c r="R190" s="150">
        <f t="shared" si="22"/>
        <v>0</v>
      </c>
      <c r="S190" s="150">
        <v>0</v>
      </c>
      <c r="T190" s="151">
        <f t="shared" si="23"/>
        <v>0</v>
      </c>
      <c r="AR190" s="152" t="s">
        <v>271</v>
      </c>
      <c r="AT190" s="152" t="s">
        <v>353</v>
      </c>
      <c r="AU190" s="152" t="s">
        <v>82</v>
      </c>
      <c r="AY190" s="13" t="s">
        <v>317</v>
      </c>
      <c r="BE190" s="153">
        <f t="shared" si="24"/>
        <v>0</v>
      </c>
      <c r="BF190" s="153">
        <f t="shared" si="25"/>
        <v>0</v>
      </c>
      <c r="BG190" s="153">
        <f t="shared" si="26"/>
        <v>0</v>
      </c>
      <c r="BH190" s="153">
        <f t="shared" si="27"/>
        <v>0</v>
      </c>
      <c r="BI190" s="153">
        <f t="shared" si="28"/>
        <v>0</v>
      </c>
      <c r="BJ190" s="13" t="s">
        <v>87</v>
      </c>
      <c r="BK190" s="153">
        <f t="shared" si="29"/>
        <v>0</v>
      </c>
      <c r="BL190" s="13" t="s">
        <v>259</v>
      </c>
      <c r="BM190" s="152" t="s">
        <v>1575</v>
      </c>
    </row>
    <row r="191" spans="2:65" s="1" customFormat="1" ht="16.5" customHeight="1">
      <c r="B191" s="139"/>
      <c r="C191" s="140" t="s">
        <v>881</v>
      </c>
      <c r="D191" s="140" t="s">
        <v>319</v>
      </c>
      <c r="E191" s="141" t="s">
        <v>1576</v>
      </c>
      <c r="F191" s="142" t="s">
        <v>1577</v>
      </c>
      <c r="G191" s="143" t="s">
        <v>452</v>
      </c>
      <c r="H191" s="144">
        <v>50</v>
      </c>
      <c r="I191" s="145"/>
      <c r="J191" s="146">
        <f t="shared" si="20"/>
        <v>0</v>
      </c>
      <c r="K191" s="147"/>
      <c r="L191" s="28"/>
      <c r="M191" s="148" t="s">
        <v>1</v>
      </c>
      <c r="N191" s="149" t="s">
        <v>41</v>
      </c>
      <c r="P191" s="150">
        <f t="shared" si="21"/>
        <v>0</v>
      </c>
      <c r="Q191" s="150">
        <v>0</v>
      </c>
      <c r="R191" s="150">
        <f t="shared" si="22"/>
        <v>0</v>
      </c>
      <c r="S191" s="150">
        <v>0</v>
      </c>
      <c r="T191" s="151">
        <f t="shared" si="23"/>
        <v>0</v>
      </c>
      <c r="AR191" s="152" t="s">
        <v>259</v>
      </c>
      <c r="AT191" s="152" t="s">
        <v>319</v>
      </c>
      <c r="AU191" s="152" t="s">
        <v>82</v>
      </c>
      <c r="AY191" s="13" t="s">
        <v>317</v>
      </c>
      <c r="BE191" s="153">
        <f t="shared" si="24"/>
        <v>0</v>
      </c>
      <c r="BF191" s="153">
        <f t="shared" si="25"/>
        <v>0</v>
      </c>
      <c r="BG191" s="153">
        <f t="shared" si="26"/>
        <v>0</v>
      </c>
      <c r="BH191" s="153">
        <f t="shared" si="27"/>
        <v>0</v>
      </c>
      <c r="BI191" s="153">
        <f t="shared" si="28"/>
        <v>0</v>
      </c>
      <c r="BJ191" s="13" t="s">
        <v>87</v>
      </c>
      <c r="BK191" s="153">
        <f t="shared" si="29"/>
        <v>0</v>
      </c>
      <c r="BL191" s="13" t="s">
        <v>259</v>
      </c>
      <c r="BM191" s="152" t="s">
        <v>1578</v>
      </c>
    </row>
    <row r="192" spans="2:65" s="1" customFormat="1" ht="16.5" customHeight="1">
      <c r="B192" s="139"/>
      <c r="C192" s="154" t="s">
        <v>885</v>
      </c>
      <c r="D192" s="154" t="s">
        <v>353</v>
      </c>
      <c r="E192" s="155" t="s">
        <v>1579</v>
      </c>
      <c r="F192" s="156" t="s">
        <v>1577</v>
      </c>
      <c r="G192" s="157" t="s">
        <v>452</v>
      </c>
      <c r="H192" s="158">
        <v>50</v>
      </c>
      <c r="I192" s="159"/>
      <c r="J192" s="160">
        <f t="shared" si="20"/>
        <v>0</v>
      </c>
      <c r="K192" s="161"/>
      <c r="L192" s="162"/>
      <c r="M192" s="163" t="s">
        <v>1</v>
      </c>
      <c r="N192" s="164" t="s">
        <v>41</v>
      </c>
      <c r="P192" s="150">
        <f t="shared" si="21"/>
        <v>0</v>
      </c>
      <c r="Q192" s="150">
        <v>0</v>
      </c>
      <c r="R192" s="150">
        <f t="shared" si="22"/>
        <v>0</v>
      </c>
      <c r="S192" s="150">
        <v>0</v>
      </c>
      <c r="T192" s="151">
        <f t="shared" si="23"/>
        <v>0</v>
      </c>
      <c r="AR192" s="152" t="s">
        <v>271</v>
      </c>
      <c r="AT192" s="152" t="s">
        <v>353</v>
      </c>
      <c r="AU192" s="152" t="s">
        <v>82</v>
      </c>
      <c r="AY192" s="13" t="s">
        <v>317</v>
      </c>
      <c r="BE192" s="153">
        <f t="shared" si="24"/>
        <v>0</v>
      </c>
      <c r="BF192" s="153">
        <f t="shared" si="25"/>
        <v>0</v>
      </c>
      <c r="BG192" s="153">
        <f t="shared" si="26"/>
        <v>0</v>
      </c>
      <c r="BH192" s="153">
        <f t="shared" si="27"/>
        <v>0</v>
      </c>
      <c r="BI192" s="153">
        <f t="shared" si="28"/>
        <v>0</v>
      </c>
      <c r="BJ192" s="13" t="s">
        <v>87</v>
      </c>
      <c r="BK192" s="153">
        <f t="shared" si="29"/>
        <v>0</v>
      </c>
      <c r="BL192" s="13" t="s">
        <v>259</v>
      </c>
      <c r="BM192" s="152" t="s">
        <v>1580</v>
      </c>
    </row>
    <row r="193" spans="2:65" s="1" customFormat="1" ht="16.5" customHeight="1">
      <c r="B193" s="139"/>
      <c r="C193" s="140" t="s">
        <v>891</v>
      </c>
      <c r="D193" s="140" t="s">
        <v>319</v>
      </c>
      <c r="E193" s="141" t="s">
        <v>1581</v>
      </c>
      <c r="F193" s="142" t="s">
        <v>1582</v>
      </c>
      <c r="G193" s="143" t="s">
        <v>452</v>
      </c>
      <c r="H193" s="144">
        <v>50</v>
      </c>
      <c r="I193" s="145"/>
      <c r="J193" s="146">
        <f t="shared" si="20"/>
        <v>0</v>
      </c>
      <c r="K193" s="147"/>
      <c r="L193" s="28"/>
      <c r="M193" s="148" t="s">
        <v>1</v>
      </c>
      <c r="N193" s="149" t="s">
        <v>41</v>
      </c>
      <c r="P193" s="150">
        <f t="shared" si="21"/>
        <v>0</v>
      </c>
      <c r="Q193" s="150">
        <v>0</v>
      </c>
      <c r="R193" s="150">
        <f t="shared" si="22"/>
        <v>0</v>
      </c>
      <c r="S193" s="150">
        <v>0</v>
      </c>
      <c r="T193" s="151">
        <f t="shared" si="23"/>
        <v>0</v>
      </c>
      <c r="AR193" s="152" t="s">
        <v>259</v>
      </c>
      <c r="AT193" s="152" t="s">
        <v>319</v>
      </c>
      <c r="AU193" s="152" t="s">
        <v>82</v>
      </c>
      <c r="AY193" s="13" t="s">
        <v>317</v>
      </c>
      <c r="BE193" s="153">
        <f t="shared" si="24"/>
        <v>0</v>
      </c>
      <c r="BF193" s="153">
        <f t="shared" si="25"/>
        <v>0</v>
      </c>
      <c r="BG193" s="153">
        <f t="shared" si="26"/>
        <v>0</v>
      </c>
      <c r="BH193" s="153">
        <f t="shared" si="27"/>
        <v>0</v>
      </c>
      <c r="BI193" s="153">
        <f t="shared" si="28"/>
        <v>0</v>
      </c>
      <c r="BJ193" s="13" t="s">
        <v>87</v>
      </c>
      <c r="BK193" s="153">
        <f t="shared" si="29"/>
        <v>0</v>
      </c>
      <c r="BL193" s="13" t="s">
        <v>259</v>
      </c>
      <c r="BM193" s="152" t="s">
        <v>1583</v>
      </c>
    </row>
    <row r="194" spans="2:65" s="1" customFormat="1" ht="16.5" customHeight="1">
      <c r="B194" s="139"/>
      <c r="C194" s="154" t="s">
        <v>1236</v>
      </c>
      <c r="D194" s="154" t="s">
        <v>353</v>
      </c>
      <c r="E194" s="155" t="s">
        <v>1584</v>
      </c>
      <c r="F194" s="156" t="s">
        <v>1582</v>
      </c>
      <c r="G194" s="157" t="s">
        <v>452</v>
      </c>
      <c r="H194" s="158">
        <v>50</v>
      </c>
      <c r="I194" s="159"/>
      <c r="J194" s="160">
        <f t="shared" si="20"/>
        <v>0</v>
      </c>
      <c r="K194" s="161"/>
      <c r="L194" s="162"/>
      <c r="M194" s="163" t="s">
        <v>1</v>
      </c>
      <c r="N194" s="164" t="s">
        <v>41</v>
      </c>
      <c r="P194" s="150">
        <f t="shared" si="21"/>
        <v>0</v>
      </c>
      <c r="Q194" s="150">
        <v>0</v>
      </c>
      <c r="R194" s="150">
        <f t="shared" si="22"/>
        <v>0</v>
      </c>
      <c r="S194" s="150">
        <v>0</v>
      </c>
      <c r="T194" s="151">
        <f t="shared" si="23"/>
        <v>0</v>
      </c>
      <c r="AR194" s="152" t="s">
        <v>271</v>
      </c>
      <c r="AT194" s="152" t="s">
        <v>353</v>
      </c>
      <c r="AU194" s="152" t="s">
        <v>82</v>
      </c>
      <c r="AY194" s="13" t="s">
        <v>317</v>
      </c>
      <c r="BE194" s="153">
        <f t="shared" si="24"/>
        <v>0</v>
      </c>
      <c r="BF194" s="153">
        <f t="shared" si="25"/>
        <v>0</v>
      </c>
      <c r="BG194" s="153">
        <f t="shared" si="26"/>
        <v>0</v>
      </c>
      <c r="BH194" s="153">
        <f t="shared" si="27"/>
        <v>0</v>
      </c>
      <c r="BI194" s="153">
        <f t="shared" si="28"/>
        <v>0</v>
      </c>
      <c r="BJ194" s="13" t="s">
        <v>87</v>
      </c>
      <c r="BK194" s="153">
        <f t="shared" si="29"/>
        <v>0</v>
      </c>
      <c r="BL194" s="13" t="s">
        <v>259</v>
      </c>
      <c r="BM194" s="152" t="s">
        <v>1585</v>
      </c>
    </row>
    <row r="195" spans="2:65" s="1" customFormat="1" ht="24.15" customHeight="1">
      <c r="B195" s="139"/>
      <c r="C195" s="140" t="s">
        <v>1240</v>
      </c>
      <c r="D195" s="140" t="s">
        <v>319</v>
      </c>
      <c r="E195" s="141" t="s">
        <v>1586</v>
      </c>
      <c r="F195" s="142" t="s">
        <v>1587</v>
      </c>
      <c r="G195" s="143" t="s">
        <v>433</v>
      </c>
      <c r="H195" s="144">
        <v>1</v>
      </c>
      <c r="I195" s="145"/>
      <c r="J195" s="146">
        <f t="shared" si="20"/>
        <v>0</v>
      </c>
      <c r="K195" s="147"/>
      <c r="L195" s="28"/>
      <c r="M195" s="148" t="s">
        <v>1</v>
      </c>
      <c r="N195" s="149" t="s">
        <v>41</v>
      </c>
      <c r="P195" s="150">
        <f t="shared" si="21"/>
        <v>0</v>
      </c>
      <c r="Q195" s="150">
        <v>0</v>
      </c>
      <c r="R195" s="150">
        <f t="shared" si="22"/>
        <v>0</v>
      </c>
      <c r="S195" s="150">
        <v>0</v>
      </c>
      <c r="T195" s="151">
        <f t="shared" si="23"/>
        <v>0</v>
      </c>
      <c r="AR195" s="152" t="s">
        <v>259</v>
      </c>
      <c r="AT195" s="152" t="s">
        <v>319</v>
      </c>
      <c r="AU195" s="152" t="s">
        <v>82</v>
      </c>
      <c r="AY195" s="13" t="s">
        <v>317</v>
      </c>
      <c r="BE195" s="153">
        <f t="shared" si="24"/>
        <v>0</v>
      </c>
      <c r="BF195" s="153">
        <f t="shared" si="25"/>
        <v>0</v>
      </c>
      <c r="BG195" s="153">
        <f t="shared" si="26"/>
        <v>0</v>
      </c>
      <c r="BH195" s="153">
        <f t="shared" si="27"/>
        <v>0</v>
      </c>
      <c r="BI195" s="153">
        <f t="shared" si="28"/>
        <v>0</v>
      </c>
      <c r="BJ195" s="13" t="s">
        <v>87</v>
      </c>
      <c r="BK195" s="153">
        <f t="shared" si="29"/>
        <v>0</v>
      </c>
      <c r="BL195" s="13" t="s">
        <v>259</v>
      </c>
      <c r="BM195" s="152" t="s">
        <v>1588</v>
      </c>
    </row>
    <row r="196" spans="2:65" s="1" customFormat="1" ht="16.5" customHeight="1">
      <c r="B196" s="139"/>
      <c r="C196" s="140" t="s">
        <v>1244</v>
      </c>
      <c r="D196" s="140" t="s">
        <v>319</v>
      </c>
      <c r="E196" s="141" t="s">
        <v>1589</v>
      </c>
      <c r="F196" s="142" t="s">
        <v>1590</v>
      </c>
      <c r="G196" s="143" t="s">
        <v>433</v>
      </c>
      <c r="H196" s="144">
        <v>1</v>
      </c>
      <c r="I196" s="145"/>
      <c r="J196" s="146">
        <f t="shared" si="20"/>
        <v>0</v>
      </c>
      <c r="K196" s="147"/>
      <c r="L196" s="28"/>
      <c r="M196" s="148" t="s">
        <v>1</v>
      </c>
      <c r="N196" s="149" t="s">
        <v>41</v>
      </c>
      <c r="P196" s="150">
        <f t="shared" si="21"/>
        <v>0</v>
      </c>
      <c r="Q196" s="150">
        <v>0</v>
      </c>
      <c r="R196" s="150">
        <f t="shared" si="22"/>
        <v>0</v>
      </c>
      <c r="S196" s="150">
        <v>0</v>
      </c>
      <c r="T196" s="151">
        <f t="shared" si="23"/>
        <v>0</v>
      </c>
      <c r="AR196" s="152" t="s">
        <v>259</v>
      </c>
      <c r="AT196" s="152" t="s">
        <v>319</v>
      </c>
      <c r="AU196" s="152" t="s">
        <v>82</v>
      </c>
      <c r="AY196" s="13" t="s">
        <v>317</v>
      </c>
      <c r="BE196" s="153">
        <f t="shared" si="24"/>
        <v>0</v>
      </c>
      <c r="BF196" s="153">
        <f t="shared" si="25"/>
        <v>0</v>
      </c>
      <c r="BG196" s="153">
        <f t="shared" si="26"/>
        <v>0</v>
      </c>
      <c r="BH196" s="153">
        <f t="shared" si="27"/>
        <v>0</v>
      </c>
      <c r="BI196" s="153">
        <f t="shared" si="28"/>
        <v>0</v>
      </c>
      <c r="BJ196" s="13" t="s">
        <v>87</v>
      </c>
      <c r="BK196" s="153">
        <f t="shared" si="29"/>
        <v>0</v>
      </c>
      <c r="BL196" s="13" t="s">
        <v>259</v>
      </c>
      <c r="BM196" s="152" t="s">
        <v>1591</v>
      </c>
    </row>
    <row r="197" spans="2:65" s="1" customFormat="1" ht="16.5" customHeight="1">
      <c r="B197" s="139"/>
      <c r="C197" s="140" t="s">
        <v>453</v>
      </c>
      <c r="D197" s="140" t="s">
        <v>319</v>
      </c>
      <c r="E197" s="141" t="s">
        <v>1592</v>
      </c>
      <c r="F197" s="142" t="s">
        <v>1593</v>
      </c>
      <c r="G197" s="143" t="s">
        <v>452</v>
      </c>
      <c r="H197" s="144">
        <v>40</v>
      </c>
      <c r="I197" s="145"/>
      <c r="J197" s="146">
        <f t="shared" si="20"/>
        <v>0</v>
      </c>
      <c r="K197" s="147"/>
      <c r="L197" s="28"/>
      <c r="M197" s="148" t="s">
        <v>1</v>
      </c>
      <c r="N197" s="149" t="s">
        <v>41</v>
      </c>
      <c r="P197" s="150">
        <f t="shared" si="21"/>
        <v>0</v>
      </c>
      <c r="Q197" s="150">
        <v>0</v>
      </c>
      <c r="R197" s="150">
        <f t="shared" si="22"/>
        <v>0</v>
      </c>
      <c r="S197" s="150">
        <v>0</v>
      </c>
      <c r="T197" s="151">
        <f t="shared" si="23"/>
        <v>0</v>
      </c>
      <c r="AR197" s="152" t="s">
        <v>259</v>
      </c>
      <c r="AT197" s="152" t="s">
        <v>319</v>
      </c>
      <c r="AU197" s="152" t="s">
        <v>82</v>
      </c>
      <c r="AY197" s="13" t="s">
        <v>317</v>
      </c>
      <c r="BE197" s="153">
        <f t="shared" si="24"/>
        <v>0</v>
      </c>
      <c r="BF197" s="153">
        <f t="shared" si="25"/>
        <v>0</v>
      </c>
      <c r="BG197" s="153">
        <f t="shared" si="26"/>
        <v>0</v>
      </c>
      <c r="BH197" s="153">
        <f t="shared" si="27"/>
        <v>0</v>
      </c>
      <c r="BI197" s="153">
        <f t="shared" si="28"/>
        <v>0</v>
      </c>
      <c r="BJ197" s="13" t="s">
        <v>87</v>
      </c>
      <c r="BK197" s="153">
        <f t="shared" si="29"/>
        <v>0</v>
      </c>
      <c r="BL197" s="13" t="s">
        <v>259</v>
      </c>
      <c r="BM197" s="152" t="s">
        <v>1594</v>
      </c>
    </row>
    <row r="198" spans="2:65" s="1" customFormat="1" ht="16.5" customHeight="1">
      <c r="B198" s="139"/>
      <c r="C198" s="154" t="s">
        <v>1251</v>
      </c>
      <c r="D198" s="154" t="s">
        <v>353</v>
      </c>
      <c r="E198" s="155" t="s">
        <v>1595</v>
      </c>
      <c r="F198" s="156" t="s">
        <v>1593</v>
      </c>
      <c r="G198" s="157" t="s">
        <v>452</v>
      </c>
      <c r="H198" s="158">
        <v>40</v>
      </c>
      <c r="I198" s="159"/>
      <c r="J198" s="160">
        <f t="shared" si="20"/>
        <v>0</v>
      </c>
      <c r="K198" s="161"/>
      <c r="L198" s="162"/>
      <c r="M198" s="163" t="s">
        <v>1</v>
      </c>
      <c r="N198" s="164" t="s">
        <v>41</v>
      </c>
      <c r="P198" s="150">
        <f t="shared" si="21"/>
        <v>0</v>
      </c>
      <c r="Q198" s="150">
        <v>0</v>
      </c>
      <c r="R198" s="150">
        <f t="shared" si="22"/>
        <v>0</v>
      </c>
      <c r="S198" s="150">
        <v>0</v>
      </c>
      <c r="T198" s="151">
        <f t="shared" si="23"/>
        <v>0</v>
      </c>
      <c r="AR198" s="152" t="s">
        <v>271</v>
      </c>
      <c r="AT198" s="152" t="s">
        <v>353</v>
      </c>
      <c r="AU198" s="152" t="s">
        <v>82</v>
      </c>
      <c r="AY198" s="13" t="s">
        <v>317</v>
      </c>
      <c r="BE198" s="153">
        <f t="shared" si="24"/>
        <v>0</v>
      </c>
      <c r="BF198" s="153">
        <f t="shared" si="25"/>
        <v>0</v>
      </c>
      <c r="BG198" s="153">
        <f t="shared" si="26"/>
        <v>0</v>
      </c>
      <c r="BH198" s="153">
        <f t="shared" si="27"/>
        <v>0</v>
      </c>
      <c r="BI198" s="153">
        <f t="shared" si="28"/>
        <v>0</v>
      </c>
      <c r="BJ198" s="13" t="s">
        <v>87</v>
      </c>
      <c r="BK198" s="153">
        <f t="shared" si="29"/>
        <v>0</v>
      </c>
      <c r="BL198" s="13" t="s">
        <v>259</v>
      </c>
      <c r="BM198" s="152" t="s">
        <v>1596</v>
      </c>
    </row>
    <row r="199" spans="2:65" s="1" customFormat="1" ht="24.15" customHeight="1">
      <c r="B199" s="139"/>
      <c r="C199" s="140" t="s">
        <v>1255</v>
      </c>
      <c r="D199" s="140" t="s">
        <v>319</v>
      </c>
      <c r="E199" s="141" t="s">
        <v>1597</v>
      </c>
      <c r="F199" s="142" t="s">
        <v>1598</v>
      </c>
      <c r="G199" s="143" t="s">
        <v>433</v>
      </c>
      <c r="H199" s="144">
        <v>6</v>
      </c>
      <c r="I199" s="145"/>
      <c r="J199" s="146">
        <f t="shared" si="20"/>
        <v>0</v>
      </c>
      <c r="K199" s="147"/>
      <c r="L199" s="28"/>
      <c r="M199" s="148" t="s">
        <v>1</v>
      </c>
      <c r="N199" s="149" t="s">
        <v>41</v>
      </c>
      <c r="P199" s="150">
        <f t="shared" si="21"/>
        <v>0</v>
      </c>
      <c r="Q199" s="150">
        <v>0</v>
      </c>
      <c r="R199" s="150">
        <f t="shared" si="22"/>
        <v>0</v>
      </c>
      <c r="S199" s="150">
        <v>0</v>
      </c>
      <c r="T199" s="151">
        <f t="shared" si="23"/>
        <v>0</v>
      </c>
      <c r="AR199" s="152" t="s">
        <v>259</v>
      </c>
      <c r="AT199" s="152" t="s">
        <v>319</v>
      </c>
      <c r="AU199" s="152" t="s">
        <v>82</v>
      </c>
      <c r="AY199" s="13" t="s">
        <v>317</v>
      </c>
      <c r="BE199" s="153">
        <f t="shared" si="24"/>
        <v>0</v>
      </c>
      <c r="BF199" s="153">
        <f t="shared" si="25"/>
        <v>0</v>
      </c>
      <c r="BG199" s="153">
        <f t="shared" si="26"/>
        <v>0</v>
      </c>
      <c r="BH199" s="153">
        <f t="shared" si="27"/>
        <v>0</v>
      </c>
      <c r="BI199" s="153">
        <f t="shared" si="28"/>
        <v>0</v>
      </c>
      <c r="BJ199" s="13" t="s">
        <v>87</v>
      </c>
      <c r="BK199" s="153">
        <f t="shared" si="29"/>
        <v>0</v>
      </c>
      <c r="BL199" s="13" t="s">
        <v>259</v>
      </c>
      <c r="BM199" s="152" t="s">
        <v>1599</v>
      </c>
    </row>
    <row r="200" spans="2:65" s="1" customFormat="1" ht="24.15" customHeight="1">
      <c r="B200" s="139"/>
      <c r="C200" s="154" t="s">
        <v>1259</v>
      </c>
      <c r="D200" s="154" t="s">
        <v>353</v>
      </c>
      <c r="E200" s="155" t="s">
        <v>1600</v>
      </c>
      <c r="F200" s="156" t="s">
        <v>1598</v>
      </c>
      <c r="G200" s="157" t="s">
        <v>433</v>
      </c>
      <c r="H200" s="158">
        <v>6</v>
      </c>
      <c r="I200" s="159"/>
      <c r="J200" s="160">
        <f t="shared" si="20"/>
        <v>0</v>
      </c>
      <c r="K200" s="161"/>
      <c r="L200" s="162"/>
      <c r="M200" s="163" t="s">
        <v>1</v>
      </c>
      <c r="N200" s="164" t="s">
        <v>41</v>
      </c>
      <c r="P200" s="150">
        <f t="shared" si="21"/>
        <v>0</v>
      </c>
      <c r="Q200" s="150">
        <v>0</v>
      </c>
      <c r="R200" s="150">
        <f t="shared" si="22"/>
        <v>0</v>
      </c>
      <c r="S200" s="150">
        <v>0</v>
      </c>
      <c r="T200" s="151">
        <f t="shared" si="23"/>
        <v>0</v>
      </c>
      <c r="AR200" s="152" t="s">
        <v>271</v>
      </c>
      <c r="AT200" s="152" t="s">
        <v>353</v>
      </c>
      <c r="AU200" s="152" t="s">
        <v>82</v>
      </c>
      <c r="AY200" s="13" t="s">
        <v>317</v>
      </c>
      <c r="BE200" s="153">
        <f t="shared" si="24"/>
        <v>0</v>
      </c>
      <c r="BF200" s="153">
        <f t="shared" si="25"/>
        <v>0</v>
      </c>
      <c r="BG200" s="153">
        <f t="shared" si="26"/>
        <v>0</v>
      </c>
      <c r="BH200" s="153">
        <f t="shared" si="27"/>
        <v>0</v>
      </c>
      <c r="BI200" s="153">
        <f t="shared" si="28"/>
        <v>0</v>
      </c>
      <c r="BJ200" s="13" t="s">
        <v>87</v>
      </c>
      <c r="BK200" s="153">
        <f t="shared" si="29"/>
        <v>0</v>
      </c>
      <c r="BL200" s="13" t="s">
        <v>259</v>
      </c>
      <c r="BM200" s="152" t="s">
        <v>1601</v>
      </c>
    </row>
    <row r="201" spans="2:65" s="1" customFormat="1" ht="16.5" customHeight="1">
      <c r="B201" s="139"/>
      <c r="C201" s="140" t="s">
        <v>1263</v>
      </c>
      <c r="D201" s="140" t="s">
        <v>319</v>
      </c>
      <c r="E201" s="141" t="s">
        <v>1602</v>
      </c>
      <c r="F201" s="142" t="s">
        <v>1603</v>
      </c>
      <c r="G201" s="143" t="s">
        <v>433</v>
      </c>
      <c r="H201" s="144">
        <v>50</v>
      </c>
      <c r="I201" s="145"/>
      <c r="J201" s="146">
        <f t="shared" si="20"/>
        <v>0</v>
      </c>
      <c r="K201" s="147"/>
      <c r="L201" s="28"/>
      <c r="M201" s="148" t="s">
        <v>1</v>
      </c>
      <c r="N201" s="149" t="s">
        <v>41</v>
      </c>
      <c r="P201" s="150">
        <f t="shared" si="21"/>
        <v>0</v>
      </c>
      <c r="Q201" s="150">
        <v>0</v>
      </c>
      <c r="R201" s="150">
        <f t="shared" si="22"/>
        <v>0</v>
      </c>
      <c r="S201" s="150">
        <v>0</v>
      </c>
      <c r="T201" s="151">
        <f t="shared" si="23"/>
        <v>0</v>
      </c>
      <c r="AR201" s="152" t="s">
        <v>259</v>
      </c>
      <c r="AT201" s="152" t="s">
        <v>319</v>
      </c>
      <c r="AU201" s="152" t="s">
        <v>82</v>
      </c>
      <c r="AY201" s="13" t="s">
        <v>317</v>
      </c>
      <c r="BE201" s="153">
        <f t="shared" si="24"/>
        <v>0</v>
      </c>
      <c r="BF201" s="153">
        <f t="shared" si="25"/>
        <v>0</v>
      </c>
      <c r="BG201" s="153">
        <f t="shared" si="26"/>
        <v>0</v>
      </c>
      <c r="BH201" s="153">
        <f t="shared" si="27"/>
        <v>0</v>
      </c>
      <c r="BI201" s="153">
        <f t="shared" si="28"/>
        <v>0</v>
      </c>
      <c r="BJ201" s="13" t="s">
        <v>87</v>
      </c>
      <c r="BK201" s="153">
        <f t="shared" si="29"/>
        <v>0</v>
      </c>
      <c r="BL201" s="13" t="s">
        <v>259</v>
      </c>
      <c r="BM201" s="152" t="s">
        <v>1604</v>
      </c>
    </row>
    <row r="202" spans="2:65" s="1" customFormat="1" ht="16.5" customHeight="1">
      <c r="B202" s="139"/>
      <c r="C202" s="154" t="s">
        <v>1265</v>
      </c>
      <c r="D202" s="154" t="s">
        <v>353</v>
      </c>
      <c r="E202" s="155" t="s">
        <v>1605</v>
      </c>
      <c r="F202" s="156" t="s">
        <v>1603</v>
      </c>
      <c r="G202" s="157" t="s">
        <v>433</v>
      </c>
      <c r="H202" s="158">
        <v>50</v>
      </c>
      <c r="I202" s="159"/>
      <c r="J202" s="160">
        <f t="shared" si="20"/>
        <v>0</v>
      </c>
      <c r="K202" s="161"/>
      <c r="L202" s="162"/>
      <c r="M202" s="163" t="s">
        <v>1</v>
      </c>
      <c r="N202" s="164" t="s">
        <v>41</v>
      </c>
      <c r="P202" s="150">
        <f t="shared" si="21"/>
        <v>0</v>
      </c>
      <c r="Q202" s="150">
        <v>0</v>
      </c>
      <c r="R202" s="150">
        <f t="shared" si="22"/>
        <v>0</v>
      </c>
      <c r="S202" s="150">
        <v>0</v>
      </c>
      <c r="T202" s="151">
        <f t="shared" si="23"/>
        <v>0</v>
      </c>
      <c r="AR202" s="152" t="s">
        <v>271</v>
      </c>
      <c r="AT202" s="152" t="s">
        <v>353</v>
      </c>
      <c r="AU202" s="152" t="s">
        <v>82</v>
      </c>
      <c r="AY202" s="13" t="s">
        <v>317</v>
      </c>
      <c r="BE202" s="153">
        <f t="shared" si="24"/>
        <v>0</v>
      </c>
      <c r="BF202" s="153">
        <f t="shared" si="25"/>
        <v>0</v>
      </c>
      <c r="BG202" s="153">
        <f t="shared" si="26"/>
        <v>0</v>
      </c>
      <c r="BH202" s="153">
        <f t="shared" si="27"/>
        <v>0</v>
      </c>
      <c r="BI202" s="153">
        <f t="shared" si="28"/>
        <v>0</v>
      </c>
      <c r="BJ202" s="13" t="s">
        <v>87</v>
      </c>
      <c r="BK202" s="153">
        <f t="shared" si="29"/>
        <v>0</v>
      </c>
      <c r="BL202" s="13" t="s">
        <v>259</v>
      </c>
      <c r="BM202" s="152" t="s">
        <v>1606</v>
      </c>
    </row>
    <row r="203" spans="2:65" s="1" customFormat="1" ht="16.5" customHeight="1">
      <c r="B203" s="139"/>
      <c r="C203" s="154" t="s">
        <v>1269</v>
      </c>
      <c r="D203" s="154" t="s">
        <v>353</v>
      </c>
      <c r="E203" s="155" t="s">
        <v>1607</v>
      </c>
      <c r="F203" s="156" t="s">
        <v>1608</v>
      </c>
      <c r="G203" s="157" t="s">
        <v>1609</v>
      </c>
      <c r="H203" s="158">
        <v>3</v>
      </c>
      <c r="I203" s="159"/>
      <c r="J203" s="160">
        <f t="shared" si="20"/>
        <v>0</v>
      </c>
      <c r="K203" s="161"/>
      <c r="L203" s="162"/>
      <c r="M203" s="163" t="s">
        <v>1</v>
      </c>
      <c r="N203" s="164" t="s">
        <v>41</v>
      </c>
      <c r="P203" s="150">
        <f t="shared" si="21"/>
        <v>0</v>
      </c>
      <c r="Q203" s="150">
        <v>0</v>
      </c>
      <c r="R203" s="150">
        <f t="shared" si="22"/>
        <v>0</v>
      </c>
      <c r="S203" s="150">
        <v>0</v>
      </c>
      <c r="T203" s="151">
        <f t="shared" si="23"/>
        <v>0</v>
      </c>
      <c r="AR203" s="152" t="s">
        <v>271</v>
      </c>
      <c r="AT203" s="152" t="s">
        <v>353</v>
      </c>
      <c r="AU203" s="152" t="s">
        <v>82</v>
      </c>
      <c r="AY203" s="13" t="s">
        <v>317</v>
      </c>
      <c r="BE203" s="153">
        <f t="shared" si="24"/>
        <v>0</v>
      </c>
      <c r="BF203" s="153">
        <f t="shared" si="25"/>
        <v>0</v>
      </c>
      <c r="BG203" s="153">
        <f t="shared" si="26"/>
        <v>0</v>
      </c>
      <c r="BH203" s="153">
        <f t="shared" si="27"/>
        <v>0</v>
      </c>
      <c r="BI203" s="153">
        <f t="shared" si="28"/>
        <v>0</v>
      </c>
      <c r="BJ203" s="13" t="s">
        <v>87</v>
      </c>
      <c r="BK203" s="153">
        <f t="shared" si="29"/>
        <v>0</v>
      </c>
      <c r="BL203" s="13" t="s">
        <v>259</v>
      </c>
      <c r="BM203" s="152" t="s">
        <v>1610</v>
      </c>
    </row>
    <row r="204" spans="2:65" s="1" customFormat="1" ht="16.5" customHeight="1">
      <c r="B204" s="139"/>
      <c r="C204" s="154" t="s">
        <v>1274</v>
      </c>
      <c r="D204" s="154" t="s">
        <v>353</v>
      </c>
      <c r="E204" s="155" t="s">
        <v>1611</v>
      </c>
      <c r="F204" s="156" t="s">
        <v>1612</v>
      </c>
      <c r="G204" s="157" t="s">
        <v>433</v>
      </c>
      <c r="H204" s="158">
        <v>3</v>
      </c>
      <c r="I204" s="159"/>
      <c r="J204" s="160">
        <f t="shared" si="20"/>
        <v>0</v>
      </c>
      <c r="K204" s="161"/>
      <c r="L204" s="162"/>
      <c r="M204" s="163" t="s">
        <v>1</v>
      </c>
      <c r="N204" s="164" t="s">
        <v>41</v>
      </c>
      <c r="P204" s="150">
        <f t="shared" si="21"/>
        <v>0</v>
      </c>
      <c r="Q204" s="150">
        <v>0</v>
      </c>
      <c r="R204" s="150">
        <f t="shared" si="22"/>
        <v>0</v>
      </c>
      <c r="S204" s="150">
        <v>0</v>
      </c>
      <c r="T204" s="151">
        <f t="shared" si="23"/>
        <v>0</v>
      </c>
      <c r="AR204" s="152" t="s">
        <v>271</v>
      </c>
      <c r="AT204" s="152" t="s">
        <v>353</v>
      </c>
      <c r="AU204" s="152" t="s">
        <v>82</v>
      </c>
      <c r="AY204" s="13" t="s">
        <v>317</v>
      </c>
      <c r="BE204" s="153">
        <f t="shared" si="24"/>
        <v>0</v>
      </c>
      <c r="BF204" s="153">
        <f t="shared" si="25"/>
        <v>0</v>
      </c>
      <c r="BG204" s="153">
        <f t="shared" si="26"/>
        <v>0</v>
      </c>
      <c r="BH204" s="153">
        <f t="shared" si="27"/>
        <v>0</v>
      </c>
      <c r="BI204" s="153">
        <f t="shared" si="28"/>
        <v>0</v>
      </c>
      <c r="BJ204" s="13" t="s">
        <v>87</v>
      </c>
      <c r="BK204" s="153">
        <f t="shared" si="29"/>
        <v>0</v>
      </c>
      <c r="BL204" s="13" t="s">
        <v>259</v>
      </c>
      <c r="BM204" s="152" t="s">
        <v>1613</v>
      </c>
    </row>
    <row r="205" spans="2:65" s="1" customFormat="1" ht="16.5" customHeight="1">
      <c r="B205" s="139"/>
      <c r="C205" s="140" t="s">
        <v>1278</v>
      </c>
      <c r="D205" s="140" t="s">
        <v>319</v>
      </c>
      <c r="E205" s="141" t="s">
        <v>1614</v>
      </c>
      <c r="F205" s="142" t="s">
        <v>1615</v>
      </c>
      <c r="G205" s="143" t="s">
        <v>433</v>
      </c>
      <c r="H205" s="144">
        <v>2</v>
      </c>
      <c r="I205" s="145"/>
      <c r="J205" s="146">
        <f t="shared" si="20"/>
        <v>0</v>
      </c>
      <c r="K205" s="147"/>
      <c r="L205" s="28"/>
      <c r="M205" s="148" t="s">
        <v>1</v>
      </c>
      <c r="N205" s="149" t="s">
        <v>41</v>
      </c>
      <c r="P205" s="150">
        <f t="shared" si="21"/>
        <v>0</v>
      </c>
      <c r="Q205" s="150">
        <v>0</v>
      </c>
      <c r="R205" s="150">
        <f t="shared" si="22"/>
        <v>0</v>
      </c>
      <c r="S205" s="150">
        <v>0</v>
      </c>
      <c r="T205" s="151">
        <f t="shared" si="23"/>
        <v>0</v>
      </c>
      <c r="AR205" s="152" t="s">
        <v>259</v>
      </c>
      <c r="AT205" s="152" t="s">
        <v>319</v>
      </c>
      <c r="AU205" s="152" t="s">
        <v>82</v>
      </c>
      <c r="AY205" s="13" t="s">
        <v>317</v>
      </c>
      <c r="BE205" s="153">
        <f t="shared" si="24"/>
        <v>0</v>
      </c>
      <c r="BF205" s="153">
        <f t="shared" si="25"/>
        <v>0</v>
      </c>
      <c r="BG205" s="153">
        <f t="shared" si="26"/>
        <v>0</v>
      </c>
      <c r="BH205" s="153">
        <f t="shared" si="27"/>
        <v>0</v>
      </c>
      <c r="BI205" s="153">
        <f t="shared" si="28"/>
        <v>0</v>
      </c>
      <c r="BJ205" s="13" t="s">
        <v>87</v>
      </c>
      <c r="BK205" s="153">
        <f t="shared" si="29"/>
        <v>0</v>
      </c>
      <c r="BL205" s="13" t="s">
        <v>259</v>
      </c>
      <c r="BM205" s="152" t="s">
        <v>1616</v>
      </c>
    </row>
    <row r="206" spans="2:65" s="1" customFormat="1" ht="16.5" customHeight="1">
      <c r="B206" s="139"/>
      <c r="C206" s="154" t="s">
        <v>1282</v>
      </c>
      <c r="D206" s="154" t="s">
        <v>353</v>
      </c>
      <c r="E206" s="155" t="s">
        <v>1617</v>
      </c>
      <c r="F206" s="156" t="s">
        <v>1615</v>
      </c>
      <c r="G206" s="157" t="s">
        <v>433</v>
      </c>
      <c r="H206" s="158">
        <v>2</v>
      </c>
      <c r="I206" s="159"/>
      <c r="J206" s="160">
        <f t="shared" si="20"/>
        <v>0</v>
      </c>
      <c r="K206" s="161"/>
      <c r="L206" s="162"/>
      <c r="M206" s="163" t="s">
        <v>1</v>
      </c>
      <c r="N206" s="164" t="s">
        <v>41</v>
      </c>
      <c r="P206" s="150">
        <f t="shared" si="21"/>
        <v>0</v>
      </c>
      <c r="Q206" s="150">
        <v>0</v>
      </c>
      <c r="R206" s="150">
        <f t="shared" si="22"/>
        <v>0</v>
      </c>
      <c r="S206" s="150">
        <v>0</v>
      </c>
      <c r="T206" s="151">
        <f t="shared" si="23"/>
        <v>0</v>
      </c>
      <c r="AR206" s="152" t="s">
        <v>271</v>
      </c>
      <c r="AT206" s="152" t="s">
        <v>353</v>
      </c>
      <c r="AU206" s="152" t="s">
        <v>82</v>
      </c>
      <c r="AY206" s="13" t="s">
        <v>317</v>
      </c>
      <c r="BE206" s="153">
        <f t="shared" si="24"/>
        <v>0</v>
      </c>
      <c r="BF206" s="153">
        <f t="shared" si="25"/>
        <v>0</v>
      </c>
      <c r="BG206" s="153">
        <f t="shared" si="26"/>
        <v>0</v>
      </c>
      <c r="BH206" s="153">
        <f t="shared" si="27"/>
        <v>0</v>
      </c>
      <c r="BI206" s="153">
        <f t="shared" si="28"/>
        <v>0</v>
      </c>
      <c r="BJ206" s="13" t="s">
        <v>87</v>
      </c>
      <c r="BK206" s="153">
        <f t="shared" si="29"/>
        <v>0</v>
      </c>
      <c r="BL206" s="13" t="s">
        <v>259</v>
      </c>
      <c r="BM206" s="152" t="s">
        <v>1618</v>
      </c>
    </row>
    <row r="207" spans="2:65" s="1" customFormat="1" ht="24.15" customHeight="1">
      <c r="B207" s="139"/>
      <c r="C207" s="140" t="s">
        <v>1286</v>
      </c>
      <c r="D207" s="140" t="s">
        <v>319</v>
      </c>
      <c r="E207" s="141" t="s">
        <v>1619</v>
      </c>
      <c r="F207" s="142" t="s">
        <v>1620</v>
      </c>
      <c r="G207" s="143" t="s">
        <v>433</v>
      </c>
      <c r="H207" s="144">
        <v>2</v>
      </c>
      <c r="I207" s="145"/>
      <c r="J207" s="146">
        <f t="shared" si="20"/>
        <v>0</v>
      </c>
      <c r="K207" s="147"/>
      <c r="L207" s="28"/>
      <c r="M207" s="148" t="s">
        <v>1</v>
      </c>
      <c r="N207" s="149" t="s">
        <v>41</v>
      </c>
      <c r="P207" s="150">
        <f t="shared" si="21"/>
        <v>0</v>
      </c>
      <c r="Q207" s="150">
        <v>0</v>
      </c>
      <c r="R207" s="150">
        <f t="shared" si="22"/>
        <v>0</v>
      </c>
      <c r="S207" s="150">
        <v>0</v>
      </c>
      <c r="T207" s="151">
        <f t="shared" si="23"/>
        <v>0</v>
      </c>
      <c r="AR207" s="152" t="s">
        <v>259</v>
      </c>
      <c r="AT207" s="152" t="s">
        <v>319</v>
      </c>
      <c r="AU207" s="152" t="s">
        <v>82</v>
      </c>
      <c r="AY207" s="13" t="s">
        <v>317</v>
      </c>
      <c r="BE207" s="153">
        <f t="shared" si="24"/>
        <v>0</v>
      </c>
      <c r="BF207" s="153">
        <f t="shared" si="25"/>
        <v>0</v>
      </c>
      <c r="BG207" s="153">
        <f t="shared" si="26"/>
        <v>0</v>
      </c>
      <c r="BH207" s="153">
        <f t="shared" si="27"/>
        <v>0</v>
      </c>
      <c r="BI207" s="153">
        <f t="shared" si="28"/>
        <v>0</v>
      </c>
      <c r="BJ207" s="13" t="s">
        <v>87</v>
      </c>
      <c r="BK207" s="153">
        <f t="shared" si="29"/>
        <v>0</v>
      </c>
      <c r="BL207" s="13" t="s">
        <v>259</v>
      </c>
      <c r="BM207" s="152" t="s">
        <v>1621</v>
      </c>
    </row>
    <row r="208" spans="2:65" s="11" customFormat="1" ht="25.95" customHeight="1">
      <c r="B208" s="127"/>
      <c r="D208" s="128" t="s">
        <v>74</v>
      </c>
      <c r="E208" s="129" t="s">
        <v>1622</v>
      </c>
      <c r="F208" s="129" t="s">
        <v>1623</v>
      </c>
      <c r="I208" s="130"/>
      <c r="J208" s="131">
        <f>BK208</f>
        <v>0</v>
      </c>
      <c r="L208" s="127"/>
      <c r="M208" s="132"/>
      <c r="P208" s="133">
        <f>SUM(P209:P211)</f>
        <v>0</v>
      </c>
      <c r="R208" s="133">
        <f>SUM(R209:R211)</f>
        <v>0</v>
      </c>
      <c r="T208" s="134">
        <f>SUM(T209:T211)</f>
        <v>0</v>
      </c>
      <c r="AR208" s="128" t="s">
        <v>82</v>
      </c>
      <c r="AT208" s="135" t="s">
        <v>74</v>
      </c>
      <c r="AU208" s="135" t="s">
        <v>75</v>
      </c>
      <c r="AY208" s="128" t="s">
        <v>317</v>
      </c>
      <c r="BK208" s="136">
        <f>SUM(BK209:BK211)</f>
        <v>0</v>
      </c>
    </row>
    <row r="209" spans="2:65" s="1" customFormat="1" ht="24.15" customHeight="1">
      <c r="B209" s="139"/>
      <c r="C209" s="154" t="s">
        <v>1290</v>
      </c>
      <c r="D209" s="154" t="s">
        <v>353</v>
      </c>
      <c r="E209" s="155" t="s">
        <v>1624</v>
      </c>
      <c r="F209" s="156" t="s">
        <v>1625</v>
      </c>
      <c r="G209" s="157" t="s">
        <v>433</v>
      </c>
      <c r="H209" s="158">
        <v>3</v>
      </c>
      <c r="I209" s="159"/>
      <c r="J209" s="160">
        <f>ROUND(I209*H209,2)</f>
        <v>0</v>
      </c>
      <c r="K209" s="161"/>
      <c r="L209" s="162"/>
      <c r="M209" s="163" t="s">
        <v>1</v>
      </c>
      <c r="N209" s="164" t="s">
        <v>41</v>
      </c>
      <c r="P209" s="150">
        <f>O209*H209</f>
        <v>0</v>
      </c>
      <c r="Q209" s="150">
        <v>0</v>
      </c>
      <c r="R209" s="150">
        <f>Q209*H209</f>
        <v>0</v>
      </c>
      <c r="S209" s="150">
        <v>0</v>
      </c>
      <c r="T209" s="151">
        <f>S209*H209</f>
        <v>0</v>
      </c>
      <c r="AR209" s="152" t="s">
        <v>271</v>
      </c>
      <c r="AT209" s="152" t="s">
        <v>353</v>
      </c>
      <c r="AU209" s="152" t="s">
        <v>82</v>
      </c>
      <c r="AY209" s="13" t="s">
        <v>317</v>
      </c>
      <c r="BE209" s="153">
        <f>IF(N209="základná",J209,0)</f>
        <v>0</v>
      </c>
      <c r="BF209" s="153">
        <f>IF(N209="znížená",J209,0)</f>
        <v>0</v>
      </c>
      <c r="BG209" s="153">
        <f>IF(N209="zákl. prenesená",J209,0)</f>
        <v>0</v>
      </c>
      <c r="BH209" s="153">
        <f>IF(N209="zníž. prenesená",J209,0)</f>
        <v>0</v>
      </c>
      <c r="BI209" s="153">
        <f>IF(N209="nulová",J209,0)</f>
        <v>0</v>
      </c>
      <c r="BJ209" s="13" t="s">
        <v>87</v>
      </c>
      <c r="BK209" s="153">
        <f>ROUND(I209*H209,2)</f>
        <v>0</v>
      </c>
      <c r="BL209" s="13" t="s">
        <v>259</v>
      </c>
      <c r="BM209" s="152" t="s">
        <v>1626</v>
      </c>
    </row>
    <row r="210" spans="2:65" s="1" customFormat="1" ht="16.5" customHeight="1">
      <c r="B210" s="139"/>
      <c r="C210" s="154" t="s">
        <v>1294</v>
      </c>
      <c r="D210" s="154" t="s">
        <v>353</v>
      </c>
      <c r="E210" s="155" t="s">
        <v>1627</v>
      </c>
      <c r="F210" s="156" t="s">
        <v>1628</v>
      </c>
      <c r="G210" s="157" t="s">
        <v>433</v>
      </c>
      <c r="H210" s="158">
        <v>3</v>
      </c>
      <c r="I210" s="159"/>
      <c r="J210" s="160">
        <f>ROUND(I210*H210,2)</f>
        <v>0</v>
      </c>
      <c r="K210" s="161"/>
      <c r="L210" s="162"/>
      <c r="M210" s="163" t="s">
        <v>1</v>
      </c>
      <c r="N210" s="164" t="s">
        <v>41</v>
      </c>
      <c r="P210" s="150">
        <f>O210*H210</f>
        <v>0</v>
      </c>
      <c r="Q210" s="150">
        <v>0</v>
      </c>
      <c r="R210" s="150">
        <f>Q210*H210</f>
        <v>0</v>
      </c>
      <c r="S210" s="150">
        <v>0</v>
      </c>
      <c r="T210" s="151">
        <f>S210*H210</f>
        <v>0</v>
      </c>
      <c r="AR210" s="152" t="s">
        <v>271</v>
      </c>
      <c r="AT210" s="152" t="s">
        <v>353</v>
      </c>
      <c r="AU210" s="152" t="s">
        <v>82</v>
      </c>
      <c r="AY210" s="13" t="s">
        <v>317</v>
      </c>
      <c r="BE210" s="153">
        <f>IF(N210="základná",J210,0)</f>
        <v>0</v>
      </c>
      <c r="BF210" s="153">
        <f>IF(N210="znížená",J210,0)</f>
        <v>0</v>
      </c>
      <c r="BG210" s="153">
        <f>IF(N210="zákl. prenesená",J210,0)</f>
        <v>0</v>
      </c>
      <c r="BH210" s="153">
        <f>IF(N210="zníž. prenesená",J210,0)</f>
        <v>0</v>
      </c>
      <c r="BI210" s="153">
        <f>IF(N210="nulová",J210,0)</f>
        <v>0</v>
      </c>
      <c r="BJ210" s="13" t="s">
        <v>87</v>
      </c>
      <c r="BK210" s="153">
        <f>ROUND(I210*H210,2)</f>
        <v>0</v>
      </c>
      <c r="BL210" s="13" t="s">
        <v>259</v>
      </c>
      <c r="BM210" s="152" t="s">
        <v>1629</v>
      </c>
    </row>
    <row r="211" spans="2:65" s="1" customFormat="1" ht="16.5" customHeight="1">
      <c r="B211" s="139"/>
      <c r="C211" s="140" t="s">
        <v>1298</v>
      </c>
      <c r="D211" s="140" t="s">
        <v>319</v>
      </c>
      <c r="E211" s="141" t="s">
        <v>1630</v>
      </c>
      <c r="F211" s="142" t="s">
        <v>1631</v>
      </c>
      <c r="G211" s="143" t="s">
        <v>433</v>
      </c>
      <c r="H211" s="144">
        <v>3</v>
      </c>
      <c r="I211" s="145"/>
      <c r="J211" s="146">
        <f>ROUND(I211*H211,2)</f>
        <v>0</v>
      </c>
      <c r="K211" s="147"/>
      <c r="L211" s="28"/>
      <c r="M211" s="148" t="s">
        <v>1</v>
      </c>
      <c r="N211" s="149" t="s">
        <v>41</v>
      </c>
      <c r="P211" s="150">
        <f>O211*H211</f>
        <v>0</v>
      </c>
      <c r="Q211" s="150">
        <v>0</v>
      </c>
      <c r="R211" s="150">
        <f>Q211*H211</f>
        <v>0</v>
      </c>
      <c r="S211" s="150">
        <v>0</v>
      </c>
      <c r="T211" s="151">
        <f>S211*H211</f>
        <v>0</v>
      </c>
      <c r="AR211" s="152" t="s">
        <v>259</v>
      </c>
      <c r="AT211" s="152" t="s">
        <v>319</v>
      </c>
      <c r="AU211" s="152" t="s">
        <v>82</v>
      </c>
      <c r="AY211" s="13" t="s">
        <v>317</v>
      </c>
      <c r="BE211" s="153">
        <f>IF(N211="základná",J211,0)</f>
        <v>0</v>
      </c>
      <c r="BF211" s="153">
        <f>IF(N211="znížená",J211,0)</f>
        <v>0</v>
      </c>
      <c r="BG211" s="153">
        <f>IF(N211="zákl. prenesená",J211,0)</f>
        <v>0</v>
      </c>
      <c r="BH211" s="153">
        <f>IF(N211="zníž. prenesená",J211,0)</f>
        <v>0</v>
      </c>
      <c r="BI211" s="153">
        <f>IF(N211="nulová",J211,0)</f>
        <v>0</v>
      </c>
      <c r="BJ211" s="13" t="s">
        <v>87</v>
      </c>
      <c r="BK211" s="153">
        <f>ROUND(I211*H211,2)</f>
        <v>0</v>
      </c>
      <c r="BL211" s="13" t="s">
        <v>259</v>
      </c>
      <c r="BM211" s="152" t="s">
        <v>1632</v>
      </c>
    </row>
    <row r="212" spans="2:65" s="11" customFormat="1" ht="25.95" customHeight="1">
      <c r="B212" s="127"/>
      <c r="D212" s="128" t="s">
        <v>74</v>
      </c>
      <c r="E212" s="129" t="s">
        <v>1633</v>
      </c>
      <c r="F212" s="129" t="s">
        <v>1634</v>
      </c>
      <c r="I212" s="130"/>
      <c r="J212" s="131">
        <f>BK212</f>
        <v>0</v>
      </c>
      <c r="L212" s="127"/>
      <c r="M212" s="132"/>
      <c r="P212" s="133">
        <f>SUM(P213:P216)</f>
        <v>0</v>
      </c>
      <c r="R212" s="133">
        <f>SUM(R213:R216)</f>
        <v>0</v>
      </c>
      <c r="T212" s="134">
        <f>SUM(T213:T216)</f>
        <v>0</v>
      </c>
      <c r="AR212" s="128" t="s">
        <v>82</v>
      </c>
      <c r="AT212" s="135" t="s">
        <v>74</v>
      </c>
      <c r="AU212" s="135" t="s">
        <v>75</v>
      </c>
      <c r="AY212" s="128" t="s">
        <v>317</v>
      </c>
      <c r="BK212" s="136">
        <f>SUM(BK213:BK216)</f>
        <v>0</v>
      </c>
    </row>
    <row r="213" spans="2:65" s="1" customFormat="1" ht="16.5" customHeight="1">
      <c r="B213" s="139"/>
      <c r="C213" s="140" t="s">
        <v>1303</v>
      </c>
      <c r="D213" s="140" t="s">
        <v>319</v>
      </c>
      <c r="E213" s="141" t="s">
        <v>1635</v>
      </c>
      <c r="F213" s="142" t="s">
        <v>1636</v>
      </c>
      <c r="G213" s="143" t="s">
        <v>433</v>
      </c>
      <c r="H213" s="144">
        <v>4</v>
      </c>
      <c r="I213" s="145"/>
      <c r="J213" s="146">
        <f>ROUND(I213*H213,2)</f>
        <v>0</v>
      </c>
      <c r="K213" s="147"/>
      <c r="L213" s="28"/>
      <c r="M213" s="148" t="s">
        <v>1</v>
      </c>
      <c r="N213" s="149" t="s">
        <v>41</v>
      </c>
      <c r="P213" s="150">
        <f>O213*H213</f>
        <v>0</v>
      </c>
      <c r="Q213" s="150">
        <v>0</v>
      </c>
      <c r="R213" s="150">
        <f>Q213*H213</f>
        <v>0</v>
      </c>
      <c r="S213" s="150">
        <v>0</v>
      </c>
      <c r="T213" s="151">
        <f>S213*H213</f>
        <v>0</v>
      </c>
      <c r="AR213" s="152" t="s">
        <v>259</v>
      </c>
      <c r="AT213" s="152" t="s">
        <v>319</v>
      </c>
      <c r="AU213" s="152" t="s">
        <v>82</v>
      </c>
      <c r="AY213" s="13" t="s">
        <v>317</v>
      </c>
      <c r="BE213" s="153">
        <f>IF(N213="základná",J213,0)</f>
        <v>0</v>
      </c>
      <c r="BF213" s="153">
        <f>IF(N213="znížená",J213,0)</f>
        <v>0</v>
      </c>
      <c r="BG213" s="153">
        <f>IF(N213="zákl. prenesená",J213,0)</f>
        <v>0</v>
      </c>
      <c r="BH213" s="153">
        <f>IF(N213="zníž. prenesená",J213,0)</f>
        <v>0</v>
      </c>
      <c r="BI213" s="153">
        <f>IF(N213="nulová",J213,0)</f>
        <v>0</v>
      </c>
      <c r="BJ213" s="13" t="s">
        <v>87</v>
      </c>
      <c r="BK213" s="153">
        <f>ROUND(I213*H213,2)</f>
        <v>0</v>
      </c>
      <c r="BL213" s="13" t="s">
        <v>259</v>
      </c>
      <c r="BM213" s="152" t="s">
        <v>1637</v>
      </c>
    </row>
    <row r="214" spans="2:65" s="1" customFormat="1" ht="16.5" customHeight="1">
      <c r="B214" s="139"/>
      <c r="C214" s="154" t="s">
        <v>1307</v>
      </c>
      <c r="D214" s="154" t="s">
        <v>353</v>
      </c>
      <c r="E214" s="155" t="s">
        <v>1638</v>
      </c>
      <c r="F214" s="156" t="s">
        <v>1639</v>
      </c>
      <c r="G214" s="157" t="s">
        <v>433</v>
      </c>
      <c r="H214" s="158">
        <v>4</v>
      </c>
      <c r="I214" s="159"/>
      <c r="J214" s="160">
        <f>ROUND(I214*H214,2)</f>
        <v>0</v>
      </c>
      <c r="K214" s="161"/>
      <c r="L214" s="162"/>
      <c r="M214" s="163" t="s">
        <v>1</v>
      </c>
      <c r="N214" s="164" t="s">
        <v>41</v>
      </c>
      <c r="P214" s="150">
        <f>O214*H214</f>
        <v>0</v>
      </c>
      <c r="Q214" s="150">
        <v>0</v>
      </c>
      <c r="R214" s="150">
        <f>Q214*H214</f>
        <v>0</v>
      </c>
      <c r="S214" s="150">
        <v>0</v>
      </c>
      <c r="T214" s="151">
        <f>S214*H214</f>
        <v>0</v>
      </c>
      <c r="AR214" s="152" t="s">
        <v>271</v>
      </c>
      <c r="AT214" s="152" t="s">
        <v>353</v>
      </c>
      <c r="AU214" s="152" t="s">
        <v>82</v>
      </c>
      <c r="AY214" s="13" t="s">
        <v>317</v>
      </c>
      <c r="BE214" s="153">
        <f>IF(N214="základná",J214,0)</f>
        <v>0</v>
      </c>
      <c r="BF214" s="153">
        <f>IF(N214="znížená",J214,0)</f>
        <v>0</v>
      </c>
      <c r="BG214" s="153">
        <f>IF(N214="zákl. prenesená",J214,0)</f>
        <v>0</v>
      </c>
      <c r="BH214" s="153">
        <f>IF(N214="zníž. prenesená",J214,0)</f>
        <v>0</v>
      </c>
      <c r="BI214" s="153">
        <f>IF(N214="nulová",J214,0)</f>
        <v>0</v>
      </c>
      <c r="BJ214" s="13" t="s">
        <v>87</v>
      </c>
      <c r="BK214" s="153">
        <f>ROUND(I214*H214,2)</f>
        <v>0</v>
      </c>
      <c r="BL214" s="13" t="s">
        <v>259</v>
      </c>
      <c r="BM214" s="152" t="s">
        <v>1640</v>
      </c>
    </row>
    <row r="215" spans="2:65" s="1" customFormat="1" ht="16.5" customHeight="1">
      <c r="B215" s="139"/>
      <c r="C215" s="140" t="s">
        <v>1312</v>
      </c>
      <c r="D215" s="140" t="s">
        <v>319</v>
      </c>
      <c r="E215" s="141" t="s">
        <v>1641</v>
      </c>
      <c r="F215" s="142" t="s">
        <v>1636</v>
      </c>
      <c r="G215" s="143" t="s">
        <v>433</v>
      </c>
      <c r="H215" s="144">
        <v>1</v>
      </c>
      <c r="I215" s="145"/>
      <c r="J215" s="146">
        <f>ROUND(I215*H215,2)</f>
        <v>0</v>
      </c>
      <c r="K215" s="147"/>
      <c r="L215" s="28"/>
      <c r="M215" s="148" t="s">
        <v>1</v>
      </c>
      <c r="N215" s="149" t="s">
        <v>41</v>
      </c>
      <c r="P215" s="150">
        <f>O215*H215</f>
        <v>0</v>
      </c>
      <c r="Q215" s="150">
        <v>0</v>
      </c>
      <c r="R215" s="150">
        <f>Q215*H215</f>
        <v>0</v>
      </c>
      <c r="S215" s="150">
        <v>0</v>
      </c>
      <c r="T215" s="151">
        <f>S215*H215</f>
        <v>0</v>
      </c>
      <c r="AR215" s="152" t="s">
        <v>259</v>
      </c>
      <c r="AT215" s="152" t="s">
        <v>319</v>
      </c>
      <c r="AU215" s="152" t="s">
        <v>82</v>
      </c>
      <c r="AY215" s="13" t="s">
        <v>317</v>
      </c>
      <c r="BE215" s="153">
        <f>IF(N215="základná",J215,0)</f>
        <v>0</v>
      </c>
      <c r="BF215" s="153">
        <f>IF(N215="znížená",J215,0)</f>
        <v>0</v>
      </c>
      <c r="BG215" s="153">
        <f>IF(N215="zákl. prenesená",J215,0)</f>
        <v>0</v>
      </c>
      <c r="BH215" s="153">
        <f>IF(N215="zníž. prenesená",J215,0)</f>
        <v>0</v>
      </c>
      <c r="BI215" s="153">
        <f>IF(N215="nulová",J215,0)</f>
        <v>0</v>
      </c>
      <c r="BJ215" s="13" t="s">
        <v>87</v>
      </c>
      <c r="BK215" s="153">
        <f>ROUND(I215*H215,2)</f>
        <v>0</v>
      </c>
      <c r="BL215" s="13" t="s">
        <v>259</v>
      </c>
      <c r="BM215" s="152" t="s">
        <v>1642</v>
      </c>
    </row>
    <row r="216" spans="2:65" s="1" customFormat="1" ht="16.5" customHeight="1">
      <c r="B216" s="139"/>
      <c r="C216" s="154" t="s">
        <v>1316</v>
      </c>
      <c r="D216" s="154" t="s">
        <v>353</v>
      </c>
      <c r="E216" s="155" t="s">
        <v>1643</v>
      </c>
      <c r="F216" s="156" t="s">
        <v>1644</v>
      </c>
      <c r="G216" s="157" t="s">
        <v>433</v>
      </c>
      <c r="H216" s="158">
        <v>1</v>
      </c>
      <c r="I216" s="159"/>
      <c r="J216" s="160">
        <f>ROUND(I216*H216,2)</f>
        <v>0</v>
      </c>
      <c r="K216" s="161"/>
      <c r="L216" s="162"/>
      <c r="M216" s="163" t="s">
        <v>1</v>
      </c>
      <c r="N216" s="164" t="s">
        <v>41</v>
      </c>
      <c r="P216" s="150">
        <f>O216*H216</f>
        <v>0</v>
      </c>
      <c r="Q216" s="150">
        <v>0</v>
      </c>
      <c r="R216" s="150">
        <f>Q216*H216</f>
        <v>0</v>
      </c>
      <c r="S216" s="150">
        <v>0</v>
      </c>
      <c r="T216" s="151">
        <f>S216*H216</f>
        <v>0</v>
      </c>
      <c r="AR216" s="152" t="s">
        <v>271</v>
      </c>
      <c r="AT216" s="152" t="s">
        <v>353</v>
      </c>
      <c r="AU216" s="152" t="s">
        <v>82</v>
      </c>
      <c r="AY216" s="13" t="s">
        <v>317</v>
      </c>
      <c r="BE216" s="153">
        <f>IF(N216="základná",J216,0)</f>
        <v>0</v>
      </c>
      <c r="BF216" s="153">
        <f>IF(N216="znížená",J216,0)</f>
        <v>0</v>
      </c>
      <c r="BG216" s="153">
        <f>IF(N216="zákl. prenesená",J216,0)</f>
        <v>0</v>
      </c>
      <c r="BH216" s="153">
        <f>IF(N216="zníž. prenesená",J216,0)</f>
        <v>0</v>
      </c>
      <c r="BI216" s="153">
        <f>IF(N216="nulová",J216,0)</f>
        <v>0</v>
      </c>
      <c r="BJ216" s="13" t="s">
        <v>87</v>
      </c>
      <c r="BK216" s="153">
        <f>ROUND(I216*H216,2)</f>
        <v>0</v>
      </c>
      <c r="BL216" s="13" t="s">
        <v>259</v>
      </c>
      <c r="BM216" s="152" t="s">
        <v>1645</v>
      </c>
    </row>
    <row r="217" spans="2:65" s="11" customFormat="1" ht="25.95" customHeight="1">
      <c r="B217" s="127"/>
      <c r="D217" s="128" t="s">
        <v>74</v>
      </c>
      <c r="E217" s="129" t="s">
        <v>1646</v>
      </c>
      <c r="F217" s="129" t="s">
        <v>1647</v>
      </c>
      <c r="I217" s="130"/>
      <c r="J217" s="131">
        <f>BK217</f>
        <v>0</v>
      </c>
      <c r="L217" s="127"/>
      <c r="M217" s="132"/>
      <c r="P217" s="133">
        <f>SUM(P218:P224)</f>
        <v>0</v>
      </c>
      <c r="R217" s="133">
        <f>SUM(R218:R224)</f>
        <v>0</v>
      </c>
      <c r="T217" s="134">
        <f>SUM(T218:T224)</f>
        <v>0</v>
      </c>
      <c r="AR217" s="128" t="s">
        <v>262</v>
      </c>
      <c r="AT217" s="135" t="s">
        <v>74</v>
      </c>
      <c r="AU217" s="135" t="s">
        <v>75</v>
      </c>
      <c r="AY217" s="128" t="s">
        <v>317</v>
      </c>
      <c r="BK217" s="136">
        <f>SUM(BK218:BK224)</f>
        <v>0</v>
      </c>
    </row>
    <row r="218" spans="2:65" s="1" customFormat="1" ht="16.5" customHeight="1">
      <c r="B218" s="139"/>
      <c r="C218" s="140" t="s">
        <v>1320</v>
      </c>
      <c r="D218" s="140" t="s">
        <v>319</v>
      </c>
      <c r="E218" s="141" t="s">
        <v>427</v>
      </c>
      <c r="F218" s="142" t="s">
        <v>1648</v>
      </c>
      <c r="G218" s="143" t="s">
        <v>599</v>
      </c>
      <c r="H218" s="144">
        <v>24</v>
      </c>
      <c r="I218" s="145"/>
      <c r="J218" s="146">
        <f t="shared" ref="J218:J224" si="30">ROUND(I218*H218,2)</f>
        <v>0</v>
      </c>
      <c r="K218" s="147"/>
      <c r="L218" s="28"/>
      <c r="M218" s="148" t="s">
        <v>1</v>
      </c>
      <c r="N218" s="149" t="s">
        <v>41</v>
      </c>
      <c r="P218" s="150">
        <f t="shared" ref="P218:P224" si="31">O218*H218</f>
        <v>0</v>
      </c>
      <c r="Q218" s="150">
        <v>0</v>
      </c>
      <c r="R218" s="150">
        <f t="shared" ref="R218:R224" si="32">Q218*H218</f>
        <v>0</v>
      </c>
      <c r="S218" s="150">
        <v>0</v>
      </c>
      <c r="T218" s="151">
        <f t="shared" ref="T218:T224" si="33">S218*H218</f>
        <v>0</v>
      </c>
      <c r="AR218" s="152" t="s">
        <v>259</v>
      </c>
      <c r="AT218" s="152" t="s">
        <v>319</v>
      </c>
      <c r="AU218" s="152" t="s">
        <v>82</v>
      </c>
      <c r="AY218" s="13" t="s">
        <v>317</v>
      </c>
      <c r="BE218" s="153">
        <f t="shared" ref="BE218:BE224" si="34">IF(N218="základná",J218,0)</f>
        <v>0</v>
      </c>
      <c r="BF218" s="153">
        <f t="shared" ref="BF218:BF224" si="35">IF(N218="znížená",J218,0)</f>
        <v>0</v>
      </c>
      <c r="BG218" s="153">
        <f t="shared" ref="BG218:BG224" si="36">IF(N218="zákl. prenesená",J218,0)</f>
        <v>0</v>
      </c>
      <c r="BH218" s="153">
        <f t="shared" ref="BH218:BH224" si="37">IF(N218="zníž. prenesená",J218,0)</f>
        <v>0</v>
      </c>
      <c r="BI218" s="153">
        <f t="shared" ref="BI218:BI224" si="38">IF(N218="nulová",J218,0)</f>
        <v>0</v>
      </c>
      <c r="BJ218" s="13" t="s">
        <v>87</v>
      </c>
      <c r="BK218" s="153">
        <f t="shared" ref="BK218:BK224" si="39">ROUND(I218*H218,2)</f>
        <v>0</v>
      </c>
      <c r="BL218" s="13" t="s">
        <v>259</v>
      </c>
      <c r="BM218" s="152" t="s">
        <v>1649</v>
      </c>
    </row>
    <row r="219" spans="2:65" s="1" customFormat="1" ht="16.5" customHeight="1">
      <c r="B219" s="139"/>
      <c r="C219" s="140" t="s">
        <v>1324</v>
      </c>
      <c r="D219" s="140" t="s">
        <v>319</v>
      </c>
      <c r="E219" s="141" t="s">
        <v>431</v>
      </c>
      <c r="F219" s="142" t="s">
        <v>432</v>
      </c>
      <c r="G219" s="143" t="s">
        <v>433</v>
      </c>
      <c r="H219" s="144">
        <v>1</v>
      </c>
      <c r="I219" s="145"/>
      <c r="J219" s="146">
        <f t="shared" si="30"/>
        <v>0</v>
      </c>
      <c r="K219" s="147"/>
      <c r="L219" s="28"/>
      <c r="M219" s="148" t="s">
        <v>1</v>
      </c>
      <c r="N219" s="149" t="s">
        <v>41</v>
      </c>
      <c r="P219" s="150">
        <f t="shared" si="31"/>
        <v>0</v>
      </c>
      <c r="Q219" s="150">
        <v>0</v>
      </c>
      <c r="R219" s="150">
        <f t="shared" si="32"/>
        <v>0</v>
      </c>
      <c r="S219" s="150">
        <v>0</v>
      </c>
      <c r="T219" s="151">
        <f t="shared" si="33"/>
        <v>0</v>
      </c>
      <c r="AR219" s="152" t="s">
        <v>259</v>
      </c>
      <c r="AT219" s="152" t="s">
        <v>319</v>
      </c>
      <c r="AU219" s="152" t="s">
        <v>82</v>
      </c>
      <c r="AY219" s="13" t="s">
        <v>317</v>
      </c>
      <c r="BE219" s="153">
        <f t="shared" si="34"/>
        <v>0</v>
      </c>
      <c r="BF219" s="153">
        <f t="shared" si="35"/>
        <v>0</v>
      </c>
      <c r="BG219" s="153">
        <f t="shared" si="36"/>
        <v>0</v>
      </c>
      <c r="BH219" s="153">
        <f t="shared" si="37"/>
        <v>0</v>
      </c>
      <c r="BI219" s="153">
        <f t="shared" si="38"/>
        <v>0</v>
      </c>
      <c r="BJ219" s="13" t="s">
        <v>87</v>
      </c>
      <c r="BK219" s="153">
        <f t="shared" si="39"/>
        <v>0</v>
      </c>
      <c r="BL219" s="13" t="s">
        <v>259</v>
      </c>
      <c r="BM219" s="152" t="s">
        <v>1650</v>
      </c>
    </row>
    <row r="220" spans="2:65" s="1" customFormat="1" ht="24.15" customHeight="1">
      <c r="B220" s="139"/>
      <c r="C220" s="140" t="s">
        <v>1328</v>
      </c>
      <c r="D220" s="140" t="s">
        <v>319</v>
      </c>
      <c r="E220" s="141" t="s">
        <v>435</v>
      </c>
      <c r="F220" s="142" t="s">
        <v>436</v>
      </c>
      <c r="G220" s="143" t="s">
        <v>433</v>
      </c>
      <c r="H220" s="144">
        <v>1</v>
      </c>
      <c r="I220" s="145"/>
      <c r="J220" s="146">
        <f t="shared" si="30"/>
        <v>0</v>
      </c>
      <c r="K220" s="147"/>
      <c r="L220" s="28"/>
      <c r="M220" s="148" t="s">
        <v>1</v>
      </c>
      <c r="N220" s="149" t="s">
        <v>41</v>
      </c>
      <c r="P220" s="150">
        <f t="shared" si="31"/>
        <v>0</v>
      </c>
      <c r="Q220" s="150">
        <v>0</v>
      </c>
      <c r="R220" s="150">
        <f t="shared" si="32"/>
        <v>0</v>
      </c>
      <c r="S220" s="150">
        <v>0</v>
      </c>
      <c r="T220" s="151">
        <f t="shared" si="33"/>
        <v>0</v>
      </c>
      <c r="AR220" s="152" t="s">
        <v>259</v>
      </c>
      <c r="AT220" s="152" t="s">
        <v>319</v>
      </c>
      <c r="AU220" s="152" t="s">
        <v>82</v>
      </c>
      <c r="AY220" s="13" t="s">
        <v>317</v>
      </c>
      <c r="BE220" s="153">
        <f t="shared" si="34"/>
        <v>0</v>
      </c>
      <c r="BF220" s="153">
        <f t="shared" si="35"/>
        <v>0</v>
      </c>
      <c r="BG220" s="153">
        <f t="shared" si="36"/>
        <v>0</v>
      </c>
      <c r="BH220" s="153">
        <f t="shared" si="37"/>
        <v>0</v>
      </c>
      <c r="BI220" s="153">
        <f t="shared" si="38"/>
        <v>0</v>
      </c>
      <c r="BJ220" s="13" t="s">
        <v>87</v>
      </c>
      <c r="BK220" s="153">
        <f t="shared" si="39"/>
        <v>0</v>
      </c>
      <c r="BL220" s="13" t="s">
        <v>259</v>
      </c>
      <c r="BM220" s="152" t="s">
        <v>1651</v>
      </c>
    </row>
    <row r="221" spans="2:65" s="1" customFormat="1" ht="16.5" customHeight="1">
      <c r="B221" s="139"/>
      <c r="C221" s="140" t="s">
        <v>1330</v>
      </c>
      <c r="D221" s="140" t="s">
        <v>319</v>
      </c>
      <c r="E221" s="141" t="s">
        <v>442</v>
      </c>
      <c r="F221" s="142" t="s">
        <v>443</v>
      </c>
      <c r="G221" s="143" t="s">
        <v>599</v>
      </c>
      <c r="H221" s="144">
        <v>24</v>
      </c>
      <c r="I221" s="145"/>
      <c r="J221" s="146">
        <f t="shared" si="30"/>
        <v>0</v>
      </c>
      <c r="K221" s="147"/>
      <c r="L221" s="28"/>
      <c r="M221" s="148" t="s">
        <v>1</v>
      </c>
      <c r="N221" s="149" t="s">
        <v>41</v>
      </c>
      <c r="P221" s="150">
        <f t="shared" si="31"/>
        <v>0</v>
      </c>
      <c r="Q221" s="150">
        <v>0</v>
      </c>
      <c r="R221" s="150">
        <f t="shared" si="32"/>
        <v>0</v>
      </c>
      <c r="S221" s="150">
        <v>0</v>
      </c>
      <c r="T221" s="151">
        <f t="shared" si="33"/>
        <v>0</v>
      </c>
      <c r="AR221" s="152" t="s">
        <v>259</v>
      </c>
      <c r="AT221" s="152" t="s">
        <v>319</v>
      </c>
      <c r="AU221" s="152" t="s">
        <v>82</v>
      </c>
      <c r="AY221" s="13" t="s">
        <v>317</v>
      </c>
      <c r="BE221" s="153">
        <f t="shared" si="34"/>
        <v>0</v>
      </c>
      <c r="BF221" s="153">
        <f t="shared" si="35"/>
        <v>0</v>
      </c>
      <c r="BG221" s="153">
        <f t="shared" si="36"/>
        <v>0</v>
      </c>
      <c r="BH221" s="153">
        <f t="shared" si="37"/>
        <v>0</v>
      </c>
      <c r="BI221" s="153">
        <f t="shared" si="38"/>
        <v>0</v>
      </c>
      <c r="BJ221" s="13" t="s">
        <v>87</v>
      </c>
      <c r="BK221" s="153">
        <f t="shared" si="39"/>
        <v>0</v>
      </c>
      <c r="BL221" s="13" t="s">
        <v>259</v>
      </c>
      <c r="BM221" s="152" t="s">
        <v>1652</v>
      </c>
    </row>
    <row r="222" spans="2:65" s="1" customFormat="1" ht="24.15" customHeight="1">
      <c r="B222" s="139"/>
      <c r="C222" s="154" t="s">
        <v>1334</v>
      </c>
      <c r="D222" s="154" t="s">
        <v>353</v>
      </c>
      <c r="E222" s="155" t="s">
        <v>1653</v>
      </c>
      <c r="F222" s="156" t="s">
        <v>1654</v>
      </c>
      <c r="G222" s="157" t="s">
        <v>440</v>
      </c>
      <c r="H222" s="158">
        <v>1</v>
      </c>
      <c r="I222" s="159"/>
      <c r="J222" s="160">
        <f t="shared" si="30"/>
        <v>0</v>
      </c>
      <c r="K222" s="161"/>
      <c r="L222" s="162"/>
      <c r="M222" s="163" t="s">
        <v>1</v>
      </c>
      <c r="N222" s="164" t="s">
        <v>41</v>
      </c>
      <c r="P222" s="150">
        <f t="shared" si="31"/>
        <v>0</v>
      </c>
      <c r="Q222" s="150">
        <v>0</v>
      </c>
      <c r="R222" s="150">
        <f t="shared" si="32"/>
        <v>0</v>
      </c>
      <c r="S222" s="150">
        <v>0</v>
      </c>
      <c r="T222" s="151">
        <f t="shared" si="33"/>
        <v>0</v>
      </c>
      <c r="AR222" s="152" t="s">
        <v>271</v>
      </c>
      <c r="AT222" s="152" t="s">
        <v>353</v>
      </c>
      <c r="AU222" s="152" t="s">
        <v>82</v>
      </c>
      <c r="AY222" s="13" t="s">
        <v>317</v>
      </c>
      <c r="BE222" s="153">
        <f t="shared" si="34"/>
        <v>0</v>
      </c>
      <c r="BF222" s="153">
        <f t="shared" si="35"/>
        <v>0</v>
      </c>
      <c r="BG222" s="153">
        <f t="shared" si="36"/>
        <v>0</v>
      </c>
      <c r="BH222" s="153">
        <f t="shared" si="37"/>
        <v>0</v>
      </c>
      <c r="BI222" s="153">
        <f t="shared" si="38"/>
        <v>0</v>
      </c>
      <c r="BJ222" s="13" t="s">
        <v>87</v>
      </c>
      <c r="BK222" s="153">
        <f t="shared" si="39"/>
        <v>0</v>
      </c>
      <c r="BL222" s="13" t="s">
        <v>259</v>
      </c>
      <c r="BM222" s="152" t="s">
        <v>1655</v>
      </c>
    </row>
    <row r="223" spans="2:65" s="1" customFormat="1" ht="16.5" customHeight="1">
      <c r="B223" s="139"/>
      <c r="C223" s="140" t="s">
        <v>1336</v>
      </c>
      <c r="D223" s="140" t="s">
        <v>319</v>
      </c>
      <c r="E223" s="141" t="s">
        <v>445</v>
      </c>
      <c r="F223" s="142" t="s">
        <v>446</v>
      </c>
      <c r="G223" s="143" t="s">
        <v>429</v>
      </c>
      <c r="H223" s="144">
        <v>24</v>
      </c>
      <c r="I223" s="145"/>
      <c r="J223" s="146">
        <f t="shared" si="30"/>
        <v>0</v>
      </c>
      <c r="K223" s="147"/>
      <c r="L223" s="28"/>
      <c r="M223" s="148" t="s">
        <v>1</v>
      </c>
      <c r="N223" s="149" t="s">
        <v>41</v>
      </c>
      <c r="P223" s="150">
        <f t="shared" si="31"/>
        <v>0</v>
      </c>
      <c r="Q223" s="150">
        <v>0</v>
      </c>
      <c r="R223" s="150">
        <f t="shared" si="32"/>
        <v>0</v>
      </c>
      <c r="S223" s="150">
        <v>0</v>
      </c>
      <c r="T223" s="151">
        <f t="shared" si="33"/>
        <v>0</v>
      </c>
      <c r="AR223" s="152" t="s">
        <v>259</v>
      </c>
      <c r="AT223" s="152" t="s">
        <v>319</v>
      </c>
      <c r="AU223" s="152" t="s">
        <v>82</v>
      </c>
      <c r="AY223" s="13" t="s">
        <v>317</v>
      </c>
      <c r="BE223" s="153">
        <f t="shared" si="34"/>
        <v>0</v>
      </c>
      <c r="BF223" s="153">
        <f t="shared" si="35"/>
        <v>0</v>
      </c>
      <c r="BG223" s="153">
        <f t="shared" si="36"/>
        <v>0</v>
      </c>
      <c r="BH223" s="153">
        <f t="shared" si="37"/>
        <v>0</v>
      </c>
      <c r="BI223" s="153">
        <f t="shared" si="38"/>
        <v>0</v>
      </c>
      <c r="BJ223" s="13" t="s">
        <v>87</v>
      </c>
      <c r="BK223" s="153">
        <f t="shared" si="39"/>
        <v>0</v>
      </c>
      <c r="BL223" s="13" t="s">
        <v>259</v>
      </c>
      <c r="BM223" s="152" t="s">
        <v>1656</v>
      </c>
    </row>
    <row r="224" spans="2:65" s="1" customFormat="1" ht="16.5" customHeight="1">
      <c r="B224" s="139"/>
      <c r="C224" s="140" t="s">
        <v>1340</v>
      </c>
      <c r="D224" s="140" t="s">
        <v>319</v>
      </c>
      <c r="E224" s="141" t="s">
        <v>1657</v>
      </c>
      <c r="F224" s="142" t="s">
        <v>439</v>
      </c>
      <c r="G224" s="143" t="s">
        <v>433</v>
      </c>
      <c r="H224" s="144">
        <v>1</v>
      </c>
      <c r="I224" s="145"/>
      <c r="J224" s="146">
        <f t="shared" si="30"/>
        <v>0</v>
      </c>
      <c r="K224" s="147"/>
      <c r="L224" s="28"/>
      <c r="M224" s="165" t="s">
        <v>1</v>
      </c>
      <c r="N224" s="166" t="s">
        <v>41</v>
      </c>
      <c r="O224" s="167"/>
      <c r="P224" s="168">
        <f t="shared" si="31"/>
        <v>0</v>
      </c>
      <c r="Q224" s="168">
        <v>0</v>
      </c>
      <c r="R224" s="168">
        <f t="shared" si="32"/>
        <v>0</v>
      </c>
      <c r="S224" s="168">
        <v>0</v>
      </c>
      <c r="T224" s="169">
        <f t="shared" si="33"/>
        <v>0</v>
      </c>
      <c r="AR224" s="152" t="s">
        <v>259</v>
      </c>
      <c r="AT224" s="152" t="s">
        <v>319</v>
      </c>
      <c r="AU224" s="152" t="s">
        <v>82</v>
      </c>
      <c r="AY224" s="13" t="s">
        <v>317</v>
      </c>
      <c r="BE224" s="153">
        <f t="shared" si="34"/>
        <v>0</v>
      </c>
      <c r="BF224" s="153">
        <f t="shared" si="35"/>
        <v>0</v>
      </c>
      <c r="BG224" s="153">
        <f t="shared" si="36"/>
        <v>0</v>
      </c>
      <c r="BH224" s="153">
        <f t="shared" si="37"/>
        <v>0</v>
      </c>
      <c r="BI224" s="153">
        <f t="shared" si="38"/>
        <v>0</v>
      </c>
      <c r="BJ224" s="13" t="s">
        <v>87</v>
      </c>
      <c r="BK224" s="153">
        <f t="shared" si="39"/>
        <v>0</v>
      </c>
      <c r="BL224" s="13" t="s">
        <v>259</v>
      </c>
      <c r="BM224" s="152" t="s">
        <v>1658</v>
      </c>
    </row>
    <row r="225" spans="2:12" s="1" customFormat="1" ht="6.9" customHeight="1">
      <c r="B225" s="43"/>
      <c r="C225" s="44"/>
      <c r="D225" s="44"/>
      <c r="E225" s="44"/>
      <c r="F225" s="44"/>
      <c r="G225" s="44"/>
      <c r="H225" s="44"/>
      <c r="I225" s="44"/>
      <c r="J225" s="44"/>
      <c r="K225" s="44"/>
      <c r="L225" s="28"/>
    </row>
  </sheetData>
  <autoFilter ref="C129:K224" xr:uid="{00000000-0009-0000-0000-00000A000000}"/>
  <mergeCells count="15">
    <mergeCell ref="E116:H116"/>
    <mergeCell ref="E120:H120"/>
    <mergeCell ref="E118:H118"/>
    <mergeCell ref="E122:H122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279"/>
  <sheetViews>
    <sheetView showGridLines="0" topLeftCell="A133" workbookViewId="0">
      <selection activeCell="X145" sqref="X145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01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3" t="s">
        <v>133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" customHeight="1">
      <c r="B4" s="16"/>
      <c r="D4" s="17" t="s">
        <v>286</v>
      </c>
      <c r="L4" s="16"/>
      <c r="M4" s="92" t="s">
        <v>9</v>
      </c>
      <c r="AT4" s="13" t="s">
        <v>3</v>
      </c>
    </row>
    <row r="5" spans="2:46" ht="6.9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226" t="str">
        <f>'Rekapitulácia stavby'!K6</f>
        <v>Archeoskanzen Bojná</v>
      </c>
      <c r="F7" s="227"/>
      <c r="G7" s="227"/>
      <c r="H7" s="227"/>
      <c r="L7" s="16"/>
    </row>
    <row r="8" spans="2:46" ht="13.2">
      <c r="B8" s="16"/>
      <c r="D8" s="23" t="s">
        <v>287</v>
      </c>
      <c r="L8" s="16"/>
    </row>
    <row r="9" spans="2:46" ht="16.5" customHeight="1">
      <c r="B9" s="16"/>
      <c r="E9" s="226" t="s">
        <v>909</v>
      </c>
      <c r="F9" s="183"/>
      <c r="G9" s="183"/>
      <c r="H9" s="183"/>
      <c r="L9" s="16"/>
    </row>
    <row r="10" spans="2:46" ht="12" customHeight="1">
      <c r="B10" s="16"/>
      <c r="D10" s="23" t="s">
        <v>289</v>
      </c>
      <c r="L10" s="16"/>
    </row>
    <row r="11" spans="2:46" s="1" customFormat="1" ht="16.5" customHeight="1">
      <c r="B11" s="28"/>
      <c r="E11" s="221" t="s">
        <v>1659</v>
      </c>
      <c r="F11" s="228"/>
      <c r="G11" s="228"/>
      <c r="H11" s="228"/>
      <c r="L11" s="28"/>
    </row>
    <row r="12" spans="2:46" s="1" customFormat="1" ht="12" customHeight="1">
      <c r="B12" s="28"/>
      <c r="D12" s="23" t="s">
        <v>291</v>
      </c>
      <c r="L12" s="28"/>
    </row>
    <row r="13" spans="2:46" s="1" customFormat="1" ht="16.5" customHeight="1">
      <c r="B13" s="28"/>
      <c r="E13" s="208" t="s">
        <v>1660</v>
      </c>
      <c r="F13" s="228"/>
      <c r="G13" s="228"/>
      <c r="H13" s="228"/>
      <c r="L13" s="28"/>
    </row>
    <row r="14" spans="2:46" s="1" customFormat="1" ht="10.199999999999999">
      <c r="B14" s="28"/>
      <c r="L14" s="28"/>
    </row>
    <row r="15" spans="2:46" s="1" customFormat="1" ht="12" customHeight="1">
      <c r="B15" s="28"/>
      <c r="D15" s="23" t="s">
        <v>17</v>
      </c>
      <c r="F15" s="21" t="s">
        <v>1</v>
      </c>
      <c r="I15" s="23" t="s">
        <v>18</v>
      </c>
      <c r="J15" s="21" t="s">
        <v>1</v>
      </c>
      <c r="L15" s="28"/>
    </row>
    <row r="16" spans="2:46" s="1" customFormat="1" ht="12" customHeight="1">
      <c r="B16" s="28"/>
      <c r="D16" s="23" t="s">
        <v>19</v>
      </c>
      <c r="F16" s="21" t="s">
        <v>20</v>
      </c>
      <c r="I16" s="23" t="s">
        <v>21</v>
      </c>
      <c r="J16" s="51" t="str">
        <f>'Rekapitulácia stavby'!AN8</f>
        <v>19. 6. 2024</v>
      </c>
      <c r="L16" s="28"/>
    </row>
    <row r="17" spans="2:12" s="1" customFormat="1" ht="10.8" customHeight="1">
      <c r="B17" s="28"/>
      <c r="L17" s="28"/>
    </row>
    <row r="18" spans="2:12" s="1" customFormat="1" ht="12" customHeight="1">
      <c r="B18" s="28"/>
      <c r="D18" s="23" t="s">
        <v>23</v>
      </c>
      <c r="I18" s="23" t="s">
        <v>24</v>
      </c>
      <c r="J18" s="21" t="s">
        <v>1</v>
      </c>
      <c r="L18" s="28"/>
    </row>
    <row r="19" spans="2:12" s="1" customFormat="1" ht="18" customHeight="1">
      <c r="B19" s="28"/>
      <c r="E19" s="21" t="s">
        <v>25</v>
      </c>
      <c r="I19" s="23" t="s">
        <v>26</v>
      </c>
      <c r="J19" s="21" t="s">
        <v>1</v>
      </c>
      <c r="L19" s="28"/>
    </row>
    <row r="20" spans="2:12" s="1" customFormat="1" ht="6.9" customHeight="1">
      <c r="B20" s="28"/>
      <c r="L20" s="28"/>
    </row>
    <row r="21" spans="2:12" s="1" customFormat="1" ht="12" customHeight="1">
      <c r="B21" s="28"/>
      <c r="D21" s="23" t="s">
        <v>27</v>
      </c>
      <c r="I21" s="23" t="s">
        <v>24</v>
      </c>
      <c r="J21" s="24" t="str">
        <f>'Rekapitulácia stavby'!AN13</f>
        <v>Vyplň údaj</v>
      </c>
      <c r="L21" s="28"/>
    </row>
    <row r="22" spans="2:12" s="1" customFormat="1" ht="18" customHeight="1">
      <c r="B22" s="28"/>
      <c r="E22" s="229" t="str">
        <f>'Rekapitulácia stavby'!E14</f>
        <v>Vyplň údaj</v>
      </c>
      <c r="F22" s="182"/>
      <c r="G22" s="182"/>
      <c r="H22" s="182"/>
      <c r="I22" s="23" t="s">
        <v>26</v>
      </c>
      <c r="J22" s="24" t="str">
        <f>'Rekapitulácia stavby'!AN14</f>
        <v>Vyplň údaj</v>
      </c>
      <c r="L22" s="28"/>
    </row>
    <row r="23" spans="2:12" s="1" customFormat="1" ht="6.9" customHeight="1">
      <c r="B23" s="28"/>
      <c r="L23" s="28"/>
    </row>
    <row r="24" spans="2:12" s="1" customFormat="1" ht="12" customHeight="1">
      <c r="B24" s="28"/>
      <c r="D24" s="23" t="s">
        <v>29</v>
      </c>
      <c r="I24" s="23" t="s">
        <v>24</v>
      </c>
      <c r="J24" s="21" t="s">
        <v>1</v>
      </c>
      <c r="L24" s="28"/>
    </row>
    <row r="25" spans="2:12" s="1" customFormat="1" ht="18" customHeight="1">
      <c r="B25" s="28"/>
      <c r="E25" s="21" t="s">
        <v>30</v>
      </c>
      <c r="I25" s="23" t="s">
        <v>26</v>
      </c>
      <c r="J25" s="21" t="s">
        <v>1</v>
      </c>
      <c r="L25" s="28"/>
    </row>
    <row r="26" spans="2:12" s="1" customFormat="1" ht="6.9" customHeight="1">
      <c r="B26" s="28"/>
      <c r="L26" s="28"/>
    </row>
    <row r="27" spans="2:12" s="1" customFormat="1" ht="12" customHeight="1">
      <c r="B27" s="28"/>
      <c r="D27" s="23" t="s">
        <v>32</v>
      </c>
      <c r="I27" s="23" t="s">
        <v>24</v>
      </c>
      <c r="J27" s="21" t="s">
        <v>1</v>
      </c>
      <c r="L27" s="28"/>
    </row>
    <row r="28" spans="2:12" s="1" customFormat="1" ht="18" customHeight="1">
      <c r="B28" s="28"/>
      <c r="E28" s="21" t="s">
        <v>30</v>
      </c>
      <c r="I28" s="23" t="s">
        <v>26</v>
      </c>
      <c r="J28" s="21" t="s">
        <v>1</v>
      </c>
      <c r="L28" s="28"/>
    </row>
    <row r="29" spans="2:12" s="1" customFormat="1" ht="6.9" customHeight="1">
      <c r="B29" s="28"/>
      <c r="L29" s="28"/>
    </row>
    <row r="30" spans="2:12" s="1" customFormat="1" ht="12" customHeight="1">
      <c r="B30" s="28"/>
      <c r="D30" s="23" t="s">
        <v>33</v>
      </c>
      <c r="L30" s="28"/>
    </row>
    <row r="31" spans="2:12" s="7" customFormat="1" ht="16.5" customHeight="1">
      <c r="B31" s="93"/>
      <c r="E31" s="187" t="s">
        <v>1</v>
      </c>
      <c r="F31" s="187"/>
      <c r="G31" s="187"/>
      <c r="H31" s="187"/>
      <c r="L31" s="93"/>
    </row>
    <row r="32" spans="2:12" s="1" customFormat="1" ht="6.9" customHeight="1">
      <c r="B32" s="28"/>
      <c r="L32" s="28"/>
    </row>
    <row r="33" spans="2:12" s="1" customFormat="1" ht="6.9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35" customHeight="1">
      <c r="B34" s="28"/>
      <c r="D34" s="94" t="s">
        <v>35</v>
      </c>
      <c r="J34" s="65">
        <f>ROUND(J146, 2)</f>
        <v>0</v>
      </c>
      <c r="L34" s="28"/>
    </row>
    <row r="35" spans="2:12" s="1" customFormat="1" ht="6.9" customHeight="1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4" customHeight="1">
      <c r="B36" s="28"/>
      <c r="F36" s="31" t="s">
        <v>37</v>
      </c>
      <c r="I36" s="31" t="s">
        <v>36</v>
      </c>
      <c r="J36" s="31" t="s">
        <v>38</v>
      </c>
      <c r="L36" s="28"/>
    </row>
    <row r="37" spans="2:12" s="1" customFormat="1" ht="14.4" customHeight="1">
      <c r="B37" s="28"/>
      <c r="D37" s="54" t="s">
        <v>39</v>
      </c>
      <c r="E37" s="33" t="s">
        <v>40</v>
      </c>
      <c r="F37" s="95">
        <f>ROUND((SUM(BE146:BE278)),  2)</f>
        <v>0</v>
      </c>
      <c r="G37" s="96"/>
      <c r="H37" s="96"/>
      <c r="I37" s="97">
        <v>0.2</v>
      </c>
      <c r="J37" s="95">
        <f>ROUND(((SUM(BE146:BE278))*I37),  2)</f>
        <v>0</v>
      </c>
      <c r="L37" s="28"/>
    </row>
    <row r="38" spans="2:12" s="1" customFormat="1" ht="14.4" customHeight="1">
      <c r="B38" s="28"/>
      <c r="E38" s="33" t="s">
        <v>41</v>
      </c>
      <c r="F38" s="95">
        <f>ROUND((SUM(BF146:BF278)),  2)</f>
        <v>0</v>
      </c>
      <c r="G38" s="96"/>
      <c r="H38" s="96"/>
      <c r="I38" s="97">
        <v>0.2</v>
      </c>
      <c r="J38" s="95">
        <f>ROUND(((SUM(BF146:BF278))*I38),  2)</f>
        <v>0</v>
      </c>
      <c r="L38" s="28"/>
    </row>
    <row r="39" spans="2:12" s="1" customFormat="1" ht="14.4" hidden="1" customHeight="1">
      <c r="B39" s="28"/>
      <c r="E39" s="23" t="s">
        <v>42</v>
      </c>
      <c r="F39" s="84">
        <f>ROUND((SUM(BG146:BG278)),  2)</f>
        <v>0</v>
      </c>
      <c r="I39" s="98">
        <v>0.2</v>
      </c>
      <c r="J39" s="84">
        <f>0</f>
        <v>0</v>
      </c>
      <c r="L39" s="28"/>
    </row>
    <row r="40" spans="2:12" s="1" customFormat="1" ht="14.4" hidden="1" customHeight="1">
      <c r="B40" s="28"/>
      <c r="E40" s="23" t="s">
        <v>43</v>
      </c>
      <c r="F40" s="84">
        <f>ROUND((SUM(BH146:BH278)),  2)</f>
        <v>0</v>
      </c>
      <c r="I40" s="98">
        <v>0.2</v>
      </c>
      <c r="J40" s="84">
        <f>0</f>
        <v>0</v>
      </c>
      <c r="L40" s="28"/>
    </row>
    <row r="41" spans="2:12" s="1" customFormat="1" ht="14.4" hidden="1" customHeight="1">
      <c r="B41" s="28"/>
      <c r="E41" s="33" t="s">
        <v>44</v>
      </c>
      <c r="F41" s="95">
        <f>ROUND((SUM(BI146:BI278)),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6.9" customHeight="1">
      <c r="B42" s="28"/>
      <c r="L42" s="28"/>
    </row>
    <row r="43" spans="2:12" s="1" customFormat="1" ht="25.35" customHeight="1">
      <c r="B43" s="28"/>
      <c r="C43" s="99"/>
      <c r="D43" s="100" t="s">
        <v>45</v>
      </c>
      <c r="E43" s="56"/>
      <c r="F43" s="56"/>
      <c r="G43" s="101" t="s">
        <v>46</v>
      </c>
      <c r="H43" s="102" t="s">
        <v>47</v>
      </c>
      <c r="I43" s="56"/>
      <c r="J43" s="103">
        <f>SUM(J34:J41)</f>
        <v>0</v>
      </c>
      <c r="K43" s="104"/>
      <c r="L43" s="28"/>
    </row>
    <row r="44" spans="2:12" s="1" customFormat="1" ht="14.4" customHeight="1">
      <c r="B44" s="28"/>
      <c r="L44" s="28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ht="10.199999999999999">
      <c r="B51" s="16"/>
      <c r="L51" s="16"/>
    </row>
    <row r="52" spans="2:12" ht="10.199999999999999">
      <c r="B52" s="16"/>
      <c r="L52" s="16"/>
    </row>
    <row r="53" spans="2:12" ht="10.199999999999999">
      <c r="B53" s="16"/>
      <c r="L53" s="16"/>
    </row>
    <row r="54" spans="2:12" ht="10.199999999999999">
      <c r="B54" s="16"/>
      <c r="L54" s="16"/>
    </row>
    <row r="55" spans="2:12" ht="10.199999999999999">
      <c r="B55" s="16"/>
      <c r="L55" s="16"/>
    </row>
    <row r="56" spans="2:12" ht="10.199999999999999">
      <c r="B56" s="16"/>
      <c r="L56" s="16"/>
    </row>
    <row r="57" spans="2:12" ht="10.199999999999999">
      <c r="B57" s="16"/>
      <c r="L57" s="16"/>
    </row>
    <row r="58" spans="2:12" ht="10.199999999999999">
      <c r="B58" s="16"/>
      <c r="L58" s="16"/>
    </row>
    <row r="59" spans="2:12" ht="10.199999999999999">
      <c r="B59" s="16"/>
      <c r="L59" s="16"/>
    </row>
    <row r="60" spans="2:12" ht="10.199999999999999">
      <c r="B60" s="16"/>
      <c r="L60" s="16"/>
    </row>
    <row r="61" spans="2:12" s="1" customFormat="1" ht="13.2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ht="10.199999999999999">
      <c r="B62" s="16"/>
      <c r="L62" s="16"/>
    </row>
    <row r="63" spans="2:12" ht="10.199999999999999">
      <c r="B63" s="16"/>
      <c r="L63" s="16"/>
    </row>
    <row r="64" spans="2:12" ht="10.199999999999999">
      <c r="B64" s="16"/>
      <c r="L64" s="16"/>
    </row>
    <row r="65" spans="2:12" s="1" customFormat="1" ht="13.2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ht="10.199999999999999">
      <c r="B66" s="16"/>
      <c r="L66" s="16"/>
    </row>
    <row r="67" spans="2:12" ht="10.199999999999999">
      <c r="B67" s="16"/>
      <c r="L67" s="16"/>
    </row>
    <row r="68" spans="2:12" ht="10.199999999999999">
      <c r="B68" s="16"/>
      <c r="L68" s="16"/>
    </row>
    <row r="69" spans="2:12" ht="10.199999999999999">
      <c r="B69" s="16"/>
      <c r="L69" s="16"/>
    </row>
    <row r="70" spans="2:12" ht="10.199999999999999">
      <c r="B70" s="16"/>
      <c r="L70" s="16"/>
    </row>
    <row r="71" spans="2:12" ht="10.199999999999999">
      <c r="B71" s="16"/>
      <c r="L71" s="16"/>
    </row>
    <row r="72" spans="2:12" ht="10.199999999999999">
      <c r="B72" s="16"/>
      <c r="L72" s="16"/>
    </row>
    <row r="73" spans="2:12" ht="10.199999999999999">
      <c r="B73" s="16"/>
      <c r="L73" s="16"/>
    </row>
    <row r="74" spans="2:12" ht="10.199999999999999">
      <c r="B74" s="16"/>
      <c r="L74" s="16"/>
    </row>
    <row r="75" spans="2:12" ht="10.199999999999999">
      <c r="B75" s="16"/>
      <c r="L75" s="16"/>
    </row>
    <row r="76" spans="2:12" s="1" customFormat="1" ht="13.2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" customHeight="1">
      <c r="B82" s="28"/>
      <c r="C82" s="17" t="s">
        <v>293</v>
      </c>
      <c r="L82" s="28"/>
    </row>
    <row r="83" spans="2:12" s="1" customFormat="1" ht="6.9" customHeight="1">
      <c r="B83" s="28"/>
      <c r="L83" s="28"/>
    </row>
    <row r="84" spans="2:12" s="1" customFormat="1" ht="12" customHeight="1">
      <c r="B84" s="28"/>
      <c r="C84" s="23" t="s">
        <v>15</v>
      </c>
      <c r="L84" s="28"/>
    </row>
    <row r="85" spans="2:12" s="1" customFormat="1" ht="16.5" customHeight="1">
      <c r="B85" s="28"/>
      <c r="E85" s="226" t="str">
        <f>E7</f>
        <v>Archeoskanzen Bojná</v>
      </c>
      <c r="F85" s="227"/>
      <c r="G85" s="227"/>
      <c r="H85" s="227"/>
      <c r="L85" s="28"/>
    </row>
    <row r="86" spans="2:12" ht="12" customHeight="1">
      <c r="B86" s="16"/>
      <c r="C86" s="23" t="s">
        <v>287</v>
      </c>
      <c r="L86" s="16"/>
    </row>
    <row r="87" spans="2:12" ht="16.5" customHeight="1">
      <c r="B87" s="16"/>
      <c r="E87" s="226" t="s">
        <v>909</v>
      </c>
      <c r="F87" s="183"/>
      <c r="G87" s="183"/>
      <c r="H87" s="183"/>
      <c r="L87" s="16"/>
    </row>
    <row r="88" spans="2:12" ht="12" customHeight="1">
      <c r="B88" s="16"/>
      <c r="C88" s="23" t="s">
        <v>289</v>
      </c>
      <c r="L88" s="16"/>
    </row>
    <row r="89" spans="2:12" s="1" customFormat="1" ht="16.5" customHeight="1">
      <c r="B89" s="28"/>
      <c r="E89" s="221" t="s">
        <v>1659</v>
      </c>
      <c r="F89" s="228"/>
      <c r="G89" s="228"/>
      <c r="H89" s="228"/>
      <c r="L89" s="28"/>
    </row>
    <row r="90" spans="2:12" s="1" customFormat="1" ht="12" customHeight="1">
      <c r="B90" s="28"/>
      <c r="C90" s="23" t="s">
        <v>291</v>
      </c>
      <c r="L90" s="28"/>
    </row>
    <row r="91" spans="2:12" s="1" customFormat="1" ht="16.5" customHeight="1">
      <c r="B91" s="28"/>
      <c r="E91" s="208" t="str">
        <f>E13</f>
        <v>SO-2.3_AA - Architektonicko stavebné riešenie, statika</v>
      </c>
      <c r="F91" s="228"/>
      <c r="G91" s="228"/>
      <c r="H91" s="228"/>
      <c r="L91" s="28"/>
    </row>
    <row r="92" spans="2:12" s="1" customFormat="1" ht="6.9" customHeight="1">
      <c r="B92" s="28"/>
      <c r="L92" s="28"/>
    </row>
    <row r="93" spans="2:12" s="1" customFormat="1" ht="12" customHeight="1">
      <c r="B93" s="28"/>
      <c r="C93" s="23" t="s">
        <v>19</v>
      </c>
      <c r="F93" s="21" t="str">
        <f>F16</f>
        <v>okrajová časť obce Bojná</v>
      </c>
      <c r="I93" s="23" t="s">
        <v>21</v>
      </c>
      <c r="J93" s="51" t="str">
        <f>IF(J16="","",J16)</f>
        <v>19. 6. 2024</v>
      </c>
      <c r="L93" s="28"/>
    </row>
    <row r="94" spans="2:12" s="1" customFormat="1" ht="6.9" customHeight="1">
      <c r="B94" s="28"/>
      <c r="L94" s="28"/>
    </row>
    <row r="95" spans="2:12" s="1" customFormat="1" ht="40.049999999999997" customHeight="1">
      <c r="B95" s="28"/>
      <c r="C95" s="23" t="s">
        <v>23</v>
      </c>
      <c r="F95" s="21" t="str">
        <f>E19</f>
        <v>Obec Bojná, 201 Bojná, 956 01 Bojná</v>
      </c>
      <c r="I95" s="23" t="s">
        <v>29</v>
      </c>
      <c r="J95" s="26" t="str">
        <f>E25</f>
        <v>Projekt design s.r.o., Brezová 89/1B, Tovarníky</v>
      </c>
      <c r="L95" s="28"/>
    </row>
    <row r="96" spans="2:12" s="1" customFormat="1" ht="40.049999999999997" customHeight="1">
      <c r="B96" s="28"/>
      <c r="C96" s="23" t="s">
        <v>27</v>
      </c>
      <c r="F96" s="21" t="str">
        <f>IF(E22="","",E22)</f>
        <v>Vyplň údaj</v>
      </c>
      <c r="I96" s="23" t="s">
        <v>32</v>
      </c>
      <c r="J96" s="26" t="str">
        <f>E28</f>
        <v>Projekt design s.r.o., Brezová 89/1B, Tovarníky</v>
      </c>
      <c r="L96" s="28"/>
    </row>
    <row r="97" spans="2:47" s="1" customFormat="1" ht="10.35" customHeight="1">
      <c r="B97" s="28"/>
      <c r="L97" s="28"/>
    </row>
    <row r="98" spans="2:47" s="1" customFormat="1" ht="29.25" customHeight="1">
      <c r="B98" s="28"/>
      <c r="C98" s="107" t="s">
        <v>294</v>
      </c>
      <c r="D98" s="99"/>
      <c r="E98" s="99"/>
      <c r="F98" s="99"/>
      <c r="G98" s="99"/>
      <c r="H98" s="99"/>
      <c r="I98" s="99"/>
      <c r="J98" s="108" t="s">
        <v>295</v>
      </c>
      <c r="K98" s="99"/>
      <c r="L98" s="28"/>
    </row>
    <row r="99" spans="2:47" s="1" customFormat="1" ht="10.35" customHeight="1">
      <c r="B99" s="28"/>
      <c r="L99" s="28"/>
    </row>
    <row r="100" spans="2:47" s="1" customFormat="1" ht="22.8" customHeight="1">
      <c r="B100" s="28"/>
      <c r="C100" s="109" t="s">
        <v>296</v>
      </c>
      <c r="J100" s="65">
        <f>J146</f>
        <v>0</v>
      </c>
      <c r="L100" s="28"/>
      <c r="AU100" s="13" t="s">
        <v>297</v>
      </c>
    </row>
    <row r="101" spans="2:47" s="8" customFormat="1" ht="24.9" customHeight="1">
      <c r="B101" s="110"/>
      <c r="D101" s="111" t="s">
        <v>533</v>
      </c>
      <c r="E101" s="112"/>
      <c r="F101" s="112"/>
      <c r="G101" s="112"/>
      <c r="H101" s="112"/>
      <c r="I101" s="112"/>
      <c r="J101" s="113">
        <f>J147</f>
        <v>0</v>
      </c>
      <c r="L101" s="110"/>
    </row>
    <row r="102" spans="2:47" s="9" customFormat="1" ht="19.95" customHeight="1">
      <c r="B102" s="114"/>
      <c r="D102" s="115" t="s">
        <v>534</v>
      </c>
      <c r="E102" s="116"/>
      <c r="F102" s="116"/>
      <c r="G102" s="116"/>
      <c r="H102" s="116"/>
      <c r="I102" s="116"/>
      <c r="J102" s="117">
        <f>J148</f>
        <v>0</v>
      </c>
      <c r="L102" s="114"/>
    </row>
    <row r="103" spans="2:47" s="9" customFormat="1" ht="19.95" customHeight="1">
      <c r="B103" s="114"/>
      <c r="D103" s="115" t="s">
        <v>535</v>
      </c>
      <c r="E103" s="116"/>
      <c r="F103" s="116"/>
      <c r="G103" s="116"/>
      <c r="H103" s="116"/>
      <c r="I103" s="116"/>
      <c r="J103" s="117">
        <f>J155</f>
        <v>0</v>
      </c>
      <c r="L103" s="114"/>
    </row>
    <row r="104" spans="2:47" s="9" customFormat="1" ht="19.95" customHeight="1">
      <c r="B104" s="114"/>
      <c r="D104" s="115" t="s">
        <v>1059</v>
      </c>
      <c r="E104" s="116"/>
      <c r="F104" s="116"/>
      <c r="G104" s="116"/>
      <c r="H104" s="116"/>
      <c r="I104" s="116"/>
      <c r="J104" s="117">
        <f>J168</f>
        <v>0</v>
      </c>
      <c r="L104" s="114"/>
    </row>
    <row r="105" spans="2:47" s="9" customFormat="1" ht="19.95" customHeight="1">
      <c r="B105" s="114"/>
      <c r="D105" s="115" t="s">
        <v>536</v>
      </c>
      <c r="E105" s="116"/>
      <c r="F105" s="116"/>
      <c r="G105" s="116"/>
      <c r="H105" s="116"/>
      <c r="I105" s="116"/>
      <c r="J105" s="117">
        <f>J170</f>
        <v>0</v>
      </c>
      <c r="L105" s="114"/>
    </row>
    <row r="106" spans="2:47" s="9" customFormat="1" ht="19.95" customHeight="1">
      <c r="B106" s="114"/>
      <c r="D106" s="115" t="s">
        <v>1060</v>
      </c>
      <c r="E106" s="116"/>
      <c r="F106" s="116"/>
      <c r="G106" s="116"/>
      <c r="H106" s="116"/>
      <c r="I106" s="116"/>
      <c r="J106" s="117">
        <f>J173</f>
        <v>0</v>
      </c>
      <c r="L106" s="114"/>
    </row>
    <row r="107" spans="2:47" s="9" customFormat="1" ht="19.95" customHeight="1">
      <c r="B107" s="114"/>
      <c r="D107" s="115" t="s">
        <v>537</v>
      </c>
      <c r="E107" s="116"/>
      <c r="F107" s="116"/>
      <c r="G107" s="116"/>
      <c r="H107" s="116"/>
      <c r="I107" s="116"/>
      <c r="J107" s="117">
        <f>J182</f>
        <v>0</v>
      </c>
      <c r="L107" s="114"/>
    </row>
    <row r="108" spans="2:47" s="9" customFormat="1" ht="19.95" customHeight="1">
      <c r="B108" s="114"/>
      <c r="D108" s="115" t="s">
        <v>538</v>
      </c>
      <c r="E108" s="116"/>
      <c r="F108" s="116"/>
      <c r="G108" s="116"/>
      <c r="H108" s="116"/>
      <c r="I108" s="116"/>
      <c r="J108" s="117">
        <f>J191</f>
        <v>0</v>
      </c>
      <c r="L108" s="114"/>
    </row>
    <row r="109" spans="2:47" s="8" customFormat="1" ht="24.9" customHeight="1">
      <c r="B109" s="110"/>
      <c r="D109" s="111" t="s">
        <v>539</v>
      </c>
      <c r="E109" s="112"/>
      <c r="F109" s="112"/>
      <c r="G109" s="112"/>
      <c r="H109" s="112"/>
      <c r="I109" s="112"/>
      <c r="J109" s="113">
        <f>J193</f>
        <v>0</v>
      </c>
      <c r="L109" s="110"/>
    </row>
    <row r="110" spans="2:47" s="9" customFormat="1" ht="19.95" customHeight="1">
      <c r="B110" s="114"/>
      <c r="D110" s="115" t="s">
        <v>540</v>
      </c>
      <c r="E110" s="116"/>
      <c r="F110" s="116"/>
      <c r="G110" s="116"/>
      <c r="H110" s="116"/>
      <c r="I110" s="116"/>
      <c r="J110" s="117">
        <f>J194</f>
        <v>0</v>
      </c>
      <c r="L110" s="114"/>
    </row>
    <row r="111" spans="2:47" s="8" customFormat="1" ht="24.9" customHeight="1">
      <c r="B111" s="110"/>
      <c r="D111" s="111" t="s">
        <v>541</v>
      </c>
      <c r="E111" s="112"/>
      <c r="F111" s="112"/>
      <c r="G111" s="112"/>
      <c r="H111" s="112"/>
      <c r="I111" s="112"/>
      <c r="J111" s="113">
        <f>J196</f>
        <v>0</v>
      </c>
      <c r="L111" s="110"/>
    </row>
    <row r="112" spans="2:47" s="9" customFormat="1" ht="19.95" customHeight="1">
      <c r="B112" s="114"/>
      <c r="D112" s="115" t="s">
        <v>542</v>
      </c>
      <c r="E112" s="116"/>
      <c r="F112" s="116"/>
      <c r="G112" s="116"/>
      <c r="H112" s="116"/>
      <c r="I112" s="116"/>
      <c r="J112" s="117">
        <f>J197</f>
        <v>0</v>
      </c>
      <c r="L112" s="114"/>
    </row>
    <row r="113" spans="2:12" s="9" customFormat="1" ht="19.95" customHeight="1">
      <c r="B113" s="114"/>
      <c r="D113" s="115" t="s">
        <v>1661</v>
      </c>
      <c r="E113" s="116"/>
      <c r="F113" s="116"/>
      <c r="G113" s="116"/>
      <c r="H113" s="116"/>
      <c r="I113" s="116"/>
      <c r="J113" s="117">
        <f>J202</f>
        <v>0</v>
      </c>
      <c r="L113" s="114"/>
    </row>
    <row r="114" spans="2:12" s="9" customFormat="1" ht="19.95" customHeight="1">
      <c r="B114" s="114"/>
      <c r="D114" s="115" t="s">
        <v>543</v>
      </c>
      <c r="E114" s="116"/>
      <c r="F114" s="116"/>
      <c r="G114" s="116"/>
      <c r="H114" s="116"/>
      <c r="I114" s="116"/>
      <c r="J114" s="117">
        <f>J208</f>
        <v>0</v>
      </c>
      <c r="L114" s="114"/>
    </row>
    <row r="115" spans="2:12" s="9" customFormat="1" ht="19.95" customHeight="1">
      <c r="B115" s="114"/>
      <c r="D115" s="115" t="s">
        <v>687</v>
      </c>
      <c r="E115" s="116"/>
      <c r="F115" s="116"/>
      <c r="G115" s="116"/>
      <c r="H115" s="116"/>
      <c r="I115" s="116"/>
      <c r="J115" s="117">
        <f>J232</f>
        <v>0</v>
      </c>
      <c r="L115" s="114"/>
    </row>
    <row r="116" spans="2:12" s="9" customFormat="1" ht="19.95" customHeight="1">
      <c r="B116" s="114"/>
      <c r="D116" s="115" t="s">
        <v>688</v>
      </c>
      <c r="E116" s="116"/>
      <c r="F116" s="116"/>
      <c r="G116" s="116"/>
      <c r="H116" s="116"/>
      <c r="I116" s="116"/>
      <c r="J116" s="117">
        <f>J244</f>
        <v>0</v>
      </c>
      <c r="L116" s="114"/>
    </row>
    <row r="117" spans="2:12" s="9" customFormat="1" ht="19.95" customHeight="1">
      <c r="B117" s="114"/>
      <c r="D117" s="115" t="s">
        <v>544</v>
      </c>
      <c r="E117" s="116"/>
      <c r="F117" s="116"/>
      <c r="G117" s="116"/>
      <c r="H117" s="116"/>
      <c r="I117" s="116"/>
      <c r="J117" s="117">
        <f>J248</f>
        <v>0</v>
      </c>
      <c r="L117" s="114"/>
    </row>
    <row r="118" spans="2:12" s="9" customFormat="1" ht="19.95" customHeight="1">
      <c r="B118" s="114"/>
      <c r="D118" s="115" t="s">
        <v>1662</v>
      </c>
      <c r="E118" s="116"/>
      <c r="F118" s="116"/>
      <c r="G118" s="116"/>
      <c r="H118" s="116"/>
      <c r="I118" s="116"/>
      <c r="J118" s="117">
        <f>J264</f>
        <v>0</v>
      </c>
      <c r="L118" s="114"/>
    </row>
    <row r="119" spans="2:12" s="9" customFormat="1" ht="19.95" customHeight="1">
      <c r="B119" s="114"/>
      <c r="D119" s="115" t="s">
        <v>1663</v>
      </c>
      <c r="E119" s="116"/>
      <c r="F119" s="116"/>
      <c r="G119" s="116"/>
      <c r="H119" s="116"/>
      <c r="I119" s="116"/>
      <c r="J119" s="117">
        <f>J266</f>
        <v>0</v>
      </c>
      <c r="L119" s="114"/>
    </row>
    <row r="120" spans="2:12" s="9" customFormat="1" ht="19.95" customHeight="1">
      <c r="B120" s="114"/>
      <c r="D120" s="115" t="s">
        <v>1664</v>
      </c>
      <c r="E120" s="116"/>
      <c r="F120" s="116"/>
      <c r="G120" s="116"/>
      <c r="H120" s="116"/>
      <c r="I120" s="116"/>
      <c r="J120" s="117">
        <f>J270</f>
        <v>0</v>
      </c>
      <c r="L120" s="114"/>
    </row>
    <row r="121" spans="2:12" s="9" customFormat="1" ht="19.95" customHeight="1">
      <c r="B121" s="114"/>
      <c r="D121" s="115" t="s">
        <v>1064</v>
      </c>
      <c r="E121" s="116"/>
      <c r="F121" s="116"/>
      <c r="G121" s="116"/>
      <c r="H121" s="116"/>
      <c r="I121" s="116"/>
      <c r="J121" s="117">
        <f>J274</f>
        <v>0</v>
      </c>
      <c r="L121" s="114"/>
    </row>
    <row r="122" spans="2:12" s="8" customFormat="1" ht="24.9" customHeight="1">
      <c r="B122" s="110"/>
      <c r="D122" s="111" t="s">
        <v>689</v>
      </c>
      <c r="E122" s="112"/>
      <c r="F122" s="112"/>
      <c r="G122" s="112"/>
      <c r="H122" s="112"/>
      <c r="I122" s="112"/>
      <c r="J122" s="113">
        <f>J277</f>
        <v>0</v>
      </c>
      <c r="L122" s="110"/>
    </row>
    <row r="123" spans="2:12" s="1" customFormat="1" ht="21.75" customHeight="1">
      <c r="B123" s="28"/>
      <c r="L123" s="28"/>
    </row>
    <row r="124" spans="2:12" s="1" customFormat="1" ht="6.9" customHeight="1">
      <c r="B124" s="43"/>
      <c r="C124" s="44"/>
      <c r="D124" s="44"/>
      <c r="E124" s="44"/>
      <c r="F124" s="44"/>
      <c r="G124" s="44"/>
      <c r="H124" s="44"/>
      <c r="I124" s="44"/>
      <c r="J124" s="44"/>
      <c r="K124" s="44"/>
      <c r="L124" s="28"/>
    </row>
    <row r="128" spans="2:12" s="1" customFormat="1" ht="6.9" customHeight="1">
      <c r="B128" s="45"/>
      <c r="C128" s="46"/>
      <c r="D128" s="46"/>
      <c r="E128" s="46"/>
      <c r="F128" s="46"/>
      <c r="G128" s="46"/>
      <c r="H128" s="46"/>
      <c r="I128" s="46"/>
      <c r="J128" s="46"/>
      <c r="K128" s="46"/>
      <c r="L128" s="28"/>
    </row>
    <row r="129" spans="2:12" s="1" customFormat="1" ht="24.9" customHeight="1">
      <c r="B129" s="28"/>
      <c r="C129" s="17" t="s">
        <v>303</v>
      </c>
      <c r="L129" s="28"/>
    </row>
    <row r="130" spans="2:12" s="1" customFormat="1" ht="6.9" customHeight="1">
      <c r="B130" s="28"/>
      <c r="L130" s="28"/>
    </row>
    <row r="131" spans="2:12" s="1" customFormat="1" ht="12" customHeight="1">
      <c r="B131" s="28"/>
      <c r="C131" s="23" t="s">
        <v>15</v>
      </c>
      <c r="L131" s="28"/>
    </row>
    <row r="132" spans="2:12" s="1" customFormat="1" ht="16.5" customHeight="1">
      <c r="B132" s="28"/>
      <c r="E132" s="226" t="str">
        <f>E7</f>
        <v>Archeoskanzen Bojná</v>
      </c>
      <c r="F132" s="227"/>
      <c r="G132" s="227"/>
      <c r="H132" s="227"/>
      <c r="L132" s="28"/>
    </row>
    <row r="133" spans="2:12" ht="12" customHeight="1">
      <c r="B133" s="16"/>
      <c r="C133" s="23" t="s">
        <v>287</v>
      </c>
      <c r="L133" s="16"/>
    </row>
    <row r="134" spans="2:12" ht="16.5" customHeight="1">
      <c r="B134" s="16"/>
      <c r="E134" s="226" t="s">
        <v>909</v>
      </c>
      <c r="F134" s="183"/>
      <c r="G134" s="183"/>
      <c r="H134" s="183"/>
      <c r="L134" s="16"/>
    </row>
    <row r="135" spans="2:12" ht="12" customHeight="1">
      <c r="B135" s="16"/>
      <c r="C135" s="23" t="s">
        <v>289</v>
      </c>
      <c r="L135" s="16"/>
    </row>
    <row r="136" spans="2:12" s="1" customFormat="1" ht="16.5" customHeight="1">
      <c r="B136" s="28"/>
      <c r="E136" s="221" t="s">
        <v>1659</v>
      </c>
      <c r="F136" s="228"/>
      <c r="G136" s="228"/>
      <c r="H136" s="228"/>
      <c r="L136" s="28"/>
    </row>
    <row r="137" spans="2:12" s="1" customFormat="1" ht="12" customHeight="1">
      <c r="B137" s="28"/>
      <c r="C137" s="23" t="s">
        <v>291</v>
      </c>
      <c r="L137" s="28"/>
    </row>
    <row r="138" spans="2:12" s="1" customFormat="1" ht="16.5" customHeight="1">
      <c r="B138" s="28"/>
      <c r="E138" s="208" t="str">
        <f>E13</f>
        <v>SO-2.3_AA - Architektonicko stavebné riešenie, statika</v>
      </c>
      <c r="F138" s="228"/>
      <c r="G138" s="228"/>
      <c r="H138" s="228"/>
      <c r="L138" s="28"/>
    </row>
    <row r="139" spans="2:12" s="1" customFormat="1" ht="6.9" customHeight="1">
      <c r="B139" s="28"/>
      <c r="L139" s="28"/>
    </row>
    <row r="140" spans="2:12" s="1" customFormat="1" ht="12" customHeight="1">
      <c r="B140" s="28"/>
      <c r="C140" s="23" t="s">
        <v>19</v>
      </c>
      <c r="F140" s="21" t="str">
        <f>F16</f>
        <v>okrajová časť obce Bojná</v>
      </c>
      <c r="I140" s="23" t="s">
        <v>21</v>
      </c>
      <c r="J140" s="51" t="str">
        <f>IF(J16="","",J16)</f>
        <v>19. 6. 2024</v>
      </c>
      <c r="L140" s="28"/>
    </row>
    <row r="141" spans="2:12" s="1" customFormat="1" ht="6.9" customHeight="1">
      <c r="B141" s="28"/>
      <c r="L141" s="28"/>
    </row>
    <row r="142" spans="2:12" s="1" customFormat="1" ht="40.049999999999997" customHeight="1">
      <c r="B142" s="28"/>
      <c r="C142" s="23" t="s">
        <v>23</v>
      </c>
      <c r="F142" s="21" t="str">
        <f>E19</f>
        <v>Obec Bojná, 201 Bojná, 956 01 Bojná</v>
      </c>
      <c r="I142" s="23" t="s">
        <v>29</v>
      </c>
      <c r="J142" s="26" t="str">
        <f>E25</f>
        <v>Projekt design s.r.o., Brezová 89/1B, Tovarníky</v>
      </c>
      <c r="L142" s="28"/>
    </row>
    <row r="143" spans="2:12" s="1" customFormat="1" ht="40.049999999999997" customHeight="1">
      <c r="B143" s="28"/>
      <c r="C143" s="23" t="s">
        <v>27</v>
      </c>
      <c r="F143" s="21" t="str">
        <f>IF(E22="","",E22)</f>
        <v>Vyplň údaj</v>
      </c>
      <c r="I143" s="23" t="s">
        <v>32</v>
      </c>
      <c r="J143" s="26" t="str">
        <f>E28</f>
        <v>Projekt design s.r.o., Brezová 89/1B, Tovarníky</v>
      </c>
      <c r="L143" s="28"/>
    </row>
    <row r="144" spans="2:12" s="1" customFormat="1" ht="10.35" customHeight="1">
      <c r="B144" s="28"/>
      <c r="L144" s="28"/>
    </row>
    <row r="145" spans="2:65" s="10" customFormat="1" ht="29.25" customHeight="1">
      <c r="B145" s="118"/>
      <c r="C145" s="119" t="s">
        <v>304</v>
      </c>
      <c r="D145" s="120" t="s">
        <v>60</v>
      </c>
      <c r="E145" s="120" t="s">
        <v>56</v>
      </c>
      <c r="F145" s="120" t="s">
        <v>7531</v>
      </c>
      <c r="G145" s="120" t="s">
        <v>305</v>
      </c>
      <c r="H145" s="120" t="s">
        <v>306</v>
      </c>
      <c r="I145" s="120" t="s">
        <v>307</v>
      </c>
      <c r="J145" s="121" t="s">
        <v>295</v>
      </c>
      <c r="K145" s="122" t="s">
        <v>308</v>
      </c>
      <c r="L145" s="118"/>
      <c r="M145" s="58" t="s">
        <v>1</v>
      </c>
      <c r="N145" s="59" t="s">
        <v>39</v>
      </c>
      <c r="O145" s="59" t="s">
        <v>309</v>
      </c>
      <c r="P145" s="59" t="s">
        <v>310</v>
      </c>
      <c r="Q145" s="59" t="s">
        <v>311</v>
      </c>
      <c r="R145" s="59" t="s">
        <v>312</v>
      </c>
      <c r="S145" s="59" t="s">
        <v>313</v>
      </c>
      <c r="T145" s="60" t="s">
        <v>314</v>
      </c>
    </row>
    <row r="146" spans="2:65" s="1" customFormat="1" ht="22.8" customHeight="1">
      <c r="B146" s="28"/>
      <c r="C146" s="63" t="s">
        <v>296</v>
      </c>
      <c r="J146" s="123">
        <f>BK146</f>
        <v>0</v>
      </c>
      <c r="L146" s="28"/>
      <c r="M146" s="61"/>
      <c r="N146" s="52"/>
      <c r="O146" s="52"/>
      <c r="P146" s="124">
        <f>P147+P193+P196+P277</f>
        <v>0</v>
      </c>
      <c r="Q146" s="52"/>
      <c r="R146" s="124">
        <f>R147+R193+R196+R277</f>
        <v>37456.304472000003</v>
      </c>
      <c r="S146" s="52"/>
      <c r="T146" s="125">
        <f>T147+T193+T196+T277</f>
        <v>0</v>
      </c>
      <c r="AT146" s="13" t="s">
        <v>74</v>
      </c>
      <c r="AU146" s="13" t="s">
        <v>297</v>
      </c>
      <c r="BK146" s="126">
        <f>BK147+BK193+BK196+BK277</f>
        <v>0</v>
      </c>
    </row>
    <row r="147" spans="2:65" s="11" customFormat="1" ht="25.95" customHeight="1">
      <c r="B147" s="127"/>
      <c r="D147" s="128" t="s">
        <v>74</v>
      </c>
      <c r="E147" s="129" t="s">
        <v>546</v>
      </c>
      <c r="F147" s="129" t="s">
        <v>547</v>
      </c>
      <c r="I147" s="130"/>
      <c r="J147" s="131">
        <f>BK147</f>
        <v>0</v>
      </c>
      <c r="L147" s="127"/>
      <c r="M147" s="132"/>
      <c r="P147" s="133">
        <f>P148+P155+P168+P170+P173+P182+P191</f>
        <v>0</v>
      </c>
      <c r="R147" s="133">
        <f>R148+R155+R168+R170+R173+R182+R191</f>
        <v>27519.705115000004</v>
      </c>
      <c r="T147" s="134">
        <f>T148+T155+T168+T170+T173+T182+T191</f>
        <v>0</v>
      </c>
      <c r="AR147" s="128" t="s">
        <v>82</v>
      </c>
      <c r="AT147" s="135" t="s">
        <v>74</v>
      </c>
      <c r="AU147" s="135" t="s">
        <v>75</v>
      </c>
      <c r="AY147" s="128" t="s">
        <v>317</v>
      </c>
      <c r="BK147" s="136">
        <f>BK148+BK155+BK168+BK170+BK173+BK182+BK191</f>
        <v>0</v>
      </c>
    </row>
    <row r="148" spans="2:65" s="11" customFormat="1" ht="22.8" customHeight="1">
      <c r="B148" s="127"/>
      <c r="D148" s="128" t="s">
        <v>74</v>
      </c>
      <c r="E148" s="137" t="s">
        <v>82</v>
      </c>
      <c r="F148" s="137" t="s">
        <v>548</v>
      </c>
      <c r="I148" s="130"/>
      <c r="J148" s="138">
        <f>BK148</f>
        <v>0</v>
      </c>
      <c r="L148" s="127"/>
      <c r="M148" s="132"/>
      <c r="P148" s="133">
        <f>SUM(P149:P154)</f>
        <v>0</v>
      </c>
      <c r="R148" s="133">
        <f>SUM(R149:R154)</f>
        <v>0</v>
      </c>
      <c r="T148" s="134">
        <f>SUM(T149:T154)</f>
        <v>0</v>
      </c>
      <c r="AR148" s="128" t="s">
        <v>82</v>
      </c>
      <c r="AT148" s="135" t="s">
        <v>74</v>
      </c>
      <c r="AU148" s="135" t="s">
        <v>82</v>
      </c>
      <c r="AY148" s="128" t="s">
        <v>317</v>
      </c>
      <c r="BK148" s="136">
        <f>SUM(BK149:BK154)</f>
        <v>0</v>
      </c>
    </row>
    <row r="149" spans="2:65" s="1" customFormat="1" ht="37.799999999999997" customHeight="1">
      <c r="B149" s="139"/>
      <c r="C149" s="140" t="s">
        <v>82</v>
      </c>
      <c r="D149" s="140" t="s">
        <v>319</v>
      </c>
      <c r="E149" s="141" t="s">
        <v>690</v>
      </c>
      <c r="F149" s="142" t="s">
        <v>691</v>
      </c>
      <c r="G149" s="143" t="s">
        <v>322</v>
      </c>
      <c r="H149" s="144">
        <v>5.2830000000000004</v>
      </c>
      <c r="I149" s="145"/>
      <c r="J149" s="146">
        <f t="shared" ref="J149:J154" si="0">ROUND(I149*H149,2)</f>
        <v>0</v>
      </c>
      <c r="K149" s="147"/>
      <c r="L149" s="28"/>
      <c r="M149" s="148" t="s">
        <v>1</v>
      </c>
      <c r="N149" s="149" t="s">
        <v>41</v>
      </c>
      <c r="P149" s="150">
        <f t="shared" ref="P149:P154" si="1">O149*H149</f>
        <v>0</v>
      </c>
      <c r="Q149" s="150">
        <v>0</v>
      </c>
      <c r="R149" s="150">
        <f t="shared" ref="R149:R154" si="2">Q149*H149</f>
        <v>0</v>
      </c>
      <c r="S149" s="150">
        <v>0</v>
      </c>
      <c r="T149" s="151">
        <f t="shared" ref="T149:T154" si="3">S149*H149</f>
        <v>0</v>
      </c>
      <c r="AR149" s="152" t="s">
        <v>259</v>
      </c>
      <c r="AT149" s="152" t="s">
        <v>319</v>
      </c>
      <c r="AU149" s="152" t="s">
        <v>87</v>
      </c>
      <c r="AY149" s="13" t="s">
        <v>317</v>
      </c>
      <c r="BE149" s="153">
        <f t="shared" ref="BE149:BE154" si="4">IF(N149="základná",J149,0)</f>
        <v>0</v>
      </c>
      <c r="BF149" s="153">
        <f t="shared" ref="BF149:BF154" si="5">IF(N149="znížená",J149,0)</f>
        <v>0</v>
      </c>
      <c r="BG149" s="153">
        <f t="shared" ref="BG149:BG154" si="6">IF(N149="zákl. prenesená",J149,0)</f>
        <v>0</v>
      </c>
      <c r="BH149" s="153">
        <f t="shared" ref="BH149:BH154" si="7">IF(N149="zníž. prenesená",J149,0)</f>
        <v>0</v>
      </c>
      <c r="BI149" s="153">
        <f t="shared" ref="BI149:BI154" si="8">IF(N149="nulová",J149,0)</f>
        <v>0</v>
      </c>
      <c r="BJ149" s="13" t="s">
        <v>87</v>
      </c>
      <c r="BK149" s="153">
        <f t="shared" ref="BK149:BK154" si="9">ROUND(I149*H149,2)</f>
        <v>0</v>
      </c>
      <c r="BL149" s="13" t="s">
        <v>259</v>
      </c>
      <c r="BM149" s="152" t="s">
        <v>1665</v>
      </c>
    </row>
    <row r="150" spans="2:65" s="1" customFormat="1" ht="24.15" customHeight="1">
      <c r="B150" s="139"/>
      <c r="C150" s="140" t="s">
        <v>87</v>
      </c>
      <c r="D150" s="140" t="s">
        <v>319</v>
      </c>
      <c r="E150" s="141" t="s">
        <v>699</v>
      </c>
      <c r="F150" s="142" t="s">
        <v>916</v>
      </c>
      <c r="G150" s="143" t="s">
        <v>322</v>
      </c>
      <c r="H150" s="144">
        <v>416.05200000000002</v>
      </c>
      <c r="I150" s="145"/>
      <c r="J150" s="146">
        <f t="shared" si="0"/>
        <v>0</v>
      </c>
      <c r="K150" s="147"/>
      <c r="L150" s="28"/>
      <c r="M150" s="148" t="s">
        <v>1</v>
      </c>
      <c r="N150" s="149" t="s">
        <v>41</v>
      </c>
      <c r="P150" s="150">
        <f t="shared" si="1"/>
        <v>0</v>
      </c>
      <c r="Q150" s="150">
        <v>0</v>
      </c>
      <c r="R150" s="150">
        <f t="shared" si="2"/>
        <v>0</v>
      </c>
      <c r="S150" s="150">
        <v>0</v>
      </c>
      <c r="T150" s="151">
        <f t="shared" si="3"/>
        <v>0</v>
      </c>
      <c r="AR150" s="152" t="s">
        <v>259</v>
      </c>
      <c r="AT150" s="152" t="s">
        <v>319</v>
      </c>
      <c r="AU150" s="152" t="s">
        <v>87</v>
      </c>
      <c r="AY150" s="13" t="s">
        <v>317</v>
      </c>
      <c r="BE150" s="153">
        <f t="shared" si="4"/>
        <v>0</v>
      </c>
      <c r="BF150" s="153">
        <f t="shared" si="5"/>
        <v>0</v>
      </c>
      <c r="BG150" s="153">
        <f t="shared" si="6"/>
        <v>0</v>
      </c>
      <c r="BH150" s="153">
        <f t="shared" si="7"/>
        <v>0</v>
      </c>
      <c r="BI150" s="153">
        <f t="shared" si="8"/>
        <v>0</v>
      </c>
      <c r="BJ150" s="13" t="s">
        <v>87</v>
      </c>
      <c r="BK150" s="153">
        <f t="shared" si="9"/>
        <v>0</v>
      </c>
      <c r="BL150" s="13" t="s">
        <v>259</v>
      </c>
      <c r="BM150" s="152" t="s">
        <v>1666</v>
      </c>
    </row>
    <row r="151" spans="2:65" s="1" customFormat="1" ht="24.15" customHeight="1">
      <c r="B151" s="139"/>
      <c r="C151" s="140" t="s">
        <v>92</v>
      </c>
      <c r="D151" s="140" t="s">
        <v>319</v>
      </c>
      <c r="E151" s="141" t="s">
        <v>702</v>
      </c>
      <c r="F151" s="142" t="s">
        <v>703</v>
      </c>
      <c r="G151" s="143" t="s">
        <v>322</v>
      </c>
      <c r="H151" s="144">
        <v>118.872</v>
      </c>
      <c r="I151" s="145"/>
      <c r="J151" s="146">
        <f t="shared" si="0"/>
        <v>0</v>
      </c>
      <c r="K151" s="147"/>
      <c r="L151" s="28"/>
      <c r="M151" s="148" t="s">
        <v>1</v>
      </c>
      <c r="N151" s="149" t="s">
        <v>41</v>
      </c>
      <c r="P151" s="150">
        <f t="shared" si="1"/>
        <v>0</v>
      </c>
      <c r="Q151" s="150">
        <v>0</v>
      </c>
      <c r="R151" s="150">
        <f t="shared" si="2"/>
        <v>0</v>
      </c>
      <c r="S151" s="150">
        <v>0</v>
      </c>
      <c r="T151" s="151">
        <f t="shared" si="3"/>
        <v>0</v>
      </c>
      <c r="AR151" s="152" t="s">
        <v>259</v>
      </c>
      <c r="AT151" s="152" t="s">
        <v>319</v>
      </c>
      <c r="AU151" s="152" t="s">
        <v>87</v>
      </c>
      <c r="AY151" s="13" t="s">
        <v>317</v>
      </c>
      <c r="BE151" s="153">
        <f t="shared" si="4"/>
        <v>0</v>
      </c>
      <c r="BF151" s="153">
        <f t="shared" si="5"/>
        <v>0</v>
      </c>
      <c r="BG151" s="153">
        <f t="shared" si="6"/>
        <v>0</v>
      </c>
      <c r="BH151" s="153">
        <f t="shared" si="7"/>
        <v>0</v>
      </c>
      <c r="BI151" s="153">
        <f t="shared" si="8"/>
        <v>0</v>
      </c>
      <c r="BJ151" s="13" t="s">
        <v>87</v>
      </c>
      <c r="BK151" s="153">
        <f t="shared" si="9"/>
        <v>0</v>
      </c>
      <c r="BL151" s="13" t="s">
        <v>259</v>
      </c>
      <c r="BM151" s="152" t="s">
        <v>1667</v>
      </c>
    </row>
    <row r="152" spans="2:65" s="1" customFormat="1" ht="37.799999999999997" customHeight="1">
      <c r="B152" s="139"/>
      <c r="C152" s="140" t="s">
        <v>259</v>
      </c>
      <c r="D152" s="140" t="s">
        <v>319</v>
      </c>
      <c r="E152" s="141" t="s">
        <v>558</v>
      </c>
      <c r="F152" s="142" t="s">
        <v>559</v>
      </c>
      <c r="G152" s="143" t="s">
        <v>322</v>
      </c>
      <c r="H152" s="144">
        <v>416.05200000000002</v>
      </c>
      <c r="I152" s="145"/>
      <c r="J152" s="146">
        <f t="shared" si="0"/>
        <v>0</v>
      </c>
      <c r="K152" s="147"/>
      <c r="L152" s="28"/>
      <c r="M152" s="148" t="s">
        <v>1</v>
      </c>
      <c r="N152" s="149" t="s">
        <v>41</v>
      </c>
      <c r="P152" s="150">
        <f t="shared" si="1"/>
        <v>0</v>
      </c>
      <c r="Q152" s="150">
        <v>0</v>
      </c>
      <c r="R152" s="150">
        <f t="shared" si="2"/>
        <v>0</v>
      </c>
      <c r="S152" s="150">
        <v>0</v>
      </c>
      <c r="T152" s="151">
        <f t="shared" si="3"/>
        <v>0</v>
      </c>
      <c r="AR152" s="152" t="s">
        <v>259</v>
      </c>
      <c r="AT152" s="152" t="s">
        <v>319</v>
      </c>
      <c r="AU152" s="152" t="s">
        <v>87</v>
      </c>
      <c r="AY152" s="13" t="s">
        <v>317</v>
      </c>
      <c r="BE152" s="153">
        <f t="shared" si="4"/>
        <v>0</v>
      </c>
      <c r="BF152" s="153">
        <f t="shared" si="5"/>
        <v>0</v>
      </c>
      <c r="BG152" s="153">
        <f t="shared" si="6"/>
        <v>0</v>
      </c>
      <c r="BH152" s="153">
        <f t="shared" si="7"/>
        <v>0</v>
      </c>
      <c r="BI152" s="153">
        <f t="shared" si="8"/>
        <v>0</v>
      </c>
      <c r="BJ152" s="13" t="s">
        <v>87</v>
      </c>
      <c r="BK152" s="153">
        <f t="shared" si="9"/>
        <v>0</v>
      </c>
      <c r="BL152" s="13" t="s">
        <v>259</v>
      </c>
      <c r="BM152" s="152" t="s">
        <v>1668</v>
      </c>
    </row>
    <row r="153" spans="2:65" s="1" customFormat="1" ht="16.5" customHeight="1">
      <c r="B153" s="139"/>
      <c r="C153" s="140" t="s">
        <v>262</v>
      </c>
      <c r="D153" s="140" t="s">
        <v>319</v>
      </c>
      <c r="E153" s="141" t="s">
        <v>561</v>
      </c>
      <c r="F153" s="142" t="s">
        <v>562</v>
      </c>
      <c r="G153" s="143" t="s">
        <v>322</v>
      </c>
      <c r="H153" s="144">
        <v>416.05200000000002</v>
      </c>
      <c r="I153" s="145"/>
      <c r="J153" s="146">
        <f t="shared" si="0"/>
        <v>0</v>
      </c>
      <c r="K153" s="147"/>
      <c r="L153" s="28"/>
      <c r="M153" s="148" t="s">
        <v>1</v>
      </c>
      <c r="N153" s="149" t="s">
        <v>41</v>
      </c>
      <c r="P153" s="150">
        <f t="shared" si="1"/>
        <v>0</v>
      </c>
      <c r="Q153" s="150">
        <v>0</v>
      </c>
      <c r="R153" s="150">
        <f t="shared" si="2"/>
        <v>0</v>
      </c>
      <c r="S153" s="150">
        <v>0</v>
      </c>
      <c r="T153" s="151">
        <f t="shared" si="3"/>
        <v>0</v>
      </c>
      <c r="AR153" s="152" t="s">
        <v>259</v>
      </c>
      <c r="AT153" s="152" t="s">
        <v>319</v>
      </c>
      <c r="AU153" s="152" t="s">
        <v>87</v>
      </c>
      <c r="AY153" s="13" t="s">
        <v>317</v>
      </c>
      <c r="BE153" s="153">
        <f t="shared" si="4"/>
        <v>0</v>
      </c>
      <c r="BF153" s="153">
        <f t="shared" si="5"/>
        <v>0</v>
      </c>
      <c r="BG153" s="153">
        <f t="shared" si="6"/>
        <v>0</v>
      </c>
      <c r="BH153" s="153">
        <f t="shared" si="7"/>
        <v>0</v>
      </c>
      <c r="BI153" s="153">
        <f t="shared" si="8"/>
        <v>0</v>
      </c>
      <c r="BJ153" s="13" t="s">
        <v>87</v>
      </c>
      <c r="BK153" s="153">
        <f t="shared" si="9"/>
        <v>0</v>
      </c>
      <c r="BL153" s="13" t="s">
        <v>259</v>
      </c>
      <c r="BM153" s="152" t="s">
        <v>1669</v>
      </c>
    </row>
    <row r="154" spans="2:65" s="1" customFormat="1" ht="24.15" customHeight="1">
      <c r="B154" s="139"/>
      <c r="C154" s="140" t="s">
        <v>265</v>
      </c>
      <c r="D154" s="140" t="s">
        <v>319</v>
      </c>
      <c r="E154" s="141" t="s">
        <v>1670</v>
      </c>
      <c r="F154" s="142" t="s">
        <v>1008</v>
      </c>
      <c r="G154" s="143" t="s">
        <v>322</v>
      </c>
      <c r="H154" s="144">
        <v>209.20500000000001</v>
      </c>
      <c r="I154" s="145"/>
      <c r="J154" s="146">
        <f t="shared" si="0"/>
        <v>0</v>
      </c>
      <c r="K154" s="147"/>
      <c r="L154" s="28"/>
      <c r="M154" s="148" t="s">
        <v>1</v>
      </c>
      <c r="N154" s="149" t="s">
        <v>41</v>
      </c>
      <c r="P154" s="150">
        <f t="shared" si="1"/>
        <v>0</v>
      </c>
      <c r="Q154" s="150">
        <v>0</v>
      </c>
      <c r="R154" s="150">
        <f t="shared" si="2"/>
        <v>0</v>
      </c>
      <c r="S154" s="150">
        <v>0</v>
      </c>
      <c r="T154" s="151">
        <f t="shared" si="3"/>
        <v>0</v>
      </c>
      <c r="AR154" s="152" t="s">
        <v>259</v>
      </c>
      <c r="AT154" s="152" t="s">
        <v>319</v>
      </c>
      <c r="AU154" s="152" t="s">
        <v>87</v>
      </c>
      <c r="AY154" s="13" t="s">
        <v>317</v>
      </c>
      <c r="BE154" s="153">
        <f t="shared" si="4"/>
        <v>0</v>
      </c>
      <c r="BF154" s="153">
        <f t="shared" si="5"/>
        <v>0</v>
      </c>
      <c r="BG154" s="153">
        <f t="shared" si="6"/>
        <v>0</v>
      </c>
      <c r="BH154" s="153">
        <f t="shared" si="7"/>
        <v>0</v>
      </c>
      <c r="BI154" s="153">
        <f t="shared" si="8"/>
        <v>0</v>
      </c>
      <c r="BJ154" s="13" t="s">
        <v>87</v>
      </c>
      <c r="BK154" s="153">
        <f t="shared" si="9"/>
        <v>0</v>
      </c>
      <c r="BL154" s="13" t="s">
        <v>259</v>
      </c>
      <c r="BM154" s="152" t="s">
        <v>1671</v>
      </c>
    </row>
    <row r="155" spans="2:65" s="11" customFormat="1" ht="22.8" customHeight="1">
      <c r="B155" s="127"/>
      <c r="D155" s="128" t="s">
        <v>74</v>
      </c>
      <c r="E155" s="137" t="s">
        <v>87</v>
      </c>
      <c r="F155" s="137" t="s">
        <v>564</v>
      </c>
      <c r="I155" s="130"/>
      <c r="J155" s="138">
        <f>BK155</f>
        <v>0</v>
      </c>
      <c r="L155" s="127"/>
      <c r="M155" s="132"/>
      <c r="P155" s="133">
        <f>SUM(P156:P167)</f>
        <v>0</v>
      </c>
      <c r="R155" s="133">
        <f>SUM(R156:R167)</f>
        <v>5421.2504039999994</v>
      </c>
      <c r="T155" s="134">
        <f>SUM(T156:T167)</f>
        <v>0</v>
      </c>
      <c r="AR155" s="128" t="s">
        <v>82</v>
      </c>
      <c r="AT155" s="135" t="s">
        <v>74</v>
      </c>
      <c r="AU155" s="135" t="s">
        <v>82</v>
      </c>
      <c r="AY155" s="128" t="s">
        <v>317</v>
      </c>
      <c r="BK155" s="136">
        <f>SUM(BK156:BK167)</f>
        <v>0</v>
      </c>
    </row>
    <row r="156" spans="2:65" s="1" customFormat="1" ht="24.15" customHeight="1">
      <c r="B156" s="139"/>
      <c r="C156" s="140" t="s">
        <v>268</v>
      </c>
      <c r="D156" s="140" t="s">
        <v>319</v>
      </c>
      <c r="E156" s="141" t="s">
        <v>1672</v>
      </c>
      <c r="F156" s="142" t="s">
        <v>1673</v>
      </c>
      <c r="G156" s="143" t="s">
        <v>375</v>
      </c>
      <c r="H156" s="144">
        <v>209.20500000000001</v>
      </c>
      <c r="I156" s="145"/>
      <c r="J156" s="146">
        <f t="shared" ref="J156:J167" si="10">ROUND(I156*H156,2)</f>
        <v>0</v>
      </c>
      <c r="K156" s="147"/>
      <c r="L156" s="28"/>
      <c r="M156" s="148" t="s">
        <v>1</v>
      </c>
      <c r="N156" s="149" t="s">
        <v>41</v>
      </c>
      <c r="P156" s="150">
        <f t="shared" ref="P156:P167" si="11">O156*H156</f>
        <v>0</v>
      </c>
      <c r="Q156" s="150">
        <v>0</v>
      </c>
      <c r="R156" s="150">
        <f t="shared" ref="R156:R167" si="12">Q156*H156</f>
        <v>0</v>
      </c>
      <c r="S156" s="150">
        <v>0</v>
      </c>
      <c r="T156" s="151">
        <f t="shared" ref="T156:T167" si="13">S156*H156</f>
        <v>0</v>
      </c>
      <c r="AR156" s="152" t="s">
        <v>259</v>
      </c>
      <c r="AT156" s="152" t="s">
        <v>319</v>
      </c>
      <c r="AU156" s="152" t="s">
        <v>87</v>
      </c>
      <c r="AY156" s="13" t="s">
        <v>317</v>
      </c>
      <c r="BE156" s="153">
        <f t="shared" ref="BE156:BE167" si="14">IF(N156="základná",J156,0)</f>
        <v>0</v>
      </c>
      <c r="BF156" s="153">
        <f t="shared" ref="BF156:BF167" si="15">IF(N156="znížená",J156,0)</f>
        <v>0</v>
      </c>
      <c r="BG156" s="153">
        <f t="shared" ref="BG156:BG167" si="16">IF(N156="zákl. prenesená",J156,0)</f>
        <v>0</v>
      </c>
      <c r="BH156" s="153">
        <f t="shared" ref="BH156:BH167" si="17">IF(N156="zníž. prenesená",J156,0)</f>
        <v>0</v>
      </c>
      <c r="BI156" s="153">
        <f t="shared" ref="BI156:BI167" si="18">IF(N156="nulová",J156,0)</f>
        <v>0</v>
      </c>
      <c r="BJ156" s="13" t="s">
        <v>87</v>
      </c>
      <c r="BK156" s="153">
        <f t="shared" ref="BK156:BK167" si="19">ROUND(I156*H156,2)</f>
        <v>0</v>
      </c>
      <c r="BL156" s="13" t="s">
        <v>259</v>
      </c>
      <c r="BM156" s="152" t="s">
        <v>1674</v>
      </c>
    </row>
    <row r="157" spans="2:65" s="1" customFormat="1" ht="24.15" customHeight="1">
      <c r="B157" s="139"/>
      <c r="C157" s="140" t="s">
        <v>271</v>
      </c>
      <c r="D157" s="140" t="s">
        <v>319</v>
      </c>
      <c r="E157" s="141" t="s">
        <v>1675</v>
      </c>
      <c r="F157" s="142" t="s">
        <v>1676</v>
      </c>
      <c r="G157" s="143" t="s">
        <v>322</v>
      </c>
      <c r="H157" s="144">
        <v>2.952</v>
      </c>
      <c r="I157" s="145"/>
      <c r="J157" s="146">
        <f t="shared" si="10"/>
        <v>0</v>
      </c>
      <c r="K157" s="147"/>
      <c r="L157" s="28"/>
      <c r="M157" s="148" t="s">
        <v>1</v>
      </c>
      <c r="N157" s="149" t="s">
        <v>41</v>
      </c>
      <c r="P157" s="150">
        <f t="shared" si="11"/>
        <v>0</v>
      </c>
      <c r="Q157" s="150">
        <v>6.1109999999999998</v>
      </c>
      <c r="R157" s="150">
        <f t="shared" si="12"/>
        <v>18.039671999999999</v>
      </c>
      <c r="S157" s="150">
        <v>0</v>
      </c>
      <c r="T157" s="151">
        <f t="shared" si="13"/>
        <v>0</v>
      </c>
      <c r="AR157" s="152" t="s">
        <v>259</v>
      </c>
      <c r="AT157" s="152" t="s">
        <v>319</v>
      </c>
      <c r="AU157" s="152" t="s">
        <v>87</v>
      </c>
      <c r="AY157" s="13" t="s">
        <v>317</v>
      </c>
      <c r="BE157" s="153">
        <f t="shared" si="14"/>
        <v>0</v>
      </c>
      <c r="BF157" s="153">
        <f t="shared" si="15"/>
        <v>0</v>
      </c>
      <c r="BG157" s="153">
        <f t="shared" si="16"/>
        <v>0</v>
      </c>
      <c r="BH157" s="153">
        <f t="shared" si="17"/>
        <v>0</v>
      </c>
      <c r="BI157" s="153">
        <f t="shared" si="18"/>
        <v>0</v>
      </c>
      <c r="BJ157" s="13" t="s">
        <v>87</v>
      </c>
      <c r="BK157" s="153">
        <f t="shared" si="19"/>
        <v>0</v>
      </c>
      <c r="BL157" s="13" t="s">
        <v>259</v>
      </c>
      <c r="BM157" s="152" t="s">
        <v>1677</v>
      </c>
    </row>
    <row r="158" spans="2:65" s="1" customFormat="1" ht="24.15" customHeight="1">
      <c r="B158" s="139"/>
      <c r="C158" s="140" t="s">
        <v>274</v>
      </c>
      <c r="D158" s="140" t="s">
        <v>319</v>
      </c>
      <c r="E158" s="141" t="s">
        <v>1678</v>
      </c>
      <c r="F158" s="142" t="s">
        <v>1679</v>
      </c>
      <c r="G158" s="143" t="s">
        <v>322</v>
      </c>
      <c r="H158" s="144">
        <v>23.928000000000001</v>
      </c>
      <c r="I158" s="145"/>
      <c r="J158" s="146">
        <f t="shared" si="10"/>
        <v>0</v>
      </c>
      <c r="K158" s="147"/>
      <c r="L158" s="28"/>
      <c r="M158" s="148" t="s">
        <v>1</v>
      </c>
      <c r="N158" s="149" t="s">
        <v>41</v>
      </c>
      <c r="P158" s="150">
        <f t="shared" si="11"/>
        <v>0</v>
      </c>
      <c r="Q158" s="150">
        <v>63.744</v>
      </c>
      <c r="R158" s="150">
        <f t="shared" si="12"/>
        <v>1525.2664320000001</v>
      </c>
      <c r="S158" s="150">
        <v>0</v>
      </c>
      <c r="T158" s="151">
        <f t="shared" si="13"/>
        <v>0</v>
      </c>
      <c r="AR158" s="152" t="s">
        <v>259</v>
      </c>
      <c r="AT158" s="152" t="s">
        <v>319</v>
      </c>
      <c r="AU158" s="152" t="s">
        <v>87</v>
      </c>
      <c r="AY158" s="13" t="s">
        <v>317</v>
      </c>
      <c r="BE158" s="153">
        <f t="shared" si="14"/>
        <v>0</v>
      </c>
      <c r="BF158" s="153">
        <f t="shared" si="15"/>
        <v>0</v>
      </c>
      <c r="BG158" s="153">
        <f t="shared" si="16"/>
        <v>0</v>
      </c>
      <c r="BH158" s="153">
        <f t="shared" si="17"/>
        <v>0</v>
      </c>
      <c r="BI158" s="153">
        <f t="shared" si="18"/>
        <v>0</v>
      </c>
      <c r="BJ158" s="13" t="s">
        <v>87</v>
      </c>
      <c r="BK158" s="153">
        <f t="shared" si="19"/>
        <v>0</v>
      </c>
      <c r="BL158" s="13" t="s">
        <v>259</v>
      </c>
      <c r="BM158" s="152" t="s">
        <v>1680</v>
      </c>
    </row>
    <row r="159" spans="2:65" s="1" customFormat="1" ht="24.15" customHeight="1">
      <c r="B159" s="139"/>
      <c r="C159" s="140" t="s">
        <v>277</v>
      </c>
      <c r="D159" s="140" t="s">
        <v>319</v>
      </c>
      <c r="E159" s="141" t="s">
        <v>1102</v>
      </c>
      <c r="F159" s="142" t="s">
        <v>1681</v>
      </c>
      <c r="G159" s="143" t="s">
        <v>322</v>
      </c>
      <c r="H159" s="144">
        <v>29.878</v>
      </c>
      <c r="I159" s="145"/>
      <c r="J159" s="146">
        <f t="shared" si="10"/>
        <v>0</v>
      </c>
      <c r="K159" s="147"/>
      <c r="L159" s="28"/>
      <c r="M159" s="148" t="s">
        <v>1</v>
      </c>
      <c r="N159" s="149" t="s">
        <v>41</v>
      </c>
      <c r="P159" s="150">
        <f t="shared" si="11"/>
        <v>0</v>
      </c>
      <c r="Q159" s="150">
        <v>66.093999999999994</v>
      </c>
      <c r="R159" s="150">
        <f t="shared" si="12"/>
        <v>1974.7565319999999</v>
      </c>
      <c r="S159" s="150">
        <v>0</v>
      </c>
      <c r="T159" s="151">
        <f t="shared" si="13"/>
        <v>0</v>
      </c>
      <c r="AR159" s="152" t="s">
        <v>259</v>
      </c>
      <c r="AT159" s="152" t="s">
        <v>319</v>
      </c>
      <c r="AU159" s="152" t="s">
        <v>87</v>
      </c>
      <c r="AY159" s="13" t="s">
        <v>317</v>
      </c>
      <c r="BE159" s="153">
        <f t="shared" si="14"/>
        <v>0</v>
      </c>
      <c r="BF159" s="153">
        <f t="shared" si="15"/>
        <v>0</v>
      </c>
      <c r="BG159" s="153">
        <f t="shared" si="16"/>
        <v>0</v>
      </c>
      <c r="BH159" s="153">
        <f t="shared" si="17"/>
        <v>0</v>
      </c>
      <c r="BI159" s="153">
        <f t="shared" si="18"/>
        <v>0</v>
      </c>
      <c r="BJ159" s="13" t="s">
        <v>87</v>
      </c>
      <c r="BK159" s="153">
        <f t="shared" si="19"/>
        <v>0</v>
      </c>
      <c r="BL159" s="13" t="s">
        <v>259</v>
      </c>
      <c r="BM159" s="152" t="s">
        <v>1682</v>
      </c>
    </row>
    <row r="160" spans="2:65" s="1" customFormat="1" ht="21.75" customHeight="1">
      <c r="B160" s="139"/>
      <c r="C160" s="140" t="s">
        <v>280</v>
      </c>
      <c r="D160" s="140" t="s">
        <v>319</v>
      </c>
      <c r="E160" s="141" t="s">
        <v>1683</v>
      </c>
      <c r="F160" s="142" t="s">
        <v>1684</v>
      </c>
      <c r="G160" s="143" t="s">
        <v>375</v>
      </c>
      <c r="H160" s="144">
        <v>15.75</v>
      </c>
      <c r="I160" s="145"/>
      <c r="J160" s="146">
        <f t="shared" si="10"/>
        <v>0</v>
      </c>
      <c r="K160" s="147"/>
      <c r="L160" s="28"/>
      <c r="M160" s="148" t="s">
        <v>1</v>
      </c>
      <c r="N160" s="149" t="s">
        <v>41</v>
      </c>
      <c r="P160" s="150">
        <f t="shared" si="11"/>
        <v>0</v>
      </c>
      <c r="Q160" s="150">
        <v>1.0999999999999999E-2</v>
      </c>
      <c r="R160" s="150">
        <f t="shared" si="12"/>
        <v>0.17324999999999999</v>
      </c>
      <c r="S160" s="150">
        <v>0</v>
      </c>
      <c r="T160" s="151">
        <f t="shared" si="13"/>
        <v>0</v>
      </c>
      <c r="AR160" s="152" t="s">
        <v>259</v>
      </c>
      <c r="AT160" s="152" t="s">
        <v>319</v>
      </c>
      <c r="AU160" s="152" t="s">
        <v>87</v>
      </c>
      <c r="AY160" s="13" t="s">
        <v>317</v>
      </c>
      <c r="BE160" s="153">
        <f t="shared" si="14"/>
        <v>0</v>
      </c>
      <c r="BF160" s="153">
        <f t="shared" si="15"/>
        <v>0</v>
      </c>
      <c r="BG160" s="153">
        <f t="shared" si="16"/>
        <v>0</v>
      </c>
      <c r="BH160" s="153">
        <f t="shared" si="17"/>
        <v>0</v>
      </c>
      <c r="BI160" s="153">
        <f t="shared" si="18"/>
        <v>0</v>
      </c>
      <c r="BJ160" s="13" t="s">
        <v>87</v>
      </c>
      <c r="BK160" s="153">
        <f t="shared" si="19"/>
        <v>0</v>
      </c>
      <c r="BL160" s="13" t="s">
        <v>259</v>
      </c>
      <c r="BM160" s="152" t="s">
        <v>1685</v>
      </c>
    </row>
    <row r="161" spans="2:65" s="1" customFormat="1" ht="21.75" customHeight="1">
      <c r="B161" s="139"/>
      <c r="C161" s="140" t="s">
        <v>358</v>
      </c>
      <c r="D161" s="140" t="s">
        <v>319</v>
      </c>
      <c r="E161" s="141" t="s">
        <v>1686</v>
      </c>
      <c r="F161" s="142" t="s">
        <v>729</v>
      </c>
      <c r="G161" s="143" t="s">
        <v>375</v>
      </c>
      <c r="H161" s="144">
        <v>15.75</v>
      </c>
      <c r="I161" s="145"/>
      <c r="J161" s="146">
        <f t="shared" si="10"/>
        <v>0</v>
      </c>
      <c r="K161" s="147"/>
      <c r="L161" s="28"/>
      <c r="M161" s="148" t="s">
        <v>1</v>
      </c>
      <c r="N161" s="149" t="s">
        <v>41</v>
      </c>
      <c r="P161" s="150">
        <f t="shared" si="11"/>
        <v>0</v>
      </c>
      <c r="Q161" s="150">
        <v>0</v>
      </c>
      <c r="R161" s="150">
        <f t="shared" si="12"/>
        <v>0</v>
      </c>
      <c r="S161" s="150">
        <v>0</v>
      </c>
      <c r="T161" s="151">
        <f t="shared" si="13"/>
        <v>0</v>
      </c>
      <c r="AR161" s="152" t="s">
        <v>259</v>
      </c>
      <c r="AT161" s="152" t="s">
        <v>319</v>
      </c>
      <c r="AU161" s="152" t="s">
        <v>87</v>
      </c>
      <c r="AY161" s="13" t="s">
        <v>317</v>
      </c>
      <c r="BE161" s="153">
        <f t="shared" si="14"/>
        <v>0</v>
      </c>
      <c r="BF161" s="153">
        <f t="shared" si="15"/>
        <v>0</v>
      </c>
      <c r="BG161" s="153">
        <f t="shared" si="16"/>
        <v>0</v>
      </c>
      <c r="BH161" s="153">
        <f t="shared" si="17"/>
        <v>0</v>
      </c>
      <c r="BI161" s="153">
        <f t="shared" si="18"/>
        <v>0</v>
      </c>
      <c r="BJ161" s="13" t="s">
        <v>87</v>
      </c>
      <c r="BK161" s="153">
        <f t="shared" si="19"/>
        <v>0</v>
      </c>
      <c r="BL161" s="13" t="s">
        <v>259</v>
      </c>
      <c r="BM161" s="152" t="s">
        <v>1687</v>
      </c>
    </row>
    <row r="162" spans="2:65" s="1" customFormat="1" ht="16.5" customHeight="1">
      <c r="B162" s="139"/>
      <c r="C162" s="140" t="s">
        <v>362</v>
      </c>
      <c r="D162" s="140" t="s">
        <v>319</v>
      </c>
      <c r="E162" s="141" t="s">
        <v>1688</v>
      </c>
      <c r="F162" s="142" t="s">
        <v>1689</v>
      </c>
      <c r="G162" s="143" t="s">
        <v>356</v>
      </c>
      <c r="H162" s="144">
        <v>1.268</v>
      </c>
      <c r="I162" s="145"/>
      <c r="J162" s="146">
        <f t="shared" si="10"/>
        <v>0</v>
      </c>
      <c r="K162" s="147"/>
      <c r="L162" s="28"/>
      <c r="M162" s="148" t="s">
        <v>1</v>
      </c>
      <c r="N162" s="149" t="s">
        <v>41</v>
      </c>
      <c r="P162" s="150">
        <f t="shared" si="11"/>
        <v>0</v>
      </c>
      <c r="Q162" s="150">
        <v>1.5249999999999999</v>
      </c>
      <c r="R162" s="150">
        <f t="shared" si="12"/>
        <v>1.9337</v>
      </c>
      <c r="S162" s="150">
        <v>0</v>
      </c>
      <c r="T162" s="151">
        <f t="shared" si="13"/>
        <v>0</v>
      </c>
      <c r="AR162" s="152" t="s">
        <v>259</v>
      </c>
      <c r="AT162" s="152" t="s">
        <v>319</v>
      </c>
      <c r="AU162" s="152" t="s">
        <v>87</v>
      </c>
      <c r="AY162" s="13" t="s">
        <v>317</v>
      </c>
      <c r="BE162" s="153">
        <f t="shared" si="14"/>
        <v>0</v>
      </c>
      <c r="BF162" s="153">
        <f t="shared" si="15"/>
        <v>0</v>
      </c>
      <c r="BG162" s="153">
        <f t="shared" si="16"/>
        <v>0</v>
      </c>
      <c r="BH162" s="153">
        <f t="shared" si="17"/>
        <v>0</v>
      </c>
      <c r="BI162" s="153">
        <f t="shared" si="18"/>
        <v>0</v>
      </c>
      <c r="BJ162" s="13" t="s">
        <v>87</v>
      </c>
      <c r="BK162" s="153">
        <f t="shared" si="19"/>
        <v>0</v>
      </c>
      <c r="BL162" s="13" t="s">
        <v>259</v>
      </c>
      <c r="BM162" s="152" t="s">
        <v>1690</v>
      </c>
    </row>
    <row r="163" spans="2:65" s="1" customFormat="1" ht="24.15" customHeight="1">
      <c r="B163" s="139"/>
      <c r="C163" s="140" t="s">
        <v>364</v>
      </c>
      <c r="D163" s="140" t="s">
        <v>319</v>
      </c>
      <c r="E163" s="141" t="s">
        <v>565</v>
      </c>
      <c r="F163" s="142" t="s">
        <v>1691</v>
      </c>
      <c r="G163" s="143" t="s">
        <v>322</v>
      </c>
      <c r="H163" s="144">
        <v>29.209</v>
      </c>
      <c r="I163" s="145"/>
      <c r="J163" s="146">
        <f t="shared" si="10"/>
        <v>0</v>
      </c>
      <c r="K163" s="147"/>
      <c r="L163" s="28"/>
      <c r="M163" s="148" t="s">
        <v>1</v>
      </c>
      <c r="N163" s="149" t="s">
        <v>41</v>
      </c>
      <c r="P163" s="150">
        <f t="shared" si="11"/>
        <v>0</v>
      </c>
      <c r="Q163" s="150">
        <v>64.606999999999999</v>
      </c>
      <c r="R163" s="150">
        <f t="shared" si="12"/>
        <v>1887.105863</v>
      </c>
      <c r="S163" s="150">
        <v>0</v>
      </c>
      <c r="T163" s="151">
        <f t="shared" si="13"/>
        <v>0</v>
      </c>
      <c r="AR163" s="152" t="s">
        <v>259</v>
      </c>
      <c r="AT163" s="152" t="s">
        <v>319</v>
      </c>
      <c r="AU163" s="152" t="s">
        <v>87</v>
      </c>
      <c r="AY163" s="13" t="s">
        <v>317</v>
      </c>
      <c r="BE163" s="153">
        <f t="shared" si="14"/>
        <v>0</v>
      </c>
      <c r="BF163" s="153">
        <f t="shared" si="15"/>
        <v>0</v>
      </c>
      <c r="BG163" s="153">
        <f t="shared" si="16"/>
        <v>0</v>
      </c>
      <c r="BH163" s="153">
        <f t="shared" si="17"/>
        <v>0</v>
      </c>
      <c r="BI163" s="153">
        <f t="shared" si="18"/>
        <v>0</v>
      </c>
      <c r="BJ163" s="13" t="s">
        <v>87</v>
      </c>
      <c r="BK163" s="153">
        <f t="shared" si="19"/>
        <v>0</v>
      </c>
      <c r="BL163" s="13" t="s">
        <v>259</v>
      </c>
      <c r="BM163" s="152" t="s">
        <v>1692</v>
      </c>
    </row>
    <row r="164" spans="2:65" s="1" customFormat="1" ht="24.15" customHeight="1">
      <c r="B164" s="139"/>
      <c r="C164" s="140" t="s">
        <v>368</v>
      </c>
      <c r="D164" s="140" t="s">
        <v>319</v>
      </c>
      <c r="E164" s="141" t="s">
        <v>734</v>
      </c>
      <c r="F164" s="142" t="s">
        <v>1693</v>
      </c>
      <c r="G164" s="143" t="s">
        <v>322</v>
      </c>
      <c r="H164" s="144">
        <v>0.80900000000000005</v>
      </c>
      <c r="I164" s="145"/>
      <c r="J164" s="146">
        <f t="shared" si="10"/>
        <v>0</v>
      </c>
      <c r="K164" s="147"/>
      <c r="L164" s="28"/>
      <c r="M164" s="148" t="s">
        <v>1</v>
      </c>
      <c r="N164" s="149" t="s">
        <v>41</v>
      </c>
      <c r="P164" s="150">
        <f t="shared" si="11"/>
        <v>0</v>
      </c>
      <c r="Q164" s="150">
        <v>1.788</v>
      </c>
      <c r="R164" s="150">
        <f t="shared" si="12"/>
        <v>1.4464920000000001</v>
      </c>
      <c r="S164" s="150">
        <v>0</v>
      </c>
      <c r="T164" s="151">
        <f t="shared" si="13"/>
        <v>0</v>
      </c>
      <c r="AR164" s="152" t="s">
        <v>259</v>
      </c>
      <c r="AT164" s="152" t="s">
        <v>319</v>
      </c>
      <c r="AU164" s="152" t="s">
        <v>87</v>
      </c>
      <c r="AY164" s="13" t="s">
        <v>317</v>
      </c>
      <c r="BE164" s="153">
        <f t="shared" si="14"/>
        <v>0</v>
      </c>
      <c r="BF164" s="153">
        <f t="shared" si="15"/>
        <v>0</v>
      </c>
      <c r="BG164" s="153">
        <f t="shared" si="16"/>
        <v>0</v>
      </c>
      <c r="BH164" s="153">
        <f t="shared" si="17"/>
        <v>0</v>
      </c>
      <c r="BI164" s="153">
        <f t="shared" si="18"/>
        <v>0</v>
      </c>
      <c r="BJ164" s="13" t="s">
        <v>87</v>
      </c>
      <c r="BK164" s="153">
        <f t="shared" si="19"/>
        <v>0</v>
      </c>
      <c r="BL164" s="13" t="s">
        <v>259</v>
      </c>
      <c r="BM164" s="152" t="s">
        <v>1694</v>
      </c>
    </row>
    <row r="165" spans="2:65" s="1" customFormat="1" ht="16.5" customHeight="1">
      <c r="B165" s="139"/>
      <c r="C165" s="140" t="s">
        <v>372</v>
      </c>
      <c r="D165" s="140" t="s">
        <v>319</v>
      </c>
      <c r="E165" s="141" t="s">
        <v>737</v>
      </c>
      <c r="F165" s="142" t="s">
        <v>738</v>
      </c>
      <c r="G165" s="143" t="s">
        <v>375</v>
      </c>
      <c r="H165" s="144">
        <v>123.98399999999999</v>
      </c>
      <c r="I165" s="145"/>
      <c r="J165" s="146">
        <f t="shared" si="10"/>
        <v>0</v>
      </c>
      <c r="K165" s="147"/>
      <c r="L165" s="28"/>
      <c r="M165" s="148" t="s">
        <v>1</v>
      </c>
      <c r="N165" s="149" t="s">
        <v>41</v>
      </c>
      <c r="P165" s="150">
        <f t="shared" si="11"/>
        <v>0</v>
      </c>
      <c r="Q165" s="150">
        <v>8.3000000000000004E-2</v>
      </c>
      <c r="R165" s="150">
        <f t="shared" si="12"/>
        <v>10.290672000000001</v>
      </c>
      <c r="S165" s="150">
        <v>0</v>
      </c>
      <c r="T165" s="151">
        <f t="shared" si="13"/>
        <v>0</v>
      </c>
      <c r="AR165" s="152" t="s">
        <v>259</v>
      </c>
      <c r="AT165" s="152" t="s">
        <v>319</v>
      </c>
      <c r="AU165" s="152" t="s">
        <v>87</v>
      </c>
      <c r="AY165" s="13" t="s">
        <v>317</v>
      </c>
      <c r="BE165" s="153">
        <f t="shared" si="14"/>
        <v>0</v>
      </c>
      <c r="BF165" s="153">
        <f t="shared" si="15"/>
        <v>0</v>
      </c>
      <c r="BG165" s="153">
        <f t="shared" si="16"/>
        <v>0</v>
      </c>
      <c r="BH165" s="153">
        <f t="shared" si="17"/>
        <v>0</v>
      </c>
      <c r="BI165" s="153">
        <f t="shared" si="18"/>
        <v>0</v>
      </c>
      <c r="BJ165" s="13" t="s">
        <v>87</v>
      </c>
      <c r="BK165" s="153">
        <f t="shared" si="19"/>
        <v>0</v>
      </c>
      <c r="BL165" s="13" t="s">
        <v>259</v>
      </c>
      <c r="BM165" s="152" t="s">
        <v>1695</v>
      </c>
    </row>
    <row r="166" spans="2:65" s="1" customFormat="1" ht="16.5" customHeight="1">
      <c r="B166" s="139"/>
      <c r="C166" s="140" t="s">
        <v>377</v>
      </c>
      <c r="D166" s="140" t="s">
        <v>319</v>
      </c>
      <c r="E166" s="141" t="s">
        <v>740</v>
      </c>
      <c r="F166" s="142" t="s">
        <v>741</v>
      </c>
      <c r="G166" s="143" t="s">
        <v>375</v>
      </c>
      <c r="H166" s="144">
        <v>123.98399999999999</v>
      </c>
      <c r="I166" s="145"/>
      <c r="J166" s="146">
        <f t="shared" si="10"/>
        <v>0</v>
      </c>
      <c r="K166" s="147"/>
      <c r="L166" s="28"/>
      <c r="M166" s="148" t="s">
        <v>1</v>
      </c>
      <c r="N166" s="149" t="s">
        <v>41</v>
      </c>
      <c r="P166" s="150">
        <f t="shared" si="11"/>
        <v>0</v>
      </c>
      <c r="Q166" s="150">
        <v>0</v>
      </c>
      <c r="R166" s="150">
        <f t="shared" si="12"/>
        <v>0</v>
      </c>
      <c r="S166" s="150">
        <v>0</v>
      </c>
      <c r="T166" s="151">
        <f t="shared" si="13"/>
        <v>0</v>
      </c>
      <c r="AR166" s="152" t="s">
        <v>259</v>
      </c>
      <c r="AT166" s="152" t="s">
        <v>319</v>
      </c>
      <c r="AU166" s="152" t="s">
        <v>87</v>
      </c>
      <c r="AY166" s="13" t="s">
        <v>317</v>
      </c>
      <c r="BE166" s="153">
        <f t="shared" si="14"/>
        <v>0</v>
      </c>
      <c r="BF166" s="153">
        <f t="shared" si="15"/>
        <v>0</v>
      </c>
      <c r="BG166" s="153">
        <f t="shared" si="16"/>
        <v>0</v>
      </c>
      <c r="BH166" s="153">
        <f t="shared" si="17"/>
        <v>0</v>
      </c>
      <c r="BI166" s="153">
        <f t="shared" si="18"/>
        <v>0</v>
      </c>
      <c r="BJ166" s="13" t="s">
        <v>87</v>
      </c>
      <c r="BK166" s="153">
        <f t="shared" si="19"/>
        <v>0</v>
      </c>
      <c r="BL166" s="13" t="s">
        <v>259</v>
      </c>
      <c r="BM166" s="152" t="s">
        <v>1696</v>
      </c>
    </row>
    <row r="167" spans="2:65" s="1" customFormat="1" ht="16.5" customHeight="1">
      <c r="B167" s="139"/>
      <c r="C167" s="140" t="s">
        <v>383</v>
      </c>
      <c r="D167" s="140" t="s">
        <v>319</v>
      </c>
      <c r="E167" s="141" t="s">
        <v>743</v>
      </c>
      <c r="F167" s="142" t="s">
        <v>1697</v>
      </c>
      <c r="G167" s="143" t="s">
        <v>356</v>
      </c>
      <c r="H167" s="144">
        <v>1.4810000000000001</v>
      </c>
      <c r="I167" s="145"/>
      <c r="J167" s="146">
        <f t="shared" si="10"/>
        <v>0</v>
      </c>
      <c r="K167" s="147"/>
      <c r="L167" s="28"/>
      <c r="M167" s="148" t="s">
        <v>1</v>
      </c>
      <c r="N167" s="149" t="s">
        <v>41</v>
      </c>
      <c r="P167" s="150">
        <f t="shared" si="11"/>
        <v>0</v>
      </c>
      <c r="Q167" s="150">
        <v>1.5109999999999999</v>
      </c>
      <c r="R167" s="150">
        <f t="shared" si="12"/>
        <v>2.2377910000000001</v>
      </c>
      <c r="S167" s="150">
        <v>0</v>
      </c>
      <c r="T167" s="151">
        <f t="shared" si="13"/>
        <v>0</v>
      </c>
      <c r="AR167" s="152" t="s">
        <v>259</v>
      </c>
      <c r="AT167" s="152" t="s">
        <v>319</v>
      </c>
      <c r="AU167" s="152" t="s">
        <v>87</v>
      </c>
      <c r="AY167" s="13" t="s">
        <v>317</v>
      </c>
      <c r="BE167" s="153">
        <f t="shared" si="14"/>
        <v>0</v>
      </c>
      <c r="BF167" s="153">
        <f t="shared" si="15"/>
        <v>0</v>
      </c>
      <c r="BG167" s="153">
        <f t="shared" si="16"/>
        <v>0</v>
      </c>
      <c r="BH167" s="153">
        <f t="shared" si="17"/>
        <v>0</v>
      </c>
      <c r="BI167" s="153">
        <f t="shared" si="18"/>
        <v>0</v>
      </c>
      <c r="BJ167" s="13" t="s">
        <v>87</v>
      </c>
      <c r="BK167" s="153">
        <f t="shared" si="19"/>
        <v>0</v>
      </c>
      <c r="BL167" s="13" t="s">
        <v>259</v>
      </c>
      <c r="BM167" s="152" t="s">
        <v>1698</v>
      </c>
    </row>
    <row r="168" spans="2:65" s="11" customFormat="1" ht="22.8" customHeight="1">
      <c r="B168" s="127"/>
      <c r="D168" s="128" t="s">
        <v>74</v>
      </c>
      <c r="E168" s="137" t="s">
        <v>92</v>
      </c>
      <c r="F168" s="137" t="s">
        <v>1125</v>
      </c>
      <c r="I168" s="130"/>
      <c r="J168" s="138">
        <f>BK168</f>
        <v>0</v>
      </c>
      <c r="L168" s="127"/>
      <c r="M168" s="132"/>
      <c r="P168" s="133">
        <f>P169</f>
        <v>0</v>
      </c>
      <c r="R168" s="133">
        <f>R169</f>
        <v>0.63</v>
      </c>
      <c r="T168" s="134">
        <f>T169</f>
        <v>0</v>
      </c>
      <c r="AR168" s="128" t="s">
        <v>82</v>
      </c>
      <c r="AT168" s="135" t="s">
        <v>74</v>
      </c>
      <c r="AU168" s="135" t="s">
        <v>82</v>
      </c>
      <c r="AY168" s="128" t="s">
        <v>317</v>
      </c>
      <c r="BK168" s="136">
        <f>BK169</f>
        <v>0</v>
      </c>
    </row>
    <row r="169" spans="2:65" s="1" customFormat="1" ht="16.5" customHeight="1">
      <c r="B169" s="139"/>
      <c r="C169" s="140" t="s">
        <v>385</v>
      </c>
      <c r="D169" s="140" t="s">
        <v>319</v>
      </c>
      <c r="E169" s="141" t="s">
        <v>1699</v>
      </c>
      <c r="F169" s="142" t="s">
        <v>1700</v>
      </c>
      <c r="G169" s="143" t="s">
        <v>1701</v>
      </c>
      <c r="H169" s="144">
        <v>1</v>
      </c>
      <c r="I169" s="145"/>
      <c r="J169" s="146">
        <f>ROUND(I169*H169,2)</f>
        <v>0</v>
      </c>
      <c r="K169" s="147"/>
      <c r="L169" s="28"/>
      <c r="M169" s="148" t="s">
        <v>1</v>
      </c>
      <c r="N169" s="149" t="s">
        <v>41</v>
      </c>
      <c r="P169" s="150">
        <f>O169*H169</f>
        <v>0</v>
      </c>
      <c r="Q169" s="150">
        <v>0.63</v>
      </c>
      <c r="R169" s="150">
        <f>Q169*H169</f>
        <v>0.63</v>
      </c>
      <c r="S169" s="150">
        <v>0</v>
      </c>
      <c r="T169" s="151">
        <f>S169*H169</f>
        <v>0</v>
      </c>
      <c r="AR169" s="152" t="s">
        <v>259</v>
      </c>
      <c r="AT169" s="152" t="s">
        <v>319</v>
      </c>
      <c r="AU169" s="152" t="s">
        <v>87</v>
      </c>
      <c r="AY169" s="13" t="s">
        <v>317</v>
      </c>
      <c r="BE169" s="153">
        <f>IF(N169="základná",J169,0)</f>
        <v>0</v>
      </c>
      <c r="BF169" s="153">
        <f>IF(N169="znížená",J169,0)</f>
        <v>0</v>
      </c>
      <c r="BG169" s="153">
        <f>IF(N169="zákl. prenesená",J169,0)</f>
        <v>0</v>
      </c>
      <c r="BH169" s="153">
        <f>IF(N169="zníž. prenesená",J169,0)</f>
        <v>0</v>
      </c>
      <c r="BI169" s="153">
        <f>IF(N169="nulová",J169,0)</f>
        <v>0</v>
      </c>
      <c r="BJ169" s="13" t="s">
        <v>87</v>
      </c>
      <c r="BK169" s="153">
        <f>ROUND(I169*H169,2)</f>
        <v>0</v>
      </c>
      <c r="BL169" s="13" t="s">
        <v>259</v>
      </c>
      <c r="BM169" s="152" t="s">
        <v>1702</v>
      </c>
    </row>
    <row r="170" spans="2:65" s="11" customFormat="1" ht="22.8" customHeight="1">
      <c r="B170" s="127"/>
      <c r="D170" s="128" t="s">
        <v>74</v>
      </c>
      <c r="E170" s="137" t="s">
        <v>259</v>
      </c>
      <c r="F170" s="137" t="s">
        <v>568</v>
      </c>
      <c r="I170" s="130"/>
      <c r="J170" s="138">
        <f>BK170</f>
        <v>0</v>
      </c>
      <c r="L170" s="127"/>
      <c r="M170" s="132"/>
      <c r="P170" s="133">
        <f>SUM(P171:P172)</f>
        <v>0</v>
      </c>
      <c r="R170" s="133">
        <f>SUM(R171:R172)</f>
        <v>3328.4861709999996</v>
      </c>
      <c r="T170" s="134">
        <f>SUM(T171:T172)</f>
        <v>0</v>
      </c>
      <c r="AR170" s="128" t="s">
        <v>82</v>
      </c>
      <c r="AT170" s="135" t="s">
        <v>74</v>
      </c>
      <c r="AU170" s="135" t="s">
        <v>82</v>
      </c>
      <c r="AY170" s="128" t="s">
        <v>317</v>
      </c>
      <c r="BK170" s="136">
        <f>SUM(BK171:BK172)</f>
        <v>0</v>
      </c>
    </row>
    <row r="171" spans="2:65" s="1" customFormat="1" ht="33" customHeight="1">
      <c r="B171" s="139"/>
      <c r="C171" s="140" t="s">
        <v>7</v>
      </c>
      <c r="D171" s="140" t="s">
        <v>319</v>
      </c>
      <c r="E171" s="141" t="s">
        <v>1703</v>
      </c>
      <c r="F171" s="142" t="s">
        <v>1704</v>
      </c>
      <c r="G171" s="143" t="s">
        <v>322</v>
      </c>
      <c r="H171" s="144">
        <v>18.716999999999999</v>
      </c>
      <c r="I171" s="145"/>
      <c r="J171" s="146">
        <f>ROUND(I171*H171,2)</f>
        <v>0</v>
      </c>
      <c r="K171" s="147"/>
      <c r="L171" s="28"/>
      <c r="M171" s="148" t="s">
        <v>1</v>
      </c>
      <c r="N171" s="149" t="s">
        <v>41</v>
      </c>
      <c r="P171" s="150">
        <f>O171*H171</f>
        <v>0</v>
      </c>
      <c r="Q171" s="150">
        <v>39.070999999999998</v>
      </c>
      <c r="R171" s="150">
        <f>Q171*H171</f>
        <v>731.29190699999992</v>
      </c>
      <c r="S171" s="150">
        <v>0</v>
      </c>
      <c r="T171" s="151">
        <f>S171*H171</f>
        <v>0</v>
      </c>
      <c r="AR171" s="152" t="s">
        <v>259</v>
      </c>
      <c r="AT171" s="152" t="s">
        <v>319</v>
      </c>
      <c r="AU171" s="152" t="s">
        <v>87</v>
      </c>
      <c r="AY171" s="13" t="s">
        <v>317</v>
      </c>
      <c r="BE171" s="153">
        <f>IF(N171="základná",J171,0)</f>
        <v>0</v>
      </c>
      <c r="BF171" s="153">
        <f>IF(N171="znížená",J171,0)</f>
        <v>0</v>
      </c>
      <c r="BG171" s="153">
        <f>IF(N171="zákl. prenesená",J171,0)</f>
        <v>0</v>
      </c>
      <c r="BH171" s="153">
        <f>IF(N171="zníž. prenesená",J171,0)</f>
        <v>0</v>
      </c>
      <c r="BI171" s="153">
        <f>IF(N171="nulová",J171,0)</f>
        <v>0</v>
      </c>
      <c r="BJ171" s="13" t="s">
        <v>87</v>
      </c>
      <c r="BK171" s="153">
        <f>ROUND(I171*H171,2)</f>
        <v>0</v>
      </c>
      <c r="BL171" s="13" t="s">
        <v>259</v>
      </c>
      <c r="BM171" s="152" t="s">
        <v>1705</v>
      </c>
    </row>
    <row r="172" spans="2:65" s="1" customFormat="1" ht="44.25" customHeight="1">
      <c r="B172" s="139"/>
      <c r="C172" s="140" t="s">
        <v>388</v>
      </c>
      <c r="D172" s="140" t="s">
        <v>319</v>
      </c>
      <c r="E172" s="141" t="s">
        <v>1706</v>
      </c>
      <c r="F172" s="142" t="s">
        <v>1707</v>
      </c>
      <c r="G172" s="143" t="s">
        <v>375</v>
      </c>
      <c r="H172" s="144">
        <v>47.985999999999997</v>
      </c>
      <c r="I172" s="145"/>
      <c r="J172" s="146">
        <f>ROUND(I172*H172,2)</f>
        <v>0</v>
      </c>
      <c r="K172" s="147"/>
      <c r="L172" s="28"/>
      <c r="M172" s="148" t="s">
        <v>1</v>
      </c>
      <c r="N172" s="149" t="s">
        <v>41</v>
      </c>
      <c r="P172" s="150">
        <f>O172*H172</f>
        <v>0</v>
      </c>
      <c r="Q172" s="150">
        <v>54.124000000000002</v>
      </c>
      <c r="R172" s="150">
        <f>Q172*H172</f>
        <v>2597.1942639999997</v>
      </c>
      <c r="S172" s="150">
        <v>0</v>
      </c>
      <c r="T172" s="151">
        <f>S172*H172</f>
        <v>0</v>
      </c>
      <c r="AR172" s="152" t="s">
        <v>259</v>
      </c>
      <c r="AT172" s="152" t="s">
        <v>319</v>
      </c>
      <c r="AU172" s="152" t="s">
        <v>87</v>
      </c>
      <c r="AY172" s="13" t="s">
        <v>317</v>
      </c>
      <c r="BE172" s="153">
        <f>IF(N172="základná",J172,0)</f>
        <v>0</v>
      </c>
      <c r="BF172" s="153">
        <f>IF(N172="znížená",J172,0)</f>
        <v>0</v>
      </c>
      <c r="BG172" s="153">
        <f>IF(N172="zákl. prenesená",J172,0)</f>
        <v>0</v>
      </c>
      <c r="BH172" s="153">
        <f>IF(N172="zníž. prenesená",J172,0)</f>
        <v>0</v>
      </c>
      <c r="BI172" s="153">
        <f>IF(N172="nulová",J172,0)</f>
        <v>0</v>
      </c>
      <c r="BJ172" s="13" t="s">
        <v>87</v>
      </c>
      <c r="BK172" s="153">
        <f>ROUND(I172*H172,2)</f>
        <v>0</v>
      </c>
      <c r="BL172" s="13" t="s">
        <v>259</v>
      </c>
      <c r="BM172" s="152" t="s">
        <v>1708</v>
      </c>
    </row>
    <row r="173" spans="2:65" s="11" customFormat="1" ht="22.8" customHeight="1">
      <c r="B173" s="127"/>
      <c r="D173" s="128" t="s">
        <v>74</v>
      </c>
      <c r="E173" s="137" t="s">
        <v>265</v>
      </c>
      <c r="F173" s="137" t="s">
        <v>1211</v>
      </c>
      <c r="I173" s="130"/>
      <c r="J173" s="138">
        <f>BK173</f>
        <v>0</v>
      </c>
      <c r="L173" s="127"/>
      <c r="M173" s="132"/>
      <c r="P173" s="133">
        <f>SUM(P174:P181)</f>
        <v>0</v>
      </c>
      <c r="R173" s="133">
        <f>SUM(R174:R181)</f>
        <v>14169.8945</v>
      </c>
      <c r="T173" s="134">
        <f>SUM(T174:T181)</f>
        <v>0</v>
      </c>
      <c r="AR173" s="128" t="s">
        <v>82</v>
      </c>
      <c r="AT173" s="135" t="s">
        <v>74</v>
      </c>
      <c r="AU173" s="135" t="s">
        <v>82</v>
      </c>
      <c r="AY173" s="128" t="s">
        <v>317</v>
      </c>
      <c r="BK173" s="136">
        <f>SUM(BK174:BK181)</f>
        <v>0</v>
      </c>
    </row>
    <row r="174" spans="2:65" s="1" customFormat="1" ht="24.15" customHeight="1">
      <c r="B174" s="139"/>
      <c r="C174" s="140" t="s">
        <v>392</v>
      </c>
      <c r="D174" s="140" t="s">
        <v>319</v>
      </c>
      <c r="E174" s="141" t="s">
        <v>1709</v>
      </c>
      <c r="F174" s="142" t="s">
        <v>1710</v>
      </c>
      <c r="G174" s="143" t="s">
        <v>1711</v>
      </c>
      <c r="H174" s="144">
        <v>11.464</v>
      </c>
      <c r="I174" s="145"/>
      <c r="J174" s="146">
        <f t="shared" ref="J174:J181" si="20">ROUND(I174*H174,2)</f>
        <v>0</v>
      </c>
      <c r="K174" s="147"/>
      <c r="L174" s="28"/>
      <c r="M174" s="148" t="s">
        <v>1</v>
      </c>
      <c r="N174" s="149" t="s">
        <v>41</v>
      </c>
      <c r="P174" s="150">
        <f t="shared" ref="P174:P181" si="21">O174*H174</f>
        <v>0</v>
      </c>
      <c r="Q174" s="150">
        <v>0</v>
      </c>
      <c r="R174" s="150">
        <f t="shared" ref="R174:R181" si="22">Q174*H174</f>
        <v>0</v>
      </c>
      <c r="S174" s="150">
        <v>0</v>
      </c>
      <c r="T174" s="151">
        <f t="shared" ref="T174:T181" si="23">S174*H174</f>
        <v>0</v>
      </c>
      <c r="AR174" s="152" t="s">
        <v>259</v>
      </c>
      <c r="AT174" s="152" t="s">
        <v>319</v>
      </c>
      <c r="AU174" s="152" t="s">
        <v>87</v>
      </c>
      <c r="AY174" s="13" t="s">
        <v>317</v>
      </c>
      <c r="BE174" s="153">
        <f t="shared" ref="BE174:BE181" si="24">IF(N174="základná",J174,0)</f>
        <v>0</v>
      </c>
      <c r="BF174" s="153">
        <f t="shared" ref="BF174:BF181" si="25">IF(N174="znížená",J174,0)</f>
        <v>0</v>
      </c>
      <c r="BG174" s="153">
        <f t="shared" ref="BG174:BG181" si="26">IF(N174="zákl. prenesená",J174,0)</f>
        <v>0</v>
      </c>
      <c r="BH174" s="153">
        <f t="shared" ref="BH174:BH181" si="27">IF(N174="zníž. prenesená",J174,0)</f>
        <v>0</v>
      </c>
      <c r="BI174" s="153">
        <f t="shared" ref="BI174:BI181" si="28">IF(N174="nulová",J174,0)</f>
        <v>0</v>
      </c>
      <c r="BJ174" s="13" t="s">
        <v>87</v>
      </c>
      <c r="BK174" s="153">
        <f t="shared" ref="BK174:BK181" si="29">ROUND(I174*H174,2)</f>
        <v>0</v>
      </c>
      <c r="BL174" s="13" t="s">
        <v>259</v>
      </c>
      <c r="BM174" s="152" t="s">
        <v>1712</v>
      </c>
    </row>
    <row r="175" spans="2:65" s="1" customFormat="1" ht="21.75" customHeight="1">
      <c r="B175" s="139"/>
      <c r="C175" s="154" t="s">
        <v>396</v>
      </c>
      <c r="D175" s="154" t="s">
        <v>353</v>
      </c>
      <c r="E175" s="155" t="s">
        <v>1713</v>
      </c>
      <c r="F175" s="156" t="s">
        <v>1714</v>
      </c>
      <c r="G175" s="157" t="s">
        <v>583</v>
      </c>
      <c r="H175" s="158">
        <v>60.95</v>
      </c>
      <c r="I175" s="159"/>
      <c r="J175" s="160">
        <f t="shared" si="20"/>
        <v>0</v>
      </c>
      <c r="K175" s="161"/>
      <c r="L175" s="162"/>
      <c r="M175" s="163" t="s">
        <v>1</v>
      </c>
      <c r="N175" s="164" t="s">
        <v>41</v>
      </c>
      <c r="P175" s="150">
        <f t="shared" si="21"/>
        <v>0</v>
      </c>
      <c r="Q175" s="150">
        <v>0</v>
      </c>
      <c r="R175" s="150">
        <f t="shared" si="22"/>
        <v>0</v>
      </c>
      <c r="S175" s="150">
        <v>0</v>
      </c>
      <c r="T175" s="151">
        <f t="shared" si="23"/>
        <v>0</v>
      </c>
      <c r="AR175" s="152" t="s">
        <v>271</v>
      </c>
      <c r="AT175" s="152" t="s">
        <v>353</v>
      </c>
      <c r="AU175" s="152" t="s">
        <v>87</v>
      </c>
      <c r="AY175" s="13" t="s">
        <v>317</v>
      </c>
      <c r="BE175" s="153">
        <f t="shared" si="24"/>
        <v>0</v>
      </c>
      <c r="BF175" s="153">
        <f t="shared" si="25"/>
        <v>0</v>
      </c>
      <c r="BG175" s="153">
        <f t="shared" si="26"/>
        <v>0</v>
      </c>
      <c r="BH175" s="153">
        <f t="shared" si="27"/>
        <v>0</v>
      </c>
      <c r="BI175" s="153">
        <f t="shared" si="28"/>
        <v>0</v>
      </c>
      <c r="BJ175" s="13" t="s">
        <v>87</v>
      </c>
      <c r="BK175" s="153">
        <f t="shared" si="29"/>
        <v>0</v>
      </c>
      <c r="BL175" s="13" t="s">
        <v>259</v>
      </c>
      <c r="BM175" s="152" t="s">
        <v>1715</v>
      </c>
    </row>
    <row r="176" spans="2:65" s="1" customFormat="1" ht="21.75" customHeight="1">
      <c r="B176" s="139"/>
      <c r="C176" s="140" t="s">
        <v>398</v>
      </c>
      <c r="D176" s="140" t="s">
        <v>319</v>
      </c>
      <c r="E176" s="141" t="s">
        <v>1716</v>
      </c>
      <c r="F176" s="142" t="s">
        <v>1717</v>
      </c>
      <c r="G176" s="143" t="s">
        <v>375</v>
      </c>
      <c r="H176" s="144">
        <v>949.67200000000003</v>
      </c>
      <c r="I176" s="145"/>
      <c r="J176" s="146">
        <f t="shared" si="20"/>
        <v>0</v>
      </c>
      <c r="K176" s="147"/>
      <c r="L176" s="28"/>
      <c r="M176" s="148" t="s">
        <v>1</v>
      </c>
      <c r="N176" s="149" t="s">
        <v>41</v>
      </c>
      <c r="P176" s="150">
        <f t="shared" si="21"/>
        <v>0</v>
      </c>
      <c r="Q176" s="150">
        <v>7.5999999999999998E-2</v>
      </c>
      <c r="R176" s="150">
        <f t="shared" si="22"/>
        <v>72.175072</v>
      </c>
      <c r="S176" s="150">
        <v>0</v>
      </c>
      <c r="T176" s="151">
        <f t="shared" si="23"/>
        <v>0</v>
      </c>
      <c r="AR176" s="152" t="s">
        <v>259</v>
      </c>
      <c r="AT176" s="152" t="s">
        <v>319</v>
      </c>
      <c r="AU176" s="152" t="s">
        <v>87</v>
      </c>
      <c r="AY176" s="13" t="s">
        <v>317</v>
      </c>
      <c r="BE176" s="153">
        <f t="shared" si="24"/>
        <v>0</v>
      </c>
      <c r="BF176" s="153">
        <f t="shared" si="25"/>
        <v>0</v>
      </c>
      <c r="BG176" s="153">
        <f t="shared" si="26"/>
        <v>0</v>
      </c>
      <c r="BH176" s="153">
        <f t="shared" si="27"/>
        <v>0</v>
      </c>
      <c r="BI176" s="153">
        <f t="shared" si="28"/>
        <v>0</v>
      </c>
      <c r="BJ176" s="13" t="s">
        <v>87</v>
      </c>
      <c r="BK176" s="153">
        <f t="shared" si="29"/>
        <v>0</v>
      </c>
      <c r="BL176" s="13" t="s">
        <v>259</v>
      </c>
      <c r="BM176" s="152" t="s">
        <v>1718</v>
      </c>
    </row>
    <row r="177" spans="2:65" s="1" customFormat="1" ht="44.25" customHeight="1">
      <c r="B177" s="139"/>
      <c r="C177" s="140" t="s">
        <v>402</v>
      </c>
      <c r="D177" s="140" t="s">
        <v>319</v>
      </c>
      <c r="E177" s="141" t="s">
        <v>1719</v>
      </c>
      <c r="F177" s="142" t="s">
        <v>1720</v>
      </c>
      <c r="G177" s="143" t="s">
        <v>322</v>
      </c>
      <c r="H177" s="144">
        <v>140.249</v>
      </c>
      <c r="I177" s="145"/>
      <c r="J177" s="146">
        <f t="shared" si="20"/>
        <v>0</v>
      </c>
      <c r="K177" s="147"/>
      <c r="L177" s="28"/>
      <c r="M177" s="148" t="s">
        <v>1</v>
      </c>
      <c r="N177" s="149" t="s">
        <v>41</v>
      </c>
      <c r="P177" s="150">
        <f t="shared" si="21"/>
        <v>0</v>
      </c>
      <c r="Q177" s="150">
        <v>98.022000000000006</v>
      </c>
      <c r="R177" s="150">
        <f t="shared" si="22"/>
        <v>13747.487478000001</v>
      </c>
      <c r="S177" s="150">
        <v>0</v>
      </c>
      <c r="T177" s="151">
        <f t="shared" si="23"/>
        <v>0</v>
      </c>
      <c r="AR177" s="152" t="s">
        <v>259</v>
      </c>
      <c r="AT177" s="152" t="s">
        <v>319</v>
      </c>
      <c r="AU177" s="152" t="s">
        <v>87</v>
      </c>
      <c r="AY177" s="13" t="s">
        <v>317</v>
      </c>
      <c r="BE177" s="153">
        <f t="shared" si="24"/>
        <v>0</v>
      </c>
      <c r="BF177" s="153">
        <f t="shared" si="25"/>
        <v>0</v>
      </c>
      <c r="BG177" s="153">
        <f t="shared" si="26"/>
        <v>0</v>
      </c>
      <c r="BH177" s="153">
        <f t="shared" si="27"/>
        <v>0</v>
      </c>
      <c r="BI177" s="153">
        <f t="shared" si="28"/>
        <v>0</v>
      </c>
      <c r="BJ177" s="13" t="s">
        <v>87</v>
      </c>
      <c r="BK177" s="153">
        <f t="shared" si="29"/>
        <v>0</v>
      </c>
      <c r="BL177" s="13" t="s">
        <v>259</v>
      </c>
      <c r="BM177" s="152" t="s">
        <v>1721</v>
      </c>
    </row>
    <row r="178" spans="2:65" s="1" customFormat="1" ht="24.15" customHeight="1">
      <c r="B178" s="139"/>
      <c r="C178" s="140" t="s">
        <v>408</v>
      </c>
      <c r="D178" s="140" t="s">
        <v>319</v>
      </c>
      <c r="E178" s="141" t="s">
        <v>1722</v>
      </c>
      <c r="F178" s="142" t="s">
        <v>1723</v>
      </c>
      <c r="G178" s="143" t="s">
        <v>375</v>
      </c>
      <c r="H178" s="144">
        <v>53</v>
      </c>
      <c r="I178" s="145"/>
      <c r="J178" s="146">
        <f t="shared" si="20"/>
        <v>0</v>
      </c>
      <c r="K178" s="147"/>
      <c r="L178" s="28"/>
      <c r="M178" s="148" t="s">
        <v>1</v>
      </c>
      <c r="N178" s="149" t="s">
        <v>41</v>
      </c>
      <c r="P178" s="150">
        <f t="shared" si="21"/>
        <v>0</v>
      </c>
      <c r="Q178" s="150">
        <v>0</v>
      </c>
      <c r="R178" s="150">
        <f t="shared" si="22"/>
        <v>0</v>
      </c>
      <c r="S178" s="150">
        <v>0</v>
      </c>
      <c r="T178" s="151">
        <f t="shared" si="23"/>
        <v>0</v>
      </c>
      <c r="AR178" s="152" t="s">
        <v>259</v>
      </c>
      <c r="AT178" s="152" t="s">
        <v>319</v>
      </c>
      <c r="AU178" s="152" t="s">
        <v>87</v>
      </c>
      <c r="AY178" s="13" t="s">
        <v>317</v>
      </c>
      <c r="BE178" s="153">
        <f t="shared" si="24"/>
        <v>0</v>
      </c>
      <c r="BF178" s="153">
        <f t="shared" si="25"/>
        <v>0</v>
      </c>
      <c r="BG178" s="153">
        <f t="shared" si="26"/>
        <v>0</v>
      </c>
      <c r="BH178" s="153">
        <f t="shared" si="27"/>
        <v>0</v>
      </c>
      <c r="BI178" s="153">
        <f t="shared" si="28"/>
        <v>0</v>
      </c>
      <c r="BJ178" s="13" t="s">
        <v>87</v>
      </c>
      <c r="BK178" s="153">
        <f t="shared" si="29"/>
        <v>0</v>
      </c>
      <c r="BL178" s="13" t="s">
        <v>259</v>
      </c>
      <c r="BM178" s="152" t="s">
        <v>1724</v>
      </c>
    </row>
    <row r="179" spans="2:65" s="1" customFormat="1" ht="24.15" customHeight="1">
      <c r="B179" s="139"/>
      <c r="C179" s="140" t="s">
        <v>410</v>
      </c>
      <c r="D179" s="140" t="s">
        <v>319</v>
      </c>
      <c r="E179" s="141" t="s">
        <v>1725</v>
      </c>
      <c r="F179" s="142" t="s">
        <v>1726</v>
      </c>
      <c r="G179" s="143" t="s">
        <v>375</v>
      </c>
      <c r="H179" s="144">
        <v>53</v>
      </c>
      <c r="I179" s="145"/>
      <c r="J179" s="146">
        <f t="shared" si="20"/>
        <v>0</v>
      </c>
      <c r="K179" s="147"/>
      <c r="L179" s="28"/>
      <c r="M179" s="148" t="s">
        <v>1</v>
      </c>
      <c r="N179" s="149" t="s">
        <v>41</v>
      </c>
      <c r="P179" s="150">
        <f t="shared" si="21"/>
        <v>0</v>
      </c>
      <c r="Q179" s="150">
        <v>0</v>
      </c>
      <c r="R179" s="150">
        <f t="shared" si="22"/>
        <v>0</v>
      </c>
      <c r="S179" s="150">
        <v>0</v>
      </c>
      <c r="T179" s="151">
        <f t="shared" si="23"/>
        <v>0</v>
      </c>
      <c r="AR179" s="152" t="s">
        <v>259</v>
      </c>
      <c r="AT179" s="152" t="s">
        <v>319</v>
      </c>
      <c r="AU179" s="152" t="s">
        <v>87</v>
      </c>
      <c r="AY179" s="13" t="s">
        <v>317</v>
      </c>
      <c r="BE179" s="153">
        <f t="shared" si="24"/>
        <v>0</v>
      </c>
      <c r="BF179" s="153">
        <f t="shared" si="25"/>
        <v>0</v>
      </c>
      <c r="BG179" s="153">
        <f t="shared" si="26"/>
        <v>0</v>
      </c>
      <c r="BH179" s="153">
        <f t="shared" si="27"/>
        <v>0</v>
      </c>
      <c r="BI179" s="153">
        <f t="shared" si="28"/>
        <v>0</v>
      </c>
      <c r="BJ179" s="13" t="s">
        <v>87</v>
      </c>
      <c r="BK179" s="153">
        <f t="shared" si="29"/>
        <v>0</v>
      </c>
      <c r="BL179" s="13" t="s">
        <v>259</v>
      </c>
      <c r="BM179" s="152" t="s">
        <v>1727</v>
      </c>
    </row>
    <row r="180" spans="2:65" s="1" customFormat="1" ht="24.15" customHeight="1">
      <c r="B180" s="139"/>
      <c r="C180" s="140" t="s">
        <v>412</v>
      </c>
      <c r="D180" s="140" t="s">
        <v>319</v>
      </c>
      <c r="E180" s="141" t="s">
        <v>1728</v>
      </c>
      <c r="F180" s="142" t="s">
        <v>1729</v>
      </c>
      <c r="G180" s="143" t="s">
        <v>375</v>
      </c>
      <c r="H180" s="144">
        <v>55.65</v>
      </c>
      <c r="I180" s="145"/>
      <c r="J180" s="146">
        <f t="shared" si="20"/>
        <v>0</v>
      </c>
      <c r="K180" s="147"/>
      <c r="L180" s="28"/>
      <c r="M180" s="148" t="s">
        <v>1</v>
      </c>
      <c r="N180" s="149" t="s">
        <v>41</v>
      </c>
      <c r="P180" s="150">
        <f t="shared" si="21"/>
        <v>0</v>
      </c>
      <c r="Q180" s="150">
        <v>5.843</v>
      </c>
      <c r="R180" s="150">
        <f t="shared" si="22"/>
        <v>325.16294999999997</v>
      </c>
      <c r="S180" s="150">
        <v>0</v>
      </c>
      <c r="T180" s="151">
        <f t="shared" si="23"/>
        <v>0</v>
      </c>
      <c r="AR180" s="152" t="s">
        <v>259</v>
      </c>
      <c r="AT180" s="152" t="s">
        <v>319</v>
      </c>
      <c r="AU180" s="152" t="s">
        <v>87</v>
      </c>
      <c r="AY180" s="13" t="s">
        <v>317</v>
      </c>
      <c r="BE180" s="153">
        <f t="shared" si="24"/>
        <v>0</v>
      </c>
      <c r="BF180" s="153">
        <f t="shared" si="25"/>
        <v>0</v>
      </c>
      <c r="BG180" s="153">
        <f t="shared" si="26"/>
        <v>0</v>
      </c>
      <c r="BH180" s="153">
        <f t="shared" si="27"/>
        <v>0</v>
      </c>
      <c r="BI180" s="153">
        <f t="shared" si="28"/>
        <v>0</v>
      </c>
      <c r="BJ180" s="13" t="s">
        <v>87</v>
      </c>
      <c r="BK180" s="153">
        <f t="shared" si="29"/>
        <v>0</v>
      </c>
      <c r="BL180" s="13" t="s">
        <v>259</v>
      </c>
      <c r="BM180" s="152" t="s">
        <v>1730</v>
      </c>
    </row>
    <row r="181" spans="2:65" s="1" customFormat="1" ht="24.15" customHeight="1">
      <c r="B181" s="139"/>
      <c r="C181" s="140" t="s">
        <v>414</v>
      </c>
      <c r="D181" s="140" t="s">
        <v>319</v>
      </c>
      <c r="E181" s="141" t="s">
        <v>1731</v>
      </c>
      <c r="F181" s="142" t="s">
        <v>1732</v>
      </c>
      <c r="G181" s="143" t="s">
        <v>375</v>
      </c>
      <c r="H181" s="144">
        <v>53</v>
      </c>
      <c r="I181" s="145"/>
      <c r="J181" s="146">
        <f t="shared" si="20"/>
        <v>0</v>
      </c>
      <c r="K181" s="147"/>
      <c r="L181" s="28"/>
      <c r="M181" s="148" t="s">
        <v>1</v>
      </c>
      <c r="N181" s="149" t="s">
        <v>41</v>
      </c>
      <c r="P181" s="150">
        <f t="shared" si="21"/>
        <v>0</v>
      </c>
      <c r="Q181" s="150">
        <v>0.47299999999999998</v>
      </c>
      <c r="R181" s="150">
        <f t="shared" si="22"/>
        <v>25.068999999999999</v>
      </c>
      <c r="S181" s="150">
        <v>0</v>
      </c>
      <c r="T181" s="151">
        <f t="shared" si="23"/>
        <v>0</v>
      </c>
      <c r="AR181" s="152" t="s">
        <v>259</v>
      </c>
      <c r="AT181" s="152" t="s">
        <v>319</v>
      </c>
      <c r="AU181" s="152" t="s">
        <v>87</v>
      </c>
      <c r="AY181" s="13" t="s">
        <v>317</v>
      </c>
      <c r="BE181" s="153">
        <f t="shared" si="24"/>
        <v>0</v>
      </c>
      <c r="BF181" s="153">
        <f t="shared" si="25"/>
        <v>0</v>
      </c>
      <c r="BG181" s="153">
        <f t="shared" si="26"/>
        <v>0</v>
      </c>
      <c r="BH181" s="153">
        <f t="shared" si="27"/>
        <v>0</v>
      </c>
      <c r="BI181" s="153">
        <f t="shared" si="28"/>
        <v>0</v>
      </c>
      <c r="BJ181" s="13" t="s">
        <v>87</v>
      </c>
      <c r="BK181" s="153">
        <f t="shared" si="29"/>
        <v>0</v>
      </c>
      <c r="BL181" s="13" t="s">
        <v>259</v>
      </c>
      <c r="BM181" s="152" t="s">
        <v>1733</v>
      </c>
    </row>
    <row r="182" spans="2:65" s="11" customFormat="1" ht="22.8" customHeight="1">
      <c r="B182" s="127"/>
      <c r="D182" s="128" t="s">
        <v>74</v>
      </c>
      <c r="E182" s="137" t="s">
        <v>274</v>
      </c>
      <c r="F182" s="137" t="s">
        <v>585</v>
      </c>
      <c r="I182" s="130"/>
      <c r="J182" s="138">
        <f>BK182</f>
        <v>0</v>
      </c>
      <c r="L182" s="127"/>
      <c r="M182" s="132"/>
      <c r="P182" s="133">
        <f>SUM(P183:P190)</f>
        <v>0</v>
      </c>
      <c r="R182" s="133">
        <f>SUM(R183:R190)</f>
        <v>4599.4440400000003</v>
      </c>
      <c r="T182" s="134">
        <f>SUM(T183:T190)</f>
        <v>0</v>
      </c>
      <c r="AR182" s="128" t="s">
        <v>82</v>
      </c>
      <c r="AT182" s="135" t="s">
        <v>74</v>
      </c>
      <c r="AU182" s="135" t="s">
        <v>82</v>
      </c>
      <c r="AY182" s="128" t="s">
        <v>317</v>
      </c>
      <c r="BK182" s="136">
        <f>SUM(BK183:BK190)</f>
        <v>0</v>
      </c>
    </row>
    <row r="183" spans="2:65" s="1" customFormat="1" ht="24.15" customHeight="1">
      <c r="B183" s="139"/>
      <c r="C183" s="140" t="s">
        <v>416</v>
      </c>
      <c r="D183" s="140" t="s">
        <v>319</v>
      </c>
      <c r="E183" s="141" t="s">
        <v>1734</v>
      </c>
      <c r="F183" s="142" t="s">
        <v>1735</v>
      </c>
      <c r="G183" s="143" t="s">
        <v>648</v>
      </c>
      <c r="H183" s="144">
        <v>24</v>
      </c>
      <c r="I183" s="145"/>
      <c r="J183" s="146">
        <f t="shared" ref="J183:J190" si="30">ROUND(I183*H183,2)</f>
        <v>0</v>
      </c>
      <c r="K183" s="147"/>
      <c r="L183" s="28"/>
      <c r="M183" s="148" t="s">
        <v>1</v>
      </c>
      <c r="N183" s="149" t="s">
        <v>41</v>
      </c>
      <c r="P183" s="150">
        <f t="shared" ref="P183:P190" si="31">O183*H183</f>
        <v>0</v>
      </c>
      <c r="Q183" s="150">
        <v>5.0999999999999997E-2</v>
      </c>
      <c r="R183" s="150">
        <f t="shared" ref="R183:R190" si="32">Q183*H183</f>
        <v>1.224</v>
      </c>
      <c r="S183" s="150">
        <v>0</v>
      </c>
      <c r="T183" s="151">
        <f t="shared" ref="T183:T190" si="33">S183*H183</f>
        <v>0</v>
      </c>
      <c r="AR183" s="152" t="s">
        <v>259</v>
      </c>
      <c r="AT183" s="152" t="s">
        <v>319</v>
      </c>
      <c r="AU183" s="152" t="s">
        <v>87</v>
      </c>
      <c r="AY183" s="13" t="s">
        <v>317</v>
      </c>
      <c r="BE183" s="153">
        <f t="shared" ref="BE183:BE190" si="34">IF(N183="základná",J183,0)</f>
        <v>0</v>
      </c>
      <c r="BF183" s="153">
        <f t="shared" ref="BF183:BF190" si="35">IF(N183="znížená",J183,0)</f>
        <v>0</v>
      </c>
      <c r="BG183" s="153">
        <f t="shared" ref="BG183:BG190" si="36">IF(N183="zákl. prenesená",J183,0)</f>
        <v>0</v>
      </c>
      <c r="BH183" s="153">
        <f t="shared" ref="BH183:BH190" si="37">IF(N183="zníž. prenesená",J183,0)</f>
        <v>0</v>
      </c>
      <c r="BI183" s="153">
        <f t="shared" ref="BI183:BI190" si="38">IF(N183="nulová",J183,0)</f>
        <v>0</v>
      </c>
      <c r="BJ183" s="13" t="s">
        <v>87</v>
      </c>
      <c r="BK183" s="153">
        <f t="shared" ref="BK183:BK190" si="39">ROUND(I183*H183,2)</f>
        <v>0</v>
      </c>
      <c r="BL183" s="13" t="s">
        <v>259</v>
      </c>
      <c r="BM183" s="152" t="s">
        <v>1736</v>
      </c>
    </row>
    <row r="184" spans="2:65" s="1" customFormat="1" ht="24.15" customHeight="1">
      <c r="B184" s="139"/>
      <c r="C184" s="140" t="s">
        <v>418</v>
      </c>
      <c r="D184" s="140" t="s">
        <v>319</v>
      </c>
      <c r="E184" s="141" t="s">
        <v>768</v>
      </c>
      <c r="F184" s="142" t="s">
        <v>769</v>
      </c>
      <c r="G184" s="143" t="s">
        <v>375</v>
      </c>
      <c r="H184" s="144">
        <v>303</v>
      </c>
      <c r="I184" s="145"/>
      <c r="J184" s="146">
        <f t="shared" si="30"/>
        <v>0</v>
      </c>
      <c r="K184" s="147"/>
      <c r="L184" s="28"/>
      <c r="M184" s="148" t="s">
        <v>1</v>
      </c>
      <c r="N184" s="149" t="s">
        <v>41</v>
      </c>
      <c r="P184" s="150">
        <f t="shared" si="31"/>
        <v>0</v>
      </c>
      <c r="Q184" s="150">
        <v>7.7930000000000001</v>
      </c>
      <c r="R184" s="150">
        <f t="shared" si="32"/>
        <v>2361.279</v>
      </c>
      <c r="S184" s="150">
        <v>0</v>
      </c>
      <c r="T184" s="151">
        <f t="shared" si="33"/>
        <v>0</v>
      </c>
      <c r="AR184" s="152" t="s">
        <v>259</v>
      </c>
      <c r="AT184" s="152" t="s">
        <v>319</v>
      </c>
      <c r="AU184" s="152" t="s">
        <v>87</v>
      </c>
      <c r="AY184" s="13" t="s">
        <v>317</v>
      </c>
      <c r="BE184" s="153">
        <f t="shared" si="34"/>
        <v>0</v>
      </c>
      <c r="BF184" s="153">
        <f t="shared" si="35"/>
        <v>0</v>
      </c>
      <c r="BG184" s="153">
        <f t="shared" si="36"/>
        <v>0</v>
      </c>
      <c r="BH184" s="153">
        <f t="shared" si="37"/>
        <v>0</v>
      </c>
      <c r="BI184" s="153">
        <f t="shared" si="38"/>
        <v>0</v>
      </c>
      <c r="BJ184" s="13" t="s">
        <v>87</v>
      </c>
      <c r="BK184" s="153">
        <f t="shared" si="39"/>
        <v>0</v>
      </c>
      <c r="BL184" s="13" t="s">
        <v>259</v>
      </c>
      <c r="BM184" s="152" t="s">
        <v>1737</v>
      </c>
    </row>
    <row r="185" spans="2:65" s="1" customFormat="1" ht="24.15" customHeight="1">
      <c r="B185" s="139"/>
      <c r="C185" s="140" t="s">
        <v>529</v>
      </c>
      <c r="D185" s="140" t="s">
        <v>319</v>
      </c>
      <c r="E185" s="141" t="s">
        <v>1738</v>
      </c>
      <c r="F185" s="142" t="s">
        <v>1739</v>
      </c>
      <c r="G185" s="143" t="s">
        <v>375</v>
      </c>
      <c r="H185" s="144">
        <v>303</v>
      </c>
      <c r="I185" s="145"/>
      <c r="J185" s="146">
        <f t="shared" si="30"/>
        <v>0</v>
      </c>
      <c r="K185" s="147"/>
      <c r="L185" s="28"/>
      <c r="M185" s="148" t="s">
        <v>1</v>
      </c>
      <c r="N185" s="149" t="s">
        <v>41</v>
      </c>
      <c r="P185" s="150">
        <f t="shared" si="31"/>
        <v>0</v>
      </c>
      <c r="Q185" s="150">
        <v>7.242</v>
      </c>
      <c r="R185" s="150">
        <f t="shared" si="32"/>
        <v>2194.326</v>
      </c>
      <c r="S185" s="150">
        <v>0</v>
      </c>
      <c r="T185" s="151">
        <f t="shared" si="33"/>
        <v>0</v>
      </c>
      <c r="AR185" s="152" t="s">
        <v>259</v>
      </c>
      <c r="AT185" s="152" t="s">
        <v>319</v>
      </c>
      <c r="AU185" s="152" t="s">
        <v>87</v>
      </c>
      <c r="AY185" s="13" t="s">
        <v>317</v>
      </c>
      <c r="BE185" s="153">
        <f t="shared" si="34"/>
        <v>0</v>
      </c>
      <c r="BF185" s="153">
        <f t="shared" si="35"/>
        <v>0</v>
      </c>
      <c r="BG185" s="153">
        <f t="shared" si="36"/>
        <v>0</v>
      </c>
      <c r="BH185" s="153">
        <f t="shared" si="37"/>
        <v>0</v>
      </c>
      <c r="BI185" s="153">
        <f t="shared" si="38"/>
        <v>0</v>
      </c>
      <c r="BJ185" s="13" t="s">
        <v>87</v>
      </c>
      <c r="BK185" s="153">
        <f t="shared" si="39"/>
        <v>0</v>
      </c>
      <c r="BL185" s="13" t="s">
        <v>259</v>
      </c>
      <c r="BM185" s="152" t="s">
        <v>1740</v>
      </c>
    </row>
    <row r="186" spans="2:65" s="1" customFormat="1" ht="33" customHeight="1">
      <c r="B186" s="139"/>
      <c r="C186" s="140" t="s">
        <v>780</v>
      </c>
      <c r="D186" s="140" t="s">
        <v>319</v>
      </c>
      <c r="E186" s="141" t="s">
        <v>1741</v>
      </c>
      <c r="F186" s="142" t="s">
        <v>1742</v>
      </c>
      <c r="G186" s="143" t="s">
        <v>375</v>
      </c>
      <c r="H186" s="144">
        <v>606</v>
      </c>
      <c r="I186" s="145"/>
      <c r="J186" s="146">
        <f t="shared" si="30"/>
        <v>0</v>
      </c>
      <c r="K186" s="147"/>
      <c r="L186" s="28"/>
      <c r="M186" s="148" t="s">
        <v>1</v>
      </c>
      <c r="N186" s="149" t="s">
        <v>41</v>
      </c>
      <c r="P186" s="150">
        <f t="shared" si="31"/>
        <v>0</v>
      </c>
      <c r="Q186" s="150">
        <v>0</v>
      </c>
      <c r="R186" s="150">
        <f t="shared" si="32"/>
        <v>0</v>
      </c>
      <c r="S186" s="150">
        <v>0</v>
      </c>
      <c r="T186" s="151">
        <f t="shared" si="33"/>
        <v>0</v>
      </c>
      <c r="AR186" s="152" t="s">
        <v>259</v>
      </c>
      <c r="AT186" s="152" t="s">
        <v>319</v>
      </c>
      <c r="AU186" s="152" t="s">
        <v>87</v>
      </c>
      <c r="AY186" s="13" t="s">
        <v>317</v>
      </c>
      <c r="BE186" s="153">
        <f t="shared" si="34"/>
        <v>0</v>
      </c>
      <c r="BF186" s="153">
        <f t="shared" si="35"/>
        <v>0</v>
      </c>
      <c r="BG186" s="153">
        <f t="shared" si="36"/>
        <v>0</v>
      </c>
      <c r="BH186" s="153">
        <f t="shared" si="37"/>
        <v>0</v>
      </c>
      <c r="BI186" s="153">
        <f t="shared" si="38"/>
        <v>0</v>
      </c>
      <c r="BJ186" s="13" t="s">
        <v>87</v>
      </c>
      <c r="BK186" s="153">
        <f t="shared" si="39"/>
        <v>0</v>
      </c>
      <c r="BL186" s="13" t="s">
        <v>259</v>
      </c>
      <c r="BM186" s="152" t="s">
        <v>1743</v>
      </c>
    </row>
    <row r="187" spans="2:65" s="1" customFormat="1" ht="24.15" customHeight="1">
      <c r="B187" s="139"/>
      <c r="C187" s="140" t="s">
        <v>784</v>
      </c>
      <c r="D187" s="140" t="s">
        <v>319</v>
      </c>
      <c r="E187" s="141" t="s">
        <v>1744</v>
      </c>
      <c r="F187" s="142" t="s">
        <v>1745</v>
      </c>
      <c r="G187" s="143" t="s">
        <v>375</v>
      </c>
      <c r="H187" s="144">
        <v>67.760000000000005</v>
      </c>
      <c r="I187" s="145"/>
      <c r="J187" s="146">
        <f t="shared" si="30"/>
        <v>0</v>
      </c>
      <c r="K187" s="147"/>
      <c r="L187" s="28"/>
      <c r="M187" s="148" t="s">
        <v>1</v>
      </c>
      <c r="N187" s="149" t="s">
        <v>41</v>
      </c>
      <c r="P187" s="150">
        <f t="shared" si="31"/>
        <v>0</v>
      </c>
      <c r="Q187" s="150">
        <v>0.104</v>
      </c>
      <c r="R187" s="150">
        <f t="shared" si="32"/>
        <v>7.04704</v>
      </c>
      <c r="S187" s="150">
        <v>0</v>
      </c>
      <c r="T187" s="151">
        <f t="shared" si="33"/>
        <v>0</v>
      </c>
      <c r="AR187" s="152" t="s">
        <v>259</v>
      </c>
      <c r="AT187" s="152" t="s">
        <v>319</v>
      </c>
      <c r="AU187" s="152" t="s">
        <v>87</v>
      </c>
      <c r="AY187" s="13" t="s">
        <v>317</v>
      </c>
      <c r="BE187" s="153">
        <f t="shared" si="34"/>
        <v>0</v>
      </c>
      <c r="BF187" s="153">
        <f t="shared" si="35"/>
        <v>0</v>
      </c>
      <c r="BG187" s="153">
        <f t="shared" si="36"/>
        <v>0</v>
      </c>
      <c r="BH187" s="153">
        <f t="shared" si="37"/>
        <v>0</v>
      </c>
      <c r="BI187" s="153">
        <f t="shared" si="38"/>
        <v>0</v>
      </c>
      <c r="BJ187" s="13" t="s">
        <v>87</v>
      </c>
      <c r="BK187" s="153">
        <f t="shared" si="39"/>
        <v>0</v>
      </c>
      <c r="BL187" s="13" t="s">
        <v>259</v>
      </c>
      <c r="BM187" s="152" t="s">
        <v>1746</v>
      </c>
    </row>
    <row r="188" spans="2:65" s="1" customFormat="1" ht="24.15" customHeight="1">
      <c r="B188" s="139"/>
      <c r="C188" s="140" t="s">
        <v>788</v>
      </c>
      <c r="D188" s="140" t="s">
        <v>319</v>
      </c>
      <c r="E188" s="141" t="s">
        <v>1747</v>
      </c>
      <c r="F188" s="142" t="s">
        <v>1748</v>
      </c>
      <c r="G188" s="143" t="s">
        <v>375</v>
      </c>
      <c r="H188" s="144">
        <v>67.400000000000006</v>
      </c>
      <c r="I188" s="145"/>
      <c r="J188" s="146">
        <f t="shared" si="30"/>
        <v>0</v>
      </c>
      <c r="K188" s="147"/>
      <c r="L188" s="28"/>
      <c r="M188" s="148" t="s">
        <v>1</v>
      </c>
      <c r="N188" s="149" t="s">
        <v>41</v>
      </c>
      <c r="P188" s="150">
        <f t="shared" si="31"/>
        <v>0</v>
      </c>
      <c r="Q188" s="150">
        <v>0.41699999999999998</v>
      </c>
      <c r="R188" s="150">
        <f t="shared" si="32"/>
        <v>28.105800000000002</v>
      </c>
      <c r="S188" s="150">
        <v>0</v>
      </c>
      <c r="T188" s="151">
        <f t="shared" si="33"/>
        <v>0</v>
      </c>
      <c r="AR188" s="152" t="s">
        <v>259</v>
      </c>
      <c r="AT188" s="152" t="s">
        <v>319</v>
      </c>
      <c r="AU188" s="152" t="s">
        <v>87</v>
      </c>
      <c r="AY188" s="13" t="s">
        <v>317</v>
      </c>
      <c r="BE188" s="153">
        <f t="shared" si="34"/>
        <v>0</v>
      </c>
      <c r="BF188" s="153">
        <f t="shared" si="35"/>
        <v>0</v>
      </c>
      <c r="BG188" s="153">
        <f t="shared" si="36"/>
        <v>0</v>
      </c>
      <c r="BH188" s="153">
        <f t="shared" si="37"/>
        <v>0</v>
      </c>
      <c r="BI188" s="153">
        <f t="shared" si="38"/>
        <v>0</v>
      </c>
      <c r="BJ188" s="13" t="s">
        <v>87</v>
      </c>
      <c r="BK188" s="153">
        <f t="shared" si="39"/>
        <v>0</v>
      </c>
      <c r="BL188" s="13" t="s">
        <v>259</v>
      </c>
      <c r="BM188" s="152" t="s">
        <v>1749</v>
      </c>
    </row>
    <row r="189" spans="2:65" s="1" customFormat="1" ht="16.5" customHeight="1">
      <c r="B189" s="139"/>
      <c r="C189" s="140" t="s">
        <v>792</v>
      </c>
      <c r="D189" s="140" t="s">
        <v>319</v>
      </c>
      <c r="E189" s="141" t="s">
        <v>1260</v>
      </c>
      <c r="F189" s="142" t="s">
        <v>1261</v>
      </c>
      <c r="G189" s="143" t="s">
        <v>375</v>
      </c>
      <c r="H189" s="144">
        <v>303</v>
      </c>
      <c r="I189" s="145"/>
      <c r="J189" s="146">
        <f t="shared" si="30"/>
        <v>0</v>
      </c>
      <c r="K189" s="147"/>
      <c r="L189" s="28"/>
      <c r="M189" s="148" t="s">
        <v>1</v>
      </c>
      <c r="N189" s="149" t="s">
        <v>41</v>
      </c>
      <c r="P189" s="150">
        <f t="shared" si="31"/>
        <v>0</v>
      </c>
      <c r="Q189" s="150">
        <v>1.4999999999999999E-2</v>
      </c>
      <c r="R189" s="150">
        <f t="shared" si="32"/>
        <v>4.5449999999999999</v>
      </c>
      <c r="S189" s="150">
        <v>0</v>
      </c>
      <c r="T189" s="151">
        <f t="shared" si="33"/>
        <v>0</v>
      </c>
      <c r="AR189" s="152" t="s">
        <v>259</v>
      </c>
      <c r="AT189" s="152" t="s">
        <v>319</v>
      </c>
      <c r="AU189" s="152" t="s">
        <v>87</v>
      </c>
      <c r="AY189" s="13" t="s">
        <v>317</v>
      </c>
      <c r="BE189" s="153">
        <f t="shared" si="34"/>
        <v>0</v>
      </c>
      <c r="BF189" s="153">
        <f t="shared" si="35"/>
        <v>0</v>
      </c>
      <c r="BG189" s="153">
        <f t="shared" si="36"/>
        <v>0</v>
      </c>
      <c r="BH189" s="153">
        <f t="shared" si="37"/>
        <v>0</v>
      </c>
      <c r="BI189" s="153">
        <f t="shared" si="38"/>
        <v>0</v>
      </c>
      <c r="BJ189" s="13" t="s">
        <v>87</v>
      </c>
      <c r="BK189" s="153">
        <f t="shared" si="39"/>
        <v>0</v>
      </c>
      <c r="BL189" s="13" t="s">
        <v>259</v>
      </c>
      <c r="BM189" s="152" t="s">
        <v>1750</v>
      </c>
    </row>
    <row r="190" spans="2:65" s="1" customFormat="1" ht="24.15" customHeight="1">
      <c r="B190" s="139"/>
      <c r="C190" s="140" t="s">
        <v>796</v>
      </c>
      <c r="D190" s="140" t="s">
        <v>319</v>
      </c>
      <c r="E190" s="141" t="s">
        <v>772</v>
      </c>
      <c r="F190" s="142" t="s">
        <v>773</v>
      </c>
      <c r="G190" s="143" t="s">
        <v>375</v>
      </c>
      <c r="H190" s="144">
        <v>243.1</v>
      </c>
      <c r="I190" s="145"/>
      <c r="J190" s="146">
        <f t="shared" si="30"/>
        <v>0</v>
      </c>
      <c r="K190" s="147"/>
      <c r="L190" s="28"/>
      <c r="M190" s="148" t="s">
        <v>1</v>
      </c>
      <c r="N190" s="149" t="s">
        <v>41</v>
      </c>
      <c r="P190" s="150">
        <f t="shared" si="31"/>
        <v>0</v>
      </c>
      <c r="Q190" s="150">
        <v>1.2E-2</v>
      </c>
      <c r="R190" s="150">
        <f t="shared" si="32"/>
        <v>2.9171999999999998</v>
      </c>
      <c r="S190" s="150">
        <v>0</v>
      </c>
      <c r="T190" s="151">
        <f t="shared" si="33"/>
        <v>0</v>
      </c>
      <c r="AR190" s="152" t="s">
        <v>259</v>
      </c>
      <c r="AT190" s="152" t="s">
        <v>319</v>
      </c>
      <c r="AU190" s="152" t="s">
        <v>87</v>
      </c>
      <c r="AY190" s="13" t="s">
        <v>317</v>
      </c>
      <c r="BE190" s="153">
        <f t="shared" si="34"/>
        <v>0</v>
      </c>
      <c r="BF190" s="153">
        <f t="shared" si="35"/>
        <v>0</v>
      </c>
      <c r="BG190" s="153">
        <f t="shared" si="36"/>
        <v>0</v>
      </c>
      <c r="BH190" s="153">
        <f t="shared" si="37"/>
        <v>0</v>
      </c>
      <c r="BI190" s="153">
        <f t="shared" si="38"/>
        <v>0</v>
      </c>
      <c r="BJ190" s="13" t="s">
        <v>87</v>
      </c>
      <c r="BK190" s="153">
        <f t="shared" si="39"/>
        <v>0</v>
      </c>
      <c r="BL190" s="13" t="s">
        <v>259</v>
      </c>
      <c r="BM190" s="152" t="s">
        <v>1751</v>
      </c>
    </row>
    <row r="191" spans="2:65" s="11" customFormat="1" ht="22.8" customHeight="1">
      <c r="B191" s="127"/>
      <c r="D191" s="128" t="s">
        <v>74</v>
      </c>
      <c r="E191" s="137" t="s">
        <v>589</v>
      </c>
      <c r="F191" s="137" t="s">
        <v>590</v>
      </c>
      <c r="I191" s="130"/>
      <c r="J191" s="138">
        <f>BK191</f>
        <v>0</v>
      </c>
      <c r="L191" s="127"/>
      <c r="M191" s="132"/>
      <c r="P191" s="133">
        <f>P192</f>
        <v>0</v>
      </c>
      <c r="R191" s="133">
        <f>R192</f>
        <v>0</v>
      </c>
      <c r="T191" s="134">
        <f>T192</f>
        <v>0</v>
      </c>
      <c r="AR191" s="128" t="s">
        <v>82</v>
      </c>
      <c r="AT191" s="135" t="s">
        <v>74</v>
      </c>
      <c r="AU191" s="135" t="s">
        <v>82</v>
      </c>
      <c r="AY191" s="128" t="s">
        <v>317</v>
      </c>
      <c r="BK191" s="136">
        <f>BK192</f>
        <v>0</v>
      </c>
    </row>
    <row r="192" spans="2:65" s="1" customFormat="1" ht="16.5" customHeight="1">
      <c r="B192" s="139"/>
      <c r="C192" s="140" t="s">
        <v>800</v>
      </c>
      <c r="D192" s="140" t="s">
        <v>319</v>
      </c>
      <c r="E192" s="141" t="s">
        <v>775</v>
      </c>
      <c r="F192" s="142" t="s">
        <v>776</v>
      </c>
      <c r="G192" s="143" t="s">
        <v>356</v>
      </c>
      <c r="H192" s="144">
        <v>419.34300000000002</v>
      </c>
      <c r="I192" s="145"/>
      <c r="J192" s="146">
        <f>ROUND(I192*H192,2)</f>
        <v>0</v>
      </c>
      <c r="K192" s="147"/>
      <c r="L192" s="28"/>
      <c r="M192" s="148" t="s">
        <v>1</v>
      </c>
      <c r="N192" s="149" t="s">
        <v>41</v>
      </c>
      <c r="P192" s="150">
        <f>O192*H192</f>
        <v>0</v>
      </c>
      <c r="Q192" s="150">
        <v>0</v>
      </c>
      <c r="R192" s="150">
        <f>Q192*H192</f>
        <v>0</v>
      </c>
      <c r="S192" s="150">
        <v>0</v>
      </c>
      <c r="T192" s="151">
        <f>S192*H192</f>
        <v>0</v>
      </c>
      <c r="AR192" s="152" t="s">
        <v>259</v>
      </c>
      <c r="AT192" s="152" t="s">
        <v>319</v>
      </c>
      <c r="AU192" s="152" t="s">
        <v>87</v>
      </c>
      <c r="AY192" s="13" t="s">
        <v>317</v>
      </c>
      <c r="BE192" s="153">
        <f>IF(N192="základná",J192,0)</f>
        <v>0</v>
      </c>
      <c r="BF192" s="153">
        <f>IF(N192="znížená",J192,0)</f>
        <v>0</v>
      </c>
      <c r="BG192" s="153">
        <f>IF(N192="zákl. prenesená",J192,0)</f>
        <v>0</v>
      </c>
      <c r="BH192" s="153">
        <f>IF(N192="zníž. prenesená",J192,0)</f>
        <v>0</v>
      </c>
      <c r="BI192" s="153">
        <f>IF(N192="nulová",J192,0)</f>
        <v>0</v>
      </c>
      <c r="BJ192" s="13" t="s">
        <v>87</v>
      </c>
      <c r="BK192" s="153">
        <f>ROUND(I192*H192,2)</f>
        <v>0</v>
      </c>
      <c r="BL192" s="13" t="s">
        <v>259</v>
      </c>
      <c r="BM192" s="152" t="s">
        <v>1752</v>
      </c>
    </row>
    <row r="193" spans="2:65" s="11" customFormat="1" ht="25.95" customHeight="1">
      <c r="B193" s="127"/>
      <c r="D193" s="128" t="s">
        <v>74</v>
      </c>
      <c r="E193" s="129" t="s">
        <v>594</v>
      </c>
      <c r="F193" s="129" t="s">
        <v>595</v>
      </c>
      <c r="I193" s="130"/>
      <c r="J193" s="131">
        <f>BK193</f>
        <v>0</v>
      </c>
      <c r="L193" s="127"/>
      <c r="M193" s="132"/>
      <c r="P193" s="133">
        <f>P194</f>
        <v>0</v>
      </c>
      <c r="R193" s="133">
        <f>R194</f>
        <v>0</v>
      </c>
      <c r="T193" s="134">
        <f>T194</f>
        <v>0</v>
      </c>
      <c r="AR193" s="128" t="s">
        <v>82</v>
      </c>
      <c r="AT193" s="135" t="s">
        <v>74</v>
      </c>
      <c r="AU193" s="135" t="s">
        <v>75</v>
      </c>
      <c r="AY193" s="128" t="s">
        <v>317</v>
      </c>
      <c r="BK193" s="136">
        <f>BK194</f>
        <v>0</v>
      </c>
    </row>
    <row r="194" spans="2:65" s="11" customFormat="1" ht="22.8" customHeight="1">
      <c r="B194" s="127"/>
      <c r="D194" s="128" t="s">
        <v>74</v>
      </c>
      <c r="E194" s="137" t="s">
        <v>75</v>
      </c>
      <c r="F194" s="137" t="s">
        <v>596</v>
      </c>
      <c r="I194" s="130"/>
      <c r="J194" s="138">
        <f>BK194</f>
        <v>0</v>
      </c>
      <c r="L194" s="127"/>
      <c r="M194" s="132"/>
      <c r="P194" s="133">
        <f>P195</f>
        <v>0</v>
      </c>
      <c r="R194" s="133">
        <f>R195</f>
        <v>0</v>
      </c>
      <c r="T194" s="134">
        <f>T195</f>
        <v>0</v>
      </c>
      <c r="AR194" s="128" t="s">
        <v>82</v>
      </c>
      <c r="AT194" s="135" t="s">
        <v>74</v>
      </c>
      <c r="AU194" s="135" t="s">
        <v>82</v>
      </c>
      <c r="AY194" s="128" t="s">
        <v>317</v>
      </c>
      <c r="BK194" s="136">
        <f>BK195</f>
        <v>0</v>
      </c>
    </row>
    <row r="195" spans="2:65" s="1" customFormat="1" ht="24.15" customHeight="1">
      <c r="B195" s="139"/>
      <c r="C195" s="140" t="s">
        <v>804</v>
      </c>
      <c r="D195" s="140" t="s">
        <v>319</v>
      </c>
      <c r="E195" s="141" t="s">
        <v>778</v>
      </c>
      <c r="F195" s="142" t="s">
        <v>598</v>
      </c>
      <c r="G195" s="143" t="s">
        <v>599</v>
      </c>
      <c r="H195" s="144">
        <v>200</v>
      </c>
      <c r="I195" s="145"/>
      <c r="J195" s="146">
        <f>ROUND(I195*H195,2)</f>
        <v>0</v>
      </c>
      <c r="K195" s="147"/>
      <c r="L195" s="28"/>
      <c r="M195" s="148" t="s">
        <v>1</v>
      </c>
      <c r="N195" s="149" t="s">
        <v>41</v>
      </c>
      <c r="P195" s="150">
        <f>O195*H195</f>
        <v>0</v>
      </c>
      <c r="Q195" s="150">
        <v>0</v>
      </c>
      <c r="R195" s="150">
        <f>Q195*H195</f>
        <v>0</v>
      </c>
      <c r="S195" s="150">
        <v>0</v>
      </c>
      <c r="T195" s="151">
        <f>S195*H195</f>
        <v>0</v>
      </c>
      <c r="AR195" s="152" t="s">
        <v>259</v>
      </c>
      <c r="AT195" s="152" t="s">
        <v>319</v>
      </c>
      <c r="AU195" s="152" t="s">
        <v>87</v>
      </c>
      <c r="AY195" s="13" t="s">
        <v>317</v>
      </c>
      <c r="BE195" s="153">
        <f>IF(N195="základná",J195,0)</f>
        <v>0</v>
      </c>
      <c r="BF195" s="153">
        <f>IF(N195="znížená",J195,0)</f>
        <v>0</v>
      </c>
      <c r="BG195" s="153">
        <f>IF(N195="zákl. prenesená",J195,0)</f>
        <v>0</v>
      </c>
      <c r="BH195" s="153">
        <f>IF(N195="zníž. prenesená",J195,0)</f>
        <v>0</v>
      </c>
      <c r="BI195" s="153">
        <f>IF(N195="nulová",J195,0)</f>
        <v>0</v>
      </c>
      <c r="BJ195" s="13" t="s">
        <v>87</v>
      </c>
      <c r="BK195" s="153">
        <f>ROUND(I195*H195,2)</f>
        <v>0</v>
      </c>
      <c r="BL195" s="13" t="s">
        <v>259</v>
      </c>
      <c r="BM195" s="152" t="s">
        <v>1753</v>
      </c>
    </row>
    <row r="196" spans="2:65" s="11" customFormat="1" ht="25.95" customHeight="1">
      <c r="B196" s="127"/>
      <c r="D196" s="128" t="s">
        <v>74</v>
      </c>
      <c r="E196" s="129" t="s">
        <v>601</v>
      </c>
      <c r="F196" s="129" t="s">
        <v>602</v>
      </c>
      <c r="I196" s="130"/>
      <c r="J196" s="131">
        <f>BK196</f>
        <v>0</v>
      </c>
      <c r="L196" s="127"/>
      <c r="M196" s="132"/>
      <c r="P196" s="133">
        <f>P197+P202+P208+P232+P244+P248+P264+P266+P270+P274</f>
        <v>0</v>
      </c>
      <c r="R196" s="133">
        <f>R197+R202+R208+R232+R244+R248+R264+R266+R270+R274</f>
        <v>9936.599357000001</v>
      </c>
      <c r="T196" s="134">
        <f>T197+T202+T208+T232+T244+T248+T264+T266+T270+T274</f>
        <v>0</v>
      </c>
      <c r="AR196" s="128" t="s">
        <v>87</v>
      </c>
      <c r="AT196" s="135" t="s">
        <v>74</v>
      </c>
      <c r="AU196" s="135" t="s">
        <v>75</v>
      </c>
      <c r="AY196" s="128" t="s">
        <v>317</v>
      </c>
      <c r="BK196" s="136">
        <f>BK197+BK202+BK208+BK232+BK244+BK248+BK264+BK266+BK270+BK274</f>
        <v>0</v>
      </c>
    </row>
    <row r="197" spans="2:65" s="11" customFormat="1" ht="22.8" customHeight="1">
      <c r="B197" s="127"/>
      <c r="D197" s="128" t="s">
        <v>74</v>
      </c>
      <c r="E197" s="137" t="s">
        <v>603</v>
      </c>
      <c r="F197" s="137" t="s">
        <v>604</v>
      </c>
      <c r="I197" s="130"/>
      <c r="J197" s="138">
        <f>BK197</f>
        <v>0</v>
      </c>
      <c r="L197" s="127"/>
      <c r="M197" s="132"/>
      <c r="P197" s="133">
        <f>SUM(P198:P201)</f>
        <v>0</v>
      </c>
      <c r="R197" s="133">
        <f>SUM(R198:R201)</f>
        <v>47.182375000000008</v>
      </c>
      <c r="T197" s="134">
        <f>SUM(T198:T201)</f>
        <v>0</v>
      </c>
      <c r="AR197" s="128" t="s">
        <v>87</v>
      </c>
      <c r="AT197" s="135" t="s">
        <v>74</v>
      </c>
      <c r="AU197" s="135" t="s">
        <v>82</v>
      </c>
      <c r="AY197" s="128" t="s">
        <v>317</v>
      </c>
      <c r="BK197" s="136">
        <f>SUM(BK198:BK201)</f>
        <v>0</v>
      </c>
    </row>
    <row r="198" spans="2:65" s="1" customFormat="1" ht="24.15" customHeight="1">
      <c r="B198" s="139"/>
      <c r="C198" s="140" t="s">
        <v>808</v>
      </c>
      <c r="D198" s="140" t="s">
        <v>319</v>
      </c>
      <c r="E198" s="141" t="s">
        <v>1754</v>
      </c>
      <c r="F198" s="142" t="s">
        <v>1755</v>
      </c>
      <c r="G198" s="143" t="s">
        <v>375</v>
      </c>
      <c r="H198" s="144">
        <v>90.62</v>
      </c>
      <c r="I198" s="145"/>
      <c r="J198" s="146">
        <f>ROUND(I198*H198,2)</f>
        <v>0</v>
      </c>
      <c r="K198" s="147"/>
      <c r="L198" s="28"/>
      <c r="M198" s="148" t="s">
        <v>1</v>
      </c>
      <c r="N198" s="149" t="s">
        <v>41</v>
      </c>
      <c r="P198" s="150">
        <f>O198*H198</f>
        <v>0</v>
      </c>
      <c r="Q198" s="150">
        <v>0</v>
      </c>
      <c r="R198" s="150">
        <f>Q198*H198</f>
        <v>0</v>
      </c>
      <c r="S198" s="150">
        <v>0</v>
      </c>
      <c r="T198" s="151">
        <f>S198*H198</f>
        <v>0</v>
      </c>
      <c r="AR198" s="152" t="s">
        <v>372</v>
      </c>
      <c r="AT198" s="152" t="s">
        <v>319</v>
      </c>
      <c r="AU198" s="152" t="s">
        <v>87</v>
      </c>
      <c r="AY198" s="13" t="s">
        <v>317</v>
      </c>
      <c r="BE198" s="153">
        <f>IF(N198="základná",J198,0)</f>
        <v>0</v>
      </c>
      <c r="BF198" s="153">
        <f>IF(N198="znížená",J198,0)</f>
        <v>0</v>
      </c>
      <c r="BG198" s="153">
        <f>IF(N198="zákl. prenesená",J198,0)</f>
        <v>0</v>
      </c>
      <c r="BH198" s="153">
        <f>IF(N198="zníž. prenesená",J198,0)</f>
        <v>0</v>
      </c>
      <c r="BI198" s="153">
        <f>IF(N198="nulová",J198,0)</f>
        <v>0</v>
      </c>
      <c r="BJ198" s="13" t="s">
        <v>87</v>
      </c>
      <c r="BK198" s="153">
        <f>ROUND(I198*H198,2)</f>
        <v>0</v>
      </c>
      <c r="BL198" s="13" t="s">
        <v>372</v>
      </c>
      <c r="BM198" s="152" t="s">
        <v>1756</v>
      </c>
    </row>
    <row r="199" spans="2:65" s="1" customFormat="1" ht="37.799999999999997" customHeight="1">
      <c r="B199" s="139"/>
      <c r="C199" s="140" t="s">
        <v>812</v>
      </c>
      <c r="D199" s="140" t="s">
        <v>319</v>
      </c>
      <c r="E199" s="141" t="s">
        <v>1757</v>
      </c>
      <c r="F199" s="142" t="s">
        <v>1758</v>
      </c>
      <c r="G199" s="143" t="s">
        <v>375</v>
      </c>
      <c r="H199" s="144">
        <v>60.95</v>
      </c>
      <c r="I199" s="145"/>
      <c r="J199" s="146">
        <f>ROUND(I199*H199,2)</f>
        <v>0</v>
      </c>
      <c r="K199" s="147"/>
      <c r="L199" s="28"/>
      <c r="M199" s="148" t="s">
        <v>1</v>
      </c>
      <c r="N199" s="149" t="s">
        <v>41</v>
      </c>
      <c r="P199" s="150">
        <f>O199*H199</f>
        <v>0</v>
      </c>
      <c r="Q199" s="150">
        <v>0.21299999999999999</v>
      </c>
      <c r="R199" s="150">
        <f>Q199*H199</f>
        <v>12.98235</v>
      </c>
      <c r="S199" s="150">
        <v>0</v>
      </c>
      <c r="T199" s="151">
        <f>S199*H199</f>
        <v>0</v>
      </c>
      <c r="AR199" s="152" t="s">
        <v>372</v>
      </c>
      <c r="AT199" s="152" t="s">
        <v>319</v>
      </c>
      <c r="AU199" s="152" t="s">
        <v>87</v>
      </c>
      <c r="AY199" s="13" t="s">
        <v>317</v>
      </c>
      <c r="BE199" s="153">
        <f>IF(N199="základná",J199,0)</f>
        <v>0</v>
      </c>
      <c r="BF199" s="153">
        <f>IF(N199="znížená",J199,0)</f>
        <v>0</v>
      </c>
      <c r="BG199" s="153">
        <f>IF(N199="zákl. prenesená",J199,0)</f>
        <v>0</v>
      </c>
      <c r="BH199" s="153">
        <f>IF(N199="zníž. prenesená",J199,0)</f>
        <v>0</v>
      </c>
      <c r="BI199" s="153">
        <f>IF(N199="nulová",J199,0)</f>
        <v>0</v>
      </c>
      <c r="BJ199" s="13" t="s">
        <v>87</v>
      </c>
      <c r="BK199" s="153">
        <f>ROUND(I199*H199,2)</f>
        <v>0</v>
      </c>
      <c r="BL199" s="13" t="s">
        <v>372</v>
      </c>
      <c r="BM199" s="152" t="s">
        <v>1759</v>
      </c>
    </row>
    <row r="200" spans="2:65" s="1" customFormat="1" ht="24.15" customHeight="1">
      <c r="B200" s="139"/>
      <c r="C200" s="140" t="s">
        <v>816</v>
      </c>
      <c r="D200" s="140" t="s">
        <v>319</v>
      </c>
      <c r="E200" s="141" t="s">
        <v>1295</v>
      </c>
      <c r="F200" s="142" t="s">
        <v>1296</v>
      </c>
      <c r="G200" s="143" t="s">
        <v>356</v>
      </c>
      <c r="H200" s="144">
        <v>0.39800000000000002</v>
      </c>
      <c r="I200" s="145"/>
      <c r="J200" s="146">
        <f>ROUND(I200*H200,2)</f>
        <v>0</v>
      </c>
      <c r="K200" s="147"/>
      <c r="L200" s="28"/>
      <c r="M200" s="148" t="s">
        <v>1</v>
      </c>
      <c r="N200" s="149" t="s">
        <v>41</v>
      </c>
      <c r="P200" s="150">
        <f>O200*H200</f>
        <v>0</v>
      </c>
      <c r="Q200" s="150">
        <v>0</v>
      </c>
      <c r="R200" s="150">
        <f>Q200*H200</f>
        <v>0</v>
      </c>
      <c r="S200" s="150">
        <v>0</v>
      </c>
      <c r="T200" s="151">
        <f>S200*H200</f>
        <v>0</v>
      </c>
      <c r="AR200" s="152" t="s">
        <v>372</v>
      </c>
      <c r="AT200" s="152" t="s">
        <v>319</v>
      </c>
      <c r="AU200" s="152" t="s">
        <v>87</v>
      </c>
      <c r="AY200" s="13" t="s">
        <v>317</v>
      </c>
      <c r="BE200" s="153">
        <f>IF(N200="základná",J200,0)</f>
        <v>0</v>
      </c>
      <c r="BF200" s="153">
        <f>IF(N200="znížená",J200,0)</f>
        <v>0</v>
      </c>
      <c r="BG200" s="153">
        <f>IF(N200="zákl. prenesená",J200,0)</f>
        <v>0</v>
      </c>
      <c r="BH200" s="153">
        <f>IF(N200="zníž. prenesená",J200,0)</f>
        <v>0</v>
      </c>
      <c r="BI200" s="153">
        <f>IF(N200="nulová",J200,0)</f>
        <v>0</v>
      </c>
      <c r="BJ200" s="13" t="s">
        <v>87</v>
      </c>
      <c r="BK200" s="153">
        <f>ROUND(I200*H200,2)</f>
        <v>0</v>
      </c>
      <c r="BL200" s="13" t="s">
        <v>372</v>
      </c>
      <c r="BM200" s="152" t="s">
        <v>1760</v>
      </c>
    </row>
    <row r="201" spans="2:65" s="1" customFormat="1" ht="21.75" customHeight="1">
      <c r="B201" s="139"/>
      <c r="C201" s="154" t="s">
        <v>820</v>
      </c>
      <c r="D201" s="154" t="s">
        <v>353</v>
      </c>
      <c r="E201" s="155" t="s">
        <v>1761</v>
      </c>
      <c r="F201" s="156" t="s">
        <v>1762</v>
      </c>
      <c r="G201" s="157" t="s">
        <v>1763</v>
      </c>
      <c r="H201" s="158">
        <v>184.86500000000001</v>
      </c>
      <c r="I201" s="159"/>
      <c r="J201" s="160">
        <f>ROUND(I201*H201,2)</f>
        <v>0</v>
      </c>
      <c r="K201" s="161"/>
      <c r="L201" s="162"/>
      <c r="M201" s="163" t="s">
        <v>1</v>
      </c>
      <c r="N201" s="164" t="s">
        <v>41</v>
      </c>
      <c r="P201" s="150">
        <f>O201*H201</f>
        <v>0</v>
      </c>
      <c r="Q201" s="150">
        <v>0.185</v>
      </c>
      <c r="R201" s="150">
        <f>Q201*H201</f>
        <v>34.200025000000004</v>
      </c>
      <c r="S201" s="150">
        <v>0</v>
      </c>
      <c r="T201" s="151">
        <f>S201*H201</f>
        <v>0</v>
      </c>
      <c r="AR201" s="152" t="s">
        <v>529</v>
      </c>
      <c r="AT201" s="152" t="s">
        <v>353</v>
      </c>
      <c r="AU201" s="152" t="s">
        <v>87</v>
      </c>
      <c r="AY201" s="13" t="s">
        <v>317</v>
      </c>
      <c r="BE201" s="153">
        <f>IF(N201="základná",J201,0)</f>
        <v>0</v>
      </c>
      <c r="BF201" s="153">
        <f>IF(N201="znížená",J201,0)</f>
        <v>0</v>
      </c>
      <c r="BG201" s="153">
        <f>IF(N201="zákl. prenesená",J201,0)</f>
        <v>0</v>
      </c>
      <c r="BH201" s="153">
        <f>IF(N201="zníž. prenesená",J201,0)</f>
        <v>0</v>
      </c>
      <c r="BI201" s="153">
        <f>IF(N201="nulová",J201,0)</f>
        <v>0</v>
      </c>
      <c r="BJ201" s="13" t="s">
        <v>87</v>
      </c>
      <c r="BK201" s="153">
        <f>ROUND(I201*H201,2)</f>
        <v>0</v>
      </c>
      <c r="BL201" s="13" t="s">
        <v>372</v>
      </c>
      <c r="BM201" s="152" t="s">
        <v>1764</v>
      </c>
    </row>
    <row r="202" spans="2:65" s="11" customFormat="1" ht="22.8" customHeight="1">
      <c r="B202" s="127"/>
      <c r="D202" s="128" t="s">
        <v>74</v>
      </c>
      <c r="E202" s="137" t="s">
        <v>1765</v>
      </c>
      <c r="F202" s="137" t="s">
        <v>1766</v>
      </c>
      <c r="I202" s="130"/>
      <c r="J202" s="138">
        <f>BK202</f>
        <v>0</v>
      </c>
      <c r="L202" s="127"/>
      <c r="M202" s="132"/>
      <c r="P202" s="133">
        <f>SUM(P203:P207)</f>
        <v>0</v>
      </c>
      <c r="R202" s="133">
        <f>SUM(R203:R207)</f>
        <v>5.4537399999999998</v>
      </c>
      <c r="T202" s="134">
        <f>SUM(T203:T207)</f>
        <v>0</v>
      </c>
      <c r="AR202" s="128" t="s">
        <v>87</v>
      </c>
      <c r="AT202" s="135" t="s">
        <v>74</v>
      </c>
      <c r="AU202" s="135" t="s">
        <v>82</v>
      </c>
      <c r="AY202" s="128" t="s">
        <v>317</v>
      </c>
      <c r="BK202" s="136">
        <f>SUM(BK203:BK207)</f>
        <v>0</v>
      </c>
    </row>
    <row r="203" spans="2:65" s="1" customFormat="1" ht="33" customHeight="1">
      <c r="B203" s="139"/>
      <c r="C203" s="140" t="s">
        <v>824</v>
      </c>
      <c r="D203" s="140" t="s">
        <v>319</v>
      </c>
      <c r="E203" s="141" t="s">
        <v>1767</v>
      </c>
      <c r="F203" s="142" t="s">
        <v>1768</v>
      </c>
      <c r="G203" s="143" t="s">
        <v>375</v>
      </c>
      <c r="H203" s="144">
        <v>56.762999999999998</v>
      </c>
      <c r="I203" s="145"/>
      <c r="J203" s="146">
        <f>ROUND(I203*H203,2)</f>
        <v>0</v>
      </c>
      <c r="K203" s="147"/>
      <c r="L203" s="28"/>
      <c r="M203" s="148" t="s">
        <v>1</v>
      </c>
      <c r="N203" s="149" t="s">
        <v>41</v>
      </c>
      <c r="P203" s="150">
        <f>O203*H203</f>
        <v>0</v>
      </c>
      <c r="Q203" s="150">
        <v>0</v>
      </c>
      <c r="R203" s="150">
        <f>Q203*H203</f>
        <v>0</v>
      </c>
      <c r="S203" s="150">
        <v>0</v>
      </c>
      <c r="T203" s="151">
        <f>S203*H203</f>
        <v>0</v>
      </c>
      <c r="AR203" s="152" t="s">
        <v>372</v>
      </c>
      <c r="AT203" s="152" t="s">
        <v>319</v>
      </c>
      <c r="AU203" s="152" t="s">
        <v>87</v>
      </c>
      <c r="AY203" s="13" t="s">
        <v>317</v>
      </c>
      <c r="BE203" s="153">
        <f>IF(N203="základná",J203,0)</f>
        <v>0</v>
      </c>
      <c r="BF203" s="153">
        <f>IF(N203="znížená",J203,0)</f>
        <v>0</v>
      </c>
      <c r="BG203" s="153">
        <f>IF(N203="zákl. prenesená",J203,0)</f>
        <v>0</v>
      </c>
      <c r="BH203" s="153">
        <f>IF(N203="zníž. prenesená",J203,0)</f>
        <v>0</v>
      </c>
      <c r="BI203" s="153">
        <f>IF(N203="nulová",J203,0)</f>
        <v>0</v>
      </c>
      <c r="BJ203" s="13" t="s">
        <v>87</v>
      </c>
      <c r="BK203" s="153">
        <f>ROUND(I203*H203,2)</f>
        <v>0</v>
      </c>
      <c r="BL203" s="13" t="s">
        <v>372</v>
      </c>
      <c r="BM203" s="152" t="s">
        <v>1769</v>
      </c>
    </row>
    <row r="204" spans="2:65" s="1" customFormat="1" ht="16.5" customHeight="1">
      <c r="B204" s="139"/>
      <c r="C204" s="140" t="s">
        <v>828</v>
      </c>
      <c r="D204" s="140" t="s">
        <v>319</v>
      </c>
      <c r="E204" s="141" t="s">
        <v>1770</v>
      </c>
      <c r="F204" s="142" t="s">
        <v>1771</v>
      </c>
      <c r="G204" s="143" t="s">
        <v>375</v>
      </c>
      <c r="H204" s="144">
        <v>55.65</v>
      </c>
      <c r="I204" s="145"/>
      <c r="J204" s="146">
        <f>ROUND(I204*H204,2)</f>
        <v>0</v>
      </c>
      <c r="K204" s="147"/>
      <c r="L204" s="28"/>
      <c r="M204" s="148" t="s">
        <v>1</v>
      </c>
      <c r="N204" s="149" t="s">
        <v>41</v>
      </c>
      <c r="P204" s="150">
        <f>O204*H204</f>
        <v>0</v>
      </c>
      <c r="Q204" s="150">
        <v>6.0000000000000001E-3</v>
      </c>
      <c r="R204" s="150">
        <f>Q204*H204</f>
        <v>0.33389999999999997</v>
      </c>
      <c r="S204" s="150">
        <v>0</v>
      </c>
      <c r="T204" s="151">
        <f>S204*H204</f>
        <v>0</v>
      </c>
      <c r="AR204" s="152" t="s">
        <v>372</v>
      </c>
      <c r="AT204" s="152" t="s">
        <v>319</v>
      </c>
      <c r="AU204" s="152" t="s">
        <v>87</v>
      </c>
      <c r="AY204" s="13" t="s">
        <v>317</v>
      </c>
      <c r="BE204" s="153">
        <f>IF(N204="základná",J204,0)</f>
        <v>0</v>
      </c>
      <c r="BF204" s="153">
        <f>IF(N204="znížená",J204,0)</f>
        <v>0</v>
      </c>
      <c r="BG204" s="153">
        <f>IF(N204="zákl. prenesená",J204,0)</f>
        <v>0</v>
      </c>
      <c r="BH204" s="153">
        <f>IF(N204="zníž. prenesená",J204,0)</f>
        <v>0</v>
      </c>
      <c r="BI204" s="153">
        <f>IF(N204="nulová",J204,0)</f>
        <v>0</v>
      </c>
      <c r="BJ204" s="13" t="s">
        <v>87</v>
      </c>
      <c r="BK204" s="153">
        <f>ROUND(I204*H204,2)</f>
        <v>0</v>
      </c>
      <c r="BL204" s="13" t="s">
        <v>372</v>
      </c>
      <c r="BM204" s="152" t="s">
        <v>1772</v>
      </c>
    </row>
    <row r="205" spans="2:65" s="1" customFormat="1" ht="24.15" customHeight="1">
      <c r="B205" s="139"/>
      <c r="C205" s="140" t="s">
        <v>832</v>
      </c>
      <c r="D205" s="140" t="s">
        <v>319</v>
      </c>
      <c r="E205" s="141" t="s">
        <v>1773</v>
      </c>
      <c r="F205" s="142" t="s">
        <v>1774</v>
      </c>
      <c r="G205" s="143" t="s">
        <v>375</v>
      </c>
      <c r="H205" s="144">
        <v>55.65</v>
      </c>
      <c r="I205" s="145"/>
      <c r="J205" s="146">
        <f>ROUND(I205*H205,2)</f>
        <v>0</v>
      </c>
      <c r="K205" s="147"/>
      <c r="L205" s="28"/>
      <c r="M205" s="148" t="s">
        <v>1</v>
      </c>
      <c r="N205" s="149" t="s">
        <v>41</v>
      </c>
      <c r="P205" s="150">
        <f>O205*H205</f>
        <v>0</v>
      </c>
      <c r="Q205" s="150">
        <v>0</v>
      </c>
      <c r="R205" s="150">
        <f>Q205*H205</f>
        <v>0</v>
      </c>
      <c r="S205" s="150">
        <v>0</v>
      </c>
      <c r="T205" s="151">
        <f>S205*H205</f>
        <v>0</v>
      </c>
      <c r="AR205" s="152" t="s">
        <v>372</v>
      </c>
      <c r="AT205" s="152" t="s">
        <v>319</v>
      </c>
      <c r="AU205" s="152" t="s">
        <v>87</v>
      </c>
      <c r="AY205" s="13" t="s">
        <v>317</v>
      </c>
      <c r="BE205" s="153">
        <f>IF(N205="základná",J205,0)</f>
        <v>0</v>
      </c>
      <c r="BF205" s="153">
        <f>IF(N205="znížená",J205,0)</f>
        <v>0</v>
      </c>
      <c r="BG205" s="153">
        <f>IF(N205="zákl. prenesená",J205,0)</f>
        <v>0</v>
      </c>
      <c r="BH205" s="153">
        <f>IF(N205="zníž. prenesená",J205,0)</f>
        <v>0</v>
      </c>
      <c r="BI205" s="153">
        <f>IF(N205="nulová",J205,0)</f>
        <v>0</v>
      </c>
      <c r="BJ205" s="13" t="s">
        <v>87</v>
      </c>
      <c r="BK205" s="153">
        <f>ROUND(I205*H205,2)</f>
        <v>0</v>
      </c>
      <c r="BL205" s="13" t="s">
        <v>372</v>
      </c>
      <c r="BM205" s="152" t="s">
        <v>1775</v>
      </c>
    </row>
    <row r="206" spans="2:65" s="1" customFormat="1" ht="16.5" customHeight="1">
      <c r="B206" s="139"/>
      <c r="C206" s="140" t="s">
        <v>836</v>
      </c>
      <c r="D206" s="140" t="s">
        <v>319</v>
      </c>
      <c r="E206" s="141" t="s">
        <v>1776</v>
      </c>
      <c r="F206" s="142" t="s">
        <v>1777</v>
      </c>
      <c r="G206" s="143" t="s">
        <v>375</v>
      </c>
      <c r="H206" s="144">
        <v>63.997999999999998</v>
      </c>
      <c r="I206" s="145"/>
      <c r="J206" s="146">
        <f>ROUND(I206*H206,2)</f>
        <v>0</v>
      </c>
      <c r="K206" s="147"/>
      <c r="L206" s="28"/>
      <c r="M206" s="148" t="s">
        <v>1</v>
      </c>
      <c r="N206" s="149" t="s">
        <v>41</v>
      </c>
      <c r="P206" s="150">
        <f>O206*H206</f>
        <v>0</v>
      </c>
      <c r="Q206" s="150">
        <v>0.08</v>
      </c>
      <c r="R206" s="150">
        <f>Q206*H206</f>
        <v>5.1198399999999999</v>
      </c>
      <c r="S206" s="150">
        <v>0</v>
      </c>
      <c r="T206" s="151">
        <f>S206*H206</f>
        <v>0</v>
      </c>
      <c r="AR206" s="152" t="s">
        <v>372</v>
      </c>
      <c r="AT206" s="152" t="s">
        <v>319</v>
      </c>
      <c r="AU206" s="152" t="s">
        <v>87</v>
      </c>
      <c r="AY206" s="13" t="s">
        <v>317</v>
      </c>
      <c r="BE206" s="153">
        <f>IF(N206="základná",J206,0)</f>
        <v>0</v>
      </c>
      <c r="BF206" s="153">
        <f>IF(N206="znížená",J206,0)</f>
        <v>0</v>
      </c>
      <c r="BG206" s="153">
        <f>IF(N206="zákl. prenesená",J206,0)</f>
        <v>0</v>
      </c>
      <c r="BH206" s="153">
        <f>IF(N206="zníž. prenesená",J206,0)</f>
        <v>0</v>
      </c>
      <c r="BI206" s="153">
        <f>IF(N206="nulová",J206,0)</f>
        <v>0</v>
      </c>
      <c r="BJ206" s="13" t="s">
        <v>87</v>
      </c>
      <c r="BK206" s="153">
        <f>ROUND(I206*H206,2)</f>
        <v>0</v>
      </c>
      <c r="BL206" s="13" t="s">
        <v>372</v>
      </c>
      <c r="BM206" s="152" t="s">
        <v>1778</v>
      </c>
    </row>
    <row r="207" spans="2:65" s="1" customFormat="1" ht="24.15" customHeight="1">
      <c r="B207" s="139"/>
      <c r="C207" s="140" t="s">
        <v>840</v>
      </c>
      <c r="D207" s="140" t="s">
        <v>319</v>
      </c>
      <c r="E207" s="141" t="s">
        <v>1779</v>
      </c>
      <c r="F207" s="142" t="s">
        <v>1780</v>
      </c>
      <c r="G207" s="143" t="s">
        <v>356</v>
      </c>
      <c r="H207" s="144">
        <v>8.5999999999999993E-2</v>
      </c>
      <c r="I207" s="145"/>
      <c r="J207" s="146">
        <f>ROUND(I207*H207,2)</f>
        <v>0</v>
      </c>
      <c r="K207" s="147"/>
      <c r="L207" s="28"/>
      <c r="M207" s="148" t="s">
        <v>1</v>
      </c>
      <c r="N207" s="149" t="s">
        <v>41</v>
      </c>
      <c r="P207" s="150">
        <f>O207*H207</f>
        <v>0</v>
      </c>
      <c r="Q207" s="150">
        <v>0</v>
      </c>
      <c r="R207" s="150">
        <f>Q207*H207</f>
        <v>0</v>
      </c>
      <c r="S207" s="150">
        <v>0</v>
      </c>
      <c r="T207" s="151">
        <f>S207*H207</f>
        <v>0</v>
      </c>
      <c r="AR207" s="152" t="s">
        <v>372</v>
      </c>
      <c r="AT207" s="152" t="s">
        <v>319</v>
      </c>
      <c r="AU207" s="152" t="s">
        <v>87</v>
      </c>
      <c r="AY207" s="13" t="s">
        <v>317</v>
      </c>
      <c r="BE207" s="153">
        <f>IF(N207="základná",J207,0)</f>
        <v>0</v>
      </c>
      <c r="BF207" s="153">
        <f>IF(N207="znížená",J207,0)</f>
        <v>0</v>
      </c>
      <c r="BG207" s="153">
        <f>IF(N207="zákl. prenesená",J207,0)</f>
        <v>0</v>
      </c>
      <c r="BH207" s="153">
        <f>IF(N207="zníž. prenesená",J207,0)</f>
        <v>0</v>
      </c>
      <c r="BI207" s="153">
        <f>IF(N207="nulová",J207,0)</f>
        <v>0</v>
      </c>
      <c r="BJ207" s="13" t="s">
        <v>87</v>
      </c>
      <c r="BK207" s="153">
        <f>ROUND(I207*H207,2)</f>
        <v>0</v>
      </c>
      <c r="BL207" s="13" t="s">
        <v>372</v>
      </c>
      <c r="BM207" s="152" t="s">
        <v>1781</v>
      </c>
    </row>
    <row r="208" spans="2:65" s="11" customFormat="1" ht="22.8" customHeight="1">
      <c r="B208" s="127"/>
      <c r="D208" s="128" t="s">
        <v>74</v>
      </c>
      <c r="E208" s="137" t="s">
        <v>617</v>
      </c>
      <c r="F208" s="137" t="s">
        <v>618</v>
      </c>
      <c r="I208" s="130"/>
      <c r="J208" s="138">
        <f>BK208</f>
        <v>0</v>
      </c>
      <c r="L208" s="127"/>
      <c r="M208" s="132"/>
      <c r="P208" s="133">
        <f>SUM(P209:P231)</f>
        <v>0</v>
      </c>
      <c r="R208" s="133">
        <f>SUM(R209:R231)</f>
        <v>3864.3484939999998</v>
      </c>
      <c r="T208" s="134">
        <f>SUM(T209:T231)</f>
        <v>0</v>
      </c>
      <c r="AR208" s="128" t="s">
        <v>87</v>
      </c>
      <c r="AT208" s="135" t="s">
        <v>74</v>
      </c>
      <c r="AU208" s="135" t="s">
        <v>82</v>
      </c>
      <c r="AY208" s="128" t="s">
        <v>317</v>
      </c>
      <c r="BK208" s="136">
        <f>SUM(BK209:BK231)</f>
        <v>0</v>
      </c>
    </row>
    <row r="209" spans="2:65" s="1" customFormat="1" ht="24.15" customHeight="1">
      <c r="B209" s="139"/>
      <c r="C209" s="140" t="s">
        <v>844</v>
      </c>
      <c r="D209" s="140" t="s">
        <v>319</v>
      </c>
      <c r="E209" s="141" t="s">
        <v>805</v>
      </c>
      <c r="F209" s="142" t="s">
        <v>806</v>
      </c>
      <c r="G209" s="143" t="s">
        <v>452</v>
      </c>
      <c r="H209" s="144">
        <v>1036.33</v>
      </c>
      <c r="I209" s="145"/>
      <c r="J209" s="146">
        <f t="shared" ref="J209:J231" si="40">ROUND(I209*H209,2)</f>
        <v>0</v>
      </c>
      <c r="K209" s="147"/>
      <c r="L209" s="28"/>
      <c r="M209" s="148" t="s">
        <v>1</v>
      </c>
      <c r="N209" s="149" t="s">
        <v>41</v>
      </c>
      <c r="P209" s="150">
        <f t="shared" ref="P209:P231" si="41">O209*H209</f>
        <v>0</v>
      </c>
      <c r="Q209" s="150">
        <v>3.1E-2</v>
      </c>
      <c r="R209" s="150">
        <f t="shared" ref="R209:R231" si="42">Q209*H209</f>
        <v>32.12623</v>
      </c>
      <c r="S209" s="150">
        <v>0</v>
      </c>
      <c r="T209" s="151">
        <f t="shared" ref="T209:T231" si="43">S209*H209</f>
        <v>0</v>
      </c>
      <c r="AR209" s="152" t="s">
        <v>372</v>
      </c>
      <c r="AT209" s="152" t="s">
        <v>319</v>
      </c>
      <c r="AU209" s="152" t="s">
        <v>87</v>
      </c>
      <c r="AY209" s="13" t="s">
        <v>317</v>
      </c>
      <c r="BE209" s="153">
        <f t="shared" ref="BE209:BE231" si="44">IF(N209="základná",J209,0)</f>
        <v>0</v>
      </c>
      <c r="BF209" s="153">
        <f t="shared" ref="BF209:BF231" si="45">IF(N209="znížená",J209,0)</f>
        <v>0</v>
      </c>
      <c r="BG209" s="153">
        <f t="shared" ref="BG209:BG231" si="46">IF(N209="zákl. prenesená",J209,0)</f>
        <v>0</v>
      </c>
      <c r="BH209" s="153">
        <f t="shared" ref="BH209:BH231" si="47">IF(N209="zníž. prenesená",J209,0)</f>
        <v>0</v>
      </c>
      <c r="BI209" s="153">
        <f t="shared" ref="BI209:BI231" si="48">IF(N209="nulová",J209,0)</f>
        <v>0</v>
      </c>
      <c r="BJ209" s="13" t="s">
        <v>87</v>
      </c>
      <c r="BK209" s="153">
        <f t="shared" ref="BK209:BK231" si="49">ROUND(I209*H209,2)</f>
        <v>0</v>
      </c>
      <c r="BL209" s="13" t="s">
        <v>372</v>
      </c>
      <c r="BM209" s="152" t="s">
        <v>1782</v>
      </c>
    </row>
    <row r="210" spans="2:65" s="1" customFormat="1" ht="24.15" customHeight="1">
      <c r="B210" s="139"/>
      <c r="C210" s="140" t="s">
        <v>848</v>
      </c>
      <c r="D210" s="140" t="s">
        <v>319</v>
      </c>
      <c r="E210" s="141" t="s">
        <v>1783</v>
      </c>
      <c r="F210" s="142" t="s">
        <v>1332</v>
      </c>
      <c r="G210" s="143" t="s">
        <v>452</v>
      </c>
      <c r="H210" s="144">
        <v>264.24</v>
      </c>
      <c r="I210" s="145"/>
      <c r="J210" s="146">
        <f t="shared" si="40"/>
        <v>0</v>
      </c>
      <c r="K210" s="147"/>
      <c r="L210" s="28"/>
      <c r="M210" s="148" t="s">
        <v>1</v>
      </c>
      <c r="N210" s="149" t="s">
        <v>41</v>
      </c>
      <c r="P210" s="150">
        <f t="shared" si="41"/>
        <v>0</v>
      </c>
      <c r="Q210" s="150">
        <v>6.9000000000000006E-2</v>
      </c>
      <c r="R210" s="150">
        <f t="shared" si="42"/>
        <v>18.232560000000003</v>
      </c>
      <c r="S210" s="150">
        <v>0</v>
      </c>
      <c r="T210" s="151">
        <f t="shared" si="43"/>
        <v>0</v>
      </c>
      <c r="AR210" s="152" t="s">
        <v>372</v>
      </c>
      <c r="AT210" s="152" t="s">
        <v>319</v>
      </c>
      <c r="AU210" s="152" t="s">
        <v>87</v>
      </c>
      <c r="AY210" s="13" t="s">
        <v>317</v>
      </c>
      <c r="BE210" s="153">
        <f t="shared" si="44"/>
        <v>0</v>
      </c>
      <c r="BF210" s="153">
        <f t="shared" si="45"/>
        <v>0</v>
      </c>
      <c r="BG210" s="153">
        <f t="shared" si="46"/>
        <v>0</v>
      </c>
      <c r="BH210" s="153">
        <f t="shared" si="47"/>
        <v>0</v>
      </c>
      <c r="BI210" s="153">
        <f t="shared" si="48"/>
        <v>0</v>
      </c>
      <c r="BJ210" s="13" t="s">
        <v>87</v>
      </c>
      <c r="BK210" s="153">
        <f t="shared" si="49"/>
        <v>0</v>
      </c>
      <c r="BL210" s="13" t="s">
        <v>372</v>
      </c>
      <c r="BM210" s="152" t="s">
        <v>1784</v>
      </c>
    </row>
    <row r="211" spans="2:65" s="1" customFormat="1" ht="24.15" customHeight="1">
      <c r="B211" s="139"/>
      <c r="C211" s="140" t="s">
        <v>852</v>
      </c>
      <c r="D211" s="140" t="s">
        <v>319</v>
      </c>
      <c r="E211" s="141" t="s">
        <v>813</v>
      </c>
      <c r="F211" s="142" t="s">
        <v>946</v>
      </c>
      <c r="G211" s="143" t="s">
        <v>452</v>
      </c>
      <c r="H211" s="144">
        <v>59.04</v>
      </c>
      <c r="I211" s="145"/>
      <c r="J211" s="146">
        <f t="shared" si="40"/>
        <v>0</v>
      </c>
      <c r="K211" s="147"/>
      <c r="L211" s="28"/>
      <c r="M211" s="148" t="s">
        <v>1</v>
      </c>
      <c r="N211" s="149" t="s">
        <v>41</v>
      </c>
      <c r="P211" s="150">
        <f t="shared" si="41"/>
        <v>0</v>
      </c>
      <c r="Q211" s="150">
        <v>1.4999999999999999E-2</v>
      </c>
      <c r="R211" s="150">
        <f t="shared" si="42"/>
        <v>0.88559999999999994</v>
      </c>
      <c r="S211" s="150">
        <v>0</v>
      </c>
      <c r="T211" s="151">
        <f t="shared" si="43"/>
        <v>0</v>
      </c>
      <c r="AR211" s="152" t="s">
        <v>372</v>
      </c>
      <c r="AT211" s="152" t="s">
        <v>319</v>
      </c>
      <c r="AU211" s="152" t="s">
        <v>87</v>
      </c>
      <c r="AY211" s="13" t="s">
        <v>317</v>
      </c>
      <c r="BE211" s="153">
        <f t="shared" si="44"/>
        <v>0</v>
      </c>
      <c r="BF211" s="153">
        <f t="shared" si="45"/>
        <v>0</v>
      </c>
      <c r="BG211" s="153">
        <f t="shared" si="46"/>
        <v>0</v>
      </c>
      <c r="BH211" s="153">
        <f t="shared" si="47"/>
        <v>0</v>
      </c>
      <c r="BI211" s="153">
        <f t="shared" si="48"/>
        <v>0</v>
      </c>
      <c r="BJ211" s="13" t="s">
        <v>87</v>
      </c>
      <c r="BK211" s="153">
        <f t="shared" si="49"/>
        <v>0</v>
      </c>
      <c r="BL211" s="13" t="s">
        <v>372</v>
      </c>
      <c r="BM211" s="152" t="s">
        <v>1785</v>
      </c>
    </row>
    <row r="212" spans="2:65" s="1" customFormat="1" ht="24.15" customHeight="1">
      <c r="B212" s="139"/>
      <c r="C212" s="140" t="s">
        <v>858</v>
      </c>
      <c r="D212" s="140" t="s">
        <v>319</v>
      </c>
      <c r="E212" s="141" t="s">
        <v>1786</v>
      </c>
      <c r="F212" s="142" t="s">
        <v>1787</v>
      </c>
      <c r="G212" s="143" t="s">
        <v>452</v>
      </c>
      <c r="H212" s="144">
        <v>74.099999999999994</v>
      </c>
      <c r="I212" s="145"/>
      <c r="J212" s="146">
        <f t="shared" si="40"/>
        <v>0</v>
      </c>
      <c r="K212" s="147"/>
      <c r="L212" s="28"/>
      <c r="M212" s="148" t="s">
        <v>1</v>
      </c>
      <c r="N212" s="149" t="s">
        <v>41</v>
      </c>
      <c r="P212" s="150">
        <f t="shared" si="41"/>
        <v>0</v>
      </c>
      <c r="Q212" s="150">
        <v>1.9E-2</v>
      </c>
      <c r="R212" s="150">
        <f t="shared" si="42"/>
        <v>1.4078999999999999</v>
      </c>
      <c r="S212" s="150">
        <v>0</v>
      </c>
      <c r="T212" s="151">
        <f t="shared" si="43"/>
        <v>0</v>
      </c>
      <c r="AR212" s="152" t="s">
        <v>372</v>
      </c>
      <c r="AT212" s="152" t="s">
        <v>319</v>
      </c>
      <c r="AU212" s="152" t="s">
        <v>87</v>
      </c>
      <c r="AY212" s="13" t="s">
        <v>317</v>
      </c>
      <c r="BE212" s="153">
        <f t="shared" si="44"/>
        <v>0</v>
      </c>
      <c r="BF212" s="153">
        <f t="shared" si="45"/>
        <v>0</v>
      </c>
      <c r="BG212" s="153">
        <f t="shared" si="46"/>
        <v>0</v>
      </c>
      <c r="BH212" s="153">
        <f t="shared" si="47"/>
        <v>0</v>
      </c>
      <c r="BI212" s="153">
        <f t="shared" si="48"/>
        <v>0</v>
      </c>
      <c r="BJ212" s="13" t="s">
        <v>87</v>
      </c>
      <c r="BK212" s="153">
        <f t="shared" si="49"/>
        <v>0</v>
      </c>
      <c r="BL212" s="13" t="s">
        <v>372</v>
      </c>
      <c r="BM212" s="152" t="s">
        <v>1788</v>
      </c>
    </row>
    <row r="213" spans="2:65" s="1" customFormat="1" ht="21.75" customHeight="1">
      <c r="B213" s="139"/>
      <c r="C213" s="140" t="s">
        <v>862</v>
      </c>
      <c r="D213" s="140" t="s">
        <v>319</v>
      </c>
      <c r="E213" s="141" t="s">
        <v>817</v>
      </c>
      <c r="F213" s="142" t="s">
        <v>1789</v>
      </c>
      <c r="G213" s="143" t="s">
        <v>452</v>
      </c>
      <c r="H213" s="144">
        <v>3137.4</v>
      </c>
      <c r="I213" s="145"/>
      <c r="J213" s="146">
        <f t="shared" si="40"/>
        <v>0</v>
      </c>
      <c r="K213" s="147"/>
      <c r="L213" s="28"/>
      <c r="M213" s="148" t="s">
        <v>1</v>
      </c>
      <c r="N213" s="149" t="s">
        <v>41</v>
      </c>
      <c r="P213" s="150">
        <f t="shared" si="41"/>
        <v>0</v>
      </c>
      <c r="Q213" s="150">
        <v>0</v>
      </c>
      <c r="R213" s="150">
        <f t="shared" si="42"/>
        <v>0</v>
      </c>
      <c r="S213" s="150">
        <v>0</v>
      </c>
      <c r="T213" s="151">
        <f t="shared" si="43"/>
        <v>0</v>
      </c>
      <c r="AR213" s="152" t="s">
        <v>372</v>
      </c>
      <c r="AT213" s="152" t="s">
        <v>319</v>
      </c>
      <c r="AU213" s="152" t="s">
        <v>87</v>
      </c>
      <c r="AY213" s="13" t="s">
        <v>317</v>
      </c>
      <c r="BE213" s="153">
        <f t="shared" si="44"/>
        <v>0</v>
      </c>
      <c r="BF213" s="153">
        <f t="shared" si="45"/>
        <v>0</v>
      </c>
      <c r="BG213" s="153">
        <f t="shared" si="46"/>
        <v>0</v>
      </c>
      <c r="BH213" s="153">
        <f t="shared" si="47"/>
        <v>0</v>
      </c>
      <c r="BI213" s="153">
        <f t="shared" si="48"/>
        <v>0</v>
      </c>
      <c r="BJ213" s="13" t="s">
        <v>87</v>
      </c>
      <c r="BK213" s="153">
        <f t="shared" si="49"/>
        <v>0</v>
      </c>
      <c r="BL213" s="13" t="s">
        <v>372</v>
      </c>
      <c r="BM213" s="152" t="s">
        <v>1790</v>
      </c>
    </row>
    <row r="214" spans="2:65" s="1" customFormat="1" ht="24.15" customHeight="1">
      <c r="B214" s="139"/>
      <c r="C214" s="140" t="s">
        <v>866</v>
      </c>
      <c r="D214" s="140" t="s">
        <v>319</v>
      </c>
      <c r="E214" s="141" t="s">
        <v>1791</v>
      </c>
      <c r="F214" s="142" t="s">
        <v>1792</v>
      </c>
      <c r="G214" s="143" t="s">
        <v>375</v>
      </c>
      <c r="H214" s="144">
        <v>30.16</v>
      </c>
      <c r="I214" s="145"/>
      <c r="J214" s="146">
        <f t="shared" si="40"/>
        <v>0</v>
      </c>
      <c r="K214" s="147"/>
      <c r="L214" s="28"/>
      <c r="M214" s="148" t="s">
        <v>1</v>
      </c>
      <c r="N214" s="149" t="s">
        <v>41</v>
      </c>
      <c r="P214" s="150">
        <f t="shared" si="41"/>
        <v>0</v>
      </c>
      <c r="Q214" s="150">
        <v>0</v>
      </c>
      <c r="R214" s="150">
        <f t="shared" si="42"/>
        <v>0</v>
      </c>
      <c r="S214" s="150">
        <v>0</v>
      </c>
      <c r="T214" s="151">
        <f t="shared" si="43"/>
        <v>0</v>
      </c>
      <c r="AR214" s="152" t="s">
        <v>372</v>
      </c>
      <c r="AT214" s="152" t="s">
        <v>319</v>
      </c>
      <c r="AU214" s="152" t="s">
        <v>87</v>
      </c>
      <c r="AY214" s="13" t="s">
        <v>317</v>
      </c>
      <c r="BE214" s="153">
        <f t="shared" si="44"/>
        <v>0</v>
      </c>
      <c r="BF214" s="153">
        <f t="shared" si="45"/>
        <v>0</v>
      </c>
      <c r="BG214" s="153">
        <f t="shared" si="46"/>
        <v>0</v>
      </c>
      <c r="BH214" s="153">
        <f t="shared" si="47"/>
        <v>0</v>
      </c>
      <c r="BI214" s="153">
        <f t="shared" si="48"/>
        <v>0</v>
      </c>
      <c r="BJ214" s="13" t="s">
        <v>87</v>
      </c>
      <c r="BK214" s="153">
        <f t="shared" si="49"/>
        <v>0</v>
      </c>
      <c r="BL214" s="13" t="s">
        <v>372</v>
      </c>
      <c r="BM214" s="152" t="s">
        <v>1793</v>
      </c>
    </row>
    <row r="215" spans="2:65" s="1" customFormat="1" ht="49.05" customHeight="1">
      <c r="B215" s="139"/>
      <c r="C215" s="140" t="s">
        <v>870</v>
      </c>
      <c r="D215" s="140" t="s">
        <v>319</v>
      </c>
      <c r="E215" s="141" t="s">
        <v>1345</v>
      </c>
      <c r="F215" s="142" t="s">
        <v>822</v>
      </c>
      <c r="G215" s="143" t="s">
        <v>322</v>
      </c>
      <c r="H215" s="144">
        <v>23.460999999999999</v>
      </c>
      <c r="I215" s="145"/>
      <c r="J215" s="146">
        <f t="shared" si="40"/>
        <v>0</v>
      </c>
      <c r="K215" s="147"/>
      <c r="L215" s="28"/>
      <c r="M215" s="148" t="s">
        <v>1</v>
      </c>
      <c r="N215" s="149" t="s">
        <v>41</v>
      </c>
      <c r="P215" s="150">
        <f t="shared" si="41"/>
        <v>0</v>
      </c>
      <c r="Q215" s="150">
        <v>0.54200000000000004</v>
      </c>
      <c r="R215" s="150">
        <f t="shared" si="42"/>
        <v>12.715862</v>
      </c>
      <c r="S215" s="150">
        <v>0</v>
      </c>
      <c r="T215" s="151">
        <f t="shared" si="43"/>
        <v>0</v>
      </c>
      <c r="AR215" s="152" t="s">
        <v>372</v>
      </c>
      <c r="AT215" s="152" t="s">
        <v>319</v>
      </c>
      <c r="AU215" s="152" t="s">
        <v>87</v>
      </c>
      <c r="AY215" s="13" t="s">
        <v>317</v>
      </c>
      <c r="BE215" s="153">
        <f t="shared" si="44"/>
        <v>0</v>
      </c>
      <c r="BF215" s="153">
        <f t="shared" si="45"/>
        <v>0</v>
      </c>
      <c r="BG215" s="153">
        <f t="shared" si="46"/>
        <v>0</v>
      </c>
      <c r="BH215" s="153">
        <f t="shared" si="47"/>
        <v>0</v>
      </c>
      <c r="BI215" s="153">
        <f t="shared" si="48"/>
        <v>0</v>
      </c>
      <c r="BJ215" s="13" t="s">
        <v>87</v>
      </c>
      <c r="BK215" s="153">
        <f t="shared" si="49"/>
        <v>0</v>
      </c>
      <c r="BL215" s="13" t="s">
        <v>372</v>
      </c>
      <c r="BM215" s="152" t="s">
        <v>1794</v>
      </c>
    </row>
    <row r="216" spans="2:65" s="1" customFormat="1" ht="16.5" customHeight="1">
      <c r="B216" s="139"/>
      <c r="C216" s="140" t="s">
        <v>874</v>
      </c>
      <c r="D216" s="140" t="s">
        <v>319</v>
      </c>
      <c r="E216" s="141" t="s">
        <v>1795</v>
      </c>
      <c r="F216" s="142" t="s">
        <v>1796</v>
      </c>
      <c r="G216" s="143" t="s">
        <v>375</v>
      </c>
      <c r="H216" s="144">
        <v>50.508000000000003</v>
      </c>
      <c r="I216" s="145"/>
      <c r="J216" s="146">
        <f t="shared" si="40"/>
        <v>0</v>
      </c>
      <c r="K216" s="147"/>
      <c r="L216" s="28"/>
      <c r="M216" s="148" t="s">
        <v>1</v>
      </c>
      <c r="N216" s="149" t="s">
        <v>41</v>
      </c>
      <c r="P216" s="150">
        <f t="shared" si="41"/>
        <v>0</v>
      </c>
      <c r="Q216" s="150">
        <v>0</v>
      </c>
      <c r="R216" s="150">
        <f t="shared" si="42"/>
        <v>0</v>
      </c>
      <c r="S216" s="150">
        <v>0</v>
      </c>
      <c r="T216" s="151">
        <f t="shared" si="43"/>
        <v>0</v>
      </c>
      <c r="AR216" s="152" t="s">
        <v>372</v>
      </c>
      <c r="AT216" s="152" t="s">
        <v>319</v>
      </c>
      <c r="AU216" s="152" t="s">
        <v>87</v>
      </c>
      <c r="AY216" s="13" t="s">
        <v>317</v>
      </c>
      <c r="BE216" s="153">
        <f t="shared" si="44"/>
        <v>0</v>
      </c>
      <c r="BF216" s="153">
        <f t="shared" si="45"/>
        <v>0</v>
      </c>
      <c r="BG216" s="153">
        <f t="shared" si="46"/>
        <v>0</v>
      </c>
      <c r="BH216" s="153">
        <f t="shared" si="47"/>
        <v>0</v>
      </c>
      <c r="BI216" s="153">
        <f t="shared" si="48"/>
        <v>0</v>
      </c>
      <c r="BJ216" s="13" t="s">
        <v>87</v>
      </c>
      <c r="BK216" s="153">
        <f t="shared" si="49"/>
        <v>0</v>
      </c>
      <c r="BL216" s="13" t="s">
        <v>372</v>
      </c>
      <c r="BM216" s="152" t="s">
        <v>1797</v>
      </c>
    </row>
    <row r="217" spans="2:65" s="1" customFormat="1" ht="33" customHeight="1">
      <c r="B217" s="139"/>
      <c r="C217" s="140" t="s">
        <v>876</v>
      </c>
      <c r="D217" s="140" t="s">
        <v>319</v>
      </c>
      <c r="E217" s="141" t="s">
        <v>1798</v>
      </c>
      <c r="F217" s="142" t="s">
        <v>1799</v>
      </c>
      <c r="G217" s="143" t="s">
        <v>322</v>
      </c>
      <c r="H217" s="144">
        <v>3.7170000000000001</v>
      </c>
      <c r="I217" s="145"/>
      <c r="J217" s="146">
        <f t="shared" si="40"/>
        <v>0</v>
      </c>
      <c r="K217" s="147"/>
      <c r="L217" s="28"/>
      <c r="M217" s="148" t="s">
        <v>1</v>
      </c>
      <c r="N217" s="149" t="s">
        <v>41</v>
      </c>
      <c r="P217" s="150">
        <f t="shared" si="41"/>
        <v>0</v>
      </c>
      <c r="Q217" s="150">
        <v>0.01</v>
      </c>
      <c r="R217" s="150">
        <f t="shared" si="42"/>
        <v>3.7170000000000002E-2</v>
      </c>
      <c r="S217" s="150">
        <v>0</v>
      </c>
      <c r="T217" s="151">
        <f t="shared" si="43"/>
        <v>0</v>
      </c>
      <c r="AR217" s="152" t="s">
        <v>372</v>
      </c>
      <c r="AT217" s="152" t="s">
        <v>319</v>
      </c>
      <c r="AU217" s="152" t="s">
        <v>87</v>
      </c>
      <c r="AY217" s="13" t="s">
        <v>317</v>
      </c>
      <c r="BE217" s="153">
        <f t="shared" si="44"/>
        <v>0</v>
      </c>
      <c r="BF217" s="153">
        <f t="shared" si="45"/>
        <v>0</v>
      </c>
      <c r="BG217" s="153">
        <f t="shared" si="46"/>
        <v>0</v>
      </c>
      <c r="BH217" s="153">
        <f t="shared" si="47"/>
        <v>0</v>
      </c>
      <c r="BI217" s="153">
        <f t="shared" si="48"/>
        <v>0</v>
      </c>
      <c r="BJ217" s="13" t="s">
        <v>87</v>
      </c>
      <c r="BK217" s="153">
        <f t="shared" si="49"/>
        <v>0</v>
      </c>
      <c r="BL217" s="13" t="s">
        <v>372</v>
      </c>
      <c r="BM217" s="152" t="s">
        <v>1800</v>
      </c>
    </row>
    <row r="218" spans="2:65" s="1" customFormat="1" ht="24.15" customHeight="1">
      <c r="B218" s="139"/>
      <c r="C218" s="140" t="s">
        <v>881</v>
      </c>
      <c r="D218" s="140" t="s">
        <v>319</v>
      </c>
      <c r="E218" s="141" t="s">
        <v>825</v>
      </c>
      <c r="F218" s="142" t="s">
        <v>826</v>
      </c>
      <c r="G218" s="143" t="s">
        <v>452</v>
      </c>
      <c r="H218" s="144">
        <v>34.200000000000003</v>
      </c>
      <c r="I218" s="145"/>
      <c r="J218" s="146">
        <f t="shared" si="40"/>
        <v>0</v>
      </c>
      <c r="K218" s="147"/>
      <c r="L218" s="28"/>
      <c r="M218" s="148" t="s">
        <v>1</v>
      </c>
      <c r="N218" s="149" t="s">
        <v>41</v>
      </c>
      <c r="P218" s="150">
        <f t="shared" si="41"/>
        <v>0</v>
      </c>
      <c r="Q218" s="150">
        <v>7.0000000000000001E-3</v>
      </c>
      <c r="R218" s="150">
        <f t="shared" si="42"/>
        <v>0.23940000000000003</v>
      </c>
      <c r="S218" s="150">
        <v>0</v>
      </c>
      <c r="T218" s="151">
        <f t="shared" si="43"/>
        <v>0</v>
      </c>
      <c r="AR218" s="152" t="s">
        <v>372</v>
      </c>
      <c r="AT218" s="152" t="s">
        <v>319</v>
      </c>
      <c r="AU218" s="152" t="s">
        <v>87</v>
      </c>
      <c r="AY218" s="13" t="s">
        <v>317</v>
      </c>
      <c r="BE218" s="153">
        <f t="shared" si="44"/>
        <v>0</v>
      </c>
      <c r="BF218" s="153">
        <f t="shared" si="45"/>
        <v>0</v>
      </c>
      <c r="BG218" s="153">
        <f t="shared" si="46"/>
        <v>0</v>
      </c>
      <c r="BH218" s="153">
        <f t="shared" si="47"/>
        <v>0</v>
      </c>
      <c r="BI218" s="153">
        <f t="shared" si="48"/>
        <v>0</v>
      </c>
      <c r="BJ218" s="13" t="s">
        <v>87</v>
      </c>
      <c r="BK218" s="153">
        <f t="shared" si="49"/>
        <v>0</v>
      </c>
      <c r="BL218" s="13" t="s">
        <v>372</v>
      </c>
      <c r="BM218" s="152" t="s">
        <v>1801</v>
      </c>
    </row>
    <row r="219" spans="2:65" s="1" customFormat="1" ht="24.15" customHeight="1">
      <c r="B219" s="139"/>
      <c r="C219" s="140" t="s">
        <v>885</v>
      </c>
      <c r="D219" s="140" t="s">
        <v>319</v>
      </c>
      <c r="E219" s="141" t="s">
        <v>829</v>
      </c>
      <c r="F219" s="142" t="s">
        <v>1802</v>
      </c>
      <c r="G219" s="143" t="s">
        <v>452</v>
      </c>
      <c r="H219" s="144">
        <v>166.1</v>
      </c>
      <c r="I219" s="145"/>
      <c r="J219" s="146">
        <f t="shared" si="40"/>
        <v>0</v>
      </c>
      <c r="K219" s="147"/>
      <c r="L219" s="28"/>
      <c r="M219" s="148" t="s">
        <v>1</v>
      </c>
      <c r="N219" s="149" t="s">
        <v>41</v>
      </c>
      <c r="P219" s="150">
        <f t="shared" si="41"/>
        <v>0</v>
      </c>
      <c r="Q219" s="150">
        <v>3.5000000000000003E-2</v>
      </c>
      <c r="R219" s="150">
        <f t="shared" si="42"/>
        <v>5.8135000000000003</v>
      </c>
      <c r="S219" s="150">
        <v>0</v>
      </c>
      <c r="T219" s="151">
        <f t="shared" si="43"/>
        <v>0</v>
      </c>
      <c r="AR219" s="152" t="s">
        <v>372</v>
      </c>
      <c r="AT219" s="152" t="s">
        <v>319</v>
      </c>
      <c r="AU219" s="152" t="s">
        <v>87</v>
      </c>
      <c r="AY219" s="13" t="s">
        <v>317</v>
      </c>
      <c r="BE219" s="153">
        <f t="shared" si="44"/>
        <v>0</v>
      </c>
      <c r="BF219" s="153">
        <f t="shared" si="45"/>
        <v>0</v>
      </c>
      <c r="BG219" s="153">
        <f t="shared" si="46"/>
        <v>0</v>
      </c>
      <c r="BH219" s="153">
        <f t="shared" si="47"/>
        <v>0</v>
      </c>
      <c r="BI219" s="153">
        <f t="shared" si="48"/>
        <v>0</v>
      </c>
      <c r="BJ219" s="13" t="s">
        <v>87</v>
      </c>
      <c r="BK219" s="153">
        <f t="shared" si="49"/>
        <v>0</v>
      </c>
      <c r="BL219" s="13" t="s">
        <v>372</v>
      </c>
      <c r="BM219" s="152" t="s">
        <v>1803</v>
      </c>
    </row>
    <row r="220" spans="2:65" s="1" customFormat="1" ht="37.799999999999997" customHeight="1">
      <c r="B220" s="139"/>
      <c r="C220" s="140" t="s">
        <v>891</v>
      </c>
      <c r="D220" s="140" t="s">
        <v>319</v>
      </c>
      <c r="E220" s="141" t="s">
        <v>1804</v>
      </c>
      <c r="F220" s="142" t="s">
        <v>834</v>
      </c>
      <c r="G220" s="143" t="s">
        <v>322</v>
      </c>
      <c r="H220" s="144">
        <v>49.552999999999997</v>
      </c>
      <c r="I220" s="145"/>
      <c r="J220" s="146">
        <f t="shared" si="40"/>
        <v>0</v>
      </c>
      <c r="K220" s="147"/>
      <c r="L220" s="28"/>
      <c r="M220" s="148" t="s">
        <v>1</v>
      </c>
      <c r="N220" s="149" t="s">
        <v>41</v>
      </c>
      <c r="P220" s="150">
        <f t="shared" si="41"/>
        <v>0</v>
      </c>
      <c r="Q220" s="150">
        <v>1.353</v>
      </c>
      <c r="R220" s="150">
        <f t="shared" si="42"/>
        <v>67.045209</v>
      </c>
      <c r="S220" s="150">
        <v>0</v>
      </c>
      <c r="T220" s="151">
        <f t="shared" si="43"/>
        <v>0</v>
      </c>
      <c r="AR220" s="152" t="s">
        <v>372</v>
      </c>
      <c r="AT220" s="152" t="s">
        <v>319</v>
      </c>
      <c r="AU220" s="152" t="s">
        <v>87</v>
      </c>
      <c r="AY220" s="13" t="s">
        <v>317</v>
      </c>
      <c r="BE220" s="153">
        <f t="shared" si="44"/>
        <v>0</v>
      </c>
      <c r="BF220" s="153">
        <f t="shared" si="45"/>
        <v>0</v>
      </c>
      <c r="BG220" s="153">
        <f t="shared" si="46"/>
        <v>0</v>
      </c>
      <c r="BH220" s="153">
        <f t="shared" si="47"/>
        <v>0</v>
      </c>
      <c r="BI220" s="153">
        <f t="shared" si="48"/>
        <v>0</v>
      </c>
      <c r="BJ220" s="13" t="s">
        <v>87</v>
      </c>
      <c r="BK220" s="153">
        <f t="shared" si="49"/>
        <v>0</v>
      </c>
      <c r="BL220" s="13" t="s">
        <v>372</v>
      </c>
      <c r="BM220" s="152" t="s">
        <v>1805</v>
      </c>
    </row>
    <row r="221" spans="2:65" s="1" customFormat="1" ht="16.5" customHeight="1">
      <c r="B221" s="139"/>
      <c r="C221" s="140" t="s">
        <v>1236</v>
      </c>
      <c r="D221" s="140" t="s">
        <v>319</v>
      </c>
      <c r="E221" s="141" t="s">
        <v>1806</v>
      </c>
      <c r="F221" s="142" t="s">
        <v>1807</v>
      </c>
      <c r="G221" s="143" t="s">
        <v>375</v>
      </c>
      <c r="H221" s="144">
        <v>70.802000000000007</v>
      </c>
      <c r="I221" s="145"/>
      <c r="J221" s="146">
        <f t="shared" si="40"/>
        <v>0</v>
      </c>
      <c r="K221" s="147"/>
      <c r="L221" s="28"/>
      <c r="M221" s="148" t="s">
        <v>1</v>
      </c>
      <c r="N221" s="149" t="s">
        <v>41</v>
      </c>
      <c r="P221" s="150">
        <f t="shared" si="41"/>
        <v>0</v>
      </c>
      <c r="Q221" s="150">
        <v>39.53</v>
      </c>
      <c r="R221" s="150">
        <f t="shared" si="42"/>
        <v>2798.8030600000002</v>
      </c>
      <c r="S221" s="150">
        <v>0</v>
      </c>
      <c r="T221" s="151">
        <f t="shared" si="43"/>
        <v>0</v>
      </c>
      <c r="AR221" s="152" t="s">
        <v>372</v>
      </c>
      <c r="AT221" s="152" t="s">
        <v>319</v>
      </c>
      <c r="AU221" s="152" t="s">
        <v>87</v>
      </c>
      <c r="AY221" s="13" t="s">
        <v>317</v>
      </c>
      <c r="BE221" s="153">
        <f t="shared" si="44"/>
        <v>0</v>
      </c>
      <c r="BF221" s="153">
        <f t="shared" si="45"/>
        <v>0</v>
      </c>
      <c r="BG221" s="153">
        <f t="shared" si="46"/>
        <v>0</v>
      </c>
      <c r="BH221" s="153">
        <f t="shared" si="47"/>
        <v>0</v>
      </c>
      <c r="BI221" s="153">
        <f t="shared" si="48"/>
        <v>0</v>
      </c>
      <c r="BJ221" s="13" t="s">
        <v>87</v>
      </c>
      <c r="BK221" s="153">
        <f t="shared" si="49"/>
        <v>0</v>
      </c>
      <c r="BL221" s="13" t="s">
        <v>372</v>
      </c>
      <c r="BM221" s="152" t="s">
        <v>1808</v>
      </c>
    </row>
    <row r="222" spans="2:65" s="1" customFormat="1" ht="24.15" customHeight="1">
      <c r="B222" s="139"/>
      <c r="C222" s="140" t="s">
        <v>1240</v>
      </c>
      <c r="D222" s="140" t="s">
        <v>319</v>
      </c>
      <c r="E222" s="141" t="s">
        <v>641</v>
      </c>
      <c r="F222" s="142" t="s">
        <v>642</v>
      </c>
      <c r="G222" s="143" t="s">
        <v>356</v>
      </c>
      <c r="H222" s="144">
        <v>56.62</v>
      </c>
      <c r="I222" s="145"/>
      <c r="J222" s="146">
        <f t="shared" si="40"/>
        <v>0</v>
      </c>
      <c r="K222" s="147"/>
      <c r="L222" s="28"/>
      <c r="M222" s="148" t="s">
        <v>1</v>
      </c>
      <c r="N222" s="149" t="s">
        <v>41</v>
      </c>
      <c r="P222" s="150">
        <f t="shared" si="41"/>
        <v>0</v>
      </c>
      <c r="Q222" s="150">
        <v>0</v>
      </c>
      <c r="R222" s="150">
        <f t="shared" si="42"/>
        <v>0</v>
      </c>
      <c r="S222" s="150">
        <v>0</v>
      </c>
      <c r="T222" s="151">
        <f t="shared" si="43"/>
        <v>0</v>
      </c>
      <c r="AR222" s="152" t="s">
        <v>372</v>
      </c>
      <c r="AT222" s="152" t="s">
        <v>319</v>
      </c>
      <c r="AU222" s="152" t="s">
        <v>87</v>
      </c>
      <c r="AY222" s="13" t="s">
        <v>317</v>
      </c>
      <c r="BE222" s="153">
        <f t="shared" si="44"/>
        <v>0</v>
      </c>
      <c r="BF222" s="153">
        <f t="shared" si="45"/>
        <v>0</v>
      </c>
      <c r="BG222" s="153">
        <f t="shared" si="46"/>
        <v>0</v>
      </c>
      <c r="BH222" s="153">
        <f t="shared" si="47"/>
        <v>0</v>
      </c>
      <c r="BI222" s="153">
        <f t="shared" si="48"/>
        <v>0</v>
      </c>
      <c r="BJ222" s="13" t="s">
        <v>87</v>
      </c>
      <c r="BK222" s="153">
        <f t="shared" si="49"/>
        <v>0</v>
      </c>
      <c r="BL222" s="13" t="s">
        <v>372</v>
      </c>
      <c r="BM222" s="152" t="s">
        <v>1809</v>
      </c>
    </row>
    <row r="223" spans="2:65" s="1" customFormat="1" ht="21.75" customHeight="1">
      <c r="B223" s="139"/>
      <c r="C223" s="154" t="s">
        <v>1244</v>
      </c>
      <c r="D223" s="154" t="s">
        <v>353</v>
      </c>
      <c r="E223" s="155" t="s">
        <v>1810</v>
      </c>
      <c r="F223" s="156" t="s">
        <v>1811</v>
      </c>
      <c r="G223" s="157" t="s">
        <v>624</v>
      </c>
      <c r="H223" s="158">
        <v>2.3109999999999999</v>
      </c>
      <c r="I223" s="159"/>
      <c r="J223" s="160">
        <f t="shared" si="40"/>
        <v>0</v>
      </c>
      <c r="K223" s="161"/>
      <c r="L223" s="162"/>
      <c r="M223" s="163" t="s">
        <v>1</v>
      </c>
      <c r="N223" s="164" t="s">
        <v>41</v>
      </c>
      <c r="P223" s="150">
        <f t="shared" si="41"/>
        <v>0</v>
      </c>
      <c r="Q223" s="150">
        <v>1.502</v>
      </c>
      <c r="R223" s="150">
        <f t="shared" si="42"/>
        <v>3.4711219999999998</v>
      </c>
      <c r="S223" s="150">
        <v>0</v>
      </c>
      <c r="T223" s="151">
        <f t="shared" si="43"/>
        <v>0</v>
      </c>
      <c r="AR223" s="152" t="s">
        <v>529</v>
      </c>
      <c r="AT223" s="152" t="s">
        <v>353</v>
      </c>
      <c r="AU223" s="152" t="s">
        <v>87</v>
      </c>
      <c r="AY223" s="13" t="s">
        <v>317</v>
      </c>
      <c r="BE223" s="153">
        <f t="shared" si="44"/>
        <v>0</v>
      </c>
      <c r="BF223" s="153">
        <f t="shared" si="45"/>
        <v>0</v>
      </c>
      <c r="BG223" s="153">
        <f t="shared" si="46"/>
        <v>0</v>
      </c>
      <c r="BH223" s="153">
        <f t="shared" si="47"/>
        <v>0</v>
      </c>
      <c r="BI223" s="153">
        <f t="shared" si="48"/>
        <v>0</v>
      </c>
      <c r="BJ223" s="13" t="s">
        <v>87</v>
      </c>
      <c r="BK223" s="153">
        <f t="shared" si="49"/>
        <v>0</v>
      </c>
      <c r="BL223" s="13" t="s">
        <v>372</v>
      </c>
      <c r="BM223" s="152" t="s">
        <v>1812</v>
      </c>
    </row>
    <row r="224" spans="2:65" s="1" customFormat="1" ht="21.75" customHeight="1">
      <c r="B224" s="139"/>
      <c r="C224" s="154" t="s">
        <v>453</v>
      </c>
      <c r="D224" s="154" t="s">
        <v>353</v>
      </c>
      <c r="E224" s="155" t="s">
        <v>785</v>
      </c>
      <c r="F224" s="156" t="s">
        <v>1813</v>
      </c>
      <c r="G224" s="157" t="s">
        <v>624</v>
      </c>
      <c r="H224" s="158">
        <v>9.2330000000000005</v>
      </c>
      <c r="I224" s="159"/>
      <c r="J224" s="160">
        <f t="shared" si="40"/>
        <v>0</v>
      </c>
      <c r="K224" s="161"/>
      <c r="L224" s="162"/>
      <c r="M224" s="163" t="s">
        <v>1</v>
      </c>
      <c r="N224" s="164" t="s">
        <v>41</v>
      </c>
      <c r="P224" s="150">
        <f t="shared" si="41"/>
        <v>0</v>
      </c>
      <c r="Q224" s="150">
        <v>6.0010000000000003</v>
      </c>
      <c r="R224" s="150">
        <f t="shared" si="42"/>
        <v>55.407233000000005</v>
      </c>
      <c r="S224" s="150">
        <v>0</v>
      </c>
      <c r="T224" s="151">
        <f t="shared" si="43"/>
        <v>0</v>
      </c>
      <c r="AR224" s="152" t="s">
        <v>529</v>
      </c>
      <c r="AT224" s="152" t="s">
        <v>353</v>
      </c>
      <c r="AU224" s="152" t="s">
        <v>87</v>
      </c>
      <c r="AY224" s="13" t="s">
        <v>317</v>
      </c>
      <c r="BE224" s="153">
        <f t="shared" si="44"/>
        <v>0</v>
      </c>
      <c r="BF224" s="153">
        <f t="shared" si="45"/>
        <v>0</v>
      </c>
      <c r="BG224" s="153">
        <f t="shared" si="46"/>
        <v>0</v>
      </c>
      <c r="BH224" s="153">
        <f t="shared" si="47"/>
        <v>0</v>
      </c>
      <c r="BI224" s="153">
        <f t="shared" si="48"/>
        <v>0</v>
      </c>
      <c r="BJ224" s="13" t="s">
        <v>87</v>
      </c>
      <c r="BK224" s="153">
        <f t="shared" si="49"/>
        <v>0</v>
      </c>
      <c r="BL224" s="13" t="s">
        <v>372</v>
      </c>
      <c r="BM224" s="152" t="s">
        <v>1814</v>
      </c>
    </row>
    <row r="225" spans="2:65" s="1" customFormat="1" ht="16.5" customHeight="1">
      <c r="B225" s="139"/>
      <c r="C225" s="154" t="s">
        <v>1251</v>
      </c>
      <c r="D225" s="154" t="s">
        <v>353</v>
      </c>
      <c r="E225" s="155" t="s">
        <v>1815</v>
      </c>
      <c r="F225" s="156" t="s">
        <v>1816</v>
      </c>
      <c r="G225" s="157" t="s">
        <v>624</v>
      </c>
      <c r="H225" s="158">
        <v>6.274</v>
      </c>
      <c r="I225" s="159"/>
      <c r="J225" s="160">
        <f t="shared" si="40"/>
        <v>0</v>
      </c>
      <c r="K225" s="161"/>
      <c r="L225" s="162"/>
      <c r="M225" s="163" t="s">
        <v>1</v>
      </c>
      <c r="N225" s="164" t="s">
        <v>41</v>
      </c>
      <c r="P225" s="150">
        <f t="shared" si="41"/>
        <v>0</v>
      </c>
      <c r="Q225" s="150">
        <v>3.4510000000000001</v>
      </c>
      <c r="R225" s="150">
        <f t="shared" si="42"/>
        <v>21.651574</v>
      </c>
      <c r="S225" s="150">
        <v>0</v>
      </c>
      <c r="T225" s="151">
        <f t="shared" si="43"/>
        <v>0</v>
      </c>
      <c r="AR225" s="152" t="s">
        <v>529</v>
      </c>
      <c r="AT225" s="152" t="s">
        <v>353</v>
      </c>
      <c r="AU225" s="152" t="s">
        <v>87</v>
      </c>
      <c r="AY225" s="13" t="s">
        <v>317</v>
      </c>
      <c r="BE225" s="153">
        <f t="shared" si="44"/>
        <v>0</v>
      </c>
      <c r="BF225" s="153">
        <f t="shared" si="45"/>
        <v>0</v>
      </c>
      <c r="BG225" s="153">
        <f t="shared" si="46"/>
        <v>0</v>
      </c>
      <c r="BH225" s="153">
        <f t="shared" si="47"/>
        <v>0</v>
      </c>
      <c r="BI225" s="153">
        <f t="shared" si="48"/>
        <v>0</v>
      </c>
      <c r="BJ225" s="13" t="s">
        <v>87</v>
      </c>
      <c r="BK225" s="153">
        <f t="shared" si="49"/>
        <v>0</v>
      </c>
      <c r="BL225" s="13" t="s">
        <v>372</v>
      </c>
      <c r="BM225" s="152" t="s">
        <v>1817</v>
      </c>
    </row>
    <row r="226" spans="2:65" s="1" customFormat="1" ht="24.15" customHeight="1">
      <c r="B226" s="139"/>
      <c r="C226" s="154" t="s">
        <v>1255</v>
      </c>
      <c r="D226" s="154" t="s">
        <v>353</v>
      </c>
      <c r="E226" s="155" t="s">
        <v>1818</v>
      </c>
      <c r="F226" s="156" t="s">
        <v>1819</v>
      </c>
      <c r="G226" s="157" t="s">
        <v>624</v>
      </c>
      <c r="H226" s="158">
        <v>1.2969999999999999</v>
      </c>
      <c r="I226" s="159"/>
      <c r="J226" s="160">
        <f t="shared" si="40"/>
        <v>0</v>
      </c>
      <c r="K226" s="161"/>
      <c r="L226" s="162"/>
      <c r="M226" s="163" t="s">
        <v>1</v>
      </c>
      <c r="N226" s="164" t="s">
        <v>41</v>
      </c>
      <c r="P226" s="150">
        <f t="shared" si="41"/>
        <v>0</v>
      </c>
      <c r="Q226" s="150">
        <v>0.71299999999999997</v>
      </c>
      <c r="R226" s="150">
        <f t="shared" si="42"/>
        <v>0.92476099999999994</v>
      </c>
      <c r="S226" s="150">
        <v>0</v>
      </c>
      <c r="T226" s="151">
        <f t="shared" si="43"/>
        <v>0</v>
      </c>
      <c r="AR226" s="152" t="s">
        <v>529</v>
      </c>
      <c r="AT226" s="152" t="s">
        <v>353</v>
      </c>
      <c r="AU226" s="152" t="s">
        <v>87</v>
      </c>
      <c r="AY226" s="13" t="s">
        <v>317</v>
      </c>
      <c r="BE226" s="153">
        <f t="shared" si="44"/>
        <v>0</v>
      </c>
      <c r="BF226" s="153">
        <f t="shared" si="45"/>
        <v>0</v>
      </c>
      <c r="BG226" s="153">
        <f t="shared" si="46"/>
        <v>0</v>
      </c>
      <c r="BH226" s="153">
        <f t="shared" si="47"/>
        <v>0</v>
      </c>
      <c r="BI226" s="153">
        <f t="shared" si="48"/>
        <v>0</v>
      </c>
      <c r="BJ226" s="13" t="s">
        <v>87</v>
      </c>
      <c r="BK226" s="153">
        <f t="shared" si="49"/>
        <v>0</v>
      </c>
      <c r="BL226" s="13" t="s">
        <v>372</v>
      </c>
      <c r="BM226" s="152" t="s">
        <v>1820</v>
      </c>
    </row>
    <row r="227" spans="2:65" s="1" customFormat="1" ht="24.15" customHeight="1">
      <c r="B227" s="139"/>
      <c r="C227" s="154" t="s">
        <v>1259</v>
      </c>
      <c r="D227" s="154" t="s">
        <v>353</v>
      </c>
      <c r="E227" s="155" t="s">
        <v>1821</v>
      </c>
      <c r="F227" s="156" t="s">
        <v>1822</v>
      </c>
      <c r="G227" s="157" t="s">
        <v>624</v>
      </c>
      <c r="H227" s="158">
        <v>3.7170000000000001</v>
      </c>
      <c r="I227" s="159"/>
      <c r="J227" s="160">
        <f t="shared" si="40"/>
        <v>0</v>
      </c>
      <c r="K227" s="161"/>
      <c r="L227" s="162"/>
      <c r="M227" s="163" t="s">
        <v>1</v>
      </c>
      <c r="N227" s="164" t="s">
        <v>41</v>
      </c>
      <c r="P227" s="150">
        <f t="shared" si="41"/>
        <v>0</v>
      </c>
      <c r="Q227" s="150">
        <v>2.4159999999999999</v>
      </c>
      <c r="R227" s="150">
        <f t="shared" si="42"/>
        <v>8.9802719999999994</v>
      </c>
      <c r="S227" s="150">
        <v>0</v>
      </c>
      <c r="T227" s="151">
        <f t="shared" si="43"/>
        <v>0</v>
      </c>
      <c r="AR227" s="152" t="s">
        <v>529</v>
      </c>
      <c r="AT227" s="152" t="s">
        <v>353</v>
      </c>
      <c r="AU227" s="152" t="s">
        <v>87</v>
      </c>
      <c r="AY227" s="13" t="s">
        <v>317</v>
      </c>
      <c r="BE227" s="153">
        <f t="shared" si="44"/>
        <v>0</v>
      </c>
      <c r="BF227" s="153">
        <f t="shared" si="45"/>
        <v>0</v>
      </c>
      <c r="BG227" s="153">
        <f t="shared" si="46"/>
        <v>0</v>
      </c>
      <c r="BH227" s="153">
        <f t="shared" si="47"/>
        <v>0</v>
      </c>
      <c r="BI227" s="153">
        <f t="shared" si="48"/>
        <v>0</v>
      </c>
      <c r="BJ227" s="13" t="s">
        <v>87</v>
      </c>
      <c r="BK227" s="153">
        <f t="shared" si="49"/>
        <v>0</v>
      </c>
      <c r="BL227" s="13" t="s">
        <v>372</v>
      </c>
      <c r="BM227" s="152" t="s">
        <v>1823</v>
      </c>
    </row>
    <row r="228" spans="2:65" s="1" customFormat="1" ht="21.75" customHeight="1">
      <c r="B228" s="139"/>
      <c r="C228" s="154" t="s">
        <v>1263</v>
      </c>
      <c r="D228" s="154" t="s">
        <v>353</v>
      </c>
      <c r="E228" s="155" t="s">
        <v>1824</v>
      </c>
      <c r="F228" s="156" t="s">
        <v>1825</v>
      </c>
      <c r="G228" s="157" t="s">
        <v>624</v>
      </c>
      <c r="H228" s="158">
        <v>7.7290000000000001</v>
      </c>
      <c r="I228" s="159"/>
      <c r="J228" s="160">
        <f t="shared" si="40"/>
        <v>0</v>
      </c>
      <c r="K228" s="161"/>
      <c r="L228" s="162"/>
      <c r="M228" s="163" t="s">
        <v>1</v>
      </c>
      <c r="N228" s="164" t="s">
        <v>41</v>
      </c>
      <c r="P228" s="150">
        <f t="shared" si="41"/>
        <v>0</v>
      </c>
      <c r="Q228" s="150">
        <v>5.024</v>
      </c>
      <c r="R228" s="150">
        <f t="shared" si="42"/>
        <v>38.830496000000004</v>
      </c>
      <c r="S228" s="150">
        <v>0</v>
      </c>
      <c r="T228" s="151">
        <f t="shared" si="43"/>
        <v>0</v>
      </c>
      <c r="AR228" s="152" t="s">
        <v>529</v>
      </c>
      <c r="AT228" s="152" t="s">
        <v>353</v>
      </c>
      <c r="AU228" s="152" t="s">
        <v>87</v>
      </c>
      <c r="AY228" s="13" t="s">
        <v>317</v>
      </c>
      <c r="BE228" s="153">
        <f t="shared" si="44"/>
        <v>0</v>
      </c>
      <c r="BF228" s="153">
        <f t="shared" si="45"/>
        <v>0</v>
      </c>
      <c r="BG228" s="153">
        <f t="shared" si="46"/>
        <v>0</v>
      </c>
      <c r="BH228" s="153">
        <f t="shared" si="47"/>
        <v>0</v>
      </c>
      <c r="BI228" s="153">
        <f t="shared" si="48"/>
        <v>0</v>
      </c>
      <c r="BJ228" s="13" t="s">
        <v>87</v>
      </c>
      <c r="BK228" s="153">
        <f t="shared" si="49"/>
        <v>0</v>
      </c>
      <c r="BL228" s="13" t="s">
        <v>372</v>
      </c>
      <c r="BM228" s="152" t="s">
        <v>1826</v>
      </c>
    </row>
    <row r="229" spans="2:65" s="1" customFormat="1" ht="21.75" customHeight="1">
      <c r="B229" s="139"/>
      <c r="C229" s="154" t="s">
        <v>1265</v>
      </c>
      <c r="D229" s="154" t="s">
        <v>353</v>
      </c>
      <c r="E229" s="155" t="s">
        <v>797</v>
      </c>
      <c r="F229" s="156" t="s">
        <v>1827</v>
      </c>
      <c r="G229" s="157" t="s">
        <v>624</v>
      </c>
      <c r="H229" s="158">
        <v>2.133</v>
      </c>
      <c r="I229" s="159"/>
      <c r="J229" s="160">
        <f t="shared" si="40"/>
        <v>0</v>
      </c>
      <c r="K229" s="161"/>
      <c r="L229" s="162"/>
      <c r="M229" s="163" t="s">
        <v>1</v>
      </c>
      <c r="N229" s="164" t="s">
        <v>41</v>
      </c>
      <c r="P229" s="150">
        <f t="shared" si="41"/>
        <v>0</v>
      </c>
      <c r="Q229" s="150">
        <v>1.387</v>
      </c>
      <c r="R229" s="150">
        <f t="shared" si="42"/>
        <v>2.9584709999999999</v>
      </c>
      <c r="S229" s="150">
        <v>0</v>
      </c>
      <c r="T229" s="151">
        <f t="shared" si="43"/>
        <v>0</v>
      </c>
      <c r="AR229" s="152" t="s">
        <v>529</v>
      </c>
      <c r="AT229" s="152" t="s">
        <v>353</v>
      </c>
      <c r="AU229" s="152" t="s">
        <v>87</v>
      </c>
      <c r="AY229" s="13" t="s">
        <v>317</v>
      </c>
      <c r="BE229" s="153">
        <f t="shared" si="44"/>
        <v>0</v>
      </c>
      <c r="BF229" s="153">
        <f t="shared" si="45"/>
        <v>0</v>
      </c>
      <c r="BG229" s="153">
        <f t="shared" si="46"/>
        <v>0</v>
      </c>
      <c r="BH229" s="153">
        <f t="shared" si="47"/>
        <v>0</v>
      </c>
      <c r="BI229" s="153">
        <f t="shared" si="48"/>
        <v>0</v>
      </c>
      <c r="BJ229" s="13" t="s">
        <v>87</v>
      </c>
      <c r="BK229" s="153">
        <f t="shared" si="49"/>
        <v>0</v>
      </c>
      <c r="BL229" s="13" t="s">
        <v>372</v>
      </c>
      <c r="BM229" s="152" t="s">
        <v>1828</v>
      </c>
    </row>
    <row r="230" spans="2:65" s="1" customFormat="1" ht="21.75" customHeight="1">
      <c r="B230" s="139"/>
      <c r="C230" s="154" t="s">
        <v>1269</v>
      </c>
      <c r="D230" s="154" t="s">
        <v>353</v>
      </c>
      <c r="E230" s="155" t="s">
        <v>789</v>
      </c>
      <c r="F230" s="156" t="s">
        <v>1829</v>
      </c>
      <c r="G230" s="157" t="s">
        <v>624</v>
      </c>
      <c r="H230" s="158">
        <v>37.445999999999998</v>
      </c>
      <c r="I230" s="159"/>
      <c r="J230" s="160">
        <f t="shared" si="40"/>
        <v>0</v>
      </c>
      <c r="K230" s="161"/>
      <c r="L230" s="162"/>
      <c r="M230" s="163" t="s">
        <v>1</v>
      </c>
      <c r="N230" s="164" t="s">
        <v>41</v>
      </c>
      <c r="P230" s="150">
        <f t="shared" si="41"/>
        <v>0</v>
      </c>
      <c r="Q230" s="150">
        <v>20.594999999999999</v>
      </c>
      <c r="R230" s="150">
        <f t="shared" si="42"/>
        <v>771.20036999999991</v>
      </c>
      <c r="S230" s="150">
        <v>0</v>
      </c>
      <c r="T230" s="151">
        <f t="shared" si="43"/>
        <v>0</v>
      </c>
      <c r="AR230" s="152" t="s">
        <v>529</v>
      </c>
      <c r="AT230" s="152" t="s">
        <v>353</v>
      </c>
      <c r="AU230" s="152" t="s">
        <v>87</v>
      </c>
      <c r="AY230" s="13" t="s">
        <v>317</v>
      </c>
      <c r="BE230" s="153">
        <f t="shared" si="44"/>
        <v>0</v>
      </c>
      <c r="BF230" s="153">
        <f t="shared" si="45"/>
        <v>0</v>
      </c>
      <c r="BG230" s="153">
        <f t="shared" si="46"/>
        <v>0</v>
      </c>
      <c r="BH230" s="153">
        <f t="shared" si="47"/>
        <v>0</v>
      </c>
      <c r="BI230" s="153">
        <f t="shared" si="48"/>
        <v>0</v>
      </c>
      <c r="BJ230" s="13" t="s">
        <v>87</v>
      </c>
      <c r="BK230" s="153">
        <f t="shared" si="49"/>
        <v>0</v>
      </c>
      <c r="BL230" s="13" t="s">
        <v>372</v>
      </c>
      <c r="BM230" s="152" t="s">
        <v>1830</v>
      </c>
    </row>
    <row r="231" spans="2:65" s="1" customFormat="1" ht="21.75" customHeight="1">
      <c r="B231" s="139"/>
      <c r="C231" s="154" t="s">
        <v>1274</v>
      </c>
      <c r="D231" s="154" t="s">
        <v>353</v>
      </c>
      <c r="E231" s="155" t="s">
        <v>1831</v>
      </c>
      <c r="F231" s="156" t="s">
        <v>1832</v>
      </c>
      <c r="G231" s="157" t="s">
        <v>624</v>
      </c>
      <c r="H231" s="158">
        <v>6.0279999999999996</v>
      </c>
      <c r="I231" s="159"/>
      <c r="J231" s="160">
        <f t="shared" si="40"/>
        <v>0</v>
      </c>
      <c r="K231" s="161"/>
      <c r="L231" s="162"/>
      <c r="M231" s="163" t="s">
        <v>1</v>
      </c>
      <c r="N231" s="164" t="s">
        <v>41</v>
      </c>
      <c r="P231" s="150">
        <f t="shared" si="41"/>
        <v>0</v>
      </c>
      <c r="Q231" s="150">
        <v>3.9180000000000001</v>
      </c>
      <c r="R231" s="150">
        <f t="shared" si="42"/>
        <v>23.617704</v>
      </c>
      <c r="S231" s="150">
        <v>0</v>
      </c>
      <c r="T231" s="151">
        <f t="shared" si="43"/>
        <v>0</v>
      </c>
      <c r="AR231" s="152" t="s">
        <v>529</v>
      </c>
      <c r="AT231" s="152" t="s">
        <v>353</v>
      </c>
      <c r="AU231" s="152" t="s">
        <v>87</v>
      </c>
      <c r="AY231" s="13" t="s">
        <v>317</v>
      </c>
      <c r="BE231" s="153">
        <f t="shared" si="44"/>
        <v>0</v>
      </c>
      <c r="BF231" s="153">
        <f t="shared" si="45"/>
        <v>0</v>
      </c>
      <c r="BG231" s="153">
        <f t="shared" si="46"/>
        <v>0</v>
      </c>
      <c r="BH231" s="153">
        <f t="shared" si="47"/>
        <v>0</v>
      </c>
      <c r="BI231" s="153">
        <f t="shared" si="48"/>
        <v>0</v>
      </c>
      <c r="BJ231" s="13" t="s">
        <v>87</v>
      </c>
      <c r="BK231" s="153">
        <f t="shared" si="49"/>
        <v>0</v>
      </c>
      <c r="BL231" s="13" t="s">
        <v>372</v>
      </c>
      <c r="BM231" s="152" t="s">
        <v>1833</v>
      </c>
    </row>
    <row r="232" spans="2:65" s="11" customFormat="1" ht="22.8" customHeight="1">
      <c r="B232" s="127"/>
      <c r="D232" s="128" t="s">
        <v>74</v>
      </c>
      <c r="E232" s="137" t="s">
        <v>838</v>
      </c>
      <c r="F232" s="137" t="s">
        <v>839</v>
      </c>
      <c r="I232" s="130"/>
      <c r="J232" s="138">
        <f>BK232</f>
        <v>0</v>
      </c>
      <c r="L232" s="127"/>
      <c r="M232" s="132"/>
      <c r="P232" s="133">
        <f>SUM(P233:P243)</f>
        <v>0</v>
      </c>
      <c r="R232" s="133">
        <f>SUM(R233:R243)</f>
        <v>2082.1120170000004</v>
      </c>
      <c r="T232" s="134">
        <f>SUM(T233:T243)</f>
        <v>0</v>
      </c>
      <c r="AR232" s="128" t="s">
        <v>87</v>
      </c>
      <c r="AT232" s="135" t="s">
        <v>74</v>
      </c>
      <c r="AU232" s="135" t="s">
        <v>82</v>
      </c>
      <c r="AY232" s="128" t="s">
        <v>317</v>
      </c>
      <c r="BK232" s="136">
        <f>SUM(BK233:BK243)</f>
        <v>0</v>
      </c>
    </row>
    <row r="233" spans="2:65" s="1" customFormat="1" ht="49.05" customHeight="1">
      <c r="B233" s="139"/>
      <c r="C233" s="140" t="s">
        <v>1278</v>
      </c>
      <c r="D233" s="140" t="s">
        <v>319</v>
      </c>
      <c r="E233" s="141" t="s">
        <v>1834</v>
      </c>
      <c r="F233" s="142" t="s">
        <v>1835</v>
      </c>
      <c r="G233" s="143" t="s">
        <v>375</v>
      </c>
      <c r="H233" s="144">
        <v>37.058</v>
      </c>
      <c r="I233" s="145"/>
      <c r="J233" s="146">
        <f t="shared" ref="J233:J243" si="50">ROUND(I233*H233,2)</f>
        <v>0</v>
      </c>
      <c r="K233" s="147"/>
      <c r="L233" s="28"/>
      <c r="M233" s="148" t="s">
        <v>1</v>
      </c>
      <c r="N233" s="149" t="s">
        <v>41</v>
      </c>
      <c r="P233" s="150">
        <f t="shared" ref="P233:P243" si="51">O233*H233</f>
        <v>0</v>
      </c>
      <c r="Q233" s="150">
        <v>1.2769999999999999</v>
      </c>
      <c r="R233" s="150">
        <f t="shared" ref="R233:R243" si="52">Q233*H233</f>
        <v>47.323065999999997</v>
      </c>
      <c r="S233" s="150">
        <v>0</v>
      </c>
      <c r="T233" s="151">
        <f t="shared" ref="T233:T243" si="53">S233*H233</f>
        <v>0</v>
      </c>
      <c r="AR233" s="152" t="s">
        <v>372</v>
      </c>
      <c r="AT233" s="152" t="s">
        <v>319</v>
      </c>
      <c r="AU233" s="152" t="s">
        <v>87</v>
      </c>
      <c r="AY233" s="13" t="s">
        <v>317</v>
      </c>
      <c r="BE233" s="153">
        <f t="shared" ref="BE233:BE243" si="54">IF(N233="základná",J233,0)</f>
        <v>0</v>
      </c>
      <c r="BF233" s="153">
        <f t="shared" ref="BF233:BF243" si="55">IF(N233="znížená",J233,0)</f>
        <v>0</v>
      </c>
      <c r="BG233" s="153">
        <f t="shared" ref="BG233:BG243" si="56">IF(N233="zákl. prenesená",J233,0)</f>
        <v>0</v>
      </c>
      <c r="BH233" s="153">
        <f t="shared" ref="BH233:BH243" si="57">IF(N233="zníž. prenesená",J233,0)</f>
        <v>0</v>
      </c>
      <c r="BI233" s="153">
        <f t="shared" ref="BI233:BI243" si="58">IF(N233="nulová",J233,0)</f>
        <v>0</v>
      </c>
      <c r="BJ233" s="13" t="s">
        <v>87</v>
      </c>
      <c r="BK233" s="153">
        <f t="shared" ref="BK233:BK243" si="59">ROUND(I233*H233,2)</f>
        <v>0</v>
      </c>
      <c r="BL233" s="13" t="s">
        <v>372</v>
      </c>
      <c r="BM233" s="152" t="s">
        <v>1836</v>
      </c>
    </row>
    <row r="234" spans="2:65" s="1" customFormat="1" ht="66.75" customHeight="1">
      <c r="B234" s="139"/>
      <c r="C234" s="140" t="s">
        <v>1282</v>
      </c>
      <c r="D234" s="140" t="s">
        <v>319</v>
      </c>
      <c r="E234" s="141" t="s">
        <v>1837</v>
      </c>
      <c r="F234" s="142" t="s">
        <v>1838</v>
      </c>
      <c r="G234" s="143" t="s">
        <v>375</v>
      </c>
      <c r="H234" s="144">
        <v>11.972</v>
      </c>
      <c r="I234" s="145"/>
      <c r="J234" s="146">
        <f t="shared" si="50"/>
        <v>0</v>
      </c>
      <c r="K234" s="147"/>
      <c r="L234" s="28"/>
      <c r="M234" s="148" t="s">
        <v>1</v>
      </c>
      <c r="N234" s="149" t="s">
        <v>41</v>
      </c>
      <c r="P234" s="150">
        <f t="shared" si="51"/>
        <v>0</v>
      </c>
      <c r="Q234" s="150">
        <v>0.84099999999999997</v>
      </c>
      <c r="R234" s="150">
        <f t="shared" si="52"/>
        <v>10.068451999999999</v>
      </c>
      <c r="S234" s="150">
        <v>0</v>
      </c>
      <c r="T234" s="151">
        <f t="shared" si="53"/>
        <v>0</v>
      </c>
      <c r="AR234" s="152" t="s">
        <v>372</v>
      </c>
      <c r="AT234" s="152" t="s">
        <v>319</v>
      </c>
      <c r="AU234" s="152" t="s">
        <v>87</v>
      </c>
      <c r="AY234" s="13" t="s">
        <v>317</v>
      </c>
      <c r="BE234" s="153">
        <f t="shared" si="54"/>
        <v>0</v>
      </c>
      <c r="BF234" s="153">
        <f t="shared" si="55"/>
        <v>0</v>
      </c>
      <c r="BG234" s="153">
        <f t="shared" si="56"/>
        <v>0</v>
      </c>
      <c r="BH234" s="153">
        <f t="shared" si="57"/>
        <v>0</v>
      </c>
      <c r="BI234" s="153">
        <f t="shared" si="58"/>
        <v>0</v>
      </c>
      <c r="BJ234" s="13" t="s">
        <v>87</v>
      </c>
      <c r="BK234" s="153">
        <f t="shared" si="59"/>
        <v>0</v>
      </c>
      <c r="BL234" s="13" t="s">
        <v>372</v>
      </c>
      <c r="BM234" s="152" t="s">
        <v>1839</v>
      </c>
    </row>
    <row r="235" spans="2:65" s="1" customFormat="1" ht="49.05" customHeight="1">
      <c r="B235" s="139"/>
      <c r="C235" s="140" t="s">
        <v>1286</v>
      </c>
      <c r="D235" s="140" t="s">
        <v>319</v>
      </c>
      <c r="E235" s="141" t="s">
        <v>1840</v>
      </c>
      <c r="F235" s="142" t="s">
        <v>1841</v>
      </c>
      <c r="G235" s="143" t="s">
        <v>375</v>
      </c>
      <c r="H235" s="144">
        <v>23.506</v>
      </c>
      <c r="I235" s="145"/>
      <c r="J235" s="146">
        <f t="shared" si="50"/>
        <v>0</v>
      </c>
      <c r="K235" s="147"/>
      <c r="L235" s="28"/>
      <c r="M235" s="148" t="s">
        <v>1</v>
      </c>
      <c r="N235" s="149" t="s">
        <v>41</v>
      </c>
      <c r="P235" s="150">
        <f t="shared" si="51"/>
        <v>0</v>
      </c>
      <c r="Q235" s="150">
        <v>1.599</v>
      </c>
      <c r="R235" s="150">
        <f t="shared" si="52"/>
        <v>37.586094000000003</v>
      </c>
      <c r="S235" s="150">
        <v>0</v>
      </c>
      <c r="T235" s="151">
        <f t="shared" si="53"/>
        <v>0</v>
      </c>
      <c r="AR235" s="152" t="s">
        <v>372</v>
      </c>
      <c r="AT235" s="152" t="s">
        <v>319</v>
      </c>
      <c r="AU235" s="152" t="s">
        <v>87</v>
      </c>
      <c r="AY235" s="13" t="s">
        <v>317</v>
      </c>
      <c r="BE235" s="153">
        <f t="shared" si="54"/>
        <v>0</v>
      </c>
      <c r="BF235" s="153">
        <f t="shared" si="55"/>
        <v>0</v>
      </c>
      <c r="BG235" s="153">
        <f t="shared" si="56"/>
        <v>0</v>
      </c>
      <c r="BH235" s="153">
        <f t="shared" si="57"/>
        <v>0</v>
      </c>
      <c r="BI235" s="153">
        <f t="shared" si="58"/>
        <v>0</v>
      </c>
      <c r="BJ235" s="13" t="s">
        <v>87</v>
      </c>
      <c r="BK235" s="153">
        <f t="shared" si="59"/>
        <v>0</v>
      </c>
      <c r="BL235" s="13" t="s">
        <v>372</v>
      </c>
      <c r="BM235" s="152" t="s">
        <v>1842</v>
      </c>
    </row>
    <row r="236" spans="2:65" s="1" customFormat="1" ht="33" customHeight="1">
      <c r="B236" s="139"/>
      <c r="C236" s="140" t="s">
        <v>1290</v>
      </c>
      <c r="D236" s="140" t="s">
        <v>319</v>
      </c>
      <c r="E236" s="141" t="s">
        <v>1843</v>
      </c>
      <c r="F236" s="142" t="s">
        <v>1844</v>
      </c>
      <c r="G236" s="143" t="s">
        <v>375</v>
      </c>
      <c r="H236" s="144">
        <v>81.900000000000006</v>
      </c>
      <c r="I236" s="145"/>
      <c r="J236" s="146">
        <f t="shared" si="50"/>
        <v>0</v>
      </c>
      <c r="K236" s="147"/>
      <c r="L236" s="28"/>
      <c r="M236" s="148" t="s">
        <v>1</v>
      </c>
      <c r="N236" s="149" t="s">
        <v>41</v>
      </c>
      <c r="P236" s="150">
        <f t="shared" si="51"/>
        <v>0</v>
      </c>
      <c r="Q236" s="150">
        <v>5.7510000000000003</v>
      </c>
      <c r="R236" s="150">
        <f t="shared" si="52"/>
        <v>471.00690000000009</v>
      </c>
      <c r="S236" s="150">
        <v>0</v>
      </c>
      <c r="T236" s="151">
        <f t="shared" si="53"/>
        <v>0</v>
      </c>
      <c r="AR236" s="152" t="s">
        <v>372</v>
      </c>
      <c r="AT236" s="152" t="s">
        <v>319</v>
      </c>
      <c r="AU236" s="152" t="s">
        <v>87</v>
      </c>
      <c r="AY236" s="13" t="s">
        <v>317</v>
      </c>
      <c r="BE236" s="153">
        <f t="shared" si="54"/>
        <v>0</v>
      </c>
      <c r="BF236" s="153">
        <f t="shared" si="55"/>
        <v>0</v>
      </c>
      <c r="BG236" s="153">
        <f t="shared" si="56"/>
        <v>0</v>
      </c>
      <c r="BH236" s="153">
        <f t="shared" si="57"/>
        <v>0</v>
      </c>
      <c r="BI236" s="153">
        <f t="shared" si="58"/>
        <v>0</v>
      </c>
      <c r="BJ236" s="13" t="s">
        <v>87</v>
      </c>
      <c r="BK236" s="153">
        <f t="shared" si="59"/>
        <v>0</v>
      </c>
      <c r="BL236" s="13" t="s">
        <v>372</v>
      </c>
      <c r="BM236" s="152" t="s">
        <v>1845</v>
      </c>
    </row>
    <row r="237" spans="2:65" s="1" customFormat="1" ht="37.799999999999997" customHeight="1">
      <c r="B237" s="139"/>
      <c r="C237" s="140" t="s">
        <v>1294</v>
      </c>
      <c r="D237" s="140" t="s">
        <v>319</v>
      </c>
      <c r="E237" s="141" t="s">
        <v>1846</v>
      </c>
      <c r="F237" s="142" t="s">
        <v>1847</v>
      </c>
      <c r="G237" s="143" t="s">
        <v>375</v>
      </c>
      <c r="H237" s="144">
        <v>13.76</v>
      </c>
      <c r="I237" s="145"/>
      <c r="J237" s="146">
        <f t="shared" si="50"/>
        <v>0</v>
      </c>
      <c r="K237" s="147"/>
      <c r="L237" s="28"/>
      <c r="M237" s="148" t="s">
        <v>1</v>
      </c>
      <c r="N237" s="149" t="s">
        <v>41</v>
      </c>
      <c r="P237" s="150">
        <f t="shared" si="51"/>
        <v>0</v>
      </c>
      <c r="Q237" s="150">
        <v>0.96599999999999997</v>
      </c>
      <c r="R237" s="150">
        <f t="shared" si="52"/>
        <v>13.292159999999999</v>
      </c>
      <c r="S237" s="150">
        <v>0</v>
      </c>
      <c r="T237" s="151">
        <f t="shared" si="53"/>
        <v>0</v>
      </c>
      <c r="AR237" s="152" t="s">
        <v>372</v>
      </c>
      <c r="AT237" s="152" t="s">
        <v>319</v>
      </c>
      <c r="AU237" s="152" t="s">
        <v>87</v>
      </c>
      <c r="AY237" s="13" t="s">
        <v>317</v>
      </c>
      <c r="BE237" s="153">
        <f t="shared" si="54"/>
        <v>0</v>
      </c>
      <c r="BF237" s="153">
        <f t="shared" si="55"/>
        <v>0</v>
      </c>
      <c r="BG237" s="153">
        <f t="shared" si="56"/>
        <v>0</v>
      </c>
      <c r="BH237" s="153">
        <f t="shared" si="57"/>
        <v>0</v>
      </c>
      <c r="BI237" s="153">
        <f t="shared" si="58"/>
        <v>0</v>
      </c>
      <c r="BJ237" s="13" t="s">
        <v>87</v>
      </c>
      <c r="BK237" s="153">
        <f t="shared" si="59"/>
        <v>0</v>
      </c>
      <c r="BL237" s="13" t="s">
        <v>372</v>
      </c>
      <c r="BM237" s="152" t="s">
        <v>1848</v>
      </c>
    </row>
    <row r="238" spans="2:65" s="1" customFormat="1" ht="44.25" customHeight="1">
      <c r="B238" s="139"/>
      <c r="C238" s="140" t="s">
        <v>1298</v>
      </c>
      <c r="D238" s="140" t="s">
        <v>319</v>
      </c>
      <c r="E238" s="141" t="s">
        <v>1849</v>
      </c>
      <c r="F238" s="142" t="s">
        <v>1850</v>
      </c>
      <c r="G238" s="143" t="s">
        <v>375</v>
      </c>
      <c r="H238" s="144">
        <v>225.49</v>
      </c>
      <c r="I238" s="145"/>
      <c r="J238" s="146">
        <f t="shared" si="50"/>
        <v>0</v>
      </c>
      <c r="K238" s="147"/>
      <c r="L238" s="28"/>
      <c r="M238" s="148" t="s">
        <v>1</v>
      </c>
      <c r="N238" s="149" t="s">
        <v>41</v>
      </c>
      <c r="P238" s="150">
        <f t="shared" si="51"/>
        <v>0</v>
      </c>
      <c r="Q238" s="150">
        <v>5.6059999999999999</v>
      </c>
      <c r="R238" s="150">
        <f t="shared" si="52"/>
        <v>1264.0969400000001</v>
      </c>
      <c r="S238" s="150">
        <v>0</v>
      </c>
      <c r="T238" s="151">
        <f t="shared" si="53"/>
        <v>0</v>
      </c>
      <c r="AR238" s="152" t="s">
        <v>372</v>
      </c>
      <c r="AT238" s="152" t="s">
        <v>319</v>
      </c>
      <c r="AU238" s="152" t="s">
        <v>87</v>
      </c>
      <c r="AY238" s="13" t="s">
        <v>317</v>
      </c>
      <c r="BE238" s="153">
        <f t="shared" si="54"/>
        <v>0</v>
      </c>
      <c r="BF238" s="153">
        <f t="shared" si="55"/>
        <v>0</v>
      </c>
      <c r="BG238" s="153">
        <f t="shared" si="56"/>
        <v>0</v>
      </c>
      <c r="BH238" s="153">
        <f t="shared" si="57"/>
        <v>0</v>
      </c>
      <c r="BI238" s="153">
        <f t="shared" si="58"/>
        <v>0</v>
      </c>
      <c r="BJ238" s="13" t="s">
        <v>87</v>
      </c>
      <c r="BK238" s="153">
        <f t="shared" si="59"/>
        <v>0</v>
      </c>
      <c r="BL238" s="13" t="s">
        <v>372</v>
      </c>
      <c r="BM238" s="152" t="s">
        <v>1851</v>
      </c>
    </row>
    <row r="239" spans="2:65" s="1" customFormat="1" ht="21.75" customHeight="1">
      <c r="B239" s="139"/>
      <c r="C239" s="154" t="s">
        <v>1303</v>
      </c>
      <c r="D239" s="154" t="s">
        <v>353</v>
      </c>
      <c r="E239" s="155" t="s">
        <v>1052</v>
      </c>
      <c r="F239" s="156" t="s">
        <v>1852</v>
      </c>
      <c r="G239" s="157" t="s">
        <v>624</v>
      </c>
      <c r="H239" s="158">
        <v>19.164999999999999</v>
      </c>
      <c r="I239" s="159"/>
      <c r="J239" s="160">
        <f t="shared" si="50"/>
        <v>0</v>
      </c>
      <c r="K239" s="161"/>
      <c r="L239" s="162"/>
      <c r="M239" s="163" t="s">
        <v>1</v>
      </c>
      <c r="N239" s="164" t="s">
        <v>41</v>
      </c>
      <c r="P239" s="150">
        <f t="shared" si="51"/>
        <v>0</v>
      </c>
      <c r="Q239" s="150">
        <v>12.457000000000001</v>
      </c>
      <c r="R239" s="150">
        <f t="shared" si="52"/>
        <v>238.738405</v>
      </c>
      <c r="S239" s="150">
        <v>0</v>
      </c>
      <c r="T239" s="151">
        <f t="shared" si="53"/>
        <v>0</v>
      </c>
      <c r="AR239" s="152" t="s">
        <v>529</v>
      </c>
      <c r="AT239" s="152" t="s">
        <v>353</v>
      </c>
      <c r="AU239" s="152" t="s">
        <v>87</v>
      </c>
      <c r="AY239" s="13" t="s">
        <v>317</v>
      </c>
      <c r="BE239" s="153">
        <f t="shared" si="54"/>
        <v>0</v>
      </c>
      <c r="BF239" s="153">
        <f t="shared" si="55"/>
        <v>0</v>
      </c>
      <c r="BG239" s="153">
        <f t="shared" si="56"/>
        <v>0</v>
      </c>
      <c r="BH239" s="153">
        <f t="shared" si="57"/>
        <v>0</v>
      </c>
      <c r="BI239" s="153">
        <f t="shared" si="58"/>
        <v>0</v>
      </c>
      <c r="BJ239" s="13" t="s">
        <v>87</v>
      </c>
      <c r="BK239" s="153">
        <f t="shared" si="59"/>
        <v>0</v>
      </c>
      <c r="BL239" s="13" t="s">
        <v>372</v>
      </c>
      <c r="BM239" s="152" t="s">
        <v>1853</v>
      </c>
    </row>
    <row r="240" spans="2:65" s="1" customFormat="1" ht="37.799999999999997" customHeight="1">
      <c r="B240" s="139"/>
      <c r="C240" s="140" t="s">
        <v>1307</v>
      </c>
      <c r="D240" s="140" t="s">
        <v>319</v>
      </c>
      <c r="E240" s="141" t="s">
        <v>841</v>
      </c>
      <c r="F240" s="142" t="s">
        <v>842</v>
      </c>
      <c r="G240" s="143" t="s">
        <v>452</v>
      </c>
      <c r="H240" s="144">
        <v>530.4</v>
      </c>
      <c r="I240" s="145"/>
      <c r="J240" s="146">
        <f t="shared" si="50"/>
        <v>0</v>
      </c>
      <c r="K240" s="147"/>
      <c r="L240" s="28"/>
      <c r="M240" s="148" t="s">
        <v>1</v>
      </c>
      <c r="N240" s="149" t="s">
        <v>41</v>
      </c>
      <c r="P240" s="150">
        <f t="shared" si="51"/>
        <v>0</v>
      </c>
      <c r="Q240" s="150">
        <v>0</v>
      </c>
      <c r="R240" s="150">
        <f t="shared" si="52"/>
        <v>0</v>
      </c>
      <c r="S240" s="150">
        <v>0</v>
      </c>
      <c r="T240" s="151">
        <f t="shared" si="53"/>
        <v>0</v>
      </c>
      <c r="AR240" s="152" t="s">
        <v>372</v>
      </c>
      <c r="AT240" s="152" t="s">
        <v>319</v>
      </c>
      <c r="AU240" s="152" t="s">
        <v>87</v>
      </c>
      <c r="AY240" s="13" t="s">
        <v>317</v>
      </c>
      <c r="BE240" s="153">
        <f t="shared" si="54"/>
        <v>0</v>
      </c>
      <c r="BF240" s="153">
        <f t="shared" si="55"/>
        <v>0</v>
      </c>
      <c r="BG240" s="153">
        <f t="shared" si="56"/>
        <v>0</v>
      </c>
      <c r="BH240" s="153">
        <f t="shared" si="57"/>
        <v>0</v>
      </c>
      <c r="BI240" s="153">
        <f t="shared" si="58"/>
        <v>0</v>
      </c>
      <c r="BJ240" s="13" t="s">
        <v>87</v>
      </c>
      <c r="BK240" s="153">
        <f t="shared" si="59"/>
        <v>0</v>
      </c>
      <c r="BL240" s="13" t="s">
        <v>372</v>
      </c>
      <c r="BM240" s="152" t="s">
        <v>1854</v>
      </c>
    </row>
    <row r="241" spans="2:65" s="1" customFormat="1" ht="33" customHeight="1">
      <c r="B241" s="139"/>
      <c r="C241" s="140" t="s">
        <v>1312</v>
      </c>
      <c r="D241" s="140" t="s">
        <v>319</v>
      </c>
      <c r="E241" s="141" t="s">
        <v>845</v>
      </c>
      <c r="F241" s="142" t="s">
        <v>846</v>
      </c>
      <c r="G241" s="143" t="s">
        <v>322</v>
      </c>
      <c r="H241" s="144">
        <v>19.164999999999999</v>
      </c>
      <c r="I241" s="145"/>
      <c r="J241" s="146">
        <f t="shared" si="50"/>
        <v>0</v>
      </c>
      <c r="K241" s="147"/>
      <c r="L241" s="28"/>
      <c r="M241" s="148" t="s">
        <v>1</v>
      </c>
      <c r="N241" s="149" t="s">
        <v>41</v>
      </c>
      <c r="P241" s="150">
        <f t="shared" si="51"/>
        <v>0</v>
      </c>
      <c r="Q241" s="150">
        <v>0</v>
      </c>
      <c r="R241" s="150">
        <f t="shared" si="52"/>
        <v>0</v>
      </c>
      <c r="S241" s="150">
        <v>0</v>
      </c>
      <c r="T241" s="151">
        <f t="shared" si="53"/>
        <v>0</v>
      </c>
      <c r="AR241" s="152" t="s">
        <v>372</v>
      </c>
      <c r="AT241" s="152" t="s">
        <v>319</v>
      </c>
      <c r="AU241" s="152" t="s">
        <v>87</v>
      </c>
      <c r="AY241" s="13" t="s">
        <v>317</v>
      </c>
      <c r="BE241" s="153">
        <f t="shared" si="54"/>
        <v>0</v>
      </c>
      <c r="BF241" s="153">
        <f t="shared" si="55"/>
        <v>0</v>
      </c>
      <c r="BG241" s="153">
        <f t="shared" si="56"/>
        <v>0</v>
      </c>
      <c r="BH241" s="153">
        <f t="shared" si="57"/>
        <v>0</v>
      </c>
      <c r="BI241" s="153">
        <f t="shared" si="58"/>
        <v>0</v>
      </c>
      <c r="BJ241" s="13" t="s">
        <v>87</v>
      </c>
      <c r="BK241" s="153">
        <f t="shared" si="59"/>
        <v>0</v>
      </c>
      <c r="BL241" s="13" t="s">
        <v>372</v>
      </c>
      <c r="BM241" s="152" t="s">
        <v>1855</v>
      </c>
    </row>
    <row r="242" spans="2:65" s="1" customFormat="1" ht="24.15" customHeight="1">
      <c r="B242" s="139"/>
      <c r="C242" s="140" t="s">
        <v>1316</v>
      </c>
      <c r="D242" s="140" t="s">
        <v>319</v>
      </c>
      <c r="E242" s="141" t="s">
        <v>1856</v>
      </c>
      <c r="F242" s="142" t="s">
        <v>1857</v>
      </c>
      <c r="G242" s="143" t="s">
        <v>452</v>
      </c>
      <c r="H242" s="144">
        <v>1298.462</v>
      </c>
      <c r="I242" s="145"/>
      <c r="J242" s="146">
        <f t="shared" si="50"/>
        <v>0</v>
      </c>
      <c r="K242" s="147"/>
      <c r="L242" s="28"/>
      <c r="M242" s="148" t="s">
        <v>1</v>
      </c>
      <c r="N242" s="149" t="s">
        <v>41</v>
      </c>
      <c r="P242" s="150">
        <f t="shared" si="51"/>
        <v>0</v>
      </c>
      <c r="Q242" s="150">
        <v>0</v>
      </c>
      <c r="R242" s="150">
        <f t="shared" si="52"/>
        <v>0</v>
      </c>
      <c r="S242" s="150">
        <v>0</v>
      </c>
      <c r="T242" s="151">
        <f t="shared" si="53"/>
        <v>0</v>
      </c>
      <c r="AR242" s="152" t="s">
        <v>372</v>
      </c>
      <c r="AT242" s="152" t="s">
        <v>319</v>
      </c>
      <c r="AU242" s="152" t="s">
        <v>87</v>
      </c>
      <c r="AY242" s="13" t="s">
        <v>317</v>
      </c>
      <c r="BE242" s="153">
        <f t="shared" si="54"/>
        <v>0</v>
      </c>
      <c r="BF242" s="153">
        <f t="shared" si="55"/>
        <v>0</v>
      </c>
      <c r="BG242" s="153">
        <f t="shared" si="56"/>
        <v>0</v>
      </c>
      <c r="BH242" s="153">
        <f t="shared" si="57"/>
        <v>0</v>
      </c>
      <c r="BI242" s="153">
        <f t="shared" si="58"/>
        <v>0</v>
      </c>
      <c r="BJ242" s="13" t="s">
        <v>87</v>
      </c>
      <c r="BK242" s="153">
        <f t="shared" si="59"/>
        <v>0</v>
      </c>
      <c r="BL242" s="13" t="s">
        <v>372</v>
      </c>
      <c r="BM242" s="152" t="s">
        <v>1858</v>
      </c>
    </row>
    <row r="243" spans="2:65" s="1" customFormat="1" ht="24.15" customHeight="1">
      <c r="B243" s="139"/>
      <c r="C243" s="140" t="s">
        <v>1320</v>
      </c>
      <c r="D243" s="140" t="s">
        <v>319</v>
      </c>
      <c r="E243" s="141" t="s">
        <v>1859</v>
      </c>
      <c r="F243" s="142" t="s">
        <v>642</v>
      </c>
      <c r="G243" s="143" t="s">
        <v>356</v>
      </c>
      <c r="H243" s="144">
        <v>27.655999999999999</v>
      </c>
      <c r="I243" s="145"/>
      <c r="J243" s="146">
        <f t="shared" si="50"/>
        <v>0</v>
      </c>
      <c r="K243" s="147"/>
      <c r="L243" s="28"/>
      <c r="M243" s="148" t="s">
        <v>1</v>
      </c>
      <c r="N243" s="149" t="s">
        <v>41</v>
      </c>
      <c r="P243" s="150">
        <f t="shared" si="51"/>
        <v>0</v>
      </c>
      <c r="Q243" s="150">
        <v>0</v>
      </c>
      <c r="R243" s="150">
        <f t="shared" si="52"/>
        <v>0</v>
      </c>
      <c r="S243" s="150">
        <v>0</v>
      </c>
      <c r="T243" s="151">
        <f t="shared" si="53"/>
        <v>0</v>
      </c>
      <c r="AR243" s="152" t="s">
        <v>372</v>
      </c>
      <c r="AT243" s="152" t="s">
        <v>319</v>
      </c>
      <c r="AU243" s="152" t="s">
        <v>87</v>
      </c>
      <c r="AY243" s="13" t="s">
        <v>317</v>
      </c>
      <c r="BE243" s="153">
        <f t="shared" si="54"/>
        <v>0</v>
      </c>
      <c r="BF243" s="153">
        <f t="shared" si="55"/>
        <v>0</v>
      </c>
      <c r="BG243" s="153">
        <f t="shared" si="56"/>
        <v>0</v>
      </c>
      <c r="BH243" s="153">
        <f t="shared" si="57"/>
        <v>0</v>
      </c>
      <c r="BI243" s="153">
        <f t="shared" si="58"/>
        <v>0</v>
      </c>
      <c r="BJ243" s="13" t="s">
        <v>87</v>
      </c>
      <c r="BK243" s="153">
        <f t="shared" si="59"/>
        <v>0</v>
      </c>
      <c r="BL243" s="13" t="s">
        <v>372</v>
      </c>
      <c r="BM243" s="152" t="s">
        <v>1860</v>
      </c>
    </row>
    <row r="244" spans="2:65" s="11" customFormat="1" ht="22.8" customHeight="1">
      <c r="B244" s="127"/>
      <c r="D244" s="128" t="s">
        <v>74</v>
      </c>
      <c r="E244" s="137" t="s">
        <v>856</v>
      </c>
      <c r="F244" s="137" t="s">
        <v>857</v>
      </c>
      <c r="I244" s="130"/>
      <c r="J244" s="138">
        <f>BK244</f>
        <v>0</v>
      </c>
      <c r="L244" s="127"/>
      <c r="M244" s="132"/>
      <c r="P244" s="133">
        <f>SUM(P245:P247)</f>
        <v>0</v>
      </c>
      <c r="R244" s="133">
        <f>SUM(R245:R247)</f>
        <v>3679.277904</v>
      </c>
      <c r="T244" s="134">
        <f>SUM(T245:T247)</f>
        <v>0</v>
      </c>
      <c r="AR244" s="128" t="s">
        <v>87</v>
      </c>
      <c r="AT244" s="135" t="s">
        <v>74</v>
      </c>
      <c r="AU244" s="135" t="s">
        <v>82</v>
      </c>
      <c r="AY244" s="128" t="s">
        <v>317</v>
      </c>
      <c r="BK244" s="136">
        <f>SUM(BK245:BK247)</f>
        <v>0</v>
      </c>
    </row>
    <row r="245" spans="2:65" s="1" customFormat="1" ht="24.15" customHeight="1">
      <c r="B245" s="139"/>
      <c r="C245" s="140" t="s">
        <v>1324</v>
      </c>
      <c r="D245" s="140" t="s">
        <v>319</v>
      </c>
      <c r="E245" s="141" t="s">
        <v>859</v>
      </c>
      <c r="F245" s="142" t="s">
        <v>1861</v>
      </c>
      <c r="G245" s="143" t="s">
        <v>375</v>
      </c>
      <c r="H245" s="144">
        <v>265.608</v>
      </c>
      <c r="I245" s="145"/>
      <c r="J245" s="146">
        <f>ROUND(I245*H245,2)</f>
        <v>0</v>
      </c>
      <c r="K245" s="147"/>
      <c r="L245" s="28"/>
      <c r="M245" s="148" t="s">
        <v>1</v>
      </c>
      <c r="N245" s="149" t="s">
        <v>41</v>
      </c>
      <c r="P245" s="150">
        <f>O245*H245</f>
        <v>0</v>
      </c>
      <c r="Q245" s="150">
        <v>13.238</v>
      </c>
      <c r="R245" s="150">
        <f>Q245*H245</f>
        <v>3516.118704</v>
      </c>
      <c r="S245" s="150">
        <v>0</v>
      </c>
      <c r="T245" s="151">
        <f>S245*H245</f>
        <v>0</v>
      </c>
      <c r="AR245" s="152" t="s">
        <v>372</v>
      </c>
      <c r="AT245" s="152" t="s">
        <v>319</v>
      </c>
      <c r="AU245" s="152" t="s">
        <v>87</v>
      </c>
      <c r="AY245" s="13" t="s">
        <v>317</v>
      </c>
      <c r="BE245" s="153">
        <f>IF(N245="základná",J245,0)</f>
        <v>0</v>
      </c>
      <c r="BF245" s="153">
        <f>IF(N245="znížená",J245,0)</f>
        <v>0</v>
      </c>
      <c r="BG245" s="153">
        <f>IF(N245="zákl. prenesená",J245,0)</f>
        <v>0</v>
      </c>
      <c r="BH245" s="153">
        <f>IF(N245="zníž. prenesená",J245,0)</f>
        <v>0</v>
      </c>
      <c r="BI245" s="153">
        <f>IF(N245="nulová",J245,0)</f>
        <v>0</v>
      </c>
      <c r="BJ245" s="13" t="s">
        <v>87</v>
      </c>
      <c r="BK245" s="153">
        <f>ROUND(I245*H245,2)</f>
        <v>0</v>
      </c>
      <c r="BL245" s="13" t="s">
        <v>372</v>
      </c>
      <c r="BM245" s="152" t="s">
        <v>1862</v>
      </c>
    </row>
    <row r="246" spans="2:65" s="1" customFormat="1" ht="24.15" customHeight="1">
      <c r="B246" s="139"/>
      <c r="C246" s="140" t="s">
        <v>1328</v>
      </c>
      <c r="D246" s="140" t="s">
        <v>319</v>
      </c>
      <c r="E246" s="141" t="s">
        <v>863</v>
      </c>
      <c r="F246" s="142" t="s">
        <v>864</v>
      </c>
      <c r="G246" s="143" t="s">
        <v>375</v>
      </c>
      <c r="H246" s="144">
        <v>252.96</v>
      </c>
      <c r="I246" s="145"/>
      <c r="J246" s="146">
        <f>ROUND(I246*H246,2)</f>
        <v>0</v>
      </c>
      <c r="K246" s="147"/>
      <c r="L246" s="28"/>
      <c r="M246" s="148" t="s">
        <v>1</v>
      </c>
      <c r="N246" s="149" t="s">
        <v>41</v>
      </c>
      <c r="P246" s="150">
        <f>O246*H246</f>
        <v>0</v>
      </c>
      <c r="Q246" s="150">
        <v>0.64500000000000002</v>
      </c>
      <c r="R246" s="150">
        <f>Q246*H246</f>
        <v>163.1592</v>
      </c>
      <c r="S246" s="150">
        <v>0</v>
      </c>
      <c r="T246" s="151">
        <f>S246*H246</f>
        <v>0</v>
      </c>
      <c r="AR246" s="152" t="s">
        <v>372</v>
      </c>
      <c r="AT246" s="152" t="s">
        <v>319</v>
      </c>
      <c r="AU246" s="152" t="s">
        <v>87</v>
      </c>
      <c r="AY246" s="13" t="s">
        <v>317</v>
      </c>
      <c r="BE246" s="153">
        <f>IF(N246="základná",J246,0)</f>
        <v>0</v>
      </c>
      <c r="BF246" s="153">
        <f>IF(N246="znížená",J246,0)</f>
        <v>0</v>
      </c>
      <c r="BG246" s="153">
        <f>IF(N246="zákl. prenesená",J246,0)</f>
        <v>0</v>
      </c>
      <c r="BH246" s="153">
        <f>IF(N246="zníž. prenesená",J246,0)</f>
        <v>0</v>
      </c>
      <c r="BI246" s="153">
        <f>IF(N246="nulová",J246,0)</f>
        <v>0</v>
      </c>
      <c r="BJ246" s="13" t="s">
        <v>87</v>
      </c>
      <c r="BK246" s="153">
        <f>ROUND(I246*H246,2)</f>
        <v>0</v>
      </c>
      <c r="BL246" s="13" t="s">
        <v>372</v>
      </c>
      <c r="BM246" s="152" t="s">
        <v>1863</v>
      </c>
    </row>
    <row r="247" spans="2:65" s="1" customFormat="1" ht="24.15" customHeight="1">
      <c r="B247" s="139"/>
      <c r="C247" s="140" t="s">
        <v>1330</v>
      </c>
      <c r="D247" s="140" t="s">
        <v>319</v>
      </c>
      <c r="E247" s="141" t="s">
        <v>867</v>
      </c>
      <c r="F247" s="142" t="s">
        <v>1379</v>
      </c>
      <c r="G247" s="143" t="s">
        <v>356</v>
      </c>
      <c r="H247" s="144">
        <v>13.882999999999999</v>
      </c>
      <c r="I247" s="145"/>
      <c r="J247" s="146">
        <f>ROUND(I247*H247,2)</f>
        <v>0</v>
      </c>
      <c r="K247" s="147"/>
      <c r="L247" s="28"/>
      <c r="M247" s="148" t="s">
        <v>1</v>
      </c>
      <c r="N247" s="149" t="s">
        <v>41</v>
      </c>
      <c r="P247" s="150">
        <f>O247*H247</f>
        <v>0</v>
      </c>
      <c r="Q247" s="150">
        <v>0</v>
      </c>
      <c r="R247" s="150">
        <f>Q247*H247</f>
        <v>0</v>
      </c>
      <c r="S247" s="150">
        <v>0</v>
      </c>
      <c r="T247" s="151">
        <f>S247*H247</f>
        <v>0</v>
      </c>
      <c r="AR247" s="152" t="s">
        <v>372</v>
      </c>
      <c r="AT247" s="152" t="s">
        <v>319</v>
      </c>
      <c r="AU247" s="152" t="s">
        <v>87</v>
      </c>
      <c r="AY247" s="13" t="s">
        <v>317</v>
      </c>
      <c r="BE247" s="153">
        <f>IF(N247="základná",J247,0)</f>
        <v>0</v>
      </c>
      <c r="BF247" s="153">
        <f>IF(N247="znížená",J247,0)</f>
        <v>0</v>
      </c>
      <c r="BG247" s="153">
        <f>IF(N247="zákl. prenesená",J247,0)</f>
        <v>0</v>
      </c>
      <c r="BH247" s="153">
        <f>IF(N247="zníž. prenesená",J247,0)</f>
        <v>0</v>
      </c>
      <c r="BI247" s="153">
        <f>IF(N247="nulová",J247,0)</f>
        <v>0</v>
      </c>
      <c r="BJ247" s="13" t="s">
        <v>87</v>
      </c>
      <c r="BK247" s="153">
        <f>ROUND(I247*H247,2)</f>
        <v>0</v>
      </c>
      <c r="BL247" s="13" t="s">
        <v>372</v>
      </c>
      <c r="BM247" s="152" t="s">
        <v>1864</v>
      </c>
    </row>
    <row r="248" spans="2:65" s="11" customFormat="1" ht="22.8" customHeight="1">
      <c r="B248" s="127"/>
      <c r="D248" s="128" t="s">
        <v>74</v>
      </c>
      <c r="E248" s="137" t="s">
        <v>644</v>
      </c>
      <c r="F248" s="137" t="s">
        <v>645</v>
      </c>
      <c r="I248" s="130"/>
      <c r="J248" s="138">
        <f>BK248</f>
        <v>0</v>
      </c>
      <c r="L248" s="127"/>
      <c r="M248" s="132"/>
      <c r="P248" s="133">
        <f>SUM(P249:P263)</f>
        <v>0</v>
      </c>
      <c r="R248" s="133">
        <f>SUM(R249:R263)</f>
        <v>0</v>
      </c>
      <c r="T248" s="134">
        <f>SUM(T249:T263)</f>
        <v>0</v>
      </c>
      <c r="AR248" s="128" t="s">
        <v>87</v>
      </c>
      <c r="AT248" s="135" t="s">
        <v>74</v>
      </c>
      <c r="AU248" s="135" t="s">
        <v>82</v>
      </c>
      <c r="AY248" s="128" t="s">
        <v>317</v>
      </c>
      <c r="BK248" s="136">
        <f>SUM(BK249:BK263)</f>
        <v>0</v>
      </c>
    </row>
    <row r="249" spans="2:65" s="1" customFormat="1" ht="24.15" customHeight="1">
      <c r="B249" s="139"/>
      <c r="C249" s="140" t="s">
        <v>1334</v>
      </c>
      <c r="D249" s="140" t="s">
        <v>319</v>
      </c>
      <c r="E249" s="141" t="s">
        <v>650</v>
      </c>
      <c r="F249" s="142" t="s">
        <v>1865</v>
      </c>
      <c r="G249" s="143" t="s">
        <v>652</v>
      </c>
      <c r="H249" s="176"/>
      <c r="I249" s="145"/>
      <c r="J249" s="146">
        <f t="shared" ref="J249:J263" si="60">ROUND(I249*H249,2)</f>
        <v>0</v>
      </c>
      <c r="K249" s="147"/>
      <c r="L249" s="28"/>
      <c r="M249" s="148" t="s">
        <v>1</v>
      </c>
      <c r="N249" s="149" t="s">
        <v>41</v>
      </c>
      <c r="P249" s="150">
        <f t="shared" ref="P249:P263" si="61">O249*H249</f>
        <v>0</v>
      </c>
      <c r="Q249" s="150">
        <v>0</v>
      </c>
      <c r="R249" s="150">
        <f t="shared" ref="R249:R263" si="62">Q249*H249</f>
        <v>0</v>
      </c>
      <c r="S249" s="150">
        <v>0</v>
      </c>
      <c r="T249" s="151">
        <f t="shared" ref="T249:T263" si="63">S249*H249</f>
        <v>0</v>
      </c>
      <c r="AR249" s="152" t="s">
        <v>372</v>
      </c>
      <c r="AT249" s="152" t="s">
        <v>319</v>
      </c>
      <c r="AU249" s="152" t="s">
        <v>87</v>
      </c>
      <c r="AY249" s="13" t="s">
        <v>317</v>
      </c>
      <c r="BE249" s="153">
        <f t="shared" ref="BE249:BE263" si="64">IF(N249="základná",J249,0)</f>
        <v>0</v>
      </c>
      <c r="BF249" s="153">
        <f t="shared" ref="BF249:BF263" si="65">IF(N249="znížená",J249,0)</f>
        <v>0</v>
      </c>
      <c r="BG249" s="153">
        <f t="shared" ref="BG249:BG263" si="66">IF(N249="zákl. prenesená",J249,0)</f>
        <v>0</v>
      </c>
      <c r="BH249" s="153">
        <f t="shared" ref="BH249:BH263" si="67">IF(N249="zníž. prenesená",J249,0)</f>
        <v>0</v>
      </c>
      <c r="BI249" s="153">
        <f t="shared" ref="BI249:BI263" si="68">IF(N249="nulová",J249,0)</f>
        <v>0</v>
      </c>
      <c r="BJ249" s="13" t="s">
        <v>87</v>
      </c>
      <c r="BK249" s="153">
        <f t="shared" ref="BK249:BK263" si="69">ROUND(I249*H249,2)</f>
        <v>0</v>
      </c>
      <c r="BL249" s="13" t="s">
        <v>372</v>
      </c>
      <c r="BM249" s="152" t="s">
        <v>1866</v>
      </c>
    </row>
    <row r="250" spans="2:65" s="1" customFormat="1" ht="49.05" customHeight="1">
      <c r="B250" s="139"/>
      <c r="C250" s="140" t="s">
        <v>1336</v>
      </c>
      <c r="D250" s="140" t="s">
        <v>319</v>
      </c>
      <c r="E250" s="141" t="s">
        <v>1867</v>
      </c>
      <c r="F250" s="142" t="s">
        <v>1868</v>
      </c>
      <c r="G250" s="143" t="s">
        <v>433</v>
      </c>
      <c r="H250" s="144">
        <v>1</v>
      </c>
      <c r="I250" s="145"/>
      <c r="J250" s="146">
        <f t="shared" si="60"/>
        <v>0</v>
      </c>
      <c r="K250" s="147"/>
      <c r="L250" s="28"/>
      <c r="M250" s="148" t="s">
        <v>1</v>
      </c>
      <c r="N250" s="149" t="s">
        <v>41</v>
      </c>
      <c r="P250" s="150">
        <f t="shared" si="61"/>
        <v>0</v>
      </c>
      <c r="Q250" s="150">
        <v>0</v>
      </c>
      <c r="R250" s="150">
        <f t="shared" si="62"/>
        <v>0</v>
      </c>
      <c r="S250" s="150">
        <v>0</v>
      </c>
      <c r="T250" s="151">
        <f t="shared" si="63"/>
        <v>0</v>
      </c>
      <c r="AR250" s="152" t="s">
        <v>372</v>
      </c>
      <c r="AT250" s="152" t="s">
        <v>319</v>
      </c>
      <c r="AU250" s="152" t="s">
        <v>87</v>
      </c>
      <c r="AY250" s="13" t="s">
        <v>317</v>
      </c>
      <c r="BE250" s="153">
        <f t="shared" si="64"/>
        <v>0</v>
      </c>
      <c r="BF250" s="153">
        <f t="shared" si="65"/>
        <v>0</v>
      </c>
      <c r="BG250" s="153">
        <f t="shared" si="66"/>
        <v>0</v>
      </c>
      <c r="BH250" s="153">
        <f t="shared" si="67"/>
        <v>0</v>
      </c>
      <c r="BI250" s="153">
        <f t="shared" si="68"/>
        <v>0</v>
      </c>
      <c r="BJ250" s="13" t="s">
        <v>87</v>
      </c>
      <c r="BK250" s="153">
        <f t="shared" si="69"/>
        <v>0</v>
      </c>
      <c r="BL250" s="13" t="s">
        <v>372</v>
      </c>
      <c r="BM250" s="152" t="s">
        <v>1869</v>
      </c>
    </row>
    <row r="251" spans="2:65" s="1" customFormat="1" ht="49.05" customHeight="1">
      <c r="B251" s="139"/>
      <c r="C251" s="140" t="s">
        <v>1340</v>
      </c>
      <c r="D251" s="140" t="s">
        <v>319</v>
      </c>
      <c r="E251" s="141" t="s">
        <v>1870</v>
      </c>
      <c r="F251" s="142" t="s">
        <v>1871</v>
      </c>
      <c r="G251" s="143" t="s">
        <v>433</v>
      </c>
      <c r="H251" s="144">
        <v>1</v>
      </c>
      <c r="I251" s="145"/>
      <c r="J251" s="146">
        <f t="shared" si="60"/>
        <v>0</v>
      </c>
      <c r="K251" s="147"/>
      <c r="L251" s="28"/>
      <c r="M251" s="148" t="s">
        <v>1</v>
      </c>
      <c r="N251" s="149" t="s">
        <v>41</v>
      </c>
      <c r="P251" s="150">
        <f t="shared" si="61"/>
        <v>0</v>
      </c>
      <c r="Q251" s="150">
        <v>0</v>
      </c>
      <c r="R251" s="150">
        <f t="shared" si="62"/>
        <v>0</v>
      </c>
      <c r="S251" s="150">
        <v>0</v>
      </c>
      <c r="T251" s="151">
        <f t="shared" si="63"/>
        <v>0</v>
      </c>
      <c r="AR251" s="152" t="s">
        <v>372</v>
      </c>
      <c r="AT251" s="152" t="s">
        <v>319</v>
      </c>
      <c r="AU251" s="152" t="s">
        <v>87</v>
      </c>
      <c r="AY251" s="13" t="s">
        <v>317</v>
      </c>
      <c r="BE251" s="153">
        <f t="shared" si="64"/>
        <v>0</v>
      </c>
      <c r="BF251" s="153">
        <f t="shared" si="65"/>
        <v>0</v>
      </c>
      <c r="BG251" s="153">
        <f t="shared" si="66"/>
        <v>0</v>
      </c>
      <c r="BH251" s="153">
        <f t="shared" si="67"/>
        <v>0</v>
      </c>
      <c r="BI251" s="153">
        <f t="shared" si="68"/>
        <v>0</v>
      </c>
      <c r="BJ251" s="13" t="s">
        <v>87</v>
      </c>
      <c r="BK251" s="153">
        <f t="shared" si="69"/>
        <v>0</v>
      </c>
      <c r="BL251" s="13" t="s">
        <v>372</v>
      </c>
      <c r="BM251" s="152" t="s">
        <v>1872</v>
      </c>
    </row>
    <row r="252" spans="2:65" s="1" customFormat="1" ht="49.05" customHeight="1">
      <c r="B252" s="139"/>
      <c r="C252" s="140" t="s">
        <v>1344</v>
      </c>
      <c r="D252" s="140" t="s">
        <v>319</v>
      </c>
      <c r="E252" s="141" t="s">
        <v>1873</v>
      </c>
      <c r="F252" s="142" t="s">
        <v>1874</v>
      </c>
      <c r="G252" s="143" t="s">
        <v>433</v>
      </c>
      <c r="H252" s="144">
        <v>1</v>
      </c>
      <c r="I252" s="145"/>
      <c r="J252" s="146">
        <f t="shared" si="60"/>
        <v>0</v>
      </c>
      <c r="K252" s="147"/>
      <c r="L252" s="28"/>
      <c r="M252" s="148" t="s">
        <v>1</v>
      </c>
      <c r="N252" s="149" t="s">
        <v>41</v>
      </c>
      <c r="P252" s="150">
        <f t="shared" si="61"/>
        <v>0</v>
      </c>
      <c r="Q252" s="150">
        <v>0</v>
      </c>
      <c r="R252" s="150">
        <f t="shared" si="62"/>
        <v>0</v>
      </c>
      <c r="S252" s="150">
        <v>0</v>
      </c>
      <c r="T252" s="151">
        <f t="shared" si="63"/>
        <v>0</v>
      </c>
      <c r="AR252" s="152" t="s">
        <v>372</v>
      </c>
      <c r="AT252" s="152" t="s">
        <v>319</v>
      </c>
      <c r="AU252" s="152" t="s">
        <v>87</v>
      </c>
      <c r="AY252" s="13" t="s">
        <v>317</v>
      </c>
      <c r="BE252" s="153">
        <f t="shared" si="64"/>
        <v>0</v>
      </c>
      <c r="BF252" s="153">
        <f t="shared" si="65"/>
        <v>0</v>
      </c>
      <c r="BG252" s="153">
        <f t="shared" si="66"/>
        <v>0</v>
      </c>
      <c r="BH252" s="153">
        <f t="shared" si="67"/>
        <v>0</v>
      </c>
      <c r="BI252" s="153">
        <f t="shared" si="68"/>
        <v>0</v>
      </c>
      <c r="BJ252" s="13" t="s">
        <v>87</v>
      </c>
      <c r="BK252" s="153">
        <f t="shared" si="69"/>
        <v>0</v>
      </c>
      <c r="BL252" s="13" t="s">
        <v>372</v>
      </c>
      <c r="BM252" s="152" t="s">
        <v>1875</v>
      </c>
    </row>
    <row r="253" spans="2:65" s="1" customFormat="1" ht="49.05" customHeight="1">
      <c r="B253" s="139"/>
      <c r="C253" s="140" t="s">
        <v>1347</v>
      </c>
      <c r="D253" s="140" t="s">
        <v>319</v>
      </c>
      <c r="E253" s="141" t="s">
        <v>1876</v>
      </c>
      <c r="F253" s="142" t="s">
        <v>1877</v>
      </c>
      <c r="G253" s="143" t="s">
        <v>433</v>
      </c>
      <c r="H253" s="144">
        <v>2</v>
      </c>
      <c r="I253" s="145"/>
      <c r="J253" s="146">
        <f t="shared" si="60"/>
        <v>0</v>
      </c>
      <c r="K253" s="147"/>
      <c r="L253" s="28"/>
      <c r="M253" s="148" t="s">
        <v>1</v>
      </c>
      <c r="N253" s="149" t="s">
        <v>41</v>
      </c>
      <c r="P253" s="150">
        <f t="shared" si="61"/>
        <v>0</v>
      </c>
      <c r="Q253" s="150">
        <v>0</v>
      </c>
      <c r="R253" s="150">
        <f t="shared" si="62"/>
        <v>0</v>
      </c>
      <c r="S253" s="150">
        <v>0</v>
      </c>
      <c r="T253" s="151">
        <f t="shared" si="63"/>
        <v>0</v>
      </c>
      <c r="AR253" s="152" t="s">
        <v>372</v>
      </c>
      <c r="AT253" s="152" t="s">
        <v>319</v>
      </c>
      <c r="AU253" s="152" t="s">
        <v>87</v>
      </c>
      <c r="AY253" s="13" t="s">
        <v>317</v>
      </c>
      <c r="BE253" s="153">
        <f t="shared" si="64"/>
        <v>0</v>
      </c>
      <c r="BF253" s="153">
        <f t="shared" si="65"/>
        <v>0</v>
      </c>
      <c r="BG253" s="153">
        <f t="shared" si="66"/>
        <v>0</v>
      </c>
      <c r="BH253" s="153">
        <f t="shared" si="67"/>
        <v>0</v>
      </c>
      <c r="BI253" s="153">
        <f t="shared" si="68"/>
        <v>0</v>
      </c>
      <c r="BJ253" s="13" t="s">
        <v>87</v>
      </c>
      <c r="BK253" s="153">
        <f t="shared" si="69"/>
        <v>0</v>
      </c>
      <c r="BL253" s="13" t="s">
        <v>372</v>
      </c>
      <c r="BM253" s="152" t="s">
        <v>1878</v>
      </c>
    </row>
    <row r="254" spans="2:65" s="1" customFormat="1" ht="49.05" customHeight="1">
      <c r="B254" s="139"/>
      <c r="C254" s="140" t="s">
        <v>1349</v>
      </c>
      <c r="D254" s="140" t="s">
        <v>319</v>
      </c>
      <c r="E254" s="141" t="s">
        <v>1879</v>
      </c>
      <c r="F254" s="142" t="s">
        <v>1880</v>
      </c>
      <c r="G254" s="143" t="s">
        <v>433</v>
      </c>
      <c r="H254" s="144">
        <v>3</v>
      </c>
      <c r="I254" s="145"/>
      <c r="J254" s="146">
        <f t="shared" si="60"/>
        <v>0</v>
      </c>
      <c r="K254" s="147"/>
      <c r="L254" s="28"/>
      <c r="M254" s="148" t="s">
        <v>1</v>
      </c>
      <c r="N254" s="149" t="s">
        <v>41</v>
      </c>
      <c r="P254" s="150">
        <f t="shared" si="61"/>
        <v>0</v>
      </c>
      <c r="Q254" s="150">
        <v>0</v>
      </c>
      <c r="R254" s="150">
        <f t="shared" si="62"/>
        <v>0</v>
      </c>
      <c r="S254" s="150">
        <v>0</v>
      </c>
      <c r="T254" s="151">
        <f t="shared" si="63"/>
        <v>0</v>
      </c>
      <c r="AR254" s="152" t="s">
        <v>372</v>
      </c>
      <c r="AT254" s="152" t="s">
        <v>319</v>
      </c>
      <c r="AU254" s="152" t="s">
        <v>87</v>
      </c>
      <c r="AY254" s="13" t="s">
        <v>317</v>
      </c>
      <c r="BE254" s="153">
        <f t="shared" si="64"/>
        <v>0</v>
      </c>
      <c r="BF254" s="153">
        <f t="shared" si="65"/>
        <v>0</v>
      </c>
      <c r="BG254" s="153">
        <f t="shared" si="66"/>
        <v>0</v>
      </c>
      <c r="BH254" s="153">
        <f t="shared" si="67"/>
        <v>0</v>
      </c>
      <c r="BI254" s="153">
        <f t="shared" si="68"/>
        <v>0</v>
      </c>
      <c r="BJ254" s="13" t="s">
        <v>87</v>
      </c>
      <c r="BK254" s="153">
        <f t="shared" si="69"/>
        <v>0</v>
      </c>
      <c r="BL254" s="13" t="s">
        <v>372</v>
      </c>
      <c r="BM254" s="152" t="s">
        <v>1881</v>
      </c>
    </row>
    <row r="255" spans="2:65" s="1" customFormat="1" ht="66.75" customHeight="1">
      <c r="B255" s="139"/>
      <c r="C255" s="140" t="s">
        <v>1353</v>
      </c>
      <c r="D255" s="140" t="s">
        <v>319</v>
      </c>
      <c r="E255" s="141" t="s">
        <v>1882</v>
      </c>
      <c r="F255" s="142" t="s">
        <v>1883</v>
      </c>
      <c r="G255" s="143" t="s">
        <v>433</v>
      </c>
      <c r="H255" s="144">
        <v>1</v>
      </c>
      <c r="I255" s="145"/>
      <c r="J255" s="146">
        <f t="shared" si="60"/>
        <v>0</v>
      </c>
      <c r="K255" s="147"/>
      <c r="L255" s="28"/>
      <c r="M255" s="148" t="s">
        <v>1</v>
      </c>
      <c r="N255" s="149" t="s">
        <v>41</v>
      </c>
      <c r="P255" s="150">
        <f t="shared" si="61"/>
        <v>0</v>
      </c>
      <c r="Q255" s="150">
        <v>0</v>
      </c>
      <c r="R255" s="150">
        <f t="shared" si="62"/>
        <v>0</v>
      </c>
      <c r="S255" s="150">
        <v>0</v>
      </c>
      <c r="T255" s="151">
        <f t="shared" si="63"/>
        <v>0</v>
      </c>
      <c r="AR255" s="152" t="s">
        <v>372</v>
      </c>
      <c r="AT255" s="152" t="s">
        <v>319</v>
      </c>
      <c r="AU255" s="152" t="s">
        <v>87</v>
      </c>
      <c r="AY255" s="13" t="s">
        <v>317</v>
      </c>
      <c r="BE255" s="153">
        <f t="shared" si="64"/>
        <v>0</v>
      </c>
      <c r="BF255" s="153">
        <f t="shared" si="65"/>
        <v>0</v>
      </c>
      <c r="BG255" s="153">
        <f t="shared" si="66"/>
        <v>0</v>
      </c>
      <c r="BH255" s="153">
        <f t="shared" si="67"/>
        <v>0</v>
      </c>
      <c r="BI255" s="153">
        <f t="shared" si="68"/>
        <v>0</v>
      </c>
      <c r="BJ255" s="13" t="s">
        <v>87</v>
      </c>
      <c r="BK255" s="153">
        <f t="shared" si="69"/>
        <v>0</v>
      </c>
      <c r="BL255" s="13" t="s">
        <v>372</v>
      </c>
      <c r="BM255" s="152" t="s">
        <v>1884</v>
      </c>
    </row>
    <row r="256" spans="2:65" s="1" customFormat="1" ht="49.05" customHeight="1">
      <c r="B256" s="139"/>
      <c r="C256" s="140" t="s">
        <v>1357</v>
      </c>
      <c r="D256" s="140" t="s">
        <v>319</v>
      </c>
      <c r="E256" s="141" t="s">
        <v>1885</v>
      </c>
      <c r="F256" s="142" t="s">
        <v>1886</v>
      </c>
      <c r="G256" s="143" t="s">
        <v>433</v>
      </c>
      <c r="H256" s="144">
        <v>1</v>
      </c>
      <c r="I256" s="145"/>
      <c r="J256" s="146">
        <f t="shared" si="60"/>
        <v>0</v>
      </c>
      <c r="K256" s="147"/>
      <c r="L256" s="28"/>
      <c r="M256" s="148" t="s">
        <v>1</v>
      </c>
      <c r="N256" s="149" t="s">
        <v>41</v>
      </c>
      <c r="P256" s="150">
        <f t="shared" si="61"/>
        <v>0</v>
      </c>
      <c r="Q256" s="150">
        <v>0</v>
      </c>
      <c r="R256" s="150">
        <f t="shared" si="62"/>
        <v>0</v>
      </c>
      <c r="S256" s="150">
        <v>0</v>
      </c>
      <c r="T256" s="151">
        <f t="shared" si="63"/>
        <v>0</v>
      </c>
      <c r="AR256" s="152" t="s">
        <v>372</v>
      </c>
      <c r="AT256" s="152" t="s">
        <v>319</v>
      </c>
      <c r="AU256" s="152" t="s">
        <v>87</v>
      </c>
      <c r="AY256" s="13" t="s">
        <v>317</v>
      </c>
      <c r="BE256" s="153">
        <f t="shared" si="64"/>
        <v>0</v>
      </c>
      <c r="BF256" s="153">
        <f t="shared" si="65"/>
        <v>0</v>
      </c>
      <c r="BG256" s="153">
        <f t="shared" si="66"/>
        <v>0</v>
      </c>
      <c r="BH256" s="153">
        <f t="shared" si="67"/>
        <v>0</v>
      </c>
      <c r="BI256" s="153">
        <f t="shared" si="68"/>
        <v>0</v>
      </c>
      <c r="BJ256" s="13" t="s">
        <v>87</v>
      </c>
      <c r="BK256" s="153">
        <f t="shared" si="69"/>
        <v>0</v>
      </c>
      <c r="BL256" s="13" t="s">
        <v>372</v>
      </c>
      <c r="BM256" s="152" t="s">
        <v>1887</v>
      </c>
    </row>
    <row r="257" spans="2:65" s="1" customFormat="1" ht="44.25" customHeight="1">
      <c r="B257" s="139"/>
      <c r="C257" s="140" t="s">
        <v>1361</v>
      </c>
      <c r="D257" s="140" t="s">
        <v>319</v>
      </c>
      <c r="E257" s="141" t="s">
        <v>1888</v>
      </c>
      <c r="F257" s="142" t="s">
        <v>1889</v>
      </c>
      <c r="G257" s="143" t="s">
        <v>433</v>
      </c>
      <c r="H257" s="144">
        <v>2</v>
      </c>
      <c r="I257" s="145"/>
      <c r="J257" s="146">
        <f t="shared" si="60"/>
        <v>0</v>
      </c>
      <c r="K257" s="147"/>
      <c r="L257" s="28"/>
      <c r="M257" s="148" t="s">
        <v>1</v>
      </c>
      <c r="N257" s="149" t="s">
        <v>41</v>
      </c>
      <c r="P257" s="150">
        <f t="shared" si="61"/>
        <v>0</v>
      </c>
      <c r="Q257" s="150">
        <v>0</v>
      </c>
      <c r="R257" s="150">
        <f t="shared" si="62"/>
        <v>0</v>
      </c>
      <c r="S257" s="150">
        <v>0</v>
      </c>
      <c r="T257" s="151">
        <f t="shared" si="63"/>
        <v>0</v>
      </c>
      <c r="AR257" s="152" t="s">
        <v>372</v>
      </c>
      <c r="AT257" s="152" t="s">
        <v>319</v>
      </c>
      <c r="AU257" s="152" t="s">
        <v>87</v>
      </c>
      <c r="AY257" s="13" t="s">
        <v>317</v>
      </c>
      <c r="BE257" s="153">
        <f t="shared" si="64"/>
        <v>0</v>
      </c>
      <c r="BF257" s="153">
        <f t="shared" si="65"/>
        <v>0</v>
      </c>
      <c r="BG257" s="153">
        <f t="shared" si="66"/>
        <v>0</v>
      </c>
      <c r="BH257" s="153">
        <f t="shared" si="67"/>
        <v>0</v>
      </c>
      <c r="BI257" s="153">
        <f t="shared" si="68"/>
        <v>0</v>
      </c>
      <c r="BJ257" s="13" t="s">
        <v>87</v>
      </c>
      <c r="BK257" s="153">
        <f t="shared" si="69"/>
        <v>0</v>
      </c>
      <c r="BL257" s="13" t="s">
        <v>372</v>
      </c>
      <c r="BM257" s="152" t="s">
        <v>1890</v>
      </c>
    </row>
    <row r="258" spans="2:65" s="1" customFormat="1" ht="44.25" customHeight="1">
      <c r="B258" s="139"/>
      <c r="C258" s="140" t="s">
        <v>1365</v>
      </c>
      <c r="D258" s="140" t="s">
        <v>319</v>
      </c>
      <c r="E258" s="141" t="s">
        <v>1891</v>
      </c>
      <c r="F258" s="142" t="s">
        <v>1892</v>
      </c>
      <c r="G258" s="143" t="s">
        <v>433</v>
      </c>
      <c r="H258" s="144">
        <v>1</v>
      </c>
      <c r="I258" s="145"/>
      <c r="J258" s="146">
        <f t="shared" si="60"/>
        <v>0</v>
      </c>
      <c r="K258" s="147"/>
      <c r="L258" s="28"/>
      <c r="M258" s="148" t="s">
        <v>1</v>
      </c>
      <c r="N258" s="149" t="s">
        <v>41</v>
      </c>
      <c r="P258" s="150">
        <f t="shared" si="61"/>
        <v>0</v>
      </c>
      <c r="Q258" s="150">
        <v>0</v>
      </c>
      <c r="R258" s="150">
        <f t="shared" si="62"/>
        <v>0</v>
      </c>
      <c r="S258" s="150">
        <v>0</v>
      </c>
      <c r="T258" s="151">
        <f t="shared" si="63"/>
        <v>0</v>
      </c>
      <c r="AR258" s="152" t="s">
        <v>372</v>
      </c>
      <c r="AT258" s="152" t="s">
        <v>319</v>
      </c>
      <c r="AU258" s="152" t="s">
        <v>87</v>
      </c>
      <c r="AY258" s="13" t="s">
        <v>317</v>
      </c>
      <c r="BE258" s="153">
        <f t="shared" si="64"/>
        <v>0</v>
      </c>
      <c r="BF258" s="153">
        <f t="shared" si="65"/>
        <v>0</v>
      </c>
      <c r="BG258" s="153">
        <f t="shared" si="66"/>
        <v>0</v>
      </c>
      <c r="BH258" s="153">
        <f t="shared" si="67"/>
        <v>0</v>
      </c>
      <c r="BI258" s="153">
        <f t="shared" si="68"/>
        <v>0</v>
      </c>
      <c r="BJ258" s="13" t="s">
        <v>87</v>
      </c>
      <c r="BK258" s="153">
        <f t="shared" si="69"/>
        <v>0</v>
      </c>
      <c r="BL258" s="13" t="s">
        <v>372</v>
      </c>
      <c r="BM258" s="152" t="s">
        <v>1893</v>
      </c>
    </row>
    <row r="259" spans="2:65" s="1" customFormat="1" ht="44.25" customHeight="1">
      <c r="B259" s="139"/>
      <c r="C259" s="140" t="s">
        <v>1369</v>
      </c>
      <c r="D259" s="140" t="s">
        <v>319</v>
      </c>
      <c r="E259" s="141" t="s">
        <v>1894</v>
      </c>
      <c r="F259" s="142" t="s">
        <v>1895</v>
      </c>
      <c r="G259" s="143" t="s">
        <v>433</v>
      </c>
      <c r="H259" s="144">
        <v>1</v>
      </c>
      <c r="I259" s="145"/>
      <c r="J259" s="146">
        <f t="shared" si="60"/>
        <v>0</v>
      </c>
      <c r="K259" s="147"/>
      <c r="L259" s="28"/>
      <c r="M259" s="148" t="s">
        <v>1</v>
      </c>
      <c r="N259" s="149" t="s">
        <v>41</v>
      </c>
      <c r="P259" s="150">
        <f t="shared" si="61"/>
        <v>0</v>
      </c>
      <c r="Q259" s="150">
        <v>0</v>
      </c>
      <c r="R259" s="150">
        <f t="shared" si="62"/>
        <v>0</v>
      </c>
      <c r="S259" s="150">
        <v>0</v>
      </c>
      <c r="T259" s="151">
        <f t="shared" si="63"/>
        <v>0</v>
      </c>
      <c r="AR259" s="152" t="s">
        <v>372</v>
      </c>
      <c r="AT259" s="152" t="s">
        <v>319</v>
      </c>
      <c r="AU259" s="152" t="s">
        <v>87</v>
      </c>
      <c r="AY259" s="13" t="s">
        <v>317</v>
      </c>
      <c r="BE259" s="153">
        <f t="shared" si="64"/>
        <v>0</v>
      </c>
      <c r="BF259" s="153">
        <f t="shared" si="65"/>
        <v>0</v>
      </c>
      <c r="BG259" s="153">
        <f t="shared" si="66"/>
        <v>0</v>
      </c>
      <c r="BH259" s="153">
        <f t="shared" si="67"/>
        <v>0</v>
      </c>
      <c r="BI259" s="153">
        <f t="shared" si="68"/>
        <v>0</v>
      </c>
      <c r="BJ259" s="13" t="s">
        <v>87</v>
      </c>
      <c r="BK259" s="153">
        <f t="shared" si="69"/>
        <v>0</v>
      </c>
      <c r="BL259" s="13" t="s">
        <v>372</v>
      </c>
      <c r="BM259" s="152" t="s">
        <v>1896</v>
      </c>
    </row>
    <row r="260" spans="2:65" s="1" customFormat="1" ht="16.5" customHeight="1">
      <c r="B260" s="139"/>
      <c r="C260" s="140" t="s">
        <v>1373</v>
      </c>
      <c r="D260" s="140" t="s">
        <v>319</v>
      </c>
      <c r="E260" s="141" t="s">
        <v>1897</v>
      </c>
      <c r="F260" s="142" t="s">
        <v>1898</v>
      </c>
      <c r="G260" s="143" t="s">
        <v>433</v>
      </c>
      <c r="H260" s="144">
        <v>2</v>
      </c>
      <c r="I260" s="145"/>
      <c r="J260" s="146">
        <f t="shared" si="60"/>
        <v>0</v>
      </c>
      <c r="K260" s="147"/>
      <c r="L260" s="28"/>
      <c r="M260" s="148" t="s">
        <v>1</v>
      </c>
      <c r="N260" s="149" t="s">
        <v>41</v>
      </c>
      <c r="P260" s="150">
        <f t="shared" si="61"/>
        <v>0</v>
      </c>
      <c r="Q260" s="150">
        <v>0</v>
      </c>
      <c r="R260" s="150">
        <f t="shared" si="62"/>
        <v>0</v>
      </c>
      <c r="S260" s="150">
        <v>0</v>
      </c>
      <c r="T260" s="151">
        <f t="shared" si="63"/>
        <v>0</v>
      </c>
      <c r="AR260" s="152" t="s">
        <v>372</v>
      </c>
      <c r="AT260" s="152" t="s">
        <v>319</v>
      </c>
      <c r="AU260" s="152" t="s">
        <v>87</v>
      </c>
      <c r="AY260" s="13" t="s">
        <v>317</v>
      </c>
      <c r="BE260" s="153">
        <f t="shared" si="64"/>
        <v>0</v>
      </c>
      <c r="BF260" s="153">
        <f t="shared" si="65"/>
        <v>0</v>
      </c>
      <c r="BG260" s="153">
        <f t="shared" si="66"/>
        <v>0</v>
      </c>
      <c r="BH260" s="153">
        <f t="shared" si="67"/>
        <v>0</v>
      </c>
      <c r="BI260" s="153">
        <f t="shared" si="68"/>
        <v>0</v>
      </c>
      <c r="BJ260" s="13" t="s">
        <v>87</v>
      </c>
      <c r="BK260" s="153">
        <f t="shared" si="69"/>
        <v>0</v>
      </c>
      <c r="BL260" s="13" t="s">
        <v>372</v>
      </c>
      <c r="BM260" s="152" t="s">
        <v>1899</v>
      </c>
    </row>
    <row r="261" spans="2:65" s="1" customFormat="1" ht="55.5" customHeight="1">
      <c r="B261" s="139"/>
      <c r="C261" s="140" t="s">
        <v>1377</v>
      </c>
      <c r="D261" s="140" t="s">
        <v>319</v>
      </c>
      <c r="E261" s="141" t="s">
        <v>1900</v>
      </c>
      <c r="F261" s="142" t="s">
        <v>1901</v>
      </c>
      <c r="G261" s="143" t="s">
        <v>433</v>
      </c>
      <c r="H261" s="144">
        <v>4</v>
      </c>
      <c r="I261" s="145"/>
      <c r="J261" s="146">
        <f t="shared" si="60"/>
        <v>0</v>
      </c>
      <c r="K261" s="147"/>
      <c r="L261" s="28"/>
      <c r="M261" s="148" t="s">
        <v>1</v>
      </c>
      <c r="N261" s="149" t="s">
        <v>41</v>
      </c>
      <c r="P261" s="150">
        <f t="shared" si="61"/>
        <v>0</v>
      </c>
      <c r="Q261" s="150">
        <v>0</v>
      </c>
      <c r="R261" s="150">
        <f t="shared" si="62"/>
        <v>0</v>
      </c>
      <c r="S261" s="150">
        <v>0</v>
      </c>
      <c r="T261" s="151">
        <f t="shared" si="63"/>
        <v>0</v>
      </c>
      <c r="AR261" s="152" t="s">
        <v>372</v>
      </c>
      <c r="AT261" s="152" t="s">
        <v>319</v>
      </c>
      <c r="AU261" s="152" t="s">
        <v>87</v>
      </c>
      <c r="AY261" s="13" t="s">
        <v>317</v>
      </c>
      <c r="BE261" s="153">
        <f t="shared" si="64"/>
        <v>0</v>
      </c>
      <c r="BF261" s="153">
        <f t="shared" si="65"/>
        <v>0</v>
      </c>
      <c r="BG261" s="153">
        <f t="shared" si="66"/>
        <v>0</v>
      </c>
      <c r="BH261" s="153">
        <f t="shared" si="67"/>
        <v>0</v>
      </c>
      <c r="BI261" s="153">
        <f t="shared" si="68"/>
        <v>0</v>
      </c>
      <c r="BJ261" s="13" t="s">
        <v>87</v>
      </c>
      <c r="BK261" s="153">
        <f t="shared" si="69"/>
        <v>0</v>
      </c>
      <c r="BL261" s="13" t="s">
        <v>372</v>
      </c>
      <c r="BM261" s="152" t="s">
        <v>1902</v>
      </c>
    </row>
    <row r="262" spans="2:65" s="1" customFormat="1" ht="49.05" customHeight="1">
      <c r="B262" s="139"/>
      <c r="C262" s="140" t="s">
        <v>589</v>
      </c>
      <c r="D262" s="140" t="s">
        <v>319</v>
      </c>
      <c r="E262" s="141" t="s">
        <v>1653</v>
      </c>
      <c r="F262" s="142" t="s">
        <v>1903</v>
      </c>
      <c r="G262" s="143" t="s">
        <v>433</v>
      </c>
      <c r="H262" s="144">
        <v>3</v>
      </c>
      <c r="I262" s="145"/>
      <c r="J262" s="146">
        <f t="shared" si="60"/>
        <v>0</v>
      </c>
      <c r="K262" s="147"/>
      <c r="L262" s="28"/>
      <c r="M262" s="148" t="s">
        <v>1</v>
      </c>
      <c r="N262" s="149" t="s">
        <v>41</v>
      </c>
      <c r="P262" s="150">
        <f t="shared" si="61"/>
        <v>0</v>
      </c>
      <c r="Q262" s="150">
        <v>0</v>
      </c>
      <c r="R262" s="150">
        <f t="shared" si="62"/>
        <v>0</v>
      </c>
      <c r="S262" s="150">
        <v>0</v>
      </c>
      <c r="T262" s="151">
        <f t="shared" si="63"/>
        <v>0</v>
      </c>
      <c r="AR262" s="152" t="s">
        <v>372</v>
      </c>
      <c r="AT262" s="152" t="s">
        <v>319</v>
      </c>
      <c r="AU262" s="152" t="s">
        <v>87</v>
      </c>
      <c r="AY262" s="13" t="s">
        <v>317</v>
      </c>
      <c r="BE262" s="153">
        <f t="shared" si="64"/>
        <v>0</v>
      </c>
      <c r="BF262" s="153">
        <f t="shared" si="65"/>
        <v>0</v>
      </c>
      <c r="BG262" s="153">
        <f t="shared" si="66"/>
        <v>0</v>
      </c>
      <c r="BH262" s="153">
        <f t="shared" si="67"/>
        <v>0</v>
      </c>
      <c r="BI262" s="153">
        <f t="shared" si="68"/>
        <v>0</v>
      </c>
      <c r="BJ262" s="13" t="s">
        <v>87</v>
      </c>
      <c r="BK262" s="153">
        <f t="shared" si="69"/>
        <v>0</v>
      </c>
      <c r="BL262" s="13" t="s">
        <v>372</v>
      </c>
      <c r="BM262" s="152" t="s">
        <v>1904</v>
      </c>
    </row>
    <row r="263" spans="2:65" s="1" customFormat="1" ht="33" customHeight="1">
      <c r="B263" s="139"/>
      <c r="C263" s="140" t="s">
        <v>1384</v>
      </c>
      <c r="D263" s="140" t="s">
        <v>319</v>
      </c>
      <c r="E263" s="141" t="s">
        <v>1905</v>
      </c>
      <c r="F263" s="142" t="s">
        <v>1906</v>
      </c>
      <c r="G263" s="143" t="s">
        <v>433</v>
      </c>
      <c r="H263" s="144">
        <v>9</v>
      </c>
      <c r="I263" s="145"/>
      <c r="J263" s="146">
        <f t="shared" si="60"/>
        <v>0</v>
      </c>
      <c r="K263" s="147"/>
      <c r="L263" s="28"/>
      <c r="M263" s="148" t="s">
        <v>1</v>
      </c>
      <c r="N263" s="149" t="s">
        <v>41</v>
      </c>
      <c r="P263" s="150">
        <f t="shared" si="61"/>
        <v>0</v>
      </c>
      <c r="Q263" s="150">
        <v>0</v>
      </c>
      <c r="R263" s="150">
        <f t="shared" si="62"/>
        <v>0</v>
      </c>
      <c r="S263" s="150">
        <v>0</v>
      </c>
      <c r="T263" s="151">
        <f t="shared" si="63"/>
        <v>0</v>
      </c>
      <c r="AR263" s="152" t="s">
        <v>372</v>
      </c>
      <c r="AT263" s="152" t="s">
        <v>319</v>
      </c>
      <c r="AU263" s="152" t="s">
        <v>87</v>
      </c>
      <c r="AY263" s="13" t="s">
        <v>317</v>
      </c>
      <c r="BE263" s="153">
        <f t="shared" si="64"/>
        <v>0</v>
      </c>
      <c r="BF263" s="153">
        <f t="shared" si="65"/>
        <v>0</v>
      </c>
      <c r="BG263" s="153">
        <f t="shared" si="66"/>
        <v>0</v>
      </c>
      <c r="BH263" s="153">
        <f t="shared" si="67"/>
        <v>0</v>
      </c>
      <c r="BI263" s="153">
        <f t="shared" si="68"/>
        <v>0</v>
      </c>
      <c r="BJ263" s="13" t="s">
        <v>87</v>
      </c>
      <c r="BK263" s="153">
        <f t="shared" si="69"/>
        <v>0</v>
      </c>
      <c r="BL263" s="13" t="s">
        <v>372</v>
      </c>
      <c r="BM263" s="152" t="s">
        <v>1907</v>
      </c>
    </row>
    <row r="264" spans="2:65" s="11" customFormat="1" ht="22.8" customHeight="1">
      <c r="B264" s="127"/>
      <c r="D264" s="128" t="s">
        <v>74</v>
      </c>
      <c r="E264" s="137" t="s">
        <v>1908</v>
      </c>
      <c r="F264" s="137" t="s">
        <v>1909</v>
      </c>
      <c r="I264" s="130"/>
      <c r="J264" s="138">
        <f>BK264</f>
        <v>0</v>
      </c>
      <c r="L264" s="127"/>
      <c r="M264" s="132"/>
      <c r="P264" s="133">
        <f>P265</f>
        <v>0</v>
      </c>
      <c r="R264" s="133">
        <f>R265</f>
        <v>0</v>
      </c>
      <c r="T264" s="134">
        <f>T265</f>
        <v>0</v>
      </c>
      <c r="AR264" s="128" t="s">
        <v>87</v>
      </c>
      <c r="AT264" s="135" t="s">
        <v>74</v>
      </c>
      <c r="AU264" s="135" t="s">
        <v>82</v>
      </c>
      <c r="AY264" s="128" t="s">
        <v>317</v>
      </c>
      <c r="BK264" s="136">
        <f>BK265</f>
        <v>0</v>
      </c>
    </row>
    <row r="265" spans="2:65" s="1" customFormat="1" ht="37.799999999999997" customHeight="1">
      <c r="B265" s="139"/>
      <c r="C265" s="140" t="s">
        <v>1386</v>
      </c>
      <c r="D265" s="140" t="s">
        <v>319</v>
      </c>
      <c r="E265" s="141" t="s">
        <v>1910</v>
      </c>
      <c r="F265" s="142" t="s">
        <v>1911</v>
      </c>
      <c r="G265" s="143" t="s">
        <v>433</v>
      </c>
      <c r="H265" s="144">
        <v>45</v>
      </c>
      <c r="I265" s="145"/>
      <c r="J265" s="146">
        <f>ROUND(I265*H265,2)</f>
        <v>0</v>
      </c>
      <c r="K265" s="147"/>
      <c r="L265" s="28"/>
      <c r="M265" s="148" t="s">
        <v>1</v>
      </c>
      <c r="N265" s="149" t="s">
        <v>41</v>
      </c>
      <c r="P265" s="150">
        <f>O265*H265</f>
        <v>0</v>
      </c>
      <c r="Q265" s="150">
        <v>0</v>
      </c>
      <c r="R265" s="150">
        <f>Q265*H265</f>
        <v>0</v>
      </c>
      <c r="S265" s="150">
        <v>0</v>
      </c>
      <c r="T265" s="151">
        <f>S265*H265</f>
        <v>0</v>
      </c>
      <c r="AR265" s="152" t="s">
        <v>372</v>
      </c>
      <c r="AT265" s="152" t="s">
        <v>319</v>
      </c>
      <c r="AU265" s="152" t="s">
        <v>87</v>
      </c>
      <c r="AY265" s="13" t="s">
        <v>317</v>
      </c>
      <c r="BE265" s="153">
        <f>IF(N265="základná",J265,0)</f>
        <v>0</v>
      </c>
      <c r="BF265" s="153">
        <f>IF(N265="znížená",J265,0)</f>
        <v>0</v>
      </c>
      <c r="BG265" s="153">
        <f>IF(N265="zákl. prenesená",J265,0)</f>
        <v>0</v>
      </c>
      <c r="BH265" s="153">
        <f>IF(N265="zníž. prenesená",J265,0)</f>
        <v>0</v>
      </c>
      <c r="BI265" s="153">
        <f>IF(N265="nulová",J265,0)</f>
        <v>0</v>
      </c>
      <c r="BJ265" s="13" t="s">
        <v>87</v>
      </c>
      <c r="BK265" s="153">
        <f>ROUND(I265*H265,2)</f>
        <v>0</v>
      </c>
      <c r="BL265" s="13" t="s">
        <v>372</v>
      </c>
      <c r="BM265" s="152" t="s">
        <v>1912</v>
      </c>
    </row>
    <row r="266" spans="2:65" s="11" customFormat="1" ht="22.8" customHeight="1">
      <c r="B266" s="127"/>
      <c r="D266" s="128" t="s">
        <v>74</v>
      </c>
      <c r="E266" s="137" t="s">
        <v>1913</v>
      </c>
      <c r="F266" s="137" t="s">
        <v>1914</v>
      </c>
      <c r="I266" s="130"/>
      <c r="J266" s="138">
        <f>BK266</f>
        <v>0</v>
      </c>
      <c r="L266" s="127"/>
      <c r="M266" s="132"/>
      <c r="P266" s="133">
        <f>SUM(P267:P269)</f>
        <v>0</v>
      </c>
      <c r="R266" s="133">
        <f>SUM(R267:R269)</f>
        <v>59.966331000000011</v>
      </c>
      <c r="T266" s="134">
        <f>SUM(T267:T269)</f>
        <v>0</v>
      </c>
      <c r="AR266" s="128" t="s">
        <v>87</v>
      </c>
      <c r="AT266" s="135" t="s">
        <v>74</v>
      </c>
      <c r="AU266" s="135" t="s">
        <v>82</v>
      </c>
      <c r="AY266" s="128" t="s">
        <v>317</v>
      </c>
      <c r="BK266" s="136">
        <f>SUM(BK267:BK269)</f>
        <v>0</v>
      </c>
    </row>
    <row r="267" spans="2:65" s="1" customFormat="1" ht="37.799999999999997" customHeight="1">
      <c r="B267" s="139"/>
      <c r="C267" s="140" t="s">
        <v>1392</v>
      </c>
      <c r="D267" s="140" t="s">
        <v>319</v>
      </c>
      <c r="E267" s="141" t="s">
        <v>1915</v>
      </c>
      <c r="F267" s="142" t="s">
        <v>1916</v>
      </c>
      <c r="G267" s="143" t="s">
        <v>375</v>
      </c>
      <c r="H267" s="144">
        <v>48.457999999999998</v>
      </c>
      <c r="I267" s="145"/>
      <c r="J267" s="146">
        <f>ROUND(I267*H267,2)</f>
        <v>0</v>
      </c>
      <c r="K267" s="147"/>
      <c r="L267" s="28"/>
      <c r="M267" s="148" t="s">
        <v>1</v>
      </c>
      <c r="N267" s="149" t="s">
        <v>41</v>
      </c>
      <c r="P267" s="150">
        <f>O267*H267</f>
        <v>0</v>
      </c>
      <c r="Q267" s="150">
        <v>0.25700000000000001</v>
      </c>
      <c r="R267" s="150">
        <f>Q267*H267</f>
        <v>12.453706</v>
      </c>
      <c r="S267" s="150">
        <v>0</v>
      </c>
      <c r="T267" s="151">
        <f>S267*H267</f>
        <v>0</v>
      </c>
      <c r="AR267" s="152" t="s">
        <v>372</v>
      </c>
      <c r="AT267" s="152" t="s">
        <v>319</v>
      </c>
      <c r="AU267" s="152" t="s">
        <v>87</v>
      </c>
      <c r="AY267" s="13" t="s">
        <v>317</v>
      </c>
      <c r="BE267" s="153">
        <f>IF(N267="základná",J267,0)</f>
        <v>0</v>
      </c>
      <c r="BF267" s="153">
        <f>IF(N267="znížená",J267,0)</f>
        <v>0</v>
      </c>
      <c r="BG267" s="153">
        <f>IF(N267="zákl. prenesená",J267,0)</f>
        <v>0</v>
      </c>
      <c r="BH267" s="153">
        <f>IF(N267="zníž. prenesená",J267,0)</f>
        <v>0</v>
      </c>
      <c r="BI267" s="153">
        <f>IF(N267="nulová",J267,0)</f>
        <v>0</v>
      </c>
      <c r="BJ267" s="13" t="s">
        <v>87</v>
      </c>
      <c r="BK267" s="153">
        <f>ROUND(I267*H267,2)</f>
        <v>0</v>
      </c>
      <c r="BL267" s="13" t="s">
        <v>372</v>
      </c>
      <c r="BM267" s="152" t="s">
        <v>1917</v>
      </c>
    </row>
    <row r="268" spans="2:65" s="1" customFormat="1" ht="24.15" customHeight="1">
      <c r="B268" s="139"/>
      <c r="C268" s="140" t="s">
        <v>1396</v>
      </c>
      <c r="D268" s="140" t="s">
        <v>319</v>
      </c>
      <c r="E268" s="141" t="s">
        <v>1918</v>
      </c>
      <c r="F268" s="142" t="s">
        <v>1919</v>
      </c>
      <c r="G268" s="143" t="s">
        <v>356</v>
      </c>
      <c r="H268" s="144">
        <v>1.181</v>
      </c>
      <c r="I268" s="145"/>
      <c r="J268" s="146">
        <f>ROUND(I268*H268,2)</f>
        <v>0</v>
      </c>
      <c r="K268" s="147"/>
      <c r="L268" s="28"/>
      <c r="M268" s="148" t="s">
        <v>1</v>
      </c>
      <c r="N268" s="149" t="s">
        <v>41</v>
      </c>
      <c r="P268" s="150">
        <f>O268*H268</f>
        <v>0</v>
      </c>
      <c r="Q268" s="150">
        <v>0</v>
      </c>
      <c r="R268" s="150">
        <f>Q268*H268</f>
        <v>0</v>
      </c>
      <c r="S268" s="150">
        <v>0</v>
      </c>
      <c r="T268" s="151">
        <f>S268*H268</f>
        <v>0</v>
      </c>
      <c r="AR268" s="152" t="s">
        <v>372</v>
      </c>
      <c r="AT268" s="152" t="s">
        <v>319</v>
      </c>
      <c r="AU268" s="152" t="s">
        <v>87</v>
      </c>
      <c r="AY268" s="13" t="s">
        <v>317</v>
      </c>
      <c r="BE268" s="153">
        <f>IF(N268="základná",J268,0)</f>
        <v>0</v>
      </c>
      <c r="BF268" s="153">
        <f>IF(N268="znížená",J268,0)</f>
        <v>0</v>
      </c>
      <c r="BG268" s="153">
        <f>IF(N268="zákl. prenesená",J268,0)</f>
        <v>0</v>
      </c>
      <c r="BH268" s="153">
        <f>IF(N268="zníž. prenesená",J268,0)</f>
        <v>0</v>
      </c>
      <c r="BI268" s="153">
        <f>IF(N268="nulová",J268,0)</f>
        <v>0</v>
      </c>
      <c r="BJ268" s="13" t="s">
        <v>87</v>
      </c>
      <c r="BK268" s="153">
        <f>ROUND(I268*H268,2)</f>
        <v>0</v>
      </c>
      <c r="BL268" s="13" t="s">
        <v>372</v>
      </c>
      <c r="BM268" s="152" t="s">
        <v>1920</v>
      </c>
    </row>
    <row r="269" spans="2:65" s="1" customFormat="1" ht="21.75" customHeight="1">
      <c r="B269" s="139"/>
      <c r="C269" s="154" t="s">
        <v>1400</v>
      </c>
      <c r="D269" s="154" t="s">
        <v>353</v>
      </c>
      <c r="E269" s="155" t="s">
        <v>1921</v>
      </c>
      <c r="F269" s="156" t="s">
        <v>1922</v>
      </c>
      <c r="G269" s="157" t="s">
        <v>583</v>
      </c>
      <c r="H269" s="158">
        <v>51.365000000000002</v>
      </c>
      <c r="I269" s="159"/>
      <c r="J269" s="160">
        <f>ROUND(I269*H269,2)</f>
        <v>0</v>
      </c>
      <c r="K269" s="161"/>
      <c r="L269" s="162"/>
      <c r="M269" s="163" t="s">
        <v>1</v>
      </c>
      <c r="N269" s="164" t="s">
        <v>41</v>
      </c>
      <c r="P269" s="150">
        <f>O269*H269</f>
        <v>0</v>
      </c>
      <c r="Q269" s="150">
        <v>0.92500000000000004</v>
      </c>
      <c r="R269" s="150">
        <f>Q269*H269</f>
        <v>47.512625000000007</v>
      </c>
      <c r="S269" s="150">
        <v>0</v>
      </c>
      <c r="T269" s="151">
        <f>S269*H269</f>
        <v>0</v>
      </c>
      <c r="AR269" s="152" t="s">
        <v>529</v>
      </c>
      <c r="AT269" s="152" t="s">
        <v>353</v>
      </c>
      <c r="AU269" s="152" t="s">
        <v>87</v>
      </c>
      <c r="AY269" s="13" t="s">
        <v>317</v>
      </c>
      <c r="BE269" s="153">
        <f>IF(N269="základná",J269,0)</f>
        <v>0</v>
      </c>
      <c r="BF269" s="153">
        <f>IF(N269="znížená",J269,0)</f>
        <v>0</v>
      </c>
      <c r="BG269" s="153">
        <f>IF(N269="zákl. prenesená",J269,0)</f>
        <v>0</v>
      </c>
      <c r="BH269" s="153">
        <f>IF(N269="zníž. prenesená",J269,0)</f>
        <v>0</v>
      </c>
      <c r="BI269" s="153">
        <f>IF(N269="nulová",J269,0)</f>
        <v>0</v>
      </c>
      <c r="BJ269" s="13" t="s">
        <v>87</v>
      </c>
      <c r="BK269" s="153">
        <f>ROUND(I269*H269,2)</f>
        <v>0</v>
      </c>
      <c r="BL269" s="13" t="s">
        <v>372</v>
      </c>
      <c r="BM269" s="152" t="s">
        <v>1923</v>
      </c>
    </row>
    <row r="270" spans="2:65" s="11" customFormat="1" ht="22.8" customHeight="1">
      <c r="B270" s="127"/>
      <c r="D270" s="128" t="s">
        <v>74</v>
      </c>
      <c r="E270" s="137" t="s">
        <v>1924</v>
      </c>
      <c r="F270" s="137" t="s">
        <v>1925</v>
      </c>
      <c r="I270" s="130"/>
      <c r="J270" s="138">
        <f>BK270</f>
        <v>0</v>
      </c>
      <c r="L270" s="127"/>
      <c r="M270" s="132"/>
      <c r="P270" s="133">
        <f>SUM(P271:P273)</f>
        <v>0</v>
      </c>
      <c r="R270" s="133">
        <f>SUM(R271:R273)</f>
        <v>109.10516200000001</v>
      </c>
      <c r="T270" s="134">
        <f>SUM(T271:T273)</f>
        <v>0</v>
      </c>
      <c r="AR270" s="128" t="s">
        <v>87</v>
      </c>
      <c r="AT270" s="135" t="s">
        <v>74</v>
      </c>
      <c r="AU270" s="135" t="s">
        <v>82</v>
      </c>
      <c r="AY270" s="128" t="s">
        <v>317</v>
      </c>
      <c r="BK270" s="136">
        <f>SUM(BK271:BK273)</f>
        <v>0</v>
      </c>
    </row>
    <row r="271" spans="2:65" s="1" customFormat="1" ht="37.799999999999997" customHeight="1">
      <c r="B271" s="139"/>
      <c r="C271" s="140" t="s">
        <v>1926</v>
      </c>
      <c r="D271" s="140" t="s">
        <v>319</v>
      </c>
      <c r="E271" s="141" t="s">
        <v>1927</v>
      </c>
      <c r="F271" s="142" t="s">
        <v>1928</v>
      </c>
      <c r="G271" s="143" t="s">
        <v>375</v>
      </c>
      <c r="H271" s="144">
        <v>45.305</v>
      </c>
      <c r="I271" s="145"/>
      <c r="J271" s="146">
        <f>ROUND(I271*H271,2)</f>
        <v>0</v>
      </c>
      <c r="K271" s="147"/>
      <c r="L271" s="28"/>
      <c r="M271" s="148" t="s">
        <v>1</v>
      </c>
      <c r="N271" s="149" t="s">
        <v>41</v>
      </c>
      <c r="P271" s="150">
        <f>O271*H271</f>
        <v>0</v>
      </c>
      <c r="Q271" s="150">
        <v>1.8740000000000001</v>
      </c>
      <c r="R271" s="150">
        <f>Q271*H271</f>
        <v>84.901570000000007</v>
      </c>
      <c r="S271" s="150">
        <v>0</v>
      </c>
      <c r="T271" s="151">
        <f>S271*H271</f>
        <v>0</v>
      </c>
      <c r="AR271" s="152" t="s">
        <v>372</v>
      </c>
      <c r="AT271" s="152" t="s">
        <v>319</v>
      </c>
      <c r="AU271" s="152" t="s">
        <v>87</v>
      </c>
      <c r="AY271" s="13" t="s">
        <v>317</v>
      </c>
      <c r="BE271" s="153">
        <f>IF(N271="základná",J271,0)</f>
        <v>0</v>
      </c>
      <c r="BF271" s="153">
        <f>IF(N271="znížená",J271,0)</f>
        <v>0</v>
      </c>
      <c r="BG271" s="153">
        <f>IF(N271="zákl. prenesená",J271,0)</f>
        <v>0</v>
      </c>
      <c r="BH271" s="153">
        <f>IF(N271="zníž. prenesená",J271,0)</f>
        <v>0</v>
      </c>
      <c r="BI271" s="153">
        <f>IF(N271="nulová",J271,0)</f>
        <v>0</v>
      </c>
      <c r="BJ271" s="13" t="s">
        <v>87</v>
      </c>
      <c r="BK271" s="153">
        <f>ROUND(I271*H271,2)</f>
        <v>0</v>
      </c>
      <c r="BL271" s="13" t="s">
        <v>372</v>
      </c>
      <c r="BM271" s="152" t="s">
        <v>1929</v>
      </c>
    </row>
    <row r="272" spans="2:65" s="1" customFormat="1" ht="24.15" customHeight="1">
      <c r="B272" s="139"/>
      <c r="C272" s="140" t="s">
        <v>1930</v>
      </c>
      <c r="D272" s="140" t="s">
        <v>319</v>
      </c>
      <c r="E272" s="141" t="s">
        <v>1931</v>
      </c>
      <c r="F272" s="142" t="s">
        <v>1932</v>
      </c>
      <c r="G272" s="143" t="s">
        <v>356</v>
      </c>
      <c r="H272" s="144">
        <v>2.38</v>
      </c>
      <c r="I272" s="145"/>
      <c r="J272" s="146">
        <f>ROUND(I272*H272,2)</f>
        <v>0</v>
      </c>
      <c r="K272" s="147"/>
      <c r="L272" s="28"/>
      <c r="M272" s="148" t="s">
        <v>1</v>
      </c>
      <c r="N272" s="149" t="s">
        <v>41</v>
      </c>
      <c r="P272" s="150">
        <f>O272*H272</f>
        <v>0</v>
      </c>
      <c r="Q272" s="150">
        <v>0</v>
      </c>
      <c r="R272" s="150">
        <f>Q272*H272</f>
        <v>0</v>
      </c>
      <c r="S272" s="150">
        <v>0</v>
      </c>
      <c r="T272" s="151">
        <f>S272*H272</f>
        <v>0</v>
      </c>
      <c r="AR272" s="152" t="s">
        <v>372</v>
      </c>
      <c r="AT272" s="152" t="s">
        <v>319</v>
      </c>
      <c r="AU272" s="152" t="s">
        <v>87</v>
      </c>
      <c r="AY272" s="13" t="s">
        <v>317</v>
      </c>
      <c r="BE272" s="153">
        <f>IF(N272="základná",J272,0)</f>
        <v>0</v>
      </c>
      <c r="BF272" s="153">
        <f>IF(N272="znížená",J272,0)</f>
        <v>0</v>
      </c>
      <c r="BG272" s="153">
        <f>IF(N272="zákl. prenesená",J272,0)</f>
        <v>0</v>
      </c>
      <c r="BH272" s="153">
        <f>IF(N272="zníž. prenesená",J272,0)</f>
        <v>0</v>
      </c>
      <c r="BI272" s="153">
        <f>IF(N272="nulová",J272,0)</f>
        <v>0</v>
      </c>
      <c r="BJ272" s="13" t="s">
        <v>87</v>
      </c>
      <c r="BK272" s="153">
        <f>ROUND(I272*H272,2)</f>
        <v>0</v>
      </c>
      <c r="BL272" s="13" t="s">
        <v>372</v>
      </c>
      <c r="BM272" s="152" t="s">
        <v>1933</v>
      </c>
    </row>
    <row r="273" spans="2:65" s="1" customFormat="1" ht="21.75" customHeight="1">
      <c r="B273" s="139"/>
      <c r="C273" s="154" t="s">
        <v>1934</v>
      </c>
      <c r="D273" s="154" t="s">
        <v>353</v>
      </c>
      <c r="E273" s="155" t="s">
        <v>1935</v>
      </c>
      <c r="F273" s="156" t="s">
        <v>1936</v>
      </c>
      <c r="G273" s="157" t="s">
        <v>583</v>
      </c>
      <c r="H273" s="158">
        <v>48.023000000000003</v>
      </c>
      <c r="I273" s="159"/>
      <c r="J273" s="160">
        <f>ROUND(I273*H273,2)</f>
        <v>0</v>
      </c>
      <c r="K273" s="161"/>
      <c r="L273" s="162"/>
      <c r="M273" s="163" t="s">
        <v>1</v>
      </c>
      <c r="N273" s="164" t="s">
        <v>41</v>
      </c>
      <c r="P273" s="150">
        <f>O273*H273</f>
        <v>0</v>
      </c>
      <c r="Q273" s="150">
        <v>0.504</v>
      </c>
      <c r="R273" s="150">
        <f>Q273*H273</f>
        <v>24.203592</v>
      </c>
      <c r="S273" s="150">
        <v>0</v>
      </c>
      <c r="T273" s="151">
        <f>S273*H273</f>
        <v>0</v>
      </c>
      <c r="AR273" s="152" t="s">
        <v>529</v>
      </c>
      <c r="AT273" s="152" t="s">
        <v>353</v>
      </c>
      <c r="AU273" s="152" t="s">
        <v>87</v>
      </c>
      <c r="AY273" s="13" t="s">
        <v>317</v>
      </c>
      <c r="BE273" s="153">
        <f>IF(N273="základná",J273,0)</f>
        <v>0</v>
      </c>
      <c r="BF273" s="153">
        <f>IF(N273="znížená",J273,0)</f>
        <v>0</v>
      </c>
      <c r="BG273" s="153">
        <f>IF(N273="zákl. prenesená",J273,0)</f>
        <v>0</v>
      </c>
      <c r="BH273" s="153">
        <f>IF(N273="zníž. prenesená",J273,0)</f>
        <v>0</v>
      </c>
      <c r="BI273" s="153">
        <f>IF(N273="nulová",J273,0)</f>
        <v>0</v>
      </c>
      <c r="BJ273" s="13" t="s">
        <v>87</v>
      </c>
      <c r="BK273" s="153">
        <f>ROUND(I273*H273,2)</f>
        <v>0</v>
      </c>
      <c r="BL273" s="13" t="s">
        <v>372</v>
      </c>
      <c r="BM273" s="152" t="s">
        <v>1937</v>
      </c>
    </row>
    <row r="274" spans="2:65" s="11" customFormat="1" ht="22.8" customHeight="1">
      <c r="B274" s="127"/>
      <c r="D274" s="128" t="s">
        <v>74</v>
      </c>
      <c r="E274" s="137" t="s">
        <v>1390</v>
      </c>
      <c r="F274" s="137" t="s">
        <v>1391</v>
      </c>
      <c r="I274" s="130"/>
      <c r="J274" s="138">
        <f>BK274</f>
        <v>0</v>
      </c>
      <c r="L274" s="127"/>
      <c r="M274" s="132"/>
      <c r="P274" s="133">
        <f>SUM(P275:P276)</f>
        <v>0</v>
      </c>
      <c r="R274" s="133">
        <f>SUM(R275:R276)</f>
        <v>89.153333999999987</v>
      </c>
      <c r="T274" s="134">
        <f>SUM(T275:T276)</f>
        <v>0</v>
      </c>
      <c r="AR274" s="128" t="s">
        <v>87</v>
      </c>
      <c r="AT274" s="135" t="s">
        <v>74</v>
      </c>
      <c r="AU274" s="135" t="s">
        <v>82</v>
      </c>
      <c r="AY274" s="128" t="s">
        <v>317</v>
      </c>
      <c r="BK274" s="136">
        <f>SUM(BK275:BK276)</f>
        <v>0</v>
      </c>
    </row>
    <row r="275" spans="2:65" s="1" customFormat="1" ht="33" customHeight="1">
      <c r="B275" s="139"/>
      <c r="C275" s="140" t="s">
        <v>1938</v>
      </c>
      <c r="D275" s="140" t="s">
        <v>319</v>
      </c>
      <c r="E275" s="141" t="s">
        <v>1939</v>
      </c>
      <c r="F275" s="142" t="s">
        <v>1940</v>
      </c>
      <c r="G275" s="143" t="s">
        <v>375</v>
      </c>
      <c r="H275" s="144">
        <v>498.10199999999998</v>
      </c>
      <c r="I275" s="145"/>
      <c r="J275" s="146">
        <f>ROUND(I275*H275,2)</f>
        <v>0</v>
      </c>
      <c r="K275" s="147"/>
      <c r="L275" s="28"/>
      <c r="M275" s="148" t="s">
        <v>1</v>
      </c>
      <c r="N275" s="149" t="s">
        <v>41</v>
      </c>
      <c r="P275" s="150">
        <f>O275*H275</f>
        <v>0</v>
      </c>
      <c r="Q275" s="150">
        <v>0.17399999999999999</v>
      </c>
      <c r="R275" s="150">
        <f>Q275*H275</f>
        <v>86.669747999999984</v>
      </c>
      <c r="S275" s="150">
        <v>0</v>
      </c>
      <c r="T275" s="151">
        <f>S275*H275</f>
        <v>0</v>
      </c>
      <c r="AR275" s="152" t="s">
        <v>372</v>
      </c>
      <c r="AT275" s="152" t="s">
        <v>319</v>
      </c>
      <c r="AU275" s="152" t="s">
        <v>87</v>
      </c>
      <c r="AY275" s="13" t="s">
        <v>317</v>
      </c>
      <c r="BE275" s="153">
        <f>IF(N275="základná",J275,0)</f>
        <v>0</v>
      </c>
      <c r="BF275" s="153">
        <f>IF(N275="znížená",J275,0)</f>
        <v>0</v>
      </c>
      <c r="BG275" s="153">
        <f>IF(N275="zákl. prenesená",J275,0)</f>
        <v>0</v>
      </c>
      <c r="BH275" s="153">
        <f>IF(N275="zníž. prenesená",J275,0)</f>
        <v>0</v>
      </c>
      <c r="BI275" s="153">
        <f>IF(N275="nulová",J275,0)</f>
        <v>0</v>
      </c>
      <c r="BJ275" s="13" t="s">
        <v>87</v>
      </c>
      <c r="BK275" s="153">
        <f>ROUND(I275*H275,2)</f>
        <v>0</v>
      </c>
      <c r="BL275" s="13" t="s">
        <v>372</v>
      </c>
      <c r="BM275" s="152" t="s">
        <v>1941</v>
      </c>
    </row>
    <row r="276" spans="2:65" s="1" customFormat="1" ht="37.799999999999997" customHeight="1">
      <c r="B276" s="139"/>
      <c r="C276" s="140" t="s">
        <v>1942</v>
      </c>
      <c r="D276" s="140" t="s">
        <v>319</v>
      </c>
      <c r="E276" s="141" t="s">
        <v>1943</v>
      </c>
      <c r="F276" s="142" t="s">
        <v>1944</v>
      </c>
      <c r="G276" s="143" t="s">
        <v>375</v>
      </c>
      <c r="H276" s="144">
        <v>107.982</v>
      </c>
      <c r="I276" s="145"/>
      <c r="J276" s="146">
        <f>ROUND(I276*H276,2)</f>
        <v>0</v>
      </c>
      <c r="K276" s="147"/>
      <c r="L276" s="28"/>
      <c r="M276" s="148" t="s">
        <v>1</v>
      </c>
      <c r="N276" s="149" t="s">
        <v>41</v>
      </c>
      <c r="P276" s="150">
        <f>O276*H276</f>
        <v>0</v>
      </c>
      <c r="Q276" s="150">
        <v>2.3E-2</v>
      </c>
      <c r="R276" s="150">
        <f>Q276*H276</f>
        <v>2.4835859999999998</v>
      </c>
      <c r="S276" s="150">
        <v>0</v>
      </c>
      <c r="T276" s="151">
        <f>S276*H276</f>
        <v>0</v>
      </c>
      <c r="AR276" s="152" t="s">
        <v>372</v>
      </c>
      <c r="AT276" s="152" t="s">
        <v>319</v>
      </c>
      <c r="AU276" s="152" t="s">
        <v>87</v>
      </c>
      <c r="AY276" s="13" t="s">
        <v>317</v>
      </c>
      <c r="BE276" s="153">
        <f>IF(N276="základná",J276,0)</f>
        <v>0</v>
      </c>
      <c r="BF276" s="153">
        <f>IF(N276="znížená",J276,0)</f>
        <v>0</v>
      </c>
      <c r="BG276" s="153">
        <f>IF(N276="zákl. prenesená",J276,0)</f>
        <v>0</v>
      </c>
      <c r="BH276" s="153">
        <f>IF(N276="zníž. prenesená",J276,0)</f>
        <v>0</v>
      </c>
      <c r="BI276" s="153">
        <f>IF(N276="nulová",J276,0)</f>
        <v>0</v>
      </c>
      <c r="BJ276" s="13" t="s">
        <v>87</v>
      </c>
      <c r="BK276" s="153">
        <f>ROUND(I276*H276,2)</f>
        <v>0</v>
      </c>
      <c r="BL276" s="13" t="s">
        <v>372</v>
      </c>
      <c r="BM276" s="152" t="s">
        <v>1945</v>
      </c>
    </row>
    <row r="277" spans="2:65" s="11" customFormat="1" ht="25.95" customHeight="1">
      <c r="B277" s="127"/>
      <c r="D277" s="128" t="s">
        <v>74</v>
      </c>
      <c r="E277" s="129" t="s">
        <v>889</v>
      </c>
      <c r="F277" s="129" t="s">
        <v>890</v>
      </c>
      <c r="I277" s="130"/>
      <c r="J277" s="131">
        <f>BK277</f>
        <v>0</v>
      </c>
      <c r="L277" s="127"/>
      <c r="M277" s="132"/>
      <c r="P277" s="133">
        <f>P278</f>
        <v>0</v>
      </c>
      <c r="R277" s="133">
        <f>R278</f>
        <v>0</v>
      </c>
      <c r="T277" s="134">
        <f>T278</f>
        <v>0</v>
      </c>
      <c r="AR277" s="128" t="s">
        <v>259</v>
      </c>
      <c r="AT277" s="135" t="s">
        <v>74</v>
      </c>
      <c r="AU277" s="135" t="s">
        <v>75</v>
      </c>
      <c r="AY277" s="128" t="s">
        <v>317</v>
      </c>
      <c r="BK277" s="136">
        <f>BK278</f>
        <v>0</v>
      </c>
    </row>
    <row r="278" spans="2:65" s="1" customFormat="1" ht="16.5" customHeight="1">
      <c r="B278" s="139"/>
      <c r="C278" s="140" t="s">
        <v>1946</v>
      </c>
      <c r="D278" s="140" t="s">
        <v>319</v>
      </c>
      <c r="E278" s="141" t="s">
        <v>892</v>
      </c>
      <c r="F278" s="142" t="s">
        <v>893</v>
      </c>
      <c r="G278" s="143" t="s">
        <v>433</v>
      </c>
      <c r="H278" s="144">
        <v>3</v>
      </c>
      <c r="I278" s="145"/>
      <c r="J278" s="146">
        <f>ROUND(I278*H278,2)</f>
        <v>0</v>
      </c>
      <c r="K278" s="147"/>
      <c r="L278" s="28"/>
      <c r="M278" s="165" t="s">
        <v>1</v>
      </c>
      <c r="N278" s="166" t="s">
        <v>41</v>
      </c>
      <c r="O278" s="167"/>
      <c r="P278" s="168">
        <f>O278*H278</f>
        <v>0</v>
      </c>
      <c r="Q278" s="168">
        <v>0</v>
      </c>
      <c r="R278" s="168">
        <f>Q278*H278</f>
        <v>0</v>
      </c>
      <c r="S278" s="168">
        <v>0</v>
      </c>
      <c r="T278" s="169">
        <f>S278*H278</f>
        <v>0</v>
      </c>
      <c r="AR278" s="152" t="s">
        <v>894</v>
      </c>
      <c r="AT278" s="152" t="s">
        <v>319</v>
      </c>
      <c r="AU278" s="152" t="s">
        <v>82</v>
      </c>
      <c r="AY278" s="13" t="s">
        <v>317</v>
      </c>
      <c r="BE278" s="153">
        <f>IF(N278="základná",J278,0)</f>
        <v>0</v>
      </c>
      <c r="BF278" s="153">
        <f>IF(N278="znížená",J278,0)</f>
        <v>0</v>
      </c>
      <c r="BG278" s="153">
        <f>IF(N278="zákl. prenesená",J278,0)</f>
        <v>0</v>
      </c>
      <c r="BH278" s="153">
        <f>IF(N278="zníž. prenesená",J278,0)</f>
        <v>0</v>
      </c>
      <c r="BI278" s="153">
        <f>IF(N278="nulová",J278,0)</f>
        <v>0</v>
      </c>
      <c r="BJ278" s="13" t="s">
        <v>87</v>
      </c>
      <c r="BK278" s="153">
        <f>ROUND(I278*H278,2)</f>
        <v>0</v>
      </c>
      <c r="BL278" s="13" t="s">
        <v>894</v>
      </c>
      <c r="BM278" s="152" t="s">
        <v>1947</v>
      </c>
    </row>
    <row r="279" spans="2:65" s="1" customFormat="1" ht="6.9" customHeight="1">
      <c r="B279" s="43"/>
      <c r="C279" s="44"/>
      <c r="D279" s="44"/>
      <c r="E279" s="44"/>
      <c r="F279" s="44"/>
      <c r="G279" s="44"/>
      <c r="H279" s="44"/>
      <c r="I279" s="44"/>
      <c r="J279" s="44"/>
      <c r="K279" s="44"/>
      <c r="L279" s="28"/>
    </row>
  </sheetData>
  <autoFilter ref="C145:K278" xr:uid="{00000000-0009-0000-0000-00000B000000}"/>
  <mergeCells count="15">
    <mergeCell ref="E132:H132"/>
    <mergeCell ref="E136:H136"/>
    <mergeCell ref="E134:H134"/>
    <mergeCell ref="E138:H13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296"/>
  <sheetViews>
    <sheetView showGridLines="0" topLeftCell="A115" workbookViewId="0">
      <selection activeCell="X129" sqref="X129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01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3" t="s">
        <v>135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" customHeight="1">
      <c r="B4" s="16"/>
      <c r="D4" s="17" t="s">
        <v>286</v>
      </c>
      <c r="L4" s="16"/>
      <c r="M4" s="92" t="s">
        <v>9</v>
      </c>
      <c r="AT4" s="13" t="s">
        <v>3</v>
      </c>
    </row>
    <row r="5" spans="2:46" ht="6.9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226" t="str">
        <f>'Rekapitulácia stavby'!K6</f>
        <v>Archeoskanzen Bojná</v>
      </c>
      <c r="F7" s="227"/>
      <c r="G7" s="227"/>
      <c r="H7" s="227"/>
      <c r="L7" s="16"/>
    </row>
    <row r="8" spans="2:46" ht="13.2">
      <c r="B8" s="16"/>
      <c r="D8" s="23" t="s">
        <v>287</v>
      </c>
      <c r="L8" s="16"/>
    </row>
    <row r="9" spans="2:46" ht="16.5" customHeight="1">
      <c r="B9" s="16"/>
      <c r="E9" s="226" t="s">
        <v>909</v>
      </c>
      <c r="F9" s="183"/>
      <c r="G9" s="183"/>
      <c r="H9" s="183"/>
      <c r="L9" s="16"/>
    </row>
    <row r="10" spans="2:46" ht="12" customHeight="1">
      <c r="B10" s="16"/>
      <c r="D10" s="23" t="s">
        <v>289</v>
      </c>
      <c r="L10" s="16"/>
    </row>
    <row r="11" spans="2:46" s="1" customFormat="1" ht="16.5" customHeight="1">
      <c r="B11" s="28"/>
      <c r="E11" s="221" t="s">
        <v>1659</v>
      </c>
      <c r="F11" s="228"/>
      <c r="G11" s="228"/>
      <c r="H11" s="228"/>
      <c r="L11" s="28"/>
    </row>
    <row r="12" spans="2:46" s="1" customFormat="1" ht="12" customHeight="1">
      <c r="B12" s="28"/>
      <c r="D12" s="23" t="s">
        <v>291</v>
      </c>
      <c r="L12" s="28"/>
    </row>
    <row r="13" spans="2:46" s="1" customFormat="1" ht="16.5" customHeight="1">
      <c r="B13" s="28"/>
      <c r="E13" s="208" t="s">
        <v>1948</v>
      </c>
      <c r="F13" s="228"/>
      <c r="G13" s="228"/>
      <c r="H13" s="228"/>
      <c r="L13" s="28"/>
    </row>
    <row r="14" spans="2:46" s="1" customFormat="1" ht="10.199999999999999">
      <c r="B14" s="28"/>
      <c r="L14" s="28"/>
    </row>
    <row r="15" spans="2:46" s="1" customFormat="1" ht="12" customHeight="1">
      <c r="B15" s="28"/>
      <c r="D15" s="23" t="s">
        <v>17</v>
      </c>
      <c r="F15" s="21" t="s">
        <v>1</v>
      </c>
      <c r="I15" s="23" t="s">
        <v>18</v>
      </c>
      <c r="J15" s="21" t="s">
        <v>1</v>
      </c>
      <c r="L15" s="28"/>
    </row>
    <row r="16" spans="2:46" s="1" customFormat="1" ht="12" customHeight="1">
      <c r="B16" s="28"/>
      <c r="D16" s="23" t="s">
        <v>19</v>
      </c>
      <c r="F16" s="21" t="s">
        <v>20</v>
      </c>
      <c r="I16" s="23" t="s">
        <v>21</v>
      </c>
      <c r="J16" s="51" t="str">
        <f>'Rekapitulácia stavby'!AN8</f>
        <v>19. 6. 2024</v>
      </c>
      <c r="L16" s="28"/>
    </row>
    <row r="17" spans="2:12" s="1" customFormat="1" ht="10.8" customHeight="1">
      <c r="B17" s="28"/>
      <c r="L17" s="28"/>
    </row>
    <row r="18" spans="2:12" s="1" customFormat="1" ht="12" customHeight="1">
      <c r="B18" s="28"/>
      <c r="D18" s="23" t="s">
        <v>23</v>
      </c>
      <c r="I18" s="23" t="s">
        <v>24</v>
      </c>
      <c r="J18" s="21" t="s">
        <v>1</v>
      </c>
      <c r="L18" s="28"/>
    </row>
    <row r="19" spans="2:12" s="1" customFormat="1" ht="18" customHeight="1">
      <c r="B19" s="28"/>
      <c r="E19" s="21" t="s">
        <v>25</v>
      </c>
      <c r="I19" s="23" t="s">
        <v>26</v>
      </c>
      <c r="J19" s="21" t="s">
        <v>1</v>
      </c>
      <c r="L19" s="28"/>
    </row>
    <row r="20" spans="2:12" s="1" customFormat="1" ht="6.9" customHeight="1">
      <c r="B20" s="28"/>
      <c r="L20" s="28"/>
    </row>
    <row r="21" spans="2:12" s="1" customFormat="1" ht="12" customHeight="1">
      <c r="B21" s="28"/>
      <c r="D21" s="23" t="s">
        <v>27</v>
      </c>
      <c r="I21" s="23" t="s">
        <v>24</v>
      </c>
      <c r="J21" s="24" t="str">
        <f>'Rekapitulácia stavby'!AN13</f>
        <v>Vyplň údaj</v>
      </c>
      <c r="L21" s="28"/>
    </row>
    <row r="22" spans="2:12" s="1" customFormat="1" ht="18" customHeight="1">
      <c r="B22" s="28"/>
      <c r="E22" s="229" t="str">
        <f>'Rekapitulácia stavby'!E14</f>
        <v>Vyplň údaj</v>
      </c>
      <c r="F22" s="182"/>
      <c r="G22" s="182"/>
      <c r="H22" s="182"/>
      <c r="I22" s="23" t="s">
        <v>26</v>
      </c>
      <c r="J22" s="24" t="str">
        <f>'Rekapitulácia stavby'!AN14</f>
        <v>Vyplň údaj</v>
      </c>
      <c r="L22" s="28"/>
    </row>
    <row r="23" spans="2:12" s="1" customFormat="1" ht="6.9" customHeight="1">
      <c r="B23" s="28"/>
      <c r="L23" s="28"/>
    </row>
    <row r="24" spans="2:12" s="1" customFormat="1" ht="12" customHeight="1">
      <c r="B24" s="28"/>
      <c r="D24" s="23" t="s">
        <v>29</v>
      </c>
      <c r="I24" s="23" t="s">
        <v>24</v>
      </c>
      <c r="J24" s="21" t="s">
        <v>1</v>
      </c>
      <c r="L24" s="28"/>
    </row>
    <row r="25" spans="2:12" s="1" customFormat="1" ht="18" customHeight="1">
      <c r="B25" s="28"/>
      <c r="E25" s="21" t="s">
        <v>30</v>
      </c>
      <c r="I25" s="23" t="s">
        <v>26</v>
      </c>
      <c r="J25" s="21" t="s">
        <v>1</v>
      </c>
      <c r="L25" s="28"/>
    </row>
    <row r="26" spans="2:12" s="1" customFormat="1" ht="6.9" customHeight="1">
      <c r="B26" s="28"/>
      <c r="L26" s="28"/>
    </row>
    <row r="27" spans="2:12" s="1" customFormat="1" ht="12" customHeight="1">
      <c r="B27" s="28"/>
      <c r="D27" s="23" t="s">
        <v>32</v>
      </c>
      <c r="I27" s="23" t="s">
        <v>24</v>
      </c>
      <c r="J27" s="21" t="s">
        <v>1</v>
      </c>
      <c r="L27" s="28"/>
    </row>
    <row r="28" spans="2:12" s="1" customFormat="1" ht="18" customHeight="1">
      <c r="B28" s="28"/>
      <c r="E28" s="21" t="s">
        <v>30</v>
      </c>
      <c r="I28" s="23" t="s">
        <v>26</v>
      </c>
      <c r="J28" s="21" t="s">
        <v>1</v>
      </c>
      <c r="L28" s="28"/>
    </row>
    <row r="29" spans="2:12" s="1" customFormat="1" ht="6.9" customHeight="1">
      <c r="B29" s="28"/>
      <c r="L29" s="28"/>
    </row>
    <row r="30" spans="2:12" s="1" customFormat="1" ht="12" customHeight="1">
      <c r="B30" s="28"/>
      <c r="D30" s="23" t="s">
        <v>33</v>
      </c>
      <c r="L30" s="28"/>
    </row>
    <row r="31" spans="2:12" s="7" customFormat="1" ht="16.5" customHeight="1">
      <c r="B31" s="93"/>
      <c r="E31" s="187" t="s">
        <v>1</v>
      </c>
      <c r="F31" s="187"/>
      <c r="G31" s="187"/>
      <c r="H31" s="187"/>
      <c r="L31" s="93"/>
    </row>
    <row r="32" spans="2:12" s="1" customFormat="1" ht="6.9" customHeight="1">
      <c r="B32" s="28"/>
      <c r="L32" s="28"/>
    </row>
    <row r="33" spans="2:12" s="1" customFormat="1" ht="6.9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35" customHeight="1">
      <c r="B34" s="28"/>
      <c r="D34" s="94" t="s">
        <v>35</v>
      </c>
      <c r="J34" s="65">
        <f>ROUND(J133, 2)</f>
        <v>0</v>
      </c>
      <c r="L34" s="28"/>
    </row>
    <row r="35" spans="2:12" s="1" customFormat="1" ht="6.9" customHeight="1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4" customHeight="1">
      <c r="B36" s="28"/>
      <c r="F36" s="31" t="s">
        <v>37</v>
      </c>
      <c r="I36" s="31" t="s">
        <v>36</v>
      </c>
      <c r="J36" s="31" t="s">
        <v>38</v>
      </c>
      <c r="L36" s="28"/>
    </row>
    <row r="37" spans="2:12" s="1" customFormat="1" ht="14.4" customHeight="1">
      <c r="B37" s="28"/>
      <c r="D37" s="54" t="s">
        <v>39</v>
      </c>
      <c r="E37" s="33" t="s">
        <v>40</v>
      </c>
      <c r="F37" s="95">
        <f>ROUND((SUM(BE133:BE295)),  2)</f>
        <v>0</v>
      </c>
      <c r="G37" s="96"/>
      <c r="H37" s="96"/>
      <c r="I37" s="97">
        <v>0.2</v>
      </c>
      <c r="J37" s="95">
        <f>ROUND(((SUM(BE133:BE295))*I37),  2)</f>
        <v>0</v>
      </c>
      <c r="L37" s="28"/>
    </row>
    <row r="38" spans="2:12" s="1" customFormat="1" ht="14.4" customHeight="1">
      <c r="B38" s="28"/>
      <c r="E38" s="33" t="s">
        <v>41</v>
      </c>
      <c r="F38" s="95">
        <f>ROUND((SUM(BF133:BF295)),  2)</f>
        <v>0</v>
      </c>
      <c r="G38" s="96"/>
      <c r="H38" s="96"/>
      <c r="I38" s="97">
        <v>0.2</v>
      </c>
      <c r="J38" s="95">
        <f>ROUND(((SUM(BF133:BF295))*I38),  2)</f>
        <v>0</v>
      </c>
      <c r="L38" s="28"/>
    </row>
    <row r="39" spans="2:12" s="1" customFormat="1" ht="14.4" hidden="1" customHeight="1">
      <c r="B39" s="28"/>
      <c r="E39" s="23" t="s">
        <v>42</v>
      </c>
      <c r="F39" s="84">
        <f>ROUND((SUM(BG133:BG295)),  2)</f>
        <v>0</v>
      </c>
      <c r="I39" s="98">
        <v>0.2</v>
      </c>
      <c r="J39" s="84">
        <f>0</f>
        <v>0</v>
      </c>
      <c r="L39" s="28"/>
    </row>
    <row r="40" spans="2:12" s="1" customFormat="1" ht="14.4" hidden="1" customHeight="1">
      <c r="B40" s="28"/>
      <c r="E40" s="23" t="s">
        <v>43</v>
      </c>
      <c r="F40" s="84">
        <f>ROUND((SUM(BH133:BH295)),  2)</f>
        <v>0</v>
      </c>
      <c r="I40" s="98">
        <v>0.2</v>
      </c>
      <c r="J40" s="84">
        <f>0</f>
        <v>0</v>
      </c>
      <c r="L40" s="28"/>
    </row>
    <row r="41" spans="2:12" s="1" customFormat="1" ht="14.4" hidden="1" customHeight="1">
      <c r="B41" s="28"/>
      <c r="E41" s="33" t="s">
        <v>44</v>
      </c>
      <c r="F41" s="95">
        <f>ROUND((SUM(BI133:BI295)),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6.9" customHeight="1">
      <c r="B42" s="28"/>
      <c r="L42" s="28"/>
    </row>
    <row r="43" spans="2:12" s="1" customFormat="1" ht="25.35" customHeight="1">
      <c r="B43" s="28"/>
      <c r="C43" s="99"/>
      <c r="D43" s="100" t="s">
        <v>45</v>
      </c>
      <c r="E43" s="56"/>
      <c r="F43" s="56"/>
      <c r="G43" s="101" t="s">
        <v>46</v>
      </c>
      <c r="H43" s="102" t="s">
        <v>47</v>
      </c>
      <c r="I43" s="56"/>
      <c r="J43" s="103">
        <f>SUM(J34:J41)</f>
        <v>0</v>
      </c>
      <c r="K43" s="104"/>
      <c r="L43" s="28"/>
    </row>
    <row r="44" spans="2:12" s="1" customFormat="1" ht="14.4" customHeight="1">
      <c r="B44" s="28"/>
      <c r="L44" s="28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ht="10.199999999999999">
      <c r="B51" s="16"/>
      <c r="L51" s="16"/>
    </row>
    <row r="52" spans="2:12" ht="10.199999999999999">
      <c r="B52" s="16"/>
      <c r="L52" s="16"/>
    </row>
    <row r="53" spans="2:12" ht="10.199999999999999">
      <c r="B53" s="16"/>
      <c r="L53" s="16"/>
    </row>
    <row r="54" spans="2:12" ht="10.199999999999999">
      <c r="B54" s="16"/>
      <c r="L54" s="16"/>
    </row>
    <row r="55" spans="2:12" ht="10.199999999999999">
      <c r="B55" s="16"/>
      <c r="L55" s="16"/>
    </row>
    <row r="56" spans="2:12" ht="10.199999999999999">
      <c r="B56" s="16"/>
      <c r="L56" s="16"/>
    </row>
    <row r="57" spans="2:12" ht="10.199999999999999">
      <c r="B57" s="16"/>
      <c r="L57" s="16"/>
    </row>
    <row r="58" spans="2:12" ht="10.199999999999999">
      <c r="B58" s="16"/>
      <c r="L58" s="16"/>
    </row>
    <row r="59" spans="2:12" ht="10.199999999999999">
      <c r="B59" s="16"/>
      <c r="L59" s="16"/>
    </row>
    <row r="60" spans="2:12" ht="10.199999999999999">
      <c r="B60" s="16"/>
      <c r="L60" s="16"/>
    </row>
    <row r="61" spans="2:12" s="1" customFormat="1" ht="13.2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ht="10.199999999999999">
      <c r="B62" s="16"/>
      <c r="L62" s="16"/>
    </row>
    <row r="63" spans="2:12" ht="10.199999999999999">
      <c r="B63" s="16"/>
      <c r="L63" s="16"/>
    </row>
    <row r="64" spans="2:12" ht="10.199999999999999">
      <c r="B64" s="16"/>
      <c r="L64" s="16"/>
    </row>
    <row r="65" spans="2:12" s="1" customFormat="1" ht="13.2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ht="10.199999999999999">
      <c r="B66" s="16"/>
      <c r="L66" s="16"/>
    </row>
    <row r="67" spans="2:12" ht="10.199999999999999">
      <c r="B67" s="16"/>
      <c r="L67" s="16"/>
    </row>
    <row r="68" spans="2:12" ht="10.199999999999999">
      <c r="B68" s="16"/>
      <c r="L68" s="16"/>
    </row>
    <row r="69" spans="2:12" ht="10.199999999999999">
      <c r="B69" s="16"/>
      <c r="L69" s="16"/>
    </row>
    <row r="70" spans="2:12" ht="10.199999999999999">
      <c r="B70" s="16"/>
      <c r="L70" s="16"/>
    </row>
    <row r="71" spans="2:12" ht="10.199999999999999">
      <c r="B71" s="16"/>
      <c r="L71" s="16"/>
    </row>
    <row r="72" spans="2:12" ht="10.199999999999999">
      <c r="B72" s="16"/>
      <c r="L72" s="16"/>
    </row>
    <row r="73" spans="2:12" ht="10.199999999999999">
      <c r="B73" s="16"/>
      <c r="L73" s="16"/>
    </row>
    <row r="74" spans="2:12" ht="10.199999999999999">
      <c r="B74" s="16"/>
      <c r="L74" s="16"/>
    </row>
    <row r="75" spans="2:12" ht="10.199999999999999">
      <c r="B75" s="16"/>
      <c r="L75" s="16"/>
    </row>
    <row r="76" spans="2:12" s="1" customFormat="1" ht="13.2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" customHeight="1">
      <c r="B82" s="28"/>
      <c r="C82" s="17" t="s">
        <v>293</v>
      </c>
      <c r="L82" s="28"/>
    </row>
    <row r="83" spans="2:12" s="1" customFormat="1" ht="6.9" customHeight="1">
      <c r="B83" s="28"/>
      <c r="L83" s="28"/>
    </row>
    <row r="84" spans="2:12" s="1" customFormat="1" ht="12" customHeight="1">
      <c r="B84" s="28"/>
      <c r="C84" s="23" t="s">
        <v>15</v>
      </c>
      <c r="L84" s="28"/>
    </row>
    <row r="85" spans="2:12" s="1" customFormat="1" ht="16.5" customHeight="1">
      <c r="B85" s="28"/>
      <c r="E85" s="226" t="str">
        <f>E7</f>
        <v>Archeoskanzen Bojná</v>
      </c>
      <c r="F85" s="227"/>
      <c r="G85" s="227"/>
      <c r="H85" s="227"/>
      <c r="L85" s="28"/>
    </row>
    <row r="86" spans="2:12" ht="12" customHeight="1">
      <c r="B86" s="16"/>
      <c r="C86" s="23" t="s">
        <v>287</v>
      </c>
      <c r="L86" s="16"/>
    </row>
    <row r="87" spans="2:12" ht="16.5" customHeight="1">
      <c r="B87" s="16"/>
      <c r="E87" s="226" t="s">
        <v>909</v>
      </c>
      <c r="F87" s="183"/>
      <c r="G87" s="183"/>
      <c r="H87" s="183"/>
      <c r="L87" s="16"/>
    </row>
    <row r="88" spans="2:12" ht="12" customHeight="1">
      <c r="B88" s="16"/>
      <c r="C88" s="23" t="s">
        <v>289</v>
      </c>
      <c r="L88" s="16"/>
    </row>
    <row r="89" spans="2:12" s="1" customFormat="1" ht="16.5" customHeight="1">
      <c r="B89" s="28"/>
      <c r="E89" s="221" t="s">
        <v>1659</v>
      </c>
      <c r="F89" s="228"/>
      <c r="G89" s="228"/>
      <c r="H89" s="228"/>
      <c r="L89" s="28"/>
    </row>
    <row r="90" spans="2:12" s="1" customFormat="1" ht="12" customHeight="1">
      <c r="B90" s="28"/>
      <c r="C90" s="23" t="s">
        <v>291</v>
      </c>
      <c r="L90" s="28"/>
    </row>
    <row r="91" spans="2:12" s="1" customFormat="1" ht="16.5" customHeight="1">
      <c r="B91" s="28"/>
      <c r="E91" s="208" t="str">
        <f>E13</f>
        <v>SO-2.3_ELE - Elektroinštalácia</v>
      </c>
      <c r="F91" s="228"/>
      <c r="G91" s="228"/>
      <c r="H91" s="228"/>
      <c r="L91" s="28"/>
    </row>
    <row r="92" spans="2:12" s="1" customFormat="1" ht="6.9" customHeight="1">
      <c r="B92" s="28"/>
      <c r="L92" s="28"/>
    </row>
    <row r="93" spans="2:12" s="1" customFormat="1" ht="12" customHeight="1">
      <c r="B93" s="28"/>
      <c r="C93" s="23" t="s">
        <v>19</v>
      </c>
      <c r="F93" s="21" t="str">
        <f>F16</f>
        <v>okrajová časť obce Bojná</v>
      </c>
      <c r="I93" s="23" t="s">
        <v>21</v>
      </c>
      <c r="J93" s="51" t="str">
        <f>IF(J16="","",J16)</f>
        <v>19. 6. 2024</v>
      </c>
      <c r="L93" s="28"/>
    </row>
    <row r="94" spans="2:12" s="1" customFormat="1" ht="6.9" customHeight="1">
      <c r="B94" s="28"/>
      <c r="L94" s="28"/>
    </row>
    <row r="95" spans="2:12" s="1" customFormat="1" ht="40.049999999999997" customHeight="1">
      <c r="B95" s="28"/>
      <c r="C95" s="23" t="s">
        <v>23</v>
      </c>
      <c r="F95" s="21" t="str">
        <f>E19</f>
        <v>Obec Bojná, 201 Bojná, 956 01 Bojná</v>
      </c>
      <c r="I95" s="23" t="s">
        <v>29</v>
      </c>
      <c r="J95" s="26" t="str">
        <f>E25</f>
        <v>Projekt design s.r.o., Brezová 89/1B, Tovarníky</v>
      </c>
      <c r="L95" s="28"/>
    </row>
    <row r="96" spans="2:12" s="1" customFormat="1" ht="40.049999999999997" customHeight="1">
      <c r="B96" s="28"/>
      <c r="C96" s="23" t="s">
        <v>27</v>
      </c>
      <c r="F96" s="21" t="str">
        <f>IF(E22="","",E22)</f>
        <v>Vyplň údaj</v>
      </c>
      <c r="I96" s="23" t="s">
        <v>32</v>
      </c>
      <c r="J96" s="26" t="str">
        <f>E28</f>
        <v>Projekt design s.r.o., Brezová 89/1B, Tovarníky</v>
      </c>
      <c r="L96" s="28"/>
    </row>
    <row r="97" spans="2:47" s="1" customFormat="1" ht="10.35" customHeight="1">
      <c r="B97" s="28"/>
      <c r="L97" s="28"/>
    </row>
    <row r="98" spans="2:47" s="1" customFormat="1" ht="29.25" customHeight="1">
      <c r="B98" s="28"/>
      <c r="C98" s="107" t="s">
        <v>294</v>
      </c>
      <c r="D98" s="99"/>
      <c r="E98" s="99"/>
      <c r="F98" s="99"/>
      <c r="G98" s="99"/>
      <c r="H98" s="99"/>
      <c r="I98" s="99"/>
      <c r="J98" s="108" t="s">
        <v>295</v>
      </c>
      <c r="K98" s="99"/>
      <c r="L98" s="28"/>
    </row>
    <row r="99" spans="2:47" s="1" customFormat="1" ht="10.35" customHeight="1">
      <c r="B99" s="28"/>
      <c r="L99" s="28"/>
    </row>
    <row r="100" spans="2:47" s="1" customFormat="1" ht="22.8" customHeight="1">
      <c r="B100" s="28"/>
      <c r="C100" s="109" t="s">
        <v>296</v>
      </c>
      <c r="J100" s="65">
        <f>J133</f>
        <v>0</v>
      </c>
      <c r="L100" s="28"/>
      <c r="AU100" s="13" t="s">
        <v>297</v>
      </c>
    </row>
    <row r="101" spans="2:47" s="8" customFormat="1" ht="24.9" customHeight="1">
      <c r="B101" s="110"/>
      <c r="D101" s="111" t="s">
        <v>1404</v>
      </c>
      <c r="E101" s="112"/>
      <c r="F101" s="112"/>
      <c r="G101" s="112"/>
      <c r="H101" s="112"/>
      <c r="I101" s="112"/>
      <c r="J101" s="113">
        <f>J134</f>
        <v>0</v>
      </c>
      <c r="L101" s="110"/>
    </row>
    <row r="102" spans="2:47" s="8" customFormat="1" ht="24.9" customHeight="1">
      <c r="B102" s="110"/>
      <c r="D102" s="111" t="s">
        <v>1405</v>
      </c>
      <c r="E102" s="112"/>
      <c r="F102" s="112"/>
      <c r="G102" s="112"/>
      <c r="H102" s="112"/>
      <c r="I102" s="112"/>
      <c r="J102" s="113">
        <f>J170</f>
        <v>0</v>
      </c>
      <c r="L102" s="110"/>
    </row>
    <row r="103" spans="2:47" s="8" customFormat="1" ht="24.9" customHeight="1">
      <c r="B103" s="110"/>
      <c r="D103" s="111" t="s">
        <v>1949</v>
      </c>
      <c r="E103" s="112"/>
      <c r="F103" s="112"/>
      <c r="G103" s="112"/>
      <c r="H103" s="112"/>
      <c r="I103" s="112"/>
      <c r="J103" s="113">
        <f>J229</f>
        <v>0</v>
      </c>
      <c r="L103" s="110"/>
    </row>
    <row r="104" spans="2:47" s="8" customFormat="1" ht="24.9" customHeight="1">
      <c r="B104" s="110"/>
      <c r="D104" s="111" t="s">
        <v>1406</v>
      </c>
      <c r="E104" s="112"/>
      <c r="F104" s="112"/>
      <c r="G104" s="112"/>
      <c r="H104" s="112"/>
      <c r="I104" s="112"/>
      <c r="J104" s="113">
        <f>J238</f>
        <v>0</v>
      </c>
      <c r="L104" s="110"/>
    </row>
    <row r="105" spans="2:47" s="8" customFormat="1" ht="24.9" customHeight="1">
      <c r="B105" s="110"/>
      <c r="D105" s="111" t="s">
        <v>1950</v>
      </c>
      <c r="E105" s="112"/>
      <c r="F105" s="112"/>
      <c r="G105" s="112"/>
      <c r="H105" s="112"/>
      <c r="I105" s="112"/>
      <c r="J105" s="113">
        <f>J248</f>
        <v>0</v>
      </c>
      <c r="L105" s="110"/>
    </row>
    <row r="106" spans="2:47" s="8" customFormat="1" ht="24.9" customHeight="1">
      <c r="B106" s="110"/>
      <c r="D106" s="111" t="s">
        <v>1407</v>
      </c>
      <c r="E106" s="112"/>
      <c r="F106" s="112"/>
      <c r="G106" s="112"/>
      <c r="H106" s="112"/>
      <c r="I106" s="112"/>
      <c r="J106" s="113">
        <f>J252</f>
        <v>0</v>
      </c>
      <c r="L106" s="110"/>
    </row>
    <row r="107" spans="2:47" s="8" customFormat="1" ht="24.9" customHeight="1">
      <c r="B107" s="110"/>
      <c r="D107" s="111" t="s">
        <v>1951</v>
      </c>
      <c r="E107" s="112"/>
      <c r="F107" s="112"/>
      <c r="G107" s="112"/>
      <c r="H107" s="112"/>
      <c r="I107" s="112"/>
      <c r="J107" s="113">
        <f>J269</f>
        <v>0</v>
      </c>
      <c r="L107" s="110"/>
    </row>
    <row r="108" spans="2:47" s="8" customFormat="1" ht="24.9" customHeight="1">
      <c r="B108" s="110"/>
      <c r="D108" s="111" t="s">
        <v>1952</v>
      </c>
      <c r="E108" s="112"/>
      <c r="F108" s="112"/>
      <c r="G108" s="112"/>
      <c r="H108" s="112"/>
      <c r="I108" s="112"/>
      <c r="J108" s="113">
        <f>J282</f>
        <v>0</v>
      </c>
      <c r="L108" s="110"/>
    </row>
    <row r="109" spans="2:47" s="8" customFormat="1" ht="24.9" customHeight="1">
      <c r="B109" s="110"/>
      <c r="D109" s="111" t="s">
        <v>1408</v>
      </c>
      <c r="E109" s="112"/>
      <c r="F109" s="112"/>
      <c r="G109" s="112"/>
      <c r="H109" s="112"/>
      <c r="I109" s="112"/>
      <c r="J109" s="113">
        <f>J288</f>
        <v>0</v>
      </c>
      <c r="L109" s="110"/>
    </row>
    <row r="110" spans="2:47" s="1" customFormat="1" ht="21.75" customHeight="1">
      <c r="B110" s="28"/>
      <c r="L110" s="28"/>
    </row>
    <row r="111" spans="2:47" s="1" customFormat="1" ht="6.9" customHeight="1"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28"/>
    </row>
    <row r="115" spans="2:12" s="1" customFormat="1" ht="6.9" customHeight="1">
      <c r="B115" s="45"/>
      <c r="C115" s="46"/>
      <c r="D115" s="46"/>
      <c r="E115" s="46"/>
      <c r="F115" s="46"/>
      <c r="G115" s="46"/>
      <c r="H115" s="46"/>
      <c r="I115" s="46"/>
      <c r="J115" s="46"/>
      <c r="K115" s="46"/>
      <c r="L115" s="28"/>
    </row>
    <row r="116" spans="2:12" s="1" customFormat="1" ht="24.9" customHeight="1">
      <c r="B116" s="28"/>
      <c r="C116" s="17" t="s">
        <v>303</v>
      </c>
      <c r="L116" s="28"/>
    </row>
    <row r="117" spans="2:12" s="1" customFormat="1" ht="6.9" customHeight="1">
      <c r="B117" s="28"/>
      <c r="L117" s="28"/>
    </row>
    <row r="118" spans="2:12" s="1" customFormat="1" ht="12" customHeight="1">
      <c r="B118" s="28"/>
      <c r="C118" s="23" t="s">
        <v>15</v>
      </c>
      <c r="L118" s="28"/>
    </row>
    <row r="119" spans="2:12" s="1" customFormat="1" ht="16.5" customHeight="1">
      <c r="B119" s="28"/>
      <c r="E119" s="226" t="str">
        <f>E7</f>
        <v>Archeoskanzen Bojná</v>
      </c>
      <c r="F119" s="227"/>
      <c r="G119" s="227"/>
      <c r="H119" s="227"/>
      <c r="L119" s="28"/>
    </row>
    <row r="120" spans="2:12" ht="12" customHeight="1">
      <c r="B120" s="16"/>
      <c r="C120" s="23" t="s">
        <v>287</v>
      </c>
      <c r="L120" s="16"/>
    </row>
    <row r="121" spans="2:12" ht="16.5" customHeight="1">
      <c r="B121" s="16"/>
      <c r="E121" s="226" t="s">
        <v>909</v>
      </c>
      <c r="F121" s="183"/>
      <c r="G121" s="183"/>
      <c r="H121" s="183"/>
      <c r="L121" s="16"/>
    </row>
    <row r="122" spans="2:12" ht="12" customHeight="1">
      <c r="B122" s="16"/>
      <c r="C122" s="23" t="s">
        <v>289</v>
      </c>
      <c r="L122" s="16"/>
    </row>
    <row r="123" spans="2:12" s="1" customFormat="1" ht="16.5" customHeight="1">
      <c r="B123" s="28"/>
      <c r="E123" s="221" t="s">
        <v>1659</v>
      </c>
      <c r="F123" s="228"/>
      <c r="G123" s="228"/>
      <c r="H123" s="228"/>
      <c r="L123" s="28"/>
    </row>
    <row r="124" spans="2:12" s="1" customFormat="1" ht="12" customHeight="1">
      <c r="B124" s="28"/>
      <c r="C124" s="23" t="s">
        <v>291</v>
      </c>
      <c r="L124" s="28"/>
    </row>
    <row r="125" spans="2:12" s="1" customFormat="1" ht="16.5" customHeight="1">
      <c r="B125" s="28"/>
      <c r="E125" s="208" t="str">
        <f>E13</f>
        <v>SO-2.3_ELE - Elektroinštalácia</v>
      </c>
      <c r="F125" s="228"/>
      <c r="G125" s="228"/>
      <c r="H125" s="228"/>
      <c r="L125" s="28"/>
    </row>
    <row r="126" spans="2:12" s="1" customFormat="1" ht="6.9" customHeight="1">
      <c r="B126" s="28"/>
      <c r="L126" s="28"/>
    </row>
    <row r="127" spans="2:12" s="1" customFormat="1" ht="12" customHeight="1">
      <c r="B127" s="28"/>
      <c r="C127" s="23" t="s">
        <v>19</v>
      </c>
      <c r="F127" s="21" t="str">
        <f>F16</f>
        <v>okrajová časť obce Bojná</v>
      </c>
      <c r="I127" s="23" t="s">
        <v>21</v>
      </c>
      <c r="J127" s="51" t="str">
        <f>IF(J16="","",J16)</f>
        <v>19. 6. 2024</v>
      </c>
      <c r="L127" s="28"/>
    </row>
    <row r="128" spans="2:12" s="1" customFormat="1" ht="6.9" customHeight="1">
      <c r="B128" s="28"/>
      <c r="L128" s="28"/>
    </row>
    <row r="129" spans="2:65" s="1" customFormat="1" ht="40.049999999999997" customHeight="1">
      <c r="B129" s="28"/>
      <c r="C129" s="23" t="s">
        <v>23</v>
      </c>
      <c r="F129" s="21" t="str">
        <f>E19</f>
        <v>Obec Bojná, 201 Bojná, 956 01 Bojná</v>
      </c>
      <c r="I129" s="23" t="s">
        <v>29</v>
      </c>
      <c r="J129" s="26" t="str">
        <f>E25</f>
        <v>Projekt design s.r.o., Brezová 89/1B, Tovarníky</v>
      </c>
      <c r="L129" s="28"/>
    </row>
    <row r="130" spans="2:65" s="1" customFormat="1" ht="40.049999999999997" customHeight="1">
      <c r="B130" s="28"/>
      <c r="C130" s="23" t="s">
        <v>27</v>
      </c>
      <c r="F130" s="21" t="str">
        <f>IF(E22="","",E22)</f>
        <v>Vyplň údaj</v>
      </c>
      <c r="I130" s="23" t="s">
        <v>32</v>
      </c>
      <c r="J130" s="26" t="str">
        <f>E28</f>
        <v>Projekt design s.r.o., Brezová 89/1B, Tovarníky</v>
      </c>
      <c r="L130" s="28"/>
    </row>
    <row r="131" spans="2:65" s="1" customFormat="1" ht="10.35" customHeight="1">
      <c r="B131" s="28"/>
      <c r="L131" s="28"/>
    </row>
    <row r="132" spans="2:65" s="10" customFormat="1" ht="29.25" customHeight="1">
      <c r="B132" s="118"/>
      <c r="C132" s="119" t="s">
        <v>304</v>
      </c>
      <c r="D132" s="120" t="s">
        <v>60</v>
      </c>
      <c r="E132" s="120" t="s">
        <v>56</v>
      </c>
      <c r="F132" s="120" t="s">
        <v>7531</v>
      </c>
      <c r="G132" s="120" t="s">
        <v>305</v>
      </c>
      <c r="H132" s="120" t="s">
        <v>306</v>
      </c>
      <c r="I132" s="120" t="s">
        <v>307</v>
      </c>
      <c r="J132" s="121" t="s">
        <v>295</v>
      </c>
      <c r="K132" s="122" t="s">
        <v>308</v>
      </c>
      <c r="L132" s="118"/>
      <c r="M132" s="58" t="s">
        <v>1</v>
      </c>
      <c r="N132" s="59" t="s">
        <v>39</v>
      </c>
      <c r="O132" s="59" t="s">
        <v>309</v>
      </c>
      <c r="P132" s="59" t="s">
        <v>310</v>
      </c>
      <c r="Q132" s="59" t="s">
        <v>311</v>
      </c>
      <c r="R132" s="59" t="s">
        <v>312</v>
      </c>
      <c r="S132" s="59" t="s">
        <v>313</v>
      </c>
      <c r="T132" s="60" t="s">
        <v>314</v>
      </c>
    </row>
    <row r="133" spans="2:65" s="1" customFormat="1" ht="22.8" customHeight="1">
      <c r="B133" s="28"/>
      <c r="C133" s="63" t="s">
        <v>296</v>
      </c>
      <c r="J133" s="123">
        <f>BK133</f>
        <v>0</v>
      </c>
      <c r="L133" s="28"/>
      <c r="M133" s="61"/>
      <c r="N133" s="52"/>
      <c r="O133" s="52"/>
      <c r="P133" s="124">
        <f>P134+P170+P229+P238+P248+P252+P269+P282+P288</f>
        <v>0</v>
      </c>
      <c r="Q133" s="52"/>
      <c r="R133" s="124">
        <f>R134+R170+R229+R238+R248+R252+R269+R282+R288</f>
        <v>3.5139999999999998E-2</v>
      </c>
      <c r="S133" s="52"/>
      <c r="T133" s="125">
        <f>T134+T170+T229+T238+T248+T252+T269+T282+T288</f>
        <v>0</v>
      </c>
      <c r="AT133" s="13" t="s">
        <v>74</v>
      </c>
      <c r="AU133" s="13" t="s">
        <v>297</v>
      </c>
      <c r="BK133" s="126">
        <f>BK134+BK170+BK229+BK238+BK248+BK252+BK269+BK282+BK288</f>
        <v>0</v>
      </c>
    </row>
    <row r="134" spans="2:65" s="11" customFormat="1" ht="25.95" customHeight="1">
      <c r="B134" s="127"/>
      <c r="D134" s="128" t="s">
        <v>74</v>
      </c>
      <c r="E134" s="129" t="s">
        <v>1272</v>
      </c>
      <c r="F134" s="129" t="s">
        <v>1447</v>
      </c>
      <c r="I134" s="130"/>
      <c r="J134" s="131">
        <f>BK134</f>
        <v>0</v>
      </c>
      <c r="L134" s="127"/>
      <c r="M134" s="132"/>
      <c r="P134" s="133">
        <f>SUM(P135:P169)</f>
        <v>0</v>
      </c>
      <c r="R134" s="133">
        <f>SUM(R135:R169)</f>
        <v>3.5139999999999998E-2</v>
      </c>
      <c r="T134" s="134">
        <f>SUM(T135:T169)</f>
        <v>0</v>
      </c>
      <c r="AR134" s="128" t="s">
        <v>82</v>
      </c>
      <c r="AT134" s="135" t="s">
        <v>74</v>
      </c>
      <c r="AU134" s="135" t="s">
        <v>75</v>
      </c>
      <c r="AY134" s="128" t="s">
        <v>317</v>
      </c>
      <c r="BK134" s="136">
        <f>SUM(BK135:BK169)</f>
        <v>0</v>
      </c>
    </row>
    <row r="135" spans="2:65" s="1" customFormat="1" ht="21.75" customHeight="1">
      <c r="B135" s="139"/>
      <c r="C135" s="140" t="s">
        <v>82</v>
      </c>
      <c r="D135" s="140" t="s">
        <v>319</v>
      </c>
      <c r="E135" s="141" t="s">
        <v>1448</v>
      </c>
      <c r="F135" s="142" t="s">
        <v>1449</v>
      </c>
      <c r="G135" s="143" t="s">
        <v>433</v>
      </c>
      <c r="H135" s="144">
        <v>250</v>
      </c>
      <c r="I135" s="145"/>
      <c r="J135" s="146">
        <f t="shared" ref="J135:J169" si="0">ROUND(I135*H135,2)</f>
        <v>0</v>
      </c>
      <c r="K135" s="147"/>
      <c r="L135" s="28"/>
      <c r="M135" s="148" t="s">
        <v>1</v>
      </c>
      <c r="N135" s="149" t="s">
        <v>41</v>
      </c>
      <c r="P135" s="150">
        <f t="shared" ref="P135:P169" si="1">O135*H135</f>
        <v>0</v>
      </c>
      <c r="Q135" s="150">
        <v>0</v>
      </c>
      <c r="R135" s="150">
        <f t="shared" ref="R135:R169" si="2">Q135*H135</f>
        <v>0</v>
      </c>
      <c r="S135" s="150">
        <v>0</v>
      </c>
      <c r="T135" s="151">
        <f t="shared" ref="T135:T169" si="3">S135*H135</f>
        <v>0</v>
      </c>
      <c r="AR135" s="152" t="s">
        <v>259</v>
      </c>
      <c r="AT135" s="152" t="s">
        <v>319</v>
      </c>
      <c r="AU135" s="152" t="s">
        <v>82</v>
      </c>
      <c r="AY135" s="13" t="s">
        <v>317</v>
      </c>
      <c r="BE135" s="153">
        <f t="shared" ref="BE135:BE169" si="4">IF(N135="základná",J135,0)</f>
        <v>0</v>
      </c>
      <c r="BF135" s="153">
        <f t="shared" ref="BF135:BF169" si="5">IF(N135="znížená",J135,0)</f>
        <v>0</v>
      </c>
      <c r="BG135" s="153">
        <f t="shared" ref="BG135:BG169" si="6">IF(N135="zákl. prenesená",J135,0)</f>
        <v>0</v>
      </c>
      <c r="BH135" s="153">
        <f t="shared" ref="BH135:BH169" si="7">IF(N135="zníž. prenesená",J135,0)</f>
        <v>0</v>
      </c>
      <c r="BI135" s="153">
        <f t="shared" ref="BI135:BI169" si="8">IF(N135="nulová",J135,0)</f>
        <v>0</v>
      </c>
      <c r="BJ135" s="13" t="s">
        <v>87</v>
      </c>
      <c r="BK135" s="153">
        <f t="shared" ref="BK135:BK169" si="9">ROUND(I135*H135,2)</f>
        <v>0</v>
      </c>
      <c r="BL135" s="13" t="s">
        <v>259</v>
      </c>
      <c r="BM135" s="152" t="s">
        <v>1953</v>
      </c>
    </row>
    <row r="136" spans="2:65" s="1" customFormat="1" ht="16.5" customHeight="1">
      <c r="B136" s="139"/>
      <c r="C136" s="154" t="s">
        <v>87</v>
      </c>
      <c r="D136" s="154" t="s">
        <v>353</v>
      </c>
      <c r="E136" s="155" t="s">
        <v>1451</v>
      </c>
      <c r="F136" s="156" t="s">
        <v>1452</v>
      </c>
      <c r="G136" s="157" t="s">
        <v>433</v>
      </c>
      <c r="H136" s="158">
        <v>250</v>
      </c>
      <c r="I136" s="159"/>
      <c r="J136" s="160">
        <f t="shared" si="0"/>
        <v>0</v>
      </c>
      <c r="K136" s="161"/>
      <c r="L136" s="162"/>
      <c r="M136" s="163" t="s">
        <v>1</v>
      </c>
      <c r="N136" s="164" t="s">
        <v>41</v>
      </c>
      <c r="P136" s="150">
        <f t="shared" si="1"/>
        <v>0</v>
      </c>
      <c r="Q136" s="150">
        <v>1.3999999999999999E-4</v>
      </c>
      <c r="R136" s="150">
        <f t="shared" si="2"/>
        <v>3.4999999999999996E-2</v>
      </c>
      <c r="S136" s="150">
        <v>0</v>
      </c>
      <c r="T136" s="151">
        <f t="shared" si="3"/>
        <v>0</v>
      </c>
      <c r="AR136" s="152" t="s">
        <v>271</v>
      </c>
      <c r="AT136" s="152" t="s">
        <v>353</v>
      </c>
      <c r="AU136" s="152" t="s">
        <v>82</v>
      </c>
      <c r="AY136" s="13" t="s">
        <v>317</v>
      </c>
      <c r="BE136" s="153">
        <f t="shared" si="4"/>
        <v>0</v>
      </c>
      <c r="BF136" s="153">
        <f t="shared" si="5"/>
        <v>0</v>
      </c>
      <c r="BG136" s="153">
        <f t="shared" si="6"/>
        <v>0</v>
      </c>
      <c r="BH136" s="153">
        <f t="shared" si="7"/>
        <v>0</v>
      </c>
      <c r="BI136" s="153">
        <f t="shared" si="8"/>
        <v>0</v>
      </c>
      <c r="BJ136" s="13" t="s">
        <v>87</v>
      </c>
      <c r="BK136" s="153">
        <f t="shared" si="9"/>
        <v>0</v>
      </c>
      <c r="BL136" s="13" t="s">
        <v>259</v>
      </c>
      <c r="BM136" s="152" t="s">
        <v>1954</v>
      </c>
    </row>
    <row r="137" spans="2:65" s="1" customFormat="1" ht="16.5" customHeight="1">
      <c r="B137" s="139"/>
      <c r="C137" s="154" t="s">
        <v>92</v>
      </c>
      <c r="D137" s="154" t="s">
        <v>353</v>
      </c>
      <c r="E137" s="155" t="s">
        <v>1454</v>
      </c>
      <c r="F137" s="156" t="s">
        <v>1955</v>
      </c>
      <c r="G137" s="157" t="s">
        <v>433</v>
      </c>
      <c r="H137" s="158">
        <v>1</v>
      </c>
      <c r="I137" s="159"/>
      <c r="J137" s="160">
        <f t="shared" si="0"/>
        <v>0</v>
      </c>
      <c r="K137" s="161"/>
      <c r="L137" s="162"/>
      <c r="M137" s="163" t="s">
        <v>1</v>
      </c>
      <c r="N137" s="164" t="s">
        <v>41</v>
      </c>
      <c r="P137" s="150">
        <f t="shared" si="1"/>
        <v>0</v>
      </c>
      <c r="Q137" s="150">
        <v>0</v>
      </c>
      <c r="R137" s="150">
        <f t="shared" si="2"/>
        <v>0</v>
      </c>
      <c r="S137" s="150">
        <v>0</v>
      </c>
      <c r="T137" s="151">
        <f t="shared" si="3"/>
        <v>0</v>
      </c>
      <c r="AR137" s="152" t="s">
        <v>271</v>
      </c>
      <c r="AT137" s="152" t="s">
        <v>353</v>
      </c>
      <c r="AU137" s="152" t="s">
        <v>82</v>
      </c>
      <c r="AY137" s="13" t="s">
        <v>317</v>
      </c>
      <c r="BE137" s="153">
        <f t="shared" si="4"/>
        <v>0</v>
      </c>
      <c r="BF137" s="153">
        <f t="shared" si="5"/>
        <v>0</v>
      </c>
      <c r="BG137" s="153">
        <f t="shared" si="6"/>
        <v>0</v>
      </c>
      <c r="BH137" s="153">
        <f t="shared" si="7"/>
        <v>0</v>
      </c>
      <c r="BI137" s="153">
        <f t="shared" si="8"/>
        <v>0</v>
      </c>
      <c r="BJ137" s="13" t="s">
        <v>87</v>
      </c>
      <c r="BK137" s="153">
        <f t="shared" si="9"/>
        <v>0</v>
      </c>
      <c r="BL137" s="13" t="s">
        <v>259</v>
      </c>
      <c r="BM137" s="152" t="s">
        <v>1956</v>
      </c>
    </row>
    <row r="138" spans="2:65" s="1" customFormat="1" ht="24.15" customHeight="1">
      <c r="B138" s="139"/>
      <c r="C138" s="140" t="s">
        <v>259</v>
      </c>
      <c r="D138" s="140" t="s">
        <v>319</v>
      </c>
      <c r="E138" s="141" t="s">
        <v>1457</v>
      </c>
      <c r="F138" s="142" t="s">
        <v>1458</v>
      </c>
      <c r="G138" s="143" t="s">
        <v>452</v>
      </c>
      <c r="H138" s="144">
        <v>15</v>
      </c>
      <c r="I138" s="145"/>
      <c r="J138" s="146">
        <f t="shared" si="0"/>
        <v>0</v>
      </c>
      <c r="K138" s="147"/>
      <c r="L138" s="28"/>
      <c r="M138" s="148" t="s">
        <v>1</v>
      </c>
      <c r="N138" s="149" t="s">
        <v>41</v>
      </c>
      <c r="P138" s="150">
        <f t="shared" si="1"/>
        <v>0</v>
      </c>
      <c r="Q138" s="150">
        <v>0</v>
      </c>
      <c r="R138" s="150">
        <f t="shared" si="2"/>
        <v>0</v>
      </c>
      <c r="S138" s="150">
        <v>0</v>
      </c>
      <c r="T138" s="151">
        <f t="shared" si="3"/>
        <v>0</v>
      </c>
      <c r="AR138" s="152" t="s">
        <v>259</v>
      </c>
      <c r="AT138" s="152" t="s">
        <v>319</v>
      </c>
      <c r="AU138" s="152" t="s">
        <v>82</v>
      </c>
      <c r="AY138" s="13" t="s">
        <v>317</v>
      </c>
      <c r="BE138" s="153">
        <f t="shared" si="4"/>
        <v>0</v>
      </c>
      <c r="BF138" s="153">
        <f t="shared" si="5"/>
        <v>0</v>
      </c>
      <c r="BG138" s="153">
        <f t="shared" si="6"/>
        <v>0</v>
      </c>
      <c r="BH138" s="153">
        <f t="shared" si="7"/>
        <v>0</v>
      </c>
      <c r="BI138" s="153">
        <f t="shared" si="8"/>
        <v>0</v>
      </c>
      <c r="BJ138" s="13" t="s">
        <v>87</v>
      </c>
      <c r="BK138" s="153">
        <f t="shared" si="9"/>
        <v>0</v>
      </c>
      <c r="BL138" s="13" t="s">
        <v>259</v>
      </c>
      <c r="BM138" s="152" t="s">
        <v>1957</v>
      </c>
    </row>
    <row r="139" spans="2:65" s="1" customFormat="1" ht="16.5" customHeight="1">
      <c r="B139" s="139"/>
      <c r="C139" s="154" t="s">
        <v>262</v>
      </c>
      <c r="D139" s="154" t="s">
        <v>353</v>
      </c>
      <c r="E139" s="155" t="s">
        <v>1457</v>
      </c>
      <c r="F139" s="156" t="s">
        <v>1460</v>
      </c>
      <c r="G139" s="157" t="s">
        <v>452</v>
      </c>
      <c r="H139" s="158">
        <v>15</v>
      </c>
      <c r="I139" s="159"/>
      <c r="J139" s="160">
        <f t="shared" si="0"/>
        <v>0</v>
      </c>
      <c r="K139" s="161"/>
      <c r="L139" s="162"/>
      <c r="M139" s="163" t="s">
        <v>1</v>
      </c>
      <c r="N139" s="164" t="s">
        <v>41</v>
      </c>
      <c r="P139" s="150">
        <f t="shared" si="1"/>
        <v>0</v>
      </c>
      <c r="Q139" s="150">
        <v>0</v>
      </c>
      <c r="R139" s="150">
        <f t="shared" si="2"/>
        <v>0</v>
      </c>
      <c r="S139" s="150">
        <v>0</v>
      </c>
      <c r="T139" s="151">
        <f t="shared" si="3"/>
        <v>0</v>
      </c>
      <c r="AR139" s="152" t="s">
        <v>271</v>
      </c>
      <c r="AT139" s="152" t="s">
        <v>353</v>
      </c>
      <c r="AU139" s="152" t="s">
        <v>82</v>
      </c>
      <c r="AY139" s="13" t="s">
        <v>317</v>
      </c>
      <c r="BE139" s="153">
        <f t="shared" si="4"/>
        <v>0</v>
      </c>
      <c r="BF139" s="153">
        <f t="shared" si="5"/>
        <v>0</v>
      </c>
      <c r="BG139" s="153">
        <f t="shared" si="6"/>
        <v>0</v>
      </c>
      <c r="BH139" s="153">
        <f t="shared" si="7"/>
        <v>0</v>
      </c>
      <c r="BI139" s="153">
        <f t="shared" si="8"/>
        <v>0</v>
      </c>
      <c r="BJ139" s="13" t="s">
        <v>87</v>
      </c>
      <c r="BK139" s="153">
        <f t="shared" si="9"/>
        <v>0</v>
      </c>
      <c r="BL139" s="13" t="s">
        <v>259</v>
      </c>
      <c r="BM139" s="152" t="s">
        <v>1958</v>
      </c>
    </row>
    <row r="140" spans="2:65" s="1" customFormat="1" ht="16.5" customHeight="1">
      <c r="B140" s="139"/>
      <c r="C140" s="140" t="s">
        <v>265</v>
      </c>
      <c r="D140" s="140" t="s">
        <v>319</v>
      </c>
      <c r="E140" s="141" t="s">
        <v>1959</v>
      </c>
      <c r="F140" s="142" t="s">
        <v>1960</v>
      </c>
      <c r="G140" s="143" t="s">
        <v>433</v>
      </c>
      <c r="H140" s="144">
        <v>1</v>
      </c>
      <c r="I140" s="145"/>
      <c r="J140" s="146">
        <f t="shared" si="0"/>
        <v>0</v>
      </c>
      <c r="K140" s="147"/>
      <c r="L140" s="28"/>
      <c r="M140" s="148" t="s">
        <v>1</v>
      </c>
      <c r="N140" s="149" t="s">
        <v>41</v>
      </c>
      <c r="P140" s="150">
        <f t="shared" si="1"/>
        <v>0</v>
      </c>
      <c r="Q140" s="150">
        <v>0</v>
      </c>
      <c r="R140" s="150">
        <f t="shared" si="2"/>
        <v>0</v>
      </c>
      <c r="S140" s="150">
        <v>0</v>
      </c>
      <c r="T140" s="151">
        <f t="shared" si="3"/>
        <v>0</v>
      </c>
      <c r="AR140" s="152" t="s">
        <v>259</v>
      </c>
      <c r="AT140" s="152" t="s">
        <v>319</v>
      </c>
      <c r="AU140" s="152" t="s">
        <v>82</v>
      </c>
      <c r="AY140" s="13" t="s">
        <v>317</v>
      </c>
      <c r="BE140" s="153">
        <f t="shared" si="4"/>
        <v>0</v>
      </c>
      <c r="BF140" s="153">
        <f t="shared" si="5"/>
        <v>0</v>
      </c>
      <c r="BG140" s="153">
        <f t="shared" si="6"/>
        <v>0</v>
      </c>
      <c r="BH140" s="153">
        <f t="shared" si="7"/>
        <v>0</v>
      </c>
      <c r="BI140" s="153">
        <f t="shared" si="8"/>
        <v>0</v>
      </c>
      <c r="BJ140" s="13" t="s">
        <v>87</v>
      </c>
      <c r="BK140" s="153">
        <f t="shared" si="9"/>
        <v>0</v>
      </c>
      <c r="BL140" s="13" t="s">
        <v>259</v>
      </c>
      <c r="BM140" s="152" t="s">
        <v>1961</v>
      </c>
    </row>
    <row r="141" spans="2:65" s="1" customFormat="1" ht="16.5" customHeight="1">
      <c r="B141" s="139"/>
      <c r="C141" s="154" t="s">
        <v>268</v>
      </c>
      <c r="D141" s="154" t="s">
        <v>353</v>
      </c>
      <c r="E141" s="155" t="s">
        <v>1962</v>
      </c>
      <c r="F141" s="156" t="s">
        <v>1960</v>
      </c>
      <c r="G141" s="157" t="s">
        <v>433</v>
      </c>
      <c r="H141" s="158">
        <v>1</v>
      </c>
      <c r="I141" s="159"/>
      <c r="J141" s="160">
        <f t="shared" si="0"/>
        <v>0</v>
      </c>
      <c r="K141" s="161"/>
      <c r="L141" s="162"/>
      <c r="M141" s="163" t="s">
        <v>1</v>
      </c>
      <c r="N141" s="164" t="s">
        <v>41</v>
      </c>
      <c r="P141" s="150">
        <f t="shared" si="1"/>
        <v>0</v>
      </c>
      <c r="Q141" s="150">
        <v>0</v>
      </c>
      <c r="R141" s="150">
        <f t="shared" si="2"/>
        <v>0</v>
      </c>
      <c r="S141" s="150">
        <v>0</v>
      </c>
      <c r="T141" s="151">
        <f t="shared" si="3"/>
        <v>0</v>
      </c>
      <c r="AR141" s="152" t="s">
        <v>271</v>
      </c>
      <c r="AT141" s="152" t="s">
        <v>353</v>
      </c>
      <c r="AU141" s="152" t="s">
        <v>82</v>
      </c>
      <c r="AY141" s="13" t="s">
        <v>317</v>
      </c>
      <c r="BE141" s="153">
        <f t="shared" si="4"/>
        <v>0</v>
      </c>
      <c r="BF141" s="153">
        <f t="shared" si="5"/>
        <v>0</v>
      </c>
      <c r="BG141" s="153">
        <f t="shared" si="6"/>
        <v>0</v>
      </c>
      <c r="BH141" s="153">
        <f t="shared" si="7"/>
        <v>0</v>
      </c>
      <c r="BI141" s="153">
        <f t="shared" si="8"/>
        <v>0</v>
      </c>
      <c r="BJ141" s="13" t="s">
        <v>87</v>
      </c>
      <c r="BK141" s="153">
        <f t="shared" si="9"/>
        <v>0</v>
      </c>
      <c r="BL141" s="13" t="s">
        <v>259</v>
      </c>
      <c r="BM141" s="152" t="s">
        <v>1963</v>
      </c>
    </row>
    <row r="142" spans="2:65" s="1" customFormat="1" ht="16.5" customHeight="1">
      <c r="B142" s="139"/>
      <c r="C142" s="140" t="s">
        <v>271</v>
      </c>
      <c r="D142" s="140" t="s">
        <v>319</v>
      </c>
      <c r="E142" s="141" t="s">
        <v>1462</v>
      </c>
      <c r="F142" s="142" t="s">
        <v>1463</v>
      </c>
      <c r="G142" s="143" t="s">
        <v>433</v>
      </c>
      <c r="H142" s="144">
        <v>55</v>
      </c>
      <c r="I142" s="145"/>
      <c r="J142" s="146">
        <f t="shared" si="0"/>
        <v>0</v>
      </c>
      <c r="K142" s="147"/>
      <c r="L142" s="28"/>
      <c r="M142" s="148" t="s">
        <v>1</v>
      </c>
      <c r="N142" s="149" t="s">
        <v>41</v>
      </c>
      <c r="P142" s="150">
        <f t="shared" si="1"/>
        <v>0</v>
      </c>
      <c r="Q142" s="150">
        <v>0</v>
      </c>
      <c r="R142" s="150">
        <f t="shared" si="2"/>
        <v>0</v>
      </c>
      <c r="S142" s="150">
        <v>0</v>
      </c>
      <c r="T142" s="151">
        <f t="shared" si="3"/>
        <v>0</v>
      </c>
      <c r="AR142" s="152" t="s">
        <v>259</v>
      </c>
      <c r="AT142" s="152" t="s">
        <v>319</v>
      </c>
      <c r="AU142" s="152" t="s">
        <v>82</v>
      </c>
      <c r="AY142" s="13" t="s">
        <v>317</v>
      </c>
      <c r="BE142" s="153">
        <f t="shared" si="4"/>
        <v>0</v>
      </c>
      <c r="BF142" s="153">
        <f t="shared" si="5"/>
        <v>0</v>
      </c>
      <c r="BG142" s="153">
        <f t="shared" si="6"/>
        <v>0</v>
      </c>
      <c r="BH142" s="153">
        <f t="shared" si="7"/>
        <v>0</v>
      </c>
      <c r="BI142" s="153">
        <f t="shared" si="8"/>
        <v>0</v>
      </c>
      <c r="BJ142" s="13" t="s">
        <v>87</v>
      </c>
      <c r="BK142" s="153">
        <f t="shared" si="9"/>
        <v>0</v>
      </c>
      <c r="BL142" s="13" t="s">
        <v>259</v>
      </c>
      <c r="BM142" s="152" t="s">
        <v>1964</v>
      </c>
    </row>
    <row r="143" spans="2:65" s="1" customFormat="1" ht="24.15" customHeight="1">
      <c r="B143" s="139"/>
      <c r="C143" s="154" t="s">
        <v>274</v>
      </c>
      <c r="D143" s="154" t="s">
        <v>353</v>
      </c>
      <c r="E143" s="155" t="s">
        <v>1965</v>
      </c>
      <c r="F143" s="156" t="s">
        <v>1966</v>
      </c>
      <c r="G143" s="157" t="s">
        <v>433</v>
      </c>
      <c r="H143" s="158">
        <v>30</v>
      </c>
      <c r="I143" s="159"/>
      <c r="J143" s="160">
        <f t="shared" si="0"/>
        <v>0</v>
      </c>
      <c r="K143" s="161"/>
      <c r="L143" s="162"/>
      <c r="M143" s="163" t="s">
        <v>1</v>
      </c>
      <c r="N143" s="164" t="s">
        <v>41</v>
      </c>
      <c r="P143" s="150">
        <f t="shared" si="1"/>
        <v>0</v>
      </c>
      <c r="Q143" s="150">
        <v>0</v>
      </c>
      <c r="R143" s="150">
        <f t="shared" si="2"/>
        <v>0</v>
      </c>
      <c r="S143" s="150">
        <v>0</v>
      </c>
      <c r="T143" s="151">
        <f t="shared" si="3"/>
        <v>0</v>
      </c>
      <c r="AR143" s="152" t="s">
        <v>271</v>
      </c>
      <c r="AT143" s="152" t="s">
        <v>353</v>
      </c>
      <c r="AU143" s="152" t="s">
        <v>82</v>
      </c>
      <c r="AY143" s="13" t="s">
        <v>317</v>
      </c>
      <c r="BE143" s="153">
        <f t="shared" si="4"/>
        <v>0</v>
      </c>
      <c r="BF143" s="153">
        <f t="shared" si="5"/>
        <v>0</v>
      </c>
      <c r="BG143" s="153">
        <f t="shared" si="6"/>
        <v>0</v>
      </c>
      <c r="BH143" s="153">
        <f t="shared" si="7"/>
        <v>0</v>
      </c>
      <c r="BI143" s="153">
        <f t="shared" si="8"/>
        <v>0</v>
      </c>
      <c r="BJ143" s="13" t="s">
        <v>87</v>
      </c>
      <c r="BK143" s="153">
        <f t="shared" si="9"/>
        <v>0</v>
      </c>
      <c r="BL143" s="13" t="s">
        <v>259</v>
      </c>
      <c r="BM143" s="152" t="s">
        <v>1967</v>
      </c>
    </row>
    <row r="144" spans="2:65" s="1" customFormat="1" ht="16.5" customHeight="1">
      <c r="B144" s="139"/>
      <c r="C144" s="154" t="s">
        <v>277</v>
      </c>
      <c r="D144" s="154" t="s">
        <v>353</v>
      </c>
      <c r="E144" s="155" t="s">
        <v>1465</v>
      </c>
      <c r="F144" s="156" t="s">
        <v>1466</v>
      </c>
      <c r="G144" s="157" t="s">
        <v>433</v>
      </c>
      <c r="H144" s="158">
        <v>25</v>
      </c>
      <c r="I144" s="159"/>
      <c r="J144" s="160">
        <f t="shared" si="0"/>
        <v>0</v>
      </c>
      <c r="K144" s="161"/>
      <c r="L144" s="162"/>
      <c r="M144" s="163" t="s">
        <v>1</v>
      </c>
      <c r="N144" s="164" t="s">
        <v>41</v>
      </c>
      <c r="P144" s="150">
        <f t="shared" si="1"/>
        <v>0</v>
      </c>
      <c r="Q144" s="150">
        <v>0</v>
      </c>
      <c r="R144" s="150">
        <f t="shared" si="2"/>
        <v>0</v>
      </c>
      <c r="S144" s="150">
        <v>0</v>
      </c>
      <c r="T144" s="151">
        <f t="shared" si="3"/>
        <v>0</v>
      </c>
      <c r="AR144" s="152" t="s">
        <v>271</v>
      </c>
      <c r="AT144" s="152" t="s">
        <v>353</v>
      </c>
      <c r="AU144" s="152" t="s">
        <v>82</v>
      </c>
      <c r="AY144" s="13" t="s">
        <v>317</v>
      </c>
      <c r="BE144" s="153">
        <f t="shared" si="4"/>
        <v>0</v>
      </c>
      <c r="BF144" s="153">
        <f t="shared" si="5"/>
        <v>0</v>
      </c>
      <c r="BG144" s="153">
        <f t="shared" si="6"/>
        <v>0</v>
      </c>
      <c r="BH144" s="153">
        <f t="shared" si="7"/>
        <v>0</v>
      </c>
      <c r="BI144" s="153">
        <f t="shared" si="8"/>
        <v>0</v>
      </c>
      <c r="BJ144" s="13" t="s">
        <v>87</v>
      </c>
      <c r="BK144" s="153">
        <f t="shared" si="9"/>
        <v>0</v>
      </c>
      <c r="BL144" s="13" t="s">
        <v>259</v>
      </c>
      <c r="BM144" s="152" t="s">
        <v>1968</v>
      </c>
    </row>
    <row r="145" spans="2:65" s="1" customFormat="1" ht="16.5" customHeight="1">
      <c r="B145" s="139"/>
      <c r="C145" s="140" t="s">
        <v>280</v>
      </c>
      <c r="D145" s="140" t="s">
        <v>319</v>
      </c>
      <c r="E145" s="141" t="s">
        <v>1468</v>
      </c>
      <c r="F145" s="142" t="s">
        <v>1469</v>
      </c>
      <c r="G145" s="143" t="s">
        <v>433</v>
      </c>
      <c r="H145" s="144">
        <v>15</v>
      </c>
      <c r="I145" s="145"/>
      <c r="J145" s="146">
        <f t="shared" si="0"/>
        <v>0</v>
      </c>
      <c r="K145" s="147"/>
      <c r="L145" s="28"/>
      <c r="M145" s="148" t="s">
        <v>1</v>
      </c>
      <c r="N145" s="149" t="s">
        <v>41</v>
      </c>
      <c r="P145" s="150">
        <f t="shared" si="1"/>
        <v>0</v>
      </c>
      <c r="Q145" s="150">
        <v>0</v>
      </c>
      <c r="R145" s="150">
        <f t="shared" si="2"/>
        <v>0</v>
      </c>
      <c r="S145" s="150">
        <v>0</v>
      </c>
      <c r="T145" s="151">
        <f t="shared" si="3"/>
        <v>0</v>
      </c>
      <c r="AR145" s="152" t="s">
        <v>259</v>
      </c>
      <c r="AT145" s="152" t="s">
        <v>319</v>
      </c>
      <c r="AU145" s="152" t="s">
        <v>82</v>
      </c>
      <c r="AY145" s="13" t="s">
        <v>317</v>
      </c>
      <c r="BE145" s="153">
        <f t="shared" si="4"/>
        <v>0</v>
      </c>
      <c r="BF145" s="153">
        <f t="shared" si="5"/>
        <v>0</v>
      </c>
      <c r="BG145" s="153">
        <f t="shared" si="6"/>
        <v>0</v>
      </c>
      <c r="BH145" s="153">
        <f t="shared" si="7"/>
        <v>0</v>
      </c>
      <c r="BI145" s="153">
        <f t="shared" si="8"/>
        <v>0</v>
      </c>
      <c r="BJ145" s="13" t="s">
        <v>87</v>
      </c>
      <c r="BK145" s="153">
        <f t="shared" si="9"/>
        <v>0</v>
      </c>
      <c r="BL145" s="13" t="s">
        <v>259</v>
      </c>
      <c r="BM145" s="152" t="s">
        <v>1969</v>
      </c>
    </row>
    <row r="146" spans="2:65" s="1" customFormat="1" ht="24.15" customHeight="1">
      <c r="B146" s="139"/>
      <c r="C146" s="154" t="s">
        <v>358</v>
      </c>
      <c r="D146" s="154" t="s">
        <v>353</v>
      </c>
      <c r="E146" s="155" t="s">
        <v>1471</v>
      </c>
      <c r="F146" s="156" t="s">
        <v>1970</v>
      </c>
      <c r="G146" s="157" t="s">
        <v>433</v>
      </c>
      <c r="H146" s="158">
        <v>15</v>
      </c>
      <c r="I146" s="159"/>
      <c r="J146" s="160">
        <f t="shared" si="0"/>
        <v>0</v>
      </c>
      <c r="K146" s="161"/>
      <c r="L146" s="162"/>
      <c r="M146" s="163" t="s">
        <v>1</v>
      </c>
      <c r="N146" s="164" t="s">
        <v>41</v>
      </c>
      <c r="P146" s="150">
        <f t="shared" si="1"/>
        <v>0</v>
      </c>
      <c r="Q146" s="150">
        <v>0</v>
      </c>
      <c r="R146" s="150">
        <f t="shared" si="2"/>
        <v>0</v>
      </c>
      <c r="S146" s="150">
        <v>0</v>
      </c>
      <c r="T146" s="151">
        <f t="shared" si="3"/>
        <v>0</v>
      </c>
      <c r="AR146" s="152" t="s">
        <v>271</v>
      </c>
      <c r="AT146" s="152" t="s">
        <v>353</v>
      </c>
      <c r="AU146" s="152" t="s">
        <v>82</v>
      </c>
      <c r="AY146" s="13" t="s">
        <v>317</v>
      </c>
      <c r="BE146" s="153">
        <f t="shared" si="4"/>
        <v>0</v>
      </c>
      <c r="BF146" s="153">
        <f t="shared" si="5"/>
        <v>0</v>
      </c>
      <c r="BG146" s="153">
        <f t="shared" si="6"/>
        <v>0</v>
      </c>
      <c r="BH146" s="153">
        <f t="shared" si="7"/>
        <v>0</v>
      </c>
      <c r="BI146" s="153">
        <f t="shared" si="8"/>
        <v>0</v>
      </c>
      <c r="BJ146" s="13" t="s">
        <v>87</v>
      </c>
      <c r="BK146" s="153">
        <f t="shared" si="9"/>
        <v>0</v>
      </c>
      <c r="BL146" s="13" t="s">
        <v>259</v>
      </c>
      <c r="BM146" s="152" t="s">
        <v>1971</v>
      </c>
    </row>
    <row r="147" spans="2:65" s="1" customFormat="1" ht="16.5" customHeight="1">
      <c r="B147" s="139"/>
      <c r="C147" s="140" t="s">
        <v>362</v>
      </c>
      <c r="D147" s="140" t="s">
        <v>319</v>
      </c>
      <c r="E147" s="141" t="s">
        <v>1474</v>
      </c>
      <c r="F147" s="142" t="s">
        <v>1475</v>
      </c>
      <c r="G147" s="143" t="s">
        <v>433</v>
      </c>
      <c r="H147" s="144">
        <v>5</v>
      </c>
      <c r="I147" s="145"/>
      <c r="J147" s="146">
        <f t="shared" si="0"/>
        <v>0</v>
      </c>
      <c r="K147" s="147"/>
      <c r="L147" s="28"/>
      <c r="M147" s="148" t="s">
        <v>1</v>
      </c>
      <c r="N147" s="149" t="s">
        <v>41</v>
      </c>
      <c r="P147" s="150">
        <f t="shared" si="1"/>
        <v>0</v>
      </c>
      <c r="Q147" s="150">
        <v>0</v>
      </c>
      <c r="R147" s="150">
        <f t="shared" si="2"/>
        <v>0</v>
      </c>
      <c r="S147" s="150">
        <v>0</v>
      </c>
      <c r="T147" s="151">
        <f t="shared" si="3"/>
        <v>0</v>
      </c>
      <c r="AR147" s="152" t="s">
        <v>259</v>
      </c>
      <c r="AT147" s="152" t="s">
        <v>319</v>
      </c>
      <c r="AU147" s="152" t="s">
        <v>82</v>
      </c>
      <c r="AY147" s="13" t="s">
        <v>317</v>
      </c>
      <c r="BE147" s="153">
        <f t="shared" si="4"/>
        <v>0</v>
      </c>
      <c r="BF147" s="153">
        <f t="shared" si="5"/>
        <v>0</v>
      </c>
      <c r="BG147" s="153">
        <f t="shared" si="6"/>
        <v>0</v>
      </c>
      <c r="BH147" s="153">
        <f t="shared" si="7"/>
        <v>0</v>
      </c>
      <c r="BI147" s="153">
        <f t="shared" si="8"/>
        <v>0</v>
      </c>
      <c r="BJ147" s="13" t="s">
        <v>87</v>
      </c>
      <c r="BK147" s="153">
        <f t="shared" si="9"/>
        <v>0</v>
      </c>
      <c r="BL147" s="13" t="s">
        <v>259</v>
      </c>
      <c r="BM147" s="152" t="s">
        <v>1972</v>
      </c>
    </row>
    <row r="148" spans="2:65" s="1" customFormat="1" ht="16.5" customHeight="1">
      <c r="B148" s="139"/>
      <c r="C148" s="154" t="s">
        <v>364</v>
      </c>
      <c r="D148" s="154" t="s">
        <v>353</v>
      </c>
      <c r="E148" s="155" t="s">
        <v>1477</v>
      </c>
      <c r="F148" s="156" t="s">
        <v>1478</v>
      </c>
      <c r="G148" s="157" t="s">
        <v>433</v>
      </c>
      <c r="H148" s="158">
        <v>5</v>
      </c>
      <c r="I148" s="159"/>
      <c r="J148" s="160">
        <f t="shared" si="0"/>
        <v>0</v>
      </c>
      <c r="K148" s="161"/>
      <c r="L148" s="162"/>
      <c r="M148" s="163" t="s">
        <v>1</v>
      </c>
      <c r="N148" s="164" t="s">
        <v>41</v>
      </c>
      <c r="P148" s="150">
        <f t="shared" si="1"/>
        <v>0</v>
      </c>
      <c r="Q148" s="150">
        <v>0</v>
      </c>
      <c r="R148" s="150">
        <f t="shared" si="2"/>
        <v>0</v>
      </c>
      <c r="S148" s="150">
        <v>0</v>
      </c>
      <c r="T148" s="151">
        <f t="shared" si="3"/>
        <v>0</v>
      </c>
      <c r="AR148" s="152" t="s">
        <v>271</v>
      </c>
      <c r="AT148" s="152" t="s">
        <v>353</v>
      </c>
      <c r="AU148" s="152" t="s">
        <v>82</v>
      </c>
      <c r="AY148" s="13" t="s">
        <v>317</v>
      </c>
      <c r="BE148" s="153">
        <f t="shared" si="4"/>
        <v>0</v>
      </c>
      <c r="BF148" s="153">
        <f t="shared" si="5"/>
        <v>0</v>
      </c>
      <c r="BG148" s="153">
        <f t="shared" si="6"/>
        <v>0</v>
      </c>
      <c r="BH148" s="153">
        <f t="shared" si="7"/>
        <v>0</v>
      </c>
      <c r="BI148" s="153">
        <f t="shared" si="8"/>
        <v>0</v>
      </c>
      <c r="BJ148" s="13" t="s">
        <v>87</v>
      </c>
      <c r="BK148" s="153">
        <f t="shared" si="9"/>
        <v>0</v>
      </c>
      <c r="BL148" s="13" t="s">
        <v>259</v>
      </c>
      <c r="BM148" s="152" t="s">
        <v>1973</v>
      </c>
    </row>
    <row r="149" spans="2:65" s="1" customFormat="1" ht="16.5" customHeight="1">
      <c r="B149" s="139"/>
      <c r="C149" s="140" t="s">
        <v>368</v>
      </c>
      <c r="D149" s="140" t="s">
        <v>319</v>
      </c>
      <c r="E149" s="141" t="s">
        <v>1480</v>
      </c>
      <c r="F149" s="142" t="s">
        <v>1481</v>
      </c>
      <c r="G149" s="143" t="s">
        <v>433</v>
      </c>
      <c r="H149" s="144">
        <v>5</v>
      </c>
      <c r="I149" s="145"/>
      <c r="J149" s="146">
        <f t="shared" si="0"/>
        <v>0</v>
      </c>
      <c r="K149" s="147"/>
      <c r="L149" s="28"/>
      <c r="M149" s="148" t="s">
        <v>1</v>
      </c>
      <c r="N149" s="149" t="s">
        <v>41</v>
      </c>
      <c r="P149" s="150">
        <f t="shared" si="1"/>
        <v>0</v>
      </c>
      <c r="Q149" s="150">
        <v>0</v>
      </c>
      <c r="R149" s="150">
        <f t="shared" si="2"/>
        <v>0</v>
      </c>
      <c r="S149" s="150">
        <v>0</v>
      </c>
      <c r="T149" s="151">
        <f t="shared" si="3"/>
        <v>0</v>
      </c>
      <c r="AR149" s="152" t="s">
        <v>259</v>
      </c>
      <c r="AT149" s="152" t="s">
        <v>319</v>
      </c>
      <c r="AU149" s="152" t="s">
        <v>82</v>
      </c>
      <c r="AY149" s="13" t="s">
        <v>317</v>
      </c>
      <c r="BE149" s="153">
        <f t="shared" si="4"/>
        <v>0</v>
      </c>
      <c r="BF149" s="153">
        <f t="shared" si="5"/>
        <v>0</v>
      </c>
      <c r="BG149" s="153">
        <f t="shared" si="6"/>
        <v>0</v>
      </c>
      <c r="BH149" s="153">
        <f t="shared" si="7"/>
        <v>0</v>
      </c>
      <c r="BI149" s="153">
        <f t="shared" si="8"/>
        <v>0</v>
      </c>
      <c r="BJ149" s="13" t="s">
        <v>87</v>
      </c>
      <c r="BK149" s="153">
        <f t="shared" si="9"/>
        <v>0</v>
      </c>
      <c r="BL149" s="13" t="s">
        <v>259</v>
      </c>
      <c r="BM149" s="152" t="s">
        <v>1974</v>
      </c>
    </row>
    <row r="150" spans="2:65" s="1" customFormat="1" ht="16.5" customHeight="1">
      <c r="B150" s="139"/>
      <c r="C150" s="154" t="s">
        <v>372</v>
      </c>
      <c r="D150" s="154" t="s">
        <v>353</v>
      </c>
      <c r="E150" s="155" t="s">
        <v>1483</v>
      </c>
      <c r="F150" s="156" t="s">
        <v>1484</v>
      </c>
      <c r="G150" s="157" t="s">
        <v>433</v>
      </c>
      <c r="H150" s="158">
        <v>5</v>
      </c>
      <c r="I150" s="159"/>
      <c r="J150" s="160">
        <f t="shared" si="0"/>
        <v>0</v>
      </c>
      <c r="K150" s="161"/>
      <c r="L150" s="162"/>
      <c r="M150" s="163" t="s">
        <v>1</v>
      </c>
      <c r="N150" s="164" t="s">
        <v>41</v>
      </c>
      <c r="P150" s="150">
        <f t="shared" si="1"/>
        <v>0</v>
      </c>
      <c r="Q150" s="150">
        <v>0</v>
      </c>
      <c r="R150" s="150">
        <f t="shared" si="2"/>
        <v>0</v>
      </c>
      <c r="S150" s="150">
        <v>0</v>
      </c>
      <c r="T150" s="151">
        <f t="shared" si="3"/>
        <v>0</v>
      </c>
      <c r="AR150" s="152" t="s">
        <v>271</v>
      </c>
      <c r="AT150" s="152" t="s">
        <v>353</v>
      </c>
      <c r="AU150" s="152" t="s">
        <v>82</v>
      </c>
      <c r="AY150" s="13" t="s">
        <v>317</v>
      </c>
      <c r="BE150" s="153">
        <f t="shared" si="4"/>
        <v>0</v>
      </c>
      <c r="BF150" s="153">
        <f t="shared" si="5"/>
        <v>0</v>
      </c>
      <c r="BG150" s="153">
        <f t="shared" si="6"/>
        <v>0</v>
      </c>
      <c r="BH150" s="153">
        <f t="shared" si="7"/>
        <v>0</v>
      </c>
      <c r="BI150" s="153">
        <f t="shared" si="8"/>
        <v>0</v>
      </c>
      <c r="BJ150" s="13" t="s">
        <v>87</v>
      </c>
      <c r="BK150" s="153">
        <f t="shared" si="9"/>
        <v>0</v>
      </c>
      <c r="BL150" s="13" t="s">
        <v>259</v>
      </c>
      <c r="BM150" s="152" t="s">
        <v>1975</v>
      </c>
    </row>
    <row r="151" spans="2:65" s="1" customFormat="1" ht="16.5" customHeight="1">
      <c r="B151" s="139"/>
      <c r="C151" s="140" t="s">
        <v>377</v>
      </c>
      <c r="D151" s="140" t="s">
        <v>319</v>
      </c>
      <c r="E151" s="141" t="s">
        <v>1486</v>
      </c>
      <c r="F151" s="142" t="s">
        <v>1487</v>
      </c>
      <c r="G151" s="143" t="s">
        <v>433</v>
      </c>
      <c r="H151" s="144">
        <v>12</v>
      </c>
      <c r="I151" s="145"/>
      <c r="J151" s="146">
        <f t="shared" si="0"/>
        <v>0</v>
      </c>
      <c r="K151" s="147"/>
      <c r="L151" s="28"/>
      <c r="M151" s="148" t="s">
        <v>1</v>
      </c>
      <c r="N151" s="149" t="s">
        <v>41</v>
      </c>
      <c r="P151" s="150">
        <f t="shared" si="1"/>
        <v>0</v>
      </c>
      <c r="Q151" s="150">
        <v>0</v>
      </c>
      <c r="R151" s="150">
        <f t="shared" si="2"/>
        <v>0</v>
      </c>
      <c r="S151" s="150">
        <v>0</v>
      </c>
      <c r="T151" s="151">
        <f t="shared" si="3"/>
        <v>0</v>
      </c>
      <c r="AR151" s="152" t="s">
        <v>259</v>
      </c>
      <c r="AT151" s="152" t="s">
        <v>319</v>
      </c>
      <c r="AU151" s="152" t="s">
        <v>82</v>
      </c>
      <c r="AY151" s="13" t="s">
        <v>317</v>
      </c>
      <c r="BE151" s="153">
        <f t="shared" si="4"/>
        <v>0</v>
      </c>
      <c r="BF151" s="153">
        <f t="shared" si="5"/>
        <v>0</v>
      </c>
      <c r="BG151" s="153">
        <f t="shared" si="6"/>
        <v>0</v>
      </c>
      <c r="BH151" s="153">
        <f t="shared" si="7"/>
        <v>0</v>
      </c>
      <c r="BI151" s="153">
        <f t="shared" si="8"/>
        <v>0</v>
      </c>
      <c r="BJ151" s="13" t="s">
        <v>87</v>
      </c>
      <c r="BK151" s="153">
        <f t="shared" si="9"/>
        <v>0</v>
      </c>
      <c r="BL151" s="13" t="s">
        <v>259</v>
      </c>
      <c r="BM151" s="152" t="s">
        <v>1976</v>
      </c>
    </row>
    <row r="152" spans="2:65" s="1" customFormat="1" ht="16.5" customHeight="1">
      <c r="B152" s="139"/>
      <c r="C152" s="154" t="s">
        <v>383</v>
      </c>
      <c r="D152" s="154" t="s">
        <v>353</v>
      </c>
      <c r="E152" s="155" t="s">
        <v>1489</v>
      </c>
      <c r="F152" s="156" t="s">
        <v>1487</v>
      </c>
      <c r="G152" s="157" t="s">
        <v>433</v>
      </c>
      <c r="H152" s="158">
        <v>12</v>
      </c>
      <c r="I152" s="159"/>
      <c r="J152" s="160">
        <f t="shared" si="0"/>
        <v>0</v>
      </c>
      <c r="K152" s="161"/>
      <c r="L152" s="162"/>
      <c r="M152" s="163" t="s">
        <v>1</v>
      </c>
      <c r="N152" s="164" t="s">
        <v>41</v>
      </c>
      <c r="P152" s="150">
        <f t="shared" si="1"/>
        <v>0</v>
      </c>
      <c r="Q152" s="150">
        <v>0</v>
      </c>
      <c r="R152" s="150">
        <f t="shared" si="2"/>
        <v>0</v>
      </c>
      <c r="S152" s="150">
        <v>0</v>
      </c>
      <c r="T152" s="151">
        <f t="shared" si="3"/>
        <v>0</v>
      </c>
      <c r="AR152" s="152" t="s">
        <v>271</v>
      </c>
      <c r="AT152" s="152" t="s">
        <v>353</v>
      </c>
      <c r="AU152" s="152" t="s">
        <v>82</v>
      </c>
      <c r="AY152" s="13" t="s">
        <v>317</v>
      </c>
      <c r="BE152" s="153">
        <f t="shared" si="4"/>
        <v>0</v>
      </c>
      <c r="BF152" s="153">
        <f t="shared" si="5"/>
        <v>0</v>
      </c>
      <c r="BG152" s="153">
        <f t="shared" si="6"/>
        <v>0</v>
      </c>
      <c r="BH152" s="153">
        <f t="shared" si="7"/>
        <v>0</v>
      </c>
      <c r="BI152" s="153">
        <f t="shared" si="8"/>
        <v>0</v>
      </c>
      <c r="BJ152" s="13" t="s">
        <v>87</v>
      </c>
      <c r="BK152" s="153">
        <f t="shared" si="9"/>
        <v>0</v>
      </c>
      <c r="BL152" s="13" t="s">
        <v>259</v>
      </c>
      <c r="BM152" s="152" t="s">
        <v>1977</v>
      </c>
    </row>
    <row r="153" spans="2:65" s="1" customFormat="1" ht="16.5" customHeight="1">
      <c r="B153" s="139"/>
      <c r="C153" s="140" t="s">
        <v>385</v>
      </c>
      <c r="D153" s="140" t="s">
        <v>319</v>
      </c>
      <c r="E153" s="141" t="s">
        <v>1491</v>
      </c>
      <c r="F153" s="142" t="s">
        <v>1492</v>
      </c>
      <c r="G153" s="143" t="s">
        <v>452</v>
      </c>
      <c r="H153" s="144">
        <v>65</v>
      </c>
      <c r="I153" s="145"/>
      <c r="J153" s="146">
        <f t="shared" si="0"/>
        <v>0</v>
      </c>
      <c r="K153" s="147"/>
      <c r="L153" s="28"/>
      <c r="M153" s="148" t="s">
        <v>1</v>
      </c>
      <c r="N153" s="149" t="s">
        <v>41</v>
      </c>
      <c r="P153" s="150">
        <f t="shared" si="1"/>
        <v>0</v>
      </c>
      <c r="Q153" s="150">
        <v>0</v>
      </c>
      <c r="R153" s="150">
        <f t="shared" si="2"/>
        <v>0</v>
      </c>
      <c r="S153" s="150">
        <v>0</v>
      </c>
      <c r="T153" s="151">
        <f t="shared" si="3"/>
        <v>0</v>
      </c>
      <c r="AR153" s="152" t="s">
        <v>259</v>
      </c>
      <c r="AT153" s="152" t="s">
        <v>319</v>
      </c>
      <c r="AU153" s="152" t="s">
        <v>82</v>
      </c>
      <c r="AY153" s="13" t="s">
        <v>317</v>
      </c>
      <c r="BE153" s="153">
        <f t="shared" si="4"/>
        <v>0</v>
      </c>
      <c r="BF153" s="153">
        <f t="shared" si="5"/>
        <v>0</v>
      </c>
      <c r="BG153" s="153">
        <f t="shared" si="6"/>
        <v>0</v>
      </c>
      <c r="BH153" s="153">
        <f t="shared" si="7"/>
        <v>0</v>
      </c>
      <c r="BI153" s="153">
        <f t="shared" si="8"/>
        <v>0</v>
      </c>
      <c r="BJ153" s="13" t="s">
        <v>87</v>
      </c>
      <c r="BK153" s="153">
        <f t="shared" si="9"/>
        <v>0</v>
      </c>
      <c r="BL153" s="13" t="s">
        <v>259</v>
      </c>
      <c r="BM153" s="152" t="s">
        <v>1978</v>
      </c>
    </row>
    <row r="154" spans="2:65" s="1" customFormat="1" ht="16.5" customHeight="1">
      <c r="B154" s="139"/>
      <c r="C154" s="154" t="s">
        <v>7</v>
      </c>
      <c r="D154" s="154" t="s">
        <v>353</v>
      </c>
      <c r="E154" s="155" t="s">
        <v>1494</v>
      </c>
      <c r="F154" s="156" t="s">
        <v>1495</v>
      </c>
      <c r="G154" s="157" t="s">
        <v>452</v>
      </c>
      <c r="H154" s="158">
        <v>65</v>
      </c>
      <c r="I154" s="159"/>
      <c r="J154" s="160">
        <f t="shared" si="0"/>
        <v>0</v>
      </c>
      <c r="K154" s="161"/>
      <c r="L154" s="162"/>
      <c r="M154" s="163" t="s">
        <v>1</v>
      </c>
      <c r="N154" s="164" t="s">
        <v>41</v>
      </c>
      <c r="P154" s="150">
        <f t="shared" si="1"/>
        <v>0</v>
      </c>
      <c r="Q154" s="150">
        <v>0</v>
      </c>
      <c r="R154" s="150">
        <f t="shared" si="2"/>
        <v>0</v>
      </c>
      <c r="S154" s="150">
        <v>0</v>
      </c>
      <c r="T154" s="151">
        <f t="shared" si="3"/>
        <v>0</v>
      </c>
      <c r="AR154" s="152" t="s">
        <v>271</v>
      </c>
      <c r="AT154" s="152" t="s">
        <v>353</v>
      </c>
      <c r="AU154" s="152" t="s">
        <v>82</v>
      </c>
      <c r="AY154" s="13" t="s">
        <v>317</v>
      </c>
      <c r="BE154" s="153">
        <f t="shared" si="4"/>
        <v>0</v>
      </c>
      <c r="BF154" s="153">
        <f t="shared" si="5"/>
        <v>0</v>
      </c>
      <c r="BG154" s="153">
        <f t="shared" si="6"/>
        <v>0</v>
      </c>
      <c r="BH154" s="153">
        <f t="shared" si="7"/>
        <v>0</v>
      </c>
      <c r="BI154" s="153">
        <f t="shared" si="8"/>
        <v>0</v>
      </c>
      <c r="BJ154" s="13" t="s">
        <v>87</v>
      </c>
      <c r="BK154" s="153">
        <f t="shared" si="9"/>
        <v>0</v>
      </c>
      <c r="BL154" s="13" t="s">
        <v>259</v>
      </c>
      <c r="BM154" s="152" t="s">
        <v>1979</v>
      </c>
    </row>
    <row r="155" spans="2:65" s="1" customFormat="1" ht="21.75" customHeight="1">
      <c r="B155" s="139"/>
      <c r="C155" s="140" t="s">
        <v>388</v>
      </c>
      <c r="D155" s="140" t="s">
        <v>319</v>
      </c>
      <c r="E155" s="141" t="s">
        <v>1497</v>
      </c>
      <c r="F155" s="142" t="s">
        <v>1498</v>
      </c>
      <c r="G155" s="143" t="s">
        <v>433</v>
      </c>
      <c r="H155" s="144">
        <v>12</v>
      </c>
      <c r="I155" s="145"/>
      <c r="J155" s="146">
        <f t="shared" si="0"/>
        <v>0</v>
      </c>
      <c r="K155" s="147"/>
      <c r="L155" s="28"/>
      <c r="M155" s="148" t="s">
        <v>1</v>
      </c>
      <c r="N155" s="149" t="s">
        <v>41</v>
      </c>
      <c r="P155" s="150">
        <f t="shared" si="1"/>
        <v>0</v>
      </c>
      <c r="Q155" s="150">
        <v>0</v>
      </c>
      <c r="R155" s="150">
        <f t="shared" si="2"/>
        <v>0</v>
      </c>
      <c r="S155" s="150">
        <v>0</v>
      </c>
      <c r="T155" s="151">
        <f t="shared" si="3"/>
        <v>0</v>
      </c>
      <c r="AR155" s="152" t="s">
        <v>259</v>
      </c>
      <c r="AT155" s="152" t="s">
        <v>319</v>
      </c>
      <c r="AU155" s="152" t="s">
        <v>82</v>
      </c>
      <c r="AY155" s="13" t="s">
        <v>317</v>
      </c>
      <c r="BE155" s="153">
        <f t="shared" si="4"/>
        <v>0</v>
      </c>
      <c r="BF155" s="153">
        <f t="shared" si="5"/>
        <v>0</v>
      </c>
      <c r="BG155" s="153">
        <f t="shared" si="6"/>
        <v>0</v>
      </c>
      <c r="BH155" s="153">
        <f t="shared" si="7"/>
        <v>0</v>
      </c>
      <c r="BI155" s="153">
        <f t="shared" si="8"/>
        <v>0</v>
      </c>
      <c r="BJ155" s="13" t="s">
        <v>87</v>
      </c>
      <c r="BK155" s="153">
        <f t="shared" si="9"/>
        <v>0</v>
      </c>
      <c r="BL155" s="13" t="s">
        <v>259</v>
      </c>
      <c r="BM155" s="152" t="s">
        <v>1980</v>
      </c>
    </row>
    <row r="156" spans="2:65" s="1" customFormat="1" ht="21.75" customHeight="1">
      <c r="B156" s="139"/>
      <c r="C156" s="154" t="s">
        <v>392</v>
      </c>
      <c r="D156" s="154" t="s">
        <v>353</v>
      </c>
      <c r="E156" s="155" t="s">
        <v>1500</v>
      </c>
      <c r="F156" s="156" t="s">
        <v>1498</v>
      </c>
      <c r="G156" s="157" t="s">
        <v>433</v>
      </c>
      <c r="H156" s="158">
        <v>12</v>
      </c>
      <c r="I156" s="159"/>
      <c r="J156" s="160">
        <f t="shared" si="0"/>
        <v>0</v>
      </c>
      <c r="K156" s="161"/>
      <c r="L156" s="162"/>
      <c r="M156" s="163" t="s">
        <v>1</v>
      </c>
      <c r="N156" s="164" t="s">
        <v>41</v>
      </c>
      <c r="P156" s="150">
        <f t="shared" si="1"/>
        <v>0</v>
      </c>
      <c r="Q156" s="150">
        <v>0</v>
      </c>
      <c r="R156" s="150">
        <f t="shared" si="2"/>
        <v>0</v>
      </c>
      <c r="S156" s="150">
        <v>0</v>
      </c>
      <c r="T156" s="151">
        <f t="shared" si="3"/>
        <v>0</v>
      </c>
      <c r="AR156" s="152" t="s">
        <v>271</v>
      </c>
      <c r="AT156" s="152" t="s">
        <v>353</v>
      </c>
      <c r="AU156" s="152" t="s">
        <v>82</v>
      </c>
      <c r="AY156" s="13" t="s">
        <v>317</v>
      </c>
      <c r="BE156" s="153">
        <f t="shared" si="4"/>
        <v>0</v>
      </c>
      <c r="BF156" s="153">
        <f t="shared" si="5"/>
        <v>0</v>
      </c>
      <c r="BG156" s="153">
        <f t="shared" si="6"/>
        <v>0</v>
      </c>
      <c r="BH156" s="153">
        <f t="shared" si="7"/>
        <v>0</v>
      </c>
      <c r="BI156" s="153">
        <f t="shared" si="8"/>
        <v>0</v>
      </c>
      <c r="BJ156" s="13" t="s">
        <v>87</v>
      </c>
      <c r="BK156" s="153">
        <f t="shared" si="9"/>
        <v>0</v>
      </c>
      <c r="BL156" s="13" t="s">
        <v>259</v>
      </c>
      <c r="BM156" s="152" t="s">
        <v>1981</v>
      </c>
    </row>
    <row r="157" spans="2:65" s="1" customFormat="1" ht="24.15" customHeight="1">
      <c r="B157" s="139"/>
      <c r="C157" s="140" t="s">
        <v>396</v>
      </c>
      <c r="D157" s="140" t="s">
        <v>319</v>
      </c>
      <c r="E157" s="141" t="s">
        <v>1502</v>
      </c>
      <c r="F157" s="142" t="s">
        <v>1503</v>
      </c>
      <c r="G157" s="143" t="s">
        <v>433</v>
      </c>
      <c r="H157" s="144">
        <v>8</v>
      </c>
      <c r="I157" s="145"/>
      <c r="J157" s="146">
        <f t="shared" si="0"/>
        <v>0</v>
      </c>
      <c r="K157" s="147"/>
      <c r="L157" s="28"/>
      <c r="M157" s="148" t="s">
        <v>1</v>
      </c>
      <c r="N157" s="149" t="s">
        <v>41</v>
      </c>
      <c r="P157" s="150">
        <f t="shared" si="1"/>
        <v>0</v>
      </c>
      <c r="Q157" s="150">
        <v>0</v>
      </c>
      <c r="R157" s="150">
        <f t="shared" si="2"/>
        <v>0</v>
      </c>
      <c r="S157" s="150">
        <v>0</v>
      </c>
      <c r="T157" s="151">
        <f t="shared" si="3"/>
        <v>0</v>
      </c>
      <c r="AR157" s="152" t="s">
        <v>259</v>
      </c>
      <c r="AT157" s="152" t="s">
        <v>319</v>
      </c>
      <c r="AU157" s="152" t="s">
        <v>82</v>
      </c>
      <c r="AY157" s="13" t="s">
        <v>317</v>
      </c>
      <c r="BE157" s="153">
        <f t="shared" si="4"/>
        <v>0</v>
      </c>
      <c r="BF157" s="153">
        <f t="shared" si="5"/>
        <v>0</v>
      </c>
      <c r="BG157" s="153">
        <f t="shared" si="6"/>
        <v>0</v>
      </c>
      <c r="BH157" s="153">
        <f t="shared" si="7"/>
        <v>0</v>
      </c>
      <c r="BI157" s="153">
        <f t="shared" si="8"/>
        <v>0</v>
      </c>
      <c r="BJ157" s="13" t="s">
        <v>87</v>
      </c>
      <c r="BK157" s="153">
        <f t="shared" si="9"/>
        <v>0</v>
      </c>
      <c r="BL157" s="13" t="s">
        <v>259</v>
      </c>
      <c r="BM157" s="152" t="s">
        <v>1982</v>
      </c>
    </row>
    <row r="158" spans="2:65" s="1" customFormat="1" ht="24.15" customHeight="1">
      <c r="B158" s="139"/>
      <c r="C158" s="154" t="s">
        <v>398</v>
      </c>
      <c r="D158" s="154" t="s">
        <v>353</v>
      </c>
      <c r="E158" s="155" t="s">
        <v>1505</v>
      </c>
      <c r="F158" s="156" t="s">
        <v>1503</v>
      </c>
      <c r="G158" s="157" t="s">
        <v>433</v>
      </c>
      <c r="H158" s="158">
        <v>8</v>
      </c>
      <c r="I158" s="159"/>
      <c r="J158" s="160">
        <f t="shared" si="0"/>
        <v>0</v>
      </c>
      <c r="K158" s="161"/>
      <c r="L158" s="162"/>
      <c r="M158" s="163" t="s">
        <v>1</v>
      </c>
      <c r="N158" s="164" t="s">
        <v>41</v>
      </c>
      <c r="P158" s="150">
        <f t="shared" si="1"/>
        <v>0</v>
      </c>
      <c r="Q158" s="150">
        <v>0</v>
      </c>
      <c r="R158" s="150">
        <f t="shared" si="2"/>
        <v>0</v>
      </c>
      <c r="S158" s="150">
        <v>0</v>
      </c>
      <c r="T158" s="151">
        <f t="shared" si="3"/>
        <v>0</v>
      </c>
      <c r="AR158" s="152" t="s">
        <v>271</v>
      </c>
      <c r="AT158" s="152" t="s">
        <v>353</v>
      </c>
      <c r="AU158" s="152" t="s">
        <v>82</v>
      </c>
      <c r="AY158" s="13" t="s">
        <v>317</v>
      </c>
      <c r="BE158" s="153">
        <f t="shared" si="4"/>
        <v>0</v>
      </c>
      <c r="BF158" s="153">
        <f t="shared" si="5"/>
        <v>0</v>
      </c>
      <c r="BG158" s="153">
        <f t="shared" si="6"/>
        <v>0</v>
      </c>
      <c r="BH158" s="153">
        <f t="shared" si="7"/>
        <v>0</v>
      </c>
      <c r="BI158" s="153">
        <f t="shared" si="8"/>
        <v>0</v>
      </c>
      <c r="BJ158" s="13" t="s">
        <v>87</v>
      </c>
      <c r="BK158" s="153">
        <f t="shared" si="9"/>
        <v>0</v>
      </c>
      <c r="BL158" s="13" t="s">
        <v>259</v>
      </c>
      <c r="BM158" s="152" t="s">
        <v>1983</v>
      </c>
    </row>
    <row r="159" spans="2:65" s="1" customFormat="1" ht="24.15" customHeight="1">
      <c r="B159" s="139"/>
      <c r="C159" s="140" t="s">
        <v>402</v>
      </c>
      <c r="D159" s="140" t="s">
        <v>319</v>
      </c>
      <c r="E159" s="141" t="s">
        <v>1507</v>
      </c>
      <c r="F159" s="142" t="s">
        <v>1984</v>
      </c>
      <c r="G159" s="143" t="s">
        <v>433</v>
      </c>
      <c r="H159" s="144">
        <v>1</v>
      </c>
      <c r="I159" s="145"/>
      <c r="J159" s="146">
        <f t="shared" si="0"/>
        <v>0</v>
      </c>
      <c r="K159" s="147"/>
      <c r="L159" s="28"/>
      <c r="M159" s="148" t="s">
        <v>1</v>
      </c>
      <c r="N159" s="149" t="s">
        <v>41</v>
      </c>
      <c r="P159" s="150">
        <f t="shared" si="1"/>
        <v>0</v>
      </c>
      <c r="Q159" s="150">
        <v>0</v>
      </c>
      <c r="R159" s="150">
        <f t="shared" si="2"/>
        <v>0</v>
      </c>
      <c r="S159" s="150">
        <v>0</v>
      </c>
      <c r="T159" s="151">
        <f t="shared" si="3"/>
        <v>0</v>
      </c>
      <c r="AR159" s="152" t="s">
        <v>259</v>
      </c>
      <c r="AT159" s="152" t="s">
        <v>319</v>
      </c>
      <c r="AU159" s="152" t="s">
        <v>82</v>
      </c>
      <c r="AY159" s="13" t="s">
        <v>317</v>
      </c>
      <c r="BE159" s="153">
        <f t="shared" si="4"/>
        <v>0</v>
      </c>
      <c r="BF159" s="153">
        <f t="shared" si="5"/>
        <v>0</v>
      </c>
      <c r="BG159" s="153">
        <f t="shared" si="6"/>
        <v>0</v>
      </c>
      <c r="BH159" s="153">
        <f t="shared" si="7"/>
        <v>0</v>
      </c>
      <c r="BI159" s="153">
        <f t="shared" si="8"/>
        <v>0</v>
      </c>
      <c r="BJ159" s="13" t="s">
        <v>87</v>
      </c>
      <c r="BK159" s="153">
        <f t="shared" si="9"/>
        <v>0</v>
      </c>
      <c r="BL159" s="13" t="s">
        <v>259</v>
      </c>
      <c r="BM159" s="152" t="s">
        <v>1985</v>
      </c>
    </row>
    <row r="160" spans="2:65" s="1" customFormat="1" ht="16.5" customHeight="1">
      <c r="B160" s="139"/>
      <c r="C160" s="154" t="s">
        <v>408</v>
      </c>
      <c r="D160" s="154" t="s">
        <v>353</v>
      </c>
      <c r="E160" s="155" t="s">
        <v>1510</v>
      </c>
      <c r="F160" s="156" t="s">
        <v>1986</v>
      </c>
      <c r="G160" s="157" t="s">
        <v>433</v>
      </c>
      <c r="H160" s="158">
        <v>1</v>
      </c>
      <c r="I160" s="159"/>
      <c r="J160" s="160">
        <f t="shared" si="0"/>
        <v>0</v>
      </c>
      <c r="K160" s="161"/>
      <c r="L160" s="162"/>
      <c r="M160" s="163" t="s">
        <v>1</v>
      </c>
      <c r="N160" s="164" t="s">
        <v>41</v>
      </c>
      <c r="P160" s="150">
        <f t="shared" si="1"/>
        <v>0</v>
      </c>
      <c r="Q160" s="150">
        <v>0</v>
      </c>
      <c r="R160" s="150">
        <f t="shared" si="2"/>
        <v>0</v>
      </c>
      <c r="S160" s="150">
        <v>0</v>
      </c>
      <c r="T160" s="151">
        <f t="shared" si="3"/>
        <v>0</v>
      </c>
      <c r="AR160" s="152" t="s">
        <v>271</v>
      </c>
      <c r="AT160" s="152" t="s">
        <v>353</v>
      </c>
      <c r="AU160" s="152" t="s">
        <v>82</v>
      </c>
      <c r="AY160" s="13" t="s">
        <v>317</v>
      </c>
      <c r="BE160" s="153">
        <f t="shared" si="4"/>
        <v>0</v>
      </c>
      <c r="BF160" s="153">
        <f t="shared" si="5"/>
        <v>0</v>
      </c>
      <c r="BG160" s="153">
        <f t="shared" si="6"/>
        <v>0</v>
      </c>
      <c r="BH160" s="153">
        <f t="shared" si="7"/>
        <v>0</v>
      </c>
      <c r="BI160" s="153">
        <f t="shared" si="8"/>
        <v>0</v>
      </c>
      <c r="BJ160" s="13" t="s">
        <v>87</v>
      </c>
      <c r="BK160" s="153">
        <f t="shared" si="9"/>
        <v>0</v>
      </c>
      <c r="BL160" s="13" t="s">
        <v>259</v>
      </c>
      <c r="BM160" s="152" t="s">
        <v>1987</v>
      </c>
    </row>
    <row r="161" spans="2:65" s="1" customFormat="1" ht="16.5" customHeight="1">
      <c r="B161" s="139"/>
      <c r="C161" s="154" t="s">
        <v>410</v>
      </c>
      <c r="D161" s="154" t="s">
        <v>353</v>
      </c>
      <c r="E161" s="155" t="s">
        <v>1513</v>
      </c>
      <c r="F161" s="156" t="s">
        <v>1988</v>
      </c>
      <c r="G161" s="157" t="s">
        <v>433</v>
      </c>
      <c r="H161" s="158">
        <v>1</v>
      </c>
      <c r="I161" s="159"/>
      <c r="J161" s="160">
        <f t="shared" si="0"/>
        <v>0</v>
      </c>
      <c r="K161" s="161"/>
      <c r="L161" s="162"/>
      <c r="M161" s="163" t="s">
        <v>1</v>
      </c>
      <c r="N161" s="164" t="s">
        <v>41</v>
      </c>
      <c r="P161" s="150">
        <f t="shared" si="1"/>
        <v>0</v>
      </c>
      <c r="Q161" s="150">
        <v>0</v>
      </c>
      <c r="R161" s="150">
        <f t="shared" si="2"/>
        <v>0</v>
      </c>
      <c r="S161" s="150">
        <v>0</v>
      </c>
      <c r="T161" s="151">
        <f t="shared" si="3"/>
        <v>0</v>
      </c>
      <c r="AR161" s="152" t="s">
        <v>271</v>
      </c>
      <c r="AT161" s="152" t="s">
        <v>353</v>
      </c>
      <c r="AU161" s="152" t="s">
        <v>82</v>
      </c>
      <c r="AY161" s="13" t="s">
        <v>317</v>
      </c>
      <c r="BE161" s="153">
        <f t="shared" si="4"/>
        <v>0</v>
      </c>
      <c r="BF161" s="153">
        <f t="shared" si="5"/>
        <v>0</v>
      </c>
      <c r="BG161" s="153">
        <f t="shared" si="6"/>
        <v>0</v>
      </c>
      <c r="BH161" s="153">
        <f t="shared" si="7"/>
        <v>0</v>
      </c>
      <c r="BI161" s="153">
        <f t="shared" si="8"/>
        <v>0</v>
      </c>
      <c r="BJ161" s="13" t="s">
        <v>87</v>
      </c>
      <c r="BK161" s="153">
        <f t="shared" si="9"/>
        <v>0</v>
      </c>
      <c r="BL161" s="13" t="s">
        <v>259</v>
      </c>
      <c r="BM161" s="152" t="s">
        <v>1989</v>
      </c>
    </row>
    <row r="162" spans="2:65" s="1" customFormat="1" ht="16.5" customHeight="1">
      <c r="B162" s="139"/>
      <c r="C162" s="154" t="s">
        <v>412</v>
      </c>
      <c r="D162" s="154" t="s">
        <v>353</v>
      </c>
      <c r="E162" s="155" t="s">
        <v>1990</v>
      </c>
      <c r="F162" s="156" t="s">
        <v>1991</v>
      </c>
      <c r="G162" s="157" t="s">
        <v>433</v>
      </c>
      <c r="H162" s="158">
        <v>2</v>
      </c>
      <c r="I162" s="159"/>
      <c r="J162" s="160">
        <f t="shared" si="0"/>
        <v>0</v>
      </c>
      <c r="K162" s="161"/>
      <c r="L162" s="162"/>
      <c r="M162" s="163" t="s">
        <v>1</v>
      </c>
      <c r="N162" s="164" t="s">
        <v>41</v>
      </c>
      <c r="P162" s="150">
        <f t="shared" si="1"/>
        <v>0</v>
      </c>
      <c r="Q162" s="150">
        <v>0</v>
      </c>
      <c r="R162" s="150">
        <f t="shared" si="2"/>
        <v>0</v>
      </c>
      <c r="S162" s="150">
        <v>0</v>
      </c>
      <c r="T162" s="151">
        <f t="shared" si="3"/>
        <v>0</v>
      </c>
      <c r="AR162" s="152" t="s">
        <v>271</v>
      </c>
      <c r="AT162" s="152" t="s">
        <v>353</v>
      </c>
      <c r="AU162" s="152" t="s">
        <v>82</v>
      </c>
      <c r="AY162" s="13" t="s">
        <v>317</v>
      </c>
      <c r="BE162" s="153">
        <f t="shared" si="4"/>
        <v>0</v>
      </c>
      <c r="BF162" s="153">
        <f t="shared" si="5"/>
        <v>0</v>
      </c>
      <c r="BG162" s="153">
        <f t="shared" si="6"/>
        <v>0</v>
      </c>
      <c r="BH162" s="153">
        <f t="shared" si="7"/>
        <v>0</v>
      </c>
      <c r="BI162" s="153">
        <f t="shared" si="8"/>
        <v>0</v>
      </c>
      <c r="BJ162" s="13" t="s">
        <v>87</v>
      </c>
      <c r="BK162" s="153">
        <f t="shared" si="9"/>
        <v>0</v>
      </c>
      <c r="BL162" s="13" t="s">
        <v>259</v>
      </c>
      <c r="BM162" s="152" t="s">
        <v>1992</v>
      </c>
    </row>
    <row r="163" spans="2:65" s="1" customFormat="1" ht="16.5" customHeight="1">
      <c r="B163" s="139"/>
      <c r="C163" s="154" t="s">
        <v>414</v>
      </c>
      <c r="D163" s="154" t="s">
        <v>353</v>
      </c>
      <c r="E163" s="155" t="s">
        <v>1516</v>
      </c>
      <c r="F163" s="156" t="s">
        <v>1517</v>
      </c>
      <c r="G163" s="157" t="s">
        <v>440</v>
      </c>
      <c r="H163" s="158">
        <v>1</v>
      </c>
      <c r="I163" s="159"/>
      <c r="J163" s="160">
        <f t="shared" si="0"/>
        <v>0</v>
      </c>
      <c r="K163" s="161"/>
      <c r="L163" s="162"/>
      <c r="M163" s="163" t="s">
        <v>1</v>
      </c>
      <c r="N163" s="164" t="s">
        <v>41</v>
      </c>
      <c r="P163" s="150">
        <f t="shared" si="1"/>
        <v>0</v>
      </c>
      <c r="Q163" s="150">
        <v>1.3999999999999999E-4</v>
      </c>
      <c r="R163" s="150">
        <f t="shared" si="2"/>
        <v>1.3999999999999999E-4</v>
      </c>
      <c r="S163" s="150">
        <v>0</v>
      </c>
      <c r="T163" s="151">
        <f t="shared" si="3"/>
        <v>0</v>
      </c>
      <c r="AR163" s="152" t="s">
        <v>271</v>
      </c>
      <c r="AT163" s="152" t="s">
        <v>353</v>
      </c>
      <c r="AU163" s="152" t="s">
        <v>82</v>
      </c>
      <c r="AY163" s="13" t="s">
        <v>317</v>
      </c>
      <c r="BE163" s="153">
        <f t="shared" si="4"/>
        <v>0</v>
      </c>
      <c r="BF163" s="153">
        <f t="shared" si="5"/>
        <v>0</v>
      </c>
      <c r="BG163" s="153">
        <f t="shared" si="6"/>
        <v>0</v>
      </c>
      <c r="BH163" s="153">
        <f t="shared" si="7"/>
        <v>0</v>
      </c>
      <c r="BI163" s="153">
        <f t="shared" si="8"/>
        <v>0</v>
      </c>
      <c r="BJ163" s="13" t="s">
        <v>87</v>
      </c>
      <c r="BK163" s="153">
        <f t="shared" si="9"/>
        <v>0</v>
      </c>
      <c r="BL163" s="13" t="s">
        <v>259</v>
      </c>
      <c r="BM163" s="152" t="s">
        <v>1993</v>
      </c>
    </row>
    <row r="164" spans="2:65" s="1" customFormat="1" ht="16.5" customHeight="1">
      <c r="B164" s="139"/>
      <c r="C164" s="140" t="s">
        <v>416</v>
      </c>
      <c r="D164" s="140" t="s">
        <v>319</v>
      </c>
      <c r="E164" s="141" t="s">
        <v>1519</v>
      </c>
      <c r="F164" s="142" t="s">
        <v>1520</v>
      </c>
      <c r="G164" s="143" t="s">
        <v>452</v>
      </c>
      <c r="H164" s="144">
        <v>75</v>
      </c>
      <c r="I164" s="145"/>
      <c r="J164" s="146">
        <f t="shared" si="0"/>
        <v>0</v>
      </c>
      <c r="K164" s="147"/>
      <c r="L164" s="28"/>
      <c r="M164" s="148" t="s">
        <v>1</v>
      </c>
      <c r="N164" s="149" t="s">
        <v>41</v>
      </c>
      <c r="P164" s="150">
        <f t="shared" si="1"/>
        <v>0</v>
      </c>
      <c r="Q164" s="150">
        <v>0</v>
      </c>
      <c r="R164" s="150">
        <f t="shared" si="2"/>
        <v>0</v>
      </c>
      <c r="S164" s="150">
        <v>0</v>
      </c>
      <c r="T164" s="151">
        <f t="shared" si="3"/>
        <v>0</v>
      </c>
      <c r="AR164" s="152" t="s">
        <v>259</v>
      </c>
      <c r="AT164" s="152" t="s">
        <v>319</v>
      </c>
      <c r="AU164" s="152" t="s">
        <v>82</v>
      </c>
      <c r="AY164" s="13" t="s">
        <v>317</v>
      </c>
      <c r="BE164" s="153">
        <f t="shared" si="4"/>
        <v>0</v>
      </c>
      <c r="BF164" s="153">
        <f t="shared" si="5"/>
        <v>0</v>
      </c>
      <c r="BG164" s="153">
        <f t="shared" si="6"/>
        <v>0</v>
      </c>
      <c r="BH164" s="153">
        <f t="shared" si="7"/>
        <v>0</v>
      </c>
      <c r="BI164" s="153">
        <f t="shared" si="8"/>
        <v>0</v>
      </c>
      <c r="BJ164" s="13" t="s">
        <v>87</v>
      </c>
      <c r="BK164" s="153">
        <f t="shared" si="9"/>
        <v>0</v>
      </c>
      <c r="BL164" s="13" t="s">
        <v>259</v>
      </c>
      <c r="BM164" s="152" t="s">
        <v>1994</v>
      </c>
    </row>
    <row r="165" spans="2:65" s="1" customFormat="1" ht="16.5" customHeight="1">
      <c r="B165" s="139"/>
      <c r="C165" s="154" t="s">
        <v>418</v>
      </c>
      <c r="D165" s="154" t="s">
        <v>353</v>
      </c>
      <c r="E165" s="155" t="s">
        <v>1522</v>
      </c>
      <c r="F165" s="156" t="s">
        <v>1523</v>
      </c>
      <c r="G165" s="157" t="s">
        <v>452</v>
      </c>
      <c r="H165" s="158">
        <v>75</v>
      </c>
      <c r="I165" s="159"/>
      <c r="J165" s="160">
        <f t="shared" si="0"/>
        <v>0</v>
      </c>
      <c r="K165" s="161"/>
      <c r="L165" s="162"/>
      <c r="M165" s="163" t="s">
        <v>1</v>
      </c>
      <c r="N165" s="164" t="s">
        <v>41</v>
      </c>
      <c r="P165" s="150">
        <f t="shared" si="1"/>
        <v>0</v>
      </c>
      <c r="Q165" s="150">
        <v>0</v>
      </c>
      <c r="R165" s="150">
        <f t="shared" si="2"/>
        <v>0</v>
      </c>
      <c r="S165" s="150">
        <v>0</v>
      </c>
      <c r="T165" s="151">
        <f t="shared" si="3"/>
        <v>0</v>
      </c>
      <c r="AR165" s="152" t="s">
        <v>271</v>
      </c>
      <c r="AT165" s="152" t="s">
        <v>353</v>
      </c>
      <c r="AU165" s="152" t="s">
        <v>82</v>
      </c>
      <c r="AY165" s="13" t="s">
        <v>317</v>
      </c>
      <c r="BE165" s="153">
        <f t="shared" si="4"/>
        <v>0</v>
      </c>
      <c r="BF165" s="153">
        <f t="shared" si="5"/>
        <v>0</v>
      </c>
      <c r="BG165" s="153">
        <f t="shared" si="6"/>
        <v>0</v>
      </c>
      <c r="BH165" s="153">
        <f t="shared" si="7"/>
        <v>0</v>
      </c>
      <c r="BI165" s="153">
        <f t="shared" si="8"/>
        <v>0</v>
      </c>
      <c r="BJ165" s="13" t="s">
        <v>87</v>
      </c>
      <c r="BK165" s="153">
        <f t="shared" si="9"/>
        <v>0</v>
      </c>
      <c r="BL165" s="13" t="s">
        <v>259</v>
      </c>
      <c r="BM165" s="152" t="s">
        <v>1995</v>
      </c>
    </row>
    <row r="166" spans="2:65" s="1" customFormat="1" ht="16.5" customHeight="1">
      <c r="B166" s="139"/>
      <c r="C166" s="140" t="s">
        <v>529</v>
      </c>
      <c r="D166" s="140" t="s">
        <v>319</v>
      </c>
      <c r="E166" s="141" t="s">
        <v>1525</v>
      </c>
      <c r="F166" s="142" t="s">
        <v>1526</v>
      </c>
      <c r="G166" s="143" t="s">
        <v>452</v>
      </c>
      <c r="H166" s="144">
        <v>15</v>
      </c>
      <c r="I166" s="145"/>
      <c r="J166" s="146">
        <f t="shared" si="0"/>
        <v>0</v>
      </c>
      <c r="K166" s="147"/>
      <c r="L166" s="28"/>
      <c r="M166" s="148" t="s">
        <v>1</v>
      </c>
      <c r="N166" s="149" t="s">
        <v>41</v>
      </c>
      <c r="P166" s="150">
        <f t="shared" si="1"/>
        <v>0</v>
      </c>
      <c r="Q166" s="150">
        <v>0</v>
      </c>
      <c r="R166" s="150">
        <f t="shared" si="2"/>
        <v>0</v>
      </c>
      <c r="S166" s="150">
        <v>0</v>
      </c>
      <c r="T166" s="151">
        <f t="shared" si="3"/>
        <v>0</v>
      </c>
      <c r="AR166" s="152" t="s">
        <v>259</v>
      </c>
      <c r="AT166" s="152" t="s">
        <v>319</v>
      </c>
      <c r="AU166" s="152" t="s">
        <v>82</v>
      </c>
      <c r="AY166" s="13" t="s">
        <v>317</v>
      </c>
      <c r="BE166" s="153">
        <f t="shared" si="4"/>
        <v>0</v>
      </c>
      <c r="BF166" s="153">
        <f t="shared" si="5"/>
        <v>0</v>
      </c>
      <c r="BG166" s="153">
        <f t="shared" si="6"/>
        <v>0</v>
      </c>
      <c r="BH166" s="153">
        <f t="shared" si="7"/>
        <v>0</v>
      </c>
      <c r="BI166" s="153">
        <f t="shared" si="8"/>
        <v>0</v>
      </c>
      <c r="BJ166" s="13" t="s">
        <v>87</v>
      </c>
      <c r="BK166" s="153">
        <f t="shared" si="9"/>
        <v>0</v>
      </c>
      <c r="BL166" s="13" t="s">
        <v>259</v>
      </c>
      <c r="BM166" s="152" t="s">
        <v>1996</v>
      </c>
    </row>
    <row r="167" spans="2:65" s="1" customFormat="1" ht="16.5" customHeight="1">
      <c r="B167" s="139"/>
      <c r="C167" s="154" t="s">
        <v>780</v>
      </c>
      <c r="D167" s="154" t="s">
        <v>353</v>
      </c>
      <c r="E167" s="155" t="s">
        <v>1528</v>
      </c>
      <c r="F167" s="156" t="s">
        <v>1529</v>
      </c>
      <c r="G167" s="157" t="s">
        <v>452</v>
      </c>
      <c r="H167" s="158">
        <v>15</v>
      </c>
      <c r="I167" s="159"/>
      <c r="J167" s="160">
        <f t="shared" si="0"/>
        <v>0</v>
      </c>
      <c r="K167" s="161"/>
      <c r="L167" s="162"/>
      <c r="M167" s="163" t="s">
        <v>1</v>
      </c>
      <c r="N167" s="164" t="s">
        <v>41</v>
      </c>
      <c r="P167" s="150">
        <f t="shared" si="1"/>
        <v>0</v>
      </c>
      <c r="Q167" s="150">
        <v>0</v>
      </c>
      <c r="R167" s="150">
        <f t="shared" si="2"/>
        <v>0</v>
      </c>
      <c r="S167" s="150">
        <v>0</v>
      </c>
      <c r="T167" s="151">
        <f t="shared" si="3"/>
        <v>0</v>
      </c>
      <c r="AR167" s="152" t="s">
        <v>271</v>
      </c>
      <c r="AT167" s="152" t="s">
        <v>353</v>
      </c>
      <c r="AU167" s="152" t="s">
        <v>82</v>
      </c>
      <c r="AY167" s="13" t="s">
        <v>317</v>
      </c>
      <c r="BE167" s="153">
        <f t="shared" si="4"/>
        <v>0</v>
      </c>
      <c r="BF167" s="153">
        <f t="shared" si="5"/>
        <v>0</v>
      </c>
      <c r="BG167" s="153">
        <f t="shared" si="6"/>
        <v>0</v>
      </c>
      <c r="BH167" s="153">
        <f t="shared" si="7"/>
        <v>0</v>
      </c>
      <c r="BI167" s="153">
        <f t="shared" si="8"/>
        <v>0</v>
      </c>
      <c r="BJ167" s="13" t="s">
        <v>87</v>
      </c>
      <c r="BK167" s="153">
        <f t="shared" si="9"/>
        <v>0</v>
      </c>
      <c r="BL167" s="13" t="s">
        <v>259</v>
      </c>
      <c r="BM167" s="152" t="s">
        <v>1997</v>
      </c>
    </row>
    <row r="168" spans="2:65" s="1" customFormat="1" ht="16.5" customHeight="1">
      <c r="B168" s="139"/>
      <c r="C168" s="140" t="s">
        <v>784</v>
      </c>
      <c r="D168" s="140" t="s">
        <v>319</v>
      </c>
      <c r="E168" s="141" t="s">
        <v>1998</v>
      </c>
      <c r="F168" s="142" t="s">
        <v>1999</v>
      </c>
      <c r="G168" s="143" t="s">
        <v>433</v>
      </c>
      <c r="H168" s="144">
        <v>4</v>
      </c>
      <c r="I168" s="145"/>
      <c r="J168" s="146">
        <f t="shared" si="0"/>
        <v>0</v>
      </c>
      <c r="K168" s="147"/>
      <c r="L168" s="28"/>
      <c r="M168" s="148" t="s">
        <v>1</v>
      </c>
      <c r="N168" s="149" t="s">
        <v>41</v>
      </c>
      <c r="P168" s="150">
        <f t="shared" si="1"/>
        <v>0</v>
      </c>
      <c r="Q168" s="150">
        <v>0</v>
      </c>
      <c r="R168" s="150">
        <f t="shared" si="2"/>
        <v>0</v>
      </c>
      <c r="S168" s="150">
        <v>0</v>
      </c>
      <c r="T168" s="151">
        <f t="shared" si="3"/>
        <v>0</v>
      </c>
      <c r="AR168" s="152" t="s">
        <v>259</v>
      </c>
      <c r="AT168" s="152" t="s">
        <v>319</v>
      </c>
      <c r="AU168" s="152" t="s">
        <v>82</v>
      </c>
      <c r="AY168" s="13" t="s">
        <v>317</v>
      </c>
      <c r="BE168" s="153">
        <f t="shared" si="4"/>
        <v>0</v>
      </c>
      <c r="BF168" s="153">
        <f t="shared" si="5"/>
        <v>0</v>
      </c>
      <c r="BG168" s="153">
        <f t="shared" si="6"/>
        <v>0</v>
      </c>
      <c r="BH168" s="153">
        <f t="shared" si="7"/>
        <v>0</v>
      </c>
      <c r="BI168" s="153">
        <f t="shared" si="8"/>
        <v>0</v>
      </c>
      <c r="BJ168" s="13" t="s">
        <v>87</v>
      </c>
      <c r="BK168" s="153">
        <f t="shared" si="9"/>
        <v>0</v>
      </c>
      <c r="BL168" s="13" t="s">
        <v>259</v>
      </c>
      <c r="BM168" s="152" t="s">
        <v>2000</v>
      </c>
    </row>
    <row r="169" spans="2:65" s="1" customFormat="1" ht="16.5" customHeight="1">
      <c r="B169" s="139"/>
      <c r="C169" s="154" t="s">
        <v>788</v>
      </c>
      <c r="D169" s="154" t="s">
        <v>353</v>
      </c>
      <c r="E169" s="155" t="s">
        <v>2001</v>
      </c>
      <c r="F169" s="156" t="s">
        <v>1999</v>
      </c>
      <c r="G169" s="157" t="s">
        <v>433</v>
      </c>
      <c r="H169" s="158">
        <v>4</v>
      </c>
      <c r="I169" s="159"/>
      <c r="J169" s="160">
        <f t="shared" si="0"/>
        <v>0</v>
      </c>
      <c r="K169" s="161"/>
      <c r="L169" s="162"/>
      <c r="M169" s="163" t="s">
        <v>1</v>
      </c>
      <c r="N169" s="164" t="s">
        <v>41</v>
      </c>
      <c r="P169" s="150">
        <f t="shared" si="1"/>
        <v>0</v>
      </c>
      <c r="Q169" s="150">
        <v>0</v>
      </c>
      <c r="R169" s="150">
        <f t="shared" si="2"/>
        <v>0</v>
      </c>
      <c r="S169" s="150">
        <v>0</v>
      </c>
      <c r="T169" s="151">
        <f t="shared" si="3"/>
        <v>0</v>
      </c>
      <c r="AR169" s="152" t="s">
        <v>271</v>
      </c>
      <c r="AT169" s="152" t="s">
        <v>353</v>
      </c>
      <c r="AU169" s="152" t="s">
        <v>82</v>
      </c>
      <c r="AY169" s="13" t="s">
        <v>317</v>
      </c>
      <c r="BE169" s="153">
        <f t="shared" si="4"/>
        <v>0</v>
      </c>
      <c r="BF169" s="153">
        <f t="shared" si="5"/>
        <v>0</v>
      </c>
      <c r="BG169" s="153">
        <f t="shared" si="6"/>
        <v>0</v>
      </c>
      <c r="BH169" s="153">
        <f t="shared" si="7"/>
        <v>0</v>
      </c>
      <c r="BI169" s="153">
        <f t="shared" si="8"/>
        <v>0</v>
      </c>
      <c r="BJ169" s="13" t="s">
        <v>87</v>
      </c>
      <c r="BK169" s="153">
        <f t="shared" si="9"/>
        <v>0</v>
      </c>
      <c r="BL169" s="13" t="s">
        <v>259</v>
      </c>
      <c r="BM169" s="152" t="s">
        <v>2002</v>
      </c>
    </row>
    <row r="170" spans="2:65" s="11" customFormat="1" ht="25.95" customHeight="1">
      <c r="B170" s="127"/>
      <c r="D170" s="128" t="s">
        <v>74</v>
      </c>
      <c r="E170" s="129" t="s">
        <v>1531</v>
      </c>
      <c r="F170" s="129" t="s">
        <v>95</v>
      </c>
      <c r="I170" s="130"/>
      <c r="J170" s="131">
        <f>BK170</f>
        <v>0</v>
      </c>
      <c r="L170" s="127"/>
      <c r="M170" s="132"/>
      <c r="P170" s="133">
        <f>SUM(P171:P228)</f>
        <v>0</v>
      </c>
      <c r="R170" s="133">
        <f>SUM(R171:R228)</f>
        <v>0</v>
      </c>
      <c r="T170" s="134">
        <f>SUM(T171:T228)</f>
        <v>0</v>
      </c>
      <c r="AR170" s="128" t="s">
        <v>82</v>
      </c>
      <c r="AT170" s="135" t="s">
        <v>74</v>
      </c>
      <c r="AU170" s="135" t="s">
        <v>75</v>
      </c>
      <c r="AY170" s="128" t="s">
        <v>317</v>
      </c>
      <c r="BK170" s="136">
        <f>SUM(BK171:BK228)</f>
        <v>0</v>
      </c>
    </row>
    <row r="171" spans="2:65" s="1" customFormat="1" ht="24.15" customHeight="1">
      <c r="B171" s="139"/>
      <c r="C171" s="140" t="s">
        <v>792</v>
      </c>
      <c r="D171" s="140" t="s">
        <v>319</v>
      </c>
      <c r="E171" s="141" t="s">
        <v>1532</v>
      </c>
      <c r="F171" s="142" t="s">
        <v>2003</v>
      </c>
      <c r="G171" s="143" t="s">
        <v>452</v>
      </c>
      <c r="H171" s="144">
        <v>300</v>
      </c>
      <c r="I171" s="145"/>
      <c r="J171" s="146">
        <f t="shared" ref="J171:J202" si="10">ROUND(I171*H171,2)</f>
        <v>0</v>
      </c>
      <c r="K171" s="147"/>
      <c r="L171" s="28"/>
      <c r="M171" s="148" t="s">
        <v>1</v>
      </c>
      <c r="N171" s="149" t="s">
        <v>41</v>
      </c>
      <c r="P171" s="150">
        <f t="shared" ref="P171:P202" si="11">O171*H171</f>
        <v>0</v>
      </c>
      <c r="Q171" s="150">
        <v>0</v>
      </c>
      <c r="R171" s="150">
        <f t="shared" ref="R171:R202" si="12">Q171*H171</f>
        <v>0</v>
      </c>
      <c r="S171" s="150">
        <v>0</v>
      </c>
      <c r="T171" s="151">
        <f t="shared" ref="T171:T202" si="13">S171*H171</f>
        <v>0</v>
      </c>
      <c r="AR171" s="152" t="s">
        <v>259</v>
      </c>
      <c r="AT171" s="152" t="s">
        <v>319</v>
      </c>
      <c r="AU171" s="152" t="s">
        <v>82</v>
      </c>
      <c r="AY171" s="13" t="s">
        <v>317</v>
      </c>
      <c r="BE171" s="153">
        <f t="shared" ref="BE171:BE202" si="14">IF(N171="základná",J171,0)</f>
        <v>0</v>
      </c>
      <c r="BF171" s="153">
        <f t="shared" ref="BF171:BF202" si="15">IF(N171="znížená",J171,0)</f>
        <v>0</v>
      </c>
      <c r="BG171" s="153">
        <f t="shared" ref="BG171:BG202" si="16">IF(N171="zákl. prenesená",J171,0)</f>
        <v>0</v>
      </c>
      <c r="BH171" s="153">
        <f t="shared" ref="BH171:BH202" si="17">IF(N171="zníž. prenesená",J171,0)</f>
        <v>0</v>
      </c>
      <c r="BI171" s="153">
        <f t="shared" ref="BI171:BI202" si="18">IF(N171="nulová",J171,0)</f>
        <v>0</v>
      </c>
      <c r="BJ171" s="13" t="s">
        <v>87</v>
      </c>
      <c r="BK171" s="153">
        <f t="shared" ref="BK171:BK202" si="19">ROUND(I171*H171,2)</f>
        <v>0</v>
      </c>
      <c r="BL171" s="13" t="s">
        <v>259</v>
      </c>
      <c r="BM171" s="152" t="s">
        <v>2004</v>
      </c>
    </row>
    <row r="172" spans="2:65" s="1" customFormat="1" ht="16.5" customHeight="1">
      <c r="B172" s="139"/>
      <c r="C172" s="154" t="s">
        <v>796</v>
      </c>
      <c r="D172" s="154" t="s">
        <v>353</v>
      </c>
      <c r="E172" s="155" t="s">
        <v>1535</v>
      </c>
      <c r="F172" s="156" t="s">
        <v>2005</v>
      </c>
      <c r="G172" s="157" t="s">
        <v>433</v>
      </c>
      <c r="H172" s="158">
        <v>10</v>
      </c>
      <c r="I172" s="159"/>
      <c r="J172" s="160">
        <f t="shared" si="10"/>
        <v>0</v>
      </c>
      <c r="K172" s="161"/>
      <c r="L172" s="162"/>
      <c r="M172" s="163" t="s">
        <v>1</v>
      </c>
      <c r="N172" s="164" t="s">
        <v>41</v>
      </c>
      <c r="P172" s="150">
        <f t="shared" si="11"/>
        <v>0</v>
      </c>
      <c r="Q172" s="150">
        <v>0</v>
      </c>
      <c r="R172" s="150">
        <f t="shared" si="12"/>
        <v>0</v>
      </c>
      <c r="S172" s="150">
        <v>0</v>
      </c>
      <c r="T172" s="151">
        <f t="shared" si="13"/>
        <v>0</v>
      </c>
      <c r="AR172" s="152" t="s">
        <v>271</v>
      </c>
      <c r="AT172" s="152" t="s">
        <v>353</v>
      </c>
      <c r="AU172" s="152" t="s">
        <v>82</v>
      </c>
      <c r="AY172" s="13" t="s">
        <v>317</v>
      </c>
      <c r="BE172" s="153">
        <f t="shared" si="14"/>
        <v>0</v>
      </c>
      <c r="BF172" s="153">
        <f t="shared" si="15"/>
        <v>0</v>
      </c>
      <c r="BG172" s="153">
        <f t="shared" si="16"/>
        <v>0</v>
      </c>
      <c r="BH172" s="153">
        <f t="shared" si="17"/>
        <v>0</v>
      </c>
      <c r="BI172" s="153">
        <f t="shared" si="18"/>
        <v>0</v>
      </c>
      <c r="BJ172" s="13" t="s">
        <v>87</v>
      </c>
      <c r="BK172" s="153">
        <f t="shared" si="19"/>
        <v>0</v>
      </c>
      <c r="BL172" s="13" t="s">
        <v>259</v>
      </c>
      <c r="BM172" s="152" t="s">
        <v>2006</v>
      </c>
    </row>
    <row r="173" spans="2:65" s="1" customFormat="1" ht="16.5" customHeight="1">
      <c r="B173" s="139"/>
      <c r="C173" s="154" t="s">
        <v>800</v>
      </c>
      <c r="D173" s="154" t="s">
        <v>353</v>
      </c>
      <c r="E173" s="155" t="s">
        <v>1538</v>
      </c>
      <c r="F173" s="156" t="s">
        <v>2007</v>
      </c>
      <c r="G173" s="157" t="s">
        <v>452</v>
      </c>
      <c r="H173" s="158">
        <v>300</v>
      </c>
      <c r="I173" s="159"/>
      <c r="J173" s="160">
        <f t="shared" si="10"/>
        <v>0</v>
      </c>
      <c r="K173" s="161"/>
      <c r="L173" s="162"/>
      <c r="M173" s="163" t="s">
        <v>1</v>
      </c>
      <c r="N173" s="164" t="s">
        <v>41</v>
      </c>
      <c r="P173" s="150">
        <f t="shared" si="11"/>
        <v>0</v>
      </c>
      <c r="Q173" s="150">
        <v>0</v>
      </c>
      <c r="R173" s="150">
        <f t="shared" si="12"/>
        <v>0</v>
      </c>
      <c r="S173" s="150">
        <v>0</v>
      </c>
      <c r="T173" s="151">
        <f t="shared" si="13"/>
        <v>0</v>
      </c>
      <c r="AR173" s="152" t="s">
        <v>271</v>
      </c>
      <c r="AT173" s="152" t="s">
        <v>353</v>
      </c>
      <c r="AU173" s="152" t="s">
        <v>82</v>
      </c>
      <c r="AY173" s="13" t="s">
        <v>317</v>
      </c>
      <c r="BE173" s="153">
        <f t="shared" si="14"/>
        <v>0</v>
      </c>
      <c r="BF173" s="153">
        <f t="shared" si="15"/>
        <v>0</v>
      </c>
      <c r="BG173" s="153">
        <f t="shared" si="16"/>
        <v>0</v>
      </c>
      <c r="BH173" s="153">
        <f t="shared" si="17"/>
        <v>0</v>
      </c>
      <c r="BI173" s="153">
        <f t="shared" si="18"/>
        <v>0</v>
      </c>
      <c r="BJ173" s="13" t="s">
        <v>87</v>
      </c>
      <c r="BK173" s="153">
        <f t="shared" si="19"/>
        <v>0</v>
      </c>
      <c r="BL173" s="13" t="s">
        <v>259</v>
      </c>
      <c r="BM173" s="152" t="s">
        <v>2008</v>
      </c>
    </row>
    <row r="174" spans="2:65" s="1" customFormat="1" ht="16.5" customHeight="1">
      <c r="B174" s="139"/>
      <c r="C174" s="154" t="s">
        <v>804</v>
      </c>
      <c r="D174" s="154" t="s">
        <v>353</v>
      </c>
      <c r="E174" s="155" t="s">
        <v>1541</v>
      </c>
      <c r="F174" s="156" t="s">
        <v>2009</v>
      </c>
      <c r="G174" s="157" t="s">
        <v>433</v>
      </c>
      <c r="H174" s="158">
        <v>400</v>
      </c>
      <c r="I174" s="159"/>
      <c r="J174" s="160">
        <f t="shared" si="10"/>
        <v>0</v>
      </c>
      <c r="K174" s="161"/>
      <c r="L174" s="162"/>
      <c r="M174" s="163" t="s">
        <v>1</v>
      </c>
      <c r="N174" s="164" t="s">
        <v>41</v>
      </c>
      <c r="P174" s="150">
        <f t="shared" si="11"/>
        <v>0</v>
      </c>
      <c r="Q174" s="150">
        <v>0</v>
      </c>
      <c r="R174" s="150">
        <f t="shared" si="12"/>
        <v>0</v>
      </c>
      <c r="S174" s="150">
        <v>0</v>
      </c>
      <c r="T174" s="151">
        <f t="shared" si="13"/>
        <v>0</v>
      </c>
      <c r="AR174" s="152" t="s">
        <v>271</v>
      </c>
      <c r="AT174" s="152" t="s">
        <v>353</v>
      </c>
      <c r="AU174" s="152" t="s">
        <v>82</v>
      </c>
      <c r="AY174" s="13" t="s">
        <v>317</v>
      </c>
      <c r="BE174" s="153">
        <f t="shared" si="14"/>
        <v>0</v>
      </c>
      <c r="BF174" s="153">
        <f t="shared" si="15"/>
        <v>0</v>
      </c>
      <c r="BG174" s="153">
        <f t="shared" si="16"/>
        <v>0</v>
      </c>
      <c r="BH174" s="153">
        <f t="shared" si="17"/>
        <v>0</v>
      </c>
      <c r="BI174" s="153">
        <f t="shared" si="18"/>
        <v>0</v>
      </c>
      <c r="BJ174" s="13" t="s">
        <v>87</v>
      </c>
      <c r="BK174" s="153">
        <f t="shared" si="19"/>
        <v>0</v>
      </c>
      <c r="BL174" s="13" t="s">
        <v>259</v>
      </c>
      <c r="BM174" s="152" t="s">
        <v>2010</v>
      </c>
    </row>
    <row r="175" spans="2:65" s="1" customFormat="1" ht="24.15" customHeight="1">
      <c r="B175" s="139"/>
      <c r="C175" s="140" t="s">
        <v>808</v>
      </c>
      <c r="D175" s="140" t="s">
        <v>319</v>
      </c>
      <c r="E175" s="141" t="s">
        <v>1544</v>
      </c>
      <c r="F175" s="142" t="s">
        <v>1545</v>
      </c>
      <c r="G175" s="143" t="s">
        <v>452</v>
      </c>
      <c r="H175" s="144">
        <v>260</v>
      </c>
      <c r="I175" s="145"/>
      <c r="J175" s="146">
        <f t="shared" si="10"/>
        <v>0</v>
      </c>
      <c r="K175" s="147"/>
      <c r="L175" s="28"/>
      <c r="M175" s="148" t="s">
        <v>1</v>
      </c>
      <c r="N175" s="149" t="s">
        <v>41</v>
      </c>
      <c r="P175" s="150">
        <f t="shared" si="11"/>
        <v>0</v>
      </c>
      <c r="Q175" s="150">
        <v>0</v>
      </c>
      <c r="R175" s="150">
        <f t="shared" si="12"/>
        <v>0</v>
      </c>
      <c r="S175" s="150">
        <v>0</v>
      </c>
      <c r="T175" s="151">
        <f t="shared" si="13"/>
        <v>0</v>
      </c>
      <c r="AR175" s="152" t="s">
        <v>259</v>
      </c>
      <c r="AT175" s="152" t="s">
        <v>319</v>
      </c>
      <c r="AU175" s="152" t="s">
        <v>82</v>
      </c>
      <c r="AY175" s="13" t="s">
        <v>317</v>
      </c>
      <c r="BE175" s="153">
        <f t="shared" si="14"/>
        <v>0</v>
      </c>
      <c r="BF175" s="153">
        <f t="shared" si="15"/>
        <v>0</v>
      </c>
      <c r="BG175" s="153">
        <f t="shared" si="16"/>
        <v>0</v>
      </c>
      <c r="BH175" s="153">
        <f t="shared" si="17"/>
        <v>0</v>
      </c>
      <c r="BI175" s="153">
        <f t="shared" si="18"/>
        <v>0</v>
      </c>
      <c r="BJ175" s="13" t="s">
        <v>87</v>
      </c>
      <c r="BK175" s="153">
        <f t="shared" si="19"/>
        <v>0</v>
      </c>
      <c r="BL175" s="13" t="s">
        <v>259</v>
      </c>
      <c r="BM175" s="152" t="s">
        <v>2011</v>
      </c>
    </row>
    <row r="176" spans="2:65" s="1" customFormat="1" ht="16.5" customHeight="1">
      <c r="B176" s="139"/>
      <c r="C176" s="154" t="s">
        <v>812</v>
      </c>
      <c r="D176" s="154" t="s">
        <v>353</v>
      </c>
      <c r="E176" s="155" t="s">
        <v>1547</v>
      </c>
      <c r="F176" s="156" t="s">
        <v>2012</v>
      </c>
      <c r="G176" s="157" t="s">
        <v>433</v>
      </c>
      <c r="H176" s="158">
        <v>6</v>
      </c>
      <c r="I176" s="159"/>
      <c r="J176" s="160">
        <f t="shared" si="10"/>
        <v>0</v>
      </c>
      <c r="K176" s="161"/>
      <c r="L176" s="162"/>
      <c r="M176" s="163" t="s">
        <v>1</v>
      </c>
      <c r="N176" s="164" t="s">
        <v>41</v>
      </c>
      <c r="P176" s="150">
        <f t="shared" si="11"/>
        <v>0</v>
      </c>
      <c r="Q176" s="150">
        <v>0</v>
      </c>
      <c r="R176" s="150">
        <f t="shared" si="12"/>
        <v>0</v>
      </c>
      <c r="S176" s="150">
        <v>0</v>
      </c>
      <c r="T176" s="151">
        <f t="shared" si="13"/>
        <v>0</v>
      </c>
      <c r="AR176" s="152" t="s">
        <v>271</v>
      </c>
      <c r="AT176" s="152" t="s">
        <v>353</v>
      </c>
      <c r="AU176" s="152" t="s">
        <v>82</v>
      </c>
      <c r="AY176" s="13" t="s">
        <v>317</v>
      </c>
      <c r="BE176" s="153">
        <f t="shared" si="14"/>
        <v>0</v>
      </c>
      <c r="BF176" s="153">
        <f t="shared" si="15"/>
        <v>0</v>
      </c>
      <c r="BG176" s="153">
        <f t="shared" si="16"/>
        <v>0</v>
      </c>
      <c r="BH176" s="153">
        <f t="shared" si="17"/>
        <v>0</v>
      </c>
      <c r="BI176" s="153">
        <f t="shared" si="18"/>
        <v>0</v>
      </c>
      <c r="BJ176" s="13" t="s">
        <v>87</v>
      </c>
      <c r="BK176" s="153">
        <f t="shared" si="19"/>
        <v>0</v>
      </c>
      <c r="BL176" s="13" t="s">
        <v>259</v>
      </c>
      <c r="BM176" s="152" t="s">
        <v>2013</v>
      </c>
    </row>
    <row r="177" spans="2:65" s="1" customFormat="1" ht="16.5" customHeight="1">
      <c r="B177" s="139"/>
      <c r="C177" s="154" t="s">
        <v>816</v>
      </c>
      <c r="D177" s="154" t="s">
        <v>353</v>
      </c>
      <c r="E177" s="155" t="s">
        <v>1550</v>
      </c>
      <c r="F177" s="156" t="s">
        <v>2014</v>
      </c>
      <c r="G177" s="157" t="s">
        <v>452</v>
      </c>
      <c r="H177" s="158">
        <v>260</v>
      </c>
      <c r="I177" s="159"/>
      <c r="J177" s="160">
        <f t="shared" si="10"/>
        <v>0</v>
      </c>
      <c r="K177" s="161"/>
      <c r="L177" s="162"/>
      <c r="M177" s="163" t="s">
        <v>1</v>
      </c>
      <c r="N177" s="164" t="s">
        <v>41</v>
      </c>
      <c r="P177" s="150">
        <f t="shared" si="11"/>
        <v>0</v>
      </c>
      <c r="Q177" s="150">
        <v>0</v>
      </c>
      <c r="R177" s="150">
        <f t="shared" si="12"/>
        <v>0</v>
      </c>
      <c r="S177" s="150">
        <v>0</v>
      </c>
      <c r="T177" s="151">
        <f t="shared" si="13"/>
        <v>0</v>
      </c>
      <c r="AR177" s="152" t="s">
        <v>271</v>
      </c>
      <c r="AT177" s="152" t="s">
        <v>353</v>
      </c>
      <c r="AU177" s="152" t="s">
        <v>82</v>
      </c>
      <c r="AY177" s="13" t="s">
        <v>317</v>
      </c>
      <c r="BE177" s="153">
        <f t="shared" si="14"/>
        <v>0</v>
      </c>
      <c r="BF177" s="153">
        <f t="shared" si="15"/>
        <v>0</v>
      </c>
      <c r="BG177" s="153">
        <f t="shared" si="16"/>
        <v>0</v>
      </c>
      <c r="BH177" s="153">
        <f t="shared" si="17"/>
        <v>0</v>
      </c>
      <c r="BI177" s="153">
        <f t="shared" si="18"/>
        <v>0</v>
      </c>
      <c r="BJ177" s="13" t="s">
        <v>87</v>
      </c>
      <c r="BK177" s="153">
        <f t="shared" si="19"/>
        <v>0</v>
      </c>
      <c r="BL177" s="13" t="s">
        <v>259</v>
      </c>
      <c r="BM177" s="152" t="s">
        <v>2015</v>
      </c>
    </row>
    <row r="178" spans="2:65" s="1" customFormat="1" ht="16.5" customHeight="1">
      <c r="B178" s="139"/>
      <c r="C178" s="154" t="s">
        <v>820</v>
      </c>
      <c r="D178" s="154" t="s">
        <v>353</v>
      </c>
      <c r="E178" s="155" t="s">
        <v>1553</v>
      </c>
      <c r="F178" s="156" t="s">
        <v>2016</v>
      </c>
      <c r="G178" s="157" t="s">
        <v>433</v>
      </c>
      <c r="H178" s="158">
        <v>350</v>
      </c>
      <c r="I178" s="159"/>
      <c r="J178" s="160">
        <f t="shared" si="10"/>
        <v>0</v>
      </c>
      <c r="K178" s="161"/>
      <c r="L178" s="162"/>
      <c r="M178" s="163" t="s">
        <v>1</v>
      </c>
      <c r="N178" s="164" t="s">
        <v>41</v>
      </c>
      <c r="P178" s="150">
        <f t="shared" si="11"/>
        <v>0</v>
      </c>
      <c r="Q178" s="150">
        <v>0</v>
      </c>
      <c r="R178" s="150">
        <f t="shared" si="12"/>
        <v>0</v>
      </c>
      <c r="S178" s="150">
        <v>0</v>
      </c>
      <c r="T178" s="151">
        <f t="shared" si="13"/>
        <v>0</v>
      </c>
      <c r="AR178" s="152" t="s">
        <v>271</v>
      </c>
      <c r="AT178" s="152" t="s">
        <v>353</v>
      </c>
      <c r="AU178" s="152" t="s">
        <v>82</v>
      </c>
      <c r="AY178" s="13" t="s">
        <v>317</v>
      </c>
      <c r="BE178" s="153">
        <f t="shared" si="14"/>
        <v>0</v>
      </c>
      <c r="BF178" s="153">
        <f t="shared" si="15"/>
        <v>0</v>
      </c>
      <c r="BG178" s="153">
        <f t="shared" si="16"/>
        <v>0</v>
      </c>
      <c r="BH178" s="153">
        <f t="shared" si="17"/>
        <v>0</v>
      </c>
      <c r="BI178" s="153">
        <f t="shared" si="18"/>
        <v>0</v>
      </c>
      <c r="BJ178" s="13" t="s">
        <v>87</v>
      </c>
      <c r="BK178" s="153">
        <f t="shared" si="19"/>
        <v>0</v>
      </c>
      <c r="BL178" s="13" t="s">
        <v>259</v>
      </c>
      <c r="BM178" s="152" t="s">
        <v>2017</v>
      </c>
    </row>
    <row r="179" spans="2:65" s="1" customFormat="1" ht="24.15" customHeight="1">
      <c r="B179" s="139"/>
      <c r="C179" s="140" t="s">
        <v>824</v>
      </c>
      <c r="D179" s="140" t="s">
        <v>319</v>
      </c>
      <c r="E179" s="141" t="s">
        <v>1556</v>
      </c>
      <c r="F179" s="142" t="s">
        <v>2018</v>
      </c>
      <c r="G179" s="143" t="s">
        <v>433</v>
      </c>
      <c r="H179" s="144">
        <v>28</v>
      </c>
      <c r="I179" s="145"/>
      <c r="J179" s="146">
        <f t="shared" si="10"/>
        <v>0</v>
      </c>
      <c r="K179" s="147"/>
      <c r="L179" s="28"/>
      <c r="M179" s="148" t="s">
        <v>1</v>
      </c>
      <c r="N179" s="149" t="s">
        <v>41</v>
      </c>
      <c r="P179" s="150">
        <f t="shared" si="11"/>
        <v>0</v>
      </c>
      <c r="Q179" s="150">
        <v>0</v>
      </c>
      <c r="R179" s="150">
        <f t="shared" si="12"/>
        <v>0</v>
      </c>
      <c r="S179" s="150">
        <v>0</v>
      </c>
      <c r="T179" s="151">
        <f t="shared" si="13"/>
        <v>0</v>
      </c>
      <c r="AR179" s="152" t="s">
        <v>259</v>
      </c>
      <c r="AT179" s="152" t="s">
        <v>319</v>
      </c>
      <c r="AU179" s="152" t="s">
        <v>82</v>
      </c>
      <c r="AY179" s="13" t="s">
        <v>317</v>
      </c>
      <c r="BE179" s="153">
        <f t="shared" si="14"/>
        <v>0</v>
      </c>
      <c r="BF179" s="153">
        <f t="shared" si="15"/>
        <v>0</v>
      </c>
      <c r="BG179" s="153">
        <f t="shared" si="16"/>
        <v>0</v>
      </c>
      <c r="BH179" s="153">
        <f t="shared" si="17"/>
        <v>0</v>
      </c>
      <c r="BI179" s="153">
        <f t="shared" si="18"/>
        <v>0</v>
      </c>
      <c r="BJ179" s="13" t="s">
        <v>87</v>
      </c>
      <c r="BK179" s="153">
        <f t="shared" si="19"/>
        <v>0</v>
      </c>
      <c r="BL179" s="13" t="s">
        <v>259</v>
      </c>
      <c r="BM179" s="152" t="s">
        <v>2019</v>
      </c>
    </row>
    <row r="180" spans="2:65" s="1" customFormat="1" ht="24.15" customHeight="1">
      <c r="B180" s="139"/>
      <c r="C180" s="154" t="s">
        <v>828</v>
      </c>
      <c r="D180" s="154" t="s">
        <v>353</v>
      </c>
      <c r="E180" s="155" t="s">
        <v>1559</v>
      </c>
      <c r="F180" s="156" t="s">
        <v>2018</v>
      </c>
      <c r="G180" s="157" t="s">
        <v>433</v>
      </c>
      <c r="H180" s="158">
        <v>28</v>
      </c>
      <c r="I180" s="159"/>
      <c r="J180" s="160">
        <f t="shared" si="10"/>
        <v>0</v>
      </c>
      <c r="K180" s="161"/>
      <c r="L180" s="162"/>
      <c r="M180" s="163" t="s">
        <v>1</v>
      </c>
      <c r="N180" s="164" t="s">
        <v>41</v>
      </c>
      <c r="P180" s="150">
        <f t="shared" si="11"/>
        <v>0</v>
      </c>
      <c r="Q180" s="150">
        <v>0</v>
      </c>
      <c r="R180" s="150">
        <f t="shared" si="12"/>
        <v>0</v>
      </c>
      <c r="S180" s="150">
        <v>0</v>
      </c>
      <c r="T180" s="151">
        <f t="shared" si="13"/>
        <v>0</v>
      </c>
      <c r="AR180" s="152" t="s">
        <v>271</v>
      </c>
      <c r="AT180" s="152" t="s">
        <v>353</v>
      </c>
      <c r="AU180" s="152" t="s">
        <v>82</v>
      </c>
      <c r="AY180" s="13" t="s">
        <v>317</v>
      </c>
      <c r="BE180" s="153">
        <f t="shared" si="14"/>
        <v>0</v>
      </c>
      <c r="BF180" s="153">
        <f t="shared" si="15"/>
        <v>0</v>
      </c>
      <c r="BG180" s="153">
        <f t="shared" si="16"/>
        <v>0</v>
      </c>
      <c r="BH180" s="153">
        <f t="shared" si="17"/>
        <v>0</v>
      </c>
      <c r="BI180" s="153">
        <f t="shared" si="18"/>
        <v>0</v>
      </c>
      <c r="BJ180" s="13" t="s">
        <v>87</v>
      </c>
      <c r="BK180" s="153">
        <f t="shared" si="19"/>
        <v>0</v>
      </c>
      <c r="BL180" s="13" t="s">
        <v>259</v>
      </c>
      <c r="BM180" s="152" t="s">
        <v>2020</v>
      </c>
    </row>
    <row r="181" spans="2:65" s="1" customFormat="1" ht="16.5" customHeight="1">
      <c r="B181" s="139"/>
      <c r="C181" s="140" t="s">
        <v>832</v>
      </c>
      <c r="D181" s="140" t="s">
        <v>319</v>
      </c>
      <c r="E181" s="141" t="s">
        <v>1561</v>
      </c>
      <c r="F181" s="142" t="s">
        <v>1562</v>
      </c>
      <c r="G181" s="143" t="s">
        <v>433</v>
      </c>
      <c r="H181" s="144">
        <v>20</v>
      </c>
      <c r="I181" s="145"/>
      <c r="J181" s="146">
        <f t="shared" si="10"/>
        <v>0</v>
      </c>
      <c r="K181" s="147"/>
      <c r="L181" s="28"/>
      <c r="M181" s="148" t="s">
        <v>1</v>
      </c>
      <c r="N181" s="149" t="s">
        <v>41</v>
      </c>
      <c r="P181" s="150">
        <f t="shared" si="11"/>
        <v>0</v>
      </c>
      <c r="Q181" s="150">
        <v>0</v>
      </c>
      <c r="R181" s="150">
        <f t="shared" si="12"/>
        <v>0</v>
      </c>
      <c r="S181" s="150">
        <v>0</v>
      </c>
      <c r="T181" s="151">
        <f t="shared" si="13"/>
        <v>0</v>
      </c>
      <c r="AR181" s="152" t="s">
        <v>259</v>
      </c>
      <c r="AT181" s="152" t="s">
        <v>319</v>
      </c>
      <c r="AU181" s="152" t="s">
        <v>82</v>
      </c>
      <c r="AY181" s="13" t="s">
        <v>317</v>
      </c>
      <c r="BE181" s="153">
        <f t="shared" si="14"/>
        <v>0</v>
      </c>
      <c r="BF181" s="153">
        <f t="shared" si="15"/>
        <v>0</v>
      </c>
      <c r="BG181" s="153">
        <f t="shared" si="16"/>
        <v>0</v>
      </c>
      <c r="BH181" s="153">
        <f t="shared" si="17"/>
        <v>0</v>
      </c>
      <c r="BI181" s="153">
        <f t="shared" si="18"/>
        <v>0</v>
      </c>
      <c r="BJ181" s="13" t="s">
        <v>87</v>
      </c>
      <c r="BK181" s="153">
        <f t="shared" si="19"/>
        <v>0</v>
      </c>
      <c r="BL181" s="13" t="s">
        <v>259</v>
      </c>
      <c r="BM181" s="152" t="s">
        <v>2021</v>
      </c>
    </row>
    <row r="182" spans="2:65" s="1" customFormat="1" ht="16.5" customHeight="1">
      <c r="B182" s="139"/>
      <c r="C182" s="154" t="s">
        <v>836</v>
      </c>
      <c r="D182" s="154" t="s">
        <v>353</v>
      </c>
      <c r="E182" s="155" t="s">
        <v>1564</v>
      </c>
      <c r="F182" s="156" t="s">
        <v>1562</v>
      </c>
      <c r="G182" s="157" t="s">
        <v>433</v>
      </c>
      <c r="H182" s="158">
        <v>20</v>
      </c>
      <c r="I182" s="159"/>
      <c r="J182" s="160">
        <f t="shared" si="10"/>
        <v>0</v>
      </c>
      <c r="K182" s="161"/>
      <c r="L182" s="162"/>
      <c r="M182" s="163" t="s">
        <v>1</v>
      </c>
      <c r="N182" s="164" t="s">
        <v>41</v>
      </c>
      <c r="P182" s="150">
        <f t="shared" si="11"/>
        <v>0</v>
      </c>
      <c r="Q182" s="150">
        <v>0</v>
      </c>
      <c r="R182" s="150">
        <f t="shared" si="12"/>
        <v>0</v>
      </c>
      <c r="S182" s="150">
        <v>0</v>
      </c>
      <c r="T182" s="151">
        <f t="shared" si="13"/>
        <v>0</v>
      </c>
      <c r="AR182" s="152" t="s">
        <v>271</v>
      </c>
      <c r="AT182" s="152" t="s">
        <v>353</v>
      </c>
      <c r="AU182" s="152" t="s">
        <v>82</v>
      </c>
      <c r="AY182" s="13" t="s">
        <v>317</v>
      </c>
      <c r="BE182" s="153">
        <f t="shared" si="14"/>
        <v>0</v>
      </c>
      <c r="BF182" s="153">
        <f t="shared" si="15"/>
        <v>0</v>
      </c>
      <c r="BG182" s="153">
        <f t="shared" si="16"/>
        <v>0</v>
      </c>
      <c r="BH182" s="153">
        <f t="shared" si="17"/>
        <v>0</v>
      </c>
      <c r="BI182" s="153">
        <f t="shared" si="18"/>
        <v>0</v>
      </c>
      <c r="BJ182" s="13" t="s">
        <v>87</v>
      </c>
      <c r="BK182" s="153">
        <f t="shared" si="19"/>
        <v>0</v>
      </c>
      <c r="BL182" s="13" t="s">
        <v>259</v>
      </c>
      <c r="BM182" s="152" t="s">
        <v>2022</v>
      </c>
    </row>
    <row r="183" spans="2:65" s="1" customFormat="1" ht="16.5" customHeight="1">
      <c r="B183" s="139"/>
      <c r="C183" s="140" t="s">
        <v>840</v>
      </c>
      <c r="D183" s="140" t="s">
        <v>319</v>
      </c>
      <c r="E183" s="141" t="s">
        <v>2023</v>
      </c>
      <c r="F183" s="142" t="s">
        <v>2024</v>
      </c>
      <c r="G183" s="143" t="s">
        <v>452</v>
      </c>
      <c r="H183" s="144">
        <v>15</v>
      </c>
      <c r="I183" s="145"/>
      <c r="J183" s="146">
        <f t="shared" si="10"/>
        <v>0</v>
      </c>
      <c r="K183" s="147"/>
      <c r="L183" s="28"/>
      <c r="M183" s="148" t="s">
        <v>1</v>
      </c>
      <c r="N183" s="149" t="s">
        <v>41</v>
      </c>
      <c r="P183" s="150">
        <f t="shared" si="11"/>
        <v>0</v>
      </c>
      <c r="Q183" s="150">
        <v>0</v>
      </c>
      <c r="R183" s="150">
        <f t="shared" si="12"/>
        <v>0</v>
      </c>
      <c r="S183" s="150">
        <v>0</v>
      </c>
      <c r="T183" s="151">
        <f t="shared" si="13"/>
        <v>0</v>
      </c>
      <c r="AR183" s="152" t="s">
        <v>259</v>
      </c>
      <c r="AT183" s="152" t="s">
        <v>319</v>
      </c>
      <c r="AU183" s="152" t="s">
        <v>82</v>
      </c>
      <c r="AY183" s="13" t="s">
        <v>317</v>
      </c>
      <c r="BE183" s="153">
        <f t="shared" si="14"/>
        <v>0</v>
      </c>
      <c r="BF183" s="153">
        <f t="shared" si="15"/>
        <v>0</v>
      </c>
      <c r="BG183" s="153">
        <f t="shared" si="16"/>
        <v>0</v>
      </c>
      <c r="BH183" s="153">
        <f t="shared" si="17"/>
        <v>0</v>
      </c>
      <c r="BI183" s="153">
        <f t="shared" si="18"/>
        <v>0</v>
      </c>
      <c r="BJ183" s="13" t="s">
        <v>87</v>
      </c>
      <c r="BK183" s="153">
        <f t="shared" si="19"/>
        <v>0</v>
      </c>
      <c r="BL183" s="13" t="s">
        <v>259</v>
      </c>
      <c r="BM183" s="152" t="s">
        <v>2025</v>
      </c>
    </row>
    <row r="184" spans="2:65" s="1" customFormat="1" ht="16.5" customHeight="1">
      <c r="B184" s="139"/>
      <c r="C184" s="154" t="s">
        <v>844</v>
      </c>
      <c r="D184" s="154" t="s">
        <v>353</v>
      </c>
      <c r="E184" s="155" t="s">
        <v>2026</v>
      </c>
      <c r="F184" s="156" t="s">
        <v>2024</v>
      </c>
      <c r="G184" s="157" t="s">
        <v>452</v>
      </c>
      <c r="H184" s="158">
        <v>15</v>
      </c>
      <c r="I184" s="159"/>
      <c r="J184" s="160">
        <f t="shared" si="10"/>
        <v>0</v>
      </c>
      <c r="K184" s="161"/>
      <c r="L184" s="162"/>
      <c r="M184" s="163" t="s">
        <v>1</v>
      </c>
      <c r="N184" s="164" t="s">
        <v>41</v>
      </c>
      <c r="P184" s="150">
        <f t="shared" si="11"/>
        <v>0</v>
      </c>
      <c r="Q184" s="150">
        <v>0</v>
      </c>
      <c r="R184" s="150">
        <f t="shared" si="12"/>
        <v>0</v>
      </c>
      <c r="S184" s="150">
        <v>0</v>
      </c>
      <c r="T184" s="151">
        <f t="shared" si="13"/>
        <v>0</v>
      </c>
      <c r="AR184" s="152" t="s">
        <v>271</v>
      </c>
      <c r="AT184" s="152" t="s">
        <v>353</v>
      </c>
      <c r="AU184" s="152" t="s">
        <v>82</v>
      </c>
      <c r="AY184" s="13" t="s">
        <v>317</v>
      </c>
      <c r="BE184" s="153">
        <f t="shared" si="14"/>
        <v>0</v>
      </c>
      <c r="BF184" s="153">
        <f t="shared" si="15"/>
        <v>0</v>
      </c>
      <c r="BG184" s="153">
        <f t="shared" si="16"/>
        <v>0</v>
      </c>
      <c r="BH184" s="153">
        <f t="shared" si="17"/>
        <v>0</v>
      </c>
      <c r="BI184" s="153">
        <f t="shared" si="18"/>
        <v>0</v>
      </c>
      <c r="BJ184" s="13" t="s">
        <v>87</v>
      </c>
      <c r="BK184" s="153">
        <f t="shared" si="19"/>
        <v>0</v>
      </c>
      <c r="BL184" s="13" t="s">
        <v>259</v>
      </c>
      <c r="BM184" s="152" t="s">
        <v>2027</v>
      </c>
    </row>
    <row r="185" spans="2:65" s="1" customFormat="1" ht="16.5" customHeight="1">
      <c r="B185" s="139"/>
      <c r="C185" s="140" t="s">
        <v>848</v>
      </c>
      <c r="D185" s="140" t="s">
        <v>319</v>
      </c>
      <c r="E185" s="141" t="s">
        <v>2028</v>
      </c>
      <c r="F185" s="142" t="s">
        <v>2029</v>
      </c>
      <c r="G185" s="143" t="s">
        <v>433</v>
      </c>
      <c r="H185" s="144">
        <v>9</v>
      </c>
      <c r="I185" s="145"/>
      <c r="J185" s="146">
        <f t="shared" si="10"/>
        <v>0</v>
      </c>
      <c r="K185" s="147"/>
      <c r="L185" s="28"/>
      <c r="M185" s="148" t="s">
        <v>1</v>
      </c>
      <c r="N185" s="149" t="s">
        <v>41</v>
      </c>
      <c r="P185" s="150">
        <f t="shared" si="11"/>
        <v>0</v>
      </c>
      <c r="Q185" s="150">
        <v>0</v>
      </c>
      <c r="R185" s="150">
        <f t="shared" si="12"/>
        <v>0</v>
      </c>
      <c r="S185" s="150">
        <v>0</v>
      </c>
      <c r="T185" s="151">
        <f t="shared" si="13"/>
        <v>0</v>
      </c>
      <c r="AR185" s="152" t="s">
        <v>259</v>
      </c>
      <c r="AT185" s="152" t="s">
        <v>319</v>
      </c>
      <c r="AU185" s="152" t="s">
        <v>82</v>
      </c>
      <c r="AY185" s="13" t="s">
        <v>317</v>
      </c>
      <c r="BE185" s="153">
        <f t="shared" si="14"/>
        <v>0</v>
      </c>
      <c r="BF185" s="153">
        <f t="shared" si="15"/>
        <v>0</v>
      </c>
      <c r="BG185" s="153">
        <f t="shared" si="16"/>
        <v>0</v>
      </c>
      <c r="BH185" s="153">
        <f t="shared" si="17"/>
        <v>0</v>
      </c>
      <c r="BI185" s="153">
        <f t="shared" si="18"/>
        <v>0</v>
      </c>
      <c r="BJ185" s="13" t="s">
        <v>87</v>
      </c>
      <c r="BK185" s="153">
        <f t="shared" si="19"/>
        <v>0</v>
      </c>
      <c r="BL185" s="13" t="s">
        <v>259</v>
      </c>
      <c r="BM185" s="152" t="s">
        <v>2030</v>
      </c>
    </row>
    <row r="186" spans="2:65" s="1" customFormat="1" ht="24.15" customHeight="1">
      <c r="B186" s="139"/>
      <c r="C186" s="154" t="s">
        <v>852</v>
      </c>
      <c r="D186" s="154" t="s">
        <v>353</v>
      </c>
      <c r="E186" s="155" t="s">
        <v>2031</v>
      </c>
      <c r="F186" s="156" t="s">
        <v>2029</v>
      </c>
      <c r="G186" s="157" t="s">
        <v>433</v>
      </c>
      <c r="H186" s="158">
        <v>9</v>
      </c>
      <c r="I186" s="159"/>
      <c r="J186" s="160">
        <f t="shared" si="10"/>
        <v>0</v>
      </c>
      <c r="K186" s="161"/>
      <c r="L186" s="162"/>
      <c r="M186" s="163" t="s">
        <v>1</v>
      </c>
      <c r="N186" s="164" t="s">
        <v>41</v>
      </c>
      <c r="P186" s="150">
        <f t="shared" si="11"/>
        <v>0</v>
      </c>
      <c r="Q186" s="150">
        <v>0</v>
      </c>
      <c r="R186" s="150">
        <f t="shared" si="12"/>
        <v>0</v>
      </c>
      <c r="S186" s="150">
        <v>0</v>
      </c>
      <c r="T186" s="151">
        <f t="shared" si="13"/>
        <v>0</v>
      </c>
      <c r="AR186" s="152" t="s">
        <v>271</v>
      </c>
      <c r="AT186" s="152" t="s">
        <v>353</v>
      </c>
      <c r="AU186" s="152" t="s">
        <v>82</v>
      </c>
      <c r="AY186" s="13" t="s">
        <v>317</v>
      </c>
      <c r="BE186" s="153">
        <f t="shared" si="14"/>
        <v>0</v>
      </c>
      <c r="BF186" s="153">
        <f t="shared" si="15"/>
        <v>0</v>
      </c>
      <c r="BG186" s="153">
        <f t="shared" si="16"/>
        <v>0</v>
      </c>
      <c r="BH186" s="153">
        <f t="shared" si="17"/>
        <v>0</v>
      </c>
      <c r="BI186" s="153">
        <f t="shared" si="18"/>
        <v>0</v>
      </c>
      <c r="BJ186" s="13" t="s">
        <v>87</v>
      </c>
      <c r="BK186" s="153">
        <f t="shared" si="19"/>
        <v>0</v>
      </c>
      <c r="BL186" s="13" t="s">
        <v>259</v>
      </c>
      <c r="BM186" s="152" t="s">
        <v>2032</v>
      </c>
    </row>
    <row r="187" spans="2:65" s="1" customFormat="1" ht="16.5" customHeight="1">
      <c r="B187" s="139"/>
      <c r="C187" s="140" t="s">
        <v>858</v>
      </c>
      <c r="D187" s="140" t="s">
        <v>319</v>
      </c>
      <c r="E187" s="141" t="s">
        <v>1566</v>
      </c>
      <c r="F187" s="142" t="s">
        <v>1567</v>
      </c>
      <c r="G187" s="143" t="s">
        <v>433</v>
      </c>
      <c r="H187" s="144">
        <v>1</v>
      </c>
      <c r="I187" s="145"/>
      <c r="J187" s="146">
        <f t="shared" si="10"/>
        <v>0</v>
      </c>
      <c r="K187" s="147"/>
      <c r="L187" s="28"/>
      <c r="M187" s="148" t="s">
        <v>1</v>
      </c>
      <c r="N187" s="149" t="s">
        <v>41</v>
      </c>
      <c r="P187" s="150">
        <f t="shared" si="11"/>
        <v>0</v>
      </c>
      <c r="Q187" s="150">
        <v>0</v>
      </c>
      <c r="R187" s="150">
        <f t="shared" si="12"/>
        <v>0</v>
      </c>
      <c r="S187" s="150">
        <v>0</v>
      </c>
      <c r="T187" s="151">
        <f t="shared" si="13"/>
        <v>0</v>
      </c>
      <c r="AR187" s="152" t="s">
        <v>259</v>
      </c>
      <c r="AT187" s="152" t="s">
        <v>319</v>
      </c>
      <c r="AU187" s="152" t="s">
        <v>82</v>
      </c>
      <c r="AY187" s="13" t="s">
        <v>317</v>
      </c>
      <c r="BE187" s="153">
        <f t="shared" si="14"/>
        <v>0</v>
      </c>
      <c r="BF187" s="153">
        <f t="shared" si="15"/>
        <v>0</v>
      </c>
      <c r="BG187" s="153">
        <f t="shared" si="16"/>
        <v>0</v>
      </c>
      <c r="BH187" s="153">
        <f t="shared" si="17"/>
        <v>0</v>
      </c>
      <c r="BI187" s="153">
        <f t="shared" si="18"/>
        <v>0</v>
      </c>
      <c r="BJ187" s="13" t="s">
        <v>87</v>
      </c>
      <c r="BK187" s="153">
        <f t="shared" si="19"/>
        <v>0</v>
      </c>
      <c r="BL187" s="13" t="s">
        <v>259</v>
      </c>
      <c r="BM187" s="152" t="s">
        <v>2033</v>
      </c>
    </row>
    <row r="188" spans="2:65" s="1" customFormat="1" ht="16.5" customHeight="1">
      <c r="B188" s="139"/>
      <c r="C188" s="154" t="s">
        <v>862</v>
      </c>
      <c r="D188" s="154" t="s">
        <v>353</v>
      </c>
      <c r="E188" s="155" t="s">
        <v>1569</v>
      </c>
      <c r="F188" s="156" t="s">
        <v>1567</v>
      </c>
      <c r="G188" s="157" t="s">
        <v>433</v>
      </c>
      <c r="H188" s="158">
        <v>1</v>
      </c>
      <c r="I188" s="159"/>
      <c r="J188" s="160">
        <f t="shared" si="10"/>
        <v>0</v>
      </c>
      <c r="K188" s="161"/>
      <c r="L188" s="162"/>
      <c r="M188" s="163" t="s">
        <v>1</v>
      </c>
      <c r="N188" s="164" t="s">
        <v>41</v>
      </c>
      <c r="P188" s="150">
        <f t="shared" si="11"/>
        <v>0</v>
      </c>
      <c r="Q188" s="150">
        <v>0</v>
      </c>
      <c r="R188" s="150">
        <f t="shared" si="12"/>
        <v>0</v>
      </c>
      <c r="S188" s="150">
        <v>0</v>
      </c>
      <c r="T188" s="151">
        <f t="shared" si="13"/>
        <v>0</v>
      </c>
      <c r="AR188" s="152" t="s">
        <v>271</v>
      </c>
      <c r="AT188" s="152" t="s">
        <v>353</v>
      </c>
      <c r="AU188" s="152" t="s">
        <v>82</v>
      </c>
      <c r="AY188" s="13" t="s">
        <v>317</v>
      </c>
      <c r="BE188" s="153">
        <f t="shared" si="14"/>
        <v>0</v>
      </c>
      <c r="BF188" s="153">
        <f t="shared" si="15"/>
        <v>0</v>
      </c>
      <c r="BG188" s="153">
        <f t="shared" si="16"/>
        <v>0</v>
      </c>
      <c r="BH188" s="153">
        <f t="shared" si="17"/>
        <v>0</v>
      </c>
      <c r="BI188" s="153">
        <f t="shared" si="18"/>
        <v>0</v>
      </c>
      <c r="BJ188" s="13" t="s">
        <v>87</v>
      </c>
      <c r="BK188" s="153">
        <f t="shared" si="19"/>
        <v>0</v>
      </c>
      <c r="BL188" s="13" t="s">
        <v>259</v>
      </c>
      <c r="BM188" s="152" t="s">
        <v>2034</v>
      </c>
    </row>
    <row r="189" spans="2:65" s="1" customFormat="1" ht="16.5" customHeight="1">
      <c r="B189" s="139"/>
      <c r="C189" s="140" t="s">
        <v>866</v>
      </c>
      <c r="D189" s="140" t="s">
        <v>319</v>
      </c>
      <c r="E189" s="141" t="s">
        <v>1571</v>
      </c>
      <c r="F189" s="142" t="s">
        <v>1572</v>
      </c>
      <c r="G189" s="143" t="s">
        <v>433</v>
      </c>
      <c r="H189" s="144">
        <v>15</v>
      </c>
      <c r="I189" s="145"/>
      <c r="J189" s="146">
        <f t="shared" si="10"/>
        <v>0</v>
      </c>
      <c r="K189" s="147"/>
      <c r="L189" s="28"/>
      <c r="M189" s="148" t="s">
        <v>1</v>
      </c>
      <c r="N189" s="149" t="s">
        <v>41</v>
      </c>
      <c r="P189" s="150">
        <f t="shared" si="11"/>
        <v>0</v>
      </c>
      <c r="Q189" s="150">
        <v>0</v>
      </c>
      <c r="R189" s="150">
        <f t="shared" si="12"/>
        <v>0</v>
      </c>
      <c r="S189" s="150">
        <v>0</v>
      </c>
      <c r="T189" s="151">
        <f t="shared" si="13"/>
        <v>0</v>
      </c>
      <c r="AR189" s="152" t="s">
        <v>259</v>
      </c>
      <c r="AT189" s="152" t="s">
        <v>319</v>
      </c>
      <c r="AU189" s="152" t="s">
        <v>82</v>
      </c>
      <c r="AY189" s="13" t="s">
        <v>317</v>
      </c>
      <c r="BE189" s="153">
        <f t="shared" si="14"/>
        <v>0</v>
      </c>
      <c r="BF189" s="153">
        <f t="shared" si="15"/>
        <v>0</v>
      </c>
      <c r="BG189" s="153">
        <f t="shared" si="16"/>
        <v>0</v>
      </c>
      <c r="BH189" s="153">
        <f t="shared" si="17"/>
        <v>0</v>
      </c>
      <c r="BI189" s="153">
        <f t="shared" si="18"/>
        <v>0</v>
      </c>
      <c r="BJ189" s="13" t="s">
        <v>87</v>
      </c>
      <c r="BK189" s="153">
        <f t="shared" si="19"/>
        <v>0</v>
      </c>
      <c r="BL189" s="13" t="s">
        <v>259</v>
      </c>
      <c r="BM189" s="152" t="s">
        <v>2035</v>
      </c>
    </row>
    <row r="190" spans="2:65" s="1" customFormat="1" ht="16.5" customHeight="1">
      <c r="B190" s="139"/>
      <c r="C190" s="154" t="s">
        <v>870</v>
      </c>
      <c r="D190" s="154" t="s">
        <v>353</v>
      </c>
      <c r="E190" s="155" t="s">
        <v>1574</v>
      </c>
      <c r="F190" s="156" t="s">
        <v>1572</v>
      </c>
      <c r="G190" s="157" t="s">
        <v>433</v>
      </c>
      <c r="H190" s="158">
        <v>15</v>
      </c>
      <c r="I190" s="159"/>
      <c r="J190" s="160">
        <f t="shared" si="10"/>
        <v>0</v>
      </c>
      <c r="K190" s="161"/>
      <c r="L190" s="162"/>
      <c r="M190" s="163" t="s">
        <v>1</v>
      </c>
      <c r="N190" s="164" t="s">
        <v>41</v>
      </c>
      <c r="P190" s="150">
        <f t="shared" si="11"/>
        <v>0</v>
      </c>
      <c r="Q190" s="150">
        <v>0</v>
      </c>
      <c r="R190" s="150">
        <f t="shared" si="12"/>
        <v>0</v>
      </c>
      <c r="S190" s="150">
        <v>0</v>
      </c>
      <c r="T190" s="151">
        <f t="shared" si="13"/>
        <v>0</v>
      </c>
      <c r="AR190" s="152" t="s">
        <v>271</v>
      </c>
      <c r="AT190" s="152" t="s">
        <v>353</v>
      </c>
      <c r="AU190" s="152" t="s">
        <v>82</v>
      </c>
      <c r="AY190" s="13" t="s">
        <v>317</v>
      </c>
      <c r="BE190" s="153">
        <f t="shared" si="14"/>
        <v>0</v>
      </c>
      <c r="BF190" s="153">
        <f t="shared" si="15"/>
        <v>0</v>
      </c>
      <c r="BG190" s="153">
        <f t="shared" si="16"/>
        <v>0</v>
      </c>
      <c r="BH190" s="153">
        <f t="shared" si="17"/>
        <v>0</v>
      </c>
      <c r="BI190" s="153">
        <f t="shared" si="18"/>
        <v>0</v>
      </c>
      <c r="BJ190" s="13" t="s">
        <v>87</v>
      </c>
      <c r="BK190" s="153">
        <f t="shared" si="19"/>
        <v>0</v>
      </c>
      <c r="BL190" s="13" t="s">
        <v>259</v>
      </c>
      <c r="BM190" s="152" t="s">
        <v>2036</v>
      </c>
    </row>
    <row r="191" spans="2:65" s="1" customFormat="1" ht="21.75" customHeight="1">
      <c r="B191" s="139"/>
      <c r="C191" s="140" t="s">
        <v>874</v>
      </c>
      <c r="D191" s="140" t="s">
        <v>319</v>
      </c>
      <c r="E191" s="141" t="s">
        <v>1576</v>
      </c>
      <c r="F191" s="142" t="s">
        <v>2037</v>
      </c>
      <c r="G191" s="143" t="s">
        <v>452</v>
      </c>
      <c r="H191" s="144">
        <v>250</v>
      </c>
      <c r="I191" s="145"/>
      <c r="J191" s="146">
        <f t="shared" si="10"/>
        <v>0</v>
      </c>
      <c r="K191" s="147"/>
      <c r="L191" s="28"/>
      <c r="M191" s="148" t="s">
        <v>1</v>
      </c>
      <c r="N191" s="149" t="s">
        <v>41</v>
      </c>
      <c r="P191" s="150">
        <f t="shared" si="11"/>
        <v>0</v>
      </c>
      <c r="Q191" s="150">
        <v>0</v>
      </c>
      <c r="R191" s="150">
        <f t="shared" si="12"/>
        <v>0</v>
      </c>
      <c r="S191" s="150">
        <v>0</v>
      </c>
      <c r="T191" s="151">
        <f t="shared" si="13"/>
        <v>0</v>
      </c>
      <c r="AR191" s="152" t="s">
        <v>259</v>
      </c>
      <c r="AT191" s="152" t="s">
        <v>319</v>
      </c>
      <c r="AU191" s="152" t="s">
        <v>82</v>
      </c>
      <c r="AY191" s="13" t="s">
        <v>317</v>
      </c>
      <c r="BE191" s="153">
        <f t="shared" si="14"/>
        <v>0</v>
      </c>
      <c r="BF191" s="153">
        <f t="shared" si="15"/>
        <v>0</v>
      </c>
      <c r="BG191" s="153">
        <f t="shared" si="16"/>
        <v>0</v>
      </c>
      <c r="BH191" s="153">
        <f t="shared" si="17"/>
        <v>0</v>
      </c>
      <c r="BI191" s="153">
        <f t="shared" si="18"/>
        <v>0</v>
      </c>
      <c r="BJ191" s="13" t="s">
        <v>87</v>
      </c>
      <c r="BK191" s="153">
        <f t="shared" si="19"/>
        <v>0</v>
      </c>
      <c r="BL191" s="13" t="s">
        <v>259</v>
      </c>
      <c r="BM191" s="152" t="s">
        <v>2038</v>
      </c>
    </row>
    <row r="192" spans="2:65" s="1" customFormat="1" ht="21.75" customHeight="1">
      <c r="B192" s="139"/>
      <c r="C192" s="154" t="s">
        <v>876</v>
      </c>
      <c r="D192" s="154" t="s">
        <v>353</v>
      </c>
      <c r="E192" s="155" t="s">
        <v>1579</v>
      </c>
      <c r="F192" s="156" t="s">
        <v>2037</v>
      </c>
      <c r="G192" s="157" t="s">
        <v>452</v>
      </c>
      <c r="H192" s="158">
        <v>250</v>
      </c>
      <c r="I192" s="159"/>
      <c r="J192" s="160">
        <f t="shared" si="10"/>
        <v>0</v>
      </c>
      <c r="K192" s="161"/>
      <c r="L192" s="162"/>
      <c r="M192" s="163" t="s">
        <v>1</v>
      </c>
      <c r="N192" s="164" t="s">
        <v>41</v>
      </c>
      <c r="P192" s="150">
        <f t="shared" si="11"/>
        <v>0</v>
      </c>
      <c r="Q192" s="150">
        <v>0</v>
      </c>
      <c r="R192" s="150">
        <f t="shared" si="12"/>
        <v>0</v>
      </c>
      <c r="S192" s="150">
        <v>0</v>
      </c>
      <c r="T192" s="151">
        <f t="shared" si="13"/>
        <v>0</v>
      </c>
      <c r="AR192" s="152" t="s">
        <v>271</v>
      </c>
      <c r="AT192" s="152" t="s">
        <v>353</v>
      </c>
      <c r="AU192" s="152" t="s">
        <v>82</v>
      </c>
      <c r="AY192" s="13" t="s">
        <v>317</v>
      </c>
      <c r="BE192" s="153">
        <f t="shared" si="14"/>
        <v>0</v>
      </c>
      <c r="BF192" s="153">
        <f t="shared" si="15"/>
        <v>0</v>
      </c>
      <c r="BG192" s="153">
        <f t="shared" si="16"/>
        <v>0</v>
      </c>
      <c r="BH192" s="153">
        <f t="shared" si="17"/>
        <v>0</v>
      </c>
      <c r="BI192" s="153">
        <f t="shared" si="18"/>
        <v>0</v>
      </c>
      <c r="BJ192" s="13" t="s">
        <v>87</v>
      </c>
      <c r="BK192" s="153">
        <f t="shared" si="19"/>
        <v>0</v>
      </c>
      <c r="BL192" s="13" t="s">
        <v>259</v>
      </c>
      <c r="BM192" s="152" t="s">
        <v>2039</v>
      </c>
    </row>
    <row r="193" spans="2:65" s="1" customFormat="1" ht="21.75" customHeight="1">
      <c r="B193" s="139"/>
      <c r="C193" s="140" t="s">
        <v>881</v>
      </c>
      <c r="D193" s="140" t="s">
        <v>319</v>
      </c>
      <c r="E193" s="141" t="s">
        <v>1581</v>
      </c>
      <c r="F193" s="142" t="s">
        <v>2040</v>
      </c>
      <c r="G193" s="143" t="s">
        <v>452</v>
      </c>
      <c r="H193" s="144">
        <v>200</v>
      </c>
      <c r="I193" s="145"/>
      <c r="J193" s="146">
        <f t="shared" si="10"/>
        <v>0</v>
      </c>
      <c r="K193" s="147"/>
      <c r="L193" s="28"/>
      <c r="M193" s="148" t="s">
        <v>1</v>
      </c>
      <c r="N193" s="149" t="s">
        <v>41</v>
      </c>
      <c r="P193" s="150">
        <f t="shared" si="11"/>
        <v>0</v>
      </c>
      <c r="Q193" s="150">
        <v>0</v>
      </c>
      <c r="R193" s="150">
        <f t="shared" si="12"/>
        <v>0</v>
      </c>
      <c r="S193" s="150">
        <v>0</v>
      </c>
      <c r="T193" s="151">
        <f t="shared" si="13"/>
        <v>0</v>
      </c>
      <c r="AR193" s="152" t="s">
        <v>259</v>
      </c>
      <c r="AT193" s="152" t="s">
        <v>319</v>
      </c>
      <c r="AU193" s="152" t="s">
        <v>82</v>
      </c>
      <c r="AY193" s="13" t="s">
        <v>317</v>
      </c>
      <c r="BE193" s="153">
        <f t="shared" si="14"/>
        <v>0</v>
      </c>
      <c r="BF193" s="153">
        <f t="shared" si="15"/>
        <v>0</v>
      </c>
      <c r="BG193" s="153">
        <f t="shared" si="16"/>
        <v>0</v>
      </c>
      <c r="BH193" s="153">
        <f t="shared" si="17"/>
        <v>0</v>
      </c>
      <c r="BI193" s="153">
        <f t="shared" si="18"/>
        <v>0</v>
      </c>
      <c r="BJ193" s="13" t="s">
        <v>87</v>
      </c>
      <c r="BK193" s="153">
        <f t="shared" si="19"/>
        <v>0</v>
      </c>
      <c r="BL193" s="13" t="s">
        <v>259</v>
      </c>
      <c r="BM193" s="152" t="s">
        <v>2041</v>
      </c>
    </row>
    <row r="194" spans="2:65" s="1" customFormat="1" ht="21.75" customHeight="1">
      <c r="B194" s="139"/>
      <c r="C194" s="154" t="s">
        <v>885</v>
      </c>
      <c r="D194" s="154" t="s">
        <v>353</v>
      </c>
      <c r="E194" s="155" t="s">
        <v>1584</v>
      </c>
      <c r="F194" s="156" t="s">
        <v>2040</v>
      </c>
      <c r="G194" s="157" t="s">
        <v>452</v>
      </c>
      <c r="H194" s="158">
        <v>200</v>
      </c>
      <c r="I194" s="159"/>
      <c r="J194" s="160">
        <f t="shared" si="10"/>
        <v>0</v>
      </c>
      <c r="K194" s="161"/>
      <c r="L194" s="162"/>
      <c r="M194" s="163" t="s">
        <v>1</v>
      </c>
      <c r="N194" s="164" t="s">
        <v>41</v>
      </c>
      <c r="P194" s="150">
        <f t="shared" si="11"/>
        <v>0</v>
      </c>
      <c r="Q194" s="150">
        <v>0</v>
      </c>
      <c r="R194" s="150">
        <f t="shared" si="12"/>
        <v>0</v>
      </c>
      <c r="S194" s="150">
        <v>0</v>
      </c>
      <c r="T194" s="151">
        <f t="shared" si="13"/>
        <v>0</v>
      </c>
      <c r="AR194" s="152" t="s">
        <v>271</v>
      </c>
      <c r="AT194" s="152" t="s">
        <v>353</v>
      </c>
      <c r="AU194" s="152" t="s">
        <v>82</v>
      </c>
      <c r="AY194" s="13" t="s">
        <v>317</v>
      </c>
      <c r="BE194" s="153">
        <f t="shared" si="14"/>
        <v>0</v>
      </c>
      <c r="BF194" s="153">
        <f t="shared" si="15"/>
        <v>0</v>
      </c>
      <c r="BG194" s="153">
        <f t="shared" si="16"/>
        <v>0</v>
      </c>
      <c r="BH194" s="153">
        <f t="shared" si="17"/>
        <v>0</v>
      </c>
      <c r="BI194" s="153">
        <f t="shared" si="18"/>
        <v>0</v>
      </c>
      <c r="BJ194" s="13" t="s">
        <v>87</v>
      </c>
      <c r="BK194" s="153">
        <f t="shared" si="19"/>
        <v>0</v>
      </c>
      <c r="BL194" s="13" t="s">
        <v>259</v>
      </c>
      <c r="BM194" s="152" t="s">
        <v>2042</v>
      </c>
    </row>
    <row r="195" spans="2:65" s="1" customFormat="1" ht="21.75" customHeight="1">
      <c r="B195" s="139"/>
      <c r="C195" s="140" t="s">
        <v>891</v>
      </c>
      <c r="D195" s="140" t="s">
        <v>319</v>
      </c>
      <c r="E195" s="141" t="s">
        <v>2043</v>
      </c>
      <c r="F195" s="142" t="s">
        <v>2044</v>
      </c>
      <c r="G195" s="143" t="s">
        <v>452</v>
      </c>
      <c r="H195" s="144">
        <v>20</v>
      </c>
      <c r="I195" s="145"/>
      <c r="J195" s="146">
        <f t="shared" si="10"/>
        <v>0</v>
      </c>
      <c r="K195" s="147"/>
      <c r="L195" s="28"/>
      <c r="M195" s="148" t="s">
        <v>1</v>
      </c>
      <c r="N195" s="149" t="s">
        <v>41</v>
      </c>
      <c r="P195" s="150">
        <f t="shared" si="11"/>
        <v>0</v>
      </c>
      <c r="Q195" s="150">
        <v>0</v>
      </c>
      <c r="R195" s="150">
        <f t="shared" si="12"/>
        <v>0</v>
      </c>
      <c r="S195" s="150">
        <v>0</v>
      </c>
      <c r="T195" s="151">
        <f t="shared" si="13"/>
        <v>0</v>
      </c>
      <c r="AR195" s="152" t="s">
        <v>259</v>
      </c>
      <c r="AT195" s="152" t="s">
        <v>319</v>
      </c>
      <c r="AU195" s="152" t="s">
        <v>82</v>
      </c>
      <c r="AY195" s="13" t="s">
        <v>317</v>
      </c>
      <c r="BE195" s="153">
        <f t="shared" si="14"/>
        <v>0</v>
      </c>
      <c r="BF195" s="153">
        <f t="shared" si="15"/>
        <v>0</v>
      </c>
      <c r="BG195" s="153">
        <f t="shared" si="16"/>
        <v>0</v>
      </c>
      <c r="BH195" s="153">
        <f t="shared" si="17"/>
        <v>0</v>
      </c>
      <c r="BI195" s="153">
        <f t="shared" si="18"/>
        <v>0</v>
      </c>
      <c r="BJ195" s="13" t="s">
        <v>87</v>
      </c>
      <c r="BK195" s="153">
        <f t="shared" si="19"/>
        <v>0</v>
      </c>
      <c r="BL195" s="13" t="s">
        <v>259</v>
      </c>
      <c r="BM195" s="152" t="s">
        <v>2045</v>
      </c>
    </row>
    <row r="196" spans="2:65" s="1" customFormat="1" ht="21.75" customHeight="1">
      <c r="B196" s="139"/>
      <c r="C196" s="154" t="s">
        <v>1236</v>
      </c>
      <c r="D196" s="154" t="s">
        <v>353</v>
      </c>
      <c r="E196" s="155" t="s">
        <v>2046</v>
      </c>
      <c r="F196" s="156" t="s">
        <v>2044</v>
      </c>
      <c r="G196" s="157" t="s">
        <v>452</v>
      </c>
      <c r="H196" s="158">
        <v>20</v>
      </c>
      <c r="I196" s="159"/>
      <c r="J196" s="160">
        <f t="shared" si="10"/>
        <v>0</v>
      </c>
      <c r="K196" s="161"/>
      <c r="L196" s="162"/>
      <c r="M196" s="163" t="s">
        <v>1</v>
      </c>
      <c r="N196" s="164" t="s">
        <v>41</v>
      </c>
      <c r="P196" s="150">
        <f t="shared" si="11"/>
        <v>0</v>
      </c>
      <c r="Q196" s="150">
        <v>0</v>
      </c>
      <c r="R196" s="150">
        <f t="shared" si="12"/>
        <v>0</v>
      </c>
      <c r="S196" s="150">
        <v>0</v>
      </c>
      <c r="T196" s="151">
        <f t="shared" si="13"/>
        <v>0</v>
      </c>
      <c r="AR196" s="152" t="s">
        <v>271</v>
      </c>
      <c r="AT196" s="152" t="s">
        <v>353</v>
      </c>
      <c r="AU196" s="152" t="s">
        <v>82</v>
      </c>
      <c r="AY196" s="13" t="s">
        <v>317</v>
      </c>
      <c r="BE196" s="153">
        <f t="shared" si="14"/>
        <v>0</v>
      </c>
      <c r="BF196" s="153">
        <f t="shared" si="15"/>
        <v>0</v>
      </c>
      <c r="BG196" s="153">
        <f t="shared" si="16"/>
        <v>0</v>
      </c>
      <c r="BH196" s="153">
        <f t="shared" si="17"/>
        <v>0</v>
      </c>
      <c r="BI196" s="153">
        <f t="shared" si="18"/>
        <v>0</v>
      </c>
      <c r="BJ196" s="13" t="s">
        <v>87</v>
      </c>
      <c r="BK196" s="153">
        <f t="shared" si="19"/>
        <v>0</v>
      </c>
      <c r="BL196" s="13" t="s">
        <v>259</v>
      </c>
      <c r="BM196" s="152" t="s">
        <v>2047</v>
      </c>
    </row>
    <row r="197" spans="2:65" s="1" customFormat="1" ht="21.75" customHeight="1">
      <c r="B197" s="139"/>
      <c r="C197" s="140" t="s">
        <v>1240</v>
      </c>
      <c r="D197" s="140" t="s">
        <v>319</v>
      </c>
      <c r="E197" s="141" t="s">
        <v>2048</v>
      </c>
      <c r="F197" s="142" t="s">
        <v>2049</v>
      </c>
      <c r="G197" s="143" t="s">
        <v>452</v>
      </c>
      <c r="H197" s="144">
        <v>20</v>
      </c>
      <c r="I197" s="145"/>
      <c r="J197" s="146">
        <f t="shared" si="10"/>
        <v>0</v>
      </c>
      <c r="K197" s="147"/>
      <c r="L197" s="28"/>
      <c r="M197" s="148" t="s">
        <v>1</v>
      </c>
      <c r="N197" s="149" t="s">
        <v>41</v>
      </c>
      <c r="P197" s="150">
        <f t="shared" si="11"/>
        <v>0</v>
      </c>
      <c r="Q197" s="150">
        <v>0</v>
      </c>
      <c r="R197" s="150">
        <f t="shared" si="12"/>
        <v>0</v>
      </c>
      <c r="S197" s="150">
        <v>0</v>
      </c>
      <c r="T197" s="151">
        <f t="shared" si="13"/>
        <v>0</v>
      </c>
      <c r="AR197" s="152" t="s">
        <v>259</v>
      </c>
      <c r="AT197" s="152" t="s">
        <v>319</v>
      </c>
      <c r="AU197" s="152" t="s">
        <v>82</v>
      </c>
      <c r="AY197" s="13" t="s">
        <v>317</v>
      </c>
      <c r="BE197" s="153">
        <f t="shared" si="14"/>
        <v>0</v>
      </c>
      <c r="BF197" s="153">
        <f t="shared" si="15"/>
        <v>0</v>
      </c>
      <c r="BG197" s="153">
        <f t="shared" si="16"/>
        <v>0</v>
      </c>
      <c r="BH197" s="153">
        <f t="shared" si="17"/>
        <v>0</v>
      </c>
      <c r="BI197" s="153">
        <f t="shared" si="18"/>
        <v>0</v>
      </c>
      <c r="BJ197" s="13" t="s">
        <v>87</v>
      </c>
      <c r="BK197" s="153">
        <f t="shared" si="19"/>
        <v>0</v>
      </c>
      <c r="BL197" s="13" t="s">
        <v>259</v>
      </c>
      <c r="BM197" s="152" t="s">
        <v>2050</v>
      </c>
    </row>
    <row r="198" spans="2:65" s="1" customFormat="1" ht="21.75" customHeight="1">
      <c r="B198" s="139"/>
      <c r="C198" s="154" t="s">
        <v>1244</v>
      </c>
      <c r="D198" s="154" t="s">
        <v>353</v>
      </c>
      <c r="E198" s="155" t="s">
        <v>2051</v>
      </c>
      <c r="F198" s="156" t="s">
        <v>2049</v>
      </c>
      <c r="G198" s="157" t="s">
        <v>452</v>
      </c>
      <c r="H198" s="158">
        <v>20</v>
      </c>
      <c r="I198" s="159"/>
      <c r="J198" s="160">
        <f t="shared" si="10"/>
        <v>0</v>
      </c>
      <c r="K198" s="161"/>
      <c r="L198" s="162"/>
      <c r="M198" s="163" t="s">
        <v>1</v>
      </c>
      <c r="N198" s="164" t="s">
        <v>41</v>
      </c>
      <c r="P198" s="150">
        <f t="shared" si="11"/>
        <v>0</v>
      </c>
      <c r="Q198" s="150">
        <v>0</v>
      </c>
      <c r="R198" s="150">
        <f t="shared" si="12"/>
        <v>0</v>
      </c>
      <c r="S198" s="150">
        <v>0</v>
      </c>
      <c r="T198" s="151">
        <f t="shared" si="13"/>
        <v>0</v>
      </c>
      <c r="AR198" s="152" t="s">
        <v>271</v>
      </c>
      <c r="AT198" s="152" t="s">
        <v>353</v>
      </c>
      <c r="AU198" s="152" t="s">
        <v>82</v>
      </c>
      <c r="AY198" s="13" t="s">
        <v>317</v>
      </c>
      <c r="BE198" s="153">
        <f t="shared" si="14"/>
        <v>0</v>
      </c>
      <c r="BF198" s="153">
        <f t="shared" si="15"/>
        <v>0</v>
      </c>
      <c r="BG198" s="153">
        <f t="shared" si="16"/>
        <v>0</v>
      </c>
      <c r="BH198" s="153">
        <f t="shared" si="17"/>
        <v>0</v>
      </c>
      <c r="BI198" s="153">
        <f t="shared" si="18"/>
        <v>0</v>
      </c>
      <c r="BJ198" s="13" t="s">
        <v>87</v>
      </c>
      <c r="BK198" s="153">
        <f t="shared" si="19"/>
        <v>0</v>
      </c>
      <c r="BL198" s="13" t="s">
        <v>259</v>
      </c>
      <c r="BM198" s="152" t="s">
        <v>2052</v>
      </c>
    </row>
    <row r="199" spans="2:65" s="1" customFormat="1" ht="16.5" customHeight="1">
      <c r="B199" s="139"/>
      <c r="C199" s="140" t="s">
        <v>453</v>
      </c>
      <c r="D199" s="140" t="s">
        <v>319</v>
      </c>
      <c r="E199" s="141" t="s">
        <v>2053</v>
      </c>
      <c r="F199" s="142" t="s">
        <v>2054</v>
      </c>
      <c r="G199" s="143" t="s">
        <v>452</v>
      </c>
      <c r="H199" s="144">
        <v>125</v>
      </c>
      <c r="I199" s="145"/>
      <c r="J199" s="146">
        <f t="shared" si="10"/>
        <v>0</v>
      </c>
      <c r="K199" s="147"/>
      <c r="L199" s="28"/>
      <c r="M199" s="148" t="s">
        <v>1</v>
      </c>
      <c r="N199" s="149" t="s">
        <v>41</v>
      </c>
      <c r="P199" s="150">
        <f t="shared" si="11"/>
        <v>0</v>
      </c>
      <c r="Q199" s="150">
        <v>0</v>
      </c>
      <c r="R199" s="150">
        <f t="shared" si="12"/>
        <v>0</v>
      </c>
      <c r="S199" s="150">
        <v>0</v>
      </c>
      <c r="T199" s="151">
        <f t="shared" si="13"/>
        <v>0</v>
      </c>
      <c r="AR199" s="152" t="s">
        <v>259</v>
      </c>
      <c r="AT199" s="152" t="s">
        <v>319</v>
      </c>
      <c r="AU199" s="152" t="s">
        <v>82</v>
      </c>
      <c r="AY199" s="13" t="s">
        <v>317</v>
      </c>
      <c r="BE199" s="153">
        <f t="shared" si="14"/>
        <v>0</v>
      </c>
      <c r="BF199" s="153">
        <f t="shared" si="15"/>
        <v>0</v>
      </c>
      <c r="BG199" s="153">
        <f t="shared" si="16"/>
        <v>0</v>
      </c>
      <c r="BH199" s="153">
        <f t="shared" si="17"/>
        <v>0</v>
      </c>
      <c r="BI199" s="153">
        <f t="shared" si="18"/>
        <v>0</v>
      </c>
      <c r="BJ199" s="13" t="s">
        <v>87</v>
      </c>
      <c r="BK199" s="153">
        <f t="shared" si="19"/>
        <v>0</v>
      </c>
      <c r="BL199" s="13" t="s">
        <v>259</v>
      </c>
      <c r="BM199" s="152" t="s">
        <v>2055</v>
      </c>
    </row>
    <row r="200" spans="2:65" s="1" customFormat="1" ht="16.5" customHeight="1">
      <c r="B200" s="139"/>
      <c r="C200" s="154" t="s">
        <v>1251</v>
      </c>
      <c r="D200" s="154" t="s">
        <v>353</v>
      </c>
      <c r="E200" s="155" t="s">
        <v>2056</v>
      </c>
      <c r="F200" s="156" t="s">
        <v>2054</v>
      </c>
      <c r="G200" s="157" t="s">
        <v>452</v>
      </c>
      <c r="H200" s="158">
        <v>125</v>
      </c>
      <c r="I200" s="159"/>
      <c r="J200" s="160">
        <f t="shared" si="10"/>
        <v>0</v>
      </c>
      <c r="K200" s="161"/>
      <c r="L200" s="162"/>
      <c r="M200" s="163" t="s">
        <v>1</v>
      </c>
      <c r="N200" s="164" t="s">
        <v>41</v>
      </c>
      <c r="P200" s="150">
        <f t="shared" si="11"/>
        <v>0</v>
      </c>
      <c r="Q200" s="150">
        <v>0</v>
      </c>
      <c r="R200" s="150">
        <f t="shared" si="12"/>
        <v>0</v>
      </c>
      <c r="S200" s="150">
        <v>0</v>
      </c>
      <c r="T200" s="151">
        <f t="shared" si="13"/>
        <v>0</v>
      </c>
      <c r="AR200" s="152" t="s">
        <v>271</v>
      </c>
      <c r="AT200" s="152" t="s">
        <v>353</v>
      </c>
      <c r="AU200" s="152" t="s">
        <v>82</v>
      </c>
      <c r="AY200" s="13" t="s">
        <v>317</v>
      </c>
      <c r="BE200" s="153">
        <f t="shared" si="14"/>
        <v>0</v>
      </c>
      <c r="BF200" s="153">
        <f t="shared" si="15"/>
        <v>0</v>
      </c>
      <c r="BG200" s="153">
        <f t="shared" si="16"/>
        <v>0</v>
      </c>
      <c r="BH200" s="153">
        <f t="shared" si="17"/>
        <v>0</v>
      </c>
      <c r="BI200" s="153">
        <f t="shared" si="18"/>
        <v>0</v>
      </c>
      <c r="BJ200" s="13" t="s">
        <v>87</v>
      </c>
      <c r="BK200" s="153">
        <f t="shared" si="19"/>
        <v>0</v>
      </c>
      <c r="BL200" s="13" t="s">
        <v>259</v>
      </c>
      <c r="BM200" s="152" t="s">
        <v>2057</v>
      </c>
    </row>
    <row r="201" spans="2:65" s="1" customFormat="1" ht="24.15" customHeight="1">
      <c r="B201" s="139"/>
      <c r="C201" s="140" t="s">
        <v>1255</v>
      </c>
      <c r="D201" s="140" t="s">
        <v>319</v>
      </c>
      <c r="E201" s="141" t="s">
        <v>1586</v>
      </c>
      <c r="F201" s="142" t="s">
        <v>1587</v>
      </c>
      <c r="G201" s="143" t="s">
        <v>433</v>
      </c>
      <c r="H201" s="144">
        <v>3</v>
      </c>
      <c r="I201" s="145"/>
      <c r="J201" s="146">
        <f t="shared" si="10"/>
        <v>0</v>
      </c>
      <c r="K201" s="147"/>
      <c r="L201" s="28"/>
      <c r="M201" s="148" t="s">
        <v>1</v>
      </c>
      <c r="N201" s="149" t="s">
        <v>41</v>
      </c>
      <c r="P201" s="150">
        <f t="shared" si="11"/>
        <v>0</v>
      </c>
      <c r="Q201" s="150">
        <v>0</v>
      </c>
      <c r="R201" s="150">
        <f t="shared" si="12"/>
        <v>0</v>
      </c>
      <c r="S201" s="150">
        <v>0</v>
      </c>
      <c r="T201" s="151">
        <f t="shared" si="13"/>
        <v>0</v>
      </c>
      <c r="AR201" s="152" t="s">
        <v>259</v>
      </c>
      <c r="AT201" s="152" t="s">
        <v>319</v>
      </c>
      <c r="AU201" s="152" t="s">
        <v>82</v>
      </c>
      <c r="AY201" s="13" t="s">
        <v>317</v>
      </c>
      <c r="BE201" s="153">
        <f t="shared" si="14"/>
        <v>0</v>
      </c>
      <c r="BF201" s="153">
        <f t="shared" si="15"/>
        <v>0</v>
      </c>
      <c r="BG201" s="153">
        <f t="shared" si="16"/>
        <v>0</v>
      </c>
      <c r="BH201" s="153">
        <f t="shared" si="17"/>
        <v>0</v>
      </c>
      <c r="BI201" s="153">
        <f t="shared" si="18"/>
        <v>0</v>
      </c>
      <c r="BJ201" s="13" t="s">
        <v>87</v>
      </c>
      <c r="BK201" s="153">
        <f t="shared" si="19"/>
        <v>0</v>
      </c>
      <c r="BL201" s="13" t="s">
        <v>259</v>
      </c>
      <c r="BM201" s="152" t="s">
        <v>2058</v>
      </c>
    </row>
    <row r="202" spans="2:65" s="1" customFormat="1" ht="16.5" customHeight="1">
      <c r="B202" s="139"/>
      <c r="C202" s="140" t="s">
        <v>1259</v>
      </c>
      <c r="D202" s="140" t="s">
        <v>319</v>
      </c>
      <c r="E202" s="141" t="s">
        <v>1589</v>
      </c>
      <c r="F202" s="142" t="s">
        <v>1590</v>
      </c>
      <c r="G202" s="143" t="s">
        <v>433</v>
      </c>
      <c r="H202" s="144">
        <v>11</v>
      </c>
      <c r="I202" s="145"/>
      <c r="J202" s="146">
        <f t="shared" si="10"/>
        <v>0</v>
      </c>
      <c r="K202" s="147"/>
      <c r="L202" s="28"/>
      <c r="M202" s="148" t="s">
        <v>1</v>
      </c>
      <c r="N202" s="149" t="s">
        <v>41</v>
      </c>
      <c r="P202" s="150">
        <f t="shared" si="11"/>
        <v>0</v>
      </c>
      <c r="Q202" s="150">
        <v>0</v>
      </c>
      <c r="R202" s="150">
        <f t="shared" si="12"/>
        <v>0</v>
      </c>
      <c r="S202" s="150">
        <v>0</v>
      </c>
      <c r="T202" s="151">
        <f t="shared" si="13"/>
        <v>0</v>
      </c>
      <c r="AR202" s="152" t="s">
        <v>259</v>
      </c>
      <c r="AT202" s="152" t="s">
        <v>319</v>
      </c>
      <c r="AU202" s="152" t="s">
        <v>82</v>
      </c>
      <c r="AY202" s="13" t="s">
        <v>317</v>
      </c>
      <c r="BE202" s="153">
        <f t="shared" si="14"/>
        <v>0</v>
      </c>
      <c r="BF202" s="153">
        <f t="shared" si="15"/>
        <v>0</v>
      </c>
      <c r="BG202" s="153">
        <f t="shared" si="16"/>
        <v>0</v>
      </c>
      <c r="BH202" s="153">
        <f t="shared" si="17"/>
        <v>0</v>
      </c>
      <c r="BI202" s="153">
        <f t="shared" si="18"/>
        <v>0</v>
      </c>
      <c r="BJ202" s="13" t="s">
        <v>87</v>
      </c>
      <c r="BK202" s="153">
        <f t="shared" si="19"/>
        <v>0</v>
      </c>
      <c r="BL202" s="13" t="s">
        <v>259</v>
      </c>
      <c r="BM202" s="152" t="s">
        <v>2059</v>
      </c>
    </row>
    <row r="203" spans="2:65" s="1" customFormat="1" ht="21.75" customHeight="1">
      <c r="B203" s="139"/>
      <c r="C203" s="140" t="s">
        <v>1263</v>
      </c>
      <c r="D203" s="140" t="s">
        <v>319</v>
      </c>
      <c r="E203" s="141" t="s">
        <v>2060</v>
      </c>
      <c r="F203" s="142" t="s">
        <v>2061</v>
      </c>
      <c r="G203" s="143" t="s">
        <v>452</v>
      </c>
      <c r="H203" s="144">
        <v>125</v>
      </c>
      <c r="I203" s="145"/>
      <c r="J203" s="146">
        <f t="shared" ref="J203:J234" si="20">ROUND(I203*H203,2)</f>
        <v>0</v>
      </c>
      <c r="K203" s="147"/>
      <c r="L203" s="28"/>
      <c r="M203" s="148" t="s">
        <v>1</v>
      </c>
      <c r="N203" s="149" t="s">
        <v>41</v>
      </c>
      <c r="P203" s="150">
        <f t="shared" ref="P203:P234" si="21">O203*H203</f>
        <v>0</v>
      </c>
      <c r="Q203" s="150">
        <v>0</v>
      </c>
      <c r="R203" s="150">
        <f t="shared" ref="R203:R234" si="22">Q203*H203</f>
        <v>0</v>
      </c>
      <c r="S203" s="150">
        <v>0</v>
      </c>
      <c r="T203" s="151">
        <f t="shared" ref="T203:T234" si="23">S203*H203</f>
        <v>0</v>
      </c>
      <c r="AR203" s="152" t="s">
        <v>259</v>
      </c>
      <c r="AT203" s="152" t="s">
        <v>319</v>
      </c>
      <c r="AU203" s="152" t="s">
        <v>82</v>
      </c>
      <c r="AY203" s="13" t="s">
        <v>317</v>
      </c>
      <c r="BE203" s="153">
        <f t="shared" ref="BE203:BE228" si="24">IF(N203="základná",J203,0)</f>
        <v>0</v>
      </c>
      <c r="BF203" s="153">
        <f t="shared" ref="BF203:BF228" si="25">IF(N203="znížená",J203,0)</f>
        <v>0</v>
      </c>
      <c r="BG203" s="153">
        <f t="shared" ref="BG203:BG228" si="26">IF(N203="zákl. prenesená",J203,0)</f>
        <v>0</v>
      </c>
      <c r="BH203" s="153">
        <f t="shared" ref="BH203:BH228" si="27">IF(N203="zníž. prenesená",J203,0)</f>
        <v>0</v>
      </c>
      <c r="BI203" s="153">
        <f t="shared" ref="BI203:BI228" si="28">IF(N203="nulová",J203,0)</f>
        <v>0</v>
      </c>
      <c r="BJ203" s="13" t="s">
        <v>87</v>
      </c>
      <c r="BK203" s="153">
        <f t="shared" ref="BK203:BK228" si="29">ROUND(I203*H203,2)</f>
        <v>0</v>
      </c>
      <c r="BL203" s="13" t="s">
        <v>259</v>
      </c>
      <c r="BM203" s="152" t="s">
        <v>2062</v>
      </c>
    </row>
    <row r="204" spans="2:65" s="1" customFormat="1" ht="21.75" customHeight="1">
      <c r="B204" s="139"/>
      <c r="C204" s="154" t="s">
        <v>1265</v>
      </c>
      <c r="D204" s="154" t="s">
        <v>353</v>
      </c>
      <c r="E204" s="155" t="s">
        <v>2063</v>
      </c>
      <c r="F204" s="156" t="s">
        <v>2061</v>
      </c>
      <c r="G204" s="157" t="s">
        <v>452</v>
      </c>
      <c r="H204" s="158">
        <v>125</v>
      </c>
      <c r="I204" s="159"/>
      <c r="J204" s="160">
        <f t="shared" si="20"/>
        <v>0</v>
      </c>
      <c r="K204" s="161"/>
      <c r="L204" s="162"/>
      <c r="M204" s="163" t="s">
        <v>1</v>
      </c>
      <c r="N204" s="164" t="s">
        <v>41</v>
      </c>
      <c r="P204" s="150">
        <f t="shared" si="21"/>
        <v>0</v>
      </c>
      <c r="Q204" s="150">
        <v>0</v>
      </c>
      <c r="R204" s="150">
        <f t="shared" si="22"/>
        <v>0</v>
      </c>
      <c r="S204" s="150">
        <v>0</v>
      </c>
      <c r="T204" s="151">
        <f t="shared" si="23"/>
        <v>0</v>
      </c>
      <c r="AR204" s="152" t="s">
        <v>271</v>
      </c>
      <c r="AT204" s="152" t="s">
        <v>353</v>
      </c>
      <c r="AU204" s="152" t="s">
        <v>82</v>
      </c>
      <c r="AY204" s="13" t="s">
        <v>317</v>
      </c>
      <c r="BE204" s="153">
        <f t="shared" si="24"/>
        <v>0</v>
      </c>
      <c r="BF204" s="153">
        <f t="shared" si="25"/>
        <v>0</v>
      </c>
      <c r="BG204" s="153">
        <f t="shared" si="26"/>
        <v>0</v>
      </c>
      <c r="BH204" s="153">
        <f t="shared" si="27"/>
        <v>0</v>
      </c>
      <c r="BI204" s="153">
        <f t="shared" si="28"/>
        <v>0</v>
      </c>
      <c r="BJ204" s="13" t="s">
        <v>87</v>
      </c>
      <c r="BK204" s="153">
        <f t="shared" si="29"/>
        <v>0</v>
      </c>
      <c r="BL204" s="13" t="s">
        <v>259</v>
      </c>
      <c r="BM204" s="152" t="s">
        <v>2064</v>
      </c>
    </row>
    <row r="205" spans="2:65" s="1" customFormat="1" ht="16.5" customHeight="1">
      <c r="B205" s="139"/>
      <c r="C205" s="140" t="s">
        <v>1269</v>
      </c>
      <c r="D205" s="140" t="s">
        <v>319</v>
      </c>
      <c r="E205" s="141" t="s">
        <v>2065</v>
      </c>
      <c r="F205" s="142" t="s">
        <v>2066</v>
      </c>
      <c r="G205" s="143" t="s">
        <v>452</v>
      </c>
      <c r="H205" s="144">
        <v>50</v>
      </c>
      <c r="I205" s="145"/>
      <c r="J205" s="146">
        <f t="shared" si="20"/>
        <v>0</v>
      </c>
      <c r="K205" s="147"/>
      <c r="L205" s="28"/>
      <c r="M205" s="148" t="s">
        <v>1</v>
      </c>
      <c r="N205" s="149" t="s">
        <v>41</v>
      </c>
      <c r="P205" s="150">
        <f t="shared" si="21"/>
        <v>0</v>
      </c>
      <c r="Q205" s="150">
        <v>0</v>
      </c>
      <c r="R205" s="150">
        <f t="shared" si="22"/>
        <v>0</v>
      </c>
      <c r="S205" s="150">
        <v>0</v>
      </c>
      <c r="T205" s="151">
        <f t="shared" si="23"/>
        <v>0</v>
      </c>
      <c r="AR205" s="152" t="s">
        <v>259</v>
      </c>
      <c r="AT205" s="152" t="s">
        <v>319</v>
      </c>
      <c r="AU205" s="152" t="s">
        <v>82</v>
      </c>
      <c r="AY205" s="13" t="s">
        <v>317</v>
      </c>
      <c r="BE205" s="153">
        <f t="shared" si="24"/>
        <v>0</v>
      </c>
      <c r="BF205" s="153">
        <f t="shared" si="25"/>
        <v>0</v>
      </c>
      <c r="BG205" s="153">
        <f t="shared" si="26"/>
        <v>0</v>
      </c>
      <c r="BH205" s="153">
        <f t="shared" si="27"/>
        <v>0</v>
      </c>
      <c r="BI205" s="153">
        <f t="shared" si="28"/>
        <v>0</v>
      </c>
      <c r="BJ205" s="13" t="s">
        <v>87</v>
      </c>
      <c r="BK205" s="153">
        <f t="shared" si="29"/>
        <v>0</v>
      </c>
      <c r="BL205" s="13" t="s">
        <v>259</v>
      </c>
      <c r="BM205" s="152" t="s">
        <v>2067</v>
      </c>
    </row>
    <row r="206" spans="2:65" s="1" customFormat="1" ht="16.5" customHeight="1">
      <c r="B206" s="139"/>
      <c r="C206" s="154" t="s">
        <v>1274</v>
      </c>
      <c r="D206" s="154" t="s">
        <v>353</v>
      </c>
      <c r="E206" s="155" t="s">
        <v>2068</v>
      </c>
      <c r="F206" s="156" t="s">
        <v>2066</v>
      </c>
      <c r="G206" s="157" t="s">
        <v>452</v>
      </c>
      <c r="H206" s="158">
        <v>50</v>
      </c>
      <c r="I206" s="159"/>
      <c r="J206" s="160">
        <f t="shared" si="20"/>
        <v>0</v>
      </c>
      <c r="K206" s="161"/>
      <c r="L206" s="162"/>
      <c r="M206" s="163" t="s">
        <v>1</v>
      </c>
      <c r="N206" s="164" t="s">
        <v>41</v>
      </c>
      <c r="P206" s="150">
        <f t="shared" si="21"/>
        <v>0</v>
      </c>
      <c r="Q206" s="150">
        <v>0</v>
      </c>
      <c r="R206" s="150">
        <f t="shared" si="22"/>
        <v>0</v>
      </c>
      <c r="S206" s="150">
        <v>0</v>
      </c>
      <c r="T206" s="151">
        <f t="shared" si="23"/>
        <v>0</v>
      </c>
      <c r="AR206" s="152" t="s">
        <v>271</v>
      </c>
      <c r="AT206" s="152" t="s">
        <v>353</v>
      </c>
      <c r="AU206" s="152" t="s">
        <v>82</v>
      </c>
      <c r="AY206" s="13" t="s">
        <v>317</v>
      </c>
      <c r="BE206" s="153">
        <f t="shared" si="24"/>
        <v>0</v>
      </c>
      <c r="BF206" s="153">
        <f t="shared" si="25"/>
        <v>0</v>
      </c>
      <c r="BG206" s="153">
        <f t="shared" si="26"/>
        <v>0</v>
      </c>
      <c r="BH206" s="153">
        <f t="shared" si="27"/>
        <v>0</v>
      </c>
      <c r="BI206" s="153">
        <f t="shared" si="28"/>
        <v>0</v>
      </c>
      <c r="BJ206" s="13" t="s">
        <v>87</v>
      </c>
      <c r="BK206" s="153">
        <f t="shared" si="29"/>
        <v>0</v>
      </c>
      <c r="BL206" s="13" t="s">
        <v>259</v>
      </c>
      <c r="BM206" s="152" t="s">
        <v>2069</v>
      </c>
    </row>
    <row r="207" spans="2:65" s="1" customFormat="1" ht="16.5" customHeight="1">
      <c r="B207" s="139"/>
      <c r="C207" s="140" t="s">
        <v>1278</v>
      </c>
      <c r="D207" s="140" t="s">
        <v>319</v>
      </c>
      <c r="E207" s="141" t="s">
        <v>1592</v>
      </c>
      <c r="F207" s="142" t="s">
        <v>2070</v>
      </c>
      <c r="G207" s="143" t="s">
        <v>452</v>
      </c>
      <c r="H207" s="144">
        <v>20</v>
      </c>
      <c r="I207" s="145"/>
      <c r="J207" s="146">
        <f t="shared" si="20"/>
        <v>0</v>
      </c>
      <c r="K207" s="147"/>
      <c r="L207" s="28"/>
      <c r="M207" s="148" t="s">
        <v>1</v>
      </c>
      <c r="N207" s="149" t="s">
        <v>41</v>
      </c>
      <c r="P207" s="150">
        <f t="shared" si="21"/>
        <v>0</v>
      </c>
      <c r="Q207" s="150">
        <v>0</v>
      </c>
      <c r="R207" s="150">
        <f t="shared" si="22"/>
        <v>0</v>
      </c>
      <c r="S207" s="150">
        <v>0</v>
      </c>
      <c r="T207" s="151">
        <f t="shared" si="23"/>
        <v>0</v>
      </c>
      <c r="AR207" s="152" t="s">
        <v>259</v>
      </c>
      <c r="AT207" s="152" t="s">
        <v>319</v>
      </c>
      <c r="AU207" s="152" t="s">
        <v>82</v>
      </c>
      <c r="AY207" s="13" t="s">
        <v>317</v>
      </c>
      <c r="BE207" s="153">
        <f t="shared" si="24"/>
        <v>0</v>
      </c>
      <c r="BF207" s="153">
        <f t="shared" si="25"/>
        <v>0</v>
      </c>
      <c r="BG207" s="153">
        <f t="shared" si="26"/>
        <v>0</v>
      </c>
      <c r="BH207" s="153">
        <f t="shared" si="27"/>
        <v>0</v>
      </c>
      <c r="BI207" s="153">
        <f t="shared" si="28"/>
        <v>0</v>
      </c>
      <c r="BJ207" s="13" t="s">
        <v>87</v>
      </c>
      <c r="BK207" s="153">
        <f t="shared" si="29"/>
        <v>0</v>
      </c>
      <c r="BL207" s="13" t="s">
        <v>259</v>
      </c>
      <c r="BM207" s="152" t="s">
        <v>2071</v>
      </c>
    </row>
    <row r="208" spans="2:65" s="1" customFormat="1" ht="16.5" customHeight="1">
      <c r="B208" s="139"/>
      <c r="C208" s="154" t="s">
        <v>1282</v>
      </c>
      <c r="D208" s="154" t="s">
        <v>353</v>
      </c>
      <c r="E208" s="155" t="s">
        <v>1595</v>
      </c>
      <c r="F208" s="156" t="s">
        <v>2070</v>
      </c>
      <c r="G208" s="157" t="s">
        <v>452</v>
      </c>
      <c r="H208" s="158">
        <v>20</v>
      </c>
      <c r="I208" s="159"/>
      <c r="J208" s="160">
        <f t="shared" si="20"/>
        <v>0</v>
      </c>
      <c r="K208" s="161"/>
      <c r="L208" s="162"/>
      <c r="M208" s="163" t="s">
        <v>1</v>
      </c>
      <c r="N208" s="164" t="s">
        <v>41</v>
      </c>
      <c r="P208" s="150">
        <f t="shared" si="21"/>
        <v>0</v>
      </c>
      <c r="Q208" s="150">
        <v>0</v>
      </c>
      <c r="R208" s="150">
        <f t="shared" si="22"/>
        <v>0</v>
      </c>
      <c r="S208" s="150">
        <v>0</v>
      </c>
      <c r="T208" s="151">
        <f t="shared" si="23"/>
        <v>0</v>
      </c>
      <c r="AR208" s="152" t="s">
        <v>271</v>
      </c>
      <c r="AT208" s="152" t="s">
        <v>353</v>
      </c>
      <c r="AU208" s="152" t="s">
        <v>82</v>
      </c>
      <c r="AY208" s="13" t="s">
        <v>317</v>
      </c>
      <c r="BE208" s="153">
        <f t="shared" si="24"/>
        <v>0</v>
      </c>
      <c r="BF208" s="153">
        <f t="shared" si="25"/>
        <v>0</v>
      </c>
      <c r="BG208" s="153">
        <f t="shared" si="26"/>
        <v>0</v>
      </c>
      <c r="BH208" s="153">
        <f t="shared" si="27"/>
        <v>0</v>
      </c>
      <c r="BI208" s="153">
        <f t="shared" si="28"/>
        <v>0</v>
      </c>
      <c r="BJ208" s="13" t="s">
        <v>87</v>
      </c>
      <c r="BK208" s="153">
        <f t="shared" si="29"/>
        <v>0</v>
      </c>
      <c r="BL208" s="13" t="s">
        <v>259</v>
      </c>
      <c r="BM208" s="152" t="s">
        <v>2072</v>
      </c>
    </row>
    <row r="209" spans="2:65" s="1" customFormat="1" ht="16.5" customHeight="1">
      <c r="B209" s="139"/>
      <c r="C209" s="140" t="s">
        <v>1286</v>
      </c>
      <c r="D209" s="140" t="s">
        <v>319</v>
      </c>
      <c r="E209" s="141" t="s">
        <v>2073</v>
      </c>
      <c r="F209" s="142" t="s">
        <v>2074</v>
      </c>
      <c r="G209" s="143" t="s">
        <v>452</v>
      </c>
      <c r="H209" s="144">
        <v>100</v>
      </c>
      <c r="I209" s="145"/>
      <c r="J209" s="146">
        <f t="shared" si="20"/>
        <v>0</v>
      </c>
      <c r="K209" s="147"/>
      <c r="L209" s="28"/>
      <c r="M209" s="148" t="s">
        <v>1</v>
      </c>
      <c r="N209" s="149" t="s">
        <v>41</v>
      </c>
      <c r="P209" s="150">
        <f t="shared" si="21"/>
        <v>0</v>
      </c>
      <c r="Q209" s="150">
        <v>0</v>
      </c>
      <c r="R209" s="150">
        <f t="shared" si="22"/>
        <v>0</v>
      </c>
      <c r="S209" s="150">
        <v>0</v>
      </c>
      <c r="T209" s="151">
        <f t="shared" si="23"/>
        <v>0</v>
      </c>
      <c r="AR209" s="152" t="s">
        <v>259</v>
      </c>
      <c r="AT209" s="152" t="s">
        <v>319</v>
      </c>
      <c r="AU209" s="152" t="s">
        <v>82</v>
      </c>
      <c r="AY209" s="13" t="s">
        <v>317</v>
      </c>
      <c r="BE209" s="153">
        <f t="shared" si="24"/>
        <v>0</v>
      </c>
      <c r="BF209" s="153">
        <f t="shared" si="25"/>
        <v>0</v>
      </c>
      <c r="BG209" s="153">
        <f t="shared" si="26"/>
        <v>0</v>
      </c>
      <c r="BH209" s="153">
        <f t="shared" si="27"/>
        <v>0</v>
      </c>
      <c r="BI209" s="153">
        <f t="shared" si="28"/>
        <v>0</v>
      </c>
      <c r="BJ209" s="13" t="s">
        <v>87</v>
      </c>
      <c r="BK209" s="153">
        <f t="shared" si="29"/>
        <v>0</v>
      </c>
      <c r="BL209" s="13" t="s">
        <v>259</v>
      </c>
      <c r="BM209" s="152" t="s">
        <v>2075</v>
      </c>
    </row>
    <row r="210" spans="2:65" s="1" customFormat="1" ht="16.5" customHeight="1">
      <c r="B210" s="139"/>
      <c r="C210" s="154" t="s">
        <v>1290</v>
      </c>
      <c r="D210" s="154" t="s">
        <v>353</v>
      </c>
      <c r="E210" s="155" t="s">
        <v>2076</v>
      </c>
      <c r="F210" s="156" t="s">
        <v>2074</v>
      </c>
      <c r="G210" s="157" t="s">
        <v>452</v>
      </c>
      <c r="H210" s="158">
        <v>100</v>
      </c>
      <c r="I210" s="159"/>
      <c r="J210" s="160">
        <f t="shared" si="20"/>
        <v>0</v>
      </c>
      <c r="K210" s="161"/>
      <c r="L210" s="162"/>
      <c r="M210" s="163" t="s">
        <v>1</v>
      </c>
      <c r="N210" s="164" t="s">
        <v>41</v>
      </c>
      <c r="P210" s="150">
        <f t="shared" si="21"/>
        <v>0</v>
      </c>
      <c r="Q210" s="150">
        <v>0</v>
      </c>
      <c r="R210" s="150">
        <f t="shared" si="22"/>
        <v>0</v>
      </c>
      <c r="S210" s="150">
        <v>0</v>
      </c>
      <c r="T210" s="151">
        <f t="shared" si="23"/>
        <v>0</v>
      </c>
      <c r="AR210" s="152" t="s">
        <v>271</v>
      </c>
      <c r="AT210" s="152" t="s">
        <v>353</v>
      </c>
      <c r="AU210" s="152" t="s">
        <v>82</v>
      </c>
      <c r="AY210" s="13" t="s">
        <v>317</v>
      </c>
      <c r="BE210" s="153">
        <f t="shared" si="24"/>
        <v>0</v>
      </c>
      <c r="BF210" s="153">
        <f t="shared" si="25"/>
        <v>0</v>
      </c>
      <c r="BG210" s="153">
        <f t="shared" si="26"/>
        <v>0</v>
      </c>
      <c r="BH210" s="153">
        <f t="shared" si="27"/>
        <v>0</v>
      </c>
      <c r="BI210" s="153">
        <f t="shared" si="28"/>
        <v>0</v>
      </c>
      <c r="BJ210" s="13" t="s">
        <v>87</v>
      </c>
      <c r="BK210" s="153">
        <f t="shared" si="29"/>
        <v>0</v>
      </c>
      <c r="BL210" s="13" t="s">
        <v>259</v>
      </c>
      <c r="BM210" s="152" t="s">
        <v>2077</v>
      </c>
    </row>
    <row r="211" spans="2:65" s="1" customFormat="1" ht="16.5" customHeight="1">
      <c r="B211" s="139"/>
      <c r="C211" s="140" t="s">
        <v>1294</v>
      </c>
      <c r="D211" s="140" t="s">
        <v>319</v>
      </c>
      <c r="E211" s="141" t="s">
        <v>2078</v>
      </c>
      <c r="F211" s="142" t="s">
        <v>2079</v>
      </c>
      <c r="G211" s="143" t="s">
        <v>433</v>
      </c>
      <c r="H211" s="144">
        <v>1</v>
      </c>
      <c r="I211" s="145"/>
      <c r="J211" s="146">
        <f t="shared" si="20"/>
        <v>0</v>
      </c>
      <c r="K211" s="147"/>
      <c r="L211" s="28"/>
      <c r="M211" s="148" t="s">
        <v>1</v>
      </c>
      <c r="N211" s="149" t="s">
        <v>41</v>
      </c>
      <c r="P211" s="150">
        <f t="shared" si="21"/>
        <v>0</v>
      </c>
      <c r="Q211" s="150">
        <v>0</v>
      </c>
      <c r="R211" s="150">
        <f t="shared" si="22"/>
        <v>0</v>
      </c>
      <c r="S211" s="150">
        <v>0</v>
      </c>
      <c r="T211" s="151">
        <f t="shared" si="23"/>
        <v>0</v>
      </c>
      <c r="AR211" s="152" t="s">
        <v>259</v>
      </c>
      <c r="AT211" s="152" t="s">
        <v>319</v>
      </c>
      <c r="AU211" s="152" t="s">
        <v>82</v>
      </c>
      <c r="AY211" s="13" t="s">
        <v>317</v>
      </c>
      <c r="BE211" s="153">
        <f t="shared" si="24"/>
        <v>0</v>
      </c>
      <c r="BF211" s="153">
        <f t="shared" si="25"/>
        <v>0</v>
      </c>
      <c r="BG211" s="153">
        <f t="shared" si="26"/>
        <v>0</v>
      </c>
      <c r="BH211" s="153">
        <f t="shared" si="27"/>
        <v>0</v>
      </c>
      <c r="BI211" s="153">
        <f t="shared" si="28"/>
        <v>0</v>
      </c>
      <c r="BJ211" s="13" t="s">
        <v>87</v>
      </c>
      <c r="BK211" s="153">
        <f t="shared" si="29"/>
        <v>0</v>
      </c>
      <c r="BL211" s="13" t="s">
        <v>259</v>
      </c>
      <c r="BM211" s="152" t="s">
        <v>2080</v>
      </c>
    </row>
    <row r="212" spans="2:65" s="1" customFormat="1" ht="16.5" customHeight="1">
      <c r="B212" s="139"/>
      <c r="C212" s="154" t="s">
        <v>1298</v>
      </c>
      <c r="D212" s="154" t="s">
        <v>353</v>
      </c>
      <c r="E212" s="155" t="s">
        <v>2081</v>
      </c>
      <c r="F212" s="156" t="s">
        <v>2079</v>
      </c>
      <c r="G212" s="157" t="s">
        <v>433</v>
      </c>
      <c r="H212" s="158">
        <v>1</v>
      </c>
      <c r="I212" s="159"/>
      <c r="J212" s="160">
        <f t="shared" si="20"/>
        <v>0</v>
      </c>
      <c r="K212" s="161"/>
      <c r="L212" s="162"/>
      <c r="M212" s="163" t="s">
        <v>1</v>
      </c>
      <c r="N212" s="164" t="s">
        <v>41</v>
      </c>
      <c r="P212" s="150">
        <f t="shared" si="21"/>
        <v>0</v>
      </c>
      <c r="Q212" s="150">
        <v>0</v>
      </c>
      <c r="R212" s="150">
        <f t="shared" si="22"/>
        <v>0</v>
      </c>
      <c r="S212" s="150">
        <v>0</v>
      </c>
      <c r="T212" s="151">
        <f t="shared" si="23"/>
        <v>0</v>
      </c>
      <c r="AR212" s="152" t="s">
        <v>271</v>
      </c>
      <c r="AT212" s="152" t="s">
        <v>353</v>
      </c>
      <c r="AU212" s="152" t="s">
        <v>82</v>
      </c>
      <c r="AY212" s="13" t="s">
        <v>317</v>
      </c>
      <c r="BE212" s="153">
        <f t="shared" si="24"/>
        <v>0</v>
      </c>
      <c r="BF212" s="153">
        <f t="shared" si="25"/>
        <v>0</v>
      </c>
      <c r="BG212" s="153">
        <f t="shared" si="26"/>
        <v>0</v>
      </c>
      <c r="BH212" s="153">
        <f t="shared" si="27"/>
        <v>0</v>
      </c>
      <c r="BI212" s="153">
        <f t="shared" si="28"/>
        <v>0</v>
      </c>
      <c r="BJ212" s="13" t="s">
        <v>87</v>
      </c>
      <c r="BK212" s="153">
        <f t="shared" si="29"/>
        <v>0</v>
      </c>
      <c r="BL212" s="13" t="s">
        <v>259</v>
      </c>
      <c r="BM212" s="152" t="s">
        <v>2082</v>
      </c>
    </row>
    <row r="213" spans="2:65" s="1" customFormat="1" ht="16.5" customHeight="1">
      <c r="B213" s="139"/>
      <c r="C213" s="140" t="s">
        <v>1303</v>
      </c>
      <c r="D213" s="140" t="s">
        <v>319</v>
      </c>
      <c r="E213" s="141" t="s">
        <v>2083</v>
      </c>
      <c r="F213" s="142" t="s">
        <v>2084</v>
      </c>
      <c r="G213" s="143" t="s">
        <v>433</v>
      </c>
      <c r="H213" s="144">
        <v>2</v>
      </c>
      <c r="I213" s="145"/>
      <c r="J213" s="146">
        <f t="shared" si="20"/>
        <v>0</v>
      </c>
      <c r="K213" s="147"/>
      <c r="L213" s="28"/>
      <c r="M213" s="148" t="s">
        <v>1</v>
      </c>
      <c r="N213" s="149" t="s">
        <v>41</v>
      </c>
      <c r="P213" s="150">
        <f t="shared" si="21"/>
        <v>0</v>
      </c>
      <c r="Q213" s="150">
        <v>0</v>
      </c>
      <c r="R213" s="150">
        <f t="shared" si="22"/>
        <v>0</v>
      </c>
      <c r="S213" s="150">
        <v>0</v>
      </c>
      <c r="T213" s="151">
        <f t="shared" si="23"/>
        <v>0</v>
      </c>
      <c r="AR213" s="152" t="s">
        <v>259</v>
      </c>
      <c r="AT213" s="152" t="s">
        <v>319</v>
      </c>
      <c r="AU213" s="152" t="s">
        <v>82</v>
      </c>
      <c r="AY213" s="13" t="s">
        <v>317</v>
      </c>
      <c r="BE213" s="153">
        <f t="shared" si="24"/>
        <v>0</v>
      </c>
      <c r="BF213" s="153">
        <f t="shared" si="25"/>
        <v>0</v>
      </c>
      <c r="BG213" s="153">
        <f t="shared" si="26"/>
        <v>0</v>
      </c>
      <c r="BH213" s="153">
        <f t="shared" si="27"/>
        <v>0</v>
      </c>
      <c r="BI213" s="153">
        <f t="shared" si="28"/>
        <v>0</v>
      </c>
      <c r="BJ213" s="13" t="s">
        <v>87</v>
      </c>
      <c r="BK213" s="153">
        <f t="shared" si="29"/>
        <v>0</v>
      </c>
      <c r="BL213" s="13" t="s">
        <v>259</v>
      </c>
      <c r="BM213" s="152" t="s">
        <v>2085</v>
      </c>
    </row>
    <row r="214" spans="2:65" s="1" customFormat="1" ht="16.5" customHeight="1">
      <c r="B214" s="139"/>
      <c r="C214" s="154" t="s">
        <v>1307</v>
      </c>
      <c r="D214" s="154" t="s">
        <v>353</v>
      </c>
      <c r="E214" s="155" t="s">
        <v>2086</v>
      </c>
      <c r="F214" s="156" t="s">
        <v>2084</v>
      </c>
      <c r="G214" s="157" t="s">
        <v>433</v>
      </c>
      <c r="H214" s="158">
        <v>2</v>
      </c>
      <c r="I214" s="159"/>
      <c r="J214" s="160">
        <f t="shared" si="20"/>
        <v>0</v>
      </c>
      <c r="K214" s="161"/>
      <c r="L214" s="162"/>
      <c r="M214" s="163" t="s">
        <v>1</v>
      </c>
      <c r="N214" s="164" t="s">
        <v>41</v>
      </c>
      <c r="P214" s="150">
        <f t="shared" si="21"/>
        <v>0</v>
      </c>
      <c r="Q214" s="150">
        <v>0</v>
      </c>
      <c r="R214" s="150">
        <f t="shared" si="22"/>
        <v>0</v>
      </c>
      <c r="S214" s="150">
        <v>0</v>
      </c>
      <c r="T214" s="151">
        <f t="shared" si="23"/>
        <v>0</v>
      </c>
      <c r="AR214" s="152" t="s">
        <v>271</v>
      </c>
      <c r="AT214" s="152" t="s">
        <v>353</v>
      </c>
      <c r="AU214" s="152" t="s">
        <v>82</v>
      </c>
      <c r="AY214" s="13" t="s">
        <v>317</v>
      </c>
      <c r="BE214" s="153">
        <f t="shared" si="24"/>
        <v>0</v>
      </c>
      <c r="BF214" s="153">
        <f t="shared" si="25"/>
        <v>0</v>
      </c>
      <c r="BG214" s="153">
        <f t="shared" si="26"/>
        <v>0</v>
      </c>
      <c r="BH214" s="153">
        <f t="shared" si="27"/>
        <v>0</v>
      </c>
      <c r="BI214" s="153">
        <f t="shared" si="28"/>
        <v>0</v>
      </c>
      <c r="BJ214" s="13" t="s">
        <v>87</v>
      </c>
      <c r="BK214" s="153">
        <f t="shared" si="29"/>
        <v>0</v>
      </c>
      <c r="BL214" s="13" t="s">
        <v>259</v>
      </c>
      <c r="BM214" s="152" t="s">
        <v>2087</v>
      </c>
    </row>
    <row r="215" spans="2:65" s="1" customFormat="1" ht="16.5" customHeight="1">
      <c r="B215" s="139"/>
      <c r="C215" s="140" t="s">
        <v>1312</v>
      </c>
      <c r="D215" s="140" t="s">
        <v>319</v>
      </c>
      <c r="E215" s="141" t="s">
        <v>2088</v>
      </c>
      <c r="F215" s="142" t="s">
        <v>2089</v>
      </c>
      <c r="G215" s="143" t="s">
        <v>433</v>
      </c>
      <c r="H215" s="144">
        <v>4</v>
      </c>
      <c r="I215" s="145"/>
      <c r="J215" s="146">
        <f t="shared" si="20"/>
        <v>0</v>
      </c>
      <c r="K215" s="147"/>
      <c r="L215" s="28"/>
      <c r="M215" s="148" t="s">
        <v>1</v>
      </c>
      <c r="N215" s="149" t="s">
        <v>41</v>
      </c>
      <c r="P215" s="150">
        <f t="shared" si="21"/>
        <v>0</v>
      </c>
      <c r="Q215" s="150">
        <v>0</v>
      </c>
      <c r="R215" s="150">
        <f t="shared" si="22"/>
        <v>0</v>
      </c>
      <c r="S215" s="150">
        <v>0</v>
      </c>
      <c r="T215" s="151">
        <f t="shared" si="23"/>
        <v>0</v>
      </c>
      <c r="AR215" s="152" t="s">
        <v>259</v>
      </c>
      <c r="AT215" s="152" t="s">
        <v>319</v>
      </c>
      <c r="AU215" s="152" t="s">
        <v>82</v>
      </c>
      <c r="AY215" s="13" t="s">
        <v>317</v>
      </c>
      <c r="BE215" s="153">
        <f t="shared" si="24"/>
        <v>0</v>
      </c>
      <c r="BF215" s="153">
        <f t="shared" si="25"/>
        <v>0</v>
      </c>
      <c r="BG215" s="153">
        <f t="shared" si="26"/>
        <v>0</v>
      </c>
      <c r="BH215" s="153">
        <f t="shared" si="27"/>
        <v>0</v>
      </c>
      <c r="BI215" s="153">
        <f t="shared" si="28"/>
        <v>0</v>
      </c>
      <c r="BJ215" s="13" t="s">
        <v>87</v>
      </c>
      <c r="BK215" s="153">
        <f t="shared" si="29"/>
        <v>0</v>
      </c>
      <c r="BL215" s="13" t="s">
        <v>259</v>
      </c>
      <c r="BM215" s="152" t="s">
        <v>2090</v>
      </c>
    </row>
    <row r="216" spans="2:65" s="1" customFormat="1" ht="16.5" customHeight="1">
      <c r="B216" s="139"/>
      <c r="C216" s="154" t="s">
        <v>1316</v>
      </c>
      <c r="D216" s="154" t="s">
        <v>353</v>
      </c>
      <c r="E216" s="155" t="s">
        <v>2091</v>
      </c>
      <c r="F216" s="156" t="s">
        <v>2089</v>
      </c>
      <c r="G216" s="157" t="s">
        <v>433</v>
      </c>
      <c r="H216" s="158">
        <v>4</v>
      </c>
      <c r="I216" s="159"/>
      <c r="J216" s="160">
        <f t="shared" si="20"/>
        <v>0</v>
      </c>
      <c r="K216" s="161"/>
      <c r="L216" s="162"/>
      <c r="M216" s="163" t="s">
        <v>1</v>
      </c>
      <c r="N216" s="164" t="s">
        <v>41</v>
      </c>
      <c r="P216" s="150">
        <f t="shared" si="21"/>
        <v>0</v>
      </c>
      <c r="Q216" s="150">
        <v>0</v>
      </c>
      <c r="R216" s="150">
        <f t="shared" si="22"/>
        <v>0</v>
      </c>
      <c r="S216" s="150">
        <v>0</v>
      </c>
      <c r="T216" s="151">
        <f t="shared" si="23"/>
        <v>0</v>
      </c>
      <c r="AR216" s="152" t="s">
        <v>271</v>
      </c>
      <c r="AT216" s="152" t="s">
        <v>353</v>
      </c>
      <c r="AU216" s="152" t="s">
        <v>82</v>
      </c>
      <c r="AY216" s="13" t="s">
        <v>317</v>
      </c>
      <c r="BE216" s="153">
        <f t="shared" si="24"/>
        <v>0</v>
      </c>
      <c r="BF216" s="153">
        <f t="shared" si="25"/>
        <v>0</v>
      </c>
      <c r="BG216" s="153">
        <f t="shared" si="26"/>
        <v>0</v>
      </c>
      <c r="BH216" s="153">
        <f t="shared" si="27"/>
        <v>0</v>
      </c>
      <c r="BI216" s="153">
        <f t="shared" si="28"/>
        <v>0</v>
      </c>
      <c r="BJ216" s="13" t="s">
        <v>87</v>
      </c>
      <c r="BK216" s="153">
        <f t="shared" si="29"/>
        <v>0</v>
      </c>
      <c r="BL216" s="13" t="s">
        <v>259</v>
      </c>
      <c r="BM216" s="152" t="s">
        <v>2092</v>
      </c>
    </row>
    <row r="217" spans="2:65" s="1" customFormat="1" ht="24.15" customHeight="1">
      <c r="B217" s="139"/>
      <c r="C217" s="140" t="s">
        <v>1320</v>
      </c>
      <c r="D217" s="140" t="s">
        <v>319</v>
      </c>
      <c r="E217" s="141" t="s">
        <v>1597</v>
      </c>
      <c r="F217" s="142" t="s">
        <v>2093</v>
      </c>
      <c r="G217" s="143" t="s">
        <v>433</v>
      </c>
      <c r="H217" s="144">
        <v>80</v>
      </c>
      <c r="I217" s="145"/>
      <c r="J217" s="146">
        <f t="shared" si="20"/>
        <v>0</v>
      </c>
      <c r="K217" s="147"/>
      <c r="L217" s="28"/>
      <c r="M217" s="148" t="s">
        <v>1</v>
      </c>
      <c r="N217" s="149" t="s">
        <v>41</v>
      </c>
      <c r="P217" s="150">
        <f t="shared" si="21"/>
        <v>0</v>
      </c>
      <c r="Q217" s="150">
        <v>0</v>
      </c>
      <c r="R217" s="150">
        <f t="shared" si="22"/>
        <v>0</v>
      </c>
      <c r="S217" s="150">
        <v>0</v>
      </c>
      <c r="T217" s="151">
        <f t="shared" si="23"/>
        <v>0</v>
      </c>
      <c r="AR217" s="152" t="s">
        <v>259</v>
      </c>
      <c r="AT217" s="152" t="s">
        <v>319</v>
      </c>
      <c r="AU217" s="152" t="s">
        <v>82</v>
      </c>
      <c r="AY217" s="13" t="s">
        <v>317</v>
      </c>
      <c r="BE217" s="153">
        <f t="shared" si="24"/>
        <v>0</v>
      </c>
      <c r="BF217" s="153">
        <f t="shared" si="25"/>
        <v>0</v>
      </c>
      <c r="BG217" s="153">
        <f t="shared" si="26"/>
        <v>0</v>
      </c>
      <c r="BH217" s="153">
        <f t="shared" si="27"/>
        <v>0</v>
      </c>
      <c r="BI217" s="153">
        <f t="shared" si="28"/>
        <v>0</v>
      </c>
      <c r="BJ217" s="13" t="s">
        <v>87</v>
      </c>
      <c r="BK217" s="153">
        <f t="shared" si="29"/>
        <v>0</v>
      </c>
      <c r="BL217" s="13" t="s">
        <v>259</v>
      </c>
      <c r="BM217" s="152" t="s">
        <v>2094</v>
      </c>
    </row>
    <row r="218" spans="2:65" s="1" customFormat="1" ht="24.15" customHeight="1">
      <c r="B218" s="139"/>
      <c r="C218" s="154" t="s">
        <v>1324</v>
      </c>
      <c r="D218" s="154" t="s">
        <v>353</v>
      </c>
      <c r="E218" s="155" t="s">
        <v>1600</v>
      </c>
      <c r="F218" s="156" t="s">
        <v>2093</v>
      </c>
      <c r="G218" s="157" t="s">
        <v>433</v>
      </c>
      <c r="H218" s="158">
        <v>80</v>
      </c>
      <c r="I218" s="159"/>
      <c r="J218" s="160">
        <f t="shared" si="20"/>
        <v>0</v>
      </c>
      <c r="K218" s="161"/>
      <c r="L218" s="162"/>
      <c r="M218" s="163" t="s">
        <v>1</v>
      </c>
      <c r="N218" s="164" t="s">
        <v>41</v>
      </c>
      <c r="P218" s="150">
        <f t="shared" si="21"/>
        <v>0</v>
      </c>
      <c r="Q218" s="150">
        <v>0</v>
      </c>
      <c r="R218" s="150">
        <f t="shared" si="22"/>
        <v>0</v>
      </c>
      <c r="S218" s="150">
        <v>0</v>
      </c>
      <c r="T218" s="151">
        <f t="shared" si="23"/>
        <v>0</v>
      </c>
      <c r="AR218" s="152" t="s">
        <v>271</v>
      </c>
      <c r="AT218" s="152" t="s">
        <v>353</v>
      </c>
      <c r="AU218" s="152" t="s">
        <v>82</v>
      </c>
      <c r="AY218" s="13" t="s">
        <v>317</v>
      </c>
      <c r="BE218" s="153">
        <f t="shared" si="24"/>
        <v>0</v>
      </c>
      <c r="BF218" s="153">
        <f t="shared" si="25"/>
        <v>0</v>
      </c>
      <c r="BG218" s="153">
        <f t="shared" si="26"/>
        <v>0</v>
      </c>
      <c r="BH218" s="153">
        <f t="shared" si="27"/>
        <v>0</v>
      </c>
      <c r="BI218" s="153">
        <f t="shared" si="28"/>
        <v>0</v>
      </c>
      <c r="BJ218" s="13" t="s">
        <v>87</v>
      </c>
      <c r="BK218" s="153">
        <f t="shared" si="29"/>
        <v>0</v>
      </c>
      <c r="BL218" s="13" t="s">
        <v>259</v>
      </c>
      <c r="BM218" s="152" t="s">
        <v>2095</v>
      </c>
    </row>
    <row r="219" spans="2:65" s="1" customFormat="1" ht="16.5" customHeight="1">
      <c r="B219" s="139"/>
      <c r="C219" s="140" t="s">
        <v>1328</v>
      </c>
      <c r="D219" s="140" t="s">
        <v>319</v>
      </c>
      <c r="E219" s="141" t="s">
        <v>1602</v>
      </c>
      <c r="F219" s="142" t="s">
        <v>1603</v>
      </c>
      <c r="G219" s="143" t="s">
        <v>433</v>
      </c>
      <c r="H219" s="144">
        <v>500</v>
      </c>
      <c r="I219" s="145"/>
      <c r="J219" s="146">
        <f t="shared" si="20"/>
        <v>0</v>
      </c>
      <c r="K219" s="147"/>
      <c r="L219" s="28"/>
      <c r="M219" s="148" t="s">
        <v>1</v>
      </c>
      <c r="N219" s="149" t="s">
        <v>41</v>
      </c>
      <c r="P219" s="150">
        <f t="shared" si="21"/>
        <v>0</v>
      </c>
      <c r="Q219" s="150">
        <v>0</v>
      </c>
      <c r="R219" s="150">
        <f t="shared" si="22"/>
        <v>0</v>
      </c>
      <c r="S219" s="150">
        <v>0</v>
      </c>
      <c r="T219" s="151">
        <f t="shared" si="23"/>
        <v>0</v>
      </c>
      <c r="AR219" s="152" t="s">
        <v>259</v>
      </c>
      <c r="AT219" s="152" t="s">
        <v>319</v>
      </c>
      <c r="AU219" s="152" t="s">
        <v>82</v>
      </c>
      <c r="AY219" s="13" t="s">
        <v>317</v>
      </c>
      <c r="BE219" s="153">
        <f t="shared" si="24"/>
        <v>0</v>
      </c>
      <c r="BF219" s="153">
        <f t="shared" si="25"/>
        <v>0</v>
      </c>
      <c r="BG219" s="153">
        <f t="shared" si="26"/>
        <v>0</v>
      </c>
      <c r="BH219" s="153">
        <f t="shared" si="27"/>
        <v>0</v>
      </c>
      <c r="BI219" s="153">
        <f t="shared" si="28"/>
        <v>0</v>
      </c>
      <c r="BJ219" s="13" t="s">
        <v>87</v>
      </c>
      <c r="BK219" s="153">
        <f t="shared" si="29"/>
        <v>0</v>
      </c>
      <c r="BL219" s="13" t="s">
        <v>259</v>
      </c>
      <c r="BM219" s="152" t="s">
        <v>2096</v>
      </c>
    </row>
    <row r="220" spans="2:65" s="1" customFormat="1" ht="16.5" customHeight="1">
      <c r="B220" s="139"/>
      <c r="C220" s="154" t="s">
        <v>1330</v>
      </c>
      <c r="D220" s="154" t="s">
        <v>353</v>
      </c>
      <c r="E220" s="155" t="s">
        <v>1605</v>
      </c>
      <c r="F220" s="156" t="s">
        <v>1603</v>
      </c>
      <c r="G220" s="157" t="s">
        <v>433</v>
      </c>
      <c r="H220" s="158">
        <v>500</v>
      </c>
      <c r="I220" s="159"/>
      <c r="J220" s="160">
        <f t="shared" si="20"/>
        <v>0</v>
      </c>
      <c r="K220" s="161"/>
      <c r="L220" s="162"/>
      <c r="M220" s="163" t="s">
        <v>1</v>
      </c>
      <c r="N220" s="164" t="s">
        <v>41</v>
      </c>
      <c r="P220" s="150">
        <f t="shared" si="21"/>
        <v>0</v>
      </c>
      <c r="Q220" s="150">
        <v>0</v>
      </c>
      <c r="R220" s="150">
        <f t="shared" si="22"/>
        <v>0</v>
      </c>
      <c r="S220" s="150">
        <v>0</v>
      </c>
      <c r="T220" s="151">
        <f t="shared" si="23"/>
        <v>0</v>
      </c>
      <c r="AR220" s="152" t="s">
        <v>271</v>
      </c>
      <c r="AT220" s="152" t="s">
        <v>353</v>
      </c>
      <c r="AU220" s="152" t="s">
        <v>82</v>
      </c>
      <c r="AY220" s="13" t="s">
        <v>317</v>
      </c>
      <c r="BE220" s="153">
        <f t="shared" si="24"/>
        <v>0</v>
      </c>
      <c r="BF220" s="153">
        <f t="shared" si="25"/>
        <v>0</v>
      </c>
      <c r="BG220" s="153">
        <f t="shared" si="26"/>
        <v>0</v>
      </c>
      <c r="BH220" s="153">
        <f t="shared" si="27"/>
        <v>0</v>
      </c>
      <c r="BI220" s="153">
        <f t="shared" si="28"/>
        <v>0</v>
      </c>
      <c r="BJ220" s="13" t="s">
        <v>87</v>
      </c>
      <c r="BK220" s="153">
        <f t="shared" si="29"/>
        <v>0</v>
      </c>
      <c r="BL220" s="13" t="s">
        <v>259</v>
      </c>
      <c r="BM220" s="152" t="s">
        <v>2097</v>
      </c>
    </row>
    <row r="221" spans="2:65" s="1" customFormat="1" ht="16.5" customHeight="1">
      <c r="B221" s="139"/>
      <c r="C221" s="154" t="s">
        <v>1334</v>
      </c>
      <c r="D221" s="154" t="s">
        <v>353</v>
      </c>
      <c r="E221" s="155" t="s">
        <v>1607</v>
      </c>
      <c r="F221" s="156" t="s">
        <v>1608</v>
      </c>
      <c r="G221" s="157" t="s">
        <v>1609</v>
      </c>
      <c r="H221" s="158">
        <v>15</v>
      </c>
      <c r="I221" s="159"/>
      <c r="J221" s="160">
        <f t="shared" si="20"/>
        <v>0</v>
      </c>
      <c r="K221" s="161"/>
      <c r="L221" s="162"/>
      <c r="M221" s="163" t="s">
        <v>1</v>
      </c>
      <c r="N221" s="164" t="s">
        <v>41</v>
      </c>
      <c r="P221" s="150">
        <f t="shared" si="21"/>
        <v>0</v>
      </c>
      <c r="Q221" s="150">
        <v>0</v>
      </c>
      <c r="R221" s="150">
        <f t="shared" si="22"/>
        <v>0</v>
      </c>
      <c r="S221" s="150">
        <v>0</v>
      </c>
      <c r="T221" s="151">
        <f t="shared" si="23"/>
        <v>0</v>
      </c>
      <c r="AR221" s="152" t="s">
        <v>271</v>
      </c>
      <c r="AT221" s="152" t="s">
        <v>353</v>
      </c>
      <c r="AU221" s="152" t="s">
        <v>82</v>
      </c>
      <c r="AY221" s="13" t="s">
        <v>317</v>
      </c>
      <c r="BE221" s="153">
        <f t="shared" si="24"/>
        <v>0</v>
      </c>
      <c r="BF221" s="153">
        <f t="shared" si="25"/>
        <v>0</v>
      </c>
      <c r="BG221" s="153">
        <f t="shared" si="26"/>
        <v>0</v>
      </c>
      <c r="BH221" s="153">
        <f t="shared" si="27"/>
        <v>0</v>
      </c>
      <c r="BI221" s="153">
        <f t="shared" si="28"/>
        <v>0</v>
      </c>
      <c r="BJ221" s="13" t="s">
        <v>87</v>
      </c>
      <c r="BK221" s="153">
        <f t="shared" si="29"/>
        <v>0</v>
      </c>
      <c r="BL221" s="13" t="s">
        <v>259</v>
      </c>
      <c r="BM221" s="152" t="s">
        <v>2098</v>
      </c>
    </row>
    <row r="222" spans="2:65" s="1" customFormat="1" ht="16.5" customHeight="1">
      <c r="B222" s="139"/>
      <c r="C222" s="154" t="s">
        <v>1336</v>
      </c>
      <c r="D222" s="154" t="s">
        <v>353</v>
      </c>
      <c r="E222" s="155" t="s">
        <v>1611</v>
      </c>
      <c r="F222" s="156" t="s">
        <v>1612</v>
      </c>
      <c r="G222" s="157" t="s">
        <v>433</v>
      </c>
      <c r="H222" s="158">
        <v>15</v>
      </c>
      <c r="I222" s="159"/>
      <c r="J222" s="160">
        <f t="shared" si="20"/>
        <v>0</v>
      </c>
      <c r="K222" s="161"/>
      <c r="L222" s="162"/>
      <c r="M222" s="163" t="s">
        <v>1</v>
      </c>
      <c r="N222" s="164" t="s">
        <v>41</v>
      </c>
      <c r="P222" s="150">
        <f t="shared" si="21"/>
        <v>0</v>
      </c>
      <c r="Q222" s="150">
        <v>0</v>
      </c>
      <c r="R222" s="150">
        <f t="shared" si="22"/>
        <v>0</v>
      </c>
      <c r="S222" s="150">
        <v>0</v>
      </c>
      <c r="T222" s="151">
        <f t="shared" si="23"/>
        <v>0</v>
      </c>
      <c r="AR222" s="152" t="s">
        <v>271</v>
      </c>
      <c r="AT222" s="152" t="s">
        <v>353</v>
      </c>
      <c r="AU222" s="152" t="s">
        <v>82</v>
      </c>
      <c r="AY222" s="13" t="s">
        <v>317</v>
      </c>
      <c r="BE222" s="153">
        <f t="shared" si="24"/>
        <v>0</v>
      </c>
      <c r="BF222" s="153">
        <f t="shared" si="25"/>
        <v>0</v>
      </c>
      <c r="BG222" s="153">
        <f t="shared" si="26"/>
        <v>0</v>
      </c>
      <c r="BH222" s="153">
        <f t="shared" si="27"/>
        <v>0</v>
      </c>
      <c r="BI222" s="153">
        <f t="shared" si="28"/>
        <v>0</v>
      </c>
      <c r="BJ222" s="13" t="s">
        <v>87</v>
      </c>
      <c r="BK222" s="153">
        <f t="shared" si="29"/>
        <v>0</v>
      </c>
      <c r="BL222" s="13" t="s">
        <v>259</v>
      </c>
      <c r="BM222" s="152" t="s">
        <v>2099</v>
      </c>
    </row>
    <row r="223" spans="2:65" s="1" customFormat="1" ht="16.5" customHeight="1">
      <c r="B223" s="139"/>
      <c r="C223" s="140" t="s">
        <v>1340</v>
      </c>
      <c r="D223" s="140" t="s">
        <v>319</v>
      </c>
      <c r="E223" s="141" t="s">
        <v>1614</v>
      </c>
      <c r="F223" s="142" t="s">
        <v>1615</v>
      </c>
      <c r="G223" s="143" t="s">
        <v>433</v>
      </c>
      <c r="H223" s="144">
        <v>18</v>
      </c>
      <c r="I223" s="145"/>
      <c r="J223" s="146">
        <f t="shared" si="20"/>
        <v>0</v>
      </c>
      <c r="K223" s="147"/>
      <c r="L223" s="28"/>
      <c r="M223" s="148" t="s">
        <v>1</v>
      </c>
      <c r="N223" s="149" t="s">
        <v>41</v>
      </c>
      <c r="P223" s="150">
        <f t="shared" si="21"/>
        <v>0</v>
      </c>
      <c r="Q223" s="150">
        <v>0</v>
      </c>
      <c r="R223" s="150">
        <f t="shared" si="22"/>
        <v>0</v>
      </c>
      <c r="S223" s="150">
        <v>0</v>
      </c>
      <c r="T223" s="151">
        <f t="shared" si="23"/>
        <v>0</v>
      </c>
      <c r="AR223" s="152" t="s">
        <v>259</v>
      </c>
      <c r="AT223" s="152" t="s">
        <v>319</v>
      </c>
      <c r="AU223" s="152" t="s">
        <v>82</v>
      </c>
      <c r="AY223" s="13" t="s">
        <v>317</v>
      </c>
      <c r="BE223" s="153">
        <f t="shared" si="24"/>
        <v>0</v>
      </c>
      <c r="BF223" s="153">
        <f t="shared" si="25"/>
        <v>0</v>
      </c>
      <c r="BG223" s="153">
        <f t="shared" si="26"/>
        <v>0</v>
      </c>
      <c r="BH223" s="153">
        <f t="shared" si="27"/>
        <v>0</v>
      </c>
      <c r="BI223" s="153">
        <f t="shared" si="28"/>
        <v>0</v>
      </c>
      <c r="BJ223" s="13" t="s">
        <v>87</v>
      </c>
      <c r="BK223" s="153">
        <f t="shared" si="29"/>
        <v>0</v>
      </c>
      <c r="BL223" s="13" t="s">
        <v>259</v>
      </c>
      <c r="BM223" s="152" t="s">
        <v>2100</v>
      </c>
    </row>
    <row r="224" spans="2:65" s="1" customFormat="1" ht="16.5" customHeight="1">
      <c r="B224" s="139"/>
      <c r="C224" s="154" t="s">
        <v>1344</v>
      </c>
      <c r="D224" s="154" t="s">
        <v>353</v>
      </c>
      <c r="E224" s="155" t="s">
        <v>1617</v>
      </c>
      <c r="F224" s="156" t="s">
        <v>1615</v>
      </c>
      <c r="G224" s="157" t="s">
        <v>433</v>
      </c>
      <c r="H224" s="158">
        <v>18</v>
      </c>
      <c r="I224" s="159"/>
      <c r="J224" s="160">
        <f t="shared" si="20"/>
        <v>0</v>
      </c>
      <c r="K224" s="161"/>
      <c r="L224" s="162"/>
      <c r="M224" s="163" t="s">
        <v>1</v>
      </c>
      <c r="N224" s="164" t="s">
        <v>41</v>
      </c>
      <c r="P224" s="150">
        <f t="shared" si="21"/>
        <v>0</v>
      </c>
      <c r="Q224" s="150">
        <v>0</v>
      </c>
      <c r="R224" s="150">
        <f t="shared" si="22"/>
        <v>0</v>
      </c>
      <c r="S224" s="150">
        <v>0</v>
      </c>
      <c r="T224" s="151">
        <f t="shared" si="23"/>
        <v>0</v>
      </c>
      <c r="AR224" s="152" t="s">
        <v>271</v>
      </c>
      <c r="AT224" s="152" t="s">
        <v>353</v>
      </c>
      <c r="AU224" s="152" t="s">
        <v>82</v>
      </c>
      <c r="AY224" s="13" t="s">
        <v>317</v>
      </c>
      <c r="BE224" s="153">
        <f t="shared" si="24"/>
        <v>0</v>
      </c>
      <c r="BF224" s="153">
        <f t="shared" si="25"/>
        <v>0</v>
      </c>
      <c r="BG224" s="153">
        <f t="shared" si="26"/>
        <v>0</v>
      </c>
      <c r="BH224" s="153">
        <f t="shared" si="27"/>
        <v>0</v>
      </c>
      <c r="BI224" s="153">
        <f t="shared" si="28"/>
        <v>0</v>
      </c>
      <c r="BJ224" s="13" t="s">
        <v>87</v>
      </c>
      <c r="BK224" s="153">
        <f t="shared" si="29"/>
        <v>0</v>
      </c>
      <c r="BL224" s="13" t="s">
        <v>259</v>
      </c>
      <c r="BM224" s="152" t="s">
        <v>2101</v>
      </c>
    </row>
    <row r="225" spans="2:65" s="1" customFormat="1" ht="16.5" customHeight="1">
      <c r="B225" s="139"/>
      <c r="C225" s="140" t="s">
        <v>1347</v>
      </c>
      <c r="D225" s="140" t="s">
        <v>319</v>
      </c>
      <c r="E225" s="141" t="s">
        <v>2102</v>
      </c>
      <c r="F225" s="142" t="s">
        <v>2103</v>
      </c>
      <c r="G225" s="143" t="s">
        <v>433</v>
      </c>
      <c r="H225" s="144">
        <v>5</v>
      </c>
      <c r="I225" s="145"/>
      <c r="J225" s="146">
        <f t="shared" si="20"/>
        <v>0</v>
      </c>
      <c r="K225" s="147"/>
      <c r="L225" s="28"/>
      <c r="M225" s="148" t="s">
        <v>1</v>
      </c>
      <c r="N225" s="149" t="s">
        <v>41</v>
      </c>
      <c r="P225" s="150">
        <f t="shared" si="21"/>
        <v>0</v>
      </c>
      <c r="Q225" s="150">
        <v>0</v>
      </c>
      <c r="R225" s="150">
        <f t="shared" si="22"/>
        <v>0</v>
      </c>
      <c r="S225" s="150">
        <v>0</v>
      </c>
      <c r="T225" s="151">
        <f t="shared" si="23"/>
        <v>0</v>
      </c>
      <c r="AR225" s="152" t="s">
        <v>259</v>
      </c>
      <c r="AT225" s="152" t="s">
        <v>319</v>
      </c>
      <c r="AU225" s="152" t="s">
        <v>82</v>
      </c>
      <c r="AY225" s="13" t="s">
        <v>317</v>
      </c>
      <c r="BE225" s="153">
        <f t="shared" si="24"/>
        <v>0</v>
      </c>
      <c r="BF225" s="153">
        <f t="shared" si="25"/>
        <v>0</v>
      </c>
      <c r="BG225" s="153">
        <f t="shared" si="26"/>
        <v>0</v>
      </c>
      <c r="BH225" s="153">
        <f t="shared" si="27"/>
        <v>0</v>
      </c>
      <c r="BI225" s="153">
        <f t="shared" si="28"/>
        <v>0</v>
      </c>
      <c r="BJ225" s="13" t="s">
        <v>87</v>
      </c>
      <c r="BK225" s="153">
        <f t="shared" si="29"/>
        <v>0</v>
      </c>
      <c r="BL225" s="13" t="s">
        <v>259</v>
      </c>
      <c r="BM225" s="152" t="s">
        <v>2104</v>
      </c>
    </row>
    <row r="226" spans="2:65" s="1" customFormat="1" ht="16.5" customHeight="1">
      <c r="B226" s="139"/>
      <c r="C226" s="154" t="s">
        <v>1349</v>
      </c>
      <c r="D226" s="154" t="s">
        <v>353</v>
      </c>
      <c r="E226" s="155" t="s">
        <v>2105</v>
      </c>
      <c r="F226" s="156" t="s">
        <v>2103</v>
      </c>
      <c r="G226" s="157" t="s">
        <v>433</v>
      </c>
      <c r="H226" s="158">
        <v>5</v>
      </c>
      <c r="I226" s="159"/>
      <c r="J226" s="160">
        <f t="shared" si="20"/>
        <v>0</v>
      </c>
      <c r="K226" s="161"/>
      <c r="L226" s="162"/>
      <c r="M226" s="163" t="s">
        <v>1</v>
      </c>
      <c r="N226" s="164" t="s">
        <v>41</v>
      </c>
      <c r="P226" s="150">
        <f t="shared" si="21"/>
        <v>0</v>
      </c>
      <c r="Q226" s="150">
        <v>0</v>
      </c>
      <c r="R226" s="150">
        <f t="shared" si="22"/>
        <v>0</v>
      </c>
      <c r="S226" s="150">
        <v>0</v>
      </c>
      <c r="T226" s="151">
        <f t="shared" si="23"/>
        <v>0</v>
      </c>
      <c r="AR226" s="152" t="s">
        <v>271</v>
      </c>
      <c r="AT226" s="152" t="s">
        <v>353</v>
      </c>
      <c r="AU226" s="152" t="s">
        <v>82</v>
      </c>
      <c r="AY226" s="13" t="s">
        <v>317</v>
      </c>
      <c r="BE226" s="153">
        <f t="shared" si="24"/>
        <v>0</v>
      </c>
      <c r="BF226" s="153">
        <f t="shared" si="25"/>
        <v>0</v>
      </c>
      <c r="BG226" s="153">
        <f t="shared" si="26"/>
        <v>0</v>
      </c>
      <c r="BH226" s="153">
        <f t="shared" si="27"/>
        <v>0</v>
      </c>
      <c r="BI226" s="153">
        <f t="shared" si="28"/>
        <v>0</v>
      </c>
      <c r="BJ226" s="13" t="s">
        <v>87</v>
      </c>
      <c r="BK226" s="153">
        <f t="shared" si="29"/>
        <v>0</v>
      </c>
      <c r="BL226" s="13" t="s">
        <v>259</v>
      </c>
      <c r="BM226" s="152" t="s">
        <v>2106</v>
      </c>
    </row>
    <row r="227" spans="2:65" s="1" customFormat="1" ht="24.15" customHeight="1">
      <c r="B227" s="139"/>
      <c r="C227" s="140" t="s">
        <v>1353</v>
      </c>
      <c r="D227" s="140" t="s">
        <v>319</v>
      </c>
      <c r="E227" s="141" t="s">
        <v>1619</v>
      </c>
      <c r="F227" s="142" t="s">
        <v>1620</v>
      </c>
      <c r="G227" s="143" t="s">
        <v>433</v>
      </c>
      <c r="H227" s="144">
        <v>28</v>
      </c>
      <c r="I227" s="145"/>
      <c r="J227" s="146">
        <f t="shared" si="20"/>
        <v>0</v>
      </c>
      <c r="K227" s="147"/>
      <c r="L227" s="28"/>
      <c r="M227" s="148" t="s">
        <v>1</v>
      </c>
      <c r="N227" s="149" t="s">
        <v>41</v>
      </c>
      <c r="P227" s="150">
        <f t="shared" si="21"/>
        <v>0</v>
      </c>
      <c r="Q227" s="150">
        <v>0</v>
      </c>
      <c r="R227" s="150">
        <f t="shared" si="22"/>
        <v>0</v>
      </c>
      <c r="S227" s="150">
        <v>0</v>
      </c>
      <c r="T227" s="151">
        <f t="shared" si="23"/>
        <v>0</v>
      </c>
      <c r="AR227" s="152" t="s">
        <v>259</v>
      </c>
      <c r="AT227" s="152" t="s">
        <v>319</v>
      </c>
      <c r="AU227" s="152" t="s">
        <v>82</v>
      </c>
      <c r="AY227" s="13" t="s">
        <v>317</v>
      </c>
      <c r="BE227" s="153">
        <f t="shared" si="24"/>
        <v>0</v>
      </c>
      <c r="BF227" s="153">
        <f t="shared" si="25"/>
        <v>0</v>
      </c>
      <c r="BG227" s="153">
        <f t="shared" si="26"/>
        <v>0</v>
      </c>
      <c r="BH227" s="153">
        <f t="shared" si="27"/>
        <v>0</v>
      </c>
      <c r="BI227" s="153">
        <f t="shared" si="28"/>
        <v>0</v>
      </c>
      <c r="BJ227" s="13" t="s">
        <v>87</v>
      </c>
      <c r="BK227" s="153">
        <f t="shared" si="29"/>
        <v>0</v>
      </c>
      <c r="BL227" s="13" t="s">
        <v>259</v>
      </c>
      <c r="BM227" s="152" t="s">
        <v>2107</v>
      </c>
    </row>
    <row r="228" spans="2:65" s="1" customFormat="1" ht="24.15" customHeight="1">
      <c r="B228" s="139"/>
      <c r="C228" s="140" t="s">
        <v>1357</v>
      </c>
      <c r="D228" s="140" t="s">
        <v>319</v>
      </c>
      <c r="E228" s="141" t="s">
        <v>2108</v>
      </c>
      <c r="F228" s="142" t="s">
        <v>2109</v>
      </c>
      <c r="G228" s="143" t="s">
        <v>452</v>
      </c>
      <c r="H228" s="144">
        <v>80</v>
      </c>
      <c r="I228" s="145"/>
      <c r="J228" s="146">
        <f t="shared" si="20"/>
        <v>0</v>
      </c>
      <c r="K228" s="147"/>
      <c r="L228" s="28"/>
      <c r="M228" s="148" t="s">
        <v>1</v>
      </c>
      <c r="N228" s="149" t="s">
        <v>41</v>
      </c>
      <c r="P228" s="150">
        <f t="shared" si="21"/>
        <v>0</v>
      </c>
      <c r="Q228" s="150">
        <v>0</v>
      </c>
      <c r="R228" s="150">
        <f t="shared" si="22"/>
        <v>0</v>
      </c>
      <c r="S228" s="150">
        <v>0</v>
      </c>
      <c r="T228" s="151">
        <f t="shared" si="23"/>
        <v>0</v>
      </c>
      <c r="AR228" s="152" t="s">
        <v>259</v>
      </c>
      <c r="AT228" s="152" t="s">
        <v>319</v>
      </c>
      <c r="AU228" s="152" t="s">
        <v>82</v>
      </c>
      <c r="AY228" s="13" t="s">
        <v>317</v>
      </c>
      <c r="BE228" s="153">
        <f t="shared" si="24"/>
        <v>0</v>
      </c>
      <c r="BF228" s="153">
        <f t="shared" si="25"/>
        <v>0</v>
      </c>
      <c r="BG228" s="153">
        <f t="shared" si="26"/>
        <v>0</v>
      </c>
      <c r="BH228" s="153">
        <f t="shared" si="27"/>
        <v>0</v>
      </c>
      <c r="BI228" s="153">
        <f t="shared" si="28"/>
        <v>0</v>
      </c>
      <c r="BJ228" s="13" t="s">
        <v>87</v>
      </c>
      <c r="BK228" s="153">
        <f t="shared" si="29"/>
        <v>0</v>
      </c>
      <c r="BL228" s="13" t="s">
        <v>259</v>
      </c>
      <c r="BM228" s="152" t="s">
        <v>2110</v>
      </c>
    </row>
    <row r="229" spans="2:65" s="11" customFormat="1" ht="25.95" customHeight="1">
      <c r="B229" s="127"/>
      <c r="D229" s="128" t="s">
        <v>74</v>
      </c>
      <c r="E229" s="129" t="s">
        <v>2111</v>
      </c>
      <c r="F229" s="129" t="s">
        <v>2112</v>
      </c>
      <c r="I229" s="130"/>
      <c r="J229" s="131">
        <f>BK229</f>
        <v>0</v>
      </c>
      <c r="L229" s="127"/>
      <c r="M229" s="132"/>
      <c r="P229" s="133">
        <f>SUM(P230:P237)</f>
        <v>0</v>
      </c>
      <c r="R229" s="133">
        <f>SUM(R230:R237)</f>
        <v>0</v>
      </c>
      <c r="T229" s="134">
        <f>SUM(T230:T237)</f>
        <v>0</v>
      </c>
      <c r="AR229" s="128" t="s">
        <v>82</v>
      </c>
      <c r="AT229" s="135" t="s">
        <v>74</v>
      </c>
      <c r="AU229" s="135" t="s">
        <v>75</v>
      </c>
      <c r="AY229" s="128" t="s">
        <v>317</v>
      </c>
      <c r="BK229" s="136">
        <f>SUM(BK230:BK237)</f>
        <v>0</v>
      </c>
    </row>
    <row r="230" spans="2:65" s="1" customFormat="1" ht="37.799999999999997" customHeight="1">
      <c r="B230" s="139"/>
      <c r="C230" s="154" t="s">
        <v>1361</v>
      </c>
      <c r="D230" s="154" t="s">
        <v>353</v>
      </c>
      <c r="E230" s="155" t="s">
        <v>2113</v>
      </c>
      <c r="F230" s="156" t="s">
        <v>2114</v>
      </c>
      <c r="G230" s="157" t="s">
        <v>433</v>
      </c>
      <c r="H230" s="158">
        <v>1</v>
      </c>
      <c r="I230" s="159"/>
      <c r="J230" s="160">
        <f t="shared" ref="J230:J237" si="30">ROUND(I230*H230,2)</f>
        <v>0</v>
      </c>
      <c r="K230" s="161"/>
      <c r="L230" s="162"/>
      <c r="M230" s="163" t="s">
        <v>1</v>
      </c>
      <c r="N230" s="164" t="s">
        <v>41</v>
      </c>
      <c r="P230" s="150">
        <f t="shared" ref="P230:P237" si="31">O230*H230</f>
        <v>0</v>
      </c>
      <c r="Q230" s="150">
        <v>0</v>
      </c>
      <c r="R230" s="150">
        <f t="shared" ref="R230:R237" si="32">Q230*H230</f>
        <v>0</v>
      </c>
      <c r="S230" s="150">
        <v>0</v>
      </c>
      <c r="T230" s="151">
        <f t="shared" ref="T230:T237" si="33">S230*H230</f>
        <v>0</v>
      </c>
      <c r="AR230" s="152" t="s">
        <v>271</v>
      </c>
      <c r="AT230" s="152" t="s">
        <v>353</v>
      </c>
      <c r="AU230" s="152" t="s">
        <v>82</v>
      </c>
      <c r="AY230" s="13" t="s">
        <v>317</v>
      </c>
      <c r="BE230" s="153">
        <f t="shared" ref="BE230:BE237" si="34">IF(N230="základná",J230,0)</f>
        <v>0</v>
      </c>
      <c r="BF230" s="153">
        <f t="shared" ref="BF230:BF237" si="35">IF(N230="znížená",J230,0)</f>
        <v>0</v>
      </c>
      <c r="BG230" s="153">
        <f t="shared" ref="BG230:BG237" si="36">IF(N230="zákl. prenesená",J230,0)</f>
        <v>0</v>
      </c>
      <c r="BH230" s="153">
        <f t="shared" ref="BH230:BH237" si="37">IF(N230="zníž. prenesená",J230,0)</f>
        <v>0</v>
      </c>
      <c r="BI230" s="153">
        <f t="shared" ref="BI230:BI237" si="38">IF(N230="nulová",J230,0)</f>
        <v>0</v>
      </c>
      <c r="BJ230" s="13" t="s">
        <v>87</v>
      </c>
      <c r="BK230" s="153">
        <f t="shared" ref="BK230:BK237" si="39">ROUND(I230*H230,2)</f>
        <v>0</v>
      </c>
      <c r="BL230" s="13" t="s">
        <v>259</v>
      </c>
      <c r="BM230" s="152" t="s">
        <v>2115</v>
      </c>
    </row>
    <row r="231" spans="2:65" s="1" customFormat="1" ht="24.15" customHeight="1">
      <c r="B231" s="139"/>
      <c r="C231" s="154" t="s">
        <v>1365</v>
      </c>
      <c r="D231" s="154" t="s">
        <v>353</v>
      </c>
      <c r="E231" s="155" t="s">
        <v>2116</v>
      </c>
      <c r="F231" s="156" t="s">
        <v>2117</v>
      </c>
      <c r="G231" s="157" t="s">
        <v>433</v>
      </c>
      <c r="H231" s="158">
        <v>1</v>
      </c>
      <c r="I231" s="159"/>
      <c r="J231" s="160">
        <f t="shared" si="30"/>
        <v>0</v>
      </c>
      <c r="K231" s="161"/>
      <c r="L231" s="162"/>
      <c r="M231" s="163" t="s">
        <v>1</v>
      </c>
      <c r="N231" s="164" t="s">
        <v>41</v>
      </c>
      <c r="P231" s="150">
        <f t="shared" si="31"/>
        <v>0</v>
      </c>
      <c r="Q231" s="150">
        <v>0</v>
      </c>
      <c r="R231" s="150">
        <f t="shared" si="32"/>
        <v>0</v>
      </c>
      <c r="S231" s="150">
        <v>0</v>
      </c>
      <c r="T231" s="151">
        <f t="shared" si="33"/>
        <v>0</v>
      </c>
      <c r="AR231" s="152" t="s">
        <v>271</v>
      </c>
      <c r="AT231" s="152" t="s">
        <v>353</v>
      </c>
      <c r="AU231" s="152" t="s">
        <v>82</v>
      </c>
      <c r="AY231" s="13" t="s">
        <v>317</v>
      </c>
      <c r="BE231" s="153">
        <f t="shared" si="34"/>
        <v>0</v>
      </c>
      <c r="BF231" s="153">
        <f t="shared" si="35"/>
        <v>0</v>
      </c>
      <c r="BG231" s="153">
        <f t="shared" si="36"/>
        <v>0</v>
      </c>
      <c r="BH231" s="153">
        <f t="shared" si="37"/>
        <v>0</v>
      </c>
      <c r="BI231" s="153">
        <f t="shared" si="38"/>
        <v>0</v>
      </c>
      <c r="BJ231" s="13" t="s">
        <v>87</v>
      </c>
      <c r="BK231" s="153">
        <f t="shared" si="39"/>
        <v>0</v>
      </c>
      <c r="BL231" s="13" t="s">
        <v>259</v>
      </c>
      <c r="BM231" s="152" t="s">
        <v>2118</v>
      </c>
    </row>
    <row r="232" spans="2:65" s="1" customFormat="1" ht="16.5" customHeight="1">
      <c r="B232" s="139"/>
      <c r="C232" s="154" t="s">
        <v>1369</v>
      </c>
      <c r="D232" s="154" t="s">
        <v>353</v>
      </c>
      <c r="E232" s="155" t="s">
        <v>2119</v>
      </c>
      <c r="F232" s="156" t="s">
        <v>2120</v>
      </c>
      <c r="G232" s="157" t="s">
        <v>433</v>
      </c>
      <c r="H232" s="158">
        <v>1</v>
      </c>
      <c r="I232" s="159"/>
      <c r="J232" s="160">
        <f t="shared" si="30"/>
        <v>0</v>
      </c>
      <c r="K232" s="161"/>
      <c r="L232" s="162"/>
      <c r="M232" s="163" t="s">
        <v>1</v>
      </c>
      <c r="N232" s="164" t="s">
        <v>41</v>
      </c>
      <c r="P232" s="150">
        <f t="shared" si="31"/>
        <v>0</v>
      </c>
      <c r="Q232" s="150">
        <v>0</v>
      </c>
      <c r="R232" s="150">
        <f t="shared" si="32"/>
        <v>0</v>
      </c>
      <c r="S232" s="150">
        <v>0</v>
      </c>
      <c r="T232" s="151">
        <f t="shared" si="33"/>
        <v>0</v>
      </c>
      <c r="AR232" s="152" t="s">
        <v>271</v>
      </c>
      <c r="AT232" s="152" t="s">
        <v>353</v>
      </c>
      <c r="AU232" s="152" t="s">
        <v>82</v>
      </c>
      <c r="AY232" s="13" t="s">
        <v>317</v>
      </c>
      <c r="BE232" s="153">
        <f t="shared" si="34"/>
        <v>0</v>
      </c>
      <c r="BF232" s="153">
        <f t="shared" si="35"/>
        <v>0</v>
      </c>
      <c r="BG232" s="153">
        <f t="shared" si="36"/>
        <v>0</v>
      </c>
      <c r="BH232" s="153">
        <f t="shared" si="37"/>
        <v>0</v>
      </c>
      <c r="BI232" s="153">
        <f t="shared" si="38"/>
        <v>0</v>
      </c>
      <c r="BJ232" s="13" t="s">
        <v>87</v>
      </c>
      <c r="BK232" s="153">
        <f t="shared" si="39"/>
        <v>0</v>
      </c>
      <c r="BL232" s="13" t="s">
        <v>259</v>
      </c>
      <c r="BM232" s="152" t="s">
        <v>2121</v>
      </c>
    </row>
    <row r="233" spans="2:65" s="1" customFormat="1" ht="24.15" customHeight="1">
      <c r="B233" s="139"/>
      <c r="C233" s="154" t="s">
        <v>1373</v>
      </c>
      <c r="D233" s="154" t="s">
        <v>353</v>
      </c>
      <c r="E233" s="155" t="s">
        <v>2122</v>
      </c>
      <c r="F233" s="156" t="s">
        <v>2123</v>
      </c>
      <c r="G233" s="157" t="s">
        <v>433</v>
      </c>
      <c r="H233" s="158">
        <v>1</v>
      </c>
      <c r="I233" s="159"/>
      <c r="J233" s="160">
        <f t="shared" si="30"/>
        <v>0</v>
      </c>
      <c r="K233" s="161"/>
      <c r="L233" s="162"/>
      <c r="M233" s="163" t="s">
        <v>1</v>
      </c>
      <c r="N233" s="164" t="s">
        <v>41</v>
      </c>
      <c r="P233" s="150">
        <f t="shared" si="31"/>
        <v>0</v>
      </c>
      <c r="Q233" s="150">
        <v>0</v>
      </c>
      <c r="R233" s="150">
        <f t="shared" si="32"/>
        <v>0</v>
      </c>
      <c r="S233" s="150">
        <v>0</v>
      </c>
      <c r="T233" s="151">
        <f t="shared" si="33"/>
        <v>0</v>
      </c>
      <c r="AR233" s="152" t="s">
        <v>271</v>
      </c>
      <c r="AT233" s="152" t="s">
        <v>353</v>
      </c>
      <c r="AU233" s="152" t="s">
        <v>82</v>
      </c>
      <c r="AY233" s="13" t="s">
        <v>317</v>
      </c>
      <c r="BE233" s="153">
        <f t="shared" si="34"/>
        <v>0</v>
      </c>
      <c r="BF233" s="153">
        <f t="shared" si="35"/>
        <v>0</v>
      </c>
      <c r="BG233" s="153">
        <f t="shared" si="36"/>
        <v>0</v>
      </c>
      <c r="BH233" s="153">
        <f t="shared" si="37"/>
        <v>0</v>
      </c>
      <c r="BI233" s="153">
        <f t="shared" si="38"/>
        <v>0</v>
      </c>
      <c r="BJ233" s="13" t="s">
        <v>87</v>
      </c>
      <c r="BK233" s="153">
        <f t="shared" si="39"/>
        <v>0</v>
      </c>
      <c r="BL233" s="13" t="s">
        <v>259</v>
      </c>
      <c r="BM233" s="152" t="s">
        <v>2124</v>
      </c>
    </row>
    <row r="234" spans="2:65" s="1" customFormat="1" ht="24.15" customHeight="1">
      <c r="B234" s="139"/>
      <c r="C234" s="154" t="s">
        <v>1377</v>
      </c>
      <c r="D234" s="154" t="s">
        <v>353</v>
      </c>
      <c r="E234" s="155" t="s">
        <v>2125</v>
      </c>
      <c r="F234" s="156" t="s">
        <v>2126</v>
      </c>
      <c r="G234" s="157" t="s">
        <v>433</v>
      </c>
      <c r="H234" s="158">
        <v>4</v>
      </c>
      <c r="I234" s="159"/>
      <c r="J234" s="160">
        <f t="shared" si="30"/>
        <v>0</v>
      </c>
      <c r="K234" s="161"/>
      <c r="L234" s="162"/>
      <c r="M234" s="163" t="s">
        <v>1</v>
      </c>
      <c r="N234" s="164" t="s">
        <v>41</v>
      </c>
      <c r="P234" s="150">
        <f t="shared" si="31"/>
        <v>0</v>
      </c>
      <c r="Q234" s="150">
        <v>0</v>
      </c>
      <c r="R234" s="150">
        <f t="shared" si="32"/>
        <v>0</v>
      </c>
      <c r="S234" s="150">
        <v>0</v>
      </c>
      <c r="T234" s="151">
        <f t="shared" si="33"/>
        <v>0</v>
      </c>
      <c r="AR234" s="152" t="s">
        <v>271</v>
      </c>
      <c r="AT234" s="152" t="s">
        <v>353</v>
      </c>
      <c r="AU234" s="152" t="s">
        <v>82</v>
      </c>
      <c r="AY234" s="13" t="s">
        <v>317</v>
      </c>
      <c r="BE234" s="153">
        <f t="shared" si="34"/>
        <v>0</v>
      </c>
      <c r="BF234" s="153">
        <f t="shared" si="35"/>
        <v>0</v>
      </c>
      <c r="BG234" s="153">
        <f t="shared" si="36"/>
        <v>0</v>
      </c>
      <c r="BH234" s="153">
        <f t="shared" si="37"/>
        <v>0</v>
      </c>
      <c r="BI234" s="153">
        <f t="shared" si="38"/>
        <v>0</v>
      </c>
      <c r="BJ234" s="13" t="s">
        <v>87</v>
      </c>
      <c r="BK234" s="153">
        <f t="shared" si="39"/>
        <v>0</v>
      </c>
      <c r="BL234" s="13" t="s">
        <v>259</v>
      </c>
      <c r="BM234" s="152" t="s">
        <v>2127</v>
      </c>
    </row>
    <row r="235" spans="2:65" s="1" customFormat="1" ht="24.15" customHeight="1">
      <c r="B235" s="139"/>
      <c r="C235" s="154" t="s">
        <v>589</v>
      </c>
      <c r="D235" s="154" t="s">
        <v>353</v>
      </c>
      <c r="E235" s="155" t="s">
        <v>2128</v>
      </c>
      <c r="F235" s="156" t="s">
        <v>2129</v>
      </c>
      <c r="G235" s="157" t="s">
        <v>433</v>
      </c>
      <c r="H235" s="158">
        <v>9</v>
      </c>
      <c r="I235" s="159"/>
      <c r="J235" s="160">
        <f t="shared" si="30"/>
        <v>0</v>
      </c>
      <c r="K235" s="161"/>
      <c r="L235" s="162"/>
      <c r="M235" s="163" t="s">
        <v>1</v>
      </c>
      <c r="N235" s="164" t="s">
        <v>41</v>
      </c>
      <c r="P235" s="150">
        <f t="shared" si="31"/>
        <v>0</v>
      </c>
      <c r="Q235" s="150">
        <v>0</v>
      </c>
      <c r="R235" s="150">
        <f t="shared" si="32"/>
        <v>0</v>
      </c>
      <c r="S235" s="150">
        <v>0</v>
      </c>
      <c r="T235" s="151">
        <f t="shared" si="33"/>
        <v>0</v>
      </c>
      <c r="AR235" s="152" t="s">
        <v>271</v>
      </c>
      <c r="AT235" s="152" t="s">
        <v>353</v>
      </c>
      <c r="AU235" s="152" t="s">
        <v>82</v>
      </c>
      <c r="AY235" s="13" t="s">
        <v>317</v>
      </c>
      <c r="BE235" s="153">
        <f t="shared" si="34"/>
        <v>0</v>
      </c>
      <c r="BF235" s="153">
        <f t="shared" si="35"/>
        <v>0</v>
      </c>
      <c r="BG235" s="153">
        <f t="shared" si="36"/>
        <v>0</v>
      </c>
      <c r="BH235" s="153">
        <f t="shared" si="37"/>
        <v>0</v>
      </c>
      <c r="BI235" s="153">
        <f t="shared" si="38"/>
        <v>0</v>
      </c>
      <c r="BJ235" s="13" t="s">
        <v>87</v>
      </c>
      <c r="BK235" s="153">
        <f t="shared" si="39"/>
        <v>0</v>
      </c>
      <c r="BL235" s="13" t="s">
        <v>259</v>
      </c>
      <c r="BM235" s="152" t="s">
        <v>2130</v>
      </c>
    </row>
    <row r="236" spans="2:65" s="1" customFormat="1" ht="33" customHeight="1">
      <c r="B236" s="139"/>
      <c r="C236" s="154" t="s">
        <v>1384</v>
      </c>
      <c r="D236" s="154" t="s">
        <v>353</v>
      </c>
      <c r="E236" s="155" t="s">
        <v>2131</v>
      </c>
      <c r="F236" s="156" t="s">
        <v>2132</v>
      </c>
      <c r="G236" s="157" t="s">
        <v>433</v>
      </c>
      <c r="H236" s="158">
        <v>1</v>
      </c>
      <c r="I236" s="159"/>
      <c r="J236" s="160">
        <f t="shared" si="30"/>
        <v>0</v>
      </c>
      <c r="K236" s="161"/>
      <c r="L236" s="162"/>
      <c r="M236" s="163" t="s">
        <v>1</v>
      </c>
      <c r="N236" s="164" t="s">
        <v>41</v>
      </c>
      <c r="P236" s="150">
        <f t="shared" si="31"/>
        <v>0</v>
      </c>
      <c r="Q236" s="150">
        <v>0</v>
      </c>
      <c r="R236" s="150">
        <f t="shared" si="32"/>
        <v>0</v>
      </c>
      <c r="S236" s="150">
        <v>0</v>
      </c>
      <c r="T236" s="151">
        <f t="shared" si="33"/>
        <v>0</v>
      </c>
      <c r="AR236" s="152" t="s">
        <v>271</v>
      </c>
      <c r="AT236" s="152" t="s">
        <v>353</v>
      </c>
      <c r="AU236" s="152" t="s">
        <v>82</v>
      </c>
      <c r="AY236" s="13" t="s">
        <v>317</v>
      </c>
      <c r="BE236" s="153">
        <f t="shared" si="34"/>
        <v>0</v>
      </c>
      <c r="BF236" s="153">
        <f t="shared" si="35"/>
        <v>0</v>
      </c>
      <c r="BG236" s="153">
        <f t="shared" si="36"/>
        <v>0</v>
      </c>
      <c r="BH236" s="153">
        <f t="shared" si="37"/>
        <v>0</v>
      </c>
      <c r="BI236" s="153">
        <f t="shared" si="38"/>
        <v>0</v>
      </c>
      <c r="BJ236" s="13" t="s">
        <v>87</v>
      </c>
      <c r="BK236" s="153">
        <f t="shared" si="39"/>
        <v>0</v>
      </c>
      <c r="BL236" s="13" t="s">
        <v>259</v>
      </c>
      <c r="BM236" s="152" t="s">
        <v>2133</v>
      </c>
    </row>
    <row r="237" spans="2:65" s="1" customFormat="1" ht="16.5" customHeight="1">
      <c r="B237" s="139"/>
      <c r="C237" s="140" t="s">
        <v>1386</v>
      </c>
      <c r="D237" s="140" t="s">
        <v>319</v>
      </c>
      <c r="E237" s="141" t="s">
        <v>2134</v>
      </c>
      <c r="F237" s="142" t="s">
        <v>2135</v>
      </c>
      <c r="G237" s="143" t="s">
        <v>433</v>
      </c>
      <c r="H237" s="144">
        <v>1</v>
      </c>
      <c r="I237" s="145"/>
      <c r="J237" s="146">
        <f t="shared" si="30"/>
        <v>0</v>
      </c>
      <c r="K237" s="147"/>
      <c r="L237" s="28"/>
      <c r="M237" s="148" t="s">
        <v>1</v>
      </c>
      <c r="N237" s="149" t="s">
        <v>41</v>
      </c>
      <c r="P237" s="150">
        <f t="shared" si="31"/>
        <v>0</v>
      </c>
      <c r="Q237" s="150">
        <v>0</v>
      </c>
      <c r="R237" s="150">
        <f t="shared" si="32"/>
        <v>0</v>
      </c>
      <c r="S237" s="150">
        <v>0</v>
      </c>
      <c r="T237" s="151">
        <f t="shared" si="33"/>
        <v>0</v>
      </c>
      <c r="AR237" s="152" t="s">
        <v>259</v>
      </c>
      <c r="AT237" s="152" t="s">
        <v>319</v>
      </c>
      <c r="AU237" s="152" t="s">
        <v>82</v>
      </c>
      <c r="AY237" s="13" t="s">
        <v>317</v>
      </c>
      <c r="BE237" s="153">
        <f t="shared" si="34"/>
        <v>0</v>
      </c>
      <c r="BF237" s="153">
        <f t="shared" si="35"/>
        <v>0</v>
      </c>
      <c r="BG237" s="153">
        <f t="shared" si="36"/>
        <v>0</v>
      </c>
      <c r="BH237" s="153">
        <f t="shared" si="37"/>
        <v>0</v>
      </c>
      <c r="BI237" s="153">
        <f t="shared" si="38"/>
        <v>0</v>
      </c>
      <c r="BJ237" s="13" t="s">
        <v>87</v>
      </c>
      <c r="BK237" s="153">
        <f t="shared" si="39"/>
        <v>0</v>
      </c>
      <c r="BL237" s="13" t="s">
        <v>259</v>
      </c>
      <c r="BM237" s="152" t="s">
        <v>2136</v>
      </c>
    </row>
    <row r="238" spans="2:65" s="11" customFormat="1" ht="25.95" customHeight="1">
      <c r="B238" s="127"/>
      <c r="D238" s="128" t="s">
        <v>74</v>
      </c>
      <c r="E238" s="129" t="s">
        <v>1622</v>
      </c>
      <c r="F238" s="129" t="s">
        <v>1623</v>
      </c>
      <c r="I238" s="130"/>
      <c r="J238" s="131">
        <f>BK238</f>
        <v>0</v>
      </c>
      <c r="L238" s="127"/>
      <c r="M238" s="132"/>
      <c r="P238" s="133">
        <f>SUM(P239:P247)</f>
        <v>0</v>
      </c>
      <c r="R238" s="133">
        <f>SUM(R239:R247)</f>
        <v>0</v>
      </c>
      <c r="T238" s="134">
        <f>SUM(T239:T247)</f>
        <v>0</v>
      </c>
      <c r="AR238" s="128" t="s">
        <v>82</v>
      </c>
      <c r="AT238" s="135" t="s">
        <v>74</v>
      </c>
      <c r="AU238" s="135" t="s">
        <v>75</v>
      </c>
      <c r="AY238" s="128" t="s">
        <v>317</v>
      </c>
      <c r="BK238" s="136">
        <f>SUM(BK239:BK247)</f>
        <v>0</v>
      </c>
    </row>
    <row r="239" spans="2:65" s="1" customFormat="1" ht="24.15" customHeight="1">
      <c r="B239" s="139"/>
      <c r="C239" s="154" t="s">
        <v>1392</v>
      </c>
      <c r="D239" s="154" t="s">
        <v>353</v>
      </c>
      <c r="E239" s="155" t="s">
        <v>1624</v>
      </c>
      <c r="F239" s="156" t="s">
        <v>1625</v>
      </c>
      <c r="G239" s="157" t="s">
        <v>433</v>
      </c>
      <c r="H239" s="158">
        <v>8</v>
      </c>
      <c r="I239" s="159"/>
      <c r="J239" s="160">
        <f t="shared" ref="J239:J247" si="40">ROUND(I239*H239,2)</f>
        <v>0</v>
      </c>
      <c r="K239" s="161"/>
      <c r="L239" s="162"/>
      <c r="M239" s="163" t="s">
        <v>1</v>
      </c>
      <c r="N239" s="164" t="s">
        <v>41</v>
      </c>
      <c r="P239" s="150">
        <f t="shared" ref="P239:P247" si="41">O239*H239</f>
        <v>0</v>
      </c>
      <c r="Q239" s="150">
        <v>0</v>
      </c>
      <c r="R239" s="150">
        <f t="shared" ref="R239:R247" si="42">Q239*H239</f>
        <v>0</v>
      </c>
      <c r="S239" s="150">
        <v>0</v>
      </c>
      <c r="T239" s="151">
        <f t="shared" ref="T239:T247" si="43">S239*H239</f>
        <v>0</v>
      </c>
      <c r="AR239" s="152" t="s">
        <v>271</v>
      </c>
      <c r="AT239" s="152" t="s">
        <v>353</v>
      </c>
      <c r="AU239" s="152" t="s">
        <v>82</v>
      </c>
      <c r="AY239" s="13" t="s">
        <v>317</v>
      </c>
      <c r="BE239" s="153">
        <f t="shared" ref="BE239:BE247" si="44">IF(N239="základná",J239,0)</f>
        <v>0</v>
      </c>
      <c r="BF239" s="153">
        <f t="shared" ref="BF239:BF247" si="45">IF(N239="znížená",J239,0)</f>
        <v>0</v>
      </c>
      <c r="BG239" s="153">
        <f t="shared" ref="BG239:BG247" si="46">IF(N239="zákl. prenesená",J239,0)</f>
        <v>0</v>
      </c>
      <c r="BH239" s="153">
        <f t="shared" ref="BH239:BH247" si="47">IF(N239="zníž. prenesená",J239,0)</f>
        <v>0</v>
      </c>
      <c r="BI239" s="153">
        <f t="shared" ref="BI239:BI247" si="48">IF(N239="nulová",J239,0)</f>
        <v>0</v>
      </c>
      <c r="BJ239" s="13" t="s">
        <v>87</v>
      </c>
      <c r="BK239" s="153">
        <f t="shared" ref="BK239:BK247" si="49">ROUND(I239*H239,2)</f>
        <v>0</v>
      </c>
      <c r="BL239" s="13" t="s">
        <v>259</v>
      </c>
      <c r="BM239" s="152" t="s">
        <v>2137</v>
      </c>
    </row>
    <row r="240" spans="2:65" s="1" customFormat="1" ht="16.5" customHeight="1">
      <c r="B240" s="139"/>
      <c r="C240" s="154" t="s">
        <v>1396</v>
      </c>
      <c r="D240" s="154" t="s">
        <v>353</v>
      </c>
      <c r="E240" s="155" t="s">
        <v>1627</v>
      </c>
      <c r="F240" s="156" t="s">
        <v>1628</v>
      </c>
      <c r="G240" s="157" t="s">
        <v>433</v>
      </c>
      <c r="H240" s="158">
        <v>8</v>
      </c>
      <c r="I240" s="159"/>
      <c r="J240" s="160">
        <f t="shared" si="40"/>
        <v>0</v>
      </c>
      <c r="K240" s="161"/>
      <c r="L240" s="162"/>
      <c r="M240" s="163" t="s">
        <v>1</v>
      </c>
      <c r="N240" s="164" t="s">
        <v>41</v>
      </c>
      <c r="P240" s="150">
        <f t="shared" si="41"/>
        <v>0</v>
      </c>
      <c r="Q240" s="150">
        <v>0</v>
      </c>
      <c r="R240" s="150">
        <f t="shared" si="42"/>
        <v>0</v>
      </c>
      <c r="S240" s="150">
        <v>0</v>
      </c>
      <c r="T240" s="151">
        <f t="shared" si="43"/>
        <v>0</v>
      </c>
      <c r="AR240" s="152" t="s">
        <v>271</v>
      </c>
      <c r="AT240" s="152" t="s">
        <v>353</v>
      </c>
      <c r="AU240" s="152" t="s">
        <v>82</v>
      </c>
      <c r="AY240" s="13" t="s">
        <v>317</v>
      </c>
      <c r="BE240" s="153">
        <f t="shared" si="44"/>
        <v>0</v>
      </c>
      <c r="BF240" s="153">
        <f t="shared" si="45"/>
        <v>0</v>
      </c>
      <c r="BG240" s="153">
        <f t="shared" si="46"/>
        <v>0</v>
      </c>
      <c r="BH240" s="153">
        <f t="shared" si="47"/>
        <v>0</v>
      </c>
      <c r="BI240" s="153">
        <f t="shared" si="48"/>
        <v>0</v>
      </c>
      <c r="BJ240" s="13" t="s">
        <v>87</v>
      </c>
      <c r="BK240" s="153">
        <f t="shared" si="49"/>
        <v>0</v>
      </c>
      <c r="BL240" s="13" t="s">
        <v>259</v>
      </c>
      <c r="BM240" s="152" t="s">
        <v>2138</v>
      </c>
    </row>
    <row r="241" spans="2:65" s="1" customFormat="1" ht="24.15" customHeight="1">
      <c r="B241" s="139"/>
      <c r="C241" s="154" t="s">
        <v>1400</v>
      </c>
      <c r="D241" s="154" t="s">
        <v>353</v>
      </c>
      <c r="E241" s="155" t="s">
        <v>2139</v>
      </c>
      <c r="F241" s="156" t="s">
        <v>2140</v>
      </c>
      <c r="G241" s="157" t="s">
        <v>433</v>
      </c>
      <c r="H241" s="158">
        <v>1</v>
      </c>
      <c r="I241" s="159"/>
      <c r="J241" s="160">
        <f t="shared" si="40"/>
        <v>0</v>
      </c>
      <c r="K241" s="161"/>
      <c r="L241" s="162"/>
      <c r="M241" s="163" t="s">
        <v>1</v>
      </c>
      <c r="N241" s="164" t="s">
        <v>41</v>
      </c>
      <c r="P241" s="150">
        <f t="shared" si="41"/>
        <v>0</v>
      </c>
      <c r="Q241" s="150">
        <v>0</v>
      </c>
      <c r="R241" s="150">
        <f t="shared" si="42"/>
        <v>0</v>
      </c>
      <c r="S241" s="150">
        <v>0</v>
      </c>
      <c r="T241" s="151">
        <f t="shared" si="43"/>
        <v>0</v>
      </c>
      <c r="AR241" s="152" t="s">
        <v>271</v>
      </c>
      <c r="AT241" s="152" t="s">
        <v>353</v>
      </c>
      <c r="AU241" s="152" t="s">
        <v>82</v>
      </c>
      <c r="AY241" s="13" t="s">
        <v>317</v>
      </c>
      <c r="BE241" s="153">
        <f t="shared" si="44"/>
        <v>0</v>
      </c>
      <c r="BF241" s="153">
        <f t="shared" si="45"/>
        <v>0</v>
      </c>
      <c r="BG241" s="153">
        <f t="shared" si="46"/>
        <v>0</v>
      </c>
      <c r="BH241" s="153">
        <f t="shared" si="47"/>
        <v>0</v>
      </c>
      <c r="BI241" s="153">
        <f t="shared" si="48"/>
        <v>0</v>
      </c>
      <c r="BJ241" s="13" t="s">
        <v>87</v>
      </c>
      <c r="BK241" s="153">
        <f t="shared" si="49"/>
        <v>0</v>
      </c>
      <c r="BL241" s="13" t="s">
        <v>259</v>
      </c>
      <c r="BM241" s="152" t="s">
        <v>2141</v>
      </c>
    </row>
    <row r="242" spans="2:65" s="1" customFormat="1" ht="16.5" customHeight="1">
      <c r="B242" s="139"/>
      <c r="C242" s="154" t="s">
        <v>1926</v>
      </c>
      <c r="D242" s="154" t="s">
        <v>353</v>
      </c>
      <c r="E242" s="155" t="s">
        <v>2142</v>
      </c>
      <c r="F242" s="156" t="s">
        <v>2143</v>
      </c>
      <c r="G242" s="157" t="s">
        <v>433</v>
      </c>
      <c r="H242" s="158">
        <v>1</v>
      </c>
      <c r="I242" s="159"/>
      <c r="J242" s="160">
        <f t="shared" si="40"/>
        <v>0</v>
      </c>
      <c r="K242" s="161"/>
      <c r="L242" s="162"/>
      <c r="M242" s="163" t="s">
        <v>1</v>
      </c>
      <c r="N242" s="164" t="s">
        <v>41</v>
      </c>
      <c r="P242" s="150">
        <f t="shared" si="41"/>
        <v>0</v>
      </c>
      <c r="Q242" s="150">
        <v>0</v>
      </c>
      <c r="R242" s="150">
        <f t="shared" si="42"/>
        <v>0</v>
      </c>
      <c r="S242" s="150">
        <v>0</v>
      </c>
      <c r="T242" s="151">
        <f t="shared" si="43"/>
        <v>0</v>
      </c>
      <c r="AR242" s="152" t="s">
        <v>271</v>
      </c>
      <c r="AT242" s="152" t="s">
        <v>353</v>
      </c>
      <c r="AU242" s="152" t="s">
        <v>82</v>
      </c>
      <c r="AY242" s="13" t="s">
        <v>317</v>
      </c>
      <c r="BE242" s="153">
        <f t="shared" si="44"/>
        <v>0</v>
      </c>
      <c r="BF242" s="153">
        <f t="shared" si="45"/>
        <v>0</v>
      </c>
      <c r="BG242" s="153">
        <f t="shared" si="46"/>
        <v>0</v>
      </c>
      <c r="BH242" s="153">
        <f t="shared" si="47"/>
        <v>0</v>
      </c>
      <c r="BI242" s="153">
        <f t="shared" si="48"/>
        <v>0</v>
      </c>
      <c r="BJ242" s="13" t="s">
        <v>87</v>
      </c>
      <c r="BK242" s="153">
        <f t="shared" si="49"/>
        <v>0</v>
      </c>
      <c r="BL242" s="13" t="s">
        <v>259</v>
      </c>
      <c r="BM242" s="152" t="s">
        <v>2144</v>
      </c>
    </row>
    <row r="243" spans="2:65" s="1" customFormat="1" ht="24.15" customHeight="1">
      <c r="B243" s="139"/>
      <c r="C243" s="154" t="s">
        <v>1930</v>
      </c>
      <c r="D243" s="154" t="s">
        <v>353</v>
      </c>
      <c r="E243" s="155" t="s">
        <v>2145</v>
      </c>
      <c r="F243" s="156" t="s">
        <v>2146</v>
      </c>
      <c r="G243" s="157" t="s">
        <v>433</v>
      </c>
      <c r="H243" s="158">
        <v>1</v>
      </c>
      <c r="I243" s="159"/>
      <c r="J243" s="160">
        <f t="shared" si="40"/>
        <v>0</v>
      </c>
      <c r="K243" s="161"/>
      <c r="L243" s="162"/>
      <c r="M243" s="163" t="s">
        <v>1</v>
      </c>
      <c r="N243" s="164" t="s">
        <v>41</v>
      </c>
      <c r="P243" s="150">
        <f t="shared" si="41"/>
        <v>0</v>
      </c>
      <c r="Q243" s="150">
        <v>0</v>
      </c>
      <c r="R243" s="150">
        <f t="shared" si="42"/>
        <v>0</v>
      </c>
      <c r="S243" s="150">
        <v>0</v>
      </c>
      <c r="T243" s="151">
        <f t="shared" si="43"/>
        <v>0</v>
      </c>
      <c r="AR243" s="152" t="s">
        <v>271</v>
      </c>
      <c r="AT243" s="152" t="s">
        <v>353</v>
      </c>
      <c r="AU243" s="152" t="s">
        <v>82</v>
      </c>
      <c r="AY243" s="13" t="s">
        <v>317</v>
      </c>
      <c r="BE243" s="153">
        <f t="shared" si="44"/>
        <v>0</v>
      </c>
      <c r="BF243" s="153">
        <f t="shared" si="45"/>
        <v>0</v>
      </c>
      <c r="BG243" s="153">
        <f t="shared" si="46"/>
        <v>0</v>
      </c>
      <c r="BH243" s="153">
        <f t="shared" si="47"/>
        <v>0</v>
      </c>
      <c r="BI243" s="153">
        <f t="shared" si="48"/>
        <v>0</v>
      </c>
      <c r="BJ243" s="13" t="s">
        <v>87</v>
      </c>
      <c r="BK243" s="153">
        <f t="shared" si="49"/>
        <v>0</v>
      </c>
      <c r="BL243" s="13" t="s">
        <v>259</v>
      </c>
      <c r="BM243" s="152" t="s">
        <v>2147</v>
      </c>
    </row>
    <row r="244" spans="2:65" s="1" customFormat="1" ht="21.75" customHeight="1">
      <c r="B244" s="139"/>
      <c r="C244" s="154" t="s">
        <v>1934</v>
      </c>
      <c r="D244" s="154" t="s">
        <v>353</v>
      </c>
      <c r="E244" s="155" t="s">
        <v>2148</v>
      </c>
      <c r="F244" s="156" t="s">
        <v>2149</v>
      </c>
      <c r="G244" s="157" t="s">
        <v>433</v>
      </c>
      <c r="H244" s="158">
        <v>1</v>
      </c>
      <c r="I244" s="159"/>
      <c r="J244" s="160">
        <f t="shared" si="40"/>
        <v>0</v>
      </c>
      <c r="K244" s="161"/>
      <c r="L244" s="162"/>
      <c r="M244" s="163" t="s">
        <v>1</v>
      </c>
      <c r="N244" s="164" t="s">
        <v>41</v>
      </c>
      <c r="P244" s="150">
        <f t="shared" si="41"/>
        <v>0</v>
      </c>
      <c r="Q244" s="150">
        <v>0</v>
      </c>
      <c r="R244" s="150">
        <f t="shared" si="42"/>
        <v>0</v>
      </c>
      <c r="S244" s="150">
        <v>0</v>
      </c>
      <c r="T244" s="151">
        <f t="shared" si="43"/>
        <v>0</v>
      </c>
      <c r="AR244" s="152" t="s">
        <v>271</v>
      </c>
      <c r="AT244" s="152" t="s">
        <v>353</v>
      </c>
      <c r="AU244" s="152" t="s">
        <v>82</v>
      </c>
      <c r="AY244" s="13" t="s">
        <v>317</v>
      </c>
      <c r="BE244" s="153">
        <f t="shared" si="44"/>
        <v>0</v>
      </c>
      <c r="BF244" s="153">
        <f t="shared" si="45"/>
        <v>0</v>
      </c>
      <c r="BG244" s="153">
        <f t="shared" si="46"/>
        <v>0</v>
      </c>
      <c r="BH244" s="153">
        <f t="shared" si="47"/>
        <v>0</v>
      </c>
      <c r="BI244" s="153">
        <f t="shared" si="48"/>
        <v>0</v>
      </c>
      <c r="BJ244" s="13" t="s">
        <v>87</v>
      </c>
      <c r="BK244" s="153">
        <f t="shared" si="49"/>
        <v>0</v>
      </c>
      <c r="BL244" s="13" t="s">
        <v>259</v>
      </c>
      <c r="BM244" s="152" t="s">
        <v>2150</v>
      </c>
    </row>
    <row r="245" spans="2:65" s="1" customFormat="1" ht="24.15" customHeight="1">
      <c r="B245" s="139"/>
      <c r="C245" s="154" t="s">
        <v>1938</v>
      </c>
      <c r="D245" s="154" t="s">
        <v>353</v>
      </c>
      <c r="E245" s="155" t="s">
        <v>2151</v>
      </c>
      <c r="F245" s="156" t="s">
        <v>2152</v>
      </c>
      <c r="G245" s="157" t="s">
        <v>433</v>
      </c>
      <c r="H245" s="158">
        <v>1</v>
      </c>
      <c r="I245" s="159"/>
      <c r="J245" s="160">
        <f t="shared" si="40"/>
        <v>0</v>
      </c>
      <c r="K245" s="161"/>
      <c r="L245" s="162"/>
      <c r="M245" s="163" t="s">
        <v>1</v>
      </c>
      <c r="N245" s="164" t="s">
        <v>41</v>
      </c>
      <c r="P245" s="150">
        <f t="shared" si="41"/>
        <v>0</v>
      </c>
      <c r="Q245" s="150">
        <v>0</v>
      </c>
      <c r="R245" s="150">
        <f t="shared" si="42"/>
        <v>0</v>
      </c>
      <c r="S245" s="150">
        <v>0</v>
      </c>
      <c r="T245" s="151">
        <f t="shared" si="43"/>
        <v>0</v>
      </c>
      <c r="AR245" s="152" t="s">
        <v>271</v>
      </c>
      <c r="AT245" s="152" t="s">
        <v>353</v>
      </c>
      <c r="AU245" s="152" t="s">
        <v>82</v>
      </c>
      <c r="AY245" s="13" t="s">
        <v>317</v>
      </c>
      <c r="BE245" s="153">
        <f t="shared" si="44"/>
        <v>0</v>
      </c>
      <c r="BF245" s="153">
        <f t="shared" si="45"/>
        <v>0</v>
      </c>
      <c r="BG245" s="153">
        <f t="shared" si="46"/>
        <v>0</v>
      </c>
      <c r="BH245" s="153">
        <f t="shared" si="47"/>
        <v>0</v>
      </c>
      <c r="BI245" s="153">
        <f t="shared" si="48"/>
        <v>0</v>
      </c>
      <c r="BJ245" s="13" t="s">
        <v>87</v>
      </c>
      <c r="BK245" s="153">
        <f t="shared" si="49"/>
        <v>0</v>
      </c>
      <c r="BL245" s="13" t="s">
        <v>259</v>
      </c>
      <c r="BM245" s="152" t="s">
        <v>2153</v>
      </c>
    </row>
    <row r="246" spans="2:65" s="1" customFormat="1" ht="24.15" customHeight="1">
      <c r="B246" s="139"/>
      <c r="C246" s="154" t="s">
        <v>1942</v>
      </c>
      <c r="D246" s="154" t="s">
        <v>353</v>
      </c>
      <c r="E246" s="155" t="s">
        <v>2154</v>
      </c>
      <c r="F246" s="156" t="s">
        <v>2155</v>
      </c>
      <c r="G246" s="157" t="s">
        <v>433</v>
      </c>
      <c r="H246" s="158">
        <v>4.5</v>
      </c>
      <c r="I246" s="159"/>
      <c r="J246" s="160">
        <f t="shared" si="40"/>
        <v>0</v>
      </c>
      <c r="K246" s="161"/>
      <c r="L246" s="162"/>
      <c r="M246" s="163" t="s">
        <v>1</v>
      </c>
      <c r="N246" s="164" t="s">
        <v>41</v>
      </c>
      <c r="P246" s="150">
        <f t="shared" si="41"/>
        <v>0</v>
      </c>
      <c r="Q246" s="150">
        <v>0</v>
      </c>
      <c r="R246" s="150">
        <f t="shared" si="42"/>
        <v>0</v>
      </c>
      <c r="S246" s="150">
        <v>0</v>
      </c>
      <c r="T246" s="151">
        <f t="shared" si="43"/>
        <v>0</v>
      </c>
      <c r="AR246" s="152" t="s">
        <v>271</v>
      </c>
      <c r="AT246" s="152" t="s">
        <v>353</v>
      </c>
      <c r="AU246" s="152" t="s">
        <v>82</v>
      </c>
      <c r="AY246" s="13" t="s">
        <v>317</v>
      </c>
      <c r="BE246" s="153">
        <f t="shared" si="44"/>
        <v>0</v>
      </c>
      <c r="BF246" s="153">
        <f t="shared" si="45"/>
        <v>0</v>
      </c>
      <c r="BG246" s="153">
        <f t="shared" si="46"/>
        <v>0</v>
      </c>
      <c r="BH246" s="153">
        <f t="shared" si="47"/>
        <v>0</v>
      </c>
      <c r="BI246" s="153">
        <f t="shared" si="48"/>
        <v>0</v>
      </c>
      <c r="BJ246" s="13" t="s">
        <v>87</v>
      </c>
      <c r="BK246" s="153">
        <f t="shared" si="49"/>
        <v>0</v>
      </c>
      <c r="BL246" s="13" t="s">
        <v>259</v>
      </c>
      <c r="BM246" s="152" t="s">
        <v>2156</v>
      </c>
    </row>
    <row r="247" spans="2:65" s="1" customFormat="1" ht="16.5" customHeight="1">
      <c r="B247" s="139"/>
      <c r="C247" s="140" t="s">
        <v>1946</v>
      </c>
      <c r="D247" s="140" t="s">
        <v>319</v>
      </c>
      <c r="E247" s="141" t="s">
        <v>1630</v>
      </c>
      <c r="F247" s="142" t="s">
        <v>2157</v>
      </c>
      <c r="G247" s="143" t="s">
        <v>433</v>
      </c>
      <c r="H247" s="144">
        <v>1</v>
      </c>
      <c r="I247" s="145"/>
      <c r="J247" s="146">
        <f t="shared" si="40"/>
        <v>0</v>
      </c>
      <c r="K247" s="147"/>
      <c r="L247" s="28"/>
      <c r="M247" s="148" t="s">
        <v>1</v>
      </c>
      <c r="N247" s="149" t="s">
        <v>41</v>
      </c>
      <c r="P247" s="150">
        <f t="shared" si="41"/>
        <v>0</v>
      </c>
      <c r="Q247" s="150">
        <v>0</v>
      </c>
      <c r="R247" s="150">
        <f t="shared" si="42"/>
        <v>0</v>
      </c>
      <c r="S247" s="150">
        <v>0</v>
      </c>
      <c r="T247" s="151">
        <f t="shared" si="43"/>
        <v>0</v>
      </c>
      <c r="AR247" s="152" t="s">
        <v>259</v>
      </c>
      <c r="AT247" s="152" t="s">
        <v>319</v>
      </c>
      <c r="AU247" s="152" t="s">
        <v>82</v>
      </c>
      <c r="AY247" s="13" t="s">
        <v>317</v>
      </c>
      <c r="BE247" s="153">
        <f t="shared" si="44"/>
        <v>0</v>
      </c>
      <c r="BF247" s="153">
        <f t="shared" si="45"/>
        <v>0</v>
      </c>
      <c r="BG247" s="153">
        <f t="shared" si="46"/>
        <v>0</v>
      </c>
      <c r="BH247" s="153">
        <f t="shared" si="47"/>
        <v>0</v>
      </c>
      <c r="BI247" s="153">
        <f t="shared" si="48"/>
        <v>0</v>
      </c>
      <c r="BJ247" s="13" t="s">
        <v>87</v>
      </c>
      <c r="BK247" s="153">
        <f t="shared" si="49"/>
        <v>0</v>
      </c>
      <c r="BL247" s="13" t="s">
        <v>259</v>
      </c>
      <c r="BM247" s="152" t="s">
        <v>2158</v>
      </c>
    </row>
    <row r="248" spans="2:65" s="11" customFormat="1" ht="25.95" customHeight="1">
      <c r="B248" s="127"/>
      <c r="D248" s="128" t="s">
        <v>74</v>
      </c>
      <c r="E248" s="129" t="s">
        <v>2159</v>
      </c>
      <c r="F248" s="129" t="s">
        <v>2160</v>
      </c>
      <c r="I248" s="130"/>
      <c r="J248" s="131">
        <f>BK248</f>
        <v>0</v>
      </c>
      <c r="L248" s="127"/>
      <c r="M248" s="132"/>
      <c r="P248" s="133">
        <f>SUM(P249:P251)</f>
        <v>0</v>
      </c>
      <c r="R248" s="133">
        <f>SUM(R249:R251)</f>
        <v>0</v>
      </c>
      <c r="T248" s="134">
        <f>SUM(T249:T251)</f>
        <v>0</v>
      </c>
      <c r="AR248" s="128" t="s">
        <v>82</v>
      </c>
      <c r="AT248" s="135" t="s">
        <v>74</v>
      </c>
      <c r="AU248" s="135" t="s">
        <v>75</v>
      </c>
      <c r="AY248" s="128" t="s">
        <v>317</v>
      </c>
      <c r="BK248" s="136">
        <f>SUM(BK249:BK251)</f>
        <v>0</v>
      </c>
    </row>
    <row r="249" spans="2:65" s="1" customFormat="1" ht="16.5" customHeight="1">
      <c r="B249" s="139"/>
      <c r="C249" s="154" t="s">
        <v>2161</v>
      </c>
      <c r="D249" s="154" t="s">
        <v>353</v>
      </c>
      <c r="E249" s="155" t="s">
        <v>2162</v>
      </c>
      <c r="F249" s="156" t="s">
        <v>2163</v>
      </c>
      <c r="G249" s="157" t="s">
        <v>433</v>
      </c>
      <c r="H249" s="158">
        <v>3</v>
      </c>
      <c r="I249" s="159"/>
      <c r="J249" s="160">
        <f>ROUND(I249*H249,2)</f>
        <v>0</v>
      </c>
      <c r="K249" s="161"/>
      <c r="L249" s="162"/>
      <c r="M249" s="163" t="s">
        <v>1</v>
      </c>
      <c r="N249" s="164" t="s">
        <v>41</v>
      </c>
      <c r="P249" s="150">
        <f>O249*H249</f>
        <v>0</v>
      </c>
      <c r="Q249" s="150">
        <v>0</v>
      </c>
      <c r="R249" s="150">
        <f>Q249*H249</f>
        <v>0</v>
      </c>
      <c r="S249" s="150">
        <v>0</v>
      </c>
      <c r="T249" s="151">
        <f>S249*H249</f>
        <v>0</v>
      </c>
      <c r="AR249" s="152" t="s">
        <v>271</v>
      </c>
      <c r="AT249" s="152" t="s">
        <v>353</v>
      </c>
      <c r="AU249" s="152" t="s">
        <v>82</v>
      </c>
      <c r="AY249" s="13" t="s">
        <v>317</v>
      </c>
      <c r="BE249" s="153">
        <f>IF(N249="základná",J249,0)</f>
        <v>0</v>
      </c>
      <c r="BF249" s="153">
        <f>IF(N249="znížená",J249,0)</f>
        <v>0</v>
      </c>
      <c r="BG249" s="153">
        <f>IF(N249="zákl. prenesená",J249,0)</f>
        <v>0</v>
      </c>
      <c r="BH249" s="153">
        <f>IF(N249="zníž. prenesená",J249,0)</f>
        <v>0</v>
      </c>
      <c r="BI249" s="153">
        <f>IF(N249="nulová",J249,0)</f>
        <v>0</v>
      </c>
      <c r="BJ249" s="13" t="s">
        <v>87</v>
      </c>
      <c r="BK249" s="153">
        <f>ROUND(I249*H249,2)</f>
        <v>0</v>
      </c>
      <c r="BL249" s="13" t="s">
        <v>259</v>
      </c>
      <c r="BM249" s="152" t="s">
        <v>2164</v>
      </c>
    </row>
    <row r="250" spans="2:65" s="1" customFormat="1" ht="16.5" customHeight="1">
      <c r="B250" s="139"/>
      <c r="C250" s="154" t="s">
        <v>2165</v>
      </c>
      <c r="D250" s="154" t="s">
        <v>353</v>
      </c>
      <c r="E250" s="155" t="s">
        <v>2166</v>
      </c>
      <c r="F250" s="156" t="s">
        <v>2167</v>
      </c>
      <c r="G250" s="157" t="s">
        <v>433</v>
      </c>
      <c r="H250" s="158">
        <v>2</v>
      </c>
      <c r="I250" s="159"/>
      <c r="J250" s="160">
        <f>ROUND(I250*H250,2)</f>
        <v>0</v>
      </c>
      <c r="K250" s="161"/>
      <c r="L250" s="162"/>
      <c r="M250" s="163" t="s">
        <v>1</v>
      </c>
      <c r="N250" s="164" t="s">
        <v>41</v>
      </c>
      <c r="P250" s="150">
        <f>O250*H250</f>
        <v>0</v>
      </c>
      <c r="Q250" s="150">
        <v>0</v>
      </c>
      <c r="R250" s="150">
        <f>Q250*H250</f>
        <v>0</v>
      </c>
      <c r="S250" s="150">
        <v>0</v>
      </c>
      <c r="T250" s="151">
        <f>S250*H250</f>
        <v>0</v>
      </c>
      <c r="AR250" s="152" t="s">
        <v>271</v>
      </c>
      <c r="AT250" s="152" t="s">
        <v>353</v>
      </c>
      <c r="AU250" s="152" t="s">
        <v>82</v>
      </c>
      <c r="AY250" s="13" t="s">
        <v>317</v>
      </c>
      <c r="BE250" s="153">
        <f>IF(N250="základná",J250,0)</f>
        <v>0</v>
      </c>
      <c r="BF250" s="153">
        <f>IF(N250="znížená",J250,0)</f>
        <v>0</v>
      </c>
      <c r="BG250" s="153">
        <f>IF(N250="zákl. prenesená",J250,0)</f>
        <v>0</v>
      </c>
      <c r="BH250" s="153">
        <f>IF(N250="zníž. prenesená",J250,0)</f>
        <v>0</v>
      </c>
      <c r="BI250" s="153">
        <f>IF(N250="nulová",J250,0)</f>
        <v>0</v>
      </c>
      <c r="BJ250" s="13" t="s">
        <v>87</v>
      </c>
      <c r="BK250" s="153">
        <f>ROUND(I250*H250,2)</f>
        <v>0</v>
      </c>
      <c r="BL250" s="13" t="s">
        <v>259</v>
      </c>
      <c r="BM250" s="152" t="s">
        <v>2168</v>
      </c>
    </row>
    <row r="251" spans="2:65" s="1" customFormat="1" ht="16.5" customHeight="1">
      <c r="B251" s="139"/>
      <c r="C251" s="140" t="s">
        <v>2169</v>
      </c>
      <c r="D251" s="140" t="s">
        <v>319</v>
      </c>
      <c r="E251" s="141" t="s">
        <v>2170</v>
      </c>
      <c r="F251" s="142" t="s">
        <v>2171</v>
      </c>
      <c r="G251" s="143" t="s">
        <v>433</v>
      </c>
      <c r="H251" s="144">
        <v>5</v>
      </c>
      <c r="I251" s="145"/>
      <c r="J251" s="146">
        <f>ROUND(I251*H251,2)</f>
        <v>0</v>
      </c>
      <c r="K251" s="147"/>
      <c r="L251" s="28"/>
      <c r="M251" s="148" t="s">
        <v>1</v>
      </c>
      <c r="N251" s="149" t="s">
        <v>41</v>
      </c>
      <c r="P251" s="150">
        <f>O251*H251</f>
        <v>0</v>
      </c>
      <c r="Q251" s="150">
        <v>0</v>
      </c>
      <c r="R251" s="150">
        <f>Q251*H251</f>
        <v>0</v>
      </c>
      <c r="S251" s="150">
        <v>0</v>
      </c>
      <c r="T251" s="151">
        <f>S251*H251</f>
        <v>0</v>
      </c>
      <c r="AR251" s="152" t="s">
        <v>259</v>
      </c>
      <c r="AT251" s="152" t="s">
        <v>319</v>
      </c>
      <c r="AU251" s="152" t="s">
        <v>82</v>
      </c>
      <c r="AY251" s="13" t="s">
        <v>317</v>
      </c>
      <c r="BE251" s="153">
        <f>IF(N251="základná",J251,0)</f>
        <v>0</v>
      </c>
      <c r="BF251" s="153">
        <f>IF(N251="znížená",J251,0)</f>
        <v>0</v>
      </c>
      <c r="BG251" s="153">
        <f>IF(N251="zákl. prenesená",J251,0)</f>
        <v>0</v>
      </c>
      <c r="BH251" s="153">
        <f>IF(N251="zníž. prenesená",J251,0)</f>
        <v>0</v>
      </c>
      <c r="BI251" s="153">
        <f>IF(N251="nulová",J251,0)</f>
        <v>0</v>
      </c>
      <c r="BJ251" s="13" t="s">
        <v>87</v>
      </c>
      <c r="BK251" s="153">
        <f>ROUND(I251*H251,2)</f>
        <v>0</v>
      </c>
      <c r="BL251" s="13" t="s">
        <v>259</v>
      </c>
      <c r="BM251" s="152" t="s">
        <v>2172</v>
      </c>
    </row>
    <row r="252" spans="2:65" s="11" customFormat="1" ht="25.95" customHeight="1">
      <c r="B252" s="127"/>
      <c r="D252" s="128" t="s">
        <v>74</v>
      </c>
      <c r="E252" s="129" t="s">
        <v>1633</v>
      </c>
      <c r="F252" s="129" t="s">
        <v>1634</v>
      </c>
      <c r="I252" s="130"/>
      <c r="J252" s="131">
        <f>BK252</f>
        <v>0</v>
      </c>
      <c r="L252" s="127"/>
      <c r="M252" s="132"/>
      <c r="P252" s="133">
        <f>SUM(P253:P268)</f>
        <v>0</v>
      </c>
      <c r="R252" s="133">
        <f>SUM(R253:R268)</f>
        <v>0</v>
      </c>
      <c r="T252" s="134">
        <f>SUM(T253:T268)</f>
        <v>0</v>
      </c>
      <c r="AR252" s="128" t="s">
        <v>82</v>
      </c>
      <c r="AT252" s="135" t="s">
        <v>74</v>
      </c>
      <c r="AU252" s="135" t="s">
        <v>75</v>
      </c>
      <c r="AY252" s="128" t="s">
        <v>317</v>
      </c>
      <c r="BK252" s="136">
        <f>SUM(BK253:BK268)</f>
        <v>0</v>
      </c>
    </row>
    <row r="253" spans="2:65" s="1" customFormat="1" ht="16.5" customHeight="1">
      <c r="B253" s="139"/>
      <c r="C253" s="140" t="s">
        <v>2173</v>
      </c>
      <c r="D253" s="140" t="s">
        <v>319</v>
      </c>
      <c r="E253" s="141" t="s">
        <v>1635</v>
      </c>
      <c r="F253" s="142" t="s">
        <v>1636</v>
      </c>
      <c r="G253" s="143" t="s">
        <v>433</v>
      </c>
      <c r="H253" s="144">
        <v>12</v>
      </c>
      <c r="I253" s="145"/>
      <c r="J253" s="146">
        <f t="shared" ref="J253:J268" si="50">ROUND(I253*H253,2)</f>
        <v>0</v>
      </c>
      <c r="K253" s="147"/>
      <c r="L253" s="28"/>
      <c r="M253" s="148" t="s">
        <v>1</v>
      </c>
      <c r="N253" s="149" t="s">
        <v>41</v>
      </c>
      <c r="P253" s="150">
        <f t="shared" ref="P253:P268" si="51">O253*H253</f>
        <v>0</v>
      </c>
      <c r="Q253" s="150">
        <v>0</v>
      </c>
      <c r="R253" s="150">
        <f t="shared" ref="R253:R268" si="52">Q253*H253</f>
        <v>0</v>
      </c>
      <c r="S253" s="150">
        <v>0</v>
      </c>
      <c r="T253" s="151">
        <f t="shared" ref="T253:T268" si="53">S253*H253</f>
        <v>0</v>
      </c>
      <c r="AR253" s="152" t="s">
        <v>259</v>
      </c>
      <c r="AT253" s="152" t="s">
        <v>319</v>
      </c>
      <c r="AU253" s="152" t="s">
        <v>82</v>
      </c>
      <c r="AY253" s="13" t="s">
        <v>317</v>
      </c>
      <c r="BE253" s="153">
        <f t="shared" ref="BE253:BE268" si="54">IF(N253="základná",J253,0)</f>
        <v>0</v>
      </c>
      <c r="BF253" s="153">
        <f t="shared" ref="BF253:BF268" si="55">IF(N253="znížená",J253,0)</f>
        <v>0</v>
      </c>
      <c r="BG253" s="153">
        <f t="shared" ref="BG253:BG268" si="56">IF(N253="zákl. prenesená",J253,0)</f>
        <v>0</v>
      </c>
      <c r="BH253" s="153">
        <f t="shared" ref="BH253:BH268" si="57">IF(N253="zníž. prenesená",J253,0)</f>
        <v>0</v>
      </c>
      <c r="BI253" s="153">
        <f t="shared" ref="BI253:BI268" si="58">IF(N253="nulová",J253,0)</f>
        <v>0</v>
      </c>
      <c r="BJ253" s="13" t="s">
        <v>87</v>
      </c>
      <c r="BK253" s="153">
        <f t="shared" ref="BK253:BK268" si="59">ROUND(I253*H253,2)</f>
        <v>0</v>
      </c>
      <c r="BL253" s="13" t="s">
        <v>259</v>
      </c>
      <c r="BM253" s="152" t="s">
        <v>2174</v>
      </c>
    </row>
    <row r="254" spans="2:65" s="1" customFormat="1" ht="16.5" customHeight="1">
      <c r="B254" s="139"/>
      <c r="C254" s="154" t="s">
        <v>2175</v>
      </c>
      <c r="D254" s="154" t="s">
        <v>353</v>
      </c>
      <c r="E254" s="155" t="s">
        <v>1638</v>
      </c>
      <c r="F254" s="156" t="s">
        <v>2176</v>
      </c>
      <c r="G254" s="157" t="s">
        <v>433</v>
      </c>
      <c r="H254" s="158">
        <v>12</v>
      </c>
      <c r="I254" s="159"/>
      <c r="J254" s="160">
        <f t="shared" si="50"/>
        <v>0</v>
      </c>
      <c r="K254" s="161"/>
      <c r="L254" s="162"/>
      <c r="M254" s="163" t="s">
        <v>1</v>
      </c>
      <c r="N254" s="164" t="s">
        <v>41</v>
      </c>
      <c r="P254" s="150">
        <f t="shared" si="51"/>
        <v>0</v>
      </c>
      <c r="Q254" s="150">
        <v>0</v>
      </c>
      <c r="R254" s="150">
        <f t="shared" si="52"/>
        <v>0</v>
      </c>
      <c r="S254" s="150">
        <v>0</v>
      </c>
      <c r="T254" s="151">
        <f t="shared" si="53"/>
        <v>0</v>
      </c>
      <c r="AR254" s="152" t="s">
        <v>271</v>
      </c>
      <c r="AT254" s="152" t="s">
        <v>353</v>
      </c>
      <c r="AU254" s="152" t="s">
        <v>82</v>
      </c>
      <c r="AY254" s="13" t="s">
        <v>317</v>
      </c>
      <c r="BE254" s="153">
        <f t="shared" si="54"/>
        <v>0</v>
      </c>
      <c r="BF254" s="153">
        <f t="shared" si="55"/>
        <v>0</v>
      </c>
      <c r="BG254" s="153">
        <f t="shared" si="56"/>
        <v>0</v>
      </c>
      <c r="BH254" s="153">
        <f t="shared" si="57"/>
        <v>0</v>
      </c>
      <c r="BI254" s="153">
        <f t="shared" si="58"/>
        <v>0</v>
      </c>
      <c r="BJ254" s="13" t="s">
        <v>87</v>
      </c>
      <c r="BK254" s="153">
        <f t="shared" si="59"/>
        <v>0</v>
      </c>
      <c r="BL254" s="13" t="s">
        <v>259</v>
      </c>
      <c r="BM254" s="152" t="s">
        <v>2177</v>
      </c>
    </row>
    <row r="255" spans="2:65" s="1" customFormat="1" ht="16.5" customHeight="1">
      <c r="B255" s="139"/>
      <c r="C255" s="140" t="s">
        <v>2178</v>
      </c>
      <c r="D255" s="140" t="s">
        <v>319</v>
      </c>
      <c r="E255" s="141" t="s">
        <v>1641</v>
      </c>
      <c r="F255" s="142" t="s">
        <v>2179</v>
      </c>
      <c r="G255" s="143" t="s">
        <v>433</v>
      </c>
      <c r="H255" s="144">
        <v>1</v>
      </c>
      <c r="I255" s="145"/>
      <c r="J255" s="146">
        <f t="shared" si="50"/>
        <v>0</v>
      </c>
      <c r="K255" s="147"/>
      <c r="L255" s="28"/>
      <c r="M255" s="148" t="s">
        <v>1</v>
      </c>
      <c r="N255" s="149" t="s">
        <v>41</v>
      </c>
      <c r="P255" s="150">
        <f t="shared" si="51"/>
        <v>0</v>
      </c>
      <c r="Q255" s="150">
        <v>0</v>
      </c>
      <c r="R255" s="150">
        <f t="shared" si="52"/>
        <v>0</v>
      </c>
      <c r="S255" s="150">
        <v>0</v>
      </c>
      <c r="T255" s="151">
        <f t="shared" si="53"/>
        <v>0</v>
      </c>
      <c r="AR255" s="152" t="s">
        <v>259</v>
      </c>
      <c r="AT255" s="152" t="s">
        <v>319</v>
      </c>
      <c r="AU255" s="152" t="s">
        <v>82</v>
      </c>
      <c r="AY255" s="13" t="s">
        <v>317</v>
      </c>
      <c r="BE255" s="153">
        <f t="shared" si="54"/>
        <v>0</v>
      </c>
      <c r="BF255" s="153">
        <f t="shared" si="55"/>
        <v>0</v>
      </c>
      <c r="BG255" s="153">
        <f t="shared" si="56"/>
        <v>0</v>
      </c>
      <c r="BH255" s="153">
        <f t="shared" si="57"/>
        <v>0</v>
      </c>
      <c r="BI255" s="153">
        <f t="shared" si="58"/>
        <v>0</v>
      </c>
      <c r="BJ255" s="13" t="s">
        <v>87</v>
      </c>
      <c r="BK255" s="153">
        <f t="shared" si="59"/>
        <v>0</v>
      </c>
      <c r="BL255" s="13" t="s">
        <v>259</v>
      </c>
      <c r="BM255" s="152" t="s">
        <v>2180</v>
      </c>
    </row>
    <row r="256" spans="2:65" s="1" customFormat="1" ht="16.5" customHeight="1">
      <c r="B256" s="139"/>
      <c r="C256" s="154" t="s">
        <v>2181</v>
      </c>
      <c r="D256" s="154" t="s">
        <v>353</v>
      </c>
      <c r="E256" s="155" t="s">
        <v>1643</v>
      </c>
      <c r="F256" s="156" t="s">
        <v>2182</v>
      </c>
      <c r="G256" s="157" t="s">
        <v>433</v>
      </c>
      <c r="H256" s="158">
        <v>1</v>
      </c>
      <c r="I256" s="159"/>
      <c r="J256" s="160">
        <f t="shared" si="50"/>
        <v>0</v>
      </c>
      <c r="K256" s="161"/>
      <c r="L256" s="162"/>
      <c r="M256" s="163" t="s">
        <v>1</v>
      </c>
      <c r="N256" s="164" t="s">
        <v>41</v>
      </c>
      <c r="P256" s="150">
        <f t="shared" si="51"/>
        <v>0</v>
      </c>
      <c r="Q256" s="150">
        <v>0</v>
      </c>
      <c r="R256" s="150">
        <f t="shared" si="52"/>
        <v>0</v>
      </c>
      <c r="S256" s="150">
        <v>0</v>
      </c>
      <c r="T256" s="151">
        <f t="shared" si="53"/>
        <v>0</v>
      </c>
      <c r="AR256" s="152" t="s">
        <v>271</v>
      </c>
      <c r="AT256" s="152" t="s">
        <v>353</v>
      </c>
      <c r="AU256" s="152" t="s">
        <v>82</v>
      </c>
      <c r="AY256" s="13" t="s">
        <v>317</v>
      </c>
      <c r="BE256" s="153">
        <f t="shared" si="54"/>
        <v>0</v>
      </c>
      <c r="BF256" s="153">
        <f t="shared" si="55"/>
        <v>0</v>
      </c>
      <c r="BG256" s="153">
        <f t="shared" si="56"/>
        <v>0</v>
      </c>
      <c r="BH256" s="153">
        <f t="shared" si="57"/>
        <v>0</v>
      </c>
      <c r="BI256" s="153">
        <f t="shared" si="58"/>
        <v>0</v>
      </c>
      <c r="BJ256" s="13" t="s">
        <v>87</v>
      </c>
      <c r="BK256" s="153">
        <f t="shared" si="59"/>
        <v>0</v>
      </c>
      <c r="BL256" s="13" t="s">
        <v>259</v>
      </c>
      <c r="BM256" s="152" t="s">
        <v>2183</v>
      </c>
    </row>
    <row r="257" spans="2:65" s="1" customFormat="1" ht="24.15" customHeight="1">
      <c r="B257" s="139"/>
      <c r="C257" s="140" t="s">
        <v>2184</v>
      </c>
      <c r="D257" s="140" t="s">
        <v>319</v>
      </c>
      <c r="E257" s="141" t="s">
        <v>2185</v>
      </c>
      <c r="F257" s="142" t="s">
        <v>2186</v>
      </c>
      <c r="G257" s="143" t="s">
        <v>433</v>
      </c>
      <c r="H257" s="144">
        <v>25</v>
      </c>
      <c r="I257" s="145"/>
      <c r="J257" s="146">
        <f t="shared" si="50"/>
        <v>0</v>
      </c>
      <c r="K257" s="147"/>
      <c r="L257" s="28"/>
      <c r="M257" s="148" t="s">
        <v>1</v>
      </c>
      <c r="N257" s="149" t="s">
        <v>41</v>
      </c>
      <c r="P257" s="150">
        <f t="shared" si="51"/>
        <v>0</v>
      </c>
      <c r="Q257" s="150">
        <v>0</v>
      </c>
      <c r="R257" s="150">
        <f t="shared" si="52"/>
        <v>0</v>
      </c>
      <c r="S257" s="150">
        <v>0</v>
      </c>
      <c r="T257" s="151">
        <f t="shared" si="53"/>
        <v>0</v>
      </c>
      <c r="AR257" s="152" t="s">
        <v>259</v>
      </c>
      <c r="AT257" s="152" t="s">
        <v>319</v>
      </c>
      <c r="AU257" s="152" t="s">
        <v>82</v>
      </c>
      <c r="AY257" s="13" t="s">
        <v>317</v>
      </c>
      <c r="BE257" s="153">
        <f t="shared" si="54"/>
        <v>0</v>
      </c>
      <c r="BF257" s="153">
        <f t="shared" si="55"/>
        <v>0</v>
      </c>
      <c r="BG257" s="153">
        <f t="shared" si="56"/>
        <v>0</v>
      </c>
      <c r="BH257" s="153">
        <f t="shared" si="57"/>
        <v>0</v>
      </c>
      <c r="BI257" s="153">
        <f t="shared" si="58"/>
        <v>0</v>
      </c>
      <c r="BJ257" s="13" t="s">
        <v>87</v>
      </c>
      <c r="BK257" s="153">
        <f t="shared" si="59"/>
        <v>0</v>
      </c>
      <c r="BL257" s="13" t="s">
        <v>259</v>
      </c>
      <c r="BM257" s="152" t="s">
        <v>2187</v>
      </c>
    </row>
    <row r="258" spans="2:65" s="1" customFormat="1" ht="21.75" customHeight="1">
      <c r="B258" s="139"/>
      <c r="C258" s="154" t="s">
        <v>2188</v>
      </c>
      <c r="D258" s="154" t="s">
        <v>353</v>
      </c>
      <c r="E258" s="155" t="s">
        <v>2189</v>
      </c>
      <c r="F258" s="156" t="s">
        <v>2190</v>
      </c>
      <c r="G258" s="157" t="s">
        <v>433</v>
      </c>
      <c r="H258" s="158">
        <v>25</v>
      </c>
      <c r="I258" s="159"/>
      <c r="J258" s="160">
        <f t="shared" si="50"/>
        <v>0</v>
      </c>
      <c r="K258" s="161"/>
      <c r="L258" s="162"/>
      <c r="M258" s="163" t="s">
        <v>1</v>
      </c>
      <c r="N258" s="164" t="s">
        <v>41</v>
      </c>
      <c r="P258" s="150">
        <f t="shared" si="51"/>
        <v>0</v>
      </c>
      <c r="Q258" s="150">
        <v>0</v>
      </c>
      <c r="R258" s="150">
        <f t="shared" si="52"/>
        <v>0</v>
      </c>
      <c r="S258" s="150">
        <v>0</v>
      </c>
      <c r="T258" s="151">
        <f t="shared" si="53"/>
        <v>0</v>
      </c>
      <c r="AR258" s="152" t="s">
        <v>271</v>
      </c>
      <c r="AT258" s="152" t="s">
        <v>353</v>
      </c>
      <c r="AU258" s="152" t="s">
        <v>82</v>
      </c>
      <c r="AY258" s="13" t="s">
        <v>317</v>
      </c>
      <c r="BE258" s="153">
        <f t="shared" si="54"/>
        <v>0</v>
      </c>
      <c r="BF258" s="153">
        <f t="shared" si="55"/>
        <v>0</v>
      </c>
      <c r="BG258" s="153">
        <f t="shared" si="56"/>
        <v>0</v>
      </c>
      <c r="BH258" s="153">
        <f t="shared" si="57"/>
        <v>0</v>
      </c>
      <c r="BI258" s="153">
        <f t="shared" si="58"/>
        <v>0</v>
      </c>
      <c r="BJ258" s="13" t="s">
        <v>87</v>
      </c>
      <c r="BK258" s="153">
        <f t="shared" si="59"/>
        <v>0</v>
      </c>
      <c r="BL258" s="13" t="s">
        <v>259</v>
      </c>
      <c r="BM258" s="152" t="s">
        <v>2191</v>
      </c>
    </row>
    <row r="259" spans="2:65" s="1" customFormat="1" ht="24.15" customHeight="1">
      <c r="B259" s="139"/>
      <c r="C259" s="140" t="s">
        <v>2192</v>
      </c>
      <c r="D259" s="140" t="s">
        <v>319</v>
      </c>
      <c r="E259" s="141" t="s">
        <v>2193</v>
      </c>
      <c r="F259" s="142" t="s">
        <v>2186</v>
      </c>
      <c r="G259" s="143" t="s">
        <v>433</v>
      </c>
      <c r="H259" s="144">
        <v>6</v>
      </c>
      <c r="I259" s="145"/>
      <c r="J259" s="146">
        <f t="shared" si="50"/>
        <v>0</v>
      </c>
      <c r="K259" s="147"/>
      <c r="L259" s="28"/>
      <c r="M259" s="148" t="s">
        <v>1</v>
      </c>
      <c r="N259" s="149" t="s">
        <v>41</v>
      </c>
      <c r="P259" s="150">
        <f t="shared" si="51"/>
        <v>0</v>
      </c>
      <c r="Q259" s="150">
        <v>0</v>
      </c>
      <c r="R259" s="150">
        <f t="shared" si="52"/>
        <v>0</v>
      </c>
      <c r="S259" s="150">
        <v>0</v>
      </c>
      <c r="T259" s="151">
        <f t="shared" si="53"/>
        <v>0</v>
      </c>
      <c r="AR259" s="152" t="s">
        <v>259</v>
      </c>
      <c r="AT259" s="152" t="s">
        <v>319</v>
      </c>
      <c r="AU259" s="152" t="s">
        <v>82</v>
      </c>
      <c r="AY259" s="13" t="s">
        <v>317</v>
      </c>
      <c r="BE259" s="153">
        <f t="shared" si="54"/>
        <v>0</v>
      </c>
      <c r="BF259" s="153">
        <f t="shared" si="55"/>
        <v>0</v>
      </c>
      <c r="BG259" s="153">
        <f t="shared" si="56"/>
        <v>0</v>
      </c>
      <c r="BH259" s="153">
        <f t="shared" si="57"/>
        <v>0</v>
      </c>
      <c r="BI259" s="153">
        <f t="shared" si="58"/>
        <v>0</v>
      </c>
      <c r="BJ259" s="13" t="s">
        <v>87</v>
      </c>
      <c r="BK259" s="153">
        <f t="shared" si="59"/>
        <v>0</v>
      </c>
      <c r="BL259" s="13" t="s">
        <v>259</v>
      </c>
      <c r="BM259" s="152" t="s">
        <v>2194</v>
      </c>
    </row>
    <row r="260" spans="2:65" s="1" customFormat="1" ht="21.75" customHeight="1">
      <c r="B260" s="139"/>
      <c r="C260" s="154" t="s">
        <v>2195</v>
      </c>
      <c r="D260" s="154" t="s">
        <v>353</v>
      </c>
      <c r="E260" s="155" t="s">
        <v>2196</v>
      </c>
      <c r="F260" s="156" t="s">
        <v>2197</v>
      </c>
      <c r="G260" s="157" t="s">
        <v>433</v>
      </c>
      <c r="H260" s="158">
        <v>6</v>
      </c>
      <c r="I260" s="159"/>
      <c r="J260" s="160">
        <f t="shared" si="50"/>
        <v>0</v>
      </c>
      <c r="K260" s="161"/>
      <c r="L260" s="162"/>
      <c r="M260" s="163" t="s">
        <v>1</v>
      </c>
      <c r="N260" s="164" t="s">
        <v>41</v>
      </c>
      <c r="P260" s="150">
        <f t="shared" si="51"/>
        <v>0</v>
      </c>
      <c r="Q260" s="150">
        <v>0</v>
      </c>
      <c r="R260" s="150">
        <f t="shared" si="52"/>
        <v>0</v>
      </c>
      <c r="S260" s="150">
        <v>0</v>
      </c>
      <c r="T260" s="151">
        <f t="shared" si="53"/>
        <v>0</v>
      </c>
      <c r="AR260" s="152" t="s">
        <v>271</v>
      </c>
      <c r="AT260" s="152" t="s">
        <v>353</v>
      </c>
      <c r="AU260" s="152" t="s">
        <v>82</v>
      </c>
      <c r="AY260" s="13" t="s">
        <v>317</v>
      </c>
      <c r="BE260" s="153">
        <f t="shared" si="54"/>
        <v>0</v>
      </c>
      <c r="BF260" s="153">
        <f t="shared" si="55"/>
        <v>0</v>
      </c>
      <c r="BG260" s="153">
        <f t="shared" si="56"/>
        <v>0</v>
      </c>
      <c r="BH260" s="153">
        <f t="shared" si="57"/>
        <v>0</v>
      </c>
      <c r="BI260" s="153">
        <f t="shared" si="58"/>
        <v>0</v>
      </c>
      <c r="BJ260" s="13" t="s">
        <v>87</v>
      </c>
      <c r="BK260" s="153">
        <f t="shared" si="59"/>
        <v>0</v>
      </c>
      <c r="BL260" s="13" t="s">
        <v>259</v>
      </c>
      <c r="BM260" s="152" t="s">
        <v>2198</v>
      </c>
    </row>
    <row r="261" spans="2:65" s="1" customFormat="1" ht="16.5" customHeight="1">
      <c r="B261" s="139"/>
      <c r="C261" s="140" t="s">
        <v>2199</v>
      </c>
      <c r="D261" s="140" t="s">
        <v>319</v>
      </c>
      <c r="E261" s="141" t="s">
        <v>2200</v>
      </c>
      <c r="F261" s="142" t="s">
        <v>2201</v>
      </c>
      <c r="G261" s="143" t="s">
        <v>433</v>
      </c>
      <c r="H261" s="144">
        <v>8</v>
      </c>
      <c r="I261" s="145"/>
      <c r="J261" s="146">
        <f t="shared" si="50"/>
        <v>0</v>
      </c>
      <c r="K261" s="147"/>
      <c r="L261" s="28"/>
      <c r="M261" s="148" t="s">
        <v>1</v>
      </c>
      <c r="N261" s="149" t="s">
        <v>41</v>
      </c>
      <c r="P261" s="150">
        <f t="shared" si="51"/>
        <v>0</v>
      </c>
      <c r="Q261" s="150">
        <v>0</v>
      </c>
      <c r="R261" s="150">
        <f t="shared" si="52"/>
        <v>0</v>
      </c>
      <c r="S261" s="150">
        <v>0</v>
      </c>
      <c r="T261" s="151">
        <f t="shared" si="53"/>
        <v>0</v>
      </c>
      <c r="AR261" s="152" t="s">
        <v>259</v>
      </c>
      <c r="AT261" s="152" t="s">
        <v>319</v>
      </c>
      <c r="AU261" s="152" t="s">
        <v>82</v>
      </c>
      <c r="AY261" s="13" t="s">
        <v>317</v>
      </c>
      <c r="BE261" s="153">
        <f t="shared" si="54"/>
        <v>0</v>
      </c>
      <c r="BF261" s="153">
        <f t="shared" si="55"/>
        <v>0</v>
      </c>
      <c r="BG261" s="153">
        <f t="shared" si="56"/>
        <v>0</v>
      </c>
      <c r="BH261" s="153">
        <f t="shared" si="57"/>
        <v>0</v>
      </c>
      <c r="BI261" s="153">
        <f t="shared" si="58"/>
        <v>0</v>
      </c>
      <c r="BJ261" s="13" t="s">
        <v>87</v>
      </c>
      <c r="BK261" s="153">
        <f t="shared" si="59"/>
        <v>0</v>
      </c>
      <c r="BL261" s="13" t="s">
        <v>259</v>
      </c>
      <c r="BM261" s="152" t="s">
        <v>2202</v>
      </c>
    </row>
    <row r="262" spans="2:65" s="1" customFormat="1" ht="16.5" customHeight="1">
      <c r="B262" s="139"/>
      <c r="C262" s="154" t="s">
        <v>2203</v>
      </c>
      <c r="D262" s="154" t="s">
        <v>353</v>
      </c>
      <c r="E262" s="155" t="s">
        <v>2204</v>
      </c>
      <c r="F262" s="156" t="s">
        <v>2205</v>
      </c>
      <c r="G262" s="157" t="s">
        <v>433</v>
      </c>
      <c r="H262" s="158">
        <v>8</v>
      </c>
      <c r="I262" s="159"/>
      <c r="J262" s="160">
        <f t="shared" si="50"/>
        <v>0</v>
      </c>
      <c r="K262" s="161"/>
      <c r="L262" s="162"/>
      <c r="M262" s="163" t="s">
        <v>1</v>
      </c>
      <c r="N262" s="164" t="s">
        <v>41</v>
      </c>
      <c r="P262" s="150">
        <f t="shared" si="51"/>
        <v>0</v>
      </c>
      <c r="Q262" s="150">
        <v>0</v>
      </c>
      <c r="R262" s="150">
        <f t="shared" si="52"/>
        <v>0</v>
      </c>
      <c r="S262" s="150">
        <v>0</v>
      </c>
      <c r="T262" s="151">
        <f t="shared" si="53"/>
        <v>0</v>
      </c>
      <c r="AR262" s="152" t="s">
        <v>271</v>
      </c>
      <c r="AT262" s="152" t="s">
        <v>353</v>
      </c>
      <c r="AU262" s="152" t="s">
        <v>82</v>
      </c>
      <c r="AY262" s="13" t="s">
        <v>317</v>
      </c>
      <c r="BE262" s="153">
        <f t="shared" si="54"/>
        <v>0</v>
      </c>
      <c r="BF262" s="153">
        <f t="shared" si="55"/>
        <v>0</v>
      </c>
      <c r="BG262" s="153">
        <f t="shared" si="56"/>
        <v>0</v>
      </c>
      <c r="BH262" s="153">
        <f t="shared" si="57"/>
        <v>0</v>
      </c>
      <c r="BI262" s="153">
        <f t="shared" si="58"/>
        <v>0</v>
      </c>
      <c r="BJ262" s="13" t="s">
        <v>87</v>
      </c>
      <c r="BK262" s="153">
        <f t="shared" si="59"/>
        <v>0</v>
      </c>
      <c r="BL262" s="13" t="s">
        <v>259</v>
      </c>
      <c r="BM262" s="152" t="s">
        <v>2206</v>
      </c>
    </row>
    <row r="263" spans="2:65" s="1" customFormat="1" ht="16.5" customHeight="1">
      <c r="B263" s="139"/>
      <c r="C263" s="140" t="s">
        <v>2207</v>
      </c>
      <c r="D263" s="140" t="s">
        <v>319</v>
      </c>
      <c r="E263" s="141" t="s">
        <v>2208</v>
      </c>
      <c r="F263" s="142" t="s">
        <v>2209</v>
      </c>
      <c r="G263" s="143" t="s">
        <v>433</v>
      </c>
      <c r="H263" s="144">
        <v>6</v>
      </c>
      <c r="I263" s="145"/>
      <c r="J263" s="146">
        <f t="shared" si="50"/>
        <v>0</v>
      </c>
      <c r="K263" s="147"/>
      <c r="L263" s="28"/>
      <c r="M263" s="148" t="s">
        <v>1</v>
      </c>
      <c r="N263" s="149" t="s">
        <v>41</v>
      </c>
      <c r="P263" s="150">
        <f t="shared" si="51"/>
        <v>0</v>
      </c>
      <c r="Q263" s="150">
        <v>0</v>
      </c>
      <c r="R263" s="150">
        <f t="shared" si="52"/>
        <v>0</v>
      </c>
      <c r="S263" s="150">
        <v>0</v>
      </c>
      <c r="T263" s="151">
        <f t="shared" si="53"/>
        <v>0</v>
      </c>
      <c r="AR263" s="152" t="s">
        <v>259</v>
      </c>
      <c r="AT263" s="152" t="s">
        <v>319</v>
      </c>
      <c r="AU263" s="152" t="s">
        <v>82</v>
      </c>
      <c r="AY263" s="13" t="s">
        <v>317</v>
      </c>
      <c r="BE263" s="153">
        <f t="shared" si="54"/>
        <v>0</v>
      </c>
      <c r="BF263" s="153">
        <f t="shared" si="55"/>
        <v>0</v>
      </c>
      <c r="BG263" s="153">
        <f t="shared" si="56"/>
        <v>0</v>
      </c>
      <c r="BH263" s="153">
        <f t="shared" si="57"/>
        <v>0</v>
      </c>
      <c r="BI263" s="153">
        <f t="shared" si="58"/>
        <v>0</v>
      </c>
      <c r="BJ263" s="13" t="s">
        <v>87</v>
      </c>
      <c r="BK263" s="153">
        <f t="shared" si="59"/>
        <v>0</v>
      </c>
      <c r="BL263" s="13" t="s">
        <v>259</v>
      </c>
      <c r="BM263" s="152" t="s">
        <v>2210</v>
      </c>
    </row>
    <row r="264" spans="2:65" s="1" customFormat="1" ht="16.5" customHeight="1">
      <c r="B264" s="139"/>
      <c r="C264" s="154" t="s">
        <v>2211</v>
      </c>
      <c r="D264" s="154" t="s">
        <v>353</v>
      </c>
      <c r="E264" s="155" t="s">
        <v>2212</v>
      </c>
      <c r="F264" s="156" t="s">
        <v>2213</v>
      </c>
      <c r="G264" s="157" t="s">
        <v>433</v>
      </c>
      <c r="H264" s="158">
        <v>3</v>
      </c>
      <c r="I264" s="159"/>
      <c r="J264" s="160">
        <f t="shared" si="50"/>
        <v>0</v>
      </c>
      <c r="K264" s="161"/>
      <c r="L264" s="162"/>
      <c r="M264" s="163" t="s">
        <v>1</v>
      </c>
      <c r="N264" s="164" t="s">
        <v>41</v>
      </c>
      <c r="P264" s="150">
        <f t="shared" si="51"/>
        <v>0</v>
      </c>
      <c r="Q264" s="150">
        <v>0</v>
      </c>
      <c r="R264" s="150">
        <f t="shared" si="52"/>
        <v>0</v>
      </c>
      <c r="S264" s="150">
        <v>0</v>
      </c>
      <c r="T264" s="151">
        <f t="shared" si="53"/>
        <v>0</v>
      </c>
      <c r="AR264" s="152" t="s">
        <v>271</v>
      </c>
      <c r="AT264" s="152" t="s">
        <v>353</v>
      </c>
      <c r="AU264" s="152" t="s">
        <v>82</v>
      </c>
      <c r="AY264" s="13" t="s">
        <v>317</v>
      </c>
      <c r="BE264" s="153">
        <f t="shared" si="54"/>
        <v>0</v>
      </c>
      <c r="BF264" s="153">
        <f t="shared" si="55"/>
        <v>0</v>
      </c>
      <c r="BG264" s="153">
        <f t="shared" si="56"/>
        <v>0</v>
      </c>
      <c r="BH264" s="153">
        <f t="shared" si="57"/>
        <v>0</v>
      </c>
      <c r="BI264" s="153">
        <f t="shared" si="58"/>
        <v>0</v>
      </c>
      <c r="BJ264" s="13" t="s">
        <v>87</v>
      </c>
      <c r="BK264" s="153">
        <f t="shared" si="59"/>
        <v>0</v>
      </c>
      <c r="BL264" s="13" t="s">
        <v>259</v>
      </c>
      <c r="BM264" s="152" t="s">
        <v>2214</v>
      </c>
    </row>
    <row r="265" spans="2:65" s="1" customFormat="1" ht="16.5" customHeight="1">
      <c r="B265" s="139"/>
      <c r="C265" s="154" t="s">
        <v>2215</v>
      </c>
      <c r="D265" s="154" t="s">
        <v>353</v>
      </c>
      <c r="E265" s="155" t="s">
        <v>2216</v>
      </c>
      <c r="F265" s="156" t="s">
        <v>2217</v>
      </c>
      <c r="G265" s="157" t="s">
        <v>433</v>
      </c>
      <c r="H265" s="158">
        <v>6</v>
      </c>
      <c r="I265" s="159"/>
      <c r="J265" s="160">
        <f t="shared" si="50"/>
        <v>0</v>
      </c>
      <c r="K265" s="161"/>
      <c r="L265" s="162"/>
      <c r="M265" s="163" t="s">
        <v>1</v>
      </c>
      <c r="N265" s="164" t="s">
        <v>41</v>
      </c>
      <c r="P265" s="150">
        <f t="shared" si="51"/>
        <v>0</v>
      </c>
      <c r="Q265" s="150">
        <v>0</v>
      </c>
      <c r="R265" s="150">
        <f t="shared" si="52"/>
        <v>0</v>
      </c>
      <c r="S265" s="150">
        <v>0</v>
      </c>
      <c r="T265" s="151">
        <f t="shared" si="53"/>
        <v>0</v>
      </c>
      <c r="AR265" s="152" t="s">
        <v>271</v>
      </c>
      <c r="AT265" s="152" t="s">
        <v>353</v>
      </c>
      <c r="AU265" s="152" t="s">
        <v>82</v>
      </c>
      <c r="AY265" s="13" t="s">
        <v>317</v>
      </c>
      <c r="BE265" s="153">
        <f t="shared" si="54"/>
        <v>0</v>
      </c>
      <c r="BF265" s="153">
        <f t="shared" si="55"/>
        <v>0</v>
      </c>
      <c r="BG265" s="153">
        <f t="shared" si="56"/>
        <v>0</v>
      </c>
      <c r="BH265" s="153">
        <f t="shared" si="57"/>
        <v>0</v>
      </c>
      <c r="BI265" s="153">
        <f t="shared" si="58"/>
        <v>0</v>
      </c>
      <c r="BJ265" s="13" t="s">
        <v>87</v>
      </c>
      <c r="BK265" s="153">
        <f t="shared" si="59"/>
        <v>0</v>
      </c>
      <c r="BL265" s="13" t="s">
        <v>259</v>
      </c>
      <c r="BM265" s="152" t="s">
        <v>2218</v>
      </c>
    </row>
    <row r="266" spans="2:65" s="1" customFormat="1" ht="16.5" customHeight="1">
      <c r="B266" s="139"/>
      <c r="C266" s="154" t="s">
        <v>2219</v>
      </c>
      <c r="D266" s="154" t="s">
        <v>353</v>
      </c>
      <c r="E266" s="155" t="s">
        <v>2220</v>
      </c>
      <c r="F266" s="156" t="s">
        <v>2221</v>
      </c>
      <c r="G266" s="157" t="s">
        <v>433</v>
      </c>
      <c r="H266" s="158">
        <v>15</v>
      </c>
      <c r="I266" s="159"/>
      <c r="J266" s="160">
        <f t="shared" si="50"/>
        <v>0</v>
      </c>
      <c r="K266" s="161"/>
      <c r="L266" s="162"/>
      <c r="M266" s="163" t="s">
        <v>1</v>
      </c>
      <c r="N266" s="164" t="s">
        <v>41</v>
      </c>
      <c r="P266" s="150">
        <f t="shared" si="51"/>
        <v>0</v>
      </c>
      <c r="Q266" s="150">
        <v>0</v>
      </c>
      <c r="R266" s="150">
        <f t="shared" si="52"/>
        <v>0</v>
      </c>
      <c r="S266" s="150">
        <v>0</v>
      </c>
      <c r="T266" s="151">
        <f t="shared" si="53"/>
        <v>0</v>
      </c>
      <c r="AR266" s="152" t="s">
        <v>271</v>
      </c>
      <c r="AT266" s="152" t="s">
        <v>353</v>
      </c>
      <c r="AU266" s="152" t="s">
        <v>82</v>
      </c>
      <c r="AY266" s="13" t="s">
        <v>317</v>
      </c>
      <c r="BE266" s="153">
        <f t="shared" si="54"/>
        <v>0</v>
      </c>
      <c r="BF266" s="153">
        <f t="shared" si="55"/>
        <v>0</v>
      </c>
      <c r="BG266" s="153">
        <f t="shared" si="56"/>
        <v>0</v>
      </c>
      <c r="BH266" s="153">
        <f t="shared" si="57"/>
        <v>0</v>
      </c>
      <c r="BI266" s="153">
        <f t="shared" si="58"/>
        <v>0</v>
      </c>
      <c r="BJ266" s="13" t="s">
        <v>87</v>
      </c>
      <c r="BK266" s="153">
        <f t="shared" si="59"/>
        <v>0</v>
      </c>
      <c r="BL266" s="13" t="s">
        <v>259</v>
      </c>
      <c r="BM266" s="152" t="s">
        <v>2222</v>
      </c>
    </row>
    <row r="267" spans="2:65" s="1" customFormat="1" ht="16.5" customHeight="1">
      <c r="B267" s="139"/>
      <c r="C267" s="140" t="s">
        <v>460</v>
      </c>
      <c r="D267" s="140" t="s">
        <v>319</v>
      </c>
      <c r="E267" s="141" t="s">
        <v>2223</v>
      </c>
      <c r="F267" s="142" t="s">
        <v>2224</v>
      </c>
      <c r="G267" s="143" t="s">
        <v>433</v>
      </c>
      <c r="H267" s="144">
        <v>1</v>
      </c>
      <c r="I267" s="145"/>
      <c r="J267" s="146">
        <f t="shared" si="50"/>
        <v>0</v>
      </c>
      <c r="K267" s="147"/>
      <c r="L267" s="28"/>
      <c r="M267" s="148" t="s">
        <v>1</v>
      </c>
      <c r="N267" s="149" t="s">
        <v>41</v>
      </c>
      <c r="P267" s="150">
        <f t="shared" si="51"/>
        <v>0</v>
      </c>
      <c r="Q267" s="150">
        <v>0</v>
      </c>
      <c r="R267" s="150">
        <f t="shared" si="52"/>
        <v>0</v>
      </c>
      <c r="S267" s="150">
        <v>0</v>
      </c>
      <c r="T267" s="151">
        <f t="shared" si="53"/>
        <v>0</v>
      </c>
      <c r="AR267" s="152" t="s">
        <v>259</v>
      </c>
      <c r="AT267" s="152" t="s">
        <v>319</v>
      </c>
      <c r="AU267" s="152" t="s">
        <v>82</v>
      </c>
      <c r="AY267" s="13" t="s">
        <v>317</v>
      </c>
      <c r="BE267" s="153">
        <f t="shared" si="54"/>
        <v>0</v>
      </c>
      <c r="BF267" s="153">
        <f t="shared" si="55"/>
        <v>0</v>
      </c>
      <c r="BG267" s="153">
        <f t="shared" si="56"/>
        <v>0</v>
      </c>
      <c r="BH267" s="153">
        <f t="shared" si="57"/>
        <v>0</v>
      </c>
      <c r="BI267" s="153">
        <f t="shared" si="58"/>
        <v>0</v>
      </c>
      <c r="BJ267" s="13" t="s">
        <v>87</v>
      </c>
      <c r="BK267" s="153">
        <f t="shared" si="59"/>
        <v>0</v>
      </c>
      <c r="BL267" s="13" t="s">
        <v>259</v>
      </c>
      <c r="BM267" s="152" t="s">
        <v>2225</v>
      </c>
    </row>
    <row r="268" spans="2:65" s="1" customFormat="1" ht="16.5" customHeight="1">
      <c r="B268" s="139"/>
      <c r="C268" s="154" t="s">
        <v>2226</v>
      </c>
      <c r="D268" s="154" t="s">
        <v>353</v>
      </c>
      <c r="E268" s="155" t="s">
        <v>2227</v>
      </c>
      <c r="F268" s="156" t="s">
        <v>2228</v>
      </c>
      <c r="G268" s="157" t="s">
        <v>433</v>
      </c>
      <c r="H268" s="158">
        <v>1</v>
      </c>
      <c r="I268" s="159"/>
      <c r="J268" s="160">
        <f t="shared" si="50"/>
        <v>0</v>
      </c>
      <c r="K268" s="161"/>
      <c r="L268" s="162"/>
      <c r="M268" s="163" t="s">
        <v>1</v>
      </c>
      <c r="N268" s="164" t="s">
        <v>41</v>
      </c>
      <c r="P268" s="150">
        <f t="shared" si="51"/>
        <v>0</v>
      </c>
      <c r="Q268" s="150">
        <v>0</v>
      </c>
      <c r="R268" s="150">
        <f t="shared" si="52"/>
        <v>0</v>
      </c>
      <c r="S268" s="150">
        <v>0</v>
      </c>
      <c r="T268" s="151">
        <f t="shared" si="53"/>
        <v>0</v>
      </c>
      <c r="AR268" s="152" t="s">
        <v>271</v>
      </c>
      <c r="AT268" s="152" t="s">
        <v>353</v>
      </c>
      <c r="AU268" s="152" t="s">
        <v>82</v>
      </c>
      <c r="AY268" s="13" t="s">
        <v>317</v>
      </c>
      <c r="BE268" s="153">
        <f t="shared" si="54"/>
        <v>0</v>
      </c>
      <c r="BF268" s="153">
        <f t="shared" si="55"/>
        <v>0</v>
      </c>
      <c r="BG268" s="153">
        <f t="shared" si="56"/>
        <v>0</v>
      </c>
      <c r="BH268" s="153">
        <f t="shared" si="57"/>
        <v>0</v>
      </c>
      <c r="BI268" s="153">
        <f t="shared" si="58"/>
        <v>0</v>
      </c>
      <c r="BJ268" s="13" t="s">
        <v>87</v>
      </c>
      <c r="BK268" s="153">
        <f t="shared" si="59"/>
        <v>0</v>
      </c>
      <c r="BL268" s="13" t="s">
        <v>259</v>
      </c>
      <c r="BM268" s="152" t="s">
        <v>2229</v>
      </c>
    </row>
    <row r="269" spans="2:65" s="11" customFormat="1" ht="25.95" customHeight="1">
      <c r="B269" s="127"/>
      <c r="D269" s="128" t="s">
        <v>74</v>
      </c>
      <c r="E269" s="129" t="s">
        <v>2230</v>
      </c>
      <c r="F269" s="129" t="s">
        <v>2231</v>
      </c>
      <c r="I269" s="130"/>
      <c r="J269" s="131">
        <f>BK269</f>
        <v>0</v>
      </c>
      <c r="L269" s="127"/>
      <c r="M269" s="132"/>
      <c r="P269" s="133">
        <f>SUM(P270:P281)</f>
        <v>0</v>
      </c>
      <c r="R269" s="133">
        <f>SUM(R270:R281)</f>
        <v>0</v>
      </c>
      <c r="T269" s="134">
        <f>SUM(T270:T281)</f>
        <v>0</v>
      </c>
      <c r="AR269" s="128" t="s">
        <v>82</v>
      </c>
      <c r="AT269" s="135" t="s">
        <v>74</v>
      </c>
      <c r="AU269" s="135" t="s">
        <v>75</v>
      </c>
      <c r="AY269" s="128" t="s">
        <v>317</v>
      </c>
      <c r="BK269" s="136">
        <f>SUM(BK270:BK281)</f>
        <v>0</v>
      </c>
    </row>
    <row r="270" spans="2:65" s="1" customFormat="1" ht="21.75" customHeight="1">
      <c r="B270" s="139"/>
      <c r="C270" s="140" t="s">
        <v>2232</v>
      </c>
      <c r="D270" s="140" t="s">
        <v>319</v>
      </c>
      <c r="E270" s="141" t="s">
        <v>2233</v>
      </c>
      <c r="F270" s="142" t="s">
        <v>2234</v>
      </c>
      <c r="G270" s="143" t="s">
        <v>433</v>
      </c>
      <c r="H270" s="144">
        <v>1</v>
      </c>
      <c r="I270" s="145"/>
      <c r="J270" s="146">
        <f t="shared" ref="J270:J281" si="60">ROUND(I270*H270,2)</f>
        <v>0</v>
      </c>
      <c r="K270" s="147"/>
      <c r="L270" s="28"/>
      <c r="M270" s="148" t="s">
        <v>1</v>
      </c>
      <c r="N270" s="149" t="s">
        <v>41</v>
      </c>
      <c r="P270" s="150">
        <f t="shared" ref="P270:P281" si="61">O270*H270</f>
        <v>0</v>
      </c>
      <c r="Q270" s="150">
        <v>0</v>
      </c>
      <c r="R270" s="150">
        <f t="shared" ref="R270:R281" si="62">Q270*H270</f>
        <v>0</v>
      </c>
      <c r="S270" s="150">
        <v>0</v>
      </c>
      <c r="T270" s="151">
        <f t="shared" ref="T270:T281" si="63">S270*H270</f>
        <v>0</v>
      </c>
      <c r="AR270" s="152" t="s">
        <v>259</v>
      </c>
      <c r="AT270" s="152" t="s">
        <v>319</v>
      </c>
      <c r="AU270" s="152" t="s">
        <v>82</v>
      </c>
      <c r="AY270" s="13" t="s">
        <v>317</v>
      </c>
      <c r="BE270" s="153">
        <f t="shared" ref="BE270:BE281" si="64">IF(N270="základná",J270,0)</f>
        <v>0</v>
      </c>
      <c r="BF270" s="153">
        <f t="shared" ref="BF270:BF281" si="65">IF(N270="znížená",J270,0)</f>
        <v>0</v>
      </c>
      <c r="BG270" s="153">
        <f t="shared" ref="BG270:BG281" si="66">IF(N270="zákl. prenesená",J270,0)</f>
        <v>0</v>
      </c>
      <c r="BH270" s="153">
        <f t="shared" ref="BH270:BH281" si="67">IF(N270="zníž. prenesená",J270,0)</f>
        <v>0</v>
      </c>
      <c r="BI270" s="153">
        <f t="shared" ref="BI270:BI281" si="68">IF(N270="nulová",J270,0)</f>
        <v>0</v>
      </c>
      <c r="BJ270" s="13" t="s">
        <v>87</v>
      </c>
      <c r="BK270" s="153">
        <f t="shared" ref="BK270:BK281" si="69">ROUND(I270*H270,2)</f>
        <v>0</v>
      </c>
      <c r="BL270" s="13" t="s">
        <v>259</v>
      </c>
      <c r="BM270" s="152" t="s">
        <v>2235</v>
      </c>
    </row>
    <row r="271" spans="2:65" s="1" customFormat="1" ht="37.799999999999997" customHeight="1">
      <c r="B271" s="139"/>
      <c r="C271" s="154" t="s">
        <v>2236</v>
      </c>
      <c r="D271" s="154" t="s">
        <v>353</v>
      </c>
      <c r="E271" s="155" t="s">
        <v>2237</v>
      </c>
      <c r="F271" s="156" t="s">
        <v>2238</v>
      </c>
      <c r="G271" s="157" t="s">
        <v>433</v>
      </c>
      <c r="H271" s="158">
        <v>1</v>
      </c>
      <c r="I271" s="159"/>
      <c r="J271" s="160">
        <f t="shared" si="60"/>
        <v>0</v>
      </c>
      <c r="K271" s="161"/>
      <c r="L271" s="162"/>
      <c r="M271" s="163" t="s">
        <v>1</v>
      </c>
      <c r="N271" s="164" t="s">
        <v>41</v>
      </c>
      <c r="P271" s="150">
        <f t="shared" si="61"/>
        <v>0</v>
      </c>
      <c r="Q271" s="150">
        <v>0</v>
      </c>
      <c r="R271" s="150">
        <f t="shared" si="62"/>
        <v>0</v>
      </c>
      <c r="S271" s="150">
        <v>0</v>
      </c>
      <c r="T271" s="151">
        <f t="shared" si="63"/>
        <v>0</v>
      </c>
      <c r="AR271" s="152" t="s">
        <v>271</v>
      </c>
      <c r="AT271" s="152" t="s">
        <v>353</v>
      </c>
      <c r="AU271" s="152" t="s">
        <v>82</v>
      </c>
      <c r="AY271" s="13" t="s">
        <v>317</v>
      </c>
      <c r="BE271" s="153">
        <f t="shared" si="64"/>
        <v>0</v>
      </c>
      <c r="BF271" s="153">
        <f t="shared" si="65"/>
        <v>0</v>
      </c>
      <c r="BG271" s="153">
        <f t="shared" si="66"/>
        <v>0</v>
      </c>
      <c r="BH271" s="153">
        <f t="shared" si="67"/>
        <v>0</v>
      </c>
      <c r="BI271" s="153">
        <f t="shared" si="68"/>
        <v>0</v>
      </c>
      <c r="BJ271" s="13" t="s">
        <v>87</v>
      </c>
      <c r="BK271" s="153">
        <f t="shared" si="69"/>
        <v>0</v>
      </c>
      <c r="BL271" s="13" t="s">
        <v>259</v>
      </c>
      <c r="BM271" s="152" t="s">
        <v>2239</v>
      </c>
    </row>
    <row r="272" spans="2:65" s="1" customFormat="1" ht="21.75" customHeight="1">
      <c r="B272" s="139"/>
      <c r="C272" s="154" t="s">
        <v>2240</v>
      </c>
      <c r="D272" s="154" t="s">
        <v>353</v>
      </c>
      <c r="E272" s="155" t="s">
        <v>2241</v>
      </c>
      <c r="F272" s="156" t="s">
        <v>2242</v>
      </c>
      <c r="G272" s="157" t="s">
        <v>433</v>
      </c>
      <c r="H272" s="158">
        <v>1</v>
      </c>
      <c r="I272" s="159"/>
      <c r="J272" s="160">
        <f t="shared" si="60"/>
        <v>0</v>
      </c>
      <c r="K272" s="161"/>
      <c r="L272" s="162"/>
      <c r="M272" s="163" t="s">
        <v>1</v>
      </c>
      <c r="N272" s="164" t="s">
        <v>41</v>
      </c>
      <c r="P272" s="150">
        <f t="shared" si="61"/>
        <v>0</v>
      </c>
      <c r="Q272" s="150">
        <v>0</v>
      </c>
      <c r="R272" s="150">
        <f t="shared" si="62"/>
        <v>0</v>
      </c>
      <c r="S272" s="150">
        <v>0</v>
      </c>
      <c r="T272" s="151">
        <f t="shared" si="63"/>
        <v>0</v>
      </c>
      <c r="AR272" s="152" t="s">
        <v>271</v>
      </c>
      <c r="AT272" s="152" t="s">
        <v>353</v>
      </c>
      <c r="AU272" s="152" t="s">
        <v>82</v>
      </c>
      <c r="AY272" s="13" t="s">
        <v>317</v>
      </c>
      <c r="BE272" s="153">
        <f t="shared" si="64"/>
        <v>0</v>
      </c>
      <c r="BF272" s="153">
        <f t="shared" si="65"/>
        <v>0</v>
      </c>
      <c r="BG272" s="153">
        <f t="shared" si="66"/>
        <v>0</v>
      </c>
      <c r="BH272" s="153">
        <f t="shared" si="67"/>
        <v>0</v>
      </c>
      <c r="BI272" s="153">
        <f t="shared" si="68"/>
        <v>0</v>
      </c>
      <c r="BJ272" s="13" t="s">
        <v>87</v>
      </c>
      <c r="BK272" s="153">
        <f t="shared" si="69"/>
        <v>0</v>
      </c>
      <c r="BL272" s="13" t="s">
        <v>259</v>
      </c>
      <c r="BM272" s="152" t="s">
        <v>2243</v>
      </c>
    </row>
    <row r="273" spans="2:65" s="1" customFormat="1" ht="21.75" customHeight="1">
      <c r="B273" s="139"/>
      <c r="C273" s="154" t="s">
        <v>2244</v>
      </c>
      <c r="D273" s="154" t="s">
        <v>353</v>
      </c>
      <c r="E273" s="155" t="s">
        <v>2245</v>
      </c>
      <c r="F273" s="156" t="s">
        <v>2246</v>
      </c>
      <c r="G273" s="157" t="s">
        <v>433</v>
      </c>
      <c r="H273" s="158">
        <v>1</v>
      </c>
      <c r="I273" s="159"/>
      <c r="J273" s="160">
        <f t="shared" si="60"/>
        <v>0</v>
      </c>
      <c r="K273" s="161"/>
      <c r="L273" s="162"/>
      <c r="M273" s="163" t="s">
        <v>1</v>
      </c>
      <c r="N273" s="164" t="s">
        <v>41</v>
      </c>
      <c r="P273" s="150">
        <f t="shared" si="61"/>
        <v>0</v>
      </c>
      <c r="Q273" s="150">
        <v>0</v>
      </c>
      <c r="R273" s="150">
        <f t="shared" si="62"/>
        <v>0</v>
      </c>
      <c r="S273" s="150">
        <v>0</v>
      </c>
      <c r="T273" s="151">
        <f t="shared" si="63"/>
        <v>0</v>
      </c>
      <c r="AR273" s="152" t="s">
        <v>271</v>
      </c>
      <c r="AT273" s="152" t="s">
        <v>353</v>
      </c>
      <c r="AU273" s="152" t="s">
        <v>82</v>
      </c>
      <c r="AY273" s="13" t="s">
        <v>317</v>
      </c>
      <c r="BE273" s="153">
        <f t="shared" si="64"/>
        <v>0</v>
      </c>
      <c r="BF273" s="153">
        <f t="shared" si="65"/>
        <v>0</v>
      </c>
      <c r="BG273" s="153">
        <f t="shared" si="66"/>
        <v>0</v>
      </c>
      <c r="BH273" s="153">
        <f t="shared" si="67"/>
        <v>0</v>
      </c>
      <c r="BI273" s="153">
        <f t="shared" si="68"/>
        <v>0</v>
      </c>
      <c r="BJ273" s="13" t="s">
        <v>87</v>
      </c>
      <c r="BK273" s="153">
        <f t="shared" si="69"/>
        <v>0</v>
      </c>
      <c r="BL273" s="13" t="s">
        <v>259</v>
      </c>
      <c r="BM273" s="152" t="s">
        <v>2247</v>
      </c>
    </row>
    <row r="274" spans="2:65" s="1" customFormat="1" ht="24.15" customHeight="1">
      <c r="B274" s="139"/>
      <c r="C274" s="154" t="s">
        <v>2248</v>
      </c>
      <c r="D274" s="154" t="s">
        <v>353</v>
      </c>
      <c r="E274" s="155" t="s">
        <v>2249</v>
      </c>
      <c r="F274" s="156" t="s">
        <v>2250</v>
      </c>
      <c r="G274" s="157" t="s">
        <v>433</v>
      </c>
      <c r="H274" s="158">
        <v>1</v>
      </c>
      <c r="I274" s="159"/>
      <c r="J274" s="160">
        <f t="shared" si="60"/>
        <v>0</v>
      </c>
      <c r="K274" s="161"/>
      <c r="L274" s="162"/>
      <c r="M274" s="163" t="s">
        <v>1</v>
      </c>
      <c r="N274" s="164" t="s">
        <v>41</v>
      </c>
      <c r="P274" s="150">
        <f t="shared" si="61"/>
        <v>0</v>
      </c>
      <c r="Q274" s="150">
        <v>0</v>
      </c>
      <c r="R274" s="150">
        <f t="shared" si="62"/>
        <v>0</v>
      </c>
      <c r="S274" s="150">
        <v>0</v>
      </c>
      <c r="T274" s="151">
        <f t="shared" si="63"/>
        <v>0</v>
      </c>
      <c r="AR274" s="152" t="s">
        <v>271</v>
      </c>
      <c r="AT274" s="152" t="s">
        <v>353</v>
      </c>
      <c r="AU274" s="152" t="s">
        <v>82</v>
      </c>
      <c r="AY274" s="13" t="s">
        <v>317</v>
      </c>
      <c r="BE274" s="153">
        <f t="shared" si="64"/>
        <v>0</v>
      </c>
      <c r="BF274" s="153">
        <f t="shared" si="65"/>
        <v>0</v>
      </c>
      <c r="BG274" s="153">
        <f t="shared" si="66"/>
        <v>0</v>
      </c>
      <c r="BH274" s="153">
        <f t="shared" si="67"/>
        <v>0</v>
      </c>
      <c r="BI274" s="153">
        <f t="shared" si="68"/>
        <v>0</v>
      </c>
      <c r="BJ274" s="13" t="s">
        <v>87</v>
      </c>
      <c r="BK274" s="153">
        <f t="shared" si="69"/>
        <v>0</v>
      </c>
      <c r="BL274" s="13" t="s">
        <v>259</v>
      </c>
      <c r="BM274" s="152" t="s">
        <v>2251</v>
      </c>
    </row>
    <row r="275" spans="2:65" s="1" customFormat="1" ht="16.5" customHeight="1">
      <c r="B275" s="139"/>
      <c r="C275" s="154" t="s">
        <v>2252</v>
      </c>
      <c r="D275" s="154" t="s">
        <v>353</v>
      </c>
      <c r="E275" s="155" t="s">
        <v>2253</v>
      </c>
      <c r="F275" s="156" t="s">
        <v>2254</v>
      </c>
      <c r="G275" s="157" t="s">
        <v>433</v>
      </c>
      <c r="H275" s="158">
        <v>24</v>
      </c>
      <c r="I275" s="159"/>
      <c r="J275" s="160">
        <f t="shared" si="60"/>
        <v>0</v>
      </c>
      <c r="K275" s="161"/>
      <c r="L275" s="162"/>
      <c r="M275" s="163" t="s">
        <v>1</v>
      </c>
      <c r="N275" s="164" t="s">
        <v>41</v>
      </c>
      <c r="P275" s="150">
        <f t="shared" si="61"/>
        <v>0</v>
      </c>
      <c r="Q275" s="150">
        <v>0</v>
      </c>
      <c r="R275" s="150">
        <f t="shared" si="62"/>
        <v>0</v>
      </c>
      <c r="S275" s="150">
        <v>0</v>
      </c>
      <c r="T275" s="151">
        <f t="shared" si="63"/>
        <v>0</v>
      </c>
      <c r="AR275" s="152" t="s">
        <v>271</v>
      </c>
      <c r="AT275" s="152" t="s">
        <v>353</v>
      </c>
      <c r="AU275" s="152" t="s">
        <v>82</v>
      </c>
      <c r="AY275" s="13" t="s">
        <v>317</v>
      </c>
      <c r="BE275" s="153">
        <f t="shared" si="64"/>
        <v>0</v>
      </c>
      <c r="BF275" s="153">
        <f t="shared" si="65"/>
        <v>0</v>
      </c>
      <c r="BG275" s="153">
        <f t="shared" si="66"/>
        <v>0</v>
      </c>
      <c r="BH275" s="153">
        <f t="shared" si="67"/>
        <v>0</v>
      </c>
      <c r="BI275" s="153">
        <f t="shared" si="68"/>
        <v>0</v>
      </c>
      <c r="BJ275" s="13" t="s">
        <v>87</v>
      </c>
      <c r="BK275" s="153">
        <f t="shared" si="69"/>
        <v>0</v>
      </c>
      <c r="BL275" s="13" t="s">
        <v>259</v>
      </c>
      <c r="BM275" s="152" t="s">
        <v>2255</v>
      </c>
    </row>
    <row r="276" spans="2:65" s="1" customFormat="1" ht="21.75" customHeight="1">
      <c r="B276" s="139"/>
      <c r="C276" s="154" t="s">
        <v>2256</v>
      </c>
      <c r="D276" s="154" t="s">
        <v>353</v>
      </c>
      <c r="E276" s="155" t="s">
        <v>2257</v>
      </c>
      <c r="F276" s="156" t="s">
        <v>2258</v>
      </c>
      <c r="G276" s="157" t="s">
        <v>433</v>
      </c>
      <c r="H276" s="158">
        <v>10</v>
      </c>
      <c r="I276" s="159"/>
      <c r="J276" s="160">
        <f t="shared" si="60"/>
        <v>0</v>
      </c>
      <c r="K276" s="161"/>
      <c r="L276" s="162"/>
      <c r="M276" s="163" t="s">
        <v>1</v>
      </c>
      <c r="N276" s="164" t="s">
        <v>41</v>
      </c>
      <c r="P276" s="150">
        <f t="shared" si="61"/>
        <v>0</v>
      </c>
      <c r="Q276" s="150">
        <v>0</v>
      </c>
      <c r="R276" s="150">
        <f t="shared" si="62"/>
        <v>0</v>
      </c>
      <c r="S276" s="150">
        <v>0</v>
      </c>
      <c r="T276" s="151">
        <f t="shared" si="63"/>
        <v>0</v>
      </c>
      <c r="AR276" s="152" t="s">
        <v>271</v>
      </c>
      <c r="AT276" s="152" t="s">
        <v>353</v>
      </c>
      <c r="AU276" s="152" t="s">
        <v>82</v>
      </c>
      <c r="AY276" s="13" t="s">
        <v>317</v>
      </c>
      <c r="BE276" s="153">
        <f t="shared" si="64"/>
        <v>0</v>
      </c>
      <c r="BF276" s="153">
        <f t="shared" si="65"/>
        <v>0</v>
      </c>
      <c r="BG276" s="153">
        <f t="shared" si="66"/>
        <v>0</v>
      </c>
      <c r="BH276" s="153">
        <f t="shared" si="67"/>
        <v>0</v>
      </c>
      <c r="BI276" s="153">
        <f t="shared" si="68"/>
        <v>0</v>
      </c>
      <c r="BJ276" s="13" t="s">
        <v>87</v>
      </c>
      <c r="BK276" s="153">
        <f t="shared" si="69"/>
        <v>0</v>
      </c>
      <c r="BL276" s="13" t="s">
        <v>259</v>
      </c>
      <c r="BM276" s="152" t="s">
        <v>2259</v>
      </c>
    </row>
    <row r="277" spans="2:65" s="1" customFormat="1" ht="16.5" customHeight="1">
      <c r="B277" s="139"/>
      <c r="C277" s="154" t="s">
        <v>2260</v>
      </c>
      <c r="D277" s="154" t="s">
        <v>353</v>
      </c>
      <c r="E277" s="155" t="s">
        <v>2261</v>
      </c>
      <c r="F277" s="156" t="s">
        <v>2262</v>
      </c>
      <c r="G277" s="157" t="s">
        <v>433</v>
      </c>
      <c r="H277" s="158">
        <v>1</v>
      </c>
      <c r="I277" s="159"/>
      <c r="J277" s="160">
        <f t="shared" si="60"/>
        <v>0</v>
      </c>
      <c r="K277" s="161"/>
      <c r="L277" s="162"/>
      <c r="M277" s="163" t="s">
        <v>1</v>
      </c>
      <c r="N277" s="164" t="s">
        <v>41</v>
      </c>
      <c r="P277" s="150">
        <f t="shared" si="61"/>
        <v>0</v>
      </c>
      <c r="Q277" s="150">
        <v>0</v>
      </c>
      <c r="R277" s="150">
        <f t="shared" si="62"/>
        <v>0</v>
      </c>
      <c r="S277" s="150">
        <v>0</v>
      </c>
      <c r="T277" s="151">
        <f t="shared" si="63"/>
        <v>0</v>
      </c>
      <c r="AR277" s="152" t="s">
        <v>271</v>
      </c>
      <c r="AT277" s="152" t="s">
        <v>353</v>
      </c>
      <c r="AU277" s="152" t="s">
        <v>82</v>
      </c>
      <c r="AY277" s="13" t="s">
        <v>317</v>
      </c>
      <c r="BE277" s="153">
        <f t="shared" si="64"/>
        <v>0</v>
      </c>
      <c r="BF277" s="153">
        <f t="shared" si="65"/>
        <v>0</v>
      </c>
      <c r="BG277" s="153">
        <f t="shared" si="66"/>
        <v>0</v>
      </c>
      <c r="BH277" s="153">
        <f t="shared" si="67"/>
        <v>0</v>
      </c>
      <c r="BI277" s="153">
        <f t="shared" si="68"/>
        <v>0</v>
      </c>
      <c r="BJ277" s="13" t="s">
        <v>87</v>
      </c>
      <c r="BK277" s="153">
        <f t="shared" si="69"/>
        <v>0</v>
      </c>
      <c r="BL277" s="13" t="s">
        <v>259</v>
      </c>
      <c r="BM277" s="152" t="s">
        <v>2263</v>
      </c>
    </row>
    <row r="278" spans="2:65" s="1" customFormat="1" ht="24.15" customHeight="1">
      <c r="B278" s="139"/>
      <c r="C278" s="140" t="s">
        <v>2264</v>
      </c>
      <c r="D278" s="140" t="s">
        <v>319</v>
      </c>
      <c r="E278" s="141" t="s">
        <v>2265</v>
      </c>
      <c r="F278" s="142" t="s">
        <v>2266</v>
      </c>
      <c r="G278" s="143" t="s">
        <v>452</v>
      </c>
      <c r="H278" s="144">
        <v>400</v>
      </c>
      <c r="I278" s="145"/>
      <c r="J278" s="146">
        <f t="shared" si="60"/>
        <v>0</v>
      </c>
      <c r="K278" s="147"/>
      <c r="L278" s="28"/>
      <c r="M278" s="148" t="s">
        <v>1</v>
      </c>
      <c r="N278" s="149" t="s">
        <v>41</v>
      </c>
      <c r="P278" s="150">
        <f t="shared" si="61"/>
        <v>0</v>
      </c>
      <c r="Q278" s="150">
        <v>0</v>
      </c>
      <c r="R278" s="150">
        <f t="shared" si="62"/>
        <v>0</v>
      </c>
      <c r="S278" s="150">
        <v>0</v>
      </c>
      <c r="T278" s="151">
        <f t="shared" si="63"/>
        <v>0</v>
      </c>
      <c r="AR278" s="152" t="s">
        <v>259</v>
      </c>
      <c r="AT278" s="152" t="s">
        <v>319</v>
      </c>
      <c r="AU278" s="152" t="s">
        <v>82</v>
      </c>
      <c r="AY278" s="13" t="s">
        <v>317</v>
      </c>
      <c r="BE278" s="153">
        <f t="shared" si="64"/>
        <v>0</v>
      </c>
      <c r="BF278" s="153">
        <f t="shared" si="65"/>
        <v>0</v>
      </c>
      <c r="BG278" s="153">
        <f t="shared" si="66"/>
        <v>0</v>
      </c>
      <c r="BH278" s="153">
        <f t="shared" si="67"/>
        <v>0</v>
      </c>
      <c r="BI278" s="153">
        <f t="shared" si="68"/>
        <v>0</v>
      </c>
      <c r="BJ278" s="13" t="s">
        <v>87</v>
      </c>
      <c r="BK278" s="153">
        <f t="shared" si="69"/>
        <v>0</v>
      </c>
      <c r="BL278" s="13" t="s">
        <v>259</v>
      </c>
      <c r="BM278" s="152" t="s">
        <v>2267</v>
      </c>
    </row>
    <row r="279" spans="2:65" s="1" customFormat="1" ht="24.15" customHeight="1">
      <c r="B279" s="139"/>
      <c r="C279" s="154" t="s">
        <v>2268</v>
      </c>
      <c r="D279" s="154" t="s">
        <v>353</v>
      </c>
      <c r="E279" s="155" t="s">
        <v>2269</v>
      </c>
      <c r="F279" s="156" t="s">
        <v>2266</v>
      </c>
      <c r="G279" s="157" t="s">
        <v>452</v>
      </c>
      <c r="H279" s="158">
        <v>400</v>
      </c>
      <c r="I279" s="159"/>
      <c r="J279" s="160">
        <f t="shared" si="60"/>
        <v>0</v>
      </c>
      <c r="K279" s="161"/>
      <c r="L279" s="162"/>
      <c r="M279" s="163" t="s">
        <v>1</v>
      </c>
      <c r="N279" s="164" t="s">
        <v>41</v>
      </c>
      <c r="P279" s="150">
        <f t="shared" si="61"/>
        <v>0</v>
      </c>
      <c r="Q279" s="150">
        <v>0</v>
      </c>
      <c r="R279" s="150">
        <f t="shared" si="62"/>
        <v>0</v>
      </c>
      <c r="S279" s="150">
        <v>0</v>
      </c>
      <c r="T279" s="151">
        <f t="shared" si="63"/>
        <v>0</v>
      </c>
      <c r="AR279" s="152" t="s">
        <v>271</v>
      </c>
      <c r="AT279" s="152" t="s">
        <v>353</v>
      </c>
      <c r="AU279" s="152" t="s">
        <v>82</v>
      </c>
      <c r="AY279" s="13" t="s">
        <v>317</v>
      </c>
      <c r="BE279" s="153">
        <f t="shared" si="64"/>
        <v>0</v>
      </c>
      <c r="BF279" s="153">
        <f t="shared" si="65"/>
        <v>0</v>
      </c>
      <c r="BG279" s="153">
        <f t="shared" si="66"/>
        <v>0</v>
      </c>
      <c r="BH279" s="153">
        <f t="shared" si="67"/>
        <v>0</v>
      </c>
      <c r="BI279" s="153">
        <f t="shared" si="68"/>
        <v>0</v>
      </c>
      <c r="BJ279" s="13" t="s">
        <v>87</v>
      </c>
      <c r="BK279" s="153">
        <f t="shared" si="69"/>
        <v>0</v>
      </c>
      <c r="BL279" s="13" t="s">
        <v>259</v>
      </c>
      <c r="BM279" s="152" t="s">
        <v>2270</v>
      </c>
    </row>
    <row r="280" spans="2:65" s="1" customFormat="1" ht="21.75" customHeight="1">
      <c r="B280" s="139"/>
      <c r="C280" s="140" t="s">
        <v>2271</v>
      </c>
      <c r="D280" s="140" t="s">
        <v>319</v>
      </c>
      <c r="E280" s="141" t="s">
        <v>2272</v>
      </c>
      <c r="F280" s="142" t="s">
        <v>2273</v>
      </c>
      <c r="G280" s="143" t="s">
        <v>433</v>
      </c>
      <c r="H280" s="144">
        <v>8</v>
      </c>
      <c r="I280" s="145"/>
      <c r="J280" s="146">
        <f t="shared" si="60"/>
        <v>0</v>
      </c>
      <c r="K280" s="147"/>
      <c r="L280" s="28"/>
      <c r="M280" s="148" t="s">
        <v>1</v>
      </c>
      <c r="N280" s="149" t="s">
        <v>41</v>
      </c>
      <c r="P280" s="150">
        <f t="shared" si="61"/>
        <v>0</v>
      </c>
      <c r="Q280" s="150">
        <v>0</v>
      </c>
      <c r="R280" s="150">
        <f t="shared" si="62"/>
        <v>0</v>
      </c>
      <c r="S280" s="150">
        <v>0</v>
      </c>
      <c r="T280" s="151">
        <f t="shared" si="63"/>
        <v>0</v>
      </c>
      <c r="AR280" s="152" t="s">
        <v>259</v>
      </c>
      <c r="AT280" s="152" t="s">
        <v>319</v>
      </c>
      <c r="AU280" s="152" t="s">
        <v>82</v>
      </c>
      <c r="AY280" s="13" t="s">
        <v>317</v>
      </c>
      <c r="BE280" s="153">
        <f t="shared" si="64"/>
        <v>0</v>
      </c>
      <c r="BF280" s="153">
        <f t="shared" si="65"/>
        <v>0</v>
      </c>
      <c r="BG280" s="153">
        <f t="shared" si="66"/>
        <v>0</v>
      </c>
      <c r="BH280" s="153">
        <f t="shared" si="67"/>
        <v>0</v>
      </c>
      <c r="BI280" s="153">
        <f t="shared" si="68"/>
        <v>0</v>
      </c>
      <c r="BJ280" s="13" t="s">
        <v>87</v>
      </c>
      <c r="BK280" s="153">
        <f t="shared" si="69"/>
        <v>0</v>
      </c>
      <c r="BL280" s="13" t="s">
        <v>259</v>
      </c>
      <c r="BM280" s="152" t="s">
        <v>2274</v>
      </c>
    </row>
    <row r="281" spans="2:65" s="1" customFormat="1" ht="16.5" customHeight="1">
      <c r="B281" s="139"/>
      <c r="C281" s="154" t="s">
        <v>2275</v>
      </c>
      <c r="D281" s="154" t="s">
        <v>353</v>
      </c>
      <c r="E281" s="155" t="s">
        <v>2276</v>
      </c>
      <c r="F281" s="156" t="s">
        <v>2277</v>
      </c>
      <c r="G281" s="157" t="s">
        <v>433</v>
      </c>
      <c r="H281" s="158">
        <v>8</v>
      </c>
      <c r="I281" s="159"/>
      <c r="J281" s="160">
        <f t="shared" si="60"/>
        <v>0</v>
      </c>
      <c r="K281" s="161"/>
      <c r="L281" s="162"/>
      <c r="M281" s="163" t="s">
        <v>1</v>
      </c>
      <c r="N281" s="164" t="s">
        <v>41</v>
      </c>
      <c r="P281" s="150">
        <f t="shared" si="61"/>
        <v>0</v>
      </c>
      <c r="Q281" s="150">
        <v>0</v>
      </c>
      <c r="R281" s="150">
        <f t="shared" si="62"/>
        <v>0</v>
      </c>
      <c r="S281" s="150">
        <v>0</v>
      </c>
      <c r="T281" s="151">
        <f t="shared" si="63"/>
        <v>0</v>
      </c>
      <c r="AR281" s="152" t="s">
        <v>271</v>
      </c>
      <c r="AT281" s="152" t="s">
        <v>353</v>
      </c>
      <c r="AU281" s="152" t="s">
        <v>82</v>
      </c>
      <c r="AY281" s="13" t="s">
        <v>317</v>
      </c>
      <c r="BE281" s="153">
        <f t="shared" si="64"/>
        <v>0</v>
      </c>
      <c r="BF281" s="153">
        <f t="shared" si="65"/>
        <v>0</v>
      </c>
      <c r="BG281" s="153">
        <f t="shared" si="66"/>
        <v>0</v>
      </c>
      <c r="BH281" s="153">
        <f t="shared" si="67"/>
        <v>0</v>
      </c>
      <c r="BI281" s="153">
        <f t="shared" si="68"/>
        <v>0</v>
      </c>
      <c r="BJ281" s="13" t="s">
        <v>87</v>
      </c>
      <c r="BK281" s="153">
        <f t="shared" si="69"/>
        <v>0</v>
      </c>
      <c r="BL281" s="13" t="s">
        <v>259</v>
      </c>
      <c r="BM281" s="152" t="s">
        <v>2278</v>
      </c>
    </row>
    <row r="282" spans="2:65" s="11" customFormat="1" ht="25.95" customHeight="1">
      <c r="B282" s="127"/>
      <c r="D282" s="128" t="s">
        <v>74</v>
      </c>
      <c r="E282" s="129" t="s">
        <v>2279</v>
      </c>
      <c r="F282" s="129" t="s">
        <v>2280</v>
      </c>
      <c r="I282" s="130"/>
      <c r="J282" s="131">
        <f>BK282</f>
        <v>0</v>
      </c>
      <c r="L282" s="127"/>
      <c r="M282" s="132"/>
      <c r="P282" s="133">
        <f>SUM(P283:P287)</f>
        <v>0</v>
      </c>
      <c r="R282" s="133">
        <f>SUM(R283:R287)</f>
        <v>0</v>
      </c>
      <c r="T282" s="134">
        <f>SUM(T283:T287)</f>
        <v>0</v>
      </c>
      <c r="AR282" s="128" t="s">
        <v>259</v>
      </c>
      <c r="AT282" s="135" t="s">
        <v>74</v>
      </c>
      <c r="AU282" s="135" t="s">
        <v>75</v>
      </c>
      <c r="AY282" s="128" t="s">
        <v>317</v>
      </c>
      <c r="BK282" s="136">
        <f>SUM(BK283:BK287)</f>
        <v>0</v>
      </c>
    </row>
    <row r="283" spans="2:65" s="1" customFormat="1" ht="24.15" customHeight="1">
      <c r="B283" s="139"/>
      <c r="C283" s="140" t="s">
        <v>2281</v>
      </c>
      <c r="D283" s="140" t="s">
        <v>319</v>
      </c>
      <c r="E283" s="141" t="s">
        <v>2282</v>
      </c>
      <c r="F283" s="142" t="s">
        <v>2283</v>
      </c>
      <c r="G283" s="143" t="s">
        <v>433</v>
      </c>
      <c r="H283" s="144">
        <v>1</v>
      </c>
      <c r="I283" s="145"/>
      <c r="J283" s="146">
        <f>ROUND(I283*H283,2)</f>
        <v>0</v>
      </c>
      <c r="K283" s="147"/>
      <c r="L283" s="28"/>
      <c r="M283" s="148" t="s">
        <v>1</v>
      </c>
      <c r="N283" s="149" t="s">
        <v>41</v>
      </c>
      <c r="P283" s="150">
        <f>O283*H283</f>
        <v>0</v>
      </c>
      <c r="Q283" s="150">
        <v>0</v>
      </c>
      <c r="R283" s="150">
        <f>Q283*H283</f>
        <v>0</v>
      </c>
      <c r="S283" s="150">
        <v>0</v>
      </c>
      <c r="T283" s="151">
        <f>S283*H283</f>
        <v>0</v>
      </c>
      <c r="AR283" s="152" t="s">
        <v>259</v>
      </c>
      <c r="AT283" s="152" t="s">
        <v>319</v>
      </c>
      <c r="AU283" s="152" t="s">
        <v>82</v>
      </c>
      <c r="AY283" s="13" t="s">
        <v>317</v>
      </c>
      <c r="BE283" s="153">
        <f>IF(N283="základná",J283,0)</f>
        <v>0</v>
      </c>
      <c r="BF283" s="153">
        <f>IF(N283="znížená",J283,0)</f>
        <v>0</v>
      </c>
      <c r="BG283" s="153">
        <f>IF(N283="zákl. prenesená",J283,0)</f>
        <v>0</v>
      </c>
      <c r="BH283" s="153">
        <f>IF(N283="zníž. prenesená",J283,0)</f>
        <v>0</v>
      </c>
      <c r="BI283" s="153">
        <f>IF(N283="nulová",J283,0)</f>
        <v>0</v>
      </c>
      <c r="BJ283" s="13" t="s">
        <v>87</v>
      </c>
      <c r="BK283" s="153">
        <f>ROUND(I283*H283,2)</f>
        <v>0</v>
      </c>
      <c r="BL283" s="13" t="s">
        <v>259</v>
      </c>
      <c r="BM283" s="152" t="s">
        <v>2284</v>
      </c>
    </row>
    <row r="284" spans="2:65" s="1" customFormat="1" ht="24.15" customHeight="1">
      <c r="B284" s="139"/>
      <c r="C284" s="154" t="s">
        <v>2285</v>
      </c>
      <c r="D284" s="154" t="s">
        <v>353</v>
      </c>
      <c r="E284" s="155" t="s">
        <v>2286</v>
      </c>
      <c r="F284" s="156" t="s">
        <v>2283</v>
      </c>
      <c r="G284" s="157" t="s">
        <v>433</v>
      </c>
      <c r="H284" s="158">
        <v>1</v>
      </c>
      <c r="I284" s="159"/>
      <c r="J284" s="160">
        <f>ROUND(I284*H284,2)</f>
        <v>0</v>
      </c>
      <c r="K284" s="161"/>
      <c r="L284" s="162"/>
      <c r="M284" s="163" t="s">
        <v>1</v>
      </c>
      <c r="N284" s="164" t="s">
        <v>41</v>
      </c>
      <c r="P284" s="150">
        <f>O284*H284</f>
        <v>0</v>
      </c>
      <c r="Q284" s="150">
        <v>0</v>
      </c>
      <c r="R284" s="150">
        <f>Q284*H284</f>
        <v>0</v>
      </c>
      <c r="S284" s="150">
        <v>0</v>
      </c>
      <c r="T284" s="151">
        <f>S284*H284</f>
        <v>0</v>
      </c>
      <c r="AR284" s="152" t="s">
        <v>271</v>
      </c>
      <c r="AT284" s="152" t="s">
        <v>353</v>
      </c>
      <c r="AU284" s="152" t="s">
        <v>82</v>
      </c>
      <c r="AY284" s="13" t="s">
        <v>317</v>
      </c>
      <c r="BE284" s="153">
        <f>IF(N284="základná",J284,0)</f>
        <v>0</v>
      </c>
      <c r="BF284" s="153">
        <f>IF(N284="znížená",J284,0)</f>
        <v>0</v>
      </c>
      <c r="BG284" s="153">
        <f>IF(N284="zákl. prenesená",J284,0)</f>
        <v>0</v>
      </c>
      <c r="BH284" s="153">
        <f>IF(N284="zníž. prenesená",J284,0)</f>
        <v>0</v>
      </c>
      <c r="BI284" s="153">
        <f>IF(N284="nulová",J284,0)</f>
        <v>0</v>
      </c>
      <c r="BJ284" s="13" t="s">
        <v>87</v>
      </c>
      <c r="BK284" s="153">
        <f>ROUND(I284*H284,2)</f>
        <v>0</v>
      </c>
      <c r="BL284" s="13" t="s">
        <v>259</v>
      </c>
      <c r="BM284" s="152" t="s">
        <v>2287</v>
      </c>
    </row>
    <row r="285" spans="2:65" s="1" customFormat="1" ht="24.15" customHeight="1">
      <c r="B285" s="139"/>
      <c r="C285" s="154" t="s">
        <v>2288</v>
      </c>
      <c r="D285" s="154" t="s">
        <v>353</v>
      </c>
      <c r="E285" s="155" t="s">
        <v>2289</v>
      </c>
      <c r="F285" s="156" t="s">
        <v>2290</v>
      </c>
      <c r="G285" s="157" t="s">
        <v>440</v>
      </c>
      <c r="H285" s="158">
        <v>1</v>
      </c>
      <c r="I285" s="159"/>
      <c r="J285" s="160">
        <f>ROUND(I285*H285,2)</f>
        <v>0</v>
      </c>
      <c r="K285" s="161"/>
      <c r="L285" s="162"/>
      <c r="M285" s="163" t="s">
        <v>1</v>
      </c>
      <c r="N285" s="164" t="s">
        <v>41</v>
      </c>
      <c r="P285" s="150">
        <f>O285*H285</f>
        <v>0</v>
      </c>
      <c r="Q285" s="150">
        <v>0</v>
      </c>
      <c r="R285" s="150">
        <f>Q285*H285</f>
        <v>0</v>
      </c>
      <c r="S285" s="150">
        <v>0</v>
      </c>
      <c r="T285" s="151">
        <f>S285*H285</f>
        <v>0</v>
      </c>
      <c r="AR285" s="152" t="s">
        <v>271</v>
      </c>
      <c r="AT285" s="152" t="s">
        <v>353</v>
      </c>
      <c r="AU285" s="152" t="s">
        <v>82</v>
      </c>
      <c r="AY285" s="13" t="s">
        <v>317</v>
      </c>
      <c r="BE285" s="153">
        <f>IF(N285="základná",J285,0)</f>
        <v>0</v>
      </c>
      <c r="BF285" s="153">
        <f>IF(N285="znížená",J285,0)</f>
        <v>0</v>
      </c>
      <c r="BG285" s="153">
        <f>IF(N285="zákl. prenesená",J285,0)</f>
        <v>0</v>
      </c>
      <c r="BH285" s="153">
        <f>IF(N285="zníž. prenesená",J285,0)</f>
        <v>0</v>
      </c>
      <c r="BI285" s="153">
        <f>IF(N285="nulová",J285,0)</f>
        <v>0</v>
      </c>
      <c r="BJ285" s="13" t="s">
        <v>87</v>
      </c>
      <c r="BK285" s="153">
        <f>ROUND(I285*H285,2)</f>
        <v>0</v>
      </c>
      <c r="BL285" s="13" t="s">
        <v>259</v>
      </c>
      <c r="BM285" s="152" t="s">
        <v>2291</v>
      </c>
    </row>
    <row r="286" spans="2:65" s="1" customFormat="1" ht="16.5" customHeight="1">
      <c r="B286" s="139"/>
      <c r="C286" s="154" t="s">
        <v>2292</v>
      </c>
      <c r="D286" s="154" t="s">
        <v>353</v>
      </c>
      <c r="E286" s="155" t="s">
        <v>2293</v>
      </c>
      <c r="F286" s="156" t="s">
        <v>2294</v>
      </c>
      <c r="G286" s="157" t="s">
        <v>440</v>
      </c>
      <c r="H286" s="158">
        <v>1</v>
      </c>
      <c r="I286" s="159"/>
      <c r="J286" s="160">
        <f>ROUND(I286*H286,2)</f>
        <v>0</v>
      </c>
      <c r="K286" s="161"/>
      <c r="L286" s="162"/>
      <c r="M286" s="163" t="s">
        <v>1</v>
      </c>
      <c r="N286" s="164" t="s">
        <v>41</v>
      </c>
      <c r="P286" s="150">
        <f>O286*H286</f>
        <v>0</v>
      </c>
      <c r="Q286" s="150">
        <v>0</v>
      </c>
      <c r="R286" s="150">
        <f>Q286*H286</f>
        <v>0</v>
      </c>
      <c r="S286" s="150">
        <v>0</v>
      </c>
      <c r="T286" s="151">
        <f>S286*H286</f>
        <v>0</v>
      </c>
      <c r="AR286" s="152" t="s">
        <v>271</v>
      </c>
      <c r="AT286" s="152" t="s">
        <v>353</v>
      </c>
      <c r="AU286" s="152" t="s">
        <v>82</v>
      </c>
      <c r="AY286" s="13" t="s">
        <v>317</v>
      </c>
      <c r="BE286" s="153">
        <f>IF(N286="základná",J286,0)</f>
        <v>0</v>
      </c>
      <c r="BF286" s="153">
        <f>IF(N286="znížená",J286,0)</f>
        <v>0</v>
      </c>
      <c r="BG286" s="153">
        <f>IF(N286="zákl. prenesená",J286,0)</f>
        <v>0</v>
      </c>
      <c r="BH286" s="153">
        <f>IF(N286="zníž. prenesená",J286,0)</f>
        <v>0</v>
      </c>
      <c r="BI286" s="153">
        <f>IF(N286="nulová",J286,0)</f>
        <v>0</v>
      </c>
      <c r="BJ286" s="13" t="s">
        <v>87</v>
      </c>
      <c r="BK286" s="153">
        <f>ROUND(I286*H286,2)</f>
        <v>0</v>
      </c>
      <c r="BL286" s="13" t="s">
        <v>259</v>
      </c>
      <c r="BM286" s="152" t="s">
        <v>2295</v>
      </c>
    </row>
    <row r="287" spans="2:65" s="1" customFormat="1" ht="16.5" customHeight="1">
      <c r="B287" s="139"/>
      <c r="C287" s="140" t="s">
        <v>2296</v>
      </c>
      <c r="D287" s="140" t="s">
        <v>319</v>
      </c>
      <c r="E287" s="141" t="s">
        <v>2297</v>
      </c>
      <c r="F287" s="142" t="s">
        <v>2298</v>
      </c>
      <c r="G287" s="143" t="s">
        <v>440</v>
      </c>
      <c r="H287" s="144">
        <v>1</v>
      </c>
      <c r="I287" s="145"/>
      <c r="J287" s="146">
        <f>ROUND(I287*H287,2)</f>
        <v>0</v>
      </c>
      <c r="K287" s="147"/>
      <c r="L287" s="28"/>
      <c r="M287" s="148" t="s">
        <v>1</v>
      </c>
      <c r="N287" s="149" t="s">
        <v>41</v>
      </c>
      <c r="P287" s="150">
        <f>O287*H287</f>
        <v>0</v>
      </c>
      <c r="Q287" s="150">
        <v>0</v>
      </c>
      <c r="R287" s="150">
        <f>Q287*H287</f>
        <v>0</v>
      </c>
      <c r="S287" s="150">
        <v>0</v>
      </c>
      <c r="T287" s="151">
        <f>S287*H287</f>
        <v>0</v>
      </c>
      <c r="AR287" s="152" t="s">
        <v>259</v>
      </c>
      <c r="AT287" s="152" t="s">
        <v>319</v>
      </c>
      <c r="AU287" s="152" t="s">
        <v>82</v>
      </c>
      <c r="AY287" s="13" t="s">
        <v>317</v>
      </c>
      <c r="BE287" s="153">
        <f>IF(N287="základná",J287,0)</f>
        <v>0</v>
      </c>
      <c r="BF287" s="153">
        <f>IF(N287="znížená",J287,0)</f>
        <v>0</v>
      </c>
      <c r="BG287" s="153">
        <f>IF(N287="zákl. prenesená",J287,0)</f>
        <v>0</v>
      </c>
      <c r="BH287" s="153">
        <f>IF(N287="zníž. prenesená",J287,0)</f>
        <v>0</v>
      </c>
      <c r="BI287" s="153">
        <f>IF(N287="nulová",J287,0)</f>
        <v>0</v>
      </c>
      <c r="BJ287" s="13" t="s">
        <v>87</v>
      </c>
      <c r="BK287" s="153">
        <f>ROUND(I287*H287,2)</f>
        <v>0</v>
      </c>
      <c r="BL287" s="13" t="s">
        <v>259</v>
      </c>
      <c r="BM287" s="152" t="s">
        <v>2299</v>
      </c>
    </row>
    <row r="288" spans="2:65" s="11" customFormat="1" ht="25.95" customHeight="1">
      <c r="B288" s="127"/>
      <c r="D288" s="128" t="s">
        <v>74</v>
      </c>
      <c r="E288" s="129" t="s">
        <v>1646</v>
      </c>
      <c r="F288" s="129" t="s">
        <v>1647</v>
      </c>
      <c r="I288" s="130"/>
      <c r="J288" s="131">
        <f>BK288</f>
        <v>0</v>
      </c>
      <c r="L288" s="127"/>
      <c r="M288" s="132"/>
      <c r="P288" s="133">
        <f>SUM(P289:P295)</f>
        <v>0</v>
      </c>
      <c r="R288" s="133">
        <f>SUM(R289:R295)</f>
        <v>0</v>
      </c>
      <c r="T288" s="134">
        <f>SUM(T289:T295)</f>
        <v>0</v>
      </c>
      <c r="AR288" s="128" t="s">
        <v>262</v>
      </c>
      <c r="AT288" s="135" t="s">
        <v>74</v>
      </c>
      <c r="AU288" s="135" t="s">
        <v>75</v>
      </c>
      <c r="AY288" s="128" t="s">
        <v>317</v>
      </c>
      <c r="BK288" s="136">
        <f>SUM(BK289:BK295)</f>
        <v>0</v>
      </c>
    </row>
    <row r="289" spans="2:65" s="1" customFormat="1" ht="16.5" customHeight="1">
      <c r="B289" s="139"/>
      <c r="C289" s="140" t="s">
        <v>2300</v>
      </c>
      <c r="D289" s="140" t="s">
        <v>319</v>
      </c>
      <c r="E289" s="141" t="s">
        <v>427</v>
      </c>
      <c r="F289" s="142" t="s">
        <v>1648</v>
      </c>
      <c r="G289" s="143" t="s">
        <v>599</v>
      </c>
      <c r="H289" s="144">
        <v>32</v>
      </c>
      <c r="I289" s="145"/>
      <c r="J289" s="146">
        <f t="shared" ref="J289:J295" si="70">ROUND(I289*H289,2)</f>
        <v>0</v>
      </c>
      <c r="K289" s="147"/>
      <c r="L289" s="28"/>
      <c r="M289" s="148" t="s">
        <v>1</v>
      </c>
      <c r="N289" s="149" t="s">
        <v>41</v>
      </c>
      <c r="P289" s="150">
        <f t="shared" ref="P289:P295" si="71">O289*H289</f>
        <v>0</v>
      </c>
      <c r="Q289" s="150">
        <v>0</v>
      </c>
      <c r="R289" s="150">
        <f t="shared" ref="R289:R295" si="72">Q289*H289</f>
        <v>0</v>
      </c>
      <c r="S289" s="150">
        <v>0</v>
      </c>
      <c r="T289" s="151">
        <f t="shared" ref="T289:T295" si="73">S289*H289</f>
        <v>0</v>
      </c>
      <c r="AR289" s="152" t="s">
        <v>259</v>
      </c>
      <c r="AT289" s="152" t="s">
        <v>319</v>
      </c>
      <c r="AU289" s="152" t="s">
        <v>82</v>
      </c>
      <c r="AY289" s="13" t="s">
        <v>317</v>
      </c>
      <c r="BE289" s="153">
        <f t="shared" ref="BE289:BE295" si="74">IF(N289="základná",J289,0)</f>
        <v>0</v>
      </c>
      <c r="BF289" s="153">
        <f t="shared" ref="BF289:BF295" si="75">IF(N289="znížená",J289,0)</f>
        <v>0</v>
      </c>
      <c r="BG289" s="153">
        <f t="shared" ref="BG289:BG295" si="76">IF(N289="zákl. prenesená",J289,0)</f>
        <v>0</v>
      </c>
      <c r="BH289" s="153">
        <f t="shared" ref="BH289:BH295" si="77">IF(N289="zníž. prenesená",J289,0)</f>
        <v>0</v>
      </c>
      <c r="BI289" s="153">
        <f t="shared" ref="BI289:BI295" si="78">IF(N289="nulová",J289,0)</f>
        <v>0</v>
      </c>
      <c r="BJ289" s="13" t="s">
        <v>87</v>
      </c>
      <c r="BK289" s="153">
        <f t="shared" ref="BK289:BK295" si="79">ROUND(I289*H289,2)</f>
        <v>0</v>
      </c>
      <c r="BL289" s="13" t="s">
        <v>259</v>
      </c>
      <c r="BM289" s="152" t="s">
        <v>2301</v>
      </c>
    </row>
    <row r="290" spans="2:65" s="1" customFormat="1" ht="16.5" customHeight="1">
      <c r="B290" s="139"/>
      <c r="C290" s="140" t="s">
        <v>2302</v>
      </c>
      <c r="D290" s="140" t="s">
        <v>319</v>
      </c>
      <c r="E290" s="141" t="s">
        <v>431</v>
      </c>
      <c r="F290" s="142" t="s">
        <v>432</v>
      </c>
      <c r="G290" s="143" t="s">
        <v>433</v>
      </c>
      <c r="H290" s="144">
        <v>1</v>
      </c>
      <c r="I290" s="145"/>
      <c r="J290" s="146">
        <f t="shared" si="70"/>
        <v>0</v>
      </c>
      <c r="K290" s="147"/>
      <c r="L290" s="28"/>
      <c r="M290" s="148" t="s">
        <v>1</v>
      </c>
      <c r="N290" s="149" t="s">
        <v>41</v>
      </c>
      <c r="P290" s="150">
        <f t="shared" si="71"/>
        <v>0</v>
      </c>
      <c r="Q290" s="150">
        <v>0</v>
      </c>
      <c r="R290" s="150">
        <f t="shared" si="72"/>
        <v>0</v>
      </c>
      <c r="S290" s="150">
        <v>0</v>
      </c>
      <c r="T290" s="151">
        <f t="shared" si="73"/>
        <v>0</v>
      </c>
      <c r="AR290" s="152" t="s">
        <v>259</v>
      </c>
      <c r="AT290" s="152" t="s">
        <v>319</v>
      </c>
      <c r="AU290" s="152" t="s">
        <v>82</v>
      </c>
      <c r="AY290" s="13" t="s">
        <v>317</v>
      </c>
      <c r="BE290" s="153">
        <f t="shared" si="74"/>
        <v>0</v>
      </c>
      <c r="BF290" s="153">
        <f t="shared" si="75"/>
        <v>0</v>
      </c>
      <c r="BG290" s="153">
        <f t="shared" si="76"/>
        <v>0</v>
      </c>
      <c r="BH290" s="153">
        <f t="shared" si="77"/>
        <v>0</v>
      </c>
      <c r="BI290" s="153">
        <f t="shared" si="78"/>
        <v>0</v>
      </c>
      <c r="BJ290" s="13" t="s">
        <v>87</v>
      </c>
      <c r="BK290" s="153">
        <f t="shared" si="79"/>
        <v>0</v>
      </c>
      <c r="BL290" s="13" t="s">
        <v>259</v>
      </c>
      <c r="BM290" s="152" t="s">
        <v>2303</v>
      </c>
    </row>
    <row r="291" spans="2:65" s="1" customFormat="1" ht="24.15" customHeight="1">
      <c r="B291" s="139"/>
      <c r="C291" s="140" t="s">
        <v>2304</v>
      </c>
      <c r="D291" s="140" t="s">
        <v>319</v>
      </c>
      <c r="E291" s="141" t="s">
        <v>435</v>
      </c>
      <c r="F291" s="142" t="s">
        <v>436</v>
      </c>
      <c r="G291" s="143" t="s">
        <v>433</v>
      </c>
      <c r="H291" s="144">
        <v>1</v>
      </c>
      <c r="I291" s="145"/>
      <c r="J291" s="146">
        <f t="shared" si="70"/>
        <v>0</v>
      </c>
      <c r="K291" s="147"/>
      <c r="L291" s="28"/>
      <c r="M291" s="148" t="s">
        <v>1</v>
      </c>
      <c r="N291" s="149" t="s">
        <v>41</v>
      </c>
      <c r="P291" s="150">
        <f t="shared" si="71"/>
        <v>0</v>
      </c>
      <c r="Q291" s="150">
        <v>0</v>
      </c>
      <c r="R291" s="150">
        <f t="shared" si="72"/>
        <v>0</v>
      </c>
      <c r="S291" s="150">
        <v>0</v>
      </c>
      <c r="T291" s="151">
        <f t="shared" si="73"/>
        <v>0</v>
      </c>
      <c r="AR291" s="152" t="s">
        <v>259</v>
      </c>
      <c r="AT291" s="152" t="s">
        <v>319</v>
      </c>
      <c r="AU291" s="152" t="s">
        <v>82</v>
      </c>
      <c r="AY291" s="13" t="s">
        <v>317</v>
      </c>
      <c r="BE291" s="153">
        <f t="shared" si="74"/>
        <v>0</v>
      </c>
      <c r="BF291" s="153">
        <f t="shared" si="75"/>
        <v>0</v>
      </c>
      <c r="BG291" s="153">
        <f t="shared" si="76"/>
        <v>0</v>
      </c>
      <c r="BH291" s="153">
        <f t="shared" si="77"/>
        <v>0</v>
      </c>
      <c r="BI291" s="153">
        <f t="shared" si="78"/>
        <v>0</v>
      </c>
      <c r="BJ291" s="13" t="s">
        <v>87</v>
      </c>
      <c r="BK291" s="153">
        <f t="shared" si="79"/>
        <v>0</v>
      </c>
      <c r="BL291" s="13" t="s">
        <v>259</v>
      </c>
      <c r="BM291" s="152" t="s">
        <v>2305</v>
      </c>
    </row>
    <row r="292" spans="2:65" s="1" customFormat="1" ht="16.5" customHeight="1">
      <c r="B292" s="139"/>
      <c r="C292" s="140" t="s">
        <v>2306</v>
      </c>
      <c r="D292" s="140" t="s">
        <v>319</v>
      </c>
      <c r="E292" s="141" t="s">
        <v>442</v>
      </c>
      <c r="F292" s="142" t="s">
        <v>443</v>
      </c>
      <c r="G292" s="143" t="s">
        <v>599</v>
      </c>
      <c r="H292" s="144">
        <v>28</v>
      </c>
      <c r="I292" s="145"/>
      <c r="J292" s="146">
        <f t="shared" si="70"/>
        <v>0</v>
      </c>
      <c r="K292" s="147"/>
      <c r="L292" s="28"/>
      <c r="M292" s="148" t="s">
        <v>1</v>
      </c>
      <c r="N292" s="149" t="s">
        <v>41</v>
      </c>
      <c r="P292" s="150">
        <f t="shared" si="71"/>
        <v>0</v>
      </c>
      <c r="Q292" s="150">
        <v>0</v>
      </c>
      <c r="R292" s="150">
        <f t="shared" si="72"/>
        <v>0</v>
      </c>
      <c r="S292" s="150">
        <v>0</v>
      </c>
      <c r="T292" s="151">
        <f t="shared" si="73"/>
        <v>0</v>
      </c>
      <c r="AR292" s="152" t="s">
        <v>259</v>
      </c>
      <c r="AT292" s="152" t="s">
        <v>319</v>
      </c>
      <c r="AU292" s="152" t="s">
        <v>82</v>
      </c>
      <c r="AY292" s="13" t="s">
        <v>317</v>
      </c>
      <c r="BE292" s="153">
        <f t="shared" si="74"/>
        <v>0</v>
      </c>
      <c r="BF292" s="153">
        <f t="shared" si="75"/>
        <v>0</v>
      </c>
      <c r="BG292" s="153">
        <f t="shared" si="76"/>
        <v>0</v>
      </c>
      <c r="BH292" s="153">
        <f t="shared" si="77"/>
        <v>0</v>
      </c>
      <c r="BI292" s="153">
        <f t="shared" si="78"/>
        <v>0</v>
      </c>
      <c r="BJ292" s="13" t="s">
        <v>87</v>
      </c>
      <c r="BK292" s="153">
        <f t="shared" si="79"/>
        <v>0</v>
      </c>
      <c r="BL292" s="13" t="s">
        <v>259</v>
      </c>
      <c r="BM292" s="152" t="s">
        <v>2307</v>
      </c>
    </row>
    <row r="293" spans="2:65" s="1" customFormat="1" ht="24.15" customHeight="1">
      <c r="B293" s="139"/>
      <c r="C293" s="154" t="s">
        <v>2308</v>
      </c>
      <c r="D293" s="154" t="s">
        <v>353</v>
      </c>
      <c r="E293" s="155" t="s">
        <v>1653</v>
      </c>
      <c r="F293" s="156" t="s">
        <v>1654</v>
      </c>
      <c r="G293" s="157" t="s">
        <v>440</v>
      </c>
      <c r="H293" s="158">
        <v>1</v>
      </c>
      <c r="I293" s="159"/>
      <c r="J293" s="160">
        <f t="shared" si="70"/>
        <v>0</v>
      </c>
      <c r="K293" s="161"/>
      <c r="L293" s="162"/>
      <c r="M293" s="163" t="s">
        <v>1</v>
      </c>
      <c r="N293" s="164" t="s">
        <v>41</v>
      </c>
      <c r="P293" s="150">
        <f t="shared" si="71"/>
        <v>0</v>
      </c>
      <c r="Q293" s="150">
        <v>0</v>
      </c>
      <c r="R293" s="150">
        <f t="shared" si="72"/>
        <v>0</v>
      </c>
      <c r="S293" s="150">
        <v>0</v>
      </c>
      <c r="T293" s="151">
        <f t="shared" si="73"/>
        <v>0</v>
      </c>
      <c r="AR293" s="152" t="s">
        <v>271</v>
      </c>
      <c r="AT293" s="152" t="s">
        <v>353</v>
      </c>
      <c r="AU293" s="152" t="s">
        <v>82</v>
      </c>
      <c r="AY293" s="13" t="s">
        <v>317</v>
      </c>
      <c r="BE293" s="153">
        <f t="shared" si="74"/>
        <v>0</v>
      </c>
      <c r="BF293" s="153">
        <f t="shared" si="75"/>
        <v>0</v>
      </c>
      <c r="BG293" s="153">
        <f t="shared" si="76"/>
        <v>0</v>
      </c>
      <c r="BH293" s="153">
        <f t="shared" si="77"/>
        <v>0</v>
      </c>
      <c r="BI293" s="153">
        <f t="shared" si="78"/>
        <v>0</v>
      </c>
      <c r="BJ293" s="13" t="s">
        <v>87</v>
      </c>
      <c r="BK293" s="153">
        <f t="shared" si="79"/>
        <v>0</v>
      </c>
      <c r="BL293" s="13" t="s">
        <v>259</v>
      </c>
      <c r="BM293" s="152" t="s">
        <v>2309</v>
      </c>
    </row>
    <row r="294" spans="2:65" s="1" customFormat="1" ht="16.5" customHeight="1">
      <c r="B294" s="139"/>
      <c r="C294" s="140" t="s">
        <v>2310</v>
      </c>
      <c r="D294" s="140" t="s">
        <v>319</v>
      </c>
      <c r="E294" s="141" t="s">
        <v>445</v>
      </c>
      <c r="F294" s="142" t="s">
        <v>446</v>
      </c>
      <c r="G294" s="143" t="s">
        <v>429</v>
      </c>
      <c r="H294" s="144">
        <v>28</v>
      </c>
      <c r="I294" s="145"/>
      <c r="J294" s="146">
        <f t="shared" si="70"/>
        <v>0</v>
      </c>
      <c r="K294" s="147"/>
      <c r="L294" s="28"/>
      <c r="M294" s="148" t="s">
        <v>1</v>
      </c>
      <c r="N294" s="149" t="s">
        <v>41</v>
      </c>
      <c r="P294" s="150">
        <f t="shared" si="71"/>
        <v>0</v>
      </c>
      <c r="Q294" s="150">
        <v>0</v>
      </c>
      <c r="R294" s="150">
        <f t="shared" si="72"/>
        <v>0</v>
      </c>
      <c r="S294" s="150">
        <v>0</v>
      </c>
      <c r="T294" s="151">
        <f t="shared" si="73"/>
        <v>0</v>
      </c>
      <c r="AR294" s="152" t="s">
        <v>259</v>
      </c>
      <c r="AT294" s="152" t="s">
        <v>319</v>
      </c>
      <c r="AU294" s="152" t="s">
        <v>82</v>
      </c>
      <c r="AY294" s="13" t="s">
        <v>317</v>
      </c>
      <c r="BE294" s="153">
        <f t="shared" si="74"/>
        <v>0</v>
      </c>
      <c r="BF294" s="153">
        <f t="shared" si="75"/>
        <v>0</v>
      </c>
      <c r="BG294" s="153">
        <f t="shared" si="76"/>
        <v>0</v>
      </c>
      <c r="BH294" s="153">
        <f t="shared" si="77"/>
        <v>0</v>
      </c>
      <c r="BI294" s="153">
        <f t="shared" si="78"/>
        <v>0</v>
      </c>
      <c r="BJ294" s="13" t="s">
        <v>87</v>
      </c>
      <c r="BK294" s="153">
        <f t="shared" si="79"/>
        <v>0</v>
      </c>
      <c r="BL294" s="13" t="s">
        <v>259</v>
      </c>
      <c r="BM294" s="152" t="s">
        <v>2311</v>
      </c>
    </row>
    <row r="295" spans="2:65" s="1" customFormat="1" ht="16.5" customHeight="1">
      <c r="B295" s="139"/>
      <c r="C295" s="140" t="s">
        <v>2312</v>
      </c>
      <c r="D295" s="140" t="s">
        <v>319</v>
      </c>
      <c r="E295" s="141" t="s">
        <v>1657</v>
      </c>
      <c r="F295" s="142" t="s">
        <v>439</v>
      </c>
      <c r="G295" s="143" t="s">
        <v>433</v>
      </c>
      <c r="H295" s="144">
        <v>1</v>
      </c>
      <c r="I295" s="145"/>
      <c r="J295" s="146">
        <f t="shared" si="70"/>
        <v>0</v>
      </c>
      <c r="K295" s="147"/>
      <c r="L295" s="28"/>
      <c r="M295" s="165" t="s">
        <v>1</v>
      </c>
      <c r="N295" s="166" t="s">
        <v>41</v>
      </c>
      <c r="O295" s="167"/>
      <c r="P295" s="168">
        <f t="shared" si="71"/>
        <v>0</v>
      </c>
      <c r="Q295" s="168">
        <v>0</v>
      </c>
      <c r="R295" s="168">
        <f t="shared" si="72"/>
        <v>0</v>
      </c>
      <c r="S295" s="168">
        <v>0</v>
      </c>
      <c r="T295" s="169">
        <f t="shared" si="73"/>
        <v>0</v>
      </c>
      <c r="AR295" s="152" t="s">
        <v>259</v>
      </c>
      <c r="AT295" s="152" t="s">
        <v>319</v>
      </c>
      <c r="AU295" s="152" t="s">
        <v>82</v>
      </c>
      <c r="AY295" s="13" t="s">
        <v>317</v>
      </c>
      <c r="BE295" s="153">
        <f t="shared" si="74"/>
        <v>0</v>
      </c>
      <c r="BF295" s="153">
        <f t="shared" si="75"/>
        <v>0</v>
      </c>
      <c r="BG295" s="153">
        <f t="shared" si="76"/>
        <v>0</v>
      </c>
      <c r="BH295" s="153">
        <f t="shared" si="77"/>
        <v>0</v>
      </c>
      <c r="BI295" s="153">
        <f t="shared" si="78"/>
        <v>0</v>
      </c>
      <c r="BJ295" s="13" t="s">
        <v>87</v>
      </c>
      <c r="BK295" s="153">
        <f t="shared" si="79"/>
        <v>0</v>
      </c>
      <c r="BL295" s="13" t="s">
        <v>259</v>
      </c>
      <c r="BM295" s="152" t="s">
        <v>2313</v>
      </c>
    </row>
    <row r="296" spans="2:65" s="1" customFormat="1" ht="6.9" customHeight="1">
      <c r="B296" s="43"/>
      <c r="C296" s="44"/>
      <c r="D296" s="44"/>
      <c r="E296" s="44"/>
      <c r="F296" s="44"/>
      <c r="G296" s="44"/>
      <c r="H296" s="44"/>
      <c r="I296" s="44"/>
      <c r="J296" s="44"/>
      <c r="K296" s="44"/>
      <c r="L296" s="28"/>
    </row>
  </sheetData>
  <autoFilter ref="C132:K295" xr:uid="{00000000-0009-0000-0000-00000C000000}"/>
  <mergeCells count="15">
    <mergeCell ref="E119:H119"/>
    <mergeCell ref="E123:H123"/>
    <mergeCell ref="E121:H121"/>
    <mergeCell ref="E125:H125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249"/>
  <sheetViews>
    <sheetView showGridLines="0" topLeftCell="A118" workbookViewId="0">
      <selection activeCell="W128" sqref="W128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01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3" t="s">
        <v>138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" customHeight="1">
      <c r="B4" s="16"/>
      <c r="D4" s="17" t="s">
        <v>286</v>
      </c>
      <c r="L4" s="16"/>
      <c r="M4" s="92" t="s">
        <v>9</v>
      </c>
      <c r="AT4" s="13" t="s">
        <v>3</v>
      </c>
    </row>
    <row r="5" spans="2:46" ht="6.9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226" t="str">
        <f>'Rekapitulácia stavby'!K6</f>
        <v>Archeoskanzen Bojná</v>
      </c>
      <c r="F7" s="227"/>
      <c r="G7" s="227"/>
      <c r="H7" s="227"/>
      <c r="L7" s="16"/>
    </row>
    <row r="8" spans="2:46" ht="13.2">
      <c r="B8" s="16"/>
      <c r="D8" s="23" t="s">
        <v>287</v>
      </c>
      <c r="L8" s="16"/>
    </row>
    <row r="9" spans="2:46" ht="16.5" customHeight="1">
      <c r="B9" s="16"/>
      <c r="E9" s="226" t="s">
        <v>909</v>
      </c>
      <c r="F9" s="183"/>
      <c r="G9" s="183"/>
      <c r="H9" s="183"/>
      <c r="L9" s="16"/>
    </row>
    <row r="10" spans="2:46" ht="12" customHeight="1">
      <c r="B10" s="16"/>
      <c r="D10" s="23" t="s">
        <v>289</v>
      </c>
      <c r="L10" s="16"/>
    </row>
    <row r="11" spans="2:46" s="1" customFormat="1" ht="16.5" customHeight="1">
      <c r="B11" s="28"/>
      <c r="E11" s="221" t="s">
        <v>1659</v>
      </c>
      <c r="F11" s="228"/>
      <c r="G11" s="228"/>
      <c r="H11" s="228"/>
      <c r="L11" s="28"/>
    </row>
    <row r="12" spans="2:46" s="1" customFormat="1" ht="12" customHeight="1">
      <c r="B12" s="28"/>
      <c r="D12" s="23" t="s">
        <v>291</v>
      </c>
      <c r="L12" s="28"/>
    </row>
    <row r="13" spans="2:46" s="1" customFormat="1" ht="16.5" customHeight="1">
      <c r="B13" s="28"/>
      <c r="E13" s="208" t="s">
        <v>2314</v>
      </c>
      <c r="F13" s="228"/>
      <c r="G13" s="228"/>
      <c r="H13" s="228"/>
      <c r="L13" s="28"/>
    </row>
    <row r="14" spans="2:46" s="1" customFormat="1" ht="10.199999999999999">
      <c r="B14" s="28"/>
      <c r="L14" s="28"/>
    </row>
    <row r="15" spans="2:46" s="1" customFormat="1" ht="12" customHeight="1">
      <c r="B15" s="28"/>
      <c r="D15" s="23" t="s">
        <v>17</v>
      </c>
      <c r="F15" s="21" t="s">
        <v>1</v>
      </c>
      <c r="I15" s="23" t="s">
        <v>18</v>
      </c>
      <c r="J15" s="21" t="s">
        <v>1</v>
      </c>
      <c r="L15" s="28"/>
    </row>
    <row r="16" spans="2:46" s="1" customFormat="1" ht="12" customHeight="1">
      <c r="B16" s="28"/>
      <c r="D16" s="23" t="s">
        <v>19</v>
      </c>
      <c r="F16" s="21" t="s">
        <v>20</v>
      </c>
      <c r="I16" s="23" t="s">
        <v>21</v>
      </c>
      <c r="J16" s="51" t="str">
        <f>'Rekapitulácia stavby'!AN8</f>
        <v>19. 6. 2024</v>
      </c>
      <c r="L16" s="28"/>
    </row>
    <row r="17" spans="2:12" s="1" customFormat="1" ht="10.8" customHeight="1">
      <c r="B17" s="28"/>
      <c r="L17" s="28"/>
    </row>
    <row r="18" spans="2:12" s="1" customFormat="1" ht="12" customHeight="1">
      <c r="B18" s="28"/>
      <c r="D18" s="23" t="s">
        <v>23</v>
      </c>
      <c r="I18" s="23" t="s">
        <v>24</v>
      </c>
      <c r="J18" s="21" t="s">
        <v>1</v>
      </c>
      <c r="L18" s="28"/>
    </row>
    <row r="19" spans="2:12" s="1" customFormat="1" ht="18" customHeight="1">
      <c r="B19" s="28"/>
      <c r="E19" s="21" t="s">
        <v>25</v>
      </c>
      <c r="I19" s="23" t="s">
        <v>26</v>
      </c>
      <c r="J19" s="21" t="s">
        <v>1</v>
      </c>
      <c r="L19" s="28"/>
    </row>
    <row r="20" spans="2:12" s="1" customFormat="1" ht="6.9" customHeight="1">
      <c r="B20" s="28"/>
      <c r="L20" s="28"/>
    </row>
    <row r="21" spans="2:12" s="1" customFormat="1" ht="12" customHeight="1">
      <c r="B21" s="28"/>
      <c r="D21" s="23" t="s">
        <v>27</v>
      </c>
      <c r="I21" s="23" t="s">
        <v>24</v>
      </c>
      <c r="J21" s="24" t="str">
        <f>'Rekapitulácia stavby'!AN13</f>
        <v>Vyplň údaj</v>
      </c>
      <c r="L21" s="28"/>
    </row>
    <row r="22" spans="2:12" s="1" customFormat="1" ht="18" customHeight="1">
      <c r="B22" s="28"/>
      <c r="E22" s="229" t="str">
        <f>'Rekapitulácia stavby'!E14</f>
        <v>Vyplň údaj</v>
      </c>
      <c r="F22" s="182"/>
      <c r="G22" s="182"/>
      <c r="H22" s="182"/>
      <c r="I22" s="23" t="s">
        <v>26</v>
      </c>
      <c r="J22" s="24" t="str">
        <f>'Rekapitulácia stavby'!AN14</f>
        <v>Vyplň údaj</v>
      </c>
      <c r="L22" s="28"/>
    </row>
    <row r="23" spans="2:12" s="1" customFormat="1" ht="6.9" customHeight="1">
      <c r="B23" s="28"/>
      <c r="L23" s="28"/>
    </row>
    <row r="24" spans="2:12" s="1" customFormat="1" ht="12" customHeight="1">
      <c r="B24" s="28"/>
      <c r="D24" s="23" t="s">
        <v>29</v>
      </c>
      <c r="I24" s="23" t="s">
        <v>24</v>
      </c>
      <c r="J24" s="21" t="s">
        <v>1</v>
      </c>
      <c r="L24" s="28"/>
    </row>
    <row r="25" spans="2:12" s="1" customFormat="1" ht="18" customHeight="1">
      <c r="B25" s="28"/>
      <c r="E25" s="21" t="s">
        <v>30</v>
      </c>
      <c r="I25" s="23" t="s">
        <v>26</v>
      </c>
      <c r="J25" s="21" t="s">
        <v>1</v>
      </c>
      <c r="L25" s="28"/>
    </row>
    <row r="26" spans="2:12" s="1" customFormat="1" ht="6.9" customHeight="1">
      <c r="B26" s="28"/>
      <c r="L26" s="28"/>
    </row>
    <row r="27" spans="2:12" s="1" customFormat="1" ht="12" customHeight="1">
      <c r="B27" s="28"/>
      <c r="D27" s="23" t="s">
        <v>32</v>
      </c>
      <c r="I27" s="23" t="s">
        <v>24</v>
      </c>
      <c r="J27" s="21" t="s">
        <v>1</v>
      </c>
      <c r="L27" s="28"/>
    </row>
    <row r="28" spans="2:12" s="1" customFormat="1" ht="18" customHeight="1">
      <c r="B28" s="28"/>
      <c r="E28" s="21" t="s">
        <v>30</v>
      </c>
      <c r="I28" s="23" t="s">
        <v>26</v>
      </c>
      <c r="J28" s="21" t="s">
        <v>1</v>
      </c>
      <c r="L28" s="28"/>
    </row>
    <row r="29" spans="2:12" s="1" customFormat="1" ht="6.9" customHeight="1">
      <c r="B29" s="28"/>
      <c r="L29" s="28"/>
    </row>
    <row r="30" spans="2:12" s="1" customFormat="1" ht="12" customHeight="1">
      <c r="B30" s="28"/>
      <c r="D30" s="23" t="s">
        <v>33</v>
      </c>
      <c r="L30" s="28"/>
    </row>
    <row r="31" spans="2:12" s="7" customFormat="1" ht="16.5" customHeight="1">
      <c r="B31" s="93"/>
      <c r="E31" s="187" t="s">
        <v>1</v>
      </c>
      <c r="F31" s="187"/>
      <c r="G31" s="187"/>
      <c r="H31" s="187"/>
      <c r="L31" s="93"/>
    </row>
    <row r="32" spans="2:12" s="1" customFormat="1" ht="6.9" customHeight="1">
      <c r="B32" s="28"/>
      <c r="L32" s="28"/>
    </row>
    <row r="33" spans="2:12" s="1" customFormat="1" ht="6.9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35" customHeight="1">
      <c r="B34" s="28"/>
      <c r="D34" s="94" t="s">
        <v>35</v>
      </c>
      <c r="J34" s="65">
        <f>ROUND(J131, 2)</f>
        <v>0</v>
      </c>
      <c r="L34" s="28"/>
    </row>
    <row r="35" spans="2:12" s="1" customFormat="1" ht="6.9" customHeight="1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4" customHeight="1">
      <c r="B36" s="28"/>
      <c r="F36" s="31" t="s">
        <v>37</v>
      </c>
      <c r="I36" s="31" t="s">
        <v>36</v>
      </c>
      <c r="J36" s="31" t="s">
        <v>38</v>
      </c>
      <c r="L36" s="28"/>
    </row>
    <row r="37" spans="2:12" s="1" customFormat="1" ht="14.4" customHeight="1">
      <c r="B37" s="28"/>
      <c r="D37" s="54" t="s">
        <v>39</v>
      </c>
      <c r="E37" s="33" t="s">
        <v>40</v>
      </c>
      <c r="F37" s="95">
        <f>ROUND((SUM(BE131:BE248)),  2)</f>
        <v>0</v>
      </c>
      <c r="G37" s="96"/>
      <c r="H37" s="96"/>
      <c r="I37" s="97">
        <v>0.2</v>
      </c>
      <c r="J37" s="95">
        <f>ROUND(((SUM(BE131:BE248))*I37),  2)</f>
        <v>0</v>
      </c>
      <c r="L37" s="28"/>
    </row>
    <row r="38" spans="2:12" s="1" customFormat="1" ht="14.4" customHeight="1">
      <c r="B38" s="28"/>
      <c r="E38" s="33" t="s">
        <v>41</v>
      </c>
      <c r="F38" s="95">
        <f>ROUND((SUM(BF131:BF248)),  2)</f>
        <v>0</v>
      </c>
      <c r="G38" s="96"/>
      <c r="H38" s="96"/>
      <c r="I38" s="97">
        <v>0.2</v>
      </c>
      <c r="J38" s="95">
        <f>ROUND(((SUM(BF131:BF248))*I38),  2)</f>
        <v>0</v>
      </c>
      <c r="L38" s="28"/>
    </row>
    <row r="39" spans="2:12" s="1" customFormat="1" ht="14.4" hidden="1" customHeight="1">
      <c r="B39" s="28"/>
      <c r="E39" s="23" t="s">
        <v>42</v>
      </c>
      <c r="F39" s="84">
        <f>ROUND((SUM(BG131:BG248)),  2)</f>
        <v>0</v>
      </c>
      <c r="I39" s="98">
        <v>0.2</v>
      </c>
      <c r="J39" s="84">
        <f>0</f>
        <v>0</v>
      </c>
      <c r="L39" s="28"/>
    </row>
    <row r="40" spans="2:12" s="1" customFormat="1" ht="14.4" hidden="1" customHeight="1">
      <c r="B40" s="28"/>
      <c r="E40" s="23" t="s">
        <v>43</v>
      </c>
      <c r="F40" s="84">
        <f>ROUND((SUM(BH131:BH248)),  2)</f>
        <v>0</v>
      </c>
      <c r="I40" s="98">
        <v>0.2</v>
      </c>
      <c r="J40" s="84">
        <f>0</f>
        <v>0</v>
      </c>
      <c r="L40" s="28"/>
    </row>
    <row r="41" spans="2:12" s="1" customFormat="1" ht="14.4" hidden="1" customHeight="1">
      <c r="B41" s="28"/>
      <c r="E41" s="33" t="s">
        <v>44</v>
      </c>
      <c r="F41" s="95">
        <f>ROUND((SUM(BI131:BI248)),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6.9" customHeight="1">
      <c r="B42" s="28"/>
      <c r="L42" s="28"/>
    </row>
    <row r="43" spans="2:12" s="1" customFormat="1" ht="25.35" customHeight="1">
      <c r="B43" s="28"/>
      <c r="C43" s="99"/>
      <c r="D43" s="100" t="s">
        <v>45</v>
      </c>
      <c r="E43" s="56"/>
      <c r="F43" s="56"/>
      <c r="G43" s="101" t="s">
        <v>46</v>
      </c>
      <c r="H43" s="102" t="s">
        <v>47</v>
      </c>
      <c r="I43" s="56"/>
      <c r="J43" s="103">
        <f>SUM(J34:J41)</f>
        <v>0</v>
      </c>
      <c r="K43" s="104"/>
      <c r="L43" s="28"/>
    </row>
    <row r="44" spans="2:12" s="1" customFormat="1" ht="14.4" customHeight="1">
      <c r="B44" s="28"/>
      <c r="L44" s="28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ht="10.199999999999999">
      <c r="B51" s="16"/>
      <c r="L51" s="16"/>
    </row>
    <row r="52" spans="2:12" ht="10.199999999999999">
      <c r="B52" s="16"/>
      <c r="L52" s="16"/>
    </row>
    <row r="53" spans="2:12" ht="10.199999999999999">
      <c r="B53" s="16"/>
      <c r="L53" s="16"/>
    </row>
    <row r="54" spans="2:12" ht="10.199999999999999">
      <c r="B54" s="16"/>
      <c r="L54" s="16"/>
    </row>
    <row r="55" spans="2:12" ht="10.199999999999999">
      <c r="B55" s="16"/>
      <c r="L55" s="16"/>
    </row>
    <row r="56" spans="2:12" ht="10.199999999999999">
      <c r="B56" s="16"/>
      <c r="L56" s="16"/>
    </row>
    <row r="57" spans="2:12" ht="10.199999999999999">
      <c r="B57" s="16"/>
      <c r="L57" s="16"/>
    </row>
    <row r="58" spans="2:12" ht="10.199999999999999">
      <c r="B58" s="16"/>
      <c r="L58" s="16"/>
    </row>
    <row r="59" spans="2:12" ht="10.199999999999999">
      <c r="B59" s="16"/>
      <c r="L59" s="16"/>
    </row>
    <row r="60" spans="2:12" ht="10.199999999999999">
      <c r="B60" s="16"/>
      <c r="L60" s="16"/>
    </row>
    <row r="61" spans="2:12" s="1" customFormat="1" ht="13.2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ht="10.199999999999999">
      <c r="B62" s="16"/>
      <c r="L62" s="16"/>
    </row>
    <row r="63" spans="2:12" ht="10.199999999999999">
      <c r="B63" s="16"/>
      <c r="L63" s="16"/>
    </row>
    <row r="64" spans="2:12" ht="10.199999999999999">
      <c r="B64" s="16"/>
      <c r="L64" s="16"/>
    </row>
    <row r="65" spans="2:12" s="1" customFormat="1" ht="13.2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ht="10.199999999999999">
      <c r="B66" s="16"/>
      <c r="L66" s="16"/>
    </row>
    <row r="67" spans="2:12" ht="10.199999999999999">
      <c r="B67" s="16"/>
      <c r="L67" s="16"/>
    </row>
    <row r="68" spans="2:12" ht="10.199999999999999">
      <c r="B68" s="16"/>
      <c r="L68" s="16"/>
    </row>
    <row r="69" spans="2:12" ht="10.199999999999999">
      <c r="B69" s="16"/>
      <c r="L69" s="16"/>
    </row>
    <row r="70" spans="2:12" ht="10.199999999999999">
      <c r="B70" s="16"/>
      <c r="L70" s="16"/>
    </row>
    <row r="71" spans="2:12" ht="10.199999999999999">
      <c r="B71" s="16"/>
      <c r="L71" s="16"/>
    </row>
    <row r="72" spans="2:12" ht="10.199999999999999">
      <c r="B72" s="16"/>
      <c r="L72" s="16"/>
    </row>
    <row r="73" spans="2:12" ht="10.199999999999999">
      <c r="B73" s="16"/>
      <c r="L73" s="16"/>
    </row>
    <row r="74" spans="2:12" ht="10.199999999999999">
      <c r="B74" s="16"/>
      <c r="L74" s="16"/>
    </row>
    <row r="75" spans="2:12" ht="10.199999999999999">
      <c r="B75" s="16"/>
      <c r="L75" s="16"/>
    </row>
    <row r="76" spans="2:12" s="1" customFormat="1" ht="13.2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" customHeight="1">
      <c r="B82" s="28"/>
      <c r="C82" s="17" t="s">
        <v>293</v>
      </c>
      <c r="L82" s="28"/>
    </row>
    <row r="83" spans="2:12" s="1" customFormat="1" ht="6.9" customHeight="1">
      <c r="B83" s="28"/>
      <c r="L83" s="28"/>
    </row>
    <row r="84" spans="2:12" s="1" customFormat="1" ht="12" customHeight="1">
      <c r="B84" s="28"/>
      <c r="C84" s="23" t="s">
        <v>15</v>
      </c>
      <c r="L84" s="28"/>
    </row>
    <row r="85" spans="2:12" s="1" customFormat="1" ht="16.5" customHeight="1">
      <c r="B85" s="28"/>
      <c r="E85" s="226" t="str">
        <f>E7</f>
        <v>Archeoskanzen Bojná</v>
      </c>
      <c r="F85" s="227"/>
      <c r="G85" s="227"/>
      <c r="H85" s="227"/>
      <c r="L85" s="28"/>
    </row>
    <row r="86" spans="2:12" ht="12" customHeight="1">
      <c r="B86" s="16"/>
      <c r="C86" s="23" t="s">
        <v>287</v>
      </c>
      <c r="L86" s="16"/>
    </row>
    <row r="87" spans="2:12" ht="16.5" customHeight="1">
      <c r="B87" s="16"/>
      <c r="E87" s="226" t="s">
        <v>909</v>
      </c>
      <c r="F87" s="183"/>
      <c r="G87" s="183"/>
      <c r="H87" s="183"/>
      <c r="L87" s="16"/>
    </row>
    <row r="88" spans="2:12" ht="12" customHeight="1">
      <c r="B88" s="16"/>
      <c r="C88" s="23" t="s">
        <v>289</v>
      </c>
      <c r="L88" s="16"/>
    </row>
    <row r="89" spans="2:12" s="1" customFormat="1" ht="16.5" customHeight="1">
      <c r="B89" s="28"/>
      <c r="E89" s="221" t="s">
        <v>1659</v>
      </c>
      <c r="F89" s="228"/>
      <c r="G89" s="228"/>
      <c r="H89" s="228"/>
      <c r="L89" s="28"/>
    </row>
    <row r="90" spans="2:12" s="1" customFormat="1" ht="12" customHeight="1">
      <c r="B90" s="28"/>
      <c r="C90" s="23" t="s">
        <v>291</v>
      </c>
      <c r="L90" s="28"/>
    </row>
    <row r="91" spans="2:12" s="1" customFormat="1" ht="16.5" customHeight="1">
      <c r="B91" s="28"/>
      <c r="E91" s="208" t="str">
        <f>E13</f>
        <v>SO-2.3_ZTI - Zdravotechnická inštalácia</v>
      </c>
      <c r="F91" s="228"/>
      <c r="G91" s="228"/>
      <c r="H91" s="228"/>
      <c r="L91" s="28"/>
    </row>
    <row r="92" spans="2:12" s="1" customFormat="1" ht="6.9" customHeight="1">
      <c r="B92" s="28"/>
      <c r="L92" s="28"/>
    </row>
    <row r="93" spans="2:12" s="1" customFormat="1" ht="12" customHeight="1">
      <c r="B93" s="28"/>
      <c r="C93" s="23" t="s">
        <v>19</v>
      </c>
      <c r="F93" s="21" t="str">
        <f>F16</f>
        <v>okrajová časť obce Bojná</v>
      </c>
      <c r="I93" s="23" t="s">
        <v>21</v>
      </c>
      <c r="J93" s="51" t="str">
        <f>IF(J16="","",J16)</f>
        <v>19. 6. 2024</v>
      </c>
      <c r="L93" s="28"/>
    </row>
    <row r="94" spans="2:12" s="1" customFormat="1" ht="6.9" customHeight="1">
      <c r="B94" s="28"/>
      <c r="L94" s="28"/>
    </row>
    <row r="95" spans="2:12" s="1" customFormat="1" ht="40.049999999999997" customHeight="1">
      <c r="B95" s="28"/>
      <c r="C95" s="23" t="s">
        <v>23</v>
      </c>
      <c r="F95" s="21" t="str">
        <f>E19</f>
        <v>Obec Bojná, 201 Bojná, 956 01 Bojná</v>
      </c>
      <c r="I95" s="23" t="s">
        <v>29</v>
      </c>
      <c r="J95" s="26" t="str">
        <f>E25</f>
        <v>Projekt design s.r.o., Brezová 89/1B, Tovarníky</v>
      </c>
      <c r="L95" s="28"/>
    </row>
    <row r="96" spans="2:12" s="1" customFormat="1" ht="40.049999999999997" customHeight="1">
      <c r="B96" s="28"/>
      <c r="C96" s="23" t="s">
        <v>27</v>
      </c>
      <c r="F96" s="21" t="str">
        <f>IF(E22="","",E22)</f>
        <v>Vyplň údaj</v>
      </c>
      <c r="I96" s="23" t="s">
        <v>32</v>
      </c>
      <c r="J96" s="26" t="str">
        <f>E28</f>
        <v>Projekt design s.r.o., Brezová 89/1B, Tovarníky</v>
      </c>
      <c r="L96" s="28"/>
    </row>
    <row r="97" spans="2:47" s="1" customFormat="1" ht="10.35" customHeight="1">
      <c r="B97" s="28"/>
      <c r="L97" s="28"/>
    </row>
    <row r="98" spans="2:47" s="1" customFormat="1" ht="29.25" customHeight="1">
      <c r="B98" s="28"/>
      <c r="C98" s="107" t="s">
        <v>294</v>
      </c>
      <c r="D98" s="99"/>
      <c r="E98" s="99"/>
      <c r="F98" s="99"/>
      <c r="G98" s="99"/>
      <c r="H98" s="99"/>
      <c r="I98" s="99"/>
      <c r="J98" s="108" t="s">
        <v>295</v>
      </c>
      <c r="K98" s="99"/>
      <c r="L98" s="28"/>
    </row>
    <row r="99" spans="2:47" s="1" customFormat="1" ht="10.35" customHeight="1">
      <c r="B99" s="28"/>
      <c r="L99" s="28"/>
    </row>
    <row r="100" spans="2:47" s="1" customFormat="1" ht="22.8" customHeight="1">
      <c r="B100" s="28"/>
      <c r="C100" s="109" t="s">
        <v>296</v>
      </c>
      <c r="J100" s="65">
        <f>J131</f>
        <v>0</v>
      </c>
      <c r="L100" s="28"/>
      <c r="AU100" s="13" t="s">
        <v>297</v>
      </c>
    </row>
    <row r="101" spans="2:47" s="8" customFormat="1" ht="24.9" customHeight="1">
      <c r="B101" s="110"/>
      <c r="D101" s="111" t="s">
        <v>298</v>
      </c>
      <c r="E101" s="112"/>
      <c r="F101" s="112"/>
      <c r="G101" s="112"/>
      <c r="H101" s="112"/>
      <c r="I101" s="112"/>
      <c r="J101" s="113">
        <f>J132</f>
        <v>0</v>
      </c>
      <c r="L101" s="110"/>
    </row>
    <row r="102" spans="2:47" s="9" customFormat="1" ht="19.95" customHeight="1">
      <c r="B102" s="114"/>
      <c r="D102" s="115" t="s">
        <v>2315</v>
      </c>
      <c r="E102" s="116"/>
      <c r="F102" s="116"/>
      <c r="G102" s="116"/>
      <c r="H102" s="116"/>
      <c r="I102" s="116"/>
      <c r="J102" s="117">
        <f>J133</f>
        <v>0</v>
      </c>
      <c r="L102" s="114"/>
    </row>
    <row r="103" spans="2:47" s="8" customFormat="1" ht="24.9" customHeight="1">
      <c r="B103" s="110"/>
      <c r="D103" s="111" t="s">
        <v>2316</v>
      </c>
      <c r="E103" s="112"/>
      <c r="F103" s="112"/>
      <c r="G103" s="112"/>
      <c r="H103" s="112"/>
      <c r="I103" s="112"/>
      <c r="J103" s="113">
        <f>J152</f>
        <v>0</v>
      </c>
      <c r="L103" s="110"/>
    </row>
    <row r="104" spans="2:47" s="9" customFormat="1" ht="19.95" customHeight="1">
      <c r="B104" s="114"/>
      <c r="D104" s="115" t="s">
        <v>2317</v>
      </c>
      <c r="E104" s="116"/>
      <c r="F104" s="116"/>
      <c r="G104" s="116"/>
      <c r="H104" s="116"/>
      <c r="I104" s="116"/>
      <c r="J104" s="117">
        <f>J153</f>
        <v>0</v>
      </c>
      <c r="L104" s="114"/>
    </row>
    <row r="105" spans="2:47" s="9" customFormat="1" ht="19.95" customHeight="1">
      <c r="B105" s="114"/>
      <c r="D105" s="115" t="s">
        <v>2318</v>
      </c>
      <c r="E105" s="116"/>
      <c r="F105" s="116"/>
      <c r="G105" s="116"/>
      <c r="H105" s="116"/>
      <c r="I105" s="116"/>
      <c r="J105" s="117">
        <f>J172</f>
        <v>0</v>
      </c>
      <c r="L105" s="114"/>
    </row>
    <row r="106" spans="2:47" s="9" customFormat="1" ht="19.95" customHeight="1">
      <c r="B106" s="114"/>
      <c r="D106" s="115" t="s">
        <v>2319</v>
      </c>
      <c r="E106" s="116"/>
      <c r="F106" s="116"/>
      <c r="G106" s="116"/>
      <c r="H106" s="116"/>
      <c r="I106" s="116"/>
      <c r="J106" s="117">
        <f>J178</f>
        <v>0</v>
      </c>
      <c r="L106" s="114"/>
    </row>
    <row r="107" spans="2:47" s="9" customFormat="1" ht="19.95" customHeight="1">
      <c r="B107" s="114"/>
      <c r="D107" s="115" t="s">
        <v>2320</v>
      </c>
      <c r="E107" s="116"/>
      <c r="F107" s="116"/>
      <c r="G107" s="116"/>
      <c r="H107" s="116"/>
      <c r="I107" s="116"/>
      <c r="J107" s="117">
        <f>J214</f>
        <v>0</v>
      </c>
      <c r="L107" s="114"/>
    </row>
    <row r="108" spans="2:47" s="1" customFormat="1" ht="21.75" customHeight="1">
      <c r="B108" s="28"/>
      <c r="L108" s="28"/>
    </row>
    <row r="109" spans="2:47" s="1" customFormat="1" ht="6.9" customHeight="1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28"/>
    </row>
    <row r="113" spans="2:12" s="1" customFormat="1" ht="6.9" customHeight="1">
      <c r="B113" s="45"/>
      <c r="C113" s="46"/>
      <c r="D113" s="46"/>
      <c r="E113" s="46"/>
      <c r="F113" s="46"/>
      <c r="G113" s="46"/>
      <c r="H113" s="46"/>
      <c r="I113" s="46"/>
      <c r="J113" s="46"/>
      <c r="K113" s="46"/>
      <c r="L113" s="28"/>
    </row>
    <row r="114" spans="2:12" s="1" customFormat="1" ht="24.9" customHeight="1">
      <c r="B114" s="28"/>
      <c r="C114" s="17" t="s">
        <v>303</v>
      </c>
      <c r="L114" s="28"/>
    </row>
    <row r="115" spans="2:12" s="1" customFormat="1" ht="6.9" customHeight="1">
      <c r="B115" s="28"/>
      <c r="L115" s="28"/>
    </row>
    <row r="116" spans="2:12" s="1" customFormat="1" ht="12" customHeight="1">
      <c r="B116" s="28"/>
      <c r="C116" s="23" t="s">
        <v>15</v>
      </c>
      <c r="L116" s="28"/>
    </row>
    <row r="117" spans="2:12" s="1" customFormat="1" ht="16.5" customHeight="1">
      <c r="B117" s="28"/>
      <c r="E117" s="226" t="str">
        <f>E7</f>
        <v>Archeoskanzen Bojná</v>
      </c>
      <c r="F117" s="227"/>
      <c r="G117" s="227"/>
      <c r="H117" s="227"/>
      <c r="L117" s="28"/>
    </row>
    <row r="118" spans="2:12" ht="12" customHeight="1">
      <c r="B118" s="16"/>
      <c r="C118" s="23" t="s">
        <v>287</v>
      </c>
      <c r="L118" s="16"/>
    </row>
    <row r="119" spans="2:12" ht="16.5" customHeight="1">
      <c r="B119" s="16"/>
      <c r="E119" s="226" t="s">
        <v>909</v>
      </c>
      <c r="F119" s="183"/>
      <c r="G119" s="183"/>
      <c r="H119" s="183"/>
      <c r="L119" s="16"/>
    </row>
    <row r="120" spans="2:12" ht="12" customHeight="1">
      <c r="B120" s="16"/>
      <c r="C120" s="23" t="s">
        <v>289</v>
      </c>
      <c r="L120" s="16"/>
    </row>
    <row r="121" spans="2:12" s="1" customFormat="1" ht="16.5" customHeight="1">
      <c r="B121" s="28"/>
      <c r="E121" s="221" t="s">
        <v>1659</v>
      </c>
      <c r="F121" s="228"/>
      <c r="G121" s="228"/>
      <c r="H121" s="228"/>
      <c r="L121" s="28"/>
    </row>
    <row r="122" spans="2:12" s="1" customFormat="1" ht="12" customHeight="1">
      <c r="B122" s="28"/>
      <c r="C122" s="23" t="s">
        <v>291</v>
      </c>
      <c r="L122" s="28"/>
    </row>
    <row r="123" spans="2:12" s="1" customFormat="1" ht="16.5" customHeight="1">
      <c r="B123" s="28"/>
      <c r="E123" s="208" t="str">
        <f>E13</f>
        <v>SO-2.3_ZTI - Zdravotechnická inštalácia</v>
      </c>
      <c r="F123" s="228"/>
      <c r="G123" s="228"/>
      <c r="H123" s="228"/>
      <c r="L123" s="28"/>
    </row>
    <row r="124" spans="2:12" s="1" customFormat="1" ht="6.9" customHeight="1">
      <c r="B124" s="28"/>
      <c r="L124" s="28"/>
    </row>
    <row r="125" spans="2:12" s="1" customFormat="1" ht="12" customHeight="1">
      <c r="B125" s="28"/>
      <c r="C125" s="23" t="s">
        <v>19</v>
      </c>
      <c r="F125" s="21" t="str">
        <f>F16</f>
        <v>okrajová časť obce Bojná</v>
      </c>
      <c r="I125" s="23" t="s">
        <v>21</v>
      </c>
      <c r="J125" s="51" t="str">
        <f>IF(J16="","",J16)</f>
        <v>19. 6. 2024</v>
      </c>
      <c r="L125" s="28"/>
    </row>
    <row r="126" spans="2:12" s="1" customFormat="1" ht="6.9" customHeight="1">
      <c r="B126" s="28"/>
      <c r="L126" s="28"/>
    </row>
    <row r="127" spans="2:12" s="1" customFormat="1" ht="40.049999999999997" customHeight="1">
      <c r="B127" s="28"/>
      <c r="C127" s="23" t="s">
        <v>23</v>
      </c>
      <c r="F127" s="21" t="str">
        <f>E19</f>
        <v>Obec Bojná, 201 Bojná, 956 01 Bojná</v>
      </c>
      <c r="I127" s="23" t="s">
        <v>29</v>
      </c>
      <c r="J127" s="26" t="str">
        <f>E25</f>
        <v>Projekt design s.r.o., Brezová 89/1B, Tovarníky</v>
      </c>
      <c r="L127" s="28"/>
    </row>
    <row r="128" spans="2:12" s="1" customFormat="1" ht="40.049999999999997" customHeight="1">
      <c r="B128" s="28"/>
      <c r="C128" s="23" t="s">
        <v>27</v>
      </c>
      <c r="F128" s="21" t="str">
        <f>IF(E22="","",E22)</f>
        <v>Vyplň údaj</v>
      </c>
      <c r="I128" s="23" t="s">
        <v>32</v>
      </c>
      <c r="J128" s="26" t="str">
        <f>E28</f>
        <v>Projekt design s.r.o., Brezová 89/1B, Tovarníky</v>
      </c>
      <c r="L128" s="28"/>
    </row>
    <row r="129" spans="2:65" s="1" customFormat="1" ht="10.35" customHeight="1">
      <c r="B129" s="28"/>
      <c r="L129" s="28"/>
    </row>
    <row r="130" spans="2:65" s="10" customFormat="1" ht="29.25" customHeight="1">
      <c r="B130" s="118"/>
      <c r="C130" s="119" t="s">
        <v>304</v>
      </c>
      <c r="D130" s="120" t="s">
        <v>60</v>
      </c>
      <c r="E130" s="120" t="s">
        <v>56</v>
      </c>
      <c r="F130" s="120" t="s">
        <v>7531</v>
      </c>
      <c r="G130" s="120" t="s">
        <v>305</v>
      </c>
      <c r="H130" s="120" t="s">
        <v>306</v>
      </c>
      <c r="I130" s="120" t="s">
        <v>307</v>
      </c>
      <c r="J130" s="121" t="s">
        <v>295</v>
      </c>
      <c r="K130" s="122" t="s">
        <v>308</v>
      </c>
      <c r="L130" s="118"/>
      <c r="M130" s="58" t="s">
        <v>1</v>
      </c>
      <c r="N130" s="59" t="s">
        <v>39</v>
      </c>
      <c r="O130" s="59" t="s">
        <v>309</v>
      </c>
      <c r="P130" s="59" t="s">
        <v>310</v>
      </c>
      <c r="Q130" s="59" t="s">
        <v>311</v>
      </c>
      <c r="R130" s="59" t="s">
        <v>312</v>
      </c>
      <c r="S130" s="59" t="s">
        <v>313</v>
      </c>
      <c r="T130" s="60" t="s">
        <v>314</v>
      </c>
    </row>
    <row r="131" spans="2:65" s="1" customFormat="1" ht="22.8" customHeight="1">
      <c r="B131" s="28"/>
      <c r="C131" s="63" t="s">
        <v>296</v>
      </c>
      <c r="J131" s="123">
        <f>BK131</f>
        <v>0</v>
      </c>
      <c r="L131" s="28"/>
      <c r="M131" s="61"/>
      <c r="N131" s="52"/>
      <c r="O131" s="52"/>
      <c r="P131" s="124">
        <f>P132+P152</f>
        <v>0</v>
      </c>
      <c r="Q131" s="52"/>
      <c r="R131" s="124">
        <f>R132+R152</f>
        <v>0.45040443972999999</v>
      </c>
      <c r="S131" s="52"/>
      <c r="T131" s="125">
        <f>T132+T152</f>
        <v>0</v>
      </c>
      <c r="AT131" s="13" t="s">
        <v>74</v>
      </c>
      <c r="AU131" s="13" t="s">
        <v>297</v>
      </c>
      <c r="BK131" s="126">
        <f>BK132+BK152</f>
        <v>0</v>
      </c>
    </row>
    <row r="132" spans="2:65" s="11" customFormat="1" ht="25.95" customHeight="1">
      <c r="B132" s="127"/>
      <c r="D132" s="128" t="s">
        <v>74</v>
      </c>
      <c r="E132" s="129" t="s">
        <v>315</v>
      </c>
      <c r="F132" s="129" t="s">
        <v>316</v>
      </c>
      <c r="I132" s="130"/>
      <c r="J132" s="131">
        <f>BK132</f>
        <v>0</v>
      </c>
      <c r="L132" s="127"/>
      <c r="M132" s="132"/>
      <c r="P132" s="133">
        <f>P133</f>
        <v>0</v>
      </c>
      <c r="R132" s="133">
        <f>R133</f>
        <v>5.6731359999999995E-2</v>
      </c>
      <c r="T132" s="134">
        <f>T133</f>
        <v>0</v>
      </c>
      <c r="AR132" s="128" t="s">
        <v>82</v>
      </c>
      <c r="AT132" s="135" t="s">
        <v>74</v>
      </c>
      <c r="AU132" s="135" t="s">
        <v>75</v>
      </c>
      <c r="AY132" s="128" t="s">
        <v>317</v>
      </c>
      <c r="BK132" s="136">
        <f>BK133</f>
        <v>0</v>
      </c>
    </row>
    <row r="133" spans="2:65" s="11" customFormat="1" ht="22.8" customHeight="1">
      <c r="B133" s="127"/>
      <c r="D133" s="128" t="s">
        <v>74</v>
      </c>
      <c r="E133" s="137" t="s">
        <v>271</v>
      </c>
      <c r="F133" s="137" t="s">
        <v>2321</v>
      </c>
      <c r="I133" s="130"/>
      <c r="J133" s="138">
        <f>BK133</f>
        <v>0</v>
      </c>
      <c r="L133" s="127"/>
      <c r="M133" s="132"/>
      <c r="P133" s="133">
        <f>SUM(P134:P151)</f>
        <v>0</v>
      </c>
      <c r="R133" s="133">
        <f>SUM(R134:R151)</f>
        <v>5.6731359999999995E-2</v>
      </c>
      <c r="T133" s="134">
        <f>SUM(T134:T151)</f>
        <v>0</v>
      </c>
      <c r="AR133" s="128" t="s">
        <v>82</v>
      </c>
      <c r="AT133" s="135" t="s">
        <v>74</v>
      </c>
      <c r="AU133" s="135" t="s">
        <v>82</v>
      </c>
      <c r="AY133" s="128" t="s">
        <v>317</v>
      </c>
      <c r="BK133" s="136">
        <f>SUM(BK134:BK151)</f>
        <v>0</v>
      </c>
    </row>
    <row r="134" spans="2:65" s="1" customFormat="1" ht="33" customHeight="1">
      <c r="B134" s="139"/>
      <c r="C134" s="140" t="s">
        <v>82</v>
      </c>
      <c r="D134" s="140" t="s">
        <v>319</v>
      </c>
      <c r="E134" s="141" t="s">
        <v>2322</v>
      </c>
      <c r="F134" s="142" t="s">
        <v>2323</v>
      </c>
      <c r="G134" s="143" t="s">
        <v>452</v>
      </c>
      <c r="H134" s="144">
        <v>4.2</v>
      </c>
      <c r="I134" s="145"/>
      <c r="J134" s="146">
        <f>ROUND(I134*H134,2)</f>
        <v>0</v>
      </c>
      <c r="K134" s="147"/>
      <c r="L134" s="28"/>
      <c r="M134" s="148" t="s">
        <v>1</v>
      </c>
      <c r="N134" s="149" t="s">
        <v>41</v>
      </c>
      <c r="P134" s="150">
        <f>O134*H134</f>
        <v>0</v>
      </c>
      <c r="Q134" s="150">
        <v>0</v>
      </c>
      <c r="R134" s="150">
        <f>Q134*H134</f>
        <v>0</v>
      </c>
      <c r="S134" s="150">
        <v>0</v>
      </c>
      <c r="T134" s="151">
        <f>S134*H134</f>
        <v>0</v>
      </c>
      <c r="AR134" s="152" t="s">
        <v>259</v>
      </c>
      <c r="AT134" s="152" t="s">
        <v>319</v>
      </c>
      <c r="AU134" s="152" t="s">
        <v>87</v>
      </c>
      <c r="AY134" s="13" t="s">
        <v>317</v>
      </c>
      <c r="BE134" s="153">
        <f>IF(N134="základná",J134,0)</f>
        <v>0</v>
      </c>
      <c r="BF134" s="153">
        <f>IF(N134="znížená",J134,0)</f>
        <v>0</v>
      </c>
      <c r="BG134" s="153">
        <f>IF(N134="zákl. prenesená",J134,0)</f>
        <v>0</v>
      </c>
      <c r="BH134" s="153">
        <f>IF(N134="zníž. prenesená",J134,0)</f>
        <v>0</v>
      </c>
      <c r="BI134" s="153">
        <f>IF(N134="nulová",J134,0)</f>
        <v>0</v>
      </c>
      <c r="BJ134" s="13" t="s">
        <v>87</v>
      </c>
      <c r="BK134" s="153">
        <f>ROUND(I134*H134,2)</f>
        <v>0</v>
      </c>
      <c r="BL134" s="13" t="s">
        <v>259</v>
      </c>
      <c r="BM134" s="152" t="s">
        <v>2324</v>
      </c>
    </row>
    <row r="135" spans="2:65" s="1" customFormat="1" ht="33" customHeight="1">
      <c r="B135" s="139"/>
      <c r="C135" s="154" t="s">
        <v>87</v>
      </c>
      <c r="D135" s="154" t="s">
        <v>353</v>
      </c>
      <c r="E135" s="155" t="s">
        <v>2325</v>
      </c>
      <c r="F135" s="156" t="s">
        <v>2326</v>
      </c>
      <c r="G135" s="157" t="s">
        <v>452</v>
      </c>
      <c r="H135" s="158">
        <v>4.2</v>
      </c>
      <c r="I135" s="159"/>
      <c r="J135" s="160">
        <f>ROUND(I135*H135,2)</f>
        <v>0</v>
      </c>
      <c r="K135" s="161"/>
      <c r="L135" s="162"/>
      <c r="M135" s="163" t="s">
        <v>1</v>
      </c>
      <c r="N135" s="164" t="s">
        <v>41</v>
      </c>
      <c r="P135" s="150">
        <f>O135*H135</f>
        <v>0</v>
      </c>
      <c r="Q135" s="150">
        <v>2.7E-4</v>
      </c>
      <c r="R135" s="150">
        <f>Q135*H135</f>
        <v>1.134E-3</v>
      </c>
      <c r="S135" s="150">
        <v>0</v>
      </c>
      <c r="T135" s="151">
        <f>S135*H135</f>
        <v>0</v>
      </c>
      <c r="AR135" s="152" t="s">
        <v>271</v>
      </c>
      <c r="AT135" s="152" t="s">
        <v>353</v>
      </c>
      <c r="AU135" s="152" t="s">
        <v>87</v>
      </c>
      <c r="AY135" s="13" t="s">
        <v>317</v>
      </c>
      <c r="BE135" s="153">
        <f>IF(N135="základná",J135,0)</f>
        <v>0</v>
      </c>
      <c r="BF135" s="153">
        <f>IF(N135="znížená",J135,0)</f>
        <v>0</v>
      </c>
      <c r="BG135" s="153">
        <f>IF(N135="zákl. prenesená",J135,0)</f>
        <v>0</v>
      </c>
      <c r="BH135" s="153">
        <f>IF(N135="zníž. prenesená",J135,0)</f>
        <v>0</v>
      </c>
      <c r="BI135" s="153">
        <f>IF(N135="nulová",J135,0)</f>
        <v>0</v>
      </c>
      <c r="BJ135" s="13" t="s">
        <v>87</v>
      </c>
      <c r="BK135" s="153">
        <f>ROUND(I135*H135,2)</f>
        <v>0</v>
      </c>
      <c r="BL135" s="13" t="s">
        <v>259</v>
      </c>
      <c r="BM135" s="152" t="s">
        <v>2327</v>
      </c>
    </row>
    <row r="136" spans="2:65" s="1" customFormat="1" ht="24.15" customHeight="1">
      <c r="B136" s="139"/>
      <c r="C136" s="140" t="s">
        <v>92</v>
      </c>
      <c r="D136" s="140" t="s">
        <v>319</v>
      </c>
      <c r="E136" s="141" t="s">
        <v>2328</v>
      </c>
      <c r="F136" s="142" t="s">
        <v>2329</v>
      </c>
      <c r="G136" s="143" t="s">
        <v>452</v>
      </c>
      <c r="H136" s="144">
        <v>14.564</v>
      </c>
      <c r="I136" s="145"/>
      <c r="J136" s="146">
        <f>ROUND(I136*H136,2)</f>
        <v>0</v>
      </c>
      <c r="K136" s="147"/>
      <c r="L136" s="28"/>
      <c r="M136" s="148" t="s">
        <v>1</v>
      </c>
      <c r="N136" s="149" t="s">
        <v>41</v>
      </c>
      <c r="P136" s="150">
        <f>O136*H136</f>
        <v>0</v>
      </c>
      <c r="Q136" s="150">
        <v>7.9999999999999996E-6</v>
      </c>
      <c r="R136" s="150">
        <f>Q136*H136</f>
        <v>1.16512E-4</v>
      </c>
      <c r="S136" s="150">
        <v>0</v>
      </c>
      <c r="T136" s="151">
        <f>S136*H136</f>
        <v>0</v>
      </c>
      <c r="AR136" s="152" t="s">
        <v>259</v>
      </c>
      <c r="AT136" s="152" t="s">
        <v>319</v>
      </c>
      <c r="AU136" s="152" t="s">
        <v>87</v>
      </c>
      <c r="AY136" s="13" t="s">
        <v>317</v>
      </c>
      <c r="BE136" s="153">
        <f>IF(N136="základná",J136,0)</f>
        <v>0</v>
      </c>
      <c r="BF136" s="153">
        <f>IF(N136="znížená",J136,0)</f>
        <v>0</v>
      </c>
      <c r="BG136" s="153">
        <f>IF(N136="zákl. prenesená",J136,0)</f>
        <v>0</v>
      </c>
      <c r="BH136" s="153">
        <f>IF(N136="zníž. prenesená",J136,0)</f>
        <v>0</v>
      </c>
      <c r="BI136" s="153">
        <f>IF(N136="nulová",J136,0)</f>
        <v>0</v>
      </c>
      <c r="BJ136" s="13" t="s">
        <v>87</v>
      </c>
      <c r="BK136" s="153">
        <f>ROUND(I136*H136,2)</f>
        <v>0</v>
      </c>
      <c r="BL136" s="13" t="s">
        <v>259</v>
      </c>
      <c r="BM136" s="152" t="s">
        <v>2330</v>
      </c>
    </row>
    <row r="137" spans="2:65" s="1" customFormat="1" ht="33" customHeight="1">
      <c r="B137" s="139"/>
      <c r="C137" s="154" t="s">
        <v>259</v>
      </c>
      <c r="D137" s="154" t="s">
        <v>353</v>
      </c>
      <c r="E137" s="155" t="s">
        <v>2331</v>
      </c>
      <c r="F137" s="156" t="s">
        <v>2332</v>
      </c>
      <c r="G137" s="157" t="s">
        <v>433</v>
      </c>
      <c r="H137" s="158">
        <v>14.564</v>
      </c>
      <c r="I137" s="159"/>
      <c r="J137" s="160">
        <f>ROUND(I137*H137,2)</f>
        <v>0</v>
      </c>
      <c r="K137" s="161"/>
      <c r="L137" s="162"/>
      <c r="M137" s="163" t="s">
        <v>1</v>
      </c>
      <c r="N137" s="164" t="s">
        <v>41</v>
      </c>
      <c r="P137" s="150">
        <f>O137*H137</f>
        <v>0</v>
      </c>
      <c r="Q137" s="150">
        <v>1.2999999999999999E-3</v>
      </c>
      <c r="R137" s="150">
        <f>Q137*H137</f>
        <v>1.8933200000000001E-2</v>
      </c>
      <c r="S137" s="150">
        <v>0</v>
      </c>
      <c r="T137" s="151">
        <f>S137*H137</f>
        <v>0</v>
      </c>
      <c r="AR137" s="152" t="s">
        <v>271</v>
      </c>
      <c r="AT137" s="152" t="s">
        <v>353</v>
      </c>
      <c r="AU137" s="152" t="s">
        <v>87</v>
      </c>
      <c r="AY137" s="13" t="s">
        <v>317</v>
      </c>
      <c r="BE137" s="153">
        <f>IF(N137="základná",J137,0)</f>
        <v>0</v>
      </c>
      <c r="BF137" s="153">
        <f>IF(N137="znížená",J137,0)</f>
        <v>0</v>
      </c>
      <c r="BG137" s="153">
        <f>IF(N137="zákl. prenesená",J137,0)</f>
        <v>0</v>
      </c>
      <c r="BH137" s="153">
        <f>IF(N137="zníž. prenesená",J137,0)</f>
        <v>0</v>
      </c>
      <c r="BI137" s="153">
        <f>IF(N137="nulová",J137,0)</f>
        <v>0</v>
      </c>
      <c r="BJ137" s="13" t="s">
        <v>87</v>
      </c>
      <c r="BK137" s="153">
        <f>ROUND(I137*H137,2)</f>
        <v>0</v>
      </c>
      <c r="BL137" s="13" t="s">
        <v>259</v>
      </c>
      <c r="BM137" s="152" t="s">
        <v>2333</v>
      </c>
    </row>
    <row r="138" spans="2:65" s="1" customFormat="1" ht="28.8">
      <c r="B138" s="28"/>
      <c r="D138" s="170" t="s">
        <v>484</v>
      </c>
      <c r="F138" s="171" t="s">
        <v>2334</v>
      </c>
      <c r="I138" s="172"/>
      <c r="L138" s="28"/>
      <c r="M138" s="173"/>
      <c r="T138" s="55"/>
      <c r="AT138" s="13" t="s">
        <v>484</v>
      </c>
      <c r="AU138" s="13" t="s">
        <v>87</v>
      </c>
    </row>
    <row r="139" spans="2:65" s="1" customFormat="1" ht="24.15" customHeight="1">
      <c r="B139" s="139"/>
      <c r="C139" s="140" t="s">
        <v>262</v>
      </c>
      <c r="D139" s="140" t="s">
        <v>319</v>
      </c>
      <c r="E139" s="141" t="s">
        <v>2335</v>
      </c>
      <c r="F139" s="142" t="s">
        <v>2336</v>
      </c>
      <c r="G139" s="143" t="s">
        <v>452</v>
      </c>
      <c r="H139" s="144">
        <v>22.280999999999999</v>
      </c>
      <c r="I139" s="145"/>
      <c r="J139" s="146">
        <f>ROUND(I139*H139,2)</f>
        <v>0</v>
      </c>
      <c r="K139" s="147"/>
      <c r="L139" s="28"/>
      <c r="M139" s="148" t="s">
        <v>1</v>
      </c>
      <c r="N139" s="149" t="s">
        <v>41</v>
      </c>
      <c r="P139" s="150">
        <f>O139*H139</f>
        <v>0</v>
      </c>
      <c r="Q139" s="150">
        <v>7.9999999999999996E-6</v>
      </c>
      <c r="R139" s="150">
        <f>Q139*H139</f>
        <v>1.7824799999999999E-4</v>
      </c>
      <c r="S139" s="150">
        <v>0</v>
      </c>
      <c r="T139" s="151">
        <f>S139*H139</f>
        <v>0</v>
      </c>
      <c r="AR139" s="152" t="s">
        <v>259</v>
      </c>
      <c r="AT139" s="152" t="s">
        <v>319</v>
      </c>
      <c r="AU139" s="152" t="s">
        <v>87</v>
      </c>
      <c r="AY139" s="13" t="s">
        <v>317</v>
      </c>
      <c r="BE139" s="153">
        <f>IF(N139="základná",J139,0)</f>
        <v>0</v>
      </c>
      <c r="BF139" s="153">
        <f>IF(N139="znížená",J139,0)</f>
        <v>0</v>
      </c>
      <c r="BG139" s="153">
        <f>IF(N139="zákl. prenesená",J139,0)</f>
        <v>0</v>
      </c>
      <c r="BH139" s="153">
        <f>IF(N139="zníž. prenesená",J139,0)</f>
        <v>0</v>
      </c>
      <c r="BI139" s="153">
        <f>IF(N139="nulová",J139,0)</f>
        <v>0</v>
      </c>
      <c r="BJ139" s="13" t="s">
        <v>87</v>
      </c>
      <c r="BK139" s="153">
        <f>ROUND(I139*H139,2)</f>
        <v>0</v>
      </c>
      <c r="BL139" s="13" t="s">
        <v>259</v>
      </c>
      <c r="BM139" s="152" t="s">
        <v>2337</v>
      </c>
    </row>
    <row r="140" spans="2:65" s="1" customFormat="1" ht="33" customHeight="1">
      <c r="B140" s="139"/>
      <c r="C140" s="154" t="s">
        <v>265</v>
      </c>
      <c r="D140" s="154" t="s">
        <v>353</v>
      </c>
      <c r="E140" s="155" t="s">
        <v>2338</v>
      </c>
      <c r="F140" s="156" t="s">
        <v>2339</v>
      </c>
      <c r="G140" s="157" t="s">
        <v>433</v>
      </c>
      <c r="H140" s="158">
        <v>22.280999999999999</v>
      </c>
      <c r="I140" s="159"/>
      <c r="J140" s="160">
        <f>ROUND(I140*H140,2)</f>
        <v>0</v>
      </c>
      <c r="K140" s="161"/>
      <c r="L140" s="162"/>
      <c r="M140" s="163" t="s">
        <v>1</v>
      </c>
      <c r="N140" s="164" t="s">
        <v>41</v>
      </c>
      <c r="P140" s="150">
        <f>O140*H140</f>
        <v>0</v>
      </c>
      <c r="Q140" s="150">
        <v>1.4E-3</v>
      </c>
      <c r="R140" s="150">
        <f>Q140*H140</f>
        <v>3.11934E-2</v>
      </c>
      <c r="S140" s="150">
        <v>0</v>
      </c>
      <c r="T140" s="151">
        <f>S140*H140</f>
        <v>0</v>
      </c>
      <c r="AR140" s="152" t="s">
        <v>271</v>
      </c>
      <c r="AT140" s="152" t="s">
        <v>353</v>
      </c>
      <c r="AU140" s="152" t="s">
        <v>87</v>
      </c>
      <c r="AY140" s="13" t="s">
        <v>317</v>
      </c>
      <c r="BE140" s="153">
        <f>IF(N140="základná",J140,0)</f>
        <v>0</v>
      </c>
      <c r="BF140" s="153">
        <f>IF(N140="znížená",J140,0)</f>
        <v>0</v>
      </c>
      <c r="BG140" s="153">
        <f>IF(N140="zákl. prenesená",J140,0)</f>
        <v>0</v>
      </c>
      <c r="BH140" s="153">
        <f>IF(N140="zníž. prenesená",J140,0)</f>
        <v>0</v>
      </c>
      <c r="BI140" s="153">
        <f>IF(N140="nulová",J140,0)</f>
        <v>0</v>
      </c>
      <c r="BJ140" s="13" t="s">
        <v>87</v>
      </c>
      <c r="BK140" s="153">
        <f>ROUND(I140*H140,2)</f>
        <v>0</v>
      </c>
      <c r="BL140" s="13" t="s">
        <v>259</v>
      </c>
      <c r="BM140" s="152" t="s">
        <v>2340</v>
      </c>
    </row>
    <row r="141" spans="2:65" s="1" customFormat="1" ht="28.8">
      <c r="B141" s="28"/>
      <c r="D141" s="170" t="s">
        <v>484</v>
      </c>
      <c r="F141" s="171" t="s">
        <v>2341</v>
      </c>
      <c r="I141" s="172"/>
      <c r="L141" s="28"/>
      <c r="M141" s="173"/>
      <c r="T141" s="55"/>
      <c r="AT141" s="13" t="s">
        <v>484</v>
      </c>
      <c r="AU141" s="13" t="s">
        <v>87</v>
      </c>
    </row>
    <row r="142" spans="2:65" s="1" customFormat="1" ht="16.5" customHeight="1">
      <c r="B142" s="139"/>
      <c r="C142" s="140" t="s">
        <v>268</v>
      </c>
      <c r="D142" s="140" t="s">
        <v>319</v>
      </c>
      <c r="E142" s="141" t="s">
        <v>2342</v>
      </c>
      <c r="F142" s="142" t="s">
        <v>2343</v>
      </c>
      <c r="G142" s="143" t="s">
        <v>433</v>
      </c>
      <c r="H142" s="144">
        <v>8</v>
      </c>
      <c r="I142" s="145"/>
      <c r="J142" s="146">
        <f t="shared" ref="J142:J151" si="0">ROUND(I142*H142,2)</f>
        <v>0</v>
      </c>
      <c r="K142" s="147"/>
      <c r="L142" s="28"/>
      <c r="M142" s="148" t="s">
        <v>1</v>
      </c>
      <c r="N142" s="149" t="s">
        <v>41</v>
      </c>
      <c r="P142" s="150">
        <f t="shared" ref="P142:P151" si="1">O142*H142</f>
        <v>0</v>
      </c>
      <c r="Q142" s="150">
        <v>4.0000000000000003E-5</v>
      </c>
      <c r="R142" s="150">
        <f t="shared" ref="R142:R151" si="2">Q142*H142</f>
        <v>3.2000000000000003E-4</v>
      </c>
      <c r="S142" s="150">
        <v>0</v>
      </c>
      <c r="T142" s="151">
        <f t="shared" ref="T142:T151" si="3">S142*H142</f>
        <v>0</v>
      </c>
      <c r="AR142" s="152" t="s">
        <v>259</v>
      </c>
      <c r="AT142" s="152" t="s">
        <v>319</v>
      </c>
      <c r="AU142" s="152" t="s">
        <v>87</v>
      </c>
      <c r="AY142" s="13" t="s">
        <v>317</v>
      </c>
      <c r="BE142" s="153">
        <f t="shared" ref="BE142:BE151" si="4">IF(N142="základná",J142,0)</f>
        <v>0</v>
      </c>
      <c r="BF142" s="153">
        <f t="shared" ref="BF142:BF151" si="5">IF(N142="znížená",J142,0)</f>
        <v>0</v>
      </c>
      <c r="BG142" s="153">
        <f t="shared" ref="BG142:BG151" si="6">IF(N142="zákl. prenesená",J142,0)</f>
        <v>0</v>
      </c>
      <c r="BH142" s="153">
        <f t="shared" ref="BH142:BH151" si="7">IF(N142="zníž. prenesená",J142,0)</f>
        <v>0</v>
      </c>
      <c r="BI142" s="153">
        <f t="shared" ref="BI142:BI151" si="8">IF(N142="nulová",J142,0)</f>
        <v>0</v>
      </c>
      <c r="BJ142" s="13" t="s">
        <v>87</v>
      </c>
      <c r="BK142" s="153">
        <f t="shared" ref="BK142:BK151" si="9">ROUND(I142*H142,2)</f>
        <v>0</v>
      </c>
      <c r="BL142" s="13" t="s">
        <v>259</v>
      </c>
      <c r="BM142" s="152" t="s">
        <v>2344</v>
      </c>
    </row>
    <row r="143" spans="2:65" s="1" customFormat="1" ht="24.15" customHeight="1">
      <c r="B143" s="139"/>
      <c r="C143" s="154" t="s">
        <v>271</v>
      </c>
      <c r="D143" s="154" t="s">
        <v>353</v>
      </c>
      <c r="E143" s="155" t="s">
        <v>2345</v>
      </c>
      <c r="F143" s="156" t="s">
        <v>2346</v>
      </c>
      <c r="G143" s="157" t="s">
        <v>433</v>
      </c>
      <c r="H143" s="158">
        <v>8</v>
      </c>
      <c r="I143" s="159"/>
      <c r="J143" s="160">
        <f t="shared" si="0"/>
        <v>0</v>
      </c>
      <c r="K143" s="161"/>
      <c r="L143" s="162"/>
      <c r="M143" s="163" t="s">
        <v>1</v>
      </c>
      <c r="N143" s="164" t="s">
        <v>41</v>
      </c>
      <c r="P143" s="150">
        <f t="shared" si="1"/>
        <v>0</v>
      </c>
      <c r="Q143" s="150">
        <v>3.2000000000000003E-4</v>
      </c>
      <c r="R143" s="150">
        <f t="shared" si="2"/>
        <v>2.5600000000000002E-3</v>
      </c>
      <c r="S143" s="150">
        <v>0</v>
      </c>
      <c r="T143" s="151">
        <f t="shared" si="3"/>
        <v>0</v>
      </c>
      <c r="AR143" s="152" t="s">
        <v>271</v>
      </c>
      <c r="AT143" s="152" t="s">
        <v>353</v>
      </c>
      <c r="AU143" s="152" t="s">
        <v>87</v>
      </c>
      <c r="AY143" s="13" t="s">
        <v>317</v>
      </c>
      <c r="BE143" s="153">
        <f t="shared" si="4"/>
        <v>0</v>
      </c>
      <c r="BF143" s="153">
        <f t="shared" si="5"/>
        <v>0</v>
      </c>
      <c r="BG143" s="153">
        <f t="shared" si="6"/>
        <v>0</v>
      </c>
      <c r="BH143" s="153">
        <f t="shared" si="7"/>
        <v>0</v>
      </c>
      <c r="BI143" s="153">
        <f t="shared" si="8"/>
        <v>0</v>
      </c>
      <c r="BJ143" s="13" t="s">
        <v>87</v>
      </c>
      <c r="BK143" s="153">
        <f t="shared" si="9"/>
        <v>0</v>
      </c>
      <c r="BL143" s="13" t="s">
        <v>259</v>
      </c>
      <c r="BM143" s="152" t="s">
        <v>2347</v>
      </c>
    </row>
    <row r="144" spans="2:65" s="1" customFormat="1" ht="16.5" customHeight="1">
      <c r="B144" s="139"/>
      <c r="C144" s="140" t="s">
        <v>274</v>
      </c>
      <c r="D144" s="140" t="s">
        <v>319</v>
      </c>
      <c r="E144" s="141" t="s">
        <v>2348</v>
      </c>
      <c r="F144" s="142" t="s">
        <v>2349</v>
      </c>
      <c r="G144" s="143" t="s">
        <v>433</v>
      </c>
      <c r="H144" s="144">
        <v>1</v>
      </c>
      <c r="I144" s="145"/>
      <c r="J144" s="146">
        <f t="shared" si="0"/>
        <v>0</v>
      </c>
      <c r="K144" s="147"/>
      <c r="L144" s="28"/>
      <c r="M144" s="148" t="s">
        <v>1</v>
      </c>
      <c r="N144" s="149" t="s">
        <v>41</v>
      </c>
      <c r="P144" s="150">
        <f t="shared" si="1"/>
        <v>0</v>
      </c>
      <c r="Q144" s="150">
        <v>4.3999999999999999E-5</v>
      </c>
      <c r="R144" s="150">
        <f t="shared" si="2"/>
        <v>4.3999999999999999E-5</v>
      </c>
      <c r="S144" s="150">
        <v>0</v>
      </c>
      <c r="T144" s="151">
        <f t="shared" si="3"/>
        <v>0</v>
      </c>
      <c r="AR144" s="152" t="s">
        <v>259</v>
      </c>
      <c r="AT144" s="152" t="s">
        <v>319</v>
      </c>
      <c r="AU144" s="152" t="s">
        <v>87</v>
      </c>
      <c r="AY144" s="13" t="s">
        <v>317</v>
      </c>
      <c r="BE144" s="153">
        <f t="shared" si="4"/>
        <v>0</v>
      </c>
      <c r="BF144" s="153">
        <f t="shared" si="5"/>
        <v>0</v>
      </c>
      <c r="BG144" s="153">
        <f t="shared" si="6"/>
        <v>0</v>
      </c>
      <c r="BH144" s="153">
        <f t="shared" si="7"/>
        <v>0</v>
      </c>
      <c r="BI144" s="153">
        <f t="shared" si="8"/>
        <v>0</v>
      </c>
      <c r="BJ144" s="13" t="s">
        <v>87</v>
      </c>
      <c r="BK144" s="153">
        <f t="shared" si="9"/>
        <v>0</v>
      </c>
      <c r="BL144" s="13" t="s">
        <v>259</v>
      </c>
      <c r="BM144" s="152" t="s">
        <v>2350</v>
      </c>
    </row>
    <row r="145" spans="2:65" s="1" customFormat="1" ht="24.15" customHeight="1">
      <c r="B145" s="139"/>
      <c r="C145" s="154" t="s">
        <v>277</v>
      </c>
      <c r="D145" s="154" t="s">
        <v>353</v>
      </c>
      <c r="E145" s="155" t="s">
        <v>2351</v>
      </c>
      <c r="F145" s="156" t="s">
        <v>2352</v>
      </c>
      <c r="G145" s="157" t="s">
        <v>433</v>
      </c>
      <c r="H145" s="158">
        <v>1</v>
      </c>
      <c r="I145" s="159"/>
      <c r="J145" s="160">
        <f t="shared" si="0"/>
        <v>0</v>
      </c>
      <c r="K145" s="161"/>
      <c r="L145" s="162"/>
      <c r="M145" s="163" t="s">
        <v>1</v>
      </c>
      <c r="N145" s="164" t="s">
        <v>41</v>
      </c>
      <c r="P145" s="150">
        <f t="shared" si="1"/>
        <v>0</v>
      </c>
      <c r="Q145" s="150">
        <v>3.1E-4</v>
      </c>
      <c r="R145" s="150">
        <f t="shared" si="2"/>
        <v>3.1E-4</v>
      </c>
      <c r="S145" s="150">
        <v>0</v>
      </c>
      <c r="T145" s="151">
        <f t="shared" si="3"/>
        <v>0</v>
      </c>
      <c r="AR145" s="152" t="s">
        <v>271</v>
      </c>
      <c r="AT145" s="152" t="s">
        <v>353</v>
      </c>
      <c r="AU145" s="152" t="s">
        <v>87</v>
      </c>
      <c r="AY145" s="13" t="s">
        <v>317</v>
      </c>
      <c r="BE145" s="153">
        <f t="shared" si="4"/>
        <v>0</v>
      </c>
      <c r="BF145" s="153">
        <f t="shared" si="5"/>
        <v>0</v>
      </c>
      <c r="BG145" s="153">
        <f t="shared" si="6"/>
        <v>0</v>
      </c>
      <c r="BH145" s="153">
        <f t="shared" si="7"/>
        <v>0</v>
      </c>
      <c r="BI145" s="153">
        <f t="shared" si="8"/>
        <v>0</v>
      </c>
      <c r="BJ145" s="13" t="s">
        <v>87</v>
      </c>
      <c r="BK145" s="153">
        <f t="shared" si="9"/>
        <v>0</v>
      </c>
      <c r="BL145" s="13" t="s">
        <v>259</v>
      </c>
      <c r="BM145" s="152" t="s">
        <v>2353</v>
      </c>
    </row>
    <row r="146" spans="2:65" s="1" customFormat="1" ht="16.5" customHeight="1">
      <c r="B146" s="139"/>
      <c r="C146" s="140" t="s">
        <v>280</v>
      </c>
      <c r="D146" s="140" t="s">
        <v>319</v>
      </c>
      <c r="E146" s="141" t="s">
        <v>2354</v>
      </c>
      <c r="F146" s="142" t="s">
        <v>2355</v>
      </c>
      <c r="G146" s="143" t="s">
        <v>433</v>
      </c>
      <c r="H146" s="144">
        <v>2</v>
      </c>
      <c r="I146" s="145"/>
      <c r="J146" s="146">
        <f t="shared" si="0"/>
        <v>0</v>
      </c>
      <c r="K146" s="147"/>
      <c r="L146" s="28"/>
      <c r="M146" s="148" t="s">
        <v>1</v>
      </c>
      <c r="N146" s="149" t="s">
        <v>41</v>
      </c>
      <c r="P146" s="150">
        <f t="shared" si="1"/>
        <v>0</v>
      </c>
      <c r="Q146" s="150">
        <v>4.3999999999999999E-5</v>
      </c>
      <c r="R146" s="150">
        <f t="shared" si="2"/>
        <v>8.7999999999999998E-5</v>
      </c>
      <c r="S146" s="150">
        <v>0</v>
      </c>
      <c r="T146" s="151">
        <f t="shared" si="3"/>
        <v>0</v>
      </c>
      <c r="AR146" s="152" t="s">
        <v>259</v>
      </c>
      <c r="AT146" s="152" t="s">
        <v>319</v>
      </c>
      <c r="AU146" s="152" t="s">
        <v>87</v>
      </c>
      <c r="AY146" s="13" t="s">
        <v>317</v>
      </c>
      <c r="BE146" s="153">
        <f t="shared" si="4"/>
        <v>0</v>
      </c>
      <c r="BF146" s="153">
        <f t="shared" si="5"/>
        <v>0</v>
      </c>
      <c r="BG146" s="153">
        <f t="shared" si="6"/>
        <v>0</v>
      </c>
      <c r="BH146" s="153">
        <f t="shared" si="7"/>
        <v>0</v>
      </c>
      <c r="BI146" s="153">
        <f t="shared" si="8"/>
        <v>0</v>
      </c>
      <c r="BJ146" s="13" t="s">
        <v>87</v>
      </c>
      <c r="BK146" s="153">
        <f t="shared" si="9"/>
        <v>0</v>
      </c>
      <c r="BL146" s="13" t="s">
        <v>259</v>
      </c>
      <c r="BM146" s="152" t="s">
        <v>2356</v>
      </c>
    </row>
    <row r="147" spans="2:65" s="1" customFormat="1" ht="24.15" customHeight="1">
      <c r="B147" s="139"/>
      <c r="C147" s="154" t="s">
        <v>358</v>
      </c>
      <c r="D147" s="154" t="s">
        <v>353</v>
      </c>
      <c r="E147" s="155" t="s">
        <v>2357</v>
      </c>
      <c r="F147" s="156" t="s">
        <v>2358</v>
      </c>
      <c r="G147" s="157" t="s">
        <v>433</v>
      </c>
      <c r="H147" s="158">
        <v>2</v>
      </c>
      <c r="I147" s="159"/>
      <c r="J147" s="160">
        <f t="shared" si="0"/>
        <v>0</v>
      </c>
      <c r="K147" s="161"/>
      <c r="L147" s="162"/>
      <c r="M147" s="163" t="s">
        <v>1</v>
      </c>
      <c r="N147" s="164" t="s">
        <v>41</v>
      </c>
      <c r="P147" s="150">
        <f t="shared" si="1"/>
        <v>0</v>
      </c>
      <c r="Q147" s="150">
        <v>7.6999999999999996E-4</v>
      </c>
      <c r="R147" s="150">
        <f t="shared" si="2"/>
        <v>1.5399999999999999E-3</v>
      </c>
      <c r="S147" s="150">
        <v>0</v>
      </c>
      <c r="T147" s="151">
        <f t="shared" si="3"/>
        <v>0</v>
      </c>
      <c r="AR147" s="152" t="s">
        <v>271</v>
      </c>
      <c r="AT147" s="152" t="s">
        <v>353</v>
      </c>
      <c r="AU147" s="152" t="s">
        <v>87</v>
      </c>
      <c r="AY147" s="13" t="s">
        <v>317</v>
      </c>
      <c r="BE147" s="153">
        <f t="shared" si="4"/>
        <v>0</v>
      </c>
      <c r="BF147" s="153">
        <f t="shared" si="5"/>
        <v>0</v>
      </c>
      <c r="BG147" s="153">
        <f t="shared" si="6"/>
        <v>0</v>
      </c>
      <c r="BH147" s="153">
        <f t="shared" si="7"/>
        <v>0</v>
      </c>
      <c r="BI147" s="153">
        <f t="shared" si="8"/>
        <v>0</v>
      </c>
      <c r="BJ147" s="13" t="s">
        <v>87</v>
      </c>
      <c r="BK147" s="153">
        <f t="shared" si="9"/>
        <v>0</v>
      </c>
      <c r="BL147" s="13" t="s">
        <v>259</v>
      </c>
      <c r="BM147" s="152" t="s">
        <v>2359</v>
      </c>
    </row>
    <row r="148" spans="2:65" s="1" customFormat="1" ht="16.5" customHeight="1">
      <c r="B148" s="139"/>
      <c r="C148" s="140" t="s">
        <v>362</v>
      </c>
      <c r="D148" s="140" t="s">
        <v>319</v>
      </c>
      <c r="E148" s="141" t="s">
        <v>2360</v>
      </c>
      <c r="F148" s="142" t="s">
        <v>2361</v>
      </c>
      <c r="G148" s="143" t="s">
        <v>433</v>
      </c>
      <c r="H148" s="144">
        <v>1</v>
      </c>
      <c r="I148" s="145"/>
      <c r="J148" s="146">
        <f t="shared" si="0"/>
        <v>0</v>
      </c>
      <c r="K148" s="147"/>
      <c r="L148" s="28"/>
      <c r="M148" s="148" t="s">
        <v>1</v>
      </c>
      <c r="N148" s="149" t="s">
        <v>41</v>
      </c>
      <c r="P148" s="150">
        <f t="shared" si="1"/>
        <v>0</v>
      </c>
      <c r="Q148" s="150">
        <v>4.3999999999999999E-5</v>
      </c>
      <c r="R148" s="150">
        <f t="shared" si="2"/>
        <v>4.3999999999999999E-5</v>
      </c>
      <c r="S148" s="150">
        <v>0</v>
      </c>
      <c r="T148" s="151">
        <f t="shared" si="3"/>
        <v>0</v>
      </c>
      <c r="AR148" s="152" t="s">
        <v>259</v>
      </c>
      <c r="AT148" s="152" t="s">
        <v>319</v>
      </c>
      <c r="AU148" s="152" t="s">
        <v>87</v>
      </c>
      <c r="AY148" s="13" t="s">
        <v>317</v>
      </c>
      <c r="BE148" s="153">
        <f t="shared" si="4"/>
        <v>0</v>
      </c>
      <c r="BF148" s="153">
        <f t="shared" si="5"/>
        <v>0</v>
      </c>
      <c r="BG148" s="153">
        <f t="shared" si="6"/>
        <v>0</v>
      </c>
      <c r="BH148" s="153">
        <f t="shared" si="7"/>
        <v>0</v>
      </c>
      <c r="BI148" s="153">
        <f t="shared" si="8"/>
        <v>0</v>
      </c>
      <c r="BJ148" s="13" t="s">
        <v>87</v>
      </c>
      <c r="BK148" s="153">
        <f t="shared" si="9"/>
        <v>0</v>
      </c>
      <c r="BL148" s="13" t="s">
        <v>259</v>
      </c>
      <c r="BM148" s="152" t="s">
        <v>2362</v>
      </c>
    </row>
    <row r="149" spans="2:65" s="1" customFormat="1" ht="24.15" customHeight="1">
      <c r="B149" s="139"/>
      <c r="C149" s="154" t="s">
        <v>364</v>
      </c>
      <c r="D149" s="154" t="s">
        <v>353</v>
      </c>
      <c r="E149" s="155" t="s">
        <v>2363</v>
      </c>
      <c r="F149" s="156" t="s">
        <v>2364</v>
      </c>
      <c r="G149" s="157" t="s">
        <v>433</v>
      </c>
      <c r="H149" s="158">
        <v>1</v>
      </c>
      <c r="I149" s="159"/>
      <c r="J149" s="160">
        <f t="shared" si="0"/>
        <v>0</v>
      </c>
      <c r="K149" s="161"/>
      <c r="L149" s="162"/>
      <c r="M149" s="163" t="s">
        <v>1</v>
      </c>
      <c r="N149" s="164" t="s">
        <v>41</v>
      </c>
      <c r="P149" s="150">
        <f t="shared" si="1"/>
        <v>0</v>
      </c>
      <c r="Q149" s="150">
        <v>2.7E-4</v>
      </c>
      <c r="R149" s="150">
        <f t="shared" si="2"/>
        <v>2.7E-4</v>
      </c>
      <c r="S149" s="150">
        <v>0</v>
      </c>
      <c r="T149" s="151">
        <f t="shared" si="3"/>
        <v>0</v>
      </c>
      <c r="AR149" s="152" t="s">
        <v>271</v>
      </c>
      <c r="AT149" s="152" t="s">
        <v>353</v>
      </c>
      <c r="AU149" s="152" t="s">
        <v>87</v>
      </c>
      <c r="AY149" s="13" t="s">
        <v>317</v>
      </c>
      <c r="BE149" s="153">
        <f t="shared" si="4"/>
        <v>0</v>
      </c>
      <c r="BF149" s="153">
        <f t="shared" si="5"/>
        <v>0</v>
      </c>
      <c r="BG149" s="153">
        <f t="shared" si="6"/>
        <v>0</v>
      </c>
      <c r="BH149" s="153">
        <f t="shared" si="7"/>
        <v>0</v>
      </c>
      <c r="BI149" s="153">
        <f t="shared" si="8"/>
        <v>0</v>
      </c>
      <c r="BJ149" s="13" t="s">
        <v>87</v>
      </c>
      <c r="BK149" s="153">
        <f t="shared" si="9"/>
        <v>0</v>
      </c>
      <c r="BL149" s="13" t="s">
        <v>259</v>
      </c>
      <c r="BM149" s="152" t="s">
        <v>2365</v>
      </c>
    </row>
    <row r="150" spans="2:65" s="1" customFormat="1" ht="16.5" customHeight="1">
      <c r="B150" s="139"/>
      <c r="C150" s="140" t="s">
        <v>368</v>
      </c>
      <c r="D150" s="140" t="s">
        <v>319</v>
      </c>
      <c r="E150" s="141" t="s">
        <v>2366</v>
      </c>
      <c r="F150" s="142" t="s">
        <v>2367</v>
      </c>
      <c r="G150" s="143" t="s">
        <v>452</v>
      </c>
      <c r="H150" s="144">
        <v>36.844999999999999</v>
      </c>
      <c r="I150" s="145"/>
      <c r="J150" s="146">
        <f t="shared" si="0"/>
        <v>0</v>
      </c>
      <c r="K150" s="147"/>
      <c r="L150" s="28"/>
      <c r="M150" s="148" t="s">
        <v>1</v>
      </c>
      <c r="N150" s="149" t="s">
        <v>41</v>
      </c>
      <c r="P150" s="150">
        <f t="shared" si="1"/>
        <v>0</v>
      </c>
      <c r="Q150" s="150">
        <v>0</v>
      </c>
      <c r="R150" s="150">
        <f t="shared" si="2"/>
        <v>0</v>
      </c>
      <c r="S150" s="150">
        <v>0</v>
      </c>
      <c r="T150" s="151">
        <f t="shared" si="3"/>
        <v>0</v>
      </c>
      <c r="AR150" s="152" t="s">
        <v>259</v>
      </c>
      <c r="AT150" s="152" t="s">
        <v>319</v>
      </c>
      <c r="AU150" s="152" t="s">
        <v>87</v>
      </c>
      <c r="AY150" s="13" t="s">
        <v>317</v>
      </c>
      <c r="BE150" s="153">
        <f t="shared" si="4"/>
        <v>0</v>
      </c>
      <c r="BF150" s="153">
        <f t="shared" si="5"/>
        <v>0</v>
      </c>
      <c r="BG150" s="153">
        <f t="shared" si="6"/>
        <v>0</v>
      </c>
      <c r="BH150" s="153">
        <f t="shared" si="7"/>
        <v>0</v>
      </c>
      <c r="BI150" s="153">
        <f t="shared" si="8"/>
        <v>0</v>
      </c>
      <c r="BJ150" s="13" t="s">
        <v>87</v>
      </c>
      <c r="BK150" s="153">
        <f t="shared" si="9"/>
        <v>0</v>
      </c>
      <c r="BL150" s="13" t="s">
        <v>259</v>
      </c>
      <c r="BM150" s="152" t="s">
        <v>2368</v>
      </c>
    </row>
    <row r="151" spans="2:65" s="1" customFormat="1" ht="33" customHeight="1">
      <c r="B151" s="139"/>
      <c r="C151" s="140" t="s">
        <v>372</v>
      </c>
      <c r="D151" s="140" t="s">
        <v>319</v>
      </c>
      <c r="E151" s="141" t="s">
        <v>2369</v>
      </c>
      <c r="F151" s="142" t="s">
        <v>2370</v>
      </c>
      <c r="G151" s="143" t="s">
        <v>356</v>
      </c>
      <c r="H151" s="144">
        <v>6.3E-2</v>
      </c>
      <c r="I151" s="145"/>
      <c r="J151" s="146">
        <f t="shared" si="0"/>
        <v>0</v>
      </c>
      <c r="K151" s="147"/>
      <c r="L151" s="28"/>
      <c r="M151" s="148" t="s">
        <v>1</v>
      </c>
      <c r="N151" s="149" t="s">
        <v>41</v>
      </c>
      <c r="P151" s="150">
        <f t="shared" si="1"/>
        <v>0</v>
      </c>
      <c r="Q151" s="150">
        <v>0</v>
      </c>
      <c r="R151" s="150">
        <f t="shared" si="2"/>
        <v>0</v>
      </c>
      <c r="S151" s="150">
        <v>0</v>
      </c>
      <c r="T151" s="151">
        <f t="shared" si="3"/>
        <v>0</v>
      </c>
      <c r="AR151" s="152" t="s">
        <v>259</v>
      </c>
      <c r="AT151" s="152" t="s">
        <v>319</v>
      </c>
      <c r="AU151" s="152" t="s">
        <v>87</v>
      </c>
      <c r="AY151" s="13" t="s">
        <v>317</v>
      </c>
      <c r="BE151" s="153">
        <f t="shared" si="4"/>
        <v>0</v>
      </c>
      <c r="BF151" s="153">
        <f t="shared" si="5"/>
        <v>0</v>
      </c>
      <c r="BG151" s="153">
        <f t="shared" si="6"/>
        <v>0</v>
      </c>
      <c r="BH151" s="153">
        <f t="shared" si="7"/>
        <v>0</v>
      </c>
      <c r="BI151" s="153">
        <f t="shared" si="8"/>
        <v>0</v>
      </c>
      <c r="BJ151" s="13" t="s">
        <v>87</v>
      </c>
      <c r="BK151" s="153">
        <f t="shared" si="9"/>
        <v>0</v>
      </c>
      <c r="BL151" s="13" t="s">
        <v>259</v>
      </c>
      <c r="BM151" s="152" t="s">
        <v>2371</v>
      </c>
    </row>
    <row r="152" spans="2:65" s="11" customFormat="1" ht="25.95" customHeight="1">
      <c r="B152" s="127"/>
      <c r="D152" s="128" t="s">
        <v>74</v>
      </c>
      <c r="E152" s="129" t="s">
        <v>2372</v>
      </c>
      <c r="F152" s="129" t="s">
        <v>2373</v>
      </c>
      <c r="I152" s="130"/>
      <c r="J152" s="131">
        <f>BK152</f>
        <v>0</v>
      </c>
      <c r="L152" s="127"/>
      <c r="M152" s="132"/>
      <c r="P152" s="133">
        <f>P153+P172+P178+P214</f>
        <v>0</v>
      </c>
      <c r="R152" s="133">
        <f>R153+R172+R178+R214</f>
        <v>0.39367307972999999</v>
      </c>
      <c r="T152" s="134">
        <f>T153+T172+T178+T214</f>
        <v>0</v>
      </c>
      <c r="AR152" s="128" t="s">
        <v>87</v>
      </c>
      <c r="AT152" s="135" t="s">
        <v>74</v>
      </c>
      <c r="AU152" s="135" t="s">
        <v>75</v>
      </c>
      <c r="AY152" s="128" t="s">
        <v>317</v>
      </c>
      <c r="BK152" s="136">
        <f>BK153+BK172+BK178+BK214</f>
        <v>0</v>
      </c>
    </row>
    <row r="153" spans="2:65" s="11" customFormat="1" ht="22.8" customHeight="1">
      <c r="B153" s="127"/>
      <c r="D153" s="128" t="s">
        <v>74</v>
      </c>
      <c r="E153" s="137" t="s">
        <v>1765</v>
      </c>
      <c r="F153" s="137" t="s">
        <v>2374</v>
      </c>
      <c r="I153" s="130"/>
      <c r="J153" s="138">
        <f>BK153</f>
        <v>0</v>
      </c>
      <c r="L153" s="127"/>
      <c r="M153" s="132"/>
      <c r="P153" s="133">
        <f>SUM(P154:P171)</f>
        <v>0</v>
      </c>
      <c r="R153" s="133">
        <f>SUM(R154:R171)</f>
        <v>2.7882649999999998E-3</v>
      </c>
      <c r="T153" s="134">
        <f>SUM(T154:T171)</f>
        <v>0</v>
      </c>
      <c r="AR153" s="128" t="s">
        <v>87</v>
      </c>
      <c r="AT153" s="135" t="s">
        <v>74</v>
      </c>
      <c r="AU153" s="135" t="s">
        <v>82</v>
      </c>
      <c r="AY153" s="128" t="s">
        <v>317</v>
      </c>
      <c r="BK153" s="136">
        <f>SUM(BK154:BK171)</f>
        <v>0</v>
      </c>
    </row>
    <row r="154" spans="2:65" s="1" customFormat="1" ht="24.15" customHeight="1">
      <c r="B154" s="139"/>
      <c r="C154" s="140" t="s">
        <v>377</v>
      </c>
      <c r="D154" s="140" t="s">
        <v>319</v>
      </c>
      <c r="E154" s="141" t="s">
        <v>2375</v>
      </c>
      <c r="F154" s="142" t="s">
        <v>2376</v>
      </c>
      <c r="G154" s="143" t="s">
        <v>452</v>
      </c>
      <c r="H154" s="144">
        <v>31.364999999999998</v>
      </c>
      <c r="I154" s="145"/>
      <c r="J154" s="146">
        <f>ROUND(I154*H154,2)</f>
        <v>0</v>
      </c>
      <c r="K154" s="147"/>
      <c r="L154" s="28"/>
      <c r="M154" s="148" t="s">
        <v>1</v>
      </c>
      <c r="N154" s="149" t="s">
        <v>41</v>
      </c>
      <c r="P154" s="150">
        <f>O154*H154</f>
        <v>0</v>
      </c>
      <c r="Q154" s="150">
        <v>9.0000000000000002E-6</v>
      </c>
      <c r="R154" s="150">
        <f>Q154*H154</f>
        <v>2.8228500000000001E-4</v>
      </c>
      <c r="S154" s="150">
        <v>0</v>
      </c>
      <c r="T154" s="151">
        <f>S154*H154</f>
        <v>0</v>
      </c>
      <c r="AR154" s="152" t="s">
        <v>372</v>
      </c>
      <c r="AT154" s="152" t="s">
        <v>319</v>
      </c>
      <c r="AU154" s="152" t="s">
        <v>87</v>
      </c>
      <c r="AY154" s="13" t="s">
        <v>317</v>
      </c>
      <c r="BE154" s="153">
        <f>IF(N154="základná",J154,0)</f>
        <v>0</v>
      </c>
      <c r="BF154" s="153">
        <f>IF(N154="znížená",J154,0)</f>
        <v>0</v>
      </c>
      <c r="BG154" s="153">
        <f>IF(N154="zákl. prenesená",J154,0)</f>
        <v>0</v>
      </c>
      <c r="BH154" s="153">
        <f>IF(N154="zníž. prenesená",J154,0)</f>
        <v>0</v>
      </c>
      <c r="BI154" s="153">
        <f>IF(N154="nulová",J154,0)</f>
        <v>0</v>
      </c>
      <c r="BJ154" s="13" t="s">
        <v>87</v>
      </c>
      <c r="BK154" s="153">
        <f>ROUND(I154*H154,2)</f>
        <v>0</v>
      </c>
      <c r="BL154" s="13" t="s">
        <v>372</v>
      </c>
      <c r="BM154" s="152" t="s">
        <v>2377</v>
      </c>
    </row>
    <row r="155" spans="2:65" s="1" customFormat="1" ht="33" customHeight="1">
      <c r="B155" s="139"/>
      <c r="C155" s="154" t="s">
        <v>383</v>
      </c>
      <c r="D155" s="154" t="s">
        <v>353</v>
      </c>
      <c r="E155" s="155" t="s">
        <v>2378</v>
      </c>
      <c r="F155" s="156" t="s">
        <v>2379</v>
      </c>
      <c r="G155" s="157" t="s">
        <v>452</v>
      </c>
      <c r="H155" s="158">
        <v>5.5129999999999999</v>
      </c>
      <c r="I155" s="159"/>
      <c r="J155" s="160">
        <f>ROUND(I155*H155,2)</f>
        <v>0</v>
      </c>
      <c r="K155" s="161"/>
      <c r="L155" s="162"/>
      <c r="M155" s="163" t="s">
        <v>1</v>
      </c>
      <c r="N155" s="164" t="s">
        <v>41</v>
      </c>
      <c r="P155" s="150">
        <f>O155*H155</f>
        <v>0</v>
      </c>
      <c r="Q155" s="150">
        <v>4.0000000000000003E-5</v>
      </c>
      <c r="R155" s="150">
        <f>Q155*H155</f>
        <v>2.2052000000000001E-4</v>
      </c>
      <c r="S155" s="150">
        <v>0</v>
      </c>
      <c r="T155" s="151">
        <f>S155*H155</f>
        <v>0</v>
      </c>
      <c r="AR155" s="152" t="s">
        <v>529</v>
      </c>
      <c r="AT155" s="152" t="s">
        <v>353</v>
      </c>
      <c r="AU155" s="152" t="s">
        <v>87</v>
      </c>
      <c r="AY155" s="13" t="s">
        <v>317</v>
      </c>
      <c r="BE155" s="153">
        <f>IF(N155="základná",J155,0)</f>
        <v>0</v>
      </c>
      <c r="BF155" s="153">
        <f>IF(N155="znížená",J155,0)</f>
        <v>0</v>
      </c>
      <c r="BG155" s="153">
        <f>IF(N155="zákl. prenesená",J155,0)</f>
        <v>0</v>
      </c>
      <c r="BH155" s="153">
        <f>IF(N155="zníž. prenesená",J155,0)</f>
        <v>0</v>
      </c>
      <c r="BI155" s="153">
        <f>IF(N155="nulová",J155,0)</f>
        <v>0</v>
      </c>
      <c r="BJ155" s="13" t="s">
        <v>87</v>
      </c>
      <c r="BK155" s="153">
        <f>ROUND(I155*H155,2)</f>
        <v>0</v>
      </c>
      <c r="BL155" s="13" t="s">
        <v>372</v>
      </c>
      <c r="BM155" s="152" t="s">
        <v>2380</v>
      </c>
    </row>
    <row r="156" spans="2:65" s="1" customFormat="1" ht="38.4">
      <c r="B156" s="28"/>
      <c r="D156" s="170" t="s">
        <v>484</v>
      </c>
      <c r="F156" s="171" t="s">
        <v>2381</v>
      </c>
      <c r="I156" s="172"/>
      <c r="L156" s="28"/>
      <c r="M156" s="173"/>
      <c r="T156" s="55"/>
      <c r="AT156" s="13" t="s">
        <v>484</v>
      </c>
      <c r="AU156" s="13" t="s">
        <v>87</v>
      </c>
    </row>
    <row r="157" spans="2:65" s="1" customFormat="1" ht="33" customHeight="1">
      <c r="B157" s="139"/>
      <c r="C157" s="154" t="s">
        <v>385</v>
      </c>
      <c r="D157" s="154" t="s">
        <v>353</v>
      </c>
      <c r="E157" s="155" t="s">
        <v>2382</v>
      </c>
      <c r="F157" s="156" t="s">
        <v>2383</v>
      </c>
      <c r="G157" s="157" t="s">
        <v>452</v>
      </c>
      <c r="H157" s="158">
        <v>16.8</v>
      </c>
      <c r="I157" s="159"/>
      <c r="J157" s="160">
        <f>ROUND(I157*H157,2)</f>
        <v>0</v>
      </c>
      <c r="K157" s="161"/>
      <c r="L157" s="162"/>
      <c r="M157" s="163" t="s">
        <v>1</v>
      </c>
      <c r="N157" s="164" t="s">
        <v>41</v>
      </c>
      <c r="P157" s="150">
        <f>O157*H157</f>
        <v>0</v>
      </c>
      <c r="Q157" s="150">
        <v>1.0000000000000001E-5</v>
      </c>
      <c r="R157" s="150">
        <f>Q157*H157</f>
        <v>1.6800000000000002E-4</v>
      </c>
      <c r="S157" s="150">
        <v>0</v>
      </c>
      <c r="T157" s="151">
        <f>S157*H157</f>
        <v>0</v>
      </c>
      <c r="AR157" s="152" t="s">
        <v>529</v>
      </c>
      <c r="AT157" s="152" t="s">
        <v>353</v>
      </c>
      <c r="AU157" s="152" t="s">
        <v>87</v>
      </c>
      <c r="AY157" s="13" t="s">
        <v>317</v>
      </c>
      <c r="BE157" s="153">
        <f>IF(N157="základná",J157,0)</f>
        <v>0</v>
      </c>
      <c r="BF157" s="153">
        <f>IF(N157="znížená",J157,0)</f>
        <v>0</v>
      </c>
      <c r="BG157" s="153">
        <f>IF(N157="zákl. prenesená",J157,0)</f>
        <v>0</v>
      </c>
      <c r="BH157" s="153">
        <f>IF(N157="zníž. prenesená",J157,0)</f>
        <v>0</v>
      </c>
      <c r="BI157" s="153">
        <f>IF(N157="nulová",J157,0)</f>
        <v>0</v>
      </c>
      <c r="BJ157" s="13" t="s">
        <v>87</v>
      </c>
      <c r="BK157" s="153">
        <f>ROUND(I157*H157,2)</f>
        <v>0</v>
      </c>
      <c r="BL157" s="13" t="s">
        <v>372</v>
      </c>
      <c r="BM157" s="152" t="s">
        <v>2384</v>
      </c>
    </row>
    <row r="158" spans="2:65" s="1" customFormat="1" ht="38.4">
      <c r="B158" s="28"/>
      <c r="D158" s="170" t="s">
        <v>484</v>
      </c>
      <c r="F158" s="171" t="s">
        <v>2381</v>
      </c>
      <c r="I158" s="172"/>
      <c r="L158" s="28"/>
      <c r="M158" s="173"/>
      <c r="T158" s="55"/>
      <c r="AT158" s="13" t="s">
        <v>484</v>
      </c>
      <c r="AU158" s="13" t="s">
        <v>87</v>
      </c>
    </row>
    <row r="159" spans="2:65" s="1" customFormat="1" ht="33" customHeight="1">
      <c r="B159" s="139"/>
      <c r="C159" s="154" t="s">
        <v>7</v>
      </c>
      <c r="D159" s="154" t="s">
        <v>353</v>
      </c>
      <c r="E159" s="155" t="s">
        <v>2385</v>
      </c>
      <c r="F159" s="156" t="s">
        <v>2386</v>
      </c>
      <c r="G159" s="157" t="s">
        <v>452</v>
      </c>
      <c r="H159" s="158">
        <v>8.1059999999999999</v>
      </c>
      <c r="I159" s="159"/>
      <c r="J159" s="160">
        <f>ROUND(I159*H159,2)</f>
        <v>0</v>
      </c>
      <c r="K159" s="161"/>
      <c r="L159" s="162"/>
      <c r="M159" s="163" t="s">
        <v>1</v>
      </c>
      <c r="N159" s="164" t="s">
        <v>41</v>
      </c>
      <c r="P159" s="150">
        <f>O159*H159</f>
        <v>0</v>
      </c>
      <c r="Q159" s="150">
        <v>9.0000000000000006E-5</v>
      </c>
      <c r="R159" s="150">
        <f>Q159*H159</f>
        <v>7.2953999999999998E-4</v>
      </c>
      <c r="S159" s="150">
        <v>0</v>
      </c>
      <c r="T159" s="151">
        <f>S159*H159</f>
        <v>0</v>
      </c>
      <c r="AR159" s="152" t="s">
        <v>529</v>
      </c>
      <c r="AT159" s="152" t="s">
        <v>353</v>
      </c>
      <c r="AU159" s="152" t="s">
        <v>87</v>
      </c>
      <c r="AY159" s="13" t="s">
        <v>317</v>
      </c>
      <c r="BE159" s="153">
        <f>IF(N159="základná",J159,0)</f>
        <v>0</v>
      </c>
      <c r="BF159" s="153">
        <f>IF(N159="znížená",J159,0)</f>
        <v>0</v>
      </c>
      <c r="BG159" s="153">
        <f>IF(N159="zákl. prenesená",J159,0)</f>
        <v>0</v>
      </c>
      <c r="BH159" s="153">
        <f>IF(N159="zníž. prenesená",J159,0)</f>
        <v>0</v>
      </c>
      <c r="BI159" s="153">
        <f>IF(N159="nulová",J159,0)</f>
        <v>0</v>
      </c>
      <c r="BJ159" s="13" t="s">
        <v>87</v>
      </c>
      <c r="BK159" s="153">
        <f>ROUND(I159*H159,2)</f>
        <v>0</v>
      </c>
      <c r="BL159" s="13" t="s">
        <v>372</v>
      </c>
      <c r="BM159" s="152" t="s">
        <v>2387</v>
      </c>
    </row>
    <row r="160" spans="2:65" s="1" customFormat="1" ht="38.4">
      <c r="B160" s="28"/>
      <c r="D160" s="170" t="s">
        <v>484</v>
      </c>
      <c r="F160" s="171" t="s">
        <v>2381</v>
      </c>
      <c r="I160" s="172"/>
      <c r="L160" s="28"/>
      <c r="M160" s="173"/>
      <c r="T160" s="55"/>
      <c r="AT160" s="13" t="s">
        <v>484</v>
      </c>
      <c r="AU160" s="13" t="s">
        <v>87</v>
      </c>
    </row>
    <row r="161" spans="2:65" s="1" customFormat="1" ht="33" customHeight="1">
      <c r="B161" s="139"/>
      <c r="C161" s="154" t="s">
        <v>388</v>
      </c>
      <c r="D161" s="154" t="s">
        <v>353</v>
      </c>
      <c r="E161" s="155" t="s">
        <v>2388</v>
      </c>
      <c r="F161" s="156" t="s">
        <v>2389</v>
      </c>
      <c r="G161" s="157" t="s">
        <v>452</v>
      </c>
      <c r="H161" s="158">
        <v>1.869</v>
      </c>
      <c r="I161" s="159"/>
      <c r="J161" s="160">
        <f>ROUND(I161*H161,2)</f>
        <v>0</v>
      </c>
      <c r="K161" s="161"/>
      <c r="L161" s="162"/>
      <c r="M161" s="163" t="s">
        <v>1</v>
      </c>
      <c r="N161" s="164" t="s">
        <v>41</v>
      </c>
      <c r="P161" s="150">
        <f>O161*H161</f>
        <v>0</v>
      </c>
      <c r="Q161" s="150">
        <v>8.0000000000000007E-5</v>
      </c>
      <c r="R161" s="150">
        <f>Q161*H161</f>
        <v>1.4952000000000002E-4</v>
      </c>
      <c r="S161" s="150">
        <v>0</v>
      </c>
      <c r="T161" s="151">
        <f>S161*H161</f>
        <v>0</v>
      </c>
      <c r="AR161" s="152" t="s">
        <v>529</v>
      </c>
      <c r="AT161" s="152" t="s">
        <v>353</v>
      </c>
      <c r="AU161" s="152" t="s">
        <v>87</v>
      </c>
      <c r="AY161" s="13" t="s">
        <v>317</v>
      </c>
      <c r="BE161" s="153">
        <f>IF(N161="základná",J161,0)</f>
        <v>0</v>
      </c>
      <c r="BF161" s="153">
        <f>IF(N161="znížená",J161,0)</f>
        <v>0</v>
      </c>
      <c r="BG161" s="153">
        <f>IF(N161="zákl. prenesená",J161,0)</f>
        <v>0</v>
      </c>
      <c r="BH161" s="153">
        <f>IF(N161="zníž. prenesená",J161,0)</f>
        <v>0</v>
      </c>
      <c r="BI161" s="153">
        <f>IF(N161="nulová",J161,0)</f>
        <v>0</v>
      </c>
      <c r="BJ161" s="13" t="s">
        <v>87</v>
      </c>
      <c r="BK161" s="153">
        <f>ROUND(I161*H161,2)</f>
        <v>0</v>
      </c>
      <c r="BL161" s="13" t="s">
        <v>372</v>
      </c>
      <c r="BM161" s="152" t="s">
        <v>2390</v>
      </c>
    </row>
    <row r="162" spans="2:65" s="1" customFormat="1" ht="38.4">
      <c r="B162" s="28"/>
      <c r="D162" s="170" t="s">
        <v>484</v>
      </c>
      <c r="F162" s="171" t="s">
        <v>2381</v>
      </c>
      <c r="I162" s="172"/>
      <c r="L162" s="28"/>
      <c r="M162" s="173"/>
      <c r="T162" s="55"/>
      <c r="AT162" s="13" t="s">
        <v>484</v>
      </c>
      <c r="AU162" s="13" t="s">
        <v>87</v>
      </c>
    </row>
    <row r="163" spans="2:65" s="1" customFormat="1" ht="24.15" customHeight="1">
      <c r="B163" s="139"/>
      <c r="C163" s="140" t="s">
        <v>392</v>
      </c>
      <c r="D163" s="140" t="s">
        <v>319</v>
      </c>
      <c r="E163" s="141" t="s">
        <v>2391</v>
      </c>
      <c r="F163" s="142" t="s">
        <v>2392</v>
      </c>
      <c r="G163" s="143" t="s">
        <v>452</v>
      </c>
      <c r="H163" s="144">
        <v>12.065</v>
      </c>
      <c r="I163" s="145"/>
      <c r="J163" s="146">
        <f>ROUND(I163*H163,2)</f>
        <v>0</v>
      </c>
      <c r="K163" s="147"/>
      <c r="L163" s="28"/>
      <c r="M163" s="148" t="s">
        <v>1</v>
      </c>
      <c r="N163" s="149" t="s">
        <v>41</v>
      </c>
      <c r="P163" s="150">
        <f>O163*H163</f>
        <v>0</v>
      </c>
      <c r="Q163" s="150">
        <v>2.0000000000000002E-5</v>
      </c>
      <c r="R163" s="150">
        <f>Q163*H163</f>
        <v>2.4130000000000001E-4</v>
      </c>
      <c r="S163" s="150">
        <v>0</v>
      </c>
      <c r="T163" s="151">
        <f>S163*H163</f>
        <v>0</v>
      </c>
      <c r="AR163" s="152" t="s">
        <v>372</v>
      </c>
      <c r="AT163" s="152" t="s">
        <v>319</v>
      </c>
      <c r="AU163" s="152" t="s">
        <v>87</v>
      </c>
      <c r="AY163" s="13" t="s">
        <v>317</v>
      </c>
      <c r="BE163" s="153">
        <f>IF(N163="základná",J163,0)</f>
        <v>0</v>
      </c>
      <c r="BF163" s="153">
        <f>IF(N163="znížená",J163,0)</f>
        <v>0</v>
      </c>
      <c r="BG163" s="153">
        <f>IF(N163="zákl. prenesená",J163,0)</f>
        <v>0</v>
      </c>
      <c r="BH163" s="153">
        <f>IF(N163="zníž. prenesená",J163,0)</f>
        <v>0</v>
      </c>
      <c r="BI163" s="153">
        <f>IF(N163="nulová",J163,0)</f>
        <v>0</v>
      </c>
      <c r="BJ163" s="13" t="s">
        <v>87</v>
      </c>
      <c r="BK163" s="153">
        <f>ROUND(I163*H163,2)</f>
        <v>0</v>
      </c>
      <c r="BL163" s="13" t="s">
        <v>372</v>
      </c>
      <c r="BM163" s="152" t="s">
        <v>2393</v>
      </c>
    </row>
    <row r="164" spans="2:65" s="1" customFormat="1" ht="33" customHeight="1">
      <c r="B164" s="139"/>
      <c r="C164" s="154" t="s">
        <v>396</v>
      </c>
      <c r="D164" s="154" t="s">
        <v>353</v>
      </c>
      <c r="E164" s="155" t="s">
        <v>2394</v>
      </c>
      <c r="F164" s="156" t="s">
        <v>2395</v>
      </c>
      <c r="G164" s="157" t="s">
        <v>452</v>
      </c>
      <c r="H164" s="158">
        <v>12.065</v>
      </c>
      <c r="I164" s="159"/>
      <c r="J164" s="160">
        <f>ROUND(I164*H164,2)</f>
        <v>0</v>
      </c>
      <c r="K164" s="161"/>
      <c r="L164" s="162"/>
      <c r="M164" s="163" t="s">
        <v>1</v>
      </c>
      <c r="N164" s="164" t="s">
        <v>41</v>
      </c>
      <c r="P164" s="150">
        <f>O164*H164</f>
        <v>0</v>
      </c>
      <c r="Q164" s="150">
        <v>1.0000000000000001E-5</v>
      </c>
      <c r="R164" s="150">
        <f>Q164*H164</f>
        <v>1.2065000000000001E-4</v>
      </c>
      <c r="S164" s="150">
        <v>0</v>
      </c>
      <c r="T164" s="151">
        <f>S164*H164</f>
        <v>0</v>
      </c>
      <c r="AR164" s="152" t="s">
        <v>529</v>
      </c>
      <c r="AT164" s="152" t="s">
        <v>353</v>
      </c>
      <c r="AU164" s="152" t="s">
        <v>87</v>
      </c>
      <c r="AY164" s="13" t="s">
        <v>317</v>
      </c>
      <c r="BE164" s="153">
        <f>IF(N164="základná",J164,0)</f>
        <v>0</v>
      </c>
      <c r="BF164" s="153">
        <f>IF(N164="znížená",J164,0)</f>
        <v>0</v>
      </c>
      <c r="BG164" s="153">
        <f>IF(N164="zákl. prenesená",J164,0)</f>
        <v>0</v>
      </c>
      <c r="BH164" s="153">
        <f>IF(N164="zníž. prenesená",J164,0)</f>
        <v>0</v>
      </c>
      <c r="BI164" s="153">
        <f>IF(N164="nulová",J164,0)</f>
        <v>0</v>
      </c>
      <c r="BJ164" s="13" t="s">
        <v>87</v>
      </c>
      <c r="BK164" s="153">
        <f>ROUND(I164*H164,2)</f>
        <v>0</v>
      </c>
      <c r="BL164" s="13" t="s">
        <v>372</v>
      </c>
      <c r="BM164" s="152" t="s">
        <v>2396</v>
      </c>
    </row>
    <row r="165" spans="2:65" s="1" customFormat="1" ht="38.4">
      <c r="B165" s="28"/>
      <c r="D165" s="170" t="s">
        <v>484</v>
      </c>
      <c r="F165" s="171" t="s">
        <v>2381</v>
      </c>
      <c r="I165" s="172"/>
      <c r="L165" s="28"/>
      <c r="M165" s="173"/>
      <c r="T165" s="55"/>
      <c r="AT165" s="13" t="s">
        <v>484</v>
      </c>
      <c r="AU165" s="13" t="s">
        <v>87</v>
      </c>
    </row>
    <row r="166" spans="2:65" s="1" customFormat="1" ht="21.75" customHeight="1">
      <c r="B166" s="139"/>
      <c r="C166" s="140" t="s">
        <v>398</v>
      </c>
      <c r="D166" s="140" t="s">
        <v>319</v>
      </c>
      <c r="E166" s="141" t="s">
        <v>2397</v>
      </c>
      <c r="F166" s="142" t="s">
        <v>2398</v>
      </c>
      <c r="G166" s="143" t="s">
        <v>452</v>
      </c>
      <c r="H166" s="144">
        <v>9.67</v>
      </c>
      <c r="I166" s="145"/>
      <c r="J166" s="146">
        <f>ROUND(I166*H166,2)</f>
        <v>0</v>
      </c>
      <c r="K166" s="147"/>
      <c r="L166" s="28"/>
      <c r="M166" s="148" t="s">
        <v>1</v>
      </c>
      <c r="N166" s="149" t="s">
        <v>41</v>
      </c>
      <c r="P166" s="150">
        <f>O166*H166</f>
        <v>0</v>
      </c>
      <c r="Q166" s="150">
        <v>3.3000000000000003E-5</v>
      </c>
      <c r="R166" s="150">
        <f>Q166*H166</f>
        <v>3.1911E-4</v>
      </c>
      <c r="S166" s="150">
        <v>0</v>
      </c>
      <c r="T166" s="151">
        <f>S166*H166</f>
        <v>0</v>
      </c>
      <c r="AR166" s="152" t="s">
        <v>372</v>
      </c>
      <c r="AT166" s="152" t="s">
        <v>319</v>
      </c>
      <c r="AU166" s="152" t="s">
        <v>87</v>
      </c>
      <c r="AY166" s="13" t="s">
        <v>317</v>
      </c>
      <c r="BE166" s="153">
        <f>IF(N166="základná",J166,0)</f>
        <v>0</v>
      </c>
      <c r="BF166" s="153">
        <f>IF(N166="znížená",J166,0)</f>
        <v>0</v>
      </c>
      <c r="BG166" s="153">
        <f>IF(N166="zákl. prenesená",J166,0)</f>
        <v>0</v>
      </c>
      <c r="BH166" s="153">
        <f>IF(N166="zníž. prenesená",J166,0)</f>
        <v>0</v>
      </c>
      <c r="BI166" s="153">
        <f>IF(N166="nulová",J166,0)</f>
        <v>0</v>
      </c>
      <c r="BJ166" s="13" t="s">
        <v>87</v>
      </c>
      <c r="BK166" s="153">
        <f>ROUND(I166*H166,2)</f>
        <v>0</v>
      </c>
      <c r="BL166" s="13" t="s">
        <v>372</v>
      </c>
      <c r="BM166" s="152" t="s">
        <v>2399</v>
      </c>
    </row>
    <row r="167" spans="2:65" s="1" customFormat="1" ht="33" customHeight="1">
      <c r="B167" s="139"/>
      <c r="C167" s="154" t="s">
        <v>402</v>
      </c>
      <c r="D167" s="154" t="s">
        <v>353</v>
      </c>
      <c r="E167" s="155" t="s">
        <v>2400</v>
      </c>
      <c r="F167" s="156" t="s">
        <v>2401</v>
      </c>
      <c r="G167" s="157" t="s">
        <v>452</v>
      </c>
      <c r="H167" s="158">
        <v>7.9589999999999996</v>
      </c>
      <c r="I167" s="159"/>
      <c r="J167" s="160">
        <f>ROUND(I167*H167,2)</f>
        <v>0</v>
      </c>
      <c r="K167" s="161"/>
      <c r="L167" s="162"/>
      <c r="M167" s="163" t="s">
        <v>1</v>
      </c>
      <c r="N167" s="164" t="s">
        <v>41</v>
      </c>
      <c r="P167" s="150">
        <f>O167*H167</f>
        <v>0</v>
      </c>
      <c r="Q167" s="150">
        <v>6.0000000000000002E-5</v>
      </c>
      <c r="R167" s="150">
        <f>Q167*H167</f>
        <v>4.7753999999999998E-4</v>
      </c>
      <c r="S167" s="150">
        <v>0</v>
      </c>
      <c r="T167" s="151">
        <f>S167*H167</f>
        <v>0</v>
      </c>
      <c r="AR167" s="152" t="s">
        <v>529</v>
      </c>
      <c r="AT167" s="152" t="s">
        <v>353</v>
      </c>
      <c r="AU167" s="152" t="s">
        <v>87</v>
      </c>
      <c r="AY167" s="13" t="s">
        <v>317</v>
      </c>
      <c r="BE167" s="153">
        <f>IF(N167="základná",J167,0)</f>
        <v>0</v>
      </c>
      <c r="BF167" s="153">
        <f>IF(N167="znížená",J167,0)</f>
        <v>0</v>
      </c>
      <c r="BG167" s="153">
        <f>IF(N167="zákl. prenesená",J167,0)</f>
        <v>0</v>
      </c>
      <c r="BH167" s="153">
        <f>IF(N167="zníž. prenesená",J167,0)</f>
        <v>0</v>
      </c>
      <c r="BI167" s="153">
        <f>IF(N167="nulová",J167,0)</f>
        <v>0</v>
      </c>
      <c r="BJ167" s="13" t="s">
        <v>87</v>
      </c>
      <c r="BK167" s="153">
        <f>ROUND(I167*H167,2)</f>
        <v>0</v>
      </c>
      <c r="BL167" s="13" t="s">
        <v>372</v>
      </c>
      <c r="BM167" s="152" t="s">
        <v>2402</v>
      </c>
    </row>
    <row r="168" spans="2:65" s="1" customFormat="1" ht="38.4">
      <c r="B168" s="28"/>
      <c r="D168" s="170" t="s">
        <v>484</v>
      </c>
      <c r="F168" s="171" t="s">
        <v>2381</v>
      </c>
      <c r="I168" s="172"/>
      <c r="L168" s="28"/>
      <c r="M168" s="173"/>
      <c r="T168" s="55"/>
      <c r="AT168" s="13" t="s">
        <v>484</v>
      </c>
      <c r="AU168" s="13" t="s">
        <v>87</v>
      </c>
    </row>
    <row r="169" spans="2:65" s="1" customFormat="1" ht="33" customHeight="1">
      <c r="B169" s="139"/>
      <c r="C169" s="154" t="s">
        <v>408</v>
      </c>
      <c r="D169" s="154" t="s">
        <v>353</v>
      </c>
      <c r="E169" s="155" t="s">
        <v>2403</v>
      </c>
      <c r="F169" s="156" t="s">
        <v>2404</v>
      </c>
      <c r="G169" s="157" t="s">
        <v>452</v>
      </c>
      <c r="H169" s="158">
        <v>1.9950000000000001</v>
      </c>
      <c r="I169" s="159"/>
      <c r="J169" s="160">
        <f>ROUND(I169*H169,2)</f>
        <v>0</v>
      </c>
      <c r="K169" s="161"/>
      <c r="L169" s="162"/>
      <c r="M169" s="163" t="s">
        <v>1</v>
      </c>
      <c r="N169" s="164" t="s">
        <v>41</v>
      </c>
      <c r="P169" s="150">
        <f>O169*H169</f>
        <v>0</v>
      </c>
      <c r="Q169" s="150">
        <v>4.0000000000000003E-5</v>
      </c>
      <c r="R169" s="150">
        <f>Q169*H169</f>
        <v>7.9800000000000015E-5</v>
      </c>
      <c r="S169" s="150">
        <v>0</v>
      </c>
      <c r="T169" s="151">
        <f>S169*H169</f>
        <v>0</v>
      </c>
      <c r="AR169" s="152" t="s">
        <v>529</v>
      </c>
      <c r="AT169" s="152" t="s">
        <v>353</v>
      </c>
      <c r="AU169" s="152" t="s">
        <v>87</v>
      </c>
      <c r="AY169" s="13" t="s">
        <v>317</v>
      </c>
      <c r="BE169" s="153">
        <f>IF(N169="základná",J169,0)</f>
        <v>0</v>
      </c>
      <c r="BF169" s="153">
        <f>IF(N169="znížená",J169,0)</f>
        <v>0</v>
      </c>
      <c r="BG169" s="153">
        <f>IF(N169="zákl. prenesená",J169,0)</f>
        <v>0</v>
      </c>
      <c r="BH169" s="153">
        <f>IF(N169="zníž. prenesená",J169,0)</f>
        <v>0</v>
      </c>
      <c r="BI169" s="153">
        <f>IF(N169="nulová",J169,0)</f>
        <v>0</v>
      </c>
      <c r="BJ169" s="13" t="s">
        <v>87</v>
      </c>
      <c r="BK169" s="153">
        <f>ROUND(I169*H169,2)</f>
        <v>0</v>
      </c>
      <c r="BL169" s="13" t="s">
        <v>372</v>
      </c>
      <c r="BM169" s="152" t="s">
        <v>2405</v>
      </c>
    </row>
    <row r="170" spans="2:65" s="1" customFormat="1" ht="38.4">
      <c r="B170" s="28"/>
      <c r="D170" s="170" t="s">
        <v>484</v>
      </c>
      <c r="F170" s="171" t="s">
        <v>2381</v>
      </c>
      <c r="I170" s="172"/>
      <c r="L170" s="28"/>
      <c r="M170" s="173"/>
      <c r="T170" s="55"/>
      <c r="AT170" s="13" t="s">
        <v>484</v>
      </c>
      <c r="AU170" s="13" t="s">
        <v>87</v>
      </c>
    </row>
    <row r="171" spans="2:65" s="1" customFormat="1" ht="24.15" customHeight="1">
      <c r="B171" s="139"/>
      <c r="C171" s="140" t="s">
        <v>410</v>
      </c>
      <c r="D171" s="140" t="s">
        <v>319</v>
      </c>
      <c r="E171" s="141" t="s">
        <v>2406</v>
      </c>
      <c r="F171" s="142" t="s">
        <v>2407</v>
      </c>
      <c r="G171" s="143" t="s">
        <v>652</v>
      </c>
      <c r="H171" s="176"/>
      <c r="I171" s="145"/>
      <c r="J171" s="146">
        <f>ROUND(I171*H171,2)</f>
        <v>0</v>
      </c>
      <c r="K171" s="147"/>
      <c r="L171" s="28"/>
      <c r="M171" s="148" t="s">
        <v>1</v>
      </c>
      <c r="N171" s="149" t="s">
        <v>41</v>
      </c>
      <c r="P171" s="150">
        <f>O171*H171</f>
        <v>0</v>
      </c>
      <c r="Q171" s="150">
        <v>0</v>
      </c>
      <c r="R171" s="150">
        <f>Q171*H171</f>
        <v>0</v>
      </c>
      <c r="S171" s="150">
        <v>0</v>
      </c>
      <c r="T171" s="151">
        <f>S171*H171</f>
        <v>0</v>
      </c>
      <c r="AR171" s="152" t="s">
        <v>372</v>
      </c>
      <c r="AT171" s="152" t="s">
        <v>319</v>
      </c>
      <c r="AU171" s="152" t="s">
        <v>87</v>
      </c>
      <c r="AY171" s="13" t="s">
        <v>317</v>
      </c>
      <c r="BE171" s="153">
        <f>IF(N171="základná",J171,0)</f>
        <v>0</v>
      </c>
      <c r="BF171" s="153">
        <f>IF(N171="znížená",J171,0)</f>
        <v>0</v>
      </c>
      <c r="BG171" s="153">
        <f>IF(N171="zákl. prenesená",J171,0)</f>
        <v>0</v>
      </c>
      <c r="BH171" s="153">
        <f>IF(N171="zníž. prenesená",J171,0)</f>
        <v>0</v>
      </c>
      <c r="BI171" s="153">
        <f>IF(N171="nulová",J171,0)</f>
        <v>0</v>
      </c>
      <c r="BJ171" s="13" t="s">
        <v>87</v>
      </c>
      <c r="BK171" s="153">
        <f>ROUND(I171*H171,2)</f>
        <v>0</v>
      </c>
      <c r="BL171" s="13" t="s">
        <v>372</v>
      </c>
      <c r="BM171" s="152" t="s">
        <v>2408</v>
      </c>
    </row>
    <row r="172" spans="2:65" s="11" customFormat="1" ht="22.8" customHeight="1">
      <c r="B172" s="127"/>
      <c r="D172" s="128" t="s">
        <v>74</v>
      </c>
      <c r="E172" s="137" t="s">
        <v>2409</v>
      </c>
      <c r="F172" s="137" t="s">
        <v>2410</v>
      </c>
      <c r="I172" s="130"/>
      <c r="J172" s="138">
        <f>BK172</f>
        <v>0</v>
      </c>
      <c r="L172" s="127"/>
      <c r="M172" s="132"/>
      <c r="P172" s="133">
        <f>SUM(P173:P177)</f>
        <v>0</v>
      </c>
      <c r="R172" s="133">
        <f>SUM(R173:R177)</f>
        <v>3.7700386830000002E-2</v>
      </c>
      <c r="T172" s="134">
        <f>SUM(T173:T177)</f>
        <v>0</v>
      </c>
      <c r="AR172" s="128" t="s">
        <v>87</v>
      </c>
      <c r="AT172" s="135" t="s">
        <v>74</v>
      </c>
      <c r="AU172" s="135" t="s">
        <v>82</v>
      </c>
      <c r="AY172" s="128" t="s">
        <v>317</v>
      </c>
      <c r="BK172" s="136">
        <f>SUM(BK173:BK177)</f>
        <v>0</v>
      </c>
    </row>
    <row r="173" spans="2:65" s="1" customFormat="1" ht="16.5" customHeight="1">
      <c r="B173" s="139"/>
      <c r="C173" s="140" t="s">
        <v>412</v>
      </c>
      <c r="D173" s="140" t="s">
        <v>319</v>
      </c>
      <c r="E173" s="141" t="s">
        <v>2411</v>
      </c>
      <c r="F173" s="142" t="s">
        <v>2412</v>
      </c>
      <c r="G173" s="143" t="s">
        <v>452</v>
      </c>
      <c r="H173" s="144">
        <v>5.3449999999999998</v>
      </c>
      <c r="I173" s="145"/>
      <c r="J173" s="146">
        <f>ROUND(I173*H173,2)</f>
        <v>0</v>
      </c>
      <c r="K173" s="147"/>
      <c r="L173" s="28"/>
      <c r="M173" s="148" t="s">
        <v>1</v>
      </c>
      <c r="N173" s="149" t="s">
        <v>41</v>
      </c>
      <c r="P173" s="150">
        <f>O173*H173</f>
        <v>0</v>
      </c>
      <c r="Q173" s="150">
        <v>8.6355000000000004E-4</v>
      </c>
      <c r="R173" s="150">
        <f>Q173*H173</f>
        <v>4.6156747499999998E-3</v>
      </c>
      <c r="S173" s="150">
        <v>0</v>
      </c>
      <c r="T173" s="151">
        <f>S173*H173</f>
        <v>0</v>
      </c>
      <c r="AR173" s="152" t="s">
        <v>372</v>
      </c>
      <c r="AT173" s="152" t="s">
        <v>319</v>
      </c>
      <c r="AU173" s="152" t="s">
        <v>87</v>
      </c>
      <c r="AY173" s="13" t="s">
        <v>317</v>
      </c>
      <c r="BE173" s="153">
        <f>IF(N173="základná",J173,0)</f>
        <v>0</v>
      </c>
      <c r="BF173" s="153">
        <f>IF(N173="znížená",J173,0)</f>
        <v>0</v>
      </c>
      <c r="BG173" s="153">
        <f>IF(N173="zákl. prenesená",J173,0)</f>
        <v>0</v>
      </c>
      <c r="BH173" s="153">
        <f>IF(N173="zníž. prenesená",J173,0)</f>
        <v>0</v>
      </c>
      <c r="BI173" s="153">
        <f>IF(N173="nulová",J173,0)</f>
        <v>0</v>
      </c>
      <c r="BJ173" s="13" t="s">
        <v>87</v>
      </c>
      <c r="BK173" s="153">
        <f>ROUND(I173*H173,2)</f>
        <v>0</v>
      </c>
      <c r="BL173" s="13" t="s">
        <v>372</v>
      </c>
      <c r="BM173" s="152" t="s">
        <v>2413</v>
      </c>
    </row>
    <row r="174" spans="2:65" s="1" customFormat="1" ht="16.5" customHeight="1">
      <c r="B174" s="139"/>
      <c r="C174" s="140" t="s">
        <v>414</v>
      </c>
      <c r="D174" s="140" t="s">
        <v>319</v>
      </c>
      <c r="E174" s="141" t="s">
        <v>2414</v>
      </c>
      <c r="F174" s="142" t="s">
        <v>2415</v>
      </c>
      <c r="G174" s="143" t="s">
        <v>452</v>
      </c>
      <c r="H174" s="144">
        <v>3.15</v>
      </c>
      <c r="I174" s="145"/>
      <c r="J174" s="146">
        <f>ROUND(I174*H174,2)</f>
        <v>0</v>
      </c>
      <c r="K174" s="147"/>
      <c r="L174" s="28"/>
      <c r="M174" s="148" t="s">
        <v>1</v>
      </c>
      <c r="N174" s="149" t="s">
        <v>41</v>
      </c>
      <c r="P174" s="150">
        <f>O174*H174</f>
        <v>0</v>
      </c>
      <c r="Q174" s="150">
        <v>1.3770500000000001E-3</v>
      </c>
      <c r="R174" s="150">
        <f>Q174*H174</f>
        <v>4.3377075000000003E-3</v>
      </c>
      <c r="S174" s="150">
        <v>0</v>
      </c>
      <c r="T174" s="151">
        <f>S174*H174</f>
        <v>0</v>
      </c>
      <c r="AR174" s="152" t="s">
        <v>372</v>
      </c>
      <c r="AT174" s="152" t="s">
        <v>319</v>
      </c>
      <c r="AU174" s="152" t="s">
        <v>87</v>
      </c>
      <c r="AY174" s="13" t="s">
        <v>317</v>
      </c>
      <c r="BE174" s="153">
        <f>IF(N174="základná",J174,0)</f>
        <v>0</v>
      </c>
      <c r="BF174" s="153">
        <f>IF(N174="znížená",J174,0)</f>
        <v>0</v>
      </c>
      <c r="BG174" s="153">
        <f>IF(N174="zákl. prenesená",J174,0)</f>
        <v>0</v>
      </c>
      <c r="BH174" s="153">
        <f>IF(N174="zníž. prenesená",J174,0)</f>
        <v>0</v>
      </c>
      <c r="BI174" s="153">
        <f>IF(N174="nulová",J174,0)</f>
        <v>0</v>
      </c>
      <c r="BJ174" s="13" t="s">
        <v>87</v>
      </c>
      <c r="BK174" s="153">
        <f>ROUND(I174*H174,2)</f>
        <v>0</v>
      </c>
      <c r="BL174" s="13" t="s">
        <v>372</v>
      </c>
      <c r="BM174" s="152" t="s">
        <v>2416</v>
      </c>
    </row>
    <row r="175" spans="2:65" s="1" customFormat="1" ht="16.5" customHeight="1">
      <c r="B175" s="139"/>
      <c r="C175" s="140" t="s">
        <v>416</v>
      </c>
      <c r="D175" s="140" t="s">
        <v>319</v>
      </c>
      <c r="E175" s="141" t="s">
        <v>2417</v>
      </c>
      <c r="F175" s="142" t="s">
        <v>2418</v>
      </c>
      <c r="G175" s="143" t="s">
        <v>452</v>
      </c>
      <c r="H175" s="144">
        <v>9.891</v>
      </c>
      <c r="I175" s="145"/>
      <c r="J175" s="146">
        <f>ROUND(I175*H175,2)</f>
        <v>0</v>
      </c>
      <c r="K175" s="147"/>
      <c r="L175" s="28"/>
      <c r="M175" s="148" t="s">
        <v>1</v>
      </c>
      <c r="N175" s="149" t="s">
        <v>41</v>
      </c>
      <c r="P175" s="150">
        <f>O175*H175</f>
        <v>0</v>
      </c>
      <c r="Q175" s="150">
        <v>2.9063800000000001E-3</v>
      </c>
      <c r="R175" s="150">
        <f>Q175*H175</f>
        <v>2.8747004580000002E-2</v>
      </c>
      <c r="S175" s="150">
        <v>0</v>
      </c>
      <c r="T175" s="151">
        <f>S175*H175</f>
        <v>0</v>
      </c>
      <c r="AR175" s="152" t="s">
        <v>372</v>
      </c>
      <c r="AT175" s="152" t="s">
        <v>319</v>
      </c>
      <c r="AU175" s="152" t="s">
        <v>87</v>
      </c>
      <c r="AY175" s="13" t="s">
        <v>317</v>
      </c>
      <c r="BE175" s="153">
        <f>IF(N175="základná",J175,0)</f>
        <v>0</v>
      </c>
      <c r="BF175" s="153">
        <f>IF(N175="znížená",J175,0)</f>
        <v>0</v>
      </c>
      <c r="BG175" s="153">
        <f>IF(N175="zákl. prenesená",J175,0)</f>
        <v>0</v>
      </c>
      <c r="BH175" s="153">
        <f>IF(N175="zníž. prenesená",J175,0)</f>
        <v>0</v>
      </c>
      <c r="BI175" s="153">
        <f>IF(N175="nulová",J175,0)</f>
        <v>0</v>
      </c>
      <c r="BJ175" s="13" t="s">
        <v>87</v>
      </c>
      <c r="BK175" s="153">
        <f>ROUND(I175*H175,2)</f>
        <v>0</v>
      </c>
      <c r="BL175" s="13" t="s">
        <v>372</v>
      </c>
      <c r="BM175" s="152" t="s">
        <v>2419</v>
      </c>
    </row>
    <row r="176" spans="2:65" s="1" customFormat="1" ht="24.15" customHeight="1">
      <c r="B176" s="139"/>
      <c r="C176" s="140" t="s">
        <v>418</v>
      </c>
      <c r="D176" s="140" t="s">
        <v>319</v>
      </c>
      <c r="E176" s="141" t="s">
        <v>2420</v>
      </c>
      <c r="F176" s="142" t="s">
        <v>2421</v>
      </c>
      <c r="G176" s="143" t="s">
        <v>452</v>
      </c>
      <c r="H176" s="144">
        <v>18.753</v>
      </c>
      <c r="I176" s="145"/>
      <c r="J176" s="146">
        <f>ROUND(I176*H176,2)</f>
        <v>0</v>
      </c>
      <c r="K176" s="147"/>
      <c r="L176" s="28"/>
      <c r="M176" s="148" t="s">
        <v>1</v>
      </c>
      <c r="N176" s="149" t="s">
        <v>41</v>
      </c>
      <c r="P176" s="150">
        <f>O176*H176</f>
        <v>0</v>
      </c>
      <c r="Q176" s="150">
        <v>0</v>
      </c>
      <c r="R176" s="150">
        <f>Q176*H176</f>
        <v>0</v>
      </c>
      <c r="S176" s="150">
        <v>0</v>
      </c>
      <c r="T176" s="151">
        <f>S176*H176</f>
        <v>0</v>
      </c>
      <c r="AR176" s="152" t="s">
        <v>372</v>
      </c>
      <c r="AT176" s="152" t="s">
        <v>319</v>
      </c>
      <c r="AU176" s="152" t="s">
        <v>87</v>
      </c>
      <c r="AY176" s="13" t="s">
        <v>317</v>
      </c>
      <c r="BE176" s="153">
        <f>IF(N176="základná",J176,0)</f>
        <v>0</v>
      </c>
      <c r="BF176" s="153">
        <f>IF(N176="znížená",J176,0)</f>
        <v>0</v>
      </c>
      <c r="BG176" s="153">
        <f>IF(N176="zákl. prenesená",J176,0)</f>
        <v>0</v>
      </c>
      <c r="BH176" s="153">
        <f>IF(N176="zníž. prenesená",J176,0)</f>
        <v>0</v>
      </c>
      <c r="BI176" s="153">
        <f>IF(N176="nulová",J176,0)</f>
        <v>0</v>
      </c>
      <c r="BJ176" s="13" t="s">
        <v>87</v>
      </c>
      <c r="BK176" s="153">
        <f>ROUND(I176*H176,2)</f>
        <v>0</v>
      </c>
      <c r="BL176" s="13" t="s">
        <v>372</v>
      </c>
      <c r="BM176" s="152" t="s">
        <v>2422</v>
      </c>
    </row>
    <row r="177" spans="2:65" s="1" customFormat="1" ht="24.15" customHeight="1">
      <c r="B177" s="139"/>
      <c r="C177" s="140" t="s">
        <v>529</v>
      </c>
      <c r="D177" s="140" t="s">
        <v>319</v>
      </c>
      <c r="E177" s="141" t="s">
        <v>2423</v>
      </c>
      <c r="F177" s="142" t="s">
        <v>2424</v>
      </c>
      <c r="G177" s="143" t="s">
        <v>652</v>
      </c>
      <c r="H177" s="176"/>
      <c r="I177" s="145"/>
      <c r="J177" s="146">
        <f>ROUND(I177*H177,2)</f>
        <v>0</v>
      </c>
      <c r="K177" s="147"/>
      <c r="L177" s="28"/>
      <c r="M177" s="148" t="s">
        <v>1</v>
      </c>
      <c r="N177" s="149" t="s">
        <v>41</v>
      </c>
      <c r="P177" s="150">
        <f>O177*H177</f>
        <v>0</v>
      </c>
      <c r="Q177" s="150">
        <v>0</v>
      </c>
      <c r="R177" s="150">
        <f>Q177*H177</f>
        <v>0</v>
      </c>
      <c r="S177" s="150">
        <v>0</v>
      </c>
      <c r="T177" s="151">
        <f>S177*H177</f>
        <v>0</v>
      </c>
      <c r="AR177" s="152" t="s">
        <v>372</v>
      </c>
      <c r="AT177" s="152" t="s">
        <v>319</v>
      </c>
      <c r="AU177" s="152" t="s">
        <v>87</v>
      </c>
      <c r="AY177" s="13" t="s">
        <v>317</v>
      </c>
      <c r="BE177" s="153">
        <f>IF(N177="základná",J177,0)</f>
        <v>0</v>
      </c>
      <c r="BF177" s="153">
        <f>IF(N177="znížená",J177,0)</f>
        <v>0</v>
      </c>
      <c r="BG177" s="153">
        <f>IF(N177="zákl. prenesená",J177,0)</f>
        <v>0</v>
      </c>
      <c r="BH177" s="153">
        <f>IF(N177="zníž. prenesená",J177,0)</f>
        <v>0</v>
      </c>
      <c r="BI177" s="153">
        <f>IF(N177="nulová",J177,0)</f>
        <v>0</v>
      </c>
      <c r="BJ177" s="13" t="s">
        <v>87</v>
      </c>
      <c r="BK177" s="153">
        <f>ROUND(I177*H177,2)</f>
        <v>0</v>
      </c>
      <c r="BL177" s="13" t="s">
        <v>372</v>
      </c>
      <c r="BM177" s="152" t="s">
        <v>2425</v>
      </c>
    </row>
    <row r="178" spans="2:65" s="11" customFormat="1" ht="22.8" customHeight="1">
      <c r="B178" s="127"/>
      <c r="D178" s="128" t="s">
        <v>74</v>
      </c>
      <c r="E178" s="137" t="s">
        <v>2426</v>
      </c>
      <c r="F178" s="137" t="s">
        <v>2427</v>
      </c>
      <c r="I178" s="130"/>
      <c r="J178" s="138">
        <f>BK178</f>
        <v>0</v>
      </c>
      <c r="L178" s="127"/>
      <c r="M178" s="132"/>
      <c r="P178" s="133">
        <f>SUM(P179:P213)</f>
        <v>0</v>
      </c>
      <c r="R178" s="133">
        <f>SUM(R179:R213)</f>
        <v>8.81662379E-2</v>
      </c>
      <c r="T178" s="134">
        <f>SUM(T179:T213)</f>
        <v>0</v>
      </c>
      <c r="AR178" s="128" t="s">
        <v>87</v>
      </c>
      <c r="AT178" s="135" t="s">
        <v>74</v>
      </c>
      <c r="AU178" s="135" t="s">
        <v>82</v>
      </c>
      <c r="AY178" s="128" t="s">
        <v>317</v>
      </c>
      <c r="BK178" s="136">
        <f>SUM(BK179:BK213)</f>
        <v>0</v>
      </c>
    </row>
    <row r="179" spans="2:65" s="1" customFormat="1" ht="24.15" customHeight="1">
      <c r="B179" s="139"/>
      <c r="C179" s="140" t="s">
        <v>780</v>
      </c>
      <c r="D179" s="140" t="s">
        <v>319</v>
      </c>
      <c r="E179" s="141" t="s">
        <v>2428</v>
      </c>
      <c r="F179" s="142" t="s">
        <v>2429</v>
      </c>
      <c r="G179" s="143" t="s">
        <v>452</v>
      </c>
      <c r="H179" s="144">
        <v>8.9250000000000007</v>
      </c>
      <c r="I179" s="145"/>
      <c r="J179" s="146">
        <f t="shared" ref="J179:J205" si="10">ROUND(I179*H179,2)</f>
        <v>0</v>
      </c>
      <c r="K179" s="147"/>
      <c r="L179" s="28"/>
      <c r="M179" s="148" t="s">
        <v>1</v>
      </c>
      <c r="N179" s="149" t="s">
        <v>41</v>
      </c>
      <c r="P179" s="150">
        <f t="shared" ref="P179:P205" si="11">O179*H179</f>
        <v>0</v>
      </c>
      <c r="Q179" s="150">
        <v>1.1215999999999999E-3</v>
      </c>
      <c r="R179" s="150">
        <f t="shared" ref="R179:R205" si="12">Q179*H179</f>
        <v>1.001028E-2</v>
      </c>
      <c r="S179" s="150">
        <v>0</v>
      </c>
      <c r="T179" s="151">
        <f t="shared" ref="T179:T205" si="13">S179*H179</f>
        <v>0</v>
      </c>
      <c r="AR179" s="152" t="s">
        <v>372</v>
      </c>
      <c r="AT179" s="152" t="s">
        <v>319</v>
      </c>
      <c r="AU179" s="152" t="s">
        <v>87</v>
      </c>
      <c r="AY179" s="13" t="s">
        <v>317</v>
      </c>
      <c r="BE179" s="153">
        <f t="shared" ref="BE179:BE205" si="14">IF(N179="základná",J179,0)</f>
        <v>0</v>
      </c>
      <c r="BF179" s="153">
        <f t="shared" ref="BF179:BF205" si="15">IF(N179="znížená",J179,0)</f>
        <v>0</v>
      </c>
      <c r="BG179" s="153">
        <f t="shared" ref="BG179:BG205" si="16">IF(N179="zákl. prenesená",J179,0)</f>
        <v>0</v>
      </c>
      <c r="BH179" s="153">
        <f t="shared" ref="BH179:BH205" si="17">IF(N179="zníž. prenesená",J179,0)</f>
        <v>0</v>
      </c>
      <c r="BI179" s="153">
        <f t="shared" ref="BI179:BI205" si="18">IF(N179="nulová",J179,0)</f>
        <v>0</v>
      </c>
      <c r="BJ179" s="13" t="s">
        <v>87</v>
      </c>
      <c r="BK179" s="153">
        <f t="shared" ref="BK179:BK205" si="19">ROUND(I179*H179,2)</f>
        <v>0</v>
      </c>
      <c r="BL179" s="13" t="s">
        <v>372</v>
      </c>
      <c r="BM179" s="152" t="s">
        <v>2430</v>
      </c>
    </row>
    <row r="180" spans="2:65" s="1" customFormat="1" ht="24.15" customHeight="1">
      <c r="B180" s="139"/>
      <c r="C180" s="140" t="s">
        <v>784</v>
      </c>
      <c r="D180" s="140" t="s">
        <v>319</v>
      </c>
      <c r="E180" s="141" t="s">
        <v>2431</v>
      </c>
      <c r="F180" s="142" t="s">
        <v>2432</v>
      </c>
      <c r="G180" s="143" t="s">
        <v>452</v>
      </c>
      <c r="H180" s="144">
        <v>5.5129999999999999</v>
      </c>
      <c r="I180" s="145"/>
      <c r="J180" s="146">
        <f t="shared" si="10"/>
        <v>0</v>
      </c>
      <c r="K180" s="147"/>
      <c r="L180" s="28"/>
      <c r="M180" s="148" t="s">
        <v>1</v>
      </c>
      <c r="N180" s="149" t="s">
        <v>41</v>
      </c>
      <c r="P180" s="150">
        <f t="shared" si="11"/>
        <v>0</v>
      </c>
      <c r="Q180" s="150">
        <v>3.6010000000000003E-4</v>
      </c>
      <c r="R180" s="150">
        <f t="shared" si="12"/>
        <v>1.9852313000000002E-3</v>
      </c>
      <c r="S180" s="150">
        <v>0</v>
      </c>
      <c r="T180" s="151">
        <f t="shared" si="13"/>
        <v>0</v>
      </c>
      <c r="AR180" s="152" t="s">
        <v>372</v>
      </c>
      <c r="AT180" s="152" t="s">
        <v>319</v>
      </c>
      <c r="AU180" s="152" t="s">
        <v>87</v>
      </c>
      <c r="AY180" s="13" t="s">
        <v>317</v>
      </c>
      <c r="BE180" s="153">
        <f t="shared" si="14"/>
        <v>0</v>
      </c>
      <c r="BF180" s="153">
        <f t="shared" si="15"/>
        <v>0</v>
      </c>
      <c r="BG180" s="153">
        <f t="shared" si="16"/>
        <v>0</v>
      </c>
      <c r="BH180" s="153">
        <f t="shared" si="17"/>
        <v>0</v>
      </c>
      <c r="BI180" s="153">
        <f t="shared" si="18"/>
        <v>0</v>
      </c>
      <c r="BJ180" s="13" t="s">
        <v>87</v>
      </c>
      <c r="BK180" s="153">
        <f t="shared" si="19"/>
        <v>0</v>
      </c>
      <c r="BL180" s="13" t="s">
        <v>372</v>
      </c>
      <c r="BM180" s="152" t="s">
        <v>2433</v>
      </c>
    </row>
    <row r="181" spans="2:65" s="1" customFormat="1" ht="24.15" customHeight="1">
      <c r="B181" s="139"/>
      <c r="C181" s="140" t="s">
        <v>788</v>
      </c>
      <c r="D181" s="140" t="s">
        <v>319</v>
      </c>
      <c r="E181" s="141" t="s">
        <v>2434</v>
      </c>
      <c r="F181" s="142" t="s">
        <v>2435</v>
      </c>
      <c r="G181" s="143" t="s">
        <v>452</v>
      </c>
      <c r="H181" s="144">
        <v>28.864999999999998</v>
      </c>
      <c r="I181" s="145"/>
      <c r="J181" s="146">
        <f t="shared" si="10"/>
        <v>0</v>
      </c>
      <c r="K181" s="147"/>
      <c r="L181" s="28"/>
      <c r="M181" s="148" t="s">
        <v>1</v>
      </c>
      <c r="N181" s="149" t="s">
        <v>41</v>
      </c>
      <c r="P181" s="150">
        <f t="shared" si="11"/>
        <v>0</v>
      </c>
      <c r="Q181" s="150">
        <v>4.0309999999999999E-4</v>
      </c>
      <c r="R181" s="150">
        <f t="shared" si="12"/>
        <v>1.1635481499999999E-2</v>
      </c>
      <c r="S181" s="150">
        <v>0</v>
      </c>
      <c r="T181" s="151">
        <f t="shared" si="13"/>
        <v>0</v>
      </c>
      <c r="AR181" s="152" t="s">
        <v>372</v>
      </c>
      <c r="AT181" s="152" t="s">
        <v>319</v>
      </c>
      <c r="AU181" s="152" t="s">
        <v>87</v>
      </c>
      <c r="AY181" s="13" t="s">
        <v>317</v>
      </c>
      <c r="BE181" s="153">
        <f t="shared" si="14"/>
        <v>0</v>
      </c>
      <c r="BF181" s="153">
        <f t="shared" si="15"/>
        <v>0</v>
      </c>
      <c r="BG181" s="153">
        <f t="shared" si="16"/>
        <v>0</v>
      </c>
      <c r="BH181" s="153">
        <f t="shared" si="17"/>
        <v>0</v>
      </c>
      <c r="BI181" s="153">
        <f t="shared" si="18"/>
        <v>0</v>
      </c>
      <c r="BJ181" s="13" t="s">
        <v>87</v>
      </c>
      <c r="BK181" s="153">
        <f t="shared" si="19"/>
        <v>0</v>
      </c>
      <c r="BL181" s="13" t="s">
        <v>372</v>
      </c>
      <c r="BM181" s="152" t="s">
        <v>2436</v>
      </c>
    </row>
    <row r="182" spans="2:65" s="1" customFormat="1" ht="24.15" customHeight="1">
      <c r="B182" s="139"/>
      <c r="C182" s="140" t="s">
        <v>792</v>
      </c>
      <c r="D182" s="140" t="s">
        <v>319</v>
      </c>
      <c r="E182" s="141" t="s">
        <v>2437</v>
      </c>
      <c r="F182" s="142" t="s">
        <v>2438</v>
      </c>
      <c r="G182" s="143" t="s">
        <v>452</v>
      </c>
      <c r="H182" s="144">
        <v>16.065000000000001</v>
      </c>
      <c r="I182" s="145"/>
      <c r="J182" s="146">
        <f t="shared" si="10"/>
        <v>0</v>
      </c>
      <c r="K182" s="147"/>
      <c r="L182" s="28"/>
      <c r="M182" s="148" t="s">
        <v>1</v>
      </c>
      <c r="N182" s="149" t="s">
        <v>41</v>
      </c>
      <c r="P182" s="150">
        <f t="shared" si="11"/>
        <v>0</v>
      </c>
      <c r="Q182" s="150">
        <v>4.3110000000000002E-4</v>
      </c>
      <c r="R182" s="150">
        <f t="shared" si="12"/>
        <v>6.9256215000000005E-3</v>
      </c>
      <c r="S182" s="150">
        <v>0</v>
      </c>
      <c r="T182" s="151">
        <f t="shared" si="13"/>
        <v>0</v>
      </c>
      <c r="AR182" s="152" t="s">
        <v>372</v>
      </c>
      <c r="AT182" s="152" t="s">
        <v>319</v>
      </c>
      <c r="AU182" s="152" t="s">
        <v>87</v>
      </c>
      <c r="AY182" s="13" t="s">
        <v>317</v>
      </c>
      <c r="BE182" s="153">
        <f t="shared" si="14"/>
        <v>0</v>
      </c>
      <c r="BF182" s="153">
        <f t="shared" si="15"/>
        <v>0</v>
      </c>
      <c r="BG182" s="153">
        <f t="shared" si="16"/>
        <v>0</v>
      </c>
      <c r="BH182" s="153">
        <f t="shared" si="17"/>
        <v>0</v>
      </c>
      <c r="BI182" s="153">
        <f t="shared" si="18"/>
        <v>0</v>
      </c>
      <c r="BJ182" s="13" t="s">
        <v>87</v>
      </c>
      <c r="BK182" s="153">
        <f t="shared" si="19"/>
        <v>0</v>
      </c>
      <c r="BL182" s="13" t="s">
        <v>372</v>
      </c>
      <c r="BM182" s="152" t="s">
        <v>2439</v>
      </c>
    </row>
    <row r="183" spans="2:65" s="1" customFormat="1" ht="24.15" customHeight="1">
      <c r="B183" s="139"/>
      <c r="C183" s="140" t="s">
        <v>796</v>
      </c>
      <c r="D183" s="140" t="s">
        <v>319</v>
      </c>
      <c r="E183" s="141" t="s">
        <v>2440</v>
      </c>
      <c r="F183" s="142" t="s">
        <v>2441</v>
      </c>
      <c r="G183" s="143" t="s">
        <v>452</v>
      </c>
      <c r="H183" s="144">
        <v>3.8639999999999999</v>
      </c>
      <c r="I183" s="145"/>
      <c r="J183" s="146">
        <f t="shared" si="10"/>
        <v>0</v>
      </c>
      <c r="K183" s="147"/>
      <c r="L183" s="28"/>
      <c r="M183" s="148" t="s">
        <v>1</v>
      </c>
      <c r="N183" s="149" t="s">
        <v>41</v>
      </c>
      <c r="P183" s="150">
        <f t="shared" si="11"/>
        <v>0</v>
      </c>
      <c r="Q183" s="150">
        <v>5.5957000000000001E-4</v>
      </c>
      <c r="R183" s="150">
        <f t="shared" si="12"/>
        <v>2.1621784800000001E-3</v>
      </c>
      <c r="S183" s="150">
        <v>0</v>
      </c>
      <c r="T183" s="151">
        <f t="shared" si="13"/>
        <v>0</v>
      </c>
      <c r="AR183" s="152" t="s">
        <v>372</v>
      </c>
      <c r="AT183" s="152" t="s">
        <v>319</v>
      </c>
      <c r="AU183" s="152" t="s">
        <v>87</v>
      </c>
      <c r="AY183" s="13" t="s">
        <v>317</v>
      </c>
      <c r="BE183" s="153">
        <f t="shared" si="14"/>
        <v>0</v>
      </c>
      <c r="BF183" s="153">
        <f t="shared" si="15"/>
        <v>0</v>
      </c>
      <c r="BG183" s="153">
        <f t="shared" si="16"/>
        <v>0</v>
      </c>
      <c r="BH183" s="153">
        <f t="shared" si="17"/>
        <v>0</v>
      </c>
      <c r="BI183" s="153">
        <f t="shared" si="18"/>
        <v>0</v>
      </c>
      <c r="BJ183" s="13" t="s">
        <v>87</v>
      </c>
      <c r="BK183" s="153">
        <f t="shared" si="19"/>
        <v>0</v>
      </c>
      <c r="BL183" s="13" t="s">
        <v>372</v>
      </c>
      <c r="BM183" s="152" t="s">
        <v>2442</v>
      </c>
    </row>
    <row r="184" spans="2:65" s="1" customFormat="1" ht="24.15" customHeight="1">
      <c r="B184" s="139"/>
      <c r="C184" s="140" t="s">
        <v>800</v>
      </c>
      <c r="D184" s="140" t="s">
        <v>319</v>
      </c>
      <c r="E184" s="141" t="s">
        <v>2443</v>
      </c>
      <c r="F184" s="142" t="s">
        <v>2444</v>
      </c>
      <c r="G184" s="143" t="s">
        <v>433</v>
      </c>
      <c r="H184" s="144">
        <v>1</v>
      </c>
      <c r="I184" s="145"/>
      <c r="J184" s="146">
        <f t="shared" si="10"/>
        <v>0</v>
      </c>
      <c r="K184" s="147"/>
      <c r="L184" s="28"/>
      <c r="M184" s="148" t="s">
        <v>1</v>
      </c>
      <c r="N184" s="149" t="s">
        <v>41</v>
      </c>
      <c r="P184" s="150">
        <f t="shared" si="11"/>
        <v>0</v>
      </c>
      <c r="Q184" s="150">
        <v>2.2670000000000001E-5</v>
      </c>
      <c r="R184" s="150">
        <f t="shared" si="12"/>
        <v>2.2670000000000001E-5</v>
      </c>
      <c r="S184" s="150">
        <v>0</v>
      </c>
      <c r="T184" s="151">
        <f t="shared" si="13"/>
        <v>0</v>
      </c>
      <c r="AR184" s="152" t="s">
        <v>372</v>
      </c>
      <c r="AT184" s="152" t="s">
        <v>319</v>
      </c>
      <c r="AU184" s="152" t="s">
        <v>87</v>
      </c>
      <c r="AY184" s="13" t="s">
        <v>317</v>
      </c>
      <c r="BE184" s="153">
        <f t="shared" si="14"/>
        <v>0</v>
      </c>
      <c r="BF184" s="153">
        <f t="shared" si="15"/>
        <v>0</v>
      </c>
      <c r="BG184" s="153">
        <f t="shared" si="16"/>
        <v>0</v>
      </c>
      <c r="BH184" s="153">
        <f t="shared" si="17"/>
        <v>0</v>
      </c>
      <c r="BI184" s="153">
        <f t="shared" si="18"/>
        <v>0</v>
      </c>
      <c r="BJ184" s="13" t="s">
        <v>87</v>
      </c>
      <c r="BK184" s="153">
        <f t="shared" si="19"/>
        <v>0</v>
      </c>
      <c r="BL184" s="13" t="s">
        <v>372</v>
      </c>
      <c r="BM184" s="152" t="s">
        <v>2445</v>
      </c>
    </row>
    <row r="185" spans="2:65" s="1" customFormat="1" ht="16.5" customHeight="1">
      <c r="B185" s="139"/>
      <c r="C185" s="154" t="s">
        <v>804</v>
      </c>
      <c r="D185" s="154" t="s">
        <v>353</v>
      </c>
      <c r="E185" s="155" t="s">
        <v>2446</v>
      </c>
      <c r="F185" s="156" t="s">
        <v>2447</v>
      </c>
      <c r="G185" s="157" t="s">
        <v>433</v>
      </c>
      <c r="H185" s="158">
        <v>1</v>
      </c>
      <c r="I185" s="159"/>
      <c r="J185" s="160">
        <f t="shared" si="10"/>
        <v>0</v>
      </c>
      <c r="K185" s="161"/>
      <c r="L185" s="162"/>
      <c r="M185" s="163" t="s">
        <v>1</v>
      </c>
      <c r="N185" s="164" t="s">
        <v>41</v>
      </c>
      <c r="P185" s="150">
        <f t="shared" si="11"/>
        <v>0</v>
      </c>
      <c r="Q185" s="150">
        <v>8.0000000000000007E-5</v>
      </c>
      <c r="R185" s="150">
        <f t="shared" si="12"/>
        <v>8.0000000000000007E-5</v>
      </c>
      <c r="S185" s="150">
        <v>0</v>
      </c>
      <c r="T185" s="151">
        <f t="shared" si="13"/>
        <v>0</v>
      </c>
      <c r="AR185" s="152" t="s">
        <v>529</v>
      </c>
      <c r="AT185" s="152" t="s">
        <v>353</v>
      </c>
      <c r="AU185" s="152" t="s">
        <v>87</v>
      </c>
      <c r="AY185" s="13" t="s">
        <v>317</v>
      </c>
      <c r="BE185" s="153">
        <f t="shared" si="14"/>
        <v>0</v>
      </c>
      <c r="BF185" s="153">
        <f t="shared" si="15"/>
        <v>0</v>
      </c>
      <c r="BG185" s="153">
        <f t="shared" si="16"/>
        <v>0</v>
      </c>
      <c r="BH185" s="153">
        <f t="shared" si="17"/>
        <v>0</v>
      </c>
      <c r="BI185" s="153">
        <f t="shared" si="18"/>
        <v>0</v>
      </c>
      <c r="BJ185" s="13" t="s">
        <v>87</v>
      </c>
      <c r="BK185" s="153">
        <f t="shared" si="19"/>
        <v>0</v>
      </c>
      <c r="BL185" s="13" t="s">
        <v>372</v>
      </c>
      <c r="BM185" s="152" t="s">
        <v>2448</v>
      </c>
    </row>
    <row r="186" spans="2:65" s="1" customFormat="1" ht="24.15" customHeight="1">
      <c r="B186" s="139"/>
      <c r="C186" s="140" t="s">
        <v>808</v>
      </c>
      <c r="D186" s="140" t="s">
        <v>319</v>
      </c>
      <c r="E186" s="141" t="s">
        <v>2449</v>
      </c>
      <c r="F186" s="142" t="s">
        <v>2450</v>
      </c>
      <c r="G186" s="143" t="s">
        <v>433</v>
      </c>
      <c r="H186" s="144">
        <v>2</v>
      </c>
      <c r="I186" s="145"/>
      <c r="J186" s="146">
        <f t="shared" si="10"/>
        <v>0</v>
      </c>
      <c r="K186" s="147"/>
      <c r="L186" s="28"/>
      <c r="M186" s="148" t="s">
        <v>1</v>
      </c>
      <c r="N186" s="149" t="s">
        <v>41</v>
      </c>
      <c r="P186" s="150">
        <f t="shared" si="11"/>
        <v>0</v>
      </c>
      <c r="Q186" s="150">
        <v>5.1539999999999998E-5</v>
      </c>
      <c r="R186" s="150">
        <f t="shared" si="12"/>
        <v>1.0308E-4</v>
      </c>
      <c r="S186" s="150">
        <v>0</v>
      </c>
      <c r="T186" s="151">
        <f t="shared" si="13"/>
        <v>0</v>
      </c>
      <c r="AR186" s="152" t="s">
        <v>372</v>
      </c>
      <c r="AT186" s="152" t="s">
        <v>319</v>
      </c>
      <c r="AU186" s="152" t="s">
        <v>87</v>
      </c>
      <c r="AY186" s="13" t="s">
        <v>317</v>
      </c>
      <c r="BE186" s="153">
        <f t="shared" si="14"/>
        <v>0</v>
      </c>
      <c r="BF186" s="153">
        <f t="shared" si="15"/>
        <v>0</v>
      </c>
      <c r="BG186" s="153">
        <f t="shared" si="16"/>
        <v>0</v>
      </c>
      <c r="BH186" s="153">
        <f t="shared" si="17"/>
        <v>0</v>
      </c>
      <c r="BI186" s="153">
        <f t="shared" si="18"/>
        <v>0</v>
      </c>
      <c r="BJ186" s="13" t="s">
        <v>87</v>
      </c>
      <c r="BK186" s="153">
        <f t="shared" si="19"/>
        <v>0</v>
      </c>
      <c r="BL186" s="13" t="s">
        <v>372</v>
      </c>
      <c r="BM186" s="152" t="s">
        <v>2451</v>
      </c>
    </row>
    <row r="187" spans="2:65" s="1" customFormat="1" ht="16.5" customHeight="1">
      <c r="B187" s="139"/>
      <c r="C187" s="154" t="s">
        <v>812</v>
      </c>
      <c r="D187" s="154" t="s">
        <v>353</v>
      </c>
      <c r="E187" s="155" t="s">
        <v>2452</v>
      </c>
      <c r="F187" s="156" t="s">
        <v>2453</v>
      </c>
      <c r="G187" s="157" t="s">
        <v>433</v>
      </c>
      <c r="H187" s="158">
        <v>2</v>
      </c>
      <c r="I187" s="159"/>
      <c r="J187" s="160">
        <f t="shared" si="10"/>
        <v>0</v>
      </c>
      <c r="K187" s="161"/>
      <c r="L187" s="162"/>
      <c r="M187" s="163" t="s">
        <v>1</v>
      </c>
      <c r="N187" s="164" t="s">
        <v>41</v>
      </c>
      <c r="P187" s="150">
        <f t="shared" si="11"/>
        <v>0</v>
      </c>
      <c r="Q187" s="150">
        <v>5.9000000000000003E-4</v>
      </c>
      <c r="R187" s="150">
        <f t="shared" si="12"/>
        <v>1.1800000000000001E-3</v>
      </c>
      <c r="S187" s="150">
        <v>0</v>
      </c>
      <c r="T187" s="151">
        <f t="shared" si="13"/>
        <v>0</v>
      </c>
      <c r="AR187" s="152" t="s">
        <v>529</v>
      </c>
      <c r="AT187" s="152" t="s">
        <v>353</v>
      </c>
      <c r="AU187" s="152" t="s">
        <v>87</v>
      </c>
      <c r="AY187" s="13" t="s">
        <v>317</v>
      </c>
      <c r="BE187" s="153">
        <f t="shared" si="14"/>
        <v>0</v>
      </c>
      <c r="BF187" s="153">
        <f t="shared" si="15"/>
        <v>0</v>
      </c>
      <c r="BG187" s="153">
        <f t="shared" si="16"/>
        <v>0</v>
      </c>
      <c r="BH187" s="153">
        <f t="shared" si="17"/>
        <v>0</v>
      </c>
      <c r="BI187" s="153">
        <f t="shared" si="18"/>
        <v>0</v>
      </c>
      <c r="BJ187" s="13" t="s">
        <v>87</v>
      </c>
      <c r="BK187" s="153">
        <f t="shared" si="19"/>
        <v>0</v>
      </c>
      <c r="BL187" s="13" t="s">
        <v>372</v>
      </c>
      <c r="BM187" s="152" t="s">
        <v>2454</v>
      </c>
    </row>
    <row r="188" spans="2:65" s="1" customFormat="1" ht="24.15" customHeight="1">
      <c r="B188" s="139"/>
      <c r="C188" s="140" t="s">
        <v>816</v>
      </c>
      <c r="D188" s="140" t="s">
        <v>319</v>
      </c>
      <c r="E188" s="141" t="s">
        <v>2455</v>
      </c>
      <c r="F188" s="142" t="s">
        <v>2456</v>
      </c>
      <c r="G188" s="143" t="s">
        <v>433</v>
      </c>
      <c r="H188" s="144">
        <v>2</v>
      </c>
      <c r="I188" s="145"/>
      <c r="J188" s="146">
        <f t="shared" si="10"/>
        <v>0</v>
      </c>
      <c r="K188" s="147"/>
      <c r="L188" s="28"/>
      <c r="M188" s="148" t="s">
        <v>1</v>
      </c>
      <c r="N188" s="149" t="s">
        <v>41</v>
      </c>
      <c r="P188" s="150">
        <f t="shared" si="11"/>
        <v>0</v>
      </c>
      <c r="Q188" s="150">
        <v>5.7609999999999999E-5</v>
      </c>
      <c r="R188" s="150">
        <f t="shared" si="12"/>
        <v>1.1522E-4</v>
      </c>
      <c r="S188" s="150">
        <v>0</v>
      </c>
      <c r="T188" s="151">
        <f t="shared" si="13"/>
        <v>0</v>
      </c>
      <c r="AR188" s="152" t="s">
        <v>372</v>
      </c>
      <c r="AT188" s="152" t="s">
        <v>319</v>
      </c>
      <c r="AU188" s="152" t="s">
        <v>87</v>
      </c>
      <c r="AY188" s="13" t="s">
        <v>317</v>
      </c>
      <c r="BE188" s="153">
        <f t="shared" si="14"/>
        <v>0</v>
      </c>
      <c r="BF188" s="153">
        <f t="shared" si="15"/>
        <v>0</v>
      </c>
      <c r="BG188" s="153">
        <f t="shared" si="16"/>
        <v>0</v>
      </c>
      <c r="BH188" s="153">
        <f t="shared" si="17"/>
        <v>0</v>
      </c>
      <c r="BI188" s="153">
        <f t="shared" si="18"/>
        <v>0</v>
      </c>
      <c r="BJ188" s="13" t="s">
        <v>87</v>
      </c>
      <c r="BK188" s="153">
        <f t="shared" si="19"/>
        <v>0</v>
      </c>
      <c r="BL188" s="13" t="s">
        <v>372</v>
      </c>
      <c r="BM188" s="152" t="s">
        <v>2457</v>
      </c>
    </row>
    <row r="189" spans="2:65" s="1" customFormat="1" ht="24.15" customHeight="1">
      <c r="B189" s="139"/>
      <c r="C189" s="154" t="s">
        <v>820</v>
      </c>
      <c r="D189" s="154" t="s">
        <v>353</v>
      </c>
      <c r="E189" s="155" t="s">
        <v>2458</v>
      </c>
      <c r="F189" s="156" t="s">
        <v>2459</v>
      </c>
      <c r="G189" s="157" t="s">
        <v>433</v>
      </c>
      <c r="H189" s="158">
        <v>2</v>
      </c>
      <c r="I189" s="159"/>
      <c r="J189" s="160">
        <f t="shared" si="10"/>
        <v>0</v>
      </c>
      <c r="K189" s="161"/>
      <c r="L189" s="162"/>
      <c r="M189" s="163" t="s">
        <v>1</v>
      </c>
      <c r="N189" s="164" t="s">
        <v>41</v>
      </c>
      <c r="P189" s="150">
        <f t="shared" si="11"/>
        <v>0</v>
      </c>
      <c r="Q189" s="150">
        <v>7.5000000000000002E-4</v>
      </c>
      <c r="R189" s="150">
        <f t="shared" si="12"/>
        <v>1.5E-3</v>
      </c>
      <c r="S189" s="150">
        <v>0</v>
      </c>
      <c r="T189" s="151">
        <f t="shared" si="13"/>
        <v>0</v>
      </c>
      <c r="AR189" s="152" t="s">
        <v>529</v>
      </c>
      <c r="AT189" s="152" t="s">
        <v>353</v>
      </c>
      <c r="AU189" s="152" t="s">
        <v>87</v>
      </c>
      <c r="AY189" s="13" t="s">
        <v>317</v>
      </c>
      <c r="BE189" s="153">
        <f t="shared" si="14"/>
        <v>0</v>
      </c>
      <c r="BF189" s="153">
        <f t="shared" si="15"/>
        <v>0</v>
      </c>
      <c r="BG189" s="153">
        <f t="shared" si="16"/>
        <v>0</v>
      </c>
      <c r="BH189" s="153">
        <f t="shared" si="17"/>
        <v>0</v>
      </c>
      <c r="BI189" s="153">
        <f t="shared" si="18"/>
        <v>0</v>
      </c>
      <c r="BJ189" s="13" t="s">
        <v>87</v>
      </c>
      <c r="BK189" s="153">
        <f t="shared" si="19"/>
        <v>0</v>
      </c>
      <c r="BL189" s="13" t="s">
        <v>372</v>
      </c>
      <c r="BM189" s="152" t="s">
        <v>2460</v>
      </c>
    </row>
    <row r="190" spans="2:65" s="1" customFormat="1" ht="21.75" customHeight="1">
      <c r="B190" s="139"/>
      <c r="C190" s="140" t="s">
        <v>824</v>
      </c>
      <c r="D190" s="140" t="s">
        <v>319</v>
      </c>
      <c r="E190" s="141" t="s">
        <v>2461</v>
      </c>
      <c r="F190" s="142" t="s">
        <v>2462</v>
      </c>
      <c r="G190" s="143" t="s">
        <v>433</v>
      </c>
      <c r="H190" s="144">
        <v>2</v>
      </c>
      <c r="I190" s="145"/>
      <c r="J190" s="146">
        <f t="shared" si="10"/>
        <v>0</v>
      </c>
      <c r="K190" s="147"/>
      <c r="L190" s="28"/>
      <c r="M190" s="148" t="s">
        <v>1</v>
      </c>
      <c r="N190" s="149" t="s">
        <v>41</v>
      </c>
      <c r="P190" s="150">
        <f t="shared" si="11"/>
        <v>0</v>
      </c>
      <c r="Q190" s="150">
        <v>2.2670000000000001E-5</v>
      </c>
      <c r="R190" s="150">
        <f t="shared" si="12"/>
        <v>4.5340000000000003E-5</v>
      </c>
      <c r="S190" s="150">
        <v>0</v>
      </c>
      <c r="T190" s="151">
        <f t="shared" si="13"/>
        <v>0</v>
      </c>
      <c r="AR190" s="152" t="s">
        <v>372</v>
      </c>
      <c r="AT190" s="152" t="s">
        <v>319</v>
      </c>
      <c r="AU190" s="152" t="s">
        <v>87</v>
      </c>
      <c r="AY190" s="13" t="s">
        <v>317</v>
      </c>
      <c r="BE190" s="153">
        <f t="shared" si="14"/>
        <v>0</v>
      </c>
      <c r="BF190" s="153">
        <f t="shared" si="15"/>
        <v>0</v>
      </c>
      <c r="BG190" s="153">
        <f t="shared" si="16"/>
        <v>0</v>
      </c>
      <c r="BH190" s="153">
        <f t="shared" si="17"/>
        <v>0</v>
      </c>
      <c r="BI190" s="153">
        <f t="shared" si="18"/>
        <v>0</v>
      </c>
      <c r="BJ190" s="13" t="s">
        <v>87</v>
      </c>
      <c r="BK190" s="153">
        <f t="shared" si="19"/>
        <v>0</v>
      </c>
      <c r="BL190" s="13" t="s">
        <v>372</v>
      </c>
      <c r="BM190" s="152" t="s">
        <v>2463</v>
      </c>
    </row>
    <row r="191" spans="2:65" s="1" customFormat="1" ht="21.75" customHeight="1">
      <c r="B191" s="139"/>
      <c r="C191" s="154" t="s">
        <v>828</v>
      </c>
      <c r="D191" s="154" t="s">
        <v>353</v>
      </c>
      <c r="E191" s="155" t="s">
        <v>2464</v>
      </c>
      <c r="F191" s="156" t="s">
        <v>2465</v>
      </c>
      <c r="G191" s="157" t="s">
        <v>433</v>
      </c>
      <c r="H191" s="158">
        <v>2</v>
      </c>
      <c r="I191" s="159"/>
      <c r="J191" s="160">
        <f t="shared" si="10"/>
        <v>0</v>
      </c>
      <c r="K191" s="161"/>
      <c r="L191" s="162"/>
      <c r="M191" s="163" t="s">
        <v>1</v>
      </c>
      <c r="N191" s="164" t="s">
        <v>41</v>
      </c>
      <c r="P191" s="150">
        <f t="shared" si="11"/>
        <v>0</v>
      </c>
      <c r="Q191" s="150">
        <v>1.2999999999999999E-4</v>
      </c>
      <c r="R191" s="150">
        <f t="shared" si="12"/>
        <v>2.5999999999999998E-4</v>
      </c>
      <c r="S191" s="150">
        <v>0</v>
      </c>
      <c r="T191" s="151">
        <f t="shared" si="13"/>
        <v>0</v>
      </c>
      <c r="AR191" s="152" t="s">
        <v>529</v>
      </c>
      <c r="AT191" s="152" t="s">
        <v>353</v>
      </c>
      <c r="AU191" s="152" t="s">
        <v>87</v>
      </c>
      <c r="AY191" s="13" t="s">
        <v>317</v>
      </c>
      <c r="BE191" s="153">
        <f t="shared" si="14"/>
        <v>0</v>
      </c>
      <c r="BF191" s="153">
        <f t="shared" si="15"/>
        <v>0</v>
      </c>
      <c r="BG191" s="153">
        <f t="shared" si="16"/>
        <v>0</v>
      </c>
      <c r="BH191" s="153">
        <f t="shared" si="17"/>
        <v>0</v>
      </c>
      <c r="BI191" s="153">
        <f t="shared" si="18"/>
        <v>0</v>
      </c>
      <c r="BJ191" s="13" t="s">
        <v>87</v>
      </c>
      <c r="BK191" s="153">
        <f t="shared" si="19"/>
        <v>0</v>
      </c>
      <c r="BL191" s="13" t="s">
        <v>372</v>
      </c>
      <c r="BM191" s="152" t="s">
        <v>2466</v>
      </c>
    </row>
    <row r="192" spans="2:65" s="1" customFormat="1" ht="21.75" customHeight="1">
      <c r="B192" s="139"/>
      <c r="C192" s="140" t="s">
        <v>832</v>
      </c>
      <c r="D192" s="140" t="s">
        <v>319</v>
      </c>
      <c r="E192" s="141" t="s">
        <v>2467</v>
      </c>
      <c r="F192" s="142" t="s">
        <v>2468</v>
      </c>
      <c r="G192" s="143" t="s">
        <v>433</v>
      </c>
      <c r="H192" s="144">
        <v>2</v>
      </c>
      <c r="I192" s="145"/>
      <c r="J192" s="146">
        <f t="shared" si="10"/>
        <v>0</v>
      </c>
      <c r="K192" s="147"/>
      <c r="L192" s="28"/>
      <c r="M192" s="148" t="s">
        <v>1</v>
      </c>
      <c r="N192" s="149" t="s">
        <v>41</v>
      </c>
      <c r="P192" s="150">
        <f t="shared" si="11"/>
        <v>0</v>
      </c>
      <c r="Q192" s="150">
        <v>2.0000000000000002E-5</v>
      </c>
      <c r="R192" s="150">
        <f t="shared" si="12"/>
        <v>4.0000000000000003E-5</v>
      </c>
      <c r="S192" s="150">
        <v>0</v>
      </c>
      <c r="T192" s="151">
        <f t="shared" si="13"/>
        <v>0</v>
      </c>
      <c r="AR192" s="152" t="s">
        <v>372</v>
      </c>
      <c r="AT192" s="152" t="s">
        <v>319</v>
      </c>
      <c r="AU192" s="152" t="s">
        <v>87</v>
      </c>
      <c r="AY192" s="13" t="s">
        <v>317</v>
      </c>
      <c r="BE192" s="153">
        <f t="shared" si="14"/>
        <v>0</v>
      </c>
      <c r="BF192" s="153">
        <f t="shared" si="15"/>
        <v>0</v>
      </c>
      <c r="BG192" s="153">
        <f t="shared" si="16"/>
        <v>0</v>
      </c>
      <c r="BH192" s="153">
        <f t="shared" si="17"/>
        <v>0</v>
      </c>
      <c r="BI192" s="153">
        <f t="shared" si="18"/>
        <v>0</v>
      </c>
      <c r="BJ192" s="13" t="s">
        <v>87</v>
      </c>
      <c r="BK192" s="153">
        <f t="shared" si="19"/>
        <v>0</v>
      </c>
      <c r="BL192" s="13" t="s">
        <v>372</v>
      </c>
      <c r="BM192" s="152" t="s">
        <v>2469</v>
      </c>
    </row>
    <row r="193" spans="2:65" s="1" customFormat="1" ht="24.15" customHeight="1">
      <c r="B193" s="139"/>
      <c r="C193" s="154" t="s">
        <v>836</v>
      </c>
      <c r="D193" s="154" t="s">
        <v>353</v>
      </c>
      <c r="E193" s="155" t="s">
        <v>2470</v>
      </c>
      <c r="F193" s="156" t="s">
        <v>2471</v>
      </c>
      <c r="G193" s="157" t="s">
        <v>433</v>
      </c>
      <c r="H193" s="158">
        <v>2</v>
      </c>
      <c r="I193" s="159"/>
      <c r="J193" s="160">
        <f t="shared" si="10"/>
        <v>0</v>
      </c>
      <c r="K193" s="161"/>
      <c r="L193" s="162"/>
      <c r="M193" s="163" t="s">
        <v>1</v>
      </c>
      <c r="N193" s="164" t="s">
        <v>41</v>
      </c>
      <c r="P193" s="150">
        <f t="shared" si="11"/>
        <v>0</v>
      </c>
      <c r="Q193" s="150">
        <v>1.2999999999999999E-4</v>
      </c>
      <c r="R193" s="150">
        <f t="shared" si="12"/>
        <v>2.5999999999999998E-4</v>
      </c>
      <c r="S193" s="150">
        <v>0</v>
      </c>
      <c r="T193" s="151">
        <f t="shared" si="13"/>
        <v>0</v>
      </c>
      <c r="AR193" s="152" t="s">
        <v>529</v>
      </c>
      <c r="AT193" s="152" t="s">
        <v>353</v>
      </c>
      <c r="AU193" s="152" t="s">
        <v>87</v>
      </c>
      <c r="AY193" s="13" t="s">
        <v>317</v>
      </c>
      <c r="BE193" s="153">
        <f t="shared" si="14"/>
        <v>0</v>
      </c>
      <c r="BF193" s="153">
        <f t="shared" si="15"/>
        <v>0</v>
      </c>
      <c r="BG193" s="153">
        <f t="shared" si="16"/>
        <v>0</v>
      </c>
      <c r="BH193" s="153">
        <f t="shared" si="17"/>
        <v>0</v>
      </c>
      <c r="BI193" s="153">
        <f t="shared" si="18"/>
        <v>0</v>
      </c>
      <c r="BJ193" s="13" t="s">
        <v>87</v>
      </c>
      <c r="BK193" s="153">
        <f t="shared" si="19"/>
        <v>0</v>
      </c>
      <c r="BL193" s="13" t="s">
        <v>372</v>
      </c>
      <c r="BM193" s="152" t="s">
        <v>2472</v>
      </c>
    </row>
    <row r="194" spans="2:65" s="1" customFormat="1" ht="21.75" customHeight="1">
      <c r="B194" s="139"/>
      <c r="C194" s="140" t="s">
        <v>840</v>
      </c>
      <c r="D194" s="140" t="s">
        <v>319</v>
      </c>
      <c r="E194" s="141" t="s">
        <v>2473</v>
      </c>
      <c r="F194" s="142" t="s">
        <v>2474</v>
      </c>
      <c r="G194" s="143" t="s">
        <v>433</v>
      </c>
      <c r="H194" s="144">
        <v>1</v>
      </c>
      <c r="I194" s="145"/>
      <c r="J194" s="146">
        <f t="shared" si="10"/>
        <v>0</v>
      </c>
      <c r="K194" s="147"/>
      <c r="L194" s="28"/>
      <c r="M194" s="148" t="s">
        <v>1</v>
      </c>
      <c r="N194" s="149" t="s">
        <v>41</v>
      </c>
      <c r="P194" s="150">
        <f t="shared" si="11"/>
        <v>0</v>
      </c>
      <c r="Q194" s="150">
        <v>4.5479999999999998E-5</v>
      </c>
      <c r="R194" s="150">
        <f t="shared" si="12"/>
        <v>4.5479999999999998E-5</v>
      </c>
      <c r="S194" s="150">
        <v>0</v>
      </c>
      <c r="T194" s="151">
        <f t="shared" si="13"/>
        <v>0</v>
      </c>
      <c r="AR194" s="152" t="s">
        <v>372</v>
      </c>
      <c r="AT194" s="152" t="s">
        <v>319</v>
      </c>
      <c r="AU194" s="152" t="s">
        <v>87</v>
      </c>
      <c r="AY194" s="13" t="s">
        <v>317</v>
      </c>
      <c r="BE194" s="153">
        <f t="shared" si="14"/>
        <v>0</v>
      </c>
      <c r="BF194" s="153">
        <f t="shared" si="15"/>
        <v>0</v>
      </c>
      <c r="BG194" s="153">
        <f t="shared" si="16"/>
        <v>0</v>
      </c>
      <c r="BH194" s="153">
        <f t="shared" si="17"/>
        <v>0</v>
      </c>
      <c r="BI194" s="153">
        <f t="shared" si="18"/>
        <v>0</v>
      </c>
      <c r="BJ194" s="13" t="s">
        <v>87</v>
      </c>
      <c r="BK194" s="153">
        <f t="shared" si="19"/>
        <v>0</v>
      </c>
      <c r="BL194" s="13" t="s">
        <v>372</v>
      </c>
      <c r="BM194" s="152" t="s">
        <v>2475</v>
      </c>
    </row>
    <row r="195" spans="2:65" s="1" customFormat="1" ht="16.5" customHeight="1">
      <c r="B195" s="139"/>
      <c r="C195" s="154" t="s">
        <v>844</v>
      </c>
      <c r="D195" s="154" t="s">
        <v>353</v>
      </c>
      <c r="E195" s="155" t="s">
        <v>2476</v>
      </c>
      <c r="F195" s="156" t="s">
        <v>2477</v>
      </c>
      <c r="G195" s="157" t="s">
        <v>433</v>
      </c>
      <c r="H195" s="158">
        <v>1</v>
      </c>
      <c r="I195" s="159"/>
      <c r="J195" s="160">
        <f t="shared" si="10"/>
        <v>0</v>
      </c>
      <c r="K195" s="161"/>
      <c r="L195" s="162"/>
      <c r="M195" s="163" t="s">
        <v>1</v>
      </c>
      <c r="N195" s="164" t="s">
        <v>41</v>
      </c>
      <c r="P195" s="150">
        <f t="shared" si="11"/>
        <v>0</v>
      </c>
      <c r="Q195" s="150">
        <v>4.2999999999999999E-4</v>
      </c>
      <c r="R195" s="150">
        <f t="shared" si="12"/>
        <v>4.2999999999999999E-4</v>
      </c>
      <c r="S195" s="150">
        <v>0</v>
      </c>
      <c r="T195" s="151">
        <f t="shared" si="13"/>
        <v>0</v>
      </c>
      <c r="AR195" s="152" t="s">
        <v>529</v>
      </c>
      <c r="AT195" s="152" t="s">
        <v>353</v>
      </c>
      <c r="AU195" s="152" t="s">
        <v>87</v>
      </c>
      <c r="AY195" s="13" t="s">
        <v>317</v>
      </c>
      <c r="BE195" s="153">
        <f t="shared" si="14"/>
        <v>0</v>
      </c>
      <c r="BF195" s="153">
        <f t="shared" si="15"/>
        <v>0</v>
      </c>
      <c r="BG195" s="153">
        <f t="shared" si="16"/>
        <v>0</v>
      </c>
      <c r="BH195" s="153">
        <f t="shared" si="17"/>
        <v>0</v>
      </c>
      <c r="BI195" s="153">
        <f t="shared" si="18"/>
        <v>0</v>
      </c>
      <c r="BJ195" s="13" t="s">
        <v>87</v>
      </c>
      <c r="BK195" s="153">
        <f t="shared" si="19"/>
        <v>0</v>
      </c>
      <c r="BL195" s="13" t="s">
        <v>372</v>
      </c>
      <c r="BM195" s="152" t="s">
        <v>2478</v>
      </c>
    </row>
    <row r="196" spans="2:65" s="1" customFormat="1" ht="16.5" customHeight="1">
      <c r="B196" s="139"/>
      <c r="C196" s="140" t="s">
        <v>848</v>
      </c>
      <c r="D196" s="140" t="s">
        <v>319</v>
      </c>
      <c r="E196" s="141" t="s">
        <v>2479</v>
      </c>
      <c r="F196" s="142" t="s">
        <v>2480</v>
      </c>
      <c r="G196" s="143" t="s">
        <v>433</v>
      </c>
      <c r="H196" s="144">
        <v>1</v>
      </c>
      <c r="I196" s="145"/>
      <c r="J196" s="146">
        <f t="shared" si="10"/>
        <v>0</v>
      </c>
      <c r="K196" s="147"/>
      <c r="L196" s="28"/>
      <c r="M196" s="148" t="s">
        <v>1</v>
      </c>
      <c r="N196" s="149" t="s">
        <v>41</v>
      </c>
      <c r="P196" s="150">
        <f t="shared" si="11"/>
        <v>0</v>
      </c>
      <c r="Q196" s="150">
        <v>4.5479999999999998E-5</v>
      </c>
      <c r="R196" s="150">
        <f t="shared" si="12"/>
        <v>4.5479999999999998E-5</v>
      </c>
      <c r="S196" s="150">
        <v>0</v>
      </c>
      <c r="T196" s="151">
        <f t="shared" si="13"/>
        <v>0</v>
      </c>
      <c r="AR196" s="152" t="s">
        <v>372</v>
      </c>
      <c r="AT196" s="152" t="s">
        <v>319</v>
      </c>
      <c r="AU196" s="152" t="s">
        <v>87</v>
      </c>
      <c r="AY196" s="13" t="s">
        <v>317</v>
      </c>
      <c r="BE196" s="153">
        <f t="shared" si="14"/>
        <v>0</v>
      </c>
      <c r="BF196" s="153">
        <f t="shared" si="15"/>
        <v>0</v>
      </c>
      <c r="BG196" s="153">
        <f t="shared" si="16"/>
        <v>0</v>
      </c>
      <c r="BH196" s="153">
        <f t="shared" si="17"/>
        <v>0</v>
      </c>
      <c r="BI196" s="153">
        <f t="shared" si="18"/>
        <v>0</v>
      </c>
      <c r="BJ196" s="13" t="s">
        <v>87</v>
      </c>
      <c r="BK196" s="153">
        <f t="shared" si="19"/>
        <v>0</v>
      </c>
      <c r="BL196" s="13" t="s">
        <v>372</v>
      </c>
      <c r="BM196" s="152" t="s">
        <v>2481</v>
      </c>
    </row>
    <row r="197" spans="2:65" s="1" customFormat="1" ht="24.15" customHeight="1">
      <c r="B197" s="139"/>
      <c r="C197" s="154" t="s">
        <v>852</v>
      </c>
      <c r="D197" s="154" t="s">
        <v>353</v>
      </c>
      <c r="E197" s="155" t="s">
        <v>2482</v>
      </c>
      <c r="F197" s="156" t="s">
        <v>2483</v>
      </c>
      <c r="G197" s="157" t="s">
        <v>433</v>
      </c>
      <c r="H197" s="158">
        <v>1</v>
      </c>
      <c r="I197" s="159"/>
      <c r="J197" s="160">
        <f t="shared" si="10"/>
        <v>0</v>
      </c>
      <c r="K197" s="161"/>
      <c r="L197" s="162"/>
      <c r="M197" s="163" t="s">
        <v>1</v>
      </c>
      <c r="N197" s="164" t="s">
        <v>41</v>
      </c>
      <c r="P197" s="150">
        <f t="shared" si="11"/>
        <v>0</v>
      </c>
      <c r="Q197" s="150">
        <v>6.7000000000000002E-4</v>
      </c>
      <c r="R197" s="150">
        <f t="shared" si="12"/>
        <v>6.7000000000000002E-4</v>
      </c>
      <c r="S197" s="150">
        <v>0</v>
      </c>
      <c r="T197" s="151">
        <f t="shared" si="13"/>
        <v>0</v>
      </c>
      <c r="AR197" s="152" t="s">
        <v>529</v>
      </c>
      <c r="AT197" s="152" t="s">
        <v>353</v>
      </c>
      <c r="AU197" s="152" t="s">
        <v>87</v>
      </c>
      <c r="AY197" s="13" t="s">
        <v>317</v>
      </c>
      <c r="BE197" s="153">
        <f t="shared" si="14"/>
        <v>0</v>
      </c>
      <c r="BF197" s="153">
        <f t="shared" si="15"/>
        <v>0</v>
      </c>
      <c r="BG197" s="153">
        <f t="shared" si="16"/>
        <v>0</v>
      </c>
      <c r="BH197" s="153">
        <f t="shared" si="17"/>
        <v>0</v>
      </c>
      <c r="BI197" s="153">
        <f t="shared" si="18"/>
        <v>0</v>
      </c>
      <c r="BJ197" s="13" t="s">
        <v>87</v>
      </c>
      <c r="BK197" s="153">
        <f t="shared" si="19"/>
        <v>0</v>
      </c>
      <c r="BL197" s="13" t="s">
        <v>372</v>
      </c>
      <c r="BM197" s="152" t="s">
        <v>2484</v>
      </c>
    </row>
    <row r="198" spans="2:65" s="1" customFormat="1" ht="16.5" customHeight="1">
      <c r="B198" s="139"/>
      <c r="C198" s="140" t="s">
        <v>858</v>
      </c>
      <c r="D198" s="140" t="s">
        <v>319</v>
      </c>
      <c r="E198" s="141" t="s">
        <v>2485</v>
      </c>
      <c r="F198" s="142" t="s">
        <v>2486</v>
      </c>
      <c r="G198" s="143" t="s">
        <v>433</v>
      </c>
      <c r="H198" s="144">
        <v>1</v>
      </c>
      <c r="I198" s="145"/>
      <c r="J198" s="146">
        <f t="shared" si="10"/>
        <v>0</v>
      </c>
      <c r="K198" s="147"/>
      <c r="L198" s="28"/>
      <c r="M198" s="148" t="s">
        <v>1</v>
      </c>
      <c r="N198" s="149" t="s">
        <v>41</v>
      </c>
      <c r="P198" s="150">
        <f t="shared" si="11"/>
        <v>0</v>
      </c>
      <c r="Q198" s="150">
        <v>5.1539999999999998E-5</v>
      </c>
      <c r="R198" s="150">
        <f t="shared" si="12"/>
        <v>5.1539999999999998E-5</v>
      </c>
      <c r="S198" s="150">
        <v>0</v>
      </c>
      <c r="T198" s="151">
        <f t="shared" si="13"/>
        <v>0</v>
      </c>
      <c r="AR198" s="152" t="s">
        <v>372</v>
      </c>
      <c r="AT198" s="152" t="s">
        <v>319</v>
      </c>
      <c r="AU198" s="152" t="s">
        <v>87</v>
      </c>
      <c r="AY198" s="13" t="s">
        <v>317</v>
      </c>
      <c r="BE198" s="153">
        <f t="shared" si="14"/>
        <v>0</v>
      </c>
      <c r="BF198" s="153">
        <f t="shared" si="15"/>
        <v>0</v>
      </c>
      <c r="BG198" s="153">
        <f t="shared" si="16"/>
        <v>0</v>
      </c>
      <c r="BH198" s="153">
        <f t="shared" si="17"/>
        <v>0</v>
      </c>
      <c r="BI198" s="153">
        <f t="shared" si="18"/>
        <v>0</v>
      </c>
      <c r="BJ198" s="13" t="s">
        <v>87</v>
      </c>
      <c r="BK198" s="153">
        <f t="shared" si="19"/>
        <v>0</v>
      </c>
      <c r="BL198" s="13" t="s">
        <v>372</v>
      </c>
      <c r="BM198" s="152" t="s">
        <v>2487</v>
      </c>
    </row>
    <row r="199" spans="2:65" s="1" customFormat="1" ht="24.15" customHeight="1">
      <c r="B199" s="139"/>
      <c r="C199" s="154" t="s">
        <v>862</v>
      </c>
      <c r="D199" s="154" t="s">
        <v>353</v>
      </c>
      <c r="E199" s="155" t="s">
        <v>2488</v>
      </c>
      <c r="F199" s="156" t="s">
        <v>2489</v>
      </c>
      <c r="G199" s="157" t="s">
        <v>433</v>
      </c>
      <c r="H199" s="158">
        <v>1</v>
      </c>
      <c r="I199" s="159"/>
      <c r="J199" s="160">
        <f t="shared" si="10"/>
        <v>0</v>
      </c>
      <c r="K199" s="161"/>
      <c r="L199" s="162"/>
      <c r="M199" s="163" t="s">
        <v>1</v>
      </c>
      <c r="N199" s="164" t="s">
        <v>41</v>
      </c>
      <c r="P199" s="150">
        <f t="shared" si="11"/>
        <v>0</v>
      </c>
      <c r="Q199" s="150">
        <v>7.7999999999999999E-4</v>
      </c>
      <c r="R199" s="150">
        <f t="shared" si="12"/>
        <v>7.7999999999999999E-4</v>
      </c>
      <c r="S199" s="150">
        <v>0</v>
      </c>
      <c r="T199" s="151">
        <f t="shared" si="13"/>
        <v>0</v>
      </c>
      <c r="AR199" s="152" t="s">
        <v>529</v>
      </c>
      <c r="AT199" s="152" t="s">
        <v>353</v>
      </c>
      <c r="AU199" s="152" t="s">
        <v>87</v>
      </c>
      <c r="AY199" s="13" t="s">
        <v>317</v>
      </c>
      <c r="BE199" s="153">
        <f t="shared" si="14"/>
        <v>0</v>
      </c>
      <c r="BF199" s="153">
        <f t="shared" si="15"/>
        <v>0</v>
      </c>
      <c r="BG199" s="153">
        <f t="shared" si="16"/>
        <v>0</v>
      </c>
      <c r="BH199" s="153">
        <f t="shared" si="17"/>
        <v>0</v>
      </c>
      <c r="BI199" s="153">
        <f t="shared" si="18"/>
        <v>0</v>
      </c>
      <c r="BJ199" s="13" t="s">
        <v>87</v>
      </c>
      <c r="BK199" s="153">
        <f t="shared" si="19"/>
        <v>0</v>
      </c>
      <c r="BL199" s="13" t="s">
        <v>372</v>
      </c>
      <c r="BM199" s="152" t="s">
        <v>2490</v>
      </c>
    </row>
    <row r="200" spans="2:65" s="1" customFormat="1" ht="16.5" customHeight="1">
      <c r="B200" s="139"/>
      <c r="C200" s="140" t="s">
        <v>866</v>
      </c>
      <c r="D200" s="140" t="s">
        <v>319</v>
      </c>
      <c r="E200" s="141" t="s">
        <v>2491</v>
      </c>
      <c r="F200" s="142" t="s">
        <v>2492</v>
      </c>
      <c r="G200" s="143" t="s">
        <v>433</v>
      </c>
      <c r="H200" s="144">
        <v>1</v>
      </c>
      <c r="I200" s="145"/>
      <c r="J200" s="146">
        <f t="shared" si="10"/>
        <v>0</v>
      </c>
      <c r="K200" s="147"/>
      <c r="L200" s="28"/>
      <c r="M200" s="148" t="s">
        <v>1</v>
      </c>
      <c r="N200" s="149" t="s">
        <v>41</v>
      </c>
      <c r="P200" s="150">
        <f t="shared" si="11"/>
        <v>0</v>
      </c>
      <c r="Q200" s="150">
        <v>5.1539999999999998E-5</v>
      </c>
      <c r="R200" s="150">
        <f t="shared" si="12"/>
        <v>5.1539999999999998E-5</v>
      </c>
      <c r="S200" s="150">
        <v>0</v>
      </c>
      <c r="T200" s="151">
        <f t="shared" si="13"/>
        <v>0</v>
      </c>
      <c r="AR200" s="152" t="s">
        <v>372</v>
      </c>
      <c r="AT200" s="152" t="s">
        <v>319</v>
      </c>
      <c r="AU200" s="152" t="s">
        <v>87</v>
      </c>
      <c r="AY200" s="13" t="s">
        <v>317</v>
      </c>
      <c r="BE200" s="153">
        <f t="shared" si="14"/>
        <v>0</v>
      </c>
      <c r="BF200" s="153">
        <f t="shared" si="15"/>
        <v>0</v>
      </c>
      <c r="BG200" s="153">
        <f t="shared" si="16"/>
        <v>0</v>
      </c>
      <c r="BH200" s="153">
        <f t="shared" si="17"/>
        <v>0</v>
      </c>
      <c r="BI200" s="153">
        <f t="shared" si="18"/>
        <v>0</v>
      </c>
      <c r="BJ200" s="13" t="s">
        <v>87</v>
      </c>
      <c r="BK200" s="153">
        <f t="shared" si="19"/>
        <v>0</v>
      </c>
      <c r="BL200" s="13" t="s">
        <v>372</v>
      </c>
      <c r="BM200" s="152" t="s">
        <v>2493</v>
      </c>
    </row>
    <row r="201" spans="2:65" s="1" customFormat="1" ht="16.5" customHeight="1">
      <c r="B201" s="139"/>
      <c r="C201" s="154" t="s">
        <v>870</v>
      </c>
      <c r="D201" s="154" t="s">
        <v>353</v>
      </c>
      <c r="E201" s="155" t="s">
        <v>2494</v>
      </c>
      <c r="F201" s="156" t="s">
        <v>2495</v>
      </c>
      <c r="G201" s="157" t="s">
        <v>433</v>
      </c>
      <c r="H201" s="158">
        <v>1</v>
      </c>
      <c r="I201" s="159"/>
      <c r="J201" s="160">
        <f t="shared" si="10"/>
        <v>0</v>
      </c>
      <c r="K201" s="161"/>
      <c r="L201" s="162"/>
      <c r="M201" s="163" t="s">
        <v>1</v>
      </c>
      <c r="N201" s="164" t="s">
        <v>41</v>
      </c>
      <c r="P201" s="150">
        <f t="shared" si="11"/>
        <v>0</v>
      </c>
      <c r="Q201" s="150">
        <v>6.8999999999999997E-4</v>
      </c>
      <c r="R201" s="150">
        <f t="shared" si="12"/>
        <v>6.8999999999999997E-4</v>
      </c>
      <c r="S201" s="150">
        <v>0</v>
      </c>
      <c r="T201" s="151">
        <f t="shared" si="13"/>
        <v>0</v>
      </c>
      <c r="AR201" s="152" t="s">
        <v>529</v>
      </c>
      <c r="AT201" s="152" t="s">
        <v>353</v>
      </c>
      <c r="AU201" s="152" t="s">
        <v>87</v>
      </c>
      <c r="AY201" s="13" t="s">
        <v>317</v>
      </c>
      <c r="BE201" s="153">
        <f t="shared" si="14"/>
        <v>0</v>
      </c>
      <c r="BF201" s="153">
        <f t="shared" si="15"/>
        <v>0</v>
      </c>
      <c r="BG201" s="153">
        <f t="shared" si="16"/>
        <v>0</v>
      </c>
      <c r="BH201" s="153">
        <f t="shared" si="17"/>
        <v>0</v>
      </c>
      <c r="BI201" s="153">
        <f t="shared" si="18"/>
        <v>0</v>
      </c>
      <c r="BJ201" s="13" t="s">
        <v>87</v>
      </c>
      <c r="BK201" s="153">
        <f t="shared" si="19"/>
        <v>0</v>
      </c>
      <c r="BL201" s="13" t="s">
        <v>372</v>
      </c>
      <c r="BM201" s="152" t="s">
        <v>2496</v>
      </c>
    </row>
    <row r="202" spans="2:65" s="1" customFormat="1" ht="16.5" customHeight="1">
      <c r="B202" s="139"/>
      <c r="C202" s="140" t="s">
        <v>874</v>
      </c>
      <c r="D202" s="140" t="s">
        <v>319</v>
      </c>
      <c r="E202" s="141" t="s">
        <v>2497</v>
      </c>
      <c r="F202" s="142" t="s">
        <v>2498</v>
      </c>
      <c r="G202" s="143" t="s">
        <v>433</v>
      </c>
      <c r="H202" s="144">
        <v>1</v>
      </c>
      <c r="I202" s="145"/>
      <c r="J202" s="146">
        <f t="shared" si="10"/>
        <v>0</v>
      </c>
      <c r="K202" s="147"/>
      <c r="L202" s="28"/>
      <c r="M202" s="148" t="s">
        <v>1</v>
      </c>
      <c r="N202" s="149" t="s">
        <v>41</v>
      </c>
      <c r="P202" s="150">
        <f t="shared" si="11"/>
        <v>0</v>
      </c>
      <c r="Q202" s="150">
        <v>2.0000000000000002E-5</v>
      </c>
      <c r="R202" s="150">
        <f t="shared" si="12"/>
        <v>2.0000000000000002E-5</v>
      </c>
      <c r="S202" s="150">
        <v>0</v>
      </c>
      <c r="T202" s="151">
        <f t="shared" si="13"/>
        <v>0</v>
      </c>
      <c r="AR202" s="152" t="s">
        <v>372</v>
      </c>
      <c r="AT202" s="152" t="s">
        <v>319</v>
      </c>
      <c r="AU202" s="152" t="s">
        <v>87</v>
      </c>
      <c r="AY202" s="13" t="s">
        <v>317</v>
      </c>
      <c r="BE202" s="153">
        <f t="shared" si="14"/>
        <v>0</v>
      </c>
      <c r="BF202" s="153">
        <f t="shared" si="15"/>
        <v>0</v>
      </c>
      <c r="BG202" s="153">
        <f t="shared" si="16"/>
        <v>0</v>
      </c>
      <c r="BH202" s="153">
        <f t="shared" si="17"/>
        <v>0</v>
      </c>
      <c r="BI202" s="153">
        <f t="shared" si="18"/>
        <v>0</v>
      </c>
      <c r="BJ202" s="13" t="s">
        <v>87</v>
      </c>
      <c r="BK202" s="153">
        <f t="shared" si="19"/>
        <v>0</v>
      </c>
      <c r="BL202" s="13" t="s">
        <v>372</v>
      </c>
      <c r="BM202" s="152" t="s">
        <v>2499</v>
      </c>
    </row>
    <row r="203" spans="2:65" s="1" customFormat="1" ht="21.75" customHeight="1">
      <c r="B203" s="139"/>
      <c r="C203" s="154" t="s">
        <v>876</v>
      </c>
      <c r="D203" s="154" t="s">
        <v>353</v>
      </c>
      <c r="E203" s="155" t="s">
        <v>2500</v>
      </c>
      <c r="F203" s="156" t="s">
        <v>2501</v>
      </c>
      <c r="G203" s="157" t="s">
        <v>433</v>
      </c>
      <c r="H203" s="158">
        <v>1</v>
      </c>
      <c r="I203" s="159"/>
      <c r="J203" s="160">
        <f t="shared" si="10"/>
        <v>0</v>
      </c>
      <c r="K203" s="161"/>
      <c r="L203" s="162"/>
      <c r="M203" s="163" t="s">
        <v>1</v>
      </c>
      <c r="N203" s="164" t="s">
        <v>41</v>
      </c>
      <c r="P203" s="150">
        <f t="shared" si="11"/>
        <v>0</v>
      </c>
      <c r="Q203" s="150">
        <v>6.9999999999999994E-5</v>
      </c>
      <c r="R203" s="150">
        <f t="shared" si="12"/>
        <v>6.9999999999999994E-5</v>
      </c>
      <c r="S203" s="150">
        <v>0</v>
      </c>
      <c r="T203" s="151">
        <f t="shared" si="13"/>
        <v>0</v>
      </c>
      <c r="AR203" s="152" t="s">
        <v>529</v>
      </c>
      <c r="AT203" s="152" t="s">
        <v>353</v>
      </c>
      <c r="AU203" s="152" t="s">
        <v>87</v>
      </c>
      <c r="AY203" s="13" t="s">
        <v>317</v>
      </c>
      <c r="BE203" s="153">
        <f t="shared" si="14"/>
        <v>0</v>
      </c>
      <c r="BF203" s="153">
        <f t="shared" si="15"/>
        <v>0</v>
      </c>
      <c r="BG203" s="153">
        <f t="shared" si="16"/>
        <v>0</v>
      </c>
      <c r="BH203" s="153">
        <f t="shared" si="17"/>
        <v>0</v>
      </c>
      <c r="BI203" s="153">
        <f t="shared" si="18"/>
        <v>0</v>
      </c>
      <c r="BJ203" s="13" t="s">
        <v>87</v>
      </c>
      <c r="BK203" s="153">
        <f t="shared" si="19"/>
        <v>0</v>
      </c>
      <c r="BL203" s="13" t="s">
        <v>372</v>
      </c>
      <c r="BM203" s="152" t="s">
        <v>2502</v>
      </c>
    </row>
    <row r="204" spans="2:65" s="1" customFormat="1" ht="24.15" customHeight="1">
      <c r="B204" s="139"/>
      <c r="C204" s="140" t="s">
        <v>881</v>
      </c>
      <c r="D204" s="140" t="s">
        <v>319</v>
      </c>
      <c r="E204" s="141" t="s">
        <v>2503</v>
      </c>
      <c r="F204" s="142" t="s">
        <v>2504</v>
      </c>
      <c r="G204" s="143" t="s">
        <v>2505</v>
      </c>
      <c r="H204" s="144">
        <v>2</v>
      </c>
      <c r="I204" s="145"/>
      <c r="J204" s="146">
        <f t="shared" si="10"/>
        <v>0</v>
      </c>
      <c r="K204" s="147"/>
      <c r="L204" s="28"/>
      <c r="M204" s="148" t="s">
        <v>1</v>
      </c>
      <c r="N204" s="149" t="s">
        <v>41</v>
      </c>
      <c r="P204" s="150">
        <f t="shared" si="11"/>
        <v>0</v>
      </c>
      <c r="Q204" s="150">
        <v>2.6244000000000001E-4</v>
      </c>
      <c r="R204" s="150">
        <f t="shared" si="12"/>
        <v>5.2488000000000003E-4</v>
      </c>
      <c r="S204" s="150">
        <v>0</v>
      </c>
      <c r="T204" s="151">
        <f t="shared" si="13"/>
        <v>0</v>
      </c>
      <c r="AR204" s="152" t="s">
        <v>372</v>
      </c>
      <c r="AT204" s="152" t="s">
        <v>319</v>
      </c>
      <c r="AU204" s="152" t="s">
        <v>87</v>
      </c>
      <c r="AY204" s="13" t="s">
        <v>317</v>
      </c>
      <c r="BE204" s="153">
        <f t="shared" si="14"/>
        <v>0</v>
      </c>
      <c r="BF204" s="153">
        <f t="shared" si="15"/>
        <v>0</v>
      </c>
      <c r="BG204" s="153">
        <f t="shared" si="16"/>
        <v>0</v>
      </c>
      <c r="BH204" s="153">
        <f t="shared" si="17"/>
        <v>0</v>
      </c>
      <c r="BI204" s="153">
        <f t="shared" si="18"/>
        <v>0</v>
      </c>
      <c r="BJ204" s="13" t="s">
        <v>87</v>
      </c>
      <c r="BK204" s="153">
        <f t="shared" si="19"/>
        <v>0</v>
      </c>
      <c r="BL204" s="13" t="s">
        <v>372</v>
      </c>
      <c r="BM204" s="152" t="s">
        <v>2506</v>
      </c>
    </row>
    <row r="205" spans="2:65" s="1" customFormat="1" ht="21.75" customHeight="1">
      <c r="B205" s="139"/>
      <c r="C205" s="154" t="s">
        <v>885</v>
      </c>
      <c r="D205" s="154" t="s">
        <v>353</v>
      </c>
      <c r="E205" s="155" t="s">
        <v>2507</v>
      </c>
      <c r="F205" s="156" t="s">
        <v>2508</v>
      </c>
      <c r="G205" s="157" t="s">
        <v>433</v>
      </c>
      <c r="H205" s="158">
        <v>1</v>
      </c>
      <c r="I205" s="159"/>
      <c r="J205" s="160">
        <f t="shared" si="10"/>
        <v>0</v>
      </c>
      <c r="K205" s="161"/>
      <c r="L205" s="162"/>
      <c r="M205" s="163" t="s">
        <v>1</v>
      </c>
      <c r="N205" s="164" t="s">
        <v>41</v>
      </c>
      <c r="P205" s="150">
        <f t="shared" si="11"/>
        <v>0</v>
      </c>
      <c r="Q205" s="150">
        <v>1.8499999999999999E-2</v>
      </c>
      <c r="R205" s="150">
        <f t="shared" si="12"/>
        <v>1.8499999999999999E-2</v>
      </c>
      <c r="S205" s="150">
        <v>0</v>
      </c>
      <c r="T205" s="151">
        <f t="shared" si="13"/>
        <v>0</v>
      </c>
      <c r="AR205" s="152" t="s">
        <v>529</v>
      </c>
      <c r="AT205" s="152" t="s">
        <v>353</v>
      </c>
      <c r="AU205" s="152" t="s">
        <v>87</v>
      </c>
      <c r="AY205" s="13" t="s">
        <v>317</v>
      </c>
      <c r="BE205" s="153">
        <f t="shared" si="14"/>
        <v>0</v>
      </c>
      <c r="BF205" s="153">
        <f t="shared" si="15"/>
        <v>0</v>
      </c>
      <c r="BG205" s="153">
        <f t="shared" si="16"/>
        <v>0</v>
      </c>
      <c r="BH205" s="153">
        <f t="shared" si="17"/>
        <v>0</v>
      </c>
      <c r="BI205" s="153">
        <f t="shared" si="18"/>
        <v>0</v>
      </c>
      <c r="BJ205" s="13" t="s">
        <v>87</v>
      </c>
      <c r="BK205" s="153">
        <f t="shared" si="19"/>
        <v>0</v>
      </c>
      <c r="BL205" s="13" t="s">
        <v>372</v>
      </c>
      <c r="BM205" s="152" t="s">
        <v>2509</v>
      </c>
    </row>
    <row r="206" spans="2:65" s="1" customFormat="1" ht="28.8">
      <c r="B206" s="28"/>
      <c r="D206" s="170" t="s">
        <v>484</v>
      </c>
      <c r="F206" s="171" t="s">
        <v>2510</v>
      </c>
      <c r="I206" s="172"/>
      <c r="L206" s="28"/>
      <c r="M206" s="173"/>
      <c r="T206" s="55"/>
      <c r="AT206" s="13" t="s">
        <v>484</v>
      </c>
      <c r="AU206" s="13" t="s">
        <v>87</v>
      </c>
    </row>
    <row r="207" spans="2:65" s="1" customFormat="1" ht="24.15" customHeight="1">
      <c r="B207" s="139"/>
      <c r="C207" s="154" t="s">
        <v>891</v>
      </c>
      <c r="D207" s="154" t="s">
        <v>353</v>
      </c>
      <c r="E207" s="155" t="s">
        <v>2511</v>
      </c>
      <c r="F207" s="156" t="s">
        <v>2512</v>
      </c>
      <c r="G207" s="157" t="s">
        <v>433</v>
      </c>
      <c r="H207" s="158">
        <v>1</v>
      </c>
      <c r="I207" s="159"/>
      <c r="J207" s="160">
        <f>ROUND(I207*H207,2)</f>
        <v>0</v>
      </c>
      <c r="K207" s="161"/>
      <c r="L207" s="162"/>
      <c r="M207" s="163" t="s">
        <v>1</v>
      </c>
      <c r="N207" s="164" t="s">
        <v>41</v>
      </c>
      <c r="P207" s="150">
        <f>O207*H207</f>
        <v>0</v>
      </c>
      <c r="Q207" s="150">
        <v>1.6789999999999999E-2</v>
      </c>
      <c r="R207" s="150">
        <f>Q207*H207</f>
        <v>1.6789999999999999E-2</v>
      </c>
      <c r="S207" s="150">
        <v>0</v>
      </c>
      <c r="T207" s="151">
        <f>S207*H207</f>
        <v>0</v>
      </c>
      <c r="AR207" s="152" t="s">
        <v>529</v>
      </c>
      <c r="AT207" s="152" t="s">
        <v>353</v>
      </c>
      <c r="AU207" s="152" t="s">
        <v>87</v>
      </c>
      <c r="AY207" s="13" t="s">
        <v>317</v>
      </c>
      <c r="BE207" s="153">
        <f>IF(N207="základná",J207,0)</f>
        <v>0</v>
      </c>
      <c r="BF207" s="153">
        <f>IF(N207="znížená",J207,0)</f>
        <v>0</v>
      </c>
      <c r="BG207" s="153">
        <f>IF(N207="zákl. prenesená",J207,0)</f>
        <v>0</v>
      </c>
      <c r="BH207" s="153">
        <f>IF(N207="zníž. prenesená",J207,0)</f>
        <v>0</v>
      </c>
      <c r="BI207" s="153">
        <f>IF(N207="nulová",J207,0)</f>
        <v>0</v>
      </c>
      <c r="BJ207" s="13" t="s">
        <v>87</v>
      </c>
      <c r="BK207" s="153">
        <f>ROUND(I207*H207,2)</f>
        <v>0</v>
      </c>
      <c r="BL207" s="13" t="s">
        <v>372</v>
      </c>
      <c r="BM207" s="152" t="s">
        <v>2513</v>
      </c>
    </row>
    <row r="208" spans="2:65" s="1" customFormat="1" ht="24.15" customHeight="1">
      <c r="B208" s="139"/>
      <c r="C208" s="140" t="s">
        <v>1236</v>
      </c>
      <c r="D208" s="140" t="s">
        <v>319</v>
      </c>
      <c r="E208" s="141" t="s">
        <v>2514</v>
      </c>
      <c r="F208" s="142" t="s">
        <v>2515</v>
      </c>
      <c r="G208" s="143" t="s">
        <v>452</v>
      </c>
      <c r="H208" s="144">
        <v>54.305999999999997</v>
      </c>
      <c r="I208" s="145"/>
      <c r="J208" s="146">
        <f>ROUND(I208*H208,2)</f>
        <v>0</v>
      </c>
      <c r="K208" s="147"/>
      <c r="L208" s="28"/>
      <c r="M208" s="148" t="s">
        <v>1</v>
      </c>
      <c r="N208" s="149" t="s">
        <v>41</v>
      </c>
      <c r="P208" s="150">
        <f>O208*H208</f>
        <v>0</v>
      </c>
      <c r="Q208" s="150">
        <v>1.8652E-4</v>
      </c>
      <c r="R208" s="150">
        <f>Q208*H208</f>
        <v>1.0129155119999999E-2</v>
      </c>
      <c r="S208" s="150">
        <v>0</v>
      </c>
      <c r="T208" s="151">
        <f>S208*H208</f>
        <v>0</v>
      </c>
      <c r="AR208" s="152" t="s">
        <v>372</v>
      </c>
      <c r="AT208" s="152" t="s">
        <v>319</v>
      </c>
      <c r="AU208" s="152" t="s">
        <v>87</v>
      </c>
      <c r="AY208" s="13" t="s">
        <v>317</v>
      </c>
      <c r="BE208" s="153">
        <f>IF(N208="základná",J208,0)</f>
        <v>0</v>
      </c>
      <c r="BF208" s="153">
        <f>IF(N208="znížená",J208,0)</f>
        <v>0</v>
      </c>
      <c r="BG208" s="153">
        <f>IF(N208="zákl. prenesená",J208,0)</f>
        <v>0</v>
      </c>
      <c r="BH208" s="153">
        <f>IF(N208="zníž. prenesená",J208,0)</f>
        <v>0</v>
      </c>
      <c r="BI208" s="153">
        <f>IF(N208="nulová",J208,0)</f>
        <v>0</v>
      </c>
      <c r="BJ208" s="13" t="s">
        <v>87</v>
      </c>
      <c r="BK208" s="153">
        <f>ROUND(I208*H208,2)</f>
        <v>0</v>
      </c>
      <c r="BL208" s="13" t="s">
        <v>372</v>
      </c>
      <c r="BM208" s="152" t="s">
        <v>2516</v>
      </c>
    </row>
    <row r="209" spans="2:65" s="1" customFormat="1" ht="24.15" customHeight="1">
      <c r="B209" s="139"/>
      <c r="C209" s="140" t="s">
        <v>1240</v>
      </c>
      <c r="D209" s="140" t="s">
        <v>319</v>
      </c>
      <c r="E209" s="141" t="s">
        <v>2517</v>
      </c>
      <c r="F209" s="142" t="s">
        <v>2518</v>
      </c>
      <c r="G209" s="143" t="s">
        <v>452</v>
      </c>
      <c r="H209" s="144">
        <v>54.305999999999997</v>
      </c>
      <c r="I209" s="145"/>
      <c r="J209" s="146">
        <f>ROUND(I209*H209,2)</f>
        <v>0</v>
      </c>
      <c r="K209" s="147"/>
      <c r="L209" s="28"/>
      <c r="M209" s="148" t="s">
        <v>1</v>
      </c>
      <c r="N209" s="149" t="s">
        <v>41</v>
      </c>
      <c r="P209" s="150">
        <f>O209*H209</f>
        <v>0</v>
      </c>
      <c r="Q209" s="150">
        <v>1.0000000000000001E-5</v>
      </c>
      <c r="R209" s="150">
        <f>Q209*H209</f>
        <v>5.4306000000000005E-4</v>
      </c>
      <c r="S209" s="150">
        <v>0</v>
      </c>
      <c r="T209" s="151">
        <f>S209*H209</f>
        <v>0</v>
      </c>
      <c r="AR209" s="152" t="s">
        <v>372</v>
      </c>
      <c r="AT209" s="152" t="s">
        <v>319</v>
      </c>
      <c r="AU209" s="152" t="s">
        <v>87</v>
      </c>
      <c r="AY209" s="13" t="s">
        <v>317</v>
      </c>
      <c r="BE209" s="153">
        <f>IF(N209="základná",J209,0)</f>
        <v>0</v>
      </c>
      <c r="BF209" s="153">
        <f>IF(N209="znížená",J209,0)</f>
        <v>0</v>
      </c>
      <c r="BG209" s="153">
        <f>IF(N209="zákl. prenesená",J209,0)</f>
        <v>0</v>
      </c>
      <c r="BH209" s="153">
        <f>IF(N209="zníž. prenesená",J209,0)</f>
        <v>0</v>
      </c>
      <c r="BI209" s="153">
        <f>IF(N209="nulová",J209,0)</f>
        <v>0</v>
      </c>
      <c r="BJ209" s="13" t="s">
        <v>87</v>
      </c>
      <c r="BK209" s="153">
        <f>ROUND(I209*H209,2)</f>
        <v>0</v>
      </c>
      <c r="BL209" s="13" t="s">
        <v>372</v>
      </c>
      <c r="BM209" s="152" t="s">
        <v>2519</v>
      </c>
    </row>
    <row r="210" spans="2:65" s="1" customFormat="1" ht="24.15" customHeight="1">
      <c r="B210" s="139"/>
      <c r="C210" s="140" t="s">
        <v>1244</v>
      </c>
      <c r="D210" s="140" t="s">
        <v>319</v>
      </c>
      <c r="E210" s="141" t="s">
        <v>2520</v>
      </c>
      <c r="F210" s="142" t="s">
        <v>2521</v>
      </c>
      <c r="G210" s="143" t="s">
        <v>433</v>
      </c>
      <c r="H210" s="144">
        <v>1</v>
      </c>
      <c r="I210" s="145"/>
      <c r="J210" s="146">
        <f>ROUND(I210*H210,2)</f>
        <v>0</v>
      </c>
      <c r="K210" s="147"/>
      <c r="L210" s="28"/>
      <c r="M210" s="148" t="s">
        <v>1</v>
      </c>
      <c r="N210" s="149" t="s">
        <v>41</v>
      </c>
      <c r="P210" s="150">
        <f>O210*H210</f>
        <v>0</v>
      </c>
      <c r="Q210" s="150">
        <v>0</v>
      </c>
      <c r="R210" s="150">
        <f>Q210*H210</f>
        <v>0</v>
      </c>
      <c r="S210" s="150">
        <v>0</v>
      </c>
      <c r="T210" s="151">
        <f>S210*H210</f>
        <v>0</v>
      </c>
      <c r="AR210" s="152" t="s">
        <v>259</v>
      </c>
      <c r="AT210" s="152" t="s">
        <v>319</v>
      </c>
      <c r="AU210" s="152" t="s">
        <v>87</v>
      </c>
      <c r="AY210" s="13" t="s">
        <v>317</v>
      </c>
      <c r="BE210" s="153">
        <f>IF(N210="základná",J210,0)</f>
        <v>0</v>
      </c>
      <c r="BF210" s="153">
        <f>IF(N210="znížená",J210,0)</f>
        <v>0</v>
      </c>
      <c r="BG210" s="153">
        <f>IF(N210="zákl. prenesená",J210,0)</f>
        <v>0</v>
      </c>
      <c r="BH210" s="153">
        <f>IF(N210="zníž. prenesená",J210,0)</f>
        <v>0</v>
      </c>
      <c r="BI210" s="153">
        <f>IF(N210="nulová",J210,0)</f>
        <v>0</v>
      </c>
      <c r="BJ210" s="13" t="s">
        <v>87</v>
      </c>
      <c r="BK210" s="153">
        <f>ROUND(I210*H210,2)</f>
        <v>0</v>
      </c>
      <c r="BL210" s="13" t="s">
        <v>259</v>
      </c>
      <c r="BM210" s="152" t="s">
        <v>2522</v>
      </c>
    </row>
    <row r="211" spans="2:65" s="1" customFormat="1" ht="24.15" customHeight="1">
      <c r="B211" s="139"/>
      <c r="C211" s="154" t="s">
        <v>453</v>
      </c>
      <c r="D211" s="154" t="s">
        <v>353</v>
      </c>
      <c r="E211" s="155" t="s">
        <v>2523</v>
      </c>
      <c r="F211" s="156" t="s">
        <v>2524</v>
      </c>
      <c r="G211" s="157" t="s">
        <v>433</v>
      </c>
      <c r="H211" s="158">
        <v>1</v>
      </c>
      <c r="I211" s="159"/>
      <c r="J211" s="160">
        <f>ROUND(I211*H211,2)</f>
        <v>0</v>
      </c>
      <c r="K211" s="161"/>
      <c r="L211" s="162"/>
      <c r="M211" s="163" t="s">
        <v>1</v>
      </c>
      <c r="N211" s="164" t="s">
        <v>41</v>
      </c>
      <c r="P211" s="150">
        <f>O211*H211</f>
        <v>0</v>
      </c>
      <c r="Q211" s="150">
        <v>2.5000000000000001E-3</v>
      </c>
      <c r="R211" s="150">
        <f>Q211*H211</f>
        <v>2.5000000000000001E-3</v>
      </c>
      <c r="S211" s="150">
        <v>0</v>
      </c>
      <c r="T211" s="151">
        <f>S211*H211</f>
        <v>0</v>
      </c>
      <c r="AR211" s="152" t="s">
        <v>271</v>
      </c>
      <c r="AT211" s="152" t="s">
        <v>353</v>
      </c>
      <c r="AU211" s="152" t="s">
        <v>87</v>
      </c>
      <c r="AY211" s="13" t="s">
        <v>317</v>
      </c>
      <c r="BE211" s="153">
        <f>IF(N211="základná",J211,0)</f>
        <v>0</v>
      </c>
      <c r="BF211" s="153">
        <f>IF(N211="znížená",J211,0)</f>
        <v>0</v>
      </c>
      <c r="BG211" s="153">
        <f>IF(N211="zákl. prenesená",J211,0)</f>
        <v>0</v>
      </c>
      <c r="BH211" s="153">
        <f>IF(N211="zníž. prenesená",J211,0)</f>
        <v>0</v>
      </c>
      <c r="BI211" s="153">
        <f>IF(N211="nulová",J211,0)</f>
        <v>0</v>
      </c>
      <c r="BJ211" s="13" t="s">
        <v>87</v>
      </c>
      <c r="BK211" s="153">
        <f>ROUND(I211*H211,2)</f>
        <v>0</v>
      </c>
      <c r="BL211" s="13" t="s">
        <v>259</v>
      </c>
      <c r="BM211" s="152" t="s">
        <v>2525</v>
      </c>
    </row>
    <row r="212" spans="2:65" s="1" customFormat="1" ht="28.8">
      <c r="B212" s="28"/>
      <c r="D212" s="170" t="s">
        <v>484</v>
      </c>
      <c r="F212" s="171" t="s">
        <v>2526</v>
      </c>
      <c r="I212" s="172"/>
      <c r="L212" s="28"/>
      <c r="M212" s="173"/>
      <c r="T212" s="55"/>
      <c r="AT212" s="13" t="s">
        <v>484</v>
      </c>
      <c r="AU212" s="13" t="s">
        <v>87</v>
      </c>
    </row>
    <row r="213" spans="2:65" s="1" customFormat="1" ht="24.15" customHeight="1">
      <c r="B213" s="139"/>
      <c r="C213" s="140" t="s">
        <v>1251</v>
      </c>
      <c r="D213" s="140" t="s">
        <v>319</v>
      </c>
      <c r="E213" s="141" t="s">
        <v>2527</v>
      </c>
      <c r="F213" s="142" t="s">
        <v>2528</v>
      </c>
      <c r="G213" s="143" t="s">
        <v>652</v>
      </c>
      <c r="H213" s="176"/>
      <c r="I213" s="145"/>
      <c r="J213" s="146">
        <f>ROUND(I213*H213,2)</f>
        <v>0</v>
      </c>
      <c r="K213" s="147"/>
      <c r="L213" s="28"/>
      <c r="M213" s="148" t="s">
        <v>1</v>
      </c>
      <c r="N213" s="149" t="s">
        <v>41</v>
      </c>
      <c r="P213" s="150">
        <f>O213*H213</f>
        <v>0</v>
      </c>
      <c r="Q213" s="150">
        <v>0</v>
      </c>
      <c r="R213" s="150">
        <f>Q213*H213</f>
        <v>0</v>
      </c>
      <c r="S213" s="150">
        <v>0</v>
      </c>
      <c r="T213" s="151">
        <f>S213*H213</f>
        <v>0</v>
      </c>
      <c r="AR213" s="152" t="s">
        <v>372</v>
      </c>
      <c r="AT213" s="152" t="s">
        <v>319</v>
      </c>
      <c r="AU213" s="152" t="s">
        <v>87</v>
      </c>
      <c r="AY213" s="13" t="s">
        <v>317</v>
      </c>
      <c r="BE213" s="153">
        <f>IF(N213="základná",J213,0)</f>
        <v>0</v>
      </c>
      <c r="BF213" s="153">
        <f>IF(N213="znížená",J213,0)</f>
        <v>0</v>
      </c>
      <c r="BG213" s="153">
        <f>IF(N213="zákl. prenesená",J213,0)</f>
        <v>0</v>
      </c>
      <c r="BH213" s="153">
        <f>IF(N213="zníž. prenesená",J213,0)</f>
        <v>0</v>
      </c>
      <c r="BI213" s="153">
        <f>IF(N213="nulová",J213,0)</f>
        <v>0</v>
      </c>
      <c r="BJ213" s="13" t="s">
        <v>87</v>
      </c>
      <c r="BK213" s="153">
        <f>ROUND(I213*H213,2)</f>
        <v>0</v>
      </c>
      <c r="BL213" s="13" t="s">
        <v>372</v>
      </c>
      <c r="BM213" s="152" t="s">
        <v>2529</v>
      </c>
    </row>
    <row r="214" spans="2:65" s="11" customFormat="1" ht="22.8" customHeight="1">
      <c r="B214" s="127"/>
      <c r="D214" s="128" t="s">
        <v>74</v>
      </c>
      <c r="E214" s="137" t="s">
        <v>2530</v>
      </c>
      <c r="F214" s="137" t="s">
        <v>2531</v>
      </c>
      <c r="I214" s="130"/>
      <c r="J214" s="138">
        <f>BK214</f>
        <v>0</v>
      </c>
      <c r="L214" s="127"/>
      <c r="M214" s="132"/>
      <c r="P214" s="133">
        <f>SUM(P215:P248)</f>
        <v>0</v>
      </c>
      <c r="R214" s="133">
        <f>SUM(R215:R248)</f>
        <v>0.26501818999999999</v>
      </c>
      <c r="T214" s="134">
        <f>SUM(T215:T248)</f>
        <v>0</v>
      </c>
      <c r="AR214" s="128" t="s">
        <v>87</v>
      </c>
      <c r="AT214" s="135" t="s">
        <v>74</v>
      </c>
      <c r="AU214" s="135" t="s">
        <v>82</v>
      </c>
      <c r="AY214" s="128" t="s">
        <v>317</v>
      </c>
      <c r="BK214" s="136">
        <f>SUM(BK215:BK248)</f>
        <v>0</v>
      </c>
    </row>
    <row r="215" spans="2:65" s="1" customFormat="1" ht="24.15" customHeight="1">
      <c r="B215" s="139"/>
      <c r="C215" s="140" t="s">
        <v>1255</v>
      </c>
      <c r="D215" s="140" t="s">
        <v>319</v>
      </c>
      <c r="E215" s="141" t="s">
        <v>2532</v>
      </c>
      <c r="F215" s="142" t="s">
        <v>2533</v>
      </c>
      <c r="G215" s="143" t="s">
        <v>433</v>
      </c>
      <c r="H215" s="144">
        <v>2</v>
      </c>
      <c r="I215" s="145"/>
      <c r="J215" s="146">
        <f t="shared" ref="J215:J233" si="20">ROUND(I215*H215,2)</f>
        <v>0</v>
      </c>
      <c r="K215" s="147"/>
      <c r="L215" s="28"/>
      <c r="M215" s="148" t="s">
        <v>1</v>
      </c>
      <c r="N215" s="149" t="s">
        <v>41</v>
      </c>
      <c r="P215" s="150">
        <f t="shared" ref="P215:P233" si="21">O215*H215</f>
        <v>0</v>
      </c>
      <c r="Q215" s="150">
        <v>0</v>
      </c>
      <c r="R215" s="150">
        <f t="shared" ref="R215:R233" si="22">Q215*H215</f>
        <v>0</v>
      </c>
      <c r="S215" s="150">
        <v>0</v>
      </c>
      <c r="T215" s="151">
        <f t="shared" ref="T215:T233" si="23">S215*H215</f>
        <v>0</v>
      </c>
      <c r="AR215" s="152" t="s">
        <v>372</v>
      </c>
      <c r="AT215" s="152" t="s">
        <v>319</v>
      </c>
      <c r="AU215" s="152" t="s">
        <v>87</v>
      </c>
      <c r="AY215" s="13" t="s">
        <v>317</v>
      </c>
      <c r="BE215" s="153">
        <f t="shared" ref="BE215:BE233" si="24">IF(N215="základná",J215,0)</f>
        <v>0</v>
      </c>
      <c r="BF215" s="153">
        <f t="shared" ref="BF215:BF233" si="25">IF(N215="znížená",J215,0)</f>
        <v>0</v>
      </c>
      <c r="BG215" s="153">
        <f t="shared" ref="BG215:BG233" si="26">IF(N215="zákl. prenesená",J215,0)</f>
        <v>0</v>
      </c>
      <c r="BH215" s="153">
        <f t="shared" ref="BH215:BH233" si="27">IF(N215="zníž. prenesená",J215,0)</f>
        <v>0</v>
      </c>
      <c r="BI215" s="153">
        <f t="shared" ref="BI215:BI233" si="28">IF(N215="nulová",J215,0)</f>
        <v>0</v>
      </c>
      <c r="BJ215" s="13" t="s">
        <v>87</v>
      </c>
      <c r="BK215" s="153">
        <f t="shared" ref="BK215:BK233" si="29">ROUND(I215*H215,2)</f>
        <v>0</v>
      </c>
      <c r="BL215" s="13" t="s">
        <v>372</v>
      </c>
      <c r="BM215" s="152" t="s">
        <v>2534</v>
      </c>
    </row>
    <row r="216" spans="2:65" s="1" customFormat="1" ht="24.15" customHeight="1">
      <c r="B216" s="139"/>
      <c r="C216" s="154" t="s">
        <v>1259</v>
      </c>
      <c r="D216" s="154" t="s">
        <v>353</v>
      </c>
      <c r="E216" s="155" t="s">
        <v>2535</v>
      </c>
      <c r="F216" s="156" t="s">
        <v>2536</v>
      </c>
      <c r="G216" s="157" t="s">
        <v>433</v>
      </c>
      <c r="H216" s="158">
        <v>2</v>
      </c>
      <c r="I216" s="159"/>
      <c r="J216" s="160">
        <f t="shared" si="20"/>
        <v>0</v>
      </c>
      <c r="K216" s="161"/>
      <c r="L216" s="162"/>
      <c r="M216" s="163" t="s">
        <v>1</v>
      </c>
      <c r="N216" s="164" t="s">
        <v>41</v>
      </c>
      <c r="P216" s="150">
        <f t="shared" si="21"/>
        <v>0</v>
      </c>
      <c r="Q216" s="150">
        <v>2.5000000000000001E-4</v>
      </c>
      <c r="R216" s="150">
        <f t="shared" si="22"/>
        <v>5.0000000000000001E-4</v>
      </c>
      <c r="S216" s="150">
        <v>0</v>
      </c>
      <c r="T216" s="151">
        <f t="shared" si="23"/>
        <v>0</v>
      </c>
      <c r="AR216" s="152" t="s">
        <v>529</v>
      </c>
      <c r="AT216" s="152" t="s">
        <v>353</v>
      </c>
      <c r="AU216" s="152" t="s">
        <v>87</v>
      </c>
      <c r="AY216" s="13" t="s">
        <v>317</v>
      </c>
      <c r="BE216" s="153">
        <f t="shared" si="24"/>
        <v>0</v>
      </c>
      <c r="BF216" s="153">
        <f t="shared" si="25"/>
        <v>0</v>
      </c>
      <c r="BG216" s="153">
        <f t="shared" si="26"/>
        <v>0</v>
      </c>
      <c r="BH216" s="153">
        <f t="shared" si="27"/>
        <v>0</v>
      </c>
      <c r="BI216" s="153">
        <f t="shared" si="28"/>
        <v>0</v>
      </c>
      <c r="BJ216" s="13" t="s">
        <v>87</v>
      </c>
      <c r="BK216" s="153">
        <f t="shared" si="29"/>
        <v>0</v>
      </c>
      <c r="BL216" s="13" t="s">
        <v>372</v>
      </c>
      <c r="BM216" s="152" t="s">
        <v>2537</v>
      </c>
    </row>
    <row r="217" spans="2:65" s="1" customFormat="1" ht="24.15" customHeight="1">
      <c r="B217" s="139"/>
      <c r="C217" s="140" t="s">
        <v>1263</v>
      </c>
      <c r="D217" s="140" t="s">
        <v>319</v>
      </c>
      <c r="E217" s="141" t="s">
        <v>2538</v>
      </c>
      <c r="F217" s="142" t="s">
        <v>2539</v>
      </c>
      <c r="G217" s="143" t="s">
        <v>433</v>
      </c>
      <c r="H217" s="144">
        <v>3</v>
      </c>
      <c r="I217" s="145"/>
      <c r="J217" s="146">
        <f t="shared" si="20"/>
        <v>0</v>
      </c>
      <c r="K217" s="147"/>
      <c r="L217" s="28"/>
      <c r="M217" s="148" t="s">
        <v>1</v>
      </c>
      <c r="N217" s="149" t="s">
        <v>41</v>
      </c>
      <c r="P217" s="150">
        <f t="shared" si="21"/>
        <v>0</v>
      </c>
      <c r="Q217" s="150">
        <v>0</v>
      </c>
      <c r="R217" s="150">
        <f t="shared" si="22"/>
        <v>0</v>
      </c>
      <c r="S217" s="150">
        <v>0</v>
      </c>
      <c r="T217" s="151">
        <f t="shared" si="23"/>
        <v>0</v>
      </c>
      <c r="AR217" s="152" t="s">
        <v>372</v>
      </c>
      <c r="AT217" s="152" t="s">
        <v>319</v>
      </c>
      <c r="AU217" s="152" t="s">
        <v>87</v>
      </c>
      <c r="AY217" s="13" t="s">
        <v>317</v>
      </c>
      <c r="BE217" s="153">
        <f t="shared" si="24"/>
        <v>0</v>
      </c>
      <c r="BF217" s="153">
        <f t="shared" si="25"/>
        <v>0</v>
      </c>
      <c r="BG217" s="153">
        <f t="shared" si="26"/>
        <v>0</v>
      </c>
      <c r="BH217" s="153">
        <f t="shared" si="27"/>
        <v>0</v>
      </c>
      <c r="BI217" s="153">
        <f t="shared" si="28"/>
        <v>0</v>
      </c>
      <c r="BJ217" s="13" t="s">
        <v>87</v>
      </c>
      <c r="BK217" s="153">
        <f t="shared" si="29"/>
        <v>0</v>
      </c>
      <c r="BL217" s="13" t="s">
        <v>372</v>
      </c>
      <c r="BM217" s="152" t="s">
        <v>2540</v>
      </c>
    </row>
    <row r="218" spans="2:65" s="1" customFormat="1" ht="37.799999999999997" customHeight="1">
      <c r="B218" s="139"/>
      <c r="C218" s="154" t="s">
        <v>1265</v>
      </c>
      <c r="D218" s="154" t="s">
        <v>353</v>
      </c>
      <c r="E218" s="155" t="s">
        <v>2541</v>
      </c>
      <c r="F218" s="156" t="s">
        <v>2542</v>
      </c>
      <c r="G218" s="157" t="s">
        <v>433</v>
      </c>
      <c r="H218" s="158">
        <v>3</v>
      </c>
      <c r="I218" s="159"/>
      <c r="J218" s="160">
        <f t="shared" si="20"/>
        <v>0</v>
      </c>
      <c r="K218" s="161"/>
      <c r="L218" s="162"/>
      <c r="M218" s="163" t="s">
        <v>1</v>
      </c>
      <c r="N218" s="164" t="s">
        <v>41</v>
      </c>
      <c r="P218" s="150">
        <f t="shared" si="21"/>
        <v>0</v>
      </c>
      <c r="Q218" s="150">
        <v>1.6049999999999998E-2</v>
      </c>
      <c r="R218" s="150">
        <f t="shared" si="22"/>
        <v>4.8149999999999998E-2</v>
      </c>
      <c r="S218" s="150">
        <v>0</v>
      </c>
      <c r="T218" s="151">
        <f t="shared" si="23"/>
        <v>0</v>
      </c>
      <c r="AR218" s="152" t="s">
        <v>529</v>
      </c>
      <c r="AT218" s="152" t="s">
        <v>353</v>
      </c>
      <c r="AU218" s="152" t="s">
        <v>87</v>
      </c>
      <c r="AY218" s="13" t="s">
        <v>317</v>
      </c>
      <c r="BE218" s="153">
        <f t="shared" si="24"/>
        <v>0</v>
      </c>
      <c r="BF218" s="153">
        <f t="shared" si="25"/>
        <v>0</v>
      </c>
      <c r="BG218" s="153">
        <f t="shared" si="26"/>
        <v>0</v>
      </c>
      <c r="BH218" s="153">
        <f t="shared" si="27"/>
        <v>0</v>
      </c>
      <c r="BI218" s="153">
        <f t="shared" si="28"/>
        <v>0</v>
      </c>
      <c r="BJ218" s="13" t="s">
        <v>87</v>
      </c>
      <c r="BK218" s="153">
        <f t="shared" si="29"/>
        <v>0</v>
      </c>
      <c r="BL218" s="13" t="s">
        <v>372</v>
      </c>
      <c r="BM218" s="152" t="s">
        <v>2543</v>
      </c>
    </row>
    <row r="219" spans="2:65" s="1" customFormat="1" ht="16.5" customHeight="1">
      <c r="B219" s="139"/>
      <c r="C219" s="140" t="s">
        <v>1269</v>
      </c>
      <c r="D219" s="140" t="s">
        <v>319</v>
      </c>
      <c r="E219" s="141" t="s">
        <v>2544</v>
      </c>
      <c r="F219" s="142" t="s">
        <v>2545</v>
      </c>
      <c r="G219" s="143" t="s">
        <v>433</v>
      </c>
      <c r="H219" s="144">
        <v>3</v>
      </c>
      <c r="I219" s="145"/>
      <c r="J219" s="146">
        <f t="shared" si="20"/>
        <v>0</v>
      </c>
      <c r="K219" s="147"/>
      <c r="L219" s="28"/>
      <c r="M219" s="148" t="s">
        <v>1</v>
      </c>
      <c r="N219" s="149" t="s">
        <v>41</v>
      </c>
      <c r="P219" s="150">
        <f t="shared" si="21"/>
        <v>0</v>
      </c>
      <c r="Q219" s="150">
        <v>0</v>
      </c>
      <c r="R219" s="150">
        <f t="shared" si="22"/>
        <v>0</v>
      </c>
      <c r="S219" s="150">
        <v>0</v>
      </c>
      <c r="T219" s="151">
        <f t="shared" si="23"/>
        <v>0</v>
      </c>
      <c r="AR219" s="152" t="s">
        <v>372</v>
      </c>
      <c r="AT219" s="152" t="s">
        <v>319</v>
      </c>
      <c r="AU219" s="152" t="s">
        <v>87</v>
      </c>
      <c r="AY219" s="13" t="s">
        <v>317</v>
      </c>
      <c r="BE219" s="153">
        <f t="shared" si="24"/>
        <v>0</v>
      </c>
      <c r="BF219" s="153">
        <f t="shared" si="25"/>
        <v>0</v>
      </c>
      <c r="BG219" s="153">
        <f t="shared" si="26"/>
        <v>0</v>
      </c>
      <c r="BH219" s="153">
        <f t="shared" si="27"/>
        <v>0</v>
      </c>
      <c r="BI219" s="153">
        <f t="shared" si="28"/>
        <v>0</v>
      </c>
      <c r="BJ219" s="13" t="s">
        <v>87</v>
      </c>
      <c r="BK219" s="153">
        <f t="shared" si="29"/>
        <v>0</v>
      </c>
      <c r="BL219" s="13" t="s">
        <v>372</v>
      </c>
      <c r="BM219" s="152" t="s">
        <v>2546</v>
      </c>
    </row>
    <row r="220" spans="2:65" s="1" customFormat="1" ht="24.15" customHeight="1">
      <c r="B220" s="139"/>
      <c r="C220" s="154" t="s">
        <v>1274</v>
      </c>
      <c r="D220" s="154" t="s">
        <v>353</v>
      </c>
      <c r="E220" s="155" t="s">
        <v>2547</v>
      </c>
      <c r="F220" s="156" t="s">
        <v>2548</v>
      </c>
      <c r="G220" s="157" t="s">
        <v>433</v>
      </c>
      <c r="H220" s="158">
        <v>3</v>
      </c>
      <c r="I220" s="159"/>
      <c r="J220" s="160">
        <f t="shared" si="20"/>
        <v>0</v>
      </c>
      <c r="K220" s="161"/>
      <c r="L220" s="162"/>
      <c r="M220" s="163" t="s">
        <v>1</v>
      </c>
      <c r="N220" s="164" t="s">
        <v>41</v>
      </c>
      <c r="P220" s="150">
        <f t="shared" si="21"/>
        <v>0</v>
      </c>
      <c r="Q220" s="150">
        <v>1.35E-2</v>
      </c>
      <c r="R220" s="150">
        <f t="shared" si="22"/>
        <v>4.0500000000000001E-2</v>
      </c>
      <c r="S220" s="150">
        <v>0</v>
      </c>
      <c r="T220" s="151">
        <f t="shared" si="23"/>
        <v>0</v>
      </c>
      <c r="AR220" s="152" t="s">
        <v>529</v>
      </c>
      <c r="AT220" s="152" t="s">
        <v>353</v>
      </c>
      <c r="AU220" s="152" t="s">
        <v>87</v>
      </c>
      <c r="AY220" s="13" t="s">
        <v>317</v>
      </c>
      <c r="BE220" s="153">
        <f t="shared" si="24"/>
        <v>0</v>
      </c>
      <c r="BF220" s="153">
        <f t="shared" si="25"/>
        <v>0</v>
      </c>
      <c r="BG220" s="153">
        <f t="shared" si="26"/>
        <v>0</v>
      </c>
      <c r="BH220" s="153">
        <f t="shared" si="27"/>
        <v>0</v>
      </c>
      <c r="BI220" s="153">
        <f t="shared" si="28"/>
        <v>0</v>
      </c>
      <c r="BJ220" s="13" t="s">
        <v>87</v>
      </c>
      <c r="BK220" s="153">
        <f t="shared" si="29"/>
        <v>0</v>
      </c>
      <c r="BL220" s="13" t="s">
        <v>372</v>
      </c>
      <c r="BM220" s="152" t="s">
        <v>2549</v>
      </c>
    </row>
    <row r="221" spans="2:65" s="1" customFormat="1" ht="24.15" customHeight="1">
      <c r="B221" s="139"/>
      <c r="C221" s="154" t="s">
        <v>1278</v>
      </c>
      <c r="D221" s="154" t="s">
        <v>353</v>
      </c>
      <c r="E221" s="155" t="s">
        <v>2550</v>
      </c>
      <c r="F221" s="156" t="s">
        <v>2551</v>
      </c>
      <c r="G221" s="157" t="s">
        <v>433</v>
      </c>
      <c r="H221" s="158">
        <v>3</v>
      </c>
      <c r="I221" s="159"/>
      <c r="J221" s="160">
        <f t="shared" si="20"/>
        <v>0</v>
      </c>
      <c r="K221" s="161"/>
      <c r="L221" s="162"/>
      <c r="M221" s="163" t="s">
        <v>1</v>
      </c>
      <c r="N221" s="164" t="s">
        <v>41</v>
      </c>
      <c r="P221" s="150">
        <f t="shared" si="21"/>
        <v>0</v>
      </c>
      <c r="Q221" s="150">
        <v>3.3E-4</v>
      </c>
      <c r="R221" s="150">
        <f t="shared" si="22"/>
        <v>9.8999999999999999E-4</v>
      </c>
      <c r="S221" s="150">
        <v>0</v>
      </c>
      <c r="T221" s="151">
        <f t="shared" si="23"/>
        <v>0</v>
      </c>
      <c r="AR221" s="152" t="s">
        <v>529</v>
      </c>
      <c r="AT221" s="152" t="s">
        <v>353</v>
      </c>
      <c r="AU221" s="152" t="s">
        <v>87</v>
      </c>
      <c r="AY221" s="13" t="s">
        <v>317</v>
      </c>
      <c r="BE221" s="153">
        <f t="shared" si="24"/>
        <v>0</v>
      </c>
      <c r="BF221" s="153">
        <f t="shared" si="25"/>
        <v>0</v>
      </c>
      <c r="BG221" s="153">
        <f t="shared" si="26"/>
        <v>0</v>
      </c>
      <c r="BH221" s="153">
        <f t="shared" si="27"/>
        <v>0</v>
      </c>
      <c r="BI221" s="153">
        <f t="shared" si="28"/>
        <v>0</v>
      </c>
      <c r="BJ221" s="13" t="s">
        <v>87</v>
      </c>
      <c r="BK221" s="153">
        <f t="shared" si="29"/>
        <v>0</v>
      </c>
      <c r="BL221" s="13" t="s">
        <v>372</v>
      </c>
      <c r="BM221" s="152" t="s">
        <v>2552</v>
      </c>
    </row>
    <row r="222" spans="2:65" s="1" customFormat="1" ht="24.15" customHeight="1">
      <c r="B222" s="139"/>
      <c r="C222" s="140" t="s">
        <v>1282</v>
      </c>
      <c r="D222" s="140" t="s">
        <v>319</v>
      </c>
      <c r="E222" s="141" t="s">
        <v>2553</v>
      </c>
      <c r="F222" s="142" t="s">
        <v>2554</v>
      </c>
      <c r="G222" s="143" t="s">
        <v>433</v>
      </c>
      <c r="H222" s="144">
        <v>1</v>
      </c>
      <c r="I222" s="145"/>
      <c r="J222" s="146">
        <f t="shared" si="20"/>
        <v>0</v>
      </c>
      <c r="K222" s="147"/>
      <c r="L222" s="28"/>
      <c r="M222" s="148" t="s">
        <v>1</v>
      </c>
      <c r="N222" s="149" t="s">
        <v>41</v>
      </c>
      <c r="P222" s="150">
        <f t="shared" si="21"/>
        <v>0</v>
      </c>
      <c r="Q222" s="150">
        <v>0</v>
      </c>
      <c r="R222" s="150">
        <f t="shared" si="22"/>
        <v>0</v>
      </c>
      <c r="S222" s="150">
        <v>0</v>
      </c>
      <c r="T222" s="151">
        <f t="shared" si="23"/>
        <v>0</v>
      </c>
      <c r="AR222" s="152" t="s">
        <v>372</v>
      </c>
      <c r="AT222" s="152" t="s">
        <v>319</v>
      </c>
      <c r="AU222" s="152" t="s">
        <v>87</v>
      </c>
      <c r="AY222" s="13" t="s">
        <v>317</v>
      </c>
      <c r="BE222" s="153">
        <f t="shared" si="24"/>
        <v>0</v>
      </c>
      <c r="BF222" s="153">
        <f t="shared" si="25"/>
        <v>0</v>
      </c>
      <c r="BG222" s="153">
        <f t="shared" si="26"/>
        <v>0</v>
      </c>
      <c r="BH222" s="153">
        <f t="shared" si="27"/>
        <v>0</v>
      </c>
      <c r="BI222" s="153">
        <f t="shared" si="28"/>
        <v>0</v>
      </c>
      <c r="BJ222" s="13" t="s">
        <v>87</v>
      </c>
      <c r="BK222" s="153">
        <f t="shared" si="29"/>
        <v>0</v>
      </c>
      <c r="BL222" s="13" t="s">
        <v>372</v>
      </c>
      <c r="BM222" s="152" t="s">
        <v>2555</v>
      </c>
    </row>
    <row r="223" spans="2:65" s="1" customFormat="1" ht="24.15" customHeight="1">
      <c r="B223" s="139"/>
      <c r="C223" s="154" t="s">
        <v>1286</v>
      </c>
      <c r="D223" s="154" t="s">
        <v>353</v>
      </c>
      <c r="E223" s="155" t="s">
        <v>2556</v>
      </c>
      <c r="F223" s="156" t="s">
        <v>2557</v>
      </c>
      <c r="G223" s="157" t="s">
        <v>433</v>
      </c>
      <c r="H223" s="158">
        <v>1</v>
      </c>
      <c r="I223" s="159"/>
      <c r="J223" s="160">
        <f t="shared" si="20"/>
        <v>0</v>
      </c>
      <c r="K223" s="161"/>
      <c r="L223" s="162"/>
      <c r="M223" s="163" t="s">
        <v>1</v>
      </c>
      <c r="N223" s="164" t="s">
        <v>41</v>
      </c>
      <c r="P223" s="150">
        <f t="shared" si="21"/>
        <v>0</v>
      </c>
      <c r="Q223" s="150">
        <v>1.3100000000000001E-2</v>
      </c>
      <c r="R223" s="150">
        <f t="shared" si="22"/>
        <v>1.3100000000000001E-2</v>
      </c>
      <c r="S223" s="150">
        <v>0</v>
      </c>
      <c r="T223" s="151">
        <f t="shared" si="23"/>
        <v>0</v>
      </c>
      <c r="AR223" s="152" t="s">
        <v>529</v>
      </c>
      <c r="AT223" s="152" t="s">
        <v>353</v>
      </c>
      <c r="AU223" s="152" t="s">
        <v>87</v>
      </c>
      <c r="AY223" s="13" t="s">
        <v>317</v>
      </c>
      <c r="BE223" s="153">
        <f t="shared" si="24"/>
        <v>0</v>
      </c>
      <c r="BF223" s="153">
        <f t="shared" si="25"/>
        <v>0</v>
      </c>
      <c r="BG223" s="153">
        <f t="shared" si="26"/>
        <v>0</v>
      </c>
      <c r="BH223" s="153">
        <f t="shared" si="27"/>
        <v>0</v>
      </c>
      <c r="BI223" s="153">
        <f t="shared" si="28"/>
        <v>0</v>
      </c>
      <c r="BJ223" s="13" t="s">
        <v>87</v>
      </c>
      <c r="BK223" s="153">
        <f t="shared" si="29"/>
        <v>0</v>
      </c>
      <c r="BL223" s="13" t="s">
        <v>372</v>
      </c>
      <c r="BM223" s="152" t="s">
        <v>2558</v>
      </c>
    </row>
    <row r="224" spans="2:65" s="1" customFormat="1" ht="16.5" customHeight="1">
      <c r="B224" s="139"/>
      <c r="C224" s="140" t="s">
        <v>1290</v>
      </c>
      <c r="D224" s="140" t="s">
        <v>319</v>
      </c>
      <c r="E224" s="141" t="s">
        <v>2559</v>
      </c>
      <c r="F224" s="142" t="s">
        <v>2560</v>
      </c>
      <c r="G224" s="143" t="s">
        <v>433</v>
      </c>
      <c r="H224" s="144">
        <v>1</v>
      </c>
      <c r="I224" s="145"/>
      <c r="J224" s="146">
        <f t="shared" si="20"/>
        <v>0</v>
      </c>
      <c r="K224" s="147"/>
      <c r="L224" s="28"/>
      <c r="M224" s="148" t="s">
        <v>1</v>
      </c>
      <c r="N224" s="149" t="s">
        <v>41</v>
      </c>
      <c r="P224" s="150">
        <f t="shared" si="21"/>
        <v>0</v>
      </c>
      <c r="Q224" s="150">
        <v>0</v>
      </c>
      <c r="R224" s="150">
        <f t="shared" si="22"/>
        <v>0</v>
      </c>
      <c r="S224" s="150">
        <v>0</v>
      </c>
      <c r="T224" s="151">
        <f t="shared" si="23"/>
        <v>0</v>
      </c>
      <c r="AR224" s="152" t="s">
        <v>372</v>
      </c>
      <c r="AT224" s="152" t="s">
        <v>319</v>
      </c>
      <c r="AU224" s="152" t="s">
        <v>87</v>
      </c>
      <c r="AY224" s="13" t="s">
        <v>317</v>
      </c>
      <c r="BE224" s="153">
        <f t="shared" si="24"/>
        <v>0</v>
      </c>
      <c r="BF224" s="153">
        <f t="shared" si="25"/>
        <v>0</v>
      </c>
      <c r="BG224" s="153">
        <f t="shared" si="26"/>
        <v>0</v>
      </c>
      <c r="BH224" s="153">
        <f t="shared" si="27"/>
        <v>0</v>
      </c>
      <c r="BI224" s="153">
        <f t="shared" si="28"/>
        <v>0</v>
      </c>
      <c r="BJ224" s="13" t="s">
        <v>87</v>
      </c>
      <c r="BK224" s="153">
        <f t="shared" si="29"/>
        <v>0</v>
      </c>
      <c r="BL224" s="13" t="s">
        <v>372</v>
      </c>
      <c r="BM224" s="152" t="s">
        <v>2561</v>
      </c>
    </row>
    <row r="225" spans="2:65" s="1" customFormat="1" ht="16.5" customHeight="1">
      <c r="B225" s="139"/>
      <c r="C225" s="154" t="s">
        <v>1294</v>
      </c>
      <c r="D225" s="154" t="s">
        <v>353</v>
      </c>
      <c r="E225" s="155" t="s">
        <v>2562</v>
      </c>
      <c r="F225" s="156" t="s">
        <v>2563</v>
      </c>
      <c r="G225" s="157" t="s">
        <v>433</v>
      </c>
      <c r="H225" s="158">
        <v>1</v>
      </c>
      <c r="I225" s="159"/>
      <c r="J225" s="160">
        <f t="shared" si="20"/>
        <v>0</v>
      </c>
      <c r="K225" s="161"/>
      <c r="L225" s="162"/>
      <c r="M225" s="163" t="s">
        <v>1</v>
      </c>
      <c r="N225" s="164" t="s">
        <v>41</v>
      </c>
      <c r="P225" s="150">
        <f t="shared" si="21"/>
        <v>0</v>
      </c>
      <c r="Q225" s="150">
        <v>0.02</v>
      </c>
      <c r="R225" s="150">
        <f t="shared" si="22"/>
        <v>0.02</v>
      </c>
      <c r="S225" s="150">
        <v>0</v>
      </c>
      <c r="T225" s="151">
        <f t="shared" si="23"/>
        <v>0</v>
      </c>
      <c r="AR225" s="152" t="s">
        <v>529</v>
      </c>
      <c r="AT225" s="152" t="s">
        <v>353</v>
      </c>
      <c r="AU225" s="152" t="s">
        <v>87</v>
      </c>
      <c r="AY225" s="13" t="s">
        <v>317</v>
      </c>
      <c r="BE225" s="153">
        <f t="shared" si="24"/>
        <v>0</v>
      </c>
      <c r="BF225" s="153">
        <f t="shared" si="25"/>
        <v>0</v>
      </c>
      <c r="BG225" s="153">
        <f t="shared" si="26"/>
        <v>0</v>
      </c>
      <c r="BH225" s="153">
        <f t="shared" si="27"/>
        <v>0</v>
      </c>
      <c r="BI225" s="153">
        <f t="shared" si="28"/>
        <v>0</v>
      </c>
      <c r="BJ225" s="13" t="s">
        <v>87</v>
      </c>
      <c r="BK225" s="153">
        <f t="shared" si="29"/>
        <v>0</v>
      </c>
      <c r="BL225" s="13" t="s">
        <v>372</v>
      </c>
      <c r="BM225" s="152" t="s">
        <v>2564</v>
      </c>
    </row>
    <row r="226" spans="2:65" s="1" customFormat="1" ht="24.15" customHeight="1">
      <c r="B226" s="139"/>
      <c r="C226" s="140" t="s">
        <v>1298</v>
      </c>
      <c r="D226" s="140" t="s">
        <v>319</v>
      </c>
      <c r="E226" s="141" t="s">
        <v>2565</v>
      </c>
      <c r="F226" s="142" t="s">
        <v>2566</v>
      </c>
      <c r="G226" s="143" t="s">
        <v>433</v>
      </c>
      <c r="H226" s="144">
        <v>4</v>
      </c>
      <c r="I226" s="145"/>
      <c r="J226" s="146">
        <f t="shared" si="20"/>
        <v>0</v>
      </c>
      <c r="K226" s="147"/>
      <c r="L226" s="28"/>
      <c r="M226" s="148" t="s">
        <v>1</v>
      </c>
      <c r="N226" s="149" t="s">
        <v>41</v>
      </c>
      <c r="P226" s="150">
        <f t="shared" si="21"/>
        <v>0</v>
      </c>
      <c r="Q226" s="150">
        <v>2.7999999999999998E-4</v>
      </c>
      <c r="R226" s="150">
        <f t="shared" si="22"/>
        <v>1.1199999999999999E-3</v>
      </c>
      <c r="S226" s="150">
        <v>0</v>
      </c>
      <c r="T226" s="151">
        <f t="shared" si="23"/>
        <v>0</v>
      </c>
      <c r="AR226" s="152" t="s">
        <v>372</v>
      </c>
      <c r="AT226" s="152" t="s">
        <v>319</v>
      </c>
      <c r="AU226" s="152" t="s">
        <v>87</v>
      </c>
      <c r="AY226" s="13" t="s">
        <v>317</v>
      </c>
      <c r="BE226" s="153">
        <f t="shared" si="24"/>
        <v>0</v>
      </c>
      <c r="BF226" s="153">
        <f t="shared" si="25"/>
        <v>0</v>
      </c>
      <c r="BG226" s="153">
        <f t="shared" si="26"/>
        <v>0</v>
      </c>
      <c r="BH226" s="153">
        <f t="shared" si="27"/>
        <v>0</v>
      </c>
      <c r="BI226" s="153">
        <f t="shared" si="28"/>
        <v>0</v>
      </c>
      <c r="BJ226" s="13" t="s">
        <v>87</v>
      </c>
      <c r="BK226" s="153">
        <f t="shared" si="29"/>
        <v>0</v>
      </c>
      <c r="BL226" s="13" t="s">
        <v>372</v>
      </c>
      <c r="BM226" s="152" t="s">
        <v>2567</v>
      </c>
    </row>
    <row r="227" spans="2:65" s="1" customFormat="1" ht="16.5" customHeight="1">
      <c r="B227" s="139"/>
      <c r="C227" s="154" t="s">
        <v>1303</v>
      </c>
      <c r="D227" s="154" t="s">
        <v>353</v>
      </c>
      <c r="E227" s="155" t="s">
        <v>2568</v>
      </c>
      <c r="F227" s="156" t="s">
        <v>2569</v>
      </c>
      <c r="G227" s="157" t="s">
        <v>433</v>
      </c>
      <c r="H227" s="158">
        <v>4</v>
      </c>
      <c r="I227" s="159"/>
      <c r="J227" s="160">
        <f t="shared" si="20"/>
        <v>0</v>
      </c>
      <c r="K227" s="161"/>
      <c r="L227" s="162"/>
      <c r="M227" s="163" t="s">
        <v>1</v>
      </c>
      <c r="N227" s="164" t="s">
        <v>41</v>
      </c>
      <c r="P227" s="150">
        <f t="shared" si="21"/>
        <v>0</v>
      </c>
      <c r="Q227" s="150">
        <v>1.41E-2</v>
      </c>
      <c r="R227" s="150">
        <f t="shared" si="22"/>
        <v>5.6399999999999999E-2</v>
      </c>
      <c r="S227" s="150">
        <v>0</v>
      </c>
      <c r="T227" s="151">
        <f t="shared" si="23"/>
        <v>0</v>
      </c>
      <c r="AR227" s="152" t="s">
        <v>529</v>
      </c>
      <c r="AT227" s="152" t="s">
        <v>353</v>
      </c>
      <c r="AU227" s="152" t="s">
        <v>87</v>
      </c>
      <c r="AY227" s="13" t="s">
        <v>317</v>
      </c>
      <c r="BE227" s="153">
        <f t="shared" si="24"/>
        <v>0</v>
      </c>
      <c r="BF227" s="153">
        <f t="shared" si="25"/>
        <v>0</v>
      </c>
      <c r="BG227" s="153">
        <f t="shared" si="26"/>
        <v>0</v>
      </c>
      <c r="BH227" s="153">
        <f t="shared" si="27"/>
        <v>0</v>
      </c>
      <c r="BI227" s="153">
        <f t="shared" si="28"/>
        <v>0</v>
      </c>
      <c r="BJ227" s="13" t="s">
        <v>87</v>
      </c>
      <c r="BK227" s="153">
        <f t="shared" si="29"/>
        <v>0</v>
      </c>
      <c r="BL227" s="13" t="s">
        <v>372</v>
      </c>
      <c r="BM227" s="152" t="s">
        <v>2570</v>
      </c>
    </row>
    <row r="228" spans="2:65" s="1" customFormat="1" ht="33" customHeight="1">
      <c r="B228" s="139"/>
      <c r="C228" s="140" t="s">
        <v>1307</v>
      </c>
      <c r="D228" s="140" t="s">
        <v>319</v>
      </c>
      <c r="E228" s="141" t="s">
        <v>2571</v>
      </c>
      <c r="F228" s="142" t="s">
        <v>2572</v>
      </c>
      <c r="G228" s="143" t="s">
        <v>433</v>
      </c>
      <c r="H228" s="144">
        <v>2</v>
      </c>
      <c r="I228" s="145"/>
      <c r="J228" s="146">
        <f t="shared" si="20"/>
        <v>0</v>
      </c>
      <c r="K228" s="147"/>
      <c r="L228" s="28"/>
      <c r="M228" s="148" t="s">
        <v>1</v>
      </c>
      <c r="N228" s="149" t="s">
        <v>41</v>
      </c>
      <c r="P228" s="150">
        <f t="shared" si="21"/>
        <v>0</v>
      </c>
      <c r="Q228" s="150">
        <v>6.3139999999999995E-4</v>
      </c>
      <c r="R228" s="150">
        <f t="shared" si="22"/>
        <v>1.2627999999999999E-3</v>
      </c>
      <c r="S228" s="150">
        <v>0</v>
      </c>
      <c r="T228" s="151">
        <f t="shared" si="23"/>
        <v>0</v>
      </c>
      <c r="AR228" s="152" t="s">
        <v>372</v>
      </c>
      <c r="AT228" s="152" t="s">
        <v>319</v>
      </c>
      <c r="AU228" s="152" t="s">
        <v>87</v>
      </c>
      <c r="AY228" s="13" t="s">
        <v>317</v>
      </c>
      <c r="BE228" s="153">
        <f t="shared" si="24"/>
        <v>0</v>
      </c>
      <c r="BF228" s="153">
        <f t="shared" si="25"/>
        <v>0</v>
      </c>
      <c r="BG228" s="153">
        <f t="shared" si="26"/>
        <v>0</v>
      </c>
      <c r="BH228" s="153">
        <f t="shared" si="27"/>
        <v>0</v>
      </c>
      <c r="BI228" s="153">
        <f t="shared" si="28"/>
        <v>0</v>
      </c>
      <c r="BJ228" s="13" t="s">
        <v>87</v>
      </c>
      <c r="BK228" s="153">
        <f t="shared" si="29"/>
        <v>0</v>
      </c>
      <c r="BL228" s="13" t="s">
        <v>372</v>
      </c>
      <c r="BM228" s="152" t="s">
        <v>2573</v>
      </c>
    </row>
    <row r="229" spans="2:65" s="1" customFormat="1" ht="24.15" customHeight="1">
      <c r="B229" s="139"/>
      <c r="C229" s="154" t="s">
        <v>1312</v>
      </c>
      <c r="D229" s="154" t="s">
        <v>353</v>
      </c>
      <c r="E229" s="155" t="s">
        <v>2574</v>
      </c>
      <c r="F229" s="156" t="s">
        <v>2575</v>
      </c>
      <c r="G229" s="157" t="s">
        <v>433</v>
      </c>
      <c r="H229" s="158">
        <v>2</v>
      </c>
      <c r="I229" s="159"/>
      <c r="J229" s="160">
        <f t="shared" si="20"/>
        <v>0</v>
      </c>
      <c r="K229" s="161"/>
      <c r="L229" s="162"/>
      <c r="M229" s="163" t="s">
        <v>1</v>
      </c>
      <c r="N229" s="164" t="s">
        <v>41</v>
      </c>
      <c r="P229" s="150">
        <f t="shared" si="21"/>
        <v>0</v>
      </c>
      <c r="Q229" s="150">
        <v>1.2999999999999999E-3</v>
      </c>
      <c r="R229" s="150">
        <f t="shared" si="22"/>
        <v>2.5999999999999999E-3</v>
      </c>
      <c r="S229" s="150">
        <v>0</v>
      </c>
      <c r="T229" s="151">
        <f t="shared" si="23"/>
        <v>0</v>
      </c>
      <c r="AR229" s="152" t="s">
        <v>529</v>
      </c>
      <c r="AT229" s="152" t="s">
        <v>353</v>
      </c>
      <c r="AU229" s="152" t="s">
        <v>87</v>
      </c>
      <c r="AY229" s="13" t="s">
        <v>317</v>
      </c>
      <c r="BE229" s="153">
        <f t="shared" si="24"/>
        <v>0</v>
      </c>
      <c r="BF229" s="153">
        <f t="shared" si="25"/>
        <v>0</v>
      </c>
      <c r="BG229" s="153">
        <f t="shared" si="26"/>
        <v>0</v>
      </c>
      <c r="BH229" s="153">
        <f t="shared" si="27"/>
        <v>0</v>
      </c>
      <c r="BI229" s="153">
        <f t="shared" si="28"/>
        <v>0</v>
      </c>
      <c r="BJ229" s="13" t="s">
        <v>87</v>
      </c>
      <c r="BK229" s="153">
        <f t="shared" si="29"/>
        <v>0</v>
      </c>
      <c r="BL229" s="13" t="s">
        <v>372</v>
      </c>
      <c r="BM229" s="152" t="s">
        <v>2576</v>
      </c>
    </row>
    <row r="230" spans="2:65" s="1" customFormat="1" ht="24.15" customHeight="1">
      <c r="B230" s="139"/>
      <c r="C230" s="140" t="s">
        <v>1316</v>
      </c>
      <c r="D230" s="140" t="s">
        <v>319</v>
      </c>
      <c r="E230" s="141" t="s">
        <v>2577</v>
      </c>
      <c r="F230" s="142" t="s">
        <v>2578</v>
      </c>
      <c r="G230" s="143" t="s">
        <v>433</v>
      </c>
      <c r="H230" s="144">
        <v>1</v>
      </c>
      <c r="I230" s="145"/>
      <c r="J230" s="146">
        <f t="shared" si="20"/>
        <v>0</v>
      </c>
      <c r="K230" s="147"/>
      <c r="L230" s="28"/>
      <c r="M230" s="148" t="s">
        <v>1</v>
      </c>
      <c r="N230" s="149" t="s">
        <v>41</v>
      </c>
      <c r="P230" s="150">
        <f t="shared" si="21"/>
        <v>0</v>
      </c>
      <c r="Q230" s="150">
        <v>2.7999999999999998E-4</v>
      </c>
      <c r="R230" s="150">
        <f t="shared" si="22"/>
        <v>2.7999999999999998E-4</v>
      </c>
      <c r="S230" s="150">
        <v>0</v>
      </c>
      <c r="T230" s="151">
        <f t="shared" si="23"/>
        <v>0</v>
      </c>
      <c r="AR230" s="152" t="s">
        <v>372</v>
      </c>
      <c r="AT230" s="152" t="s">
        <v>319</v>
      </c>
      <c r="AU230" s="152" t="s">
        <v>87</v>
      </c>
      <c r="AY230" s="13" t="s">
        <v>317</v>
      </c>
      <c r="BE230" s="153">
        <f t="shared" si="24"/>
        <v>0</v>
      </c>
      <c r="BF230" s="153">
        <f t="shared" si="25"/>
        <v>0</v>
      </c>
      <c r="BG230" s="153">
        <f t="shared" si="26"/>
        <v>0</v>
      </c>
      <c r="BH230" s="153">
        <f t="shared" si="27"/>
        <v>0</v>
      </c>
      <c r="BI230" s="153">
        <f t="shared" si="28"/>
        <v>0</v>
      </c>
      <c r="BJ230" s="13" t="s">
        <v>87</v>
      </c>
      <c r="BK230" s="153">
        <f t="shared" si="29"/>
        <v>0</v>
      </c>
      <c r="BL230" s="13" t="s">
        <v>372</v>
      </c>
      <c r="BM230" s="152" t="s">
        <v>2579</v>
      </c>
    </row>
    <row r="231" spans="2:65" s="1" customFormat="1" ht="16.5" customHeight="1">
      <c r="B231" s="139"/>
      <c r="C231" s="154" t="s">
        <v>1320</v>
      </c>
      <c r="D231" s="154" t="s">
        <v>353</v>
      </c>
      <c r="E231" s="155" t="s">
        <v>2580</v>
      </c>
      <c r="F231" s="156" t="s">
        <v>2581</v>
      </c>
      <c r="G231" s="157" t="s">
        <v>433</v>
      </c>
      <c r="H231" s="158">
        <v>1</v>
      </c>
      <c r="I231" s="159"/>
      <c r="J231" s="160">
        <f t="shared" si="20"/>
        <v>0</v>
      </c>
      <c r="K231" s="161"/>
      <c r="L231" s="162"/>
      <c r="M231" s="163" t="s">
        <v>1</v>
      </c>
      <c r="N231" s="164" t="s">
        <v>41</v>
      </c>
      <c r="P231" s="150">
        <f t="shared" si="21"/>
        <v>0</v>
      </c>
      <c r="Q231" s="150">
        <v>1.8499999999999999E-2</v>
      </c>
      <c r="R231" s="150">
        <f t="shared" si="22"/>
        <v>1.8499999999999999E-2</v>
      </c>
      <c r="S231" s="150">
        <v>0</v>
      </c>
      <c r="T231" s="151">
        <f t="shared" si="23"/>
        <v>0</v>
      </c>
      <c r="AR231" s="152" t="s">
        <v>529</v>
      </c>
      <c r="AT231" s="152" t="s">
        <v>353</v>
      </c>
      <c r="AU231" s="152" t="s">
        <v>87</v>
      </c>
      <c r="AY231" s="13" t="s">
        <v>317</v>
      </c>
      <c r="BE231" s="153">
        <f t="shared" si="24"/>
        <v>0</v>
      </c>
      <c r="BF231" s="153">
        <f t="shared" si="25"/>
        <v>0</v>
      </c>
      <c r="BG231" s="153">
        <f t="shared" si="26"/>
        <v>0</v>
      </c>
      <c r="BH231" s="153">
        <f t="shared" si="27"/>
        <v>0</v>
      </c>
      <c r="BI231" s="153">
        <f t="shared" si="28"/>
        <v>0</v>
      </c>
      <c r="BJ231" s="13" t="s">
        <v>87</v>
      </c>
      <c r="BK231" s="153">
        <f t="shared" si="29"/>
        <v>0</v>
      </c>
      <c r="BL231" s="13" t="s">
        <v>372</v>
      </c>
      <c r="BM231" s="152" t="s">
        <v>2582</v>
      </c>
    </row>
    <row r="232" spans="2:65" s="1" customFormat="1" ht="24.15" customHeight="1">
      <c r="B232" s="139"/>
      <c r="C232" s="140" t="s">
        <v>1324</v>
      </c>
      <c r="D232" s="140" t="s">
        <v>319</v>
      </c>
      <c r="E232" s="141" t="s">
        <v>2583</v>
      </c>
      <c r="F232" s="142" t="s">
        <v>2584</v>
      </c>
      <c r="G232" s="143" t="s">
        <v>433</v>
      </c>
      <c r="H232" s="144">
        <v>1</v>
      </c>
      <c r="I232" s="145"/>
      <c r="J232" s="146">
        <f t="shared" si="20"/>
        <v>0</v>
      </c>
      <c r="K232" s="147"/>
      <c r="L232" s="28"/>
      <c r="M232" s="148" t="s">
        <v>1</v>
      </c>
      <c r="N232" s="149" t="s">
        <v>41</v>
      </c>
      <c r="P232" s="150">
        <f t="shared" si="21"/>
        <v>0</v>
      </c>
      <c r="Q232" s="150">
        <v>1.0632E-3</v>
      </c>
      <c r="R232" s="150">
        <f t="shared" si="22"/>
        <v>1.0632E-3</v>
      </c>
      <c r="S232" s="150">
        <v>0</v>
      </c>
      <c r="T232" s="151">
        <f t="shared" si="23"/>
        <v>0</v>
      </c>
      <c r="AR232" s="152" t="s">
        <v>372</v>
      </c>
      <c r="AT232" s="152" t="s">
        <v>319</v>
      </c>
      <c r="AU232" s="152" t="s">
        <v>87</v>
      </c>
      <c r="AY232" s="13" t="s">
        <v>317</v>
      </c>
      <c r="BE232" s="153">
        <f t="shared" si="24"/>
        <v>0</v>
      </c>
      <c r="BF232" s="153">
        <f t="shared" si="25"/>
        <v>0</v>
      </c>
      <c r="BG232" s="153">
        <f t="shared" si="26"/>
        <v>0</v>
      </c>
      <c r="BH232" s="153">
        <f t="shared" si="27"/>
        <v>0</v>
      </c>
      <c r="BI232" s="153">
        <f t="shared" si="28"/>
        <v>0</v>
      </c>
      <c r="BJ232" s="13" t="s">
        <v>87</v>
      </c>
      <c r="BK232" s="153">
        <f t="shared" si="29"/>
        <v>0</v>
      </c>
      <c r="BL232" s="13" t="s">
        <v>372</v>
      </c>
      <c r="BM232" s="152" t="s">
        <v>2585</v>
      </c>
    </row>
    <row r="233" spans="2:65" s="1" customFormat="1" ht="24.15" customHeight="1">
      <c r="B233" s="139"/>
      <c r="C233" s="154" t="s">
        <v>1328</v>
      </c>
      <c r="D233" s="154" t="s">
        <v>353</v>
      </c>
      <c r="E233" s="155" t="s">
        <v>2586</v>
      </c>
      <c r="F233" s="156" t="s">
        <v>2587</v>
      </c>
      <c r="G233" s="157" t="s">
        <v>433</v>
      </c>
      <c r="H233" s="158">
        <v>1</v>
      </c>
      <c r="I233" s="159"/>
      <c r="J233" s="160">
        <f t="shared" si="20"/>
        <v>0</v>
      </c>
      <c r="K233" s="161"/>
      <c r="L233" s="162"/>
      <c r="M233" s="163" t="s">
        <v>1</v>
      </c>
      <c r="N233" s="164" t="s">
        <v>41</v>
      </c>
      <c r="P233" s="150">
        <f t="shared" si="21"/>
        <v>0</v>
      </c>
      <c r="Q233" s="150">
        <v>3.9100000000000003E-2</v>
      </c>
      <c r="R233" s="150">
        <f t="shared" si="22"/>
        <v>3.9100000000000003E-2</v>
      </c>
      <c r="S233" s="150">
        <v>0</v>
      </c>
      <c r="T233" s="151">
        <f t="shared" si="23"/>
        <v>0</v>
      </c>
      <c r="AR233" s="152" t="s">
        <v>529</v>
      </c>
      <c r="AT233" s="152" t="s">
        <v>353</v>
      </c>
      <c r="AU233" s="152" t="s">
        <v>87</v>
      </c>
      <c r="AY233" s="13" t="s">
        <v>317</v>
      </c>
      <c r="BE233" s="153">
        <f t="shared" si="24"/>
        <v>0</v>
      </c>
      <c r="BF233" s="153">
        <f t="shared" si="25"/>
        <v>0</v>
      </c>
      <c r="BG233" s="153">
        <f t="shared" si="26"/>
        <v>0</v>
      </c>
      <c r="BH233" s="153">
        <f t="shared" si="27"/>
        <v>0</v>
      </c>
      <c r="BI233" s="153">
        <f t="shared" si="28"/>
        <v>0</v>
      </c>
      <c r="BJ233" s="13" t="s">
        <v>87</v>
      </c>
      <c r="BK233" s="153">
        <f t="shared" si="29"/>
        <v>0</v>
      </c>
      <c r="BL233" s="13" t="s">
        <v>372</v>
      </c>
      <c r="BM233" s="152" t="s">
        <v>2588</v>
      </c>
    </row>
    <row r="234" spans="2:65" s="1" customFormat="1" ht="28.8">
      <c r="B234" s="28"/>
      <c r="D234" s="170" t="s">
        <v>484</v>
      </c>
      <c r="F234" s="171" t="s">
        <v>2589</v>
      </c>
      <c r="I234" s="172"/>
      <c r="L234" s="28"/>
      <c r="M234" s="173"/>
      <c r="T234" s="55"/>
      <c r="AT234" s="13" t="s">
        <v>484</v>
      </c>
      <c r="AU234" s="13" t="s">
        <v>87</v>
      </c>
    </row>
    <row r="235" spans="2:65" s="1" customFormat="1" ht="21.75" customHeight="1">
      <c r="B235" s="139"/>
      <c r="C235" s="140" t="s">
        <v>1330</v>
      </c>
      <c r="D235" s="140" t="s">
        <v>319</v>
      </c>
      <c r="E235" s="141" t="s">
        <v>2590</v>
      </c>
      <c r="F235" s="142" t="s">
        <v>2591</v>
      </c>
      <c r="G235" s="143" t="s">
        <v>433</v>
      </c>
      <c r="H235" s="144">
        <v>16</v>
      </c>
      <c r="I235" s="145"/>
      <c r="J235" s="146">
        <f t="shared" ref="J235:J243" si="30">ROUND(I235*H235,2)</f>
        <v>0</v>
      </c>
      <c r="K235" s="147"/>
      <c r="L235" s="28"/>
      <c r="M235" s="148" t="s">
        <v>1</v>
      </c>
      <c r="N235" s="149" t="s">
        <v>41</v>
      </c>
      <c r="P235" s="150">
        <f t="shared" ref="P235:P243" si="31">O235*H235</f>
        <v>0</v>
      </c>
      <c r="Q235" s="150">
        <v>8.0000000000000007E-5</v>
      </c>
      <c r="R235" s="150">
        <f t="shared" ref="R235:R243" si="32">Q235*H235</f>
        <v>1.2800000000000001E-3</v>
      </c>
      <c r="S235" s="150">
        <v>0</v>
      </c>
      <c r="T235" s="151">
        <f t="shared" ref="T235:T243" si="33">S235*H235</f>
        <v>0</v>
      </c>
      <c r="AR235" s="152" t="s">
        <v>372</v>
      </c>
      <c r="AT235" s="152" t="s">
        <v>319</v>
      </c>
      <c r="AU235" s="152" t="s">
        <v>87</v>
      </c>
      <c r="AY235" s="13" t="s">
        <v>317</v>
      </c>
      <c r="BE235" s="153">
        <f t="shared" ref="BE235:BE243" si="34">IF(N235="základná",J235,0)</f>
        <v>0</v>
      </c>
      <c r="BF235" s="153">
        <f t="shared" ref="BF235:BF243" si="35">IF(N235="znížená",J235,0)</f>
        <v>0</v>
      </c>
      <c r="BG235" s="153">
        <f t="shared" ref="BG235:BG243" si="36">IF(N235="zákl. prenesená",J235,0)</f>
        <v>0</v>
      </c>
      <c r="BH235" s="153">
        <f t="shared" ref="BH235:BH243" si="37">IF(N235="zníž. prenesená",J235,0)</f>
        <v>0</v>
      </c>
      <c r="BI235" s="153">
        <f t="shared" ref="BI235:BI243" si="38">IF(N235="nulová",J235,0)</f>
        <v>0</v>
      </c>
      <c r="BJ235" s="13" t="s">
        <v>87</v>
      </c>
      <c r="BK235" s="153">
        <f t="shared" ref="BK235:BK243" si="39">ROUND(I235*H235,2)</f>
        <v>0</v>
      </c>
      <c r="BL235" s="13" t="s">
        <v>372</v>
      </c>
      <c r="BM235" s="152" t="s">
        <v>2592</v>
      </c>
    </row>
    <row r="236" spans="2:65" s="1" customFormat="1" ht="24.15" customHeight="1">
      <c r="B236" s="139"/>
      <c r="C236" s="154" t="s">
        <v>1334</v>
      </c>
      <c r="D236" s="154" t="s">
        <v>353</v>
      </c>
      <c r="E236" s="155" t="s">
        <v>2593</v>
      </c>
      <c r="F236" s="156" t="s">
        <v>2594</v>
      </c>
      <c r="G236" s="157" t="s">
        <v>433</v>
      </c>
      <c r="H236" s="158">
        <v>16</v>
      </c>
      <c r="I236" s="159"/>
      <c r="J236" s="160">
        <f t="shared" si="30"/>
        <v>0</v>
      </c>
      <c r="K236" s="161"/>
      <c r="L236" s="162"/>
      <c r="M236" s="163" t="s">
        <v>1</v>
      </c>
      <c r="N236" s="164" t="s">
        <v>41</v>
      </c>
      <c r="P236" s="150">
        <f t="shared" si="31"/>
        <v>0</v>
      </c>
      <c r="Q236" s="150">
        <v>4.0000000000000002E-4</v>
      </c>
      <c r="R236" s="150">
        <f t="shared" si="32"/>
        <v>6.4000000000000003E-3</v>
      </c>
      <c r="S236" s="150">
        <v>0</v>
      </c>
      <c r="T236" s="151">
        <f t="shared" si="33"/>
        <v>0</v>
      </c>
      <c r="AR236" s="152" t="s">
        <v>529</v>
      </c>
      <c r="AT236" s="152" t="s">
        <v>353</v>
      </c>
      <c r="AU236" s="152" t="s">
        <v>87</v>
      </c>
      <c r="AY236" s="13" t="s">
        <v>317</v>
      </c>
      <c r="BE236" s="153">
        <f t="shared" si="34"/>
        <v>0</v>
      </c>
      <c r="BF236" s="153">
        <f t="shared" si="35"/>
        <v>0</v>
      </c>
      <c r="BG236" s="153">
        <f t="shared" si="36"/>
        <v>0</v>
      </c>
      <c r="BH236" s="153">
        <f t="shared" si="37"/>
        <v>0</v>
      </c>
      <c r="BI236" s="153">
        <f t="shared" si="38"/>
        <v>0</v>
      </c>
      <c r="BJ236" s="13" t="s">
        <v>87</v>
      </c>
      <c r="BK236" s="153">
        <f t="shared" si="39"/>
        <v>0</v>
      </c>
      <c r="BL236" s="13" t="s">
        <v>372</v>
      </c>
      <c r="BM236" s="152" t="s">
        <v>2595</v>
      </c>
    </row>
    <row r="237" spans="2:65" s="1" customFormat="1" ht="33" customHeight="1">
      <c r="B237" s="139"/>
      <c r="C237" s="140" t="s">
        <v>1336</v>
      </c>
      <c r="D237" s="140" t="s">
        <v>319</v>
      </c>
      <c r="E237" s="141" t="s">
        <v>2596</v>
      </c>
      <c r="F237" s="142" t="s">
        <v>2597</v>
      </c>
      <c r="G237" s="143" t="s">
        <v>433</v>
      </c>
      <c r="H237" s="144">
        <v>6</v>
      </c>
      <c r="I237" s="145"/>
      <c r="J237" s="146">
        <f t="shared" si="30"/>
        <v>0</v>
      </c>
      <c r="K237" s="147"/>
      <c r="L237" s="28"/>
      <c r="M237" s="148" t="s">
        <v>1</v>
      </c>
      <c r="N237" s="149" t="s">
        <v>41</v>
      </c>
      <c r="P237" s="150">
        <f t="shared" si="31"/>
        <v>0</v>
      </c>
      <c r="Q237" s="150">
        <v>4.1999999999999996E-6</v>
      </c>
      <c r="R237" s="150">
        <f t="shared" si="32"/>
        <v>2.5199999999999996E-5</v>
      </c>
      <c r="S237" s="150">
        <v>0</v>
      </c>
      <c r="T237" s="151">
        <f t="shared" si="33"/>
        <v>0</v>
      </c>
      <c r="AR237" s="152" t="s">
        <v>372</v>
      </c>
      <c r="AT237" s="152" t="s">
        <v>319</v>
      </c>
      <c r="AU237" s="152" t="s">
        <v>87</v>
      </c>
      <c r="AY237" s="13" t="s">
        <v>317</v>
      </c>
      <c r="BE237" s="153">
        <f t="shared" si="34"/>
        <v>0</v>
      </c>
      <c r="BF237" s="153">
        <f t="shared" si="35"/>
        <v>0</v>
      </c>
      <c r="BG237" s="153">
        <f t="shared" si="36"/>
        <v>0</v>
      </c>
      <c r="BH237" s="153">
        <f t="shared" si="37"/>
        <v>0</v>
      </c>
      <c r="BI237" s="153">
        <f t="shared" si="38"/>
        <v>0</v>
      </c>
      <c r="BJ237" s="13" t="s">
        <v>87</v>
      </c>
      <c r="BK237" s="153">
        <f t="shared" si="39"/>
        <v>0</v>
      </c>
      <c r="BL237" s="13" t="s">
        <v>372</v>
      </c>
      <c r="BM237" s="152" t="s">
        <v>2598</v>
      </c>
    </row>
    <row r="238" spans="2:65" s="1" customFormat="1" ht="16.5" customHeight="1">
      <c r="B238" s="139"/>
      <c r="C238" s="154" t="s">
        <v>1340</v>
      </c>
      <c r="D238" s="154" t="s">
        <v>353</v>
      </c>
      <c r="E238" s="155" t="s">
        <v>2599</v>
      </c>
      <c r="F238" s="156" t="s">
        <v>2600</v>
      </c>
      <c r="G238" s="157" t="s">
        <v>433</v>
      </c>
      <c r="H238" s="158">
        <v>5</v>
      </c>
      <c r="I238" s="159"/>
      <c r="J238" s="160">
        <f t="shared" si="30"/>
        <v>0</v>
      </c>
      <c r="K238" s="161"/>
      <c r="L238" s="162"/>
      <c r="M238" s="163" t="s">
        <v>1</v>
      </c>
      <c r="N238" s="164" t="s">
        <v>41</v>
      </c>
      <c r="P238" s="150">
        <f t="shared" si="31"/>
        <v>0</v>
      </c>
      <c r="Q238" s="150">
        <v>2E-3</v>
      </c>
      <c r="R238" s="150">
        <f t="shared" si="32"/>
        <v>0.01</v>
      </c>
      <c r="S238" s="150">
        <v>0</v>
      </c>
      <c r="T238" s="151">
        <f t="shared" si="33"/>
        <v>0</v>
      </c>
      <c r="AR238" s="152" t="s">
        <v>529</v>
      </c>
      <c r="AT238" s="152" t="s">
        <v>353</v>
      </c>
      <c r="AU238" s="152" t="s">
        <v>87</v>
      </c>
      <c r="AY238" s="13" t="s">
        <v>317</v>
      </c>
      <c r="BE238" s="153">
        <f t="shared" si="34"/>
        <v>0</v>
      </c>
      <c r="BF238" s="153">
        <f t="shared" si="35"/>
        <v>0</v>
      </c>
      <c r="BG238" s="153">
        <f t="shared" si="36"/>
        <v>0</v>
      </c>
      <c r="BH238" s="153">
        <f t="shared" si="37"/>
        <v>0</v>
      </c>
      <c r="BI238" s="153">
        <f t="shared" si="38"/>
        <v>0</v>
      </c>
      <c r="BJ238" s="13" t="s">
        <v>87</v>
      </c>
      <c r="BK238" s="153">
        <f t="shared" si="39"/>
        <v>0</v>
      </c>
      <c r="BL238" s="13" t="s">
        <v>372</v>
      </c>
      <c r="BM238" s="152" t="s">
        <v>2601</v>
      </c>
    </row>
    <row r="239" spans="2:65" s="1" customFormat="1" ht="16.5" customHeight="1">
      <c r="B239" s="139"/>
      <c r="C239" s="154" t="s">
        <v>1344</v>
      </c>
      <c r="D239" s="154" t="s">
        <v>353</v>
      </c>
      <c r="E239" s="155" t="s">
        <v>2602</v>
      </c>
      <c r="F239" s="156" t="s">
        <v>2603</v>
      </c>
      <c r="G239" s="157" t="s">
        <v>433</v>
      </c>
      <c r="H239" s="158">
        <v>1</v>
      </c>
      <c r="I239" s="159"/>
      <c r="J239" s="160">
        <f t="shared" si="30"/>
        <v>0</v>
      </c>
      <c r="K239" s="161"/>
      <c r="L239" s="162"/>
      <c r="M239" s="163" t="s">
        <v>1</v>
      </c>
      <c r="N239" s="164" t="s">
        <v>41</v>
      </c>
      <c r="P239" s="150">
        <f t="shared" si="31"/>
        <v>0</v>
      </c>
      <c r="Q239" s="150">
        <v>1.2999999999999999E-3</v>
      </c>
      <c r="R239" s="150">
        <f t="shared" si="32"/>
        <v>1.2999999999999999E-3</v>
      </c>
      <c r="S239" s="150">
        <v>0</v>
      </c>
      <c r="T239" s="151">
        <f t="shared" si="33"/>
        <v>0</v>
      </c>
      <c r="AR239" s="152" t="s">
        <v>529</v>
      </c>
      <c r="AT239" s="152" t="s">
        <v>353</v>
      </c>
      <c r="AU239" s="152" t="s">
        <v>87</v>
      </c>
      <c r="AY239" s="13" t="s">
        <v>317</v>
      </c>
      <c r="BE239" s="153">
        <f t="shared" si="34"/>
        <v>0</v>
      </c>
      <c r="BF239" s="153">
        <f t="shared" si="35"/>
        <v>0</v>
      </c>
      <c r="BG239" s="153">
        <f t="shared" si="36"/>
        <v>0</v>
      </c>
      <c r="BH239" s="153">
        <f t="shared" si="37"/>
        <v>0</v>
      </c>
      <c r="BI239" s="153">
        <f t="shared" si="38"/>
        <v>0</v>
      </c>
      <c r="BJ239" s="13" t="s">
        <v>87</v>
      </c>
      <c r="BK239" s="153">
        <f t="shared" si="39"/>
        <v>0</v>
      </c>
      <c r="BL239" s="13" t="s">
        <v>372</v>
      </c>
      <c r="BM239" s="152" t="s">
        <v>2604</v>
      </c>
    </row>
    <row r="240" spans="2:65" s="1" customFormat="1" ht="24.15" customHeight="1">
      <c r="B240" s="139"/>
      <c r="C240" s="140" t="s">
        <v>1347</v>
      </c>
      <c r="D240" s="140" t="s">
        <v>319</v>
      </c>
      <c r="E240" s="141" t="s">
        <v>2605</v>
      </c>
      <c r="F240" s="142" t="s">
        <v>2606</v>
      </c>
      <c r="G240" s="143" t="s">
        <v>433</v>
      </c>
      <c r="H240" s="144">
        <v>4</v>
      </c>
      <c r="I240" s="145"/>
      <c r="J240" s="146">
        <f t="shared" si="30"/>
        <v>0</v>
      </c>
      <c r="K240" s="147"/>
      <c r="L240" s="28"/>
      <c r="M240" s="148" t="s">
        <v>1</v>
      </c>
      <c r="N240" s="149" t="s">
        <v>41</v>
      </c>
      <c r="P240" s="150">
        <f t="shared" si="31"/>
        <v>0</v>
      </c>
      <c r="Q240" s="150">
        <v>0</v>
      </c>
      <c r="R240" s="150">
        <f t="shared" si="32"/>
        <v>0</v>
      </c>
      <c r="S240" s="150">
        <v>0</v>
      </c>
      <c r="T240" s="151">
        <f t="shared" si="33"/>
        <v>0</v>
      </c>
      <c r="AR240" s="152" t="s">
        <v>372</v>
      </c>
      <c r="AT240" s="152" t="s">
        <v>319</v>
      </c>
      <c r="AU240" s="152" t="s">
        <v>87</v>
      </c>
      <c r="AY240" s="13" t="s">
        <v>317</v>
      </c>
      <c r="BE240" s="153">
        <f t="shared" si="34"/>
        <v>0</v>
      </c>
      <c r="BF240" s="153">
        <f t="shared" si="35"/>
        <v>0</v>
      </c>
      <c r="BG240" s="153">
        <f t="shared" si="36"/>
        <v>0</v>
      </c>
      <c r="BH240" s="153">
        <f t="shared" si="37"/>
        <v>0</v>
      </c>
      <c r="BI240" s="153">
        <f t="shared" si="38"/>
        <v>0</v>
      </c>
      <c r="BJ240" s="13" t="s">
        <v>87</v>
      </c>
      <c r="BK240" s="153">
        <f t="shared" si="39"/>
        <v>0</v>
      </c>
      <c r="BL240" s="13" t="s">
        <v>372</v>
      </c>
      <c r="BM240" s="152" t="s">
        <v>2607</v>
      </c>
    </row>
    <row r="241" spans="2:65" s="1" customFormat="1" ht="21.75" customHeight="1">
      <c r="B241" s="139"/>
      <c r="C241" s="154" t="s">
        <v>1349</v>
      </c>
      <c r="D241" s="154" t="s">
        <v>353</v>
      </c>
      <c r="E241" s="155" t="s">
        <v>2608</v>
      </c>
      <c r="F241" s="156" t="s">
        <v>2609</v>
      </c>
      <c r="G241" s="157" t="s">
        <v>433</v>
      </c>
      <c r="H241" s="158">
        <v>4</v>
      </c>
      <c r="I241" s="159"/>
      <c r="J241" s="160">
        <f t="shared" si="30"/>
        <v>0</v>
      </c>
      <c r="K241" s="161"/>
      <c r="L241" s="162"/>
      <c r="M241" s="163" t="s">
        <v>1</v>
      </c>
      <c r="N241" s="164" t="s">
        <v>41</v>
      </c>
      <c r="P241" s="150">
        <f t="shared" si="31"/>
        <v>0</v>
      </c>
      <c r="Q241" s="150">
        <v>3.3E-4</v>
      </c>
      <c r="R241" s="150">
        <f t="shared" si="32"/>
        <v>1.32E-3</v>
      </c>
      <c r="S241" s="150">
        <v>0</v>
      </c>
      <c r="T241" s="151">
        <f t="shared" si="33"/>
        <v>0</v>
      </c>
      <c r="AR241" s="152" t="s">
        <v>529</v>
      </c>
      <c r="AT241" s="152" t="s">
        <v>353</v>
      </c>
      <c r="AU241" s="152" t="s">
        <v>87</v>
      </c>
      <c r="AY241" s="13" t="s">
        <v>317</v>
      </c>
      <c r="BE241" s="153">
        <f t="shared" si="34"/>
        <v>0</v>
      </c>
      <c r="BF241" s="153">
        <f t="shared" si="35"/>
        <v>0</v>
      </c>
      <c r="BG241" s="153">
        <f t="shared" si="36"/>
        <v>0</v>
      </c>
      <c r="BH241" s="153">
        <f t="shared" si="37"/>
        <v>0</v>
      </c>
      <c r="BI241" s="153">
        <f t="shared" si="38"/>
        <v>0</v>
      </c>
      <c r="BJ241" s="13" t="s">
        <v>87</v>
      </c>
      <c r="BK241" s="153">
        <f t="shared" si="39"/>
        <v>0</v>
      </c>
      <c r="BL241" s="13" t="s">
        <v>372</v>
      </c>
      <c r="BM241" s="152" t="s">
        <v>2610</v>
      </c>
    </row>
    <row r="242" spans="2:65" s="1" customFormat="1" ht="33" customHeight="1">
      <c r="B242" s="139"/>
      <c r="C242" s="140" t="s">
        <v>1353</v>
      </c>
      <c r="D242" s="140" t="s">
        <v>319</v>
      </c>
      <c r="E242" s="141" t="s">
        <v>2611</v>
      </c>
      <c r="F242" s="142" t="s">
        <v>2612</v>
      </c>
      <c r="G242" s="143" t="s">
        <v>433</v>
      </c>
      <c r="H242" s="144">
        <v>1</v>
      </c>
      <c r="I242" s="145"/>
      <c r="J242" s="146">
        <f t="shared" si="30"/>
        <v>0</v>
      </c>
      <c r="K242" s="147"/>
      <c r="L242" s="28"/>
      <c r="M242" s="148" t="s">
        <v>1</v>
      </c>
      <c r="N242" s="149" t="s">
        <v>41</v>
      </c>
      <c r="P242" s="150">
        <f t="shared" si="31"/>
        <v>0</v>
      </c>
      <c r="Q242" s="150">
        <v>6.99E-6</v>
      </c>
      <c r="R242" s="150">
        <f t="shared" si="32"/>
        <v>6.99E-6</v>
      </c>
      <c r="S242" s="150">
        <v>0</v>
      </c>
      <c r="T242" s="151">
        <f t="shared" si="33"/>
        <v>0</v>
      </c>
      <c r="AR242" s="152" t="s">
        <v>259</v>
      </c>
      <c r="AT242" s="152" t="s">
        <v>319</v>
      </c>
      <c r="AU242" s="152" t="s">
        <v>87</v>
      </c>
      <c r="AY242" s="13" t="s">
        <v>317</v>
      </c>
      <c r="BE242" s="153">
        <f t="shared" si="34"/>
        <v>0</v>
      </c>
      <c r="BF242" s="153">
        <f t="shared" si="35"/>
        <v>0</v>
      </c>
      <c r="BG242" s="153">
        <f t="shared" si="36"/>
        <v>0</v>
      </c>
      <c r="BH242" s="153">
        <f t="shared" si="37"/>
        <v>0</v>
      </c>
      <c r="BI242" s="153">
        <f t="shared" si="38"/>
        <v>0</v>
      </c>
      <c r="BJ242" s="13" t="s">
        <v>87</v>
      </c>
      <c r="BK242" s="153">
        <f t="shared" si="39"/>
        <v>0</v>
      </c>
      <c r="BL242" s="13" t="s">
        <v>259</v>
      </c>
      <c r="BM242" s="152" t="s">
        <v>2613</v>
      </c>
    </row>
    <row r="243" spans="2:65" s="1" customFormat="1" ht="37.799999999999997" customHeight="1">
      <c r="B243" s="139"/>
      <c r="C243" s="154" t="s">
        <v>1357</v>
      </c>
      <c r="D243" s="154" t="s">
        <v>353</v>
      </c>
      <c r="E243" s="155" t="s">
        <v>2614</v>
      </c>
      <c r="F243" s="156" t="s">
        <v>2615</v>
      </c>
      <c r="G243" s="157" t="s">
        <v>433</v>
      </c>
      <c r="H243" s="158">
        <v>1</v>
      </c>
      <c r="I243" s="159"/>
      <c r="J243" s="160">
        <f t="shared" si="30"/>
        <v>0</v>
      </c>
      <c r="K243" s="161"/>
      <c r="L243" s="162"/>
      <c r="M243" s="163" t="s">
        <v>1</v>
      </c>
      <c r="N243" s="164" t="s">
        <v>41</v>
      </c>
      <c r="P243" s="150">
        <f t="shared" si="31"/>
        <v>0</v>
      </c>
      <c r="Q243" s="150">
        <v>2.2000000000000001E-4</v>
      </c>
      <c r="R243" s="150">
        <f t="shared" si="32"/>
        <v>2.2000000000000001E-4</v>
      </c>
      <c r="S243" s="150">
        <v>0</v>
      </c>
      <c r="T243" s="151">
        <f t="shared" si="33"/>
        <v>0</v>
      </c>
      <c r="AR243" s="152" t="s">
        <v>271</v>
      </c>
      <c r="AT243" s="152" t="s">
        <v>353</v>
      </c>
      <c r="AU243" s="152" t="s">
        <v>87</v>
      </c>
      <c r="AY243" s="13" t="s">
        <v>317</v>
      </c>
      <c r="BE243" s="153">
        <f t="shared" si="34"/>
        <v>0</v>
      </c>
      <c r="BF243" s="153">
        <f t="shared" si="35"/>
        <v>0</v>
      </c>
      <c r="BG243" s="153">
        <f t="shared" si="36"/>
        <v>0</v>
      </c>
      <c r="BH243" s="153">
        <f t="shared" si="37"/>
        <v>0</v>
      </c>
      <c r="BI243" s="153">
        <f t="shared" si="38"/>
        <v>0</v>
      </c>
      <c r="BJ243" s="13" t="s">
        <v>87</v>
      </c>
      <c r="BK243" s="153">
        <f t="shared" si="39"/>
        <v>0</v>
      </c>
      <c r="BL243" s="13" t="s">
        <v>259</v>
      </c>
      <c r="BM243" s="152" t="s">
        <v>2616</v>
      </c>
    </row>
    <row r="244" spans="2:65" s="1" customFormat="1" ht="19.2">
      <c r="B244" s="28"/>
      <c r="D244" s="170" t="s">
        <v>484</v>
      </c>
      <c r="F244" s="171" t="s">
        <v>2617</v>
      </c>
      <c r="I244" s="172"/>
      <c r="L244" s="28"/>
      <c r="M244" s="173"/>
      <c r="T244" s="55"/>
      <c r="AT244" s="13" t="s">
        <v>484</v>
      </c>
      <c r="AU244" s="13" t="s">
        <v>87</v>
      </c>
    </row>
    <row r="245" spans="2:65" s="1" customFormat="1" ht="24.15" customHeight="1">
      <c r="B245" s="139"/>
      <c r="C245" s="140" t="s">
        <v>1361</v>
      </c>
      <c r="D245" s="140" t="s">
        <v>319</v>
      </c>
      <c r="E245" s="141" t="s">
        <v>2618</v>
      </c>
      <c r="F245" s="142" t="s">
        <v>2619</v>
      </c>
      <c r="G245" s="143" t="s">
        <v>433</v>
      </c>
      <c r="H245" s="144">
        <v>1</v>
      </c>
      <c r="I245" s="145"/>
      <c r="J245" s="146">
        <f>ROUND(I245*H245,2)</f>
        <v>0</v>
      </c>
      <c r="K245" s="147"/>
      <c r="L245" s="28"/>
      <c r="M245" s="148" t="s">
        <v>1</v>
      </c>
      <c r="N245" s="149" t="s">
        <v>41</v>
      </c>
      <c r="P245" s="150">
        <f>O245*H245</f>
        <v>0</v>
      </c>
      <c r="Q245" s="150">
        <v>0</v>
      </c>
      <c r="R245" s="150">
        <f>Q245*H245</f>
        <v>0</v>
      </c>
      <c r="S245" s="150">
        <v>0</v>
      </c>
      <c r="T245" s="151">
        <f>S245*H245</f>
        <v>0</v>
      </c>
      <c r="AR245" s="152" t="s">
        <v>372</v>
      </c>
      <c r="AT245" s="152" t="s">
        <v>319</v>
      </c>
      <c r="AU245" s="152" t="s">
        <v>87</v>
      </c>
      <c r="AY245" s="13" t="s">
        <v>317</v>
      </c>
      <c r="BE245" s="153">
        <f>IF(N245="základná",J245,0)</f>
        <v>0</v>
      </c>
      <c r="BF245" s="153">
        <f>IF(N245="znížená",J245,0)</f>
        <v>0</v>
      </c>
      <c r="BG245" s="153">
        <f>IF(N245="zákl. prenesená",J245,0)</f>
        <v>0</v>
      </c>
      <c r="BH245" s="153">
        <f>IF(N245="zníž. prenesená",J245,0)</f>
        <v>0</v>
      </c>
      <c r="BI245" s="153">
        <f>IF(N245="nulová",J245,0)</f>
        <v>0</v>
      </c>
      <c r="BJ245" s="13" t="s">
        <v>87</v>
      </c>
      <c r="BK245" s="153">
        <f>ROUND(I245*H245,2)</f>
        <v>0</v>
      </c>
      <c r="BL245" s="13" t="s">
        <v>372</v>
      </c>
      <c r="BM245" s="152" t="s">
        <v>2620</v>
      </c>
    </row>
    <row r="246" spans="2:65" s="1" customFormat="1" ht="33" customHeight="1">
      <c r="B246" s="139"/>
      <c r="C246" s="154" t="s">
        <v>1365</v>
      </c>
      <c r="D246" s="154" t="s">
        <v>353</v>
      </c>
      <c r="E246" s="155" t="s">
        <v>2621</v>
      </c>
      <c r="F246" s="156" t="s">
        <v>2622</v>
      </c>
      <c r="G246" s="157" t="s">
        <v>433</v>
      </c>
      <c r="H246" s="158">
        <v>1</v>
      </c>
      <c r="I246" s="159"/>
      <c r="J246" s="160">
        <f>ROUND(I246*H246,2)</f>
        <v>0</v>
      </c>
      <c r="K246" s="161"/>
      <c r="L246" s="162"/>
      <c r="M246" s="163" t="s">
        <v>1</v>
      </c>
      <c r="N246" s="164" t="s">
        <v>41</v>
      </c>
      <c r="P246" s="150">
        <f>O246*H246</f>
        <v>0</v>
      </c>
      <c r="Q246" s="150">
        <v>8.9999999999999998E-4</v>
      </c>
      <c r="R246" s="150">
        <f>Q246*H246</f>
        <v>8.9999999999999998E-4</v>
      </c>
      <c r="S246" s="150">
        <v>0</v>
      </c>
      <c r="T246" s="151">
        <f>S246*H246</f>
        <v>0</v>
      </c>
      <c r="AR246" s="152" t="s">
        <v>529</v>
      </c>
      <c r="AT246" s="152" t="s">
        <v>353</v>
      </c>
      <c r="AU246" s="152" t="s">
        <v>87</v>
      </c>
      <c r="AY246" s="13" t="s">
        <v>317</v>
      </c>
      <c r="BE246" s="153">
        <f>IF(N246="základná",J246,0)</f>
        <v>0</v>
      </c>
      <c r="BF246" s="153">
        <f>IF(N246="znížená",J246,0)</f>
        <v>0</v>
      </c>
      <c r="BG246" s="153">
        <f>IF(N246="zákl. prenesená",J246,0)</f>
        <v>0</v>
      </c>
      <c r="BH246" s="153">
        <f>IF(N246="zníž. prenesená",J246,0)</f>
        <v>0</v>
      </c>
      <c r="BI246" s="153">
        <f>IF(N246="nulová",J246,0)</f>
        <v>0</v>
      </c>
      <c r="BJ246" s="13" t="s">
        <v>87</v>
      </c>
      <c r="BK246" s="153">
        <f>ROUND(I246*H246,2)</f>
        <v>0</v>
      </c>
      <c r="BL246" s="13" t="s">
        <v>372</v>
      </c>
      <c r="BM246" s="152" t="s">
        <v>2623</v>
      </c>
    </row>
    <row r="247" spans="2:65" s="1" customFormat="1" ht="48">
      <c r="B247" s="28"/>
      <c r="D247" s="170" t="s">
        <v>484</v>
      </c>
      <c r="F247" s="171" t="s">
        <v>2624</v>
      </c>
      <c r="I247" s="172"/>
      <c r="L247" s="28"/>
      <c r="M247" s="173"/>
      <c r="T247" s="55"/>
      <c r="AT247" s="13" t="s">
        <v>484</v>
      </c>
      <c r="AU247" s="13" t="s">
        <v>87</v>
      </c>
    </row>
    <row r="248" spans="2:65" s="1" customFormat="1" ht="24.15" customHeight="1">
      <c r="B248" s="139"/>
      <c r="C248" s="140" t="s">
        <v>1369</v>
      </c>
      <c r="D248" s="140" t="s">
        <v>319</v>
      </c>
      <c r="E248" s="141" t="s">
        <v>2625</v>
      </c>
      <c r="F248" s="142" t="s">
        <v>2626</v>
      </c>
      <c r="G248" s="143" t="s">
        <v>652</v>
      </c>
      <c r="H248" s="176"/>
      <c r="I248" s="145"/>
      <c r="J248" s="146">
        <f>ROUND(I248*H248,2)</f>
        <v>0</v>
      </c>
      <c r="K248" s="147"/>
      <c r="L248" s="28"/>
      <c r="M248" s="165" t="s">
        <v>1</v>
      </c>
      <c r="N248" s="166" t="s">
        <v>41</v>
      </c>
      <c r="O248" s="167"/>
      <c r="P248" s="168">
        <f>O248*H248</f>
        <v>0</v>
      </c>
      <c r="Q248" s="168">
        <v>0</v>
      </c>
      <c r="R248" s="168">
        <f>Q248*H248</f>
        <v>0</v>
      </c>
      <c r="S248" s="168">
        <v>0</v>
      </c>
      <c r="T248" s="169">
        <f>S248*H248</f>
        <v>0</v>
      </c>
      <c r="AR248" s="152" t="s">
        <v>372</v>
      </c>
      <c r="AT248" s="152" t="s">
        <v>319</v>
      </c>
      <c r="AU248" s="152" t="s">
        <v>87</v>
      </c>
      <c r="AY248" s="13" t="s">
        <v>317</v>
      </c>
      <c r="BE248" s="153">
        <f>IF(N248="základná",J248,0)</f>
        <v>0</v>
      </c>
      <c r="BF248" s="153">
        <f>IF(N248="znížená",J248,0)</f>
        <v>0</v>
      </c>
      <c r="BG248" s="153">
        <f>IF(N248="zákl. prenesená",J248,0)</f>
        <v>0</v>
      </c>
      <c r="BH248" s="153">
        <f>IF(N248="zníž. prenesená",J248,0)</f>
        <v>0</v>
      </c>
      <c r="BI248" s="153">
        <f>IF(N248="nulová",J248,0)</f>
        <v>0</v>
      </c>
      <c r="BJ248" s="13" t="s">
        <v>87</v>
      </c>
      <c r="BK248" s="153">
        <f>ROUND(I248*H248,2)</f>
        <v>0</v>
      </c>
      <c r="BL248" s="13" t="s">
        <v>372</v>
      </c>
      <c r="BM248" s="152" t="s">
        <v>2627</v>
      </c>
    </row>
    <row r="249" spans="2:65" s="1" customFormat="1" ht="6.9" customHeight="1">
      <c r="B249" s="43"/>
      <c r="C249" s="44"/>
      <c r="D249" s="44"/>
      <c r="E249" s="44"/>
      <c r="F249" s="44"/>
      <c r="G249" s="44"/>
      <c r="H249" s="44"/>
      <c r="I249" s="44"/>
      <c r="J249" s="44"/>
      <c r="K249" s="44"/>
      <c r="L249" s="28"/>
    </row>
  </sheetData>
  <autoFilter ref="C130:K248" xr:uid="{00000000-0009-0000-0000-00000D000000}"/>
  <mergeCells count="15">
    <mergeCell ref="E117:H117"/>
    <mergeCell ref="E121:H121"/>
    <mergeCell ref="E119:H119"/>
    <mergeCell ref="E123:H123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172"/>
  <sheetViews>
    <sheetView showGridLines="0" topLeftCell="A120" workbookViewId="0">
      <selection activeCell="X127" sqref="X127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01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3" t="s">
        <v>144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" customHeight="1">
      <c r="B4" s="16"/>
      <c r="D4" s="17" t="s">
        <v>286</v>
      </c>
      <c r="L4" s="16"/>
      <c r="M4" s="92" t="s">
        <v>9</v>
      </c>
      <c r="AT4" s="13" t="s">
        <v>3</v>
      </c>
    </row>
    <row r="5" spans="2:46" ht="6.9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226" t="str">
        <f>'Rekapitulácia stavby'!K6</f>
        <v>Archeoskanzen Bojná</v>
      </c>
      <c r="F7" s="227"/>
      <c r="G7" s="227"/>
      <c r="H7" s="227"/>
      <c r="L7" s="16"/>
    </row>
    <row r="8" spans="2:46" ht="12" customHeight="1">
      <c r="B8" s="16"/>
      <c r="D8" s="23" t="s">
        <v>287</v>
      </c>
      <c r="L8" s="16"/>
    </row>
    <row r="9" spans="2:46" s="1" customFormat="1" ht="16.5" customHeight="1">
      <c r="B9" s="28"/>
      <c r="E9" s="226" t="s">
        <v>2628</v>
      </c>
      <c r="F9" s="228"/>
      <c r="G9" s="228"/>
      <c r="H9" s="228"/>
      <c r="L9" s="28"/>
    </row>
    <row r="10" spans="2:46" s="1" customFormat="1" ht="12" customHeight="1">
      <c r="B10" s="28"/>
      <c r="D10" s="23" t="s">
        <v>289</v>
      </c>
      <c r="L10" s="28"/>
    </row>
    <row r="11" spans="2:46" s="1" customFormat="1" ht="16.5" customHeight="1">
      <c r="B11" s="28"/>
      <c r="E11" s="208" t="s">
        <v>2629</v>
      </c>
      <c r="F11" s="228"/>
      <c r="G11" s="228"/>
      <c r="H11" s="228"/>
      <c r="L11" s="28"/>
    </row>
    <row r="12" spans="2:46" s="1" customFormat="1" ht="10.199999999999999">
      <c r="B12" s="28"/>
      <c r="L12" s="28"/>
    </row>
    <row r="13" spans="2:46" s="1" customFormat="1" ht="12" customHeight="1">
      <c r="B13" s="28"/>
      <c r="D13" s="23" t="s">
        <v>17</v>
      </c>
      <c r="F13" s="21" t="s">
        <v>1</v>
      </c>
      <c r="I13" s="23" t="s">
        <v>18</v>
      </c>
      <c r="J13" s="21" t="s">
        <v>1</v>
      </c>
      <c r="L13" s="28"/>
    </row>
    <row r="14" spans="2:46" s="1" customFormat="1" ht="12" customHeight="1">
      <c r="B14" s="28"/>
      <c r="D14" s="23" t="s">
        <v>19</v>
      </c>
      <c r="F14" s="21" t="s">
        <v>20</v>
      </c>
      <c r="I14" s="23" t="s">
        <v>21</v>
      </c>
      <c r="J14" s="51" t="str">
        <f>'Rekapitulácia stavby'!AN8</f>
        <v>19. 6. 2024</v>
      </c>
      <c r="L14" s="28"/>
    </row>
    <row r="15" spans="2:46" s="1" customFormat="1" ht="10.8" customHeight="1">
      <c r="B15" s="28"/>
      <c r="L15" s="28"/>
    </row>
    <row r="16" spans="2:46" s="1" customFormat="1" ht="12" customHeight="1">
      <c r="B16" s="28"/>
      <c r="D16" s="23" t="s">
        <v>23</v>
      </c>
      <c r="I16" s="23" t="s">
        <v>24</v>
      </c>
      <c r="J16" s="21" t="s">
        <v>1</v>
      </c>
      <c r="L16" s="28"/>
    </row>
    <row r="17" spans="2:12" s="1" customFormat="1" ht="18" customHeight="1">
      <c r="B17" s="28"/>
      <c r="E17" s="21" t="s">
        <v>25</v>
      </c>
      <c r="I17" s="23" t="s">
        <v>26</v>
      </c>
      <c r="J17" s="21" t="s">
        <v>1</v>
      </c>
      <c r="L17" s="28"/>
    </row>
    <row r="18" spans="2:12" s="1" customFormat="1" ht="6.9" customHeight="1">
      <c r="B18" s="28"/>
      <c r="L18" s="28"/>
    </row>
    <row r="19" spans="2:12" s="1" customFormat="1" ht="12" customHeight="1">
      <c r="B19" s="28"/>
      <c r="D19" s="23" t="s">
        <v>27</v>
      </c>
      <c r="I19" s="23" t="s">
        <v>24</v>
      </c>
      <c r="J19" s="24" t="str">
        <f>'Rekapitulácia stavby'!AN13</f>
        <v>Vyplň údaj</v>
      </c>
      <c r="L19" s="28"/>
    </row>
    <row r="20" spans="2:12" s="1" customFormat="1" ht="18" customHeight="1">
      <c r="B20" s="28"/>
      <c r="E20" s="229" t="str">
        <f>'Rekapitulácia stavby'!E14</f>
        <v>Vyplň údaj</v>
      </c>
      <c r="F20" s="182"/>
      <c r="G20" s="182"/>
      <c r="H20" s="182"/>
      <c r="I20" s="23" t="s">
        <v>26</v>
      </c>
      <c r="J20" s="24" t="str">
        <f>'Rekapitulácia stavby'!AN14</f>
        <v>Vyplň údaj</v>
      </c>
      <c r="L20" s="28"/>
    </row>
    <row r="21" spans="2:12" s="1" customFormat="1" ht="6.9" customHeight="1">
      <c r="B21" s="28"/>
      <c r="L21" s="28"/>
    </row>
    <row r="22" spans="2:12" s="1" customFormat="1" ht="12" customHeight="1">
      <c r="B22" s="28"/>
      <c r="D22" s="23" t="s">
        <v>29</v>
      </c>
      <c r="I22" s="23" t="s">
        <v>24</v>
      </c>
      <c r="J22" s="21" t="s">
        <v>1</v>
      </c>
      <c r="L22" s="28"/>
    </row>
    <row r="23" spans="2:12" s="1" customFormat="1" ht="18" customHeight="1">
      <c r="B23" s="28"/>
      <c r="E23" s="21" t="s">
        <v>30</v>
      </c>
      <c r="I23" s="23" t="s">
        <v>26</v>
      </c>
      <c r="J23" s="21" t="s">
        <v>1</v>
      </c>
      <c r="L23" s="28"/>
    </row>
    <row r="24" spans="2:12" s="1" customFormat="1" ht="6.9" customHeight="1">
      <c r="B24" s="28"/>
      <c r="L24" s="28"/>
    </row>
    <row r="25" spans="2:12" s="1" customFormat="1" ht="12" customHeight="1">
      <c r="B25" s="28"/>
      <c r="D25" s="23" t="s">
        <v>32</v>
      </c>
      <c r="I25" s="23" t="s">
        <v>24</v>
      </c>
      <c r="J25" s="21" t="s">
        <v>1</v>
      </c>
      <c r="L25" s="28"/>
    </row>
    <row r="26" spans="2:12" s="1" customFormat="1" ht="18" customHeight="1">
      <c r="B26" s="28"/>
      <c r="E26" s="21" t="s">
        <v>30</v>
      </c>
      <c r="I26" s="23" t="s">
        <v>26</v>
      </c>
      <c r="J26" s="21" t="s">
        <v>1</v>
      </c>
      <c r="L26" s="28"/>
    </row>
    <row r="27" spans="2:12" s="1" customFormat="1" ht="6.9" customHeight="1">
      <c r="B27" s="28"/>
      <c r="L27" s="28"/>
    </row>
    <row r="28" spans="2:12" s="1" customFormat="1" ht="12" customHeight="1">
      <c r="B28" s="28"/>
      <c r="D28" s="23" t="s">
        <v>33</v>
      </c>
      <c r="L28" s="28"/>
    </row>
    <row r="29" spans="2:12" s="7" customFormat="1" ht="16.5" customHeight="1">
      <c r="B29" s="93"/>
      <c r="E29" s="187" t="s">
        <v>1</v>
      </c>
      <c r="F29" s="187"/>
      <c r="G29" s="187"/>
      <c r="H29" s="187"/>
      <c r="L29" s="93"/>
    </row>
    <row r="30" spans="2:12" s="1" customFormat="1" ht="6.9" customHeight="1">
      <c r="B30" s="28"/>
      <c r="L30" s="28"/>
    </row>
    <row r="31" spans="2:12" s="1" customFormat="1" ht="6.9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35" customHeight="1">
      <c r="B32" s="28"/>
      <c r="D32" s="94" t="s">
        <v>35</v>
      </c>
      <c r="J32" s="65">
        <f>ROUND(J128, 2)</f>
        <v>0</v>
      </c>
      <c r="L32" s="28"/>
    </row>
    <row r="33" spans="2:12" s="1" customFormat="1" ht="6.9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4" customHeight="1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4" customHeight="1">
      <c r="B35" s="28"/>
      <c r="D35" s="54" t="s">
        <v>39</v>
      </c>
      <c r="E35" s="33" t="s">
        <v>40</v>
      </c>
      <c r="F35" s="95">
        <f>ROUND((SUM(BE128:BE171)),  2)</f>
        <v>0</v>
      </c>
      <c r="G35" s="96"/>
      <c r="H35" s="96"/>
      <c r="I35" s="97">
        <v>0.2</v>
      </c>
      <c r="J35" s="95">
        <f>ROUND(((SUM(BE128:BE171))*I35),  2)</f>
        <v>0</v>
      </c>
      <c r="L35" s="28"/>
    </row>
    <row r="36" spans="2:12" s="1" customFormat="1" ht="14.4" customHeight="1">
      <c r="B36" s="28"/>
      <c r="E36" s="33" t="s">
        <v>41</v>
      </c>
      <c r="F36" s="95">
        <f>ROUND((SUM(BF128:BF171)),  2)</f>
        <v>0</v>
      </c>
      <c r="G36" s="96"/>
      <c r="H36" s="96"/>
      <c r="I36" s="97">
        <v>0.2</v>
      </c>
      <c r="J36" s="95">
        <f>ROUND(((SUM(BF128:BF171))*I36),  2)</f>
        <v>0</v>
      </c>
      <c r="L36" s="28"/>
    </row>
    <row r="37" spans="2:12" s="1" customFormat="1" ht="14.4" hidden="1" customHeight="1">
      <c r="B37" s="28"/>
      <c r="E37" s="23" t="s">
        <v>42</v>
      </c>
      <c r="F37" s="84">
        <f>ROUND((SUM(BG128:BG171)),  2)</f>
        <v>0</v>
      </c>
      <c r="I37" s="98">
        <v>0.2</v>
      </c>
      <c r="J37" s="84">
        <f>0</f>
        <v>0</v>
      </c>
      <c r="L37" s="28"/>
    </row>
    <row r="38" spans="2:12" s="1" customFormat="1" ht="14.4" hidden="1" customHeight="1">
      <c r="B38" s="28"/>
      <c r="E38" s="23" t="s">
        <v>43</v>
      </c>
      <c r="F38" s="84">
        <f>ROUND((SUM(BH128:BH171)),  2)</f>
        <v>0</v>
      </c>
      <c r="I38" s="98">
        <v>0.2</v>
      </c>
      <c r="J38" s="84">
        <f>0</f>
        <v>0</v>
      </c>
      <c r="L38" s="28"/>
    </row>
    <row r="39" spans="2:12" s="1" customFormat="1" ht="14.4" hidden="1" customHeight="1">
      <c r="B39" s="28"/>
      <c r="E39" s="33" t="s">
        <v>44</v>
      </c>
      <c r="F39" s="95">
        <f>ROUND((SUM(BI128:BI171)),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6.9" customHeight="1">
      <c r="B40" s="28"/>
      <c r="L40" s="28"/>
    </row>
    <row r="41" spans="2:12" s="1" customFormat="1" ht="25.35" customHeight="1">
      <c r="B41" s="28"/>
      <c r="C41" s="99"/>
      <c r="D41" s="100" t="s">
        <v>45</v>
      </c>
      <c r="E41" s="56"/>
      <c r="F41" s="56"/>
      <c r="G41" s="101" t="s">
        <v>46</v>
      </c>
      <c r="H41" s="102" t="s">
        <v>47</v>
      </c>
      <c r="I41" s="56"/>
      <c r="J41" s="103">
        <f>SUM(J32:J39)</f>
        <v>0</v>
      </c>
      <c r="K41" s="104"/>
      <c r="L41" s="28"/>
    </row>
    <row r="42" spans="2:12" s="1" customFormat="1" ht="14.4" customHeight="1">
      <c r="B42" s="28"/>
      <c r="L42" s="28"/>
    </row>
    <row r="43" spans="2:12" ht="14.4" customHeight="1">
      <c r="B43" s="16"/>
      <c r="L43" s="16"/>
    </row>
    <row r="44" spans="2:12" ht="14.4" customHeight="1">
      <c r="B44" s="16"/>
      <c r="L44" s="16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ht="10.199999999999999">
      <c r="B51" s="16"/>
      <c r="L51" s="16"/>
    </row>
    <row r="52" spans="2:12" ht="10.199999999999999">
      <c r="B52" s="16"/>
      <c r="L52" s="16"/>
    </row>
    <row r="53" spans="2:12" ht="10.199999999999999">
      <c r="B53" s="16"/>
      <c r="L53" s="16"/>
    </row>
    <row r="54" spans="2:12" ht="10.199999999999999">
      <c r="B54" s="16"/>
      <c r="L54" s="16"/>
    </row>
    <row r="55" spans="2:12" ht="10.199999999999999">
      <c r="B55" s="16"/>
      <c r="L55" s="16"/>
    </row>
    <row r="56" spans="2:12" ht="10.199999999999999">
      <c r="B56" s="16"/>
      <c r="L56" s="16"/>
    </row>
    <row r="57" spans="2:12" ht="10.199999999999999">
      <c r="B57" s="16"/>
      <c r="L57" s="16"/>
    </row>
    <row r="58" spans="2:12" ht="10.199999999999999">
      <c r="B58" s="16"/>
      <c r="L58" s="16"/>
    </row>
    <row r="59" spans="2:12" ht="10.199999999999999">
      <c r="B59" s="16"/>
      <c r="L59" s="16"/>
    </row>
    <row r="60" spans="2:12" ht="10.199999999999999">
      <c r="B60" s="16"/>
      <c r="L60" s="16"/>
    </row>
    <row r="61" spans="2:12" s="1" customFormat="1" ht="13.2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ht="10.199999999999999">
      <c r="B62" s="16"/>
      <c r="L62" s="16"/>
    </row>
    <row r="63" spans="2:12" ht="10.199999999999999">
      <c r="B63" s="16"/>
      <c r="L63" s="16"/>
    </row>
    <row r="64" spans="2:12" ht="10.199999999999999">
      <c r="B64" s="16"/>
      <c r="L64" s="16"/>
    </row>
    <row r="65" spans="2:12" s="1" customFormat="1" ht="13.2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ht="10.199999999999999">
      <c r="B66" s="16"/>
      <c r="L66" s="16"/>
    </row>
    <row r="67" spans="2:12" ht="10.199999999999999">
      <c r="B67" s="16"/>
      <c r="L67" s="16"/>
    </row>
    <row r="68" spans="2:12" ht="10.199999999999999">
      <c r="B68" s="16"/>
      <c r="L68" s="16"/>
    </row>
    <row r="69" spans="2:12" ht="10.199999999999999">
      <c r="B69" s="16"/>
      <c r="L69" s="16"/>
    </row>
    <row r="70" spans="2:12" ht="10.199999999999999">
      <c r="B70" s="16"/>
      <c r="L70" s="16"/>
    </row>
    <row r="71" spans="2:12" ht="10.199999999999999">
      <c r="B71" s="16"/>
      <c r="L71" s="16"/>
    </row>
    <row r="72" spans="2:12" ht="10.199999999999999">
      <c r="B72" s="16"/>
      <c r="L72" s="16"/>
    </row>
    <row r="73" spans="2:12" ht="10.199999999999999">
      <c r="B73" s="16"/>
      <c r="L73" s="16"/>
    </row>
    <row r="74" spans="2:12" ht="10.199999999999999">
      <c r="B74" s="16"/>
      <c r="L74" s="16"/>
    </row>
    <row r="75" spans="2:12" ht="10.199999999999999">
      <c r="B75" s="16"/>
      <c r="L75" s="16"/>
    </row>
    <row r="76" spans="2:12" s="1" customFormat="1" ht="13.2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" customHeight="1">
      <c r="B82" s="28"/>
      <c r="C82" s="17" t="s">
        <v>293</v>
      </c>
      <c r="L82" s="28"/>
    </row>
    <row r="83" spans="2:12" s="1" customFormat="1" ht="6.9" customHeight="1">
      <c r="B83" s="28"/>
      <c r="L83" s="28"/>
    </row>
    <row r="84" spans="2:12" s="1" customFormat="1" ht="12" customHeight="1">
      <c r="B84" s="28"/>
      <c r="C84" s="23" t="s">
        <v>15</v>
      </c>
      <c r="L84" s="28"/>
    </row>
    <row r="85" spans="2:12" s="1" customFormat="1" ht="16.5" customHeight="1">
      <c r="B85" s="28"/>
      <c r="E85" s="226" t="str">
        <f>E7</f>
        <v>Archeoskanzen Bojná</v>
      </c>
      <c r="F85" s="227"/>
      <c r="G85" s="227"/>
      <c r="H85" s="227"/>
      <c r="L85" s="28"/>
    </row>
    <row r="86" spans="2:12" ht="12" customHeight="1">
      <c r="B86" s="16"/>
      <c r="C86" s="23" t="s">
        <v>287</v>
      </c>
      <c r="L86" s="16"/>
    </row>
    <row r="87" spans="2:12" s="1" customFormat="1" ht="16.5" customHeight="1">
      <c r="B87" s="28"/>
      <c r="E87" s="226" t="s">
        <v>2628</v>
      </c>
      <c r="F87" s="228"/>
      <c r="G87" s="228"/>
      <c r="H87" s="228"/>
      <c r="L87" s="28"/>
    </row>
    <row r="88" spans="2:12" s="1" customFormat="1" ht="12" customHeight="1">
      <c r="B88" s="28"/>
      <c r="C88" s="23" t="s">
        <v>289</v>
      </c>
      <c r="L88" s="28"/>
    </row>
    <row r="89" spans="2:12" s="1" customFormat="1" ht="16.5" customHeight="1">
      <c r="B89" s="28"/>
      <c r="E89" s="208" t="str">
        <f>E11</f>
        <v>SO-3.1 - Amfiteáter</v>
      </c>
      <c r="F89" s="228"/>
      <c r="G89" s="228"/>
      <c r="H89" s="228"/>
      <c r="L89" s="28"/>
    </row>
    <row r="90" spans="2:12" s="1" customFormat="1" ht="6.9" customHeight="1">
      <c r="B90" s="28"/>
      <c r="L90" s="28"/>
    </row>
    <row r="91" spans="2:12" s="1" customFormat="1" ht="12" customHeight="1">
      <c r="B91" s="28"/>
      <c r="C91" s="23" t="s">
        <v>19</v>
      </c>
      <c r="F91" s="21" t="str">
        <f>F14</f>
        <v>okrajová časť obce Bojná</v>
      </c>
      <c r="I91" s="23" t="s">
        <v>21</v>
      </c>
      <c r="J91" s="51" t="str">
        <f>IF(J14="","",J14)</f>
        <v>19. 6. 2024</v>
      </c>
      <c r="L91" s="28"/>
    </row>
    <row r="92" spans="2:12" s="1" customFormat="1" ht="6.9" customHeight="1">
      <c r="B92" s="28"/>
      <c r="L92" s="28"/>
    </row>
    <row r="93" spans="2:12" s="1" customFormat="1" ht="40.049999999999997" customHeight="1">
      <c r="B93" s="28"/>
      <c r="C93" s="23" t="s">
        <v>23</v>
      </c>
      <c r="F93" s="21" t="str">
        <f>E17</f>
        <v>Obec Bojná, 201 Bojná, 956 01 Bojná</v>
      </c>
      <c r="I93" s="23" t="s">
        <v>29</v>
      </c>
      <c r="J93" s="26" t="str">
        <f>E23</f>
        <v>Projekt design s.r.o., Brezová 89/1B, Tovarníky</v>
      </c>
      <c r="L93" s="28"/>
    </row>
    <row r="94" spans="2:12" s="1" customFormat="1" ht="40.049999999999997" customHeight="1">
      <c r="B94" s="28"/>
      <c r="C94" s="23" t="s">
        <v>27</v>
      </c>
      <c r="F94" s="21" t="str">
        <f>IF(E20="","",E20)</f>
        <v>Vyplň údaj</v>
      </c>
      <c r="I94" s="23" t="s">
        <v>32</v>
      </c>
      <c r="J94" s="26" t="str">
        <f>E26</f>
        <v>Projekt design s.r.o., Brezová 89/1B, Tovarníky</v>
      </c>
      <c r="L94" s="28"/>
    </row>
    <row r="95" spans="2:12" s="1" customFormat="1" ht="10.35" customHeight="1">
      <c r="B95" s="28"/>
      <c r="L95" s="28"/>
    </row>
    <row r="96" spans="2:12" s="1" customFormat="1" ht="29.25" customHeight="1">
      <c r="B96" s="28"/>
      <c r="C96" s="107" t="s">
        <v>294</v>
      </c>
      <c r="D96" s="99"/>
      <c r="E96" s="99"/>
      <c r="F96" s="99"/>
      <c r="G96" s="99"/>
      <c r="H96" s="99"/>
      <c r="I96" s="99"/>
      <c r="J96" s="108" t="s">
        <v>295</v>
      </c>
      <c r="K96" s="99"/>
      <c r="L96" s="28"/>
    </row>
    <row r="97" spans="2:47" s="1" customFormat="1" ht="10.35" customHeight="1">
      <c r="B97" s="28"/>
      <c r="L97" s="28"/>
    </row>
    <row r="98" spans="2:47" s="1" customFormat="1" ht="22.8" customHeight="1">
      <c r="B98" s="28"/>
      <c r="C98" s="109" t="s">
        <v>296</v>
      </c>
      <c r="J98" s="65">
        <f>J128</f>
        <v>0</v>
      </c>
      <c r="L98" s="28"/>
      <c r="AU98" s="13" t="s">
        <v>297</v>
      </c>
    </row>
    <row r="99" spans="2:47" s="8" customFormat="1" ht="24.9" customHeight="1">
      <c r="B99" s="110"/>
      <c r="D99" s="111" t="s">
        <v>298</v>
      </c>
      <c r="E99" s="112"/>
      <c r="F99" s="112"/>
      <c r="G99" s="112"/>
      <c r="H99" s="112"/>
      <c r="I99" s="112"/>
      <c r="J99" s="113">
        <f>J129</f>
        <v>0</v>
      </c>
      <c r="L99" s="110"/>
    </row>
    <row r="100" spans="2:47" s="9" customFormat="1" ht="19.95" customHeight="1">
      <c r="B100" s="114"/>
      <c r="D100" s="115" t="s">
        <v>2630</v>
      </c>
      <c r="E100" s="116"/>
      <c r="F100" s="116"/>
      <c r="G100" s="116"/>
      <c r="H100" s="116"/>
      <c r="I100" s="116"/>
      <c r="J100" s="117">
        <f>J130</f>
        <v>0</v>
      </c>
      <c r="L100" s="114"/>
    </row>
    <row r="101" spans="2:47" s="9" customFormat="1" ht="19.95" customHeight="1">
      <c r="B101" s="114"/>
      <c r="D101" s="115" t="s">
        <v>2631</v>
      </c>
      <c r="E101" s="116"/>
      <c r="F101" s="116"/>
      <c r="G101" s="116"/>
      <c r="H101" s="116"/>
      <c r="I101" s="116"/>
      <c r="J101" s="117">
        <f>J153</f>
        <v>0</v>
      </c>
      <c r="L101" s="114"/>
    </row>
    <row r="102" spans="2:47" s="9" customFormat="1" ht="19.95" customHeight="1">
      <c r="B102" s="114"/>
      <c r="D102" s="115" t="s">
        <v>2632</v>
      </c>
      <c r="E102" s="116"/>
      <c r="F102" s="116"/>
      <c r="G102" s="116"/>
      <c r="H102" s="116"/>
      <c r="I102" s="116"/>
      <c r="J102" s="117">
        <f>J155</f>
        <v>0</v>
      </c>
      <c r="L102" s="114"/>
    </row>
    <row r="103" spans="2:47" s="9" customFormat="1" ht="19.95" customHeight="1">
      <c r="B103" s="114"/>
      <c r="D103" s="115" t="s">
        <v>2633</v>
      </c>
      <c r="E103" s="116"/>
      <c r="F103" s="116"/>
      <c r="G103" s="116"/>
      <c r="H103" s="116"/>
      <c r="I103" s="116"/>
      <c r="J103" s="117">
        <f>J158</f>
        <v>0</v>
      </c>
      <c r="L103" s="114"/>
    </row>
    <row r="104" spans="2:47" s="9" customFormat="1" ht="19.95" customHeight="1">
      <c r="B104" s="114"/>
      <c r="D104" s="115" t="s">
        <v>2634</v>
      </c>
      <c r="E104" s="116"/>
      <c r="F104" s="116"/>
      <c r="G104" s="116"/>
      <c r="H104" s="116"/>
      <c r="I104" s="116"/>
      <c r="J104" s="117">
        <f>J160</f>
        <v>0</v>
      </c>
      <c r="L104" s="114"/>
    </row>
    <row r="105" spans="2:47" s="9" customFormat="1" ht="19.95" customHeight="1">
      <c r="B105" s="114"/>
      <c r="D105" s="115" t="s">
        <v>2635</v>
      </c>
      <c r="E105" s="116"/>
      <c r="F105" s="116"/>
      <c r="G105" s="116"/>
      <c r="H105" s="116"/>
      <c r="I105" s="116"/>
      <c r="J105" s="117">
        <f>J167</f>
        <v>0</v>
      </c>
      <c r="L105" s="114"/>
    </row>
    <row r="106" spans="2:47" s="9" customFormat="1" ht="19.95" customHeight="1">
      <c r="B106" s="114"/>
      <c r="D106" s="115" t="s">
        <v>2636</v>
      </c>
      <c r="E106" s="116"/>
      <c r="F106" s="116"/>
      <c r="G106" s="116"/>
      <c r="H106" s="116"/>
      <c r="I106" s="116"/>
      <c r="J106" s="117">
        <f>J170</f>
        <v>0</v>
      </c>
      <c r="L106" s="114"/>
    </row>
    <row r="107" spans="2:47" s="1" customFormat="1" ht="21.75" customHeight="1">
      <c r="B107" s="28"/>
      <c r="L107" s="28"/>
    </row>
    <row r="108" spans="2:47" s="1" customFormat="1" ht="6.9" customHeight="1"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28"/>
    </row>
    <row r="112" spans="2:47" s="1" customFormat="1" ht="6.9" customHeight="1">
      <c r="B112" s="45"/>
      <c r="C112" s="46"/>
      <c r="D112" s="46"/>
      <c r="E112" s="46"/>
      <c r="F112" s="46"/>
      <c r="G112" s="46"/>
      <c r="H112" s="46"/>
      <c r="I112" s="46"/>
      <c r="J112" s="46"/>
      <c r="K112" s="46"/>
      <c r="L112" s="28"/>
    </row>
    <row r="113" spans="2:63" s="1" customFormat="1" ht="24.9" customHeight="1">
      <c r="B113" s="28"/>
      <c r="C113" s="17" t="s">
        <v>303</v>
      </c>
      <c r="L113" s="28"/>
    </row>
    <row r="114" spans="2:63" s="1" customFormat="1" ht="6.9" customHeight="1">
      <c r="B114" s="28"/>
      <c r="L114" s="28"/>
    </row>
    <row r="115" spans="2:63" s="1" customFormat="1" ht="12" customHeight="1">
      <c r="B115" s="28"/>
      <c r="C115" s="23" t="s">
        <v>15</v>
      </c>
      <c r="L115" s="28"/>
    </row>
    <row r="116" spans="2:63" s="1" customFormat="1" ht="16.5" customHeight="1">
      <c r="B116" s="28"/>
      <c r="E116" s="226" t="str">
        <f>E7</f>
        <v>Archeoskanzen Bojná</v>
      </c>
      <c r="F116" s="227"/>
      <c r="G116" s="227"/>
      <c r="H116" s="227"/>
      <c r="L116" s="28"/>
    </row>
    <row r="117" spans="2:63" ht="12" customHeight="1">
      <c r="B117" s="16"/>
      <c r="C117" s="23" t="s">
        <v>287</v>
      </c>
      <c r="L117" s="16"/>
    </row>
    <row r="118" spans="2:63" s="1" customFormat="1" ht="16.5" customHeight="1">
      <c r="B118" s="28"/>
      <c r="E118" s="226" t="s">
        <v>2628</v>
      </c>
      <c r="F118" s="228"/>
      <c r="G118" s="228"/>
      <c r="H118" s="228"/>
      <c r="L118" s="28"/>
    </row>
    <row r="119" spans="2:63" s="1" customFormat="1" ht="12" customHeight="1">
      <c r="B119" s="28"/>
      <c r="C119" s="23" t="s">
        <v>289</v>
      </c>
      <c r="L119" s="28"/>
    </row>
    <row r="120" spans="2:63" s="1" customFormat="1" ht="16.5" customHeight="1">
      <c r="B120" s="28"/>
      <c r="E120" s="208" t="str">
        <f>E11</f>
        <v>SO-3.1 - Amfiteáter</v>
      </c>
      <c r="F120" s="228"/>
      <c r="G120" s="228"/>
      <c r="H120" s="228"/>
      <c r="L120" s="28"/>
    </row>
    <row r="121" spans="2:63" s="1" customFormat="1" ht="6.9" customHeight="1">
      <c r="B121" s="28"/>
      <c r="L121" s="28"/>
    </row>
    <row r="122" spans="2:63" s="1" customFormat="1" ht="12" customHeight="1">
      <c r="B122" s="28"/>
      <c r="C122" s="23" t="s">
        <v>19</v>
      </c>
      <c r="F122" s="21" t="str">
        <f>F14</f>
        <v>okrajová časť obce Bojná</v>
      </c>
      <c r="I122" s="23" t="s">
        <v>21</v>
      </c>
      <c r="J122" s="51" t="str">
        <f>IF(J14="","",J14)</f>
        <v>19. 6. 2024</v>
      </c>
      <c r="L122" s="28"/>
    </row>
    <row r="123" spans="2:63" s="1" customFormat="1" ht="6.9" customHeight="1">
      <c r="B123" s="28"/>
      <c r="L123" s="28"/>
    </row>
    <row r="124" spans="2:63" s="1" customFormat="1" ht="40.049999999999997" customHeight="1">
      <c r="B124" s="28"/>
      <c r="C124" s="23" t="s">
        <v>23</v>
      </c>
      <c r="F124" s="21" t="str">
        <f>E17</f>
        <v>Obec Bojná, 201 Bojná, 956 01 Bojná</v>
      </c>
      <c r="I124" s="23" t="s">
        <v>29</v>
      </c>
      <c r="J124" s="26" t="str">
        <f>E23</f>
        <v>Projekt design s.r.o., Brezová 89/1B, Tovarníky</v>
      </c>
      <c r="L124" s="28"/>
    </row>
    <row r="125" spans="2:63" s="1" customFormat="1" ht="40.049999999999997" customHeight="1">
      <c r="B125" s="28"/>
      <c r="C125" s="23" t="s">
        <v>27</v>
      </c>
      <c r="F125" s="21" t="str">
        <f>IF(E20="","",E20)</f>
        <v>Vyplň údaj</v>
      </c>
      <c r="I125" s="23" t="s">
        <v>32</v>
      </c>
      <c r="J125" s="26" t="str">
        <f>E26</f>
        <v>Projekt design s.r.o., Brezová 89/1B, Tovarníky</v>
      </c>
      <c r="L125" s="28"/>
    </row>
    <row r="126" spans="2:63" s="1" customFormat="1" ht="10.35" customHeight="1">
      <c r="B126" s="28"/>
      <c r="L126" s="28"/>
    </row>
    <row r="127" spans="2:63" s="10" customFormat="1" ht="29.25" customHeight="1">
      <c r="B127" s="118"/>
      <c r="C127" s="119" t="s">
        <v>304</v>
      </c>
      <c r="D127" s="120" t="s">
        <v>60</v>
      </c>
      <c r="E127" s="120" t="s">
        <v>56</v>
      </c>
      <c r="F127" s="120" t="s">
        <v>7531</v>
      </c>
      <c r="G127" s="120" t="s">
        <v>305</v>
      </c>
      <c r="H127" s="120" t="s">
        <v>306</v>
      </c>
      <c r="I127" s="120" t="s">
        <v>307</v>
      </c>
      <c r="J127" s="121" t="s">
        <v>295</v>
      </c>
      <c r="K127" s="122" t="s">
        <v>308</v>
      </c>
      <c r="L127" s="118"/>
      <c r="M127" s="58" t="s">
        <v>1</v>
      </c>
      <c r="N127" s="59" t="s">
        <v>39</v>
      </c>
      <c r="O127" s="59" t="s">
        <v>309</v>
      </c>
      <c r="P127" s="59" t="s">
        <v>310</v>
      </c>
      <c r="Q127" s="59" t="s">
        <v>311</v>
      </c>
      <c r="R127" s="59" t="s">
        <v>312</v>
      </c>
      <c r="S127" s="59" t="s">
        <v>313</v>
      </c>
      <c r="T127" s="60" t="s">
        <v>314</v>
      </c>
    </row>
    <row r="128" spans="2:63" s="1" customFormat="1" ht="22.8" customHeight="1">
      <c r="B128" s="28"/>
      <c r="C128" s="63" t="s">
        <v>296</v>
      </c>
      <c r="J128" s="123">
        <f>BK128</f>
        <v>0</v>
      </c>
      <c r="L128" s="28"/>
      <c r="M128" s="61"/>
      <c r="N128" s="52"/>
      <c r="O128" s="52"/>
      <c r="P128" s="124">
        <f>P129</f>
        <v>0</v>
      </c>
      <c r="Q128" s="52"/>
      <c r="R128" s="124">
        <f>R129</f>
        <v>436.79730575000008</v>
      </c>
      <c r="S128" s="52"/>
      <c r="T128" s="125">
        <f>T129</f>
        <v>0</v>
      </c>
      <c r="AT128" s="13" t="s">
        <v>74</v>
      </c>
      <c r="AU128" s="13" t="s">
        <v>297</v>
      </c>
      <c r="BK128" s="126">
        <f>BK129</f>
        <v>0</v>
      </c>
    </row>
    <row r="129" spans="2:65" s="11" customFormat="1" ht="25.95" customHeight="1">
      <c r="B129" s="127"/>
      <c r="D129" s="128" t="s">
        <v>74</v>
      </c>
      <c r="E129" s="129" t="s">
        <v>315</v>
      </c>
      <c r="F129" s="129" t="s">
        <v>316</v>
      </c>
      <c r="I129" s="130"/>
      <c r="J129" s="131">
        <f>BK129</f>
        <v>0</v>
      </c>
      <c r="L129" s="127"/>
      <c r="M129" s="132"/>
      <c r="P129" s="133">
        <f>P130+P153+P155+P158+P160+P167+P170</f>
        <v>0</v>
      </c>
      <c r="R129" s="133">
        <f>R130+R153+R155+R158+R160+R167+R170</f>
        <v>436.79730575000008</v>
      </c>
      <c r="T129" s="134">
        <f>T130+T153+T155+T158+T160+T167+T170</f>
        <v>0</v>
      </c>
      <c r="AR129" s="128" t="s">
        <v>82</v>
      </c>
      <c r="AT129" s="135" t="s">
        <v>74</v>
      </c>
      <c r="AU129" s="135" t="s">
        <v>75</v>
      </c>
      <c r="AY129" s="128" t="s">
        <v>317</v>
      </c>
      <c r="BK129" s="136">
        <f>BK130+BK153+BK155+BK158+BK160+BK167+BK170</f>
        <v>0</v>
      </c>
    </row>
    <row r="130" spans="2:65" s="11" customFormat="1" ht="22.8" customHeight="1">
      <c r="B130" s="127"/>
      <c r="D130" s="128" t="s">
        <v>74</v>
      </c>
      <c r="E130" s="137" t="s">
        <v>82</v>
      </c>
      <c r="F130" s="137" t="s">
        <v>2637</v>
      </c>
      <c r="I130" s="130"/>
      <c r="J130" s="138">
        <f>BK130</f>
        <v>0</v>
      </c>
      <c r="L130" s="127"/>
      <c r="M130" s="132"/>
      <c r="P130" s="133">
        <f>SUM(P131:P152)</f>
        <v>0</v>
      </c>
      <c r="R130" s="133">
        <f>SUM(R131:R152)</f>
        <v>330.27426400000002</v>
      </c>
      <c r="T130" s="134">
        <f>SUM(T131:T152)</f>
        <v>0</v>
      </c>
      <c r="AR130" s="128" t="s">
        <v>82</v>
      </c>
      <c r="AT130" s="135" t="s">
        <v>74</v>
      </c>
      <c r="AU130" s="135" t="s">
        <v>82</v>
      </c>
      <c r="AY130" s="128" t="s">
        <v>317</v>
      </c>
      <c r="BK130" s="136">
        <f>SUM(BK131:BK152)</f>
        <v>0</v>
      </c>
    </row>
    <row r="131" spans="2:65" s="1" customFormat="1" ht="33" customHeight="1">
      <c r="B131" s="139"/>
      <c r="C131" s="140" t="s">
        <v>82</v>
      </c>
      <c r="D131" s="140" t="s">
        <v>319</v>
      </c>
      <c r="E131" s="141" t="s">
        <v>2638</v>
      </c>
      <c r="F131" s="142" t="s">
        <v>2639</v>
      </c>
      <c r="G131" s="143" t="s">
        <v>322</v>
      </c>
      <c r="H131" s="144">
        <v>57.5</v>
      </c>
      <c r="I131" s="145"/>
      <c r="J131" s="146">
        <f t="shared" ref="J131:J152" si="0">ROUND(I131*H131,2)</f>
        <v>0</v>
      </c>
      <c r="K131" s="147"/>
      <c r="L131" s="28"/>
      <c r="M131" s="148" t="s">
        <v>1</v>
      </c>
      <c r="N131" s="149" t="s">
        <v>41</v>
      </c>
      <c r="P131" s="150">
        <f t="shared" ref="P131:P152" si="1">O131*H131</f>
        <v>0</v>
      </c>
      <c r="Q131" s="150">
        <v>0</v>
      </c>
      <c r="R131" s="150">
        <f t="shared" ref="R131:R152" si="2">Q131*H131</f>
        <v>0</v>
      </c>
      <c r="S131" s="150">
        <v>0</v>
      </c>
      <c r="T131" s="151">
        <f t="shared" ref="T131:T152" si="3">S131*H131</f>
        <v>0</v>
      </c>
      <c r="AR131" s="152" t="s">
        <v>259</v>
      </c>
      <c r="AT131" s="152" t="s">
        <v>319</v>
      </c>
      <c r="AU131" s="152" t="s">
        <v>87</v>
      </c>
      <c r="AY131" s="13" t="s">
        <v>317</v>
      </c>
      <c r="BE131" s="153">
        <f t="shared" ref="BE131:BE152" si="4">IF(N131="základná",J131,0)</f>
        <v>0</v>
      </c>
      <c r="BF131" s="153">
        <f t="shared" ref="BF131:BF152" si="5">IF(N131="znížená",J131,0)</f>
        <v>0</v>
      </c>
      <c r="BG131" s="153">
        <f t="shared" ref="BG131:BG152" si="6">IF(N131="zákl. prenesená",J131,0)</f>
        <v>0</v>
      </c>
      <c r="BH131" s="153">
        <f t="shared" ref="BH131:BH152" si="7">IF(N131="zníž. prenesená",J131,0)</f>
        <v>0</v>
      </c>
      <c r="BI131" s="153">
        <f t="shared" ref="BI131:BI152" si="8">IF(N131="nulová",J131,0)</f>
        <v>0</v>
      </c>
      <c r="BJ131" s="13" t="s">
        <v>87</v>
      </c>
      <c r="BK131" s="153">
        <f t="shared" ref="BK131:BK152" si="9">ROUND(I131*H131,2)</f>
        <v>0</v>
      </c>
      <c r="BL131" s="13" t="s">
        <v>259</v>
      </c>
      <c r="BM131" s="152" t="s">
        <v>2640</v>
      </c>
    </row>
    <row r="132" spans="2:65" s="1" customFormat="1" ht="24.15" customHeight="1">
      <c r="B132" s="139"/>
      <c r="C132" s="140" t="s">
        <v>87</v>
      </c>
      <c r="D132" s="140" t="s">
        <v>319</v>
      </c>
      <c r="E132" s="141" t="s">
        <v>2641</v>
      </c>
      <c r="F132" s="142" t="s">
        <v>2642</v>
      </c>
      <c r="G132" s="143" t="s">
        <v>322</v>
      </c>
      <c r="H132" s="144">
        <v>212.3</v>
      </c>
      <c r="I132" s="145"/>
      <c r="J132" s="146">
        <f t="shared" si="0"/>
        <v>0</v>
      </c>
      <c r="K132" s="147"/>
      <c r="L132" s="28"/>
      <c r="M132" s="148" t="s">
        <v>1</v>
      </c>
      <c r="N132" s="149" t="s">
        <v>41</v>
      </c>
      <c r="P132" s="150">
        <f t="shared" si="1"/>
        <v>0</v>
      </c>
      <c r="Q132" s="150">
        <v>0</v>
      </c>
      <c r="R132" s="150">
        <f t="shared" si="2"/>
        <v>0</v>
      </c>
      <c r="S132" s="150">
        <v>0</v>
      </c>
      <c r="T132" s="151">
        <f t="shared" si="3"/>
        <v>0</v>
      </c>
      <c r="AR132" s="152" t="s">
        <v>259</v>
      </c>
      <c r="AT132" s="152" t="s">
        <v>319</v>
      </c>
      <c r="AU132" s="152" t="s">
        <v>87</v>
      </c>
      <c r="AY132" s="13" t="s">
        <v>317</v>
      </c>
      <c r="BE132" s="153">
        <f t="shared" si="4"/>
        <v>0</v>
      </c>
      <c r="BF132" s="153">
        <f t="shared" si="5"/>
        <v>0</v>
      </c>
      <c r="BG132" s="153">
        <f t="shared" si="6"/>
        <v>0</v>
      </c>
      <c r="BH132" s="153">
        <f t="shared" si="7"/>
        <v>0</v>
      </c>
      <c r="BI132" s="153">
        <f t="shared" si="8"/>
        <v>0</v>
      </c>
      <c r="BJ132" s="13" t="s">
        <v>87</v>
      </c>
      <c r="BK132" s="153">
        <f t="shared" si="9"/>
        <v>0</v>
      </c>
      <c r="BL132" s="13" t="s">
        <v>259</v>
      </c>
      <c r="BM132" s="152" t="s">
        <v>2643</v>
      </c>
    </row>
    <row r="133" spans="2:65" s="1" customFormat="1" ht="24.15" customHeight="1">
      <c r="B133" s="139"/>
      <c r="C133" s="140" t="s">
        <v>92</v>
      </c>
      <c r="D133" s="140" t="s">
        <v>319</v>
      </c>
      <c r="E133" s="141" t="s">
        <v>2644</v>
      </c>
      <c r="F133" s="142" t="s">
        <v>2645</v>
      </c>
      <c r="G133" s="143" t="s">
        <v>322</v>
      </c>
      <c r="H133" s="144">
        <v>106.15</v>
      </c>
      <c r="I133" s="145"/>
      <c r="J133" s="146">
        <f t="shared" si="0"/>
        <v>0</v>
      </c>
      <c r="K133" s="147"/>
      <c r="L133" s="28"/>
      <c r="M133" s="148" t="s">
        <v>1</v>
      </c>
      <c r="N133" s="149" t="s">
        <v>41</v>
      </c>
      <c r="P133" s="150">
        <f t="shared" si="1"/>
        <v>0</v>
      </c>
      <c r="Q133" s="150">
        <v>0</v>
      </c>
      <c r="R133" s="150">
        <f t="shared" si="2"/>
        <v>0</v>
      </c>
      <c r="S133" s="150">
        <v>0</v>
      </c>
      <c r="T133" s="151">
        <f t="shared" si="3"/>
        <v>0</v>
      </c>
      <c r="AR133" s="152" t="s">
        <v>259</v>
      </c>
      <c r="AT133" s="152" t="s">
        <v>319</v>
      </c>
      <c r="AU133" s="152" t="s">
        <v>87</v>
      </c>
      <c r="AY133" s="13" t="s">
        <v>317</v>
      </c>
      <c r="BE133" s="153">
        <f t="shared" si="4"/>
        <v>0</v>
      </c>
      <c r="BF133" s="153">
        <f t="shared" si="5"/>
        <v>0</v>
      </c>
      <c r="BG133" s="153">
        <f t="shared" si="6"/>
        <v>0</v>
      </c>
      <c r="BH133" s="153">
        <f t="shared" si="7"/>
        <v>0</v>
      </c>
      <c r="BI133" s="153">
        <f t="shared" si="8"/>
        <v>0</v>
      </c>
      <c r="BJ133" s="13" t="s">
        <v>87</v>
      </c>
      <c r="BK133" s="153">
        <f t="shared" si="9"/>
        <v>0</v>
      </c>
      <c r="BL133" s="13" t="s">
        <v>259</v>
      </c>
      <c r="BM133" s="152" t="s">
        <v>2646</v>
      </c>
    </row>
    <row r="134" spans="2:65" s="1" customFormat="1" ht="37.799999999999997" customHeight="1">
      <c r="B134" s="139"/>
      <c r="C134" s="140" t="s">
        <v>259</v>
      </c>
      <c r="D134" s="140" t="s">
        <v>319</v>
      </c>
      <c r="E134" s="141" t="s">
        <v>2647</v>
      </c>
      <c r="F134" s="142" t="s">
        <v>2648</v>
      </c>
      <c r="G134" s="143" t="s">
        <v>322</v>
      </c>
      <c r="H134" s="144">
        <v>43.7</v>
      </c>
      <c r="I134" s="145"/>
      <c r="J134" s="146">
        <f t="shared" si="0"/>
        <v>0</v>
      </c>
      <c r="K134" s="147"/>
      <c r="L134" s="28"/>
      <c r="M134" s="148" t="s">
        <v>1</v>
      </c>
      <c r="N134" s="149" t="s">
        <v>41</v>
      </c>
      <c r="P134" s="150">
        <f t="shared" si="1"/>
        <v>0</v>
      </c>
      <c r="Q134" s="150">
        <v>0</v>
      </c>
      <c r="R134" s="150">
        <f t="shared" si="2"/>
        <v>0</v>
      </c>
      <c r="S134" s="150">
        <v>0</v>
      </c>
      <c r="T134" s="151">
        <f t="shared" si="3"/>
        <v>0</v>
      </c>
      <c r="AR134" s="152" t="s">
        <v>259</v>
      </c>
      <c r="AT134" s="152" t="s">
        <v>319</v>
      </c>
      <c r="AU134" s="152" t="s">
        <v>87</v>
      </c>
      <c r="AY134" s="13" t="s">
        <v>317</v>
      </c>
      <c r="BE134" s="153">
        <f t="shared" si="4"/>
        <v>0</v>
      </c>
      <c r="BF134" s="153">
        <f t="shared" si="5"/>
        <v>0</v>
      </c>
      <c r="BG134" s="153">
        <f t="shared" si="6"/>
        <v>0</v>
      </c>
      <c r="BH134" s="153">
        <f t="shared" si="7"/>
        <v>0</v>
      </c>
      <c r="BI134" s="153">
        <f t="shared" si="8"/>
        <v>0</v>
      </c>
      <c r="BJ134" s="13" t="s">
        <v>87</v>
      </c>
      <c r="BK134" s="153">
        <f t="shared" si="9"/>
        <v>0</v>
      </c>
      <c r="BL134" s="13" t="s">
        <v>259</v>
      </c>
      <c r="BM134" s="152" t="s">
        <v>2649</v>
      </c>
    </row>
    <row r="135" spans="2:65" s="1" customFormat="1" ht="37.799999999999997" customHeight="1">
      <c r="B135" s="139"/>
      <c r="C135" s="140" t="s">
        <v>262</v>
      </c>
      <c r="D135" s="140" t="s">
        <v>319</v>
      </c>
      <c r="E135" s="141" t="s">
        <v>2650</v>
      </c>
      <c r="F135" s="142" t="s">
        <v>2651</v>
      </c>
      <c r="G135" s="143" t="s">
        <v>322</v>
      </c>
      <c r="H135" s="144">
        <v>37.700000000000003</v>
      </c>
      <c r="I135" s="145"/>
      <c r="J135" s="146">
        <f t="shared" si="0"/>
        <v>0</v>
      </c>
      <c r="K135" s="147"/>
      <c r="L135" s="28"/>
      <c r="M135" s="148" t="s">
        <v>1</v>
      </c>
      <c r="N135" s="149" t="s">
        <v>41</v>
      </c>
      <c r="P135" s="150">
        <f t="shared" si="1"/>
        <v>0</v>
      </c>
      <c r="Q135" s="150">
        <v>0</v>
      </c>
      <c r="R135" s="150">
        <f t="shared" si="2"/>
        <v>0</v>
      </c>
      <c r="S135" s="150">
        <v>0</v>
      </c>
      <c r="T135" s="151">
        <f t="shared" si="3"/>
        <v>0</v>
      </c>
      <c r="AR135" s="152" t="s">
        <v>259</v>
      </c>
      <c r="AT135" s="152" t="s">
        <v>319</v>
      </c>
      <c r="AU135" s="152" t="s">
        <v>87</v>
      </c>
      <c r="AY135" s="13" t="s">
        <v>317</v>
      </c>
      <c r="BE135" s="153">
        <f t="shared" si="4"/>
        <v>0</v>
      </c>
      <c r="BF135" s="153">
        <f t="shared" si="5"/>
        <v>0</v>
      </c>
      <c r="BG135" s="153">
        <f t="shared" si="6"/>
        <v>0</v>
      </c>
      <c r="BH135" s="153">
        <f t="shared" si="7"/>
        <v>0</v>
      </c>
      <c r="BI135" s="153">
        <f t="shared" si="8"/>
        <v>0</v>
      </c>
      <c r="BJ135" s="13" t="s">
        <v>87</v>
      </c>
      <c r="BK135" s="153">
        <f t="shared" si="9"/>
        <v>0</v>
      </c>
      <c r="BL135" s="13" t="s">
        <v>259</v>
      </c>
      <c r="BM135" s="152" t="s">
        <v>2652</v>
      </c>
    </row>
    <row r="136" spans="2:65" s="1" customFormat="1" ht="44.25" customHeight="1">
      <c r="B136" s="139"/>
      <c r="C136" s="140" t="s">
        <v>265</v>
      </c>
      <c r="D136" s="140" t="s">
        <v>319</v>
      </c>
      <c r="E136" s="141" t="s">
        <v>2653</v>
      </c>
      <c r="F136" s="142" t="s">
        <v>2654</v>
      </c>
      <c r="G136" s="143" t="s">
        <v>322</v>
      </c>
      <c r="H136" s="144">
        <v>904.8</v>
      </c>
      <c r="I136" s="145"/>
      <c r="J136" s="146">
        <f t="shared" si="0"/>
        <v>0</v>
      </c>
      <c r="K136" s="147"/>
      <c r="L136" s="28"/>
      <c r="M136" s="148" t="s">
        <v>1</v>
      </c>
      <c r="N136" s="149" t="s">
        <v>41</v>
      </c>
      <c r="P136" s="150">
        <f t="shared" si="1"/>
        <v>0</v>
      </c>
      <c r="Q136" s="150">
        <v>0</v>
      </c>
      <c r="R136" s="150">
        <f t="shared" si="2"/>
        <v>0</v>
      </c>
      <c r="S136" s="150">
        <v>0</v>
      </c>
      <c r="T136" s="151">
        <f t="shared" si="3"/>
        <v>0</v>
      </c>
      <c r="AR136" s="152" t="s">
        <v>259</v>
      </c>
      <c r="AT136" s="152" t="s">
        <v>319</v>
      </c>
      <c r="AU136" s="152" t="s">
        <v>87</v>
      </c>
      <c r="AY136" s="13" t="s">
        <v>317</v>
      </c>
      <c r="BE136" s="153">
        <f t="shared" si="4"/>
        <v>0</v>
      </c>
      <c r="BF136" s="153">
        <f t="shared" si="5"/>
        <v>0</v>
      </c>
      <c r="BG136" s="153">
        <f t="shared" si="6"/>
        <v>0</v>
      </c>
      <c r="BH136" s="153">
        <f t="shared" si="7"/>
        <v>0</v>
      </c>
      <c r="BI136" s="153">
        <f t="shared" si="8"/>
        <v>0</v>
      </c>
      <c r="BJ136" s="13" t="s">
        <v>87</v>
      </c>
      <c r="BK136" s="153">
        <f t="shared" si="9"/>
        <v>0</v>
      </c>
      <c r="BL136" s="13" t="s">
        <v>259</v>
      </c>
      <c r="BM136" s="152" t="s">
        <v>2655</v>
      </c>
    </row>
    <row r="137" spans="2:65" s="1" customFormat="1" ht="24.15" customHeight="1">
      <c r="B137" s="139"/>
      <c r="C137" s="140" t="s">
        <v>268</v>
      </c>
      <c r="D137" s="140" t="s">
        <v>319</v>
      </c>
      <c r="E137" s="141" t="s">
        <v>2656</v>
      </c>
      <c r="F137" s="142" t="s">
        <v>2657</v>
      </c>
      <c r="G137" s="143" t="s">
        <v>322</v>
      </c>
      <c r="H137" s="144">
        <v>37.700000000000003</v>
      </c>
      <c r="I137" s="145"/>
      <c r="J137" s="146">
        <f t="shared" si="0"/>
        <v>0</v>
      </c>
      <c r="K137" s="147"/>
      <c r="L137" s="28"/>
      <c r="M137" s="148" t="s">
        <v>1</v>
      </c>
      <c r="N137" s="149" t="s">
        <v>41</v>
      </c>
      <c r="P137" s="150">
        <f t="shared" si="1"/>
        <v>0</v>
      </c>
      <c r="Q137" s="150">
        <v>0</v>
      </c>
      <c r="R137" s="150">
        <f t="shared" si="2"/>
        <v>0</v>
      </c>
      <c r="S137" s="150">
        <v>0</v>
      </c>
      <c r="T137" s="151">
        <f t="shared" si="3"/>
        <v>0</v>
      </c>
      <c r="AR137" s="152" t="s">
        <v>259</v>
      </c>
      <c r="AT137" s="152" t="s">
        <v>319</v>
      </c>
      <c r="AU137" s="152" t="s">
        <v>87</v>
      </c>
      <c r="AY137" s="13" t="s">
        <v>317</v>
      </c>
      <c r="BE137" s="153">
        <f t="shared" si="4"/>
        <v>0</v>
      </c>
      <c r="BF137" s="153">
        <f t="shared" si="5"/>
        <v>0</v>
      </c>
      <c r="BG137" s="153">
        <f t="shared" si="6"/>
        <v>0</v>
      </c>
      <c r="BH137" s="153">
        <f t="shared" si="7"/>
        <v>0</v>
      </c>
      <c r="BI137" s="153">
        <f t="shared" si="8"/>
        <v>0</v>
      </c>
      <c r="BJ137" s="13" t="s">
        <v>87</v>
      </c>
      <c r="BK137" s="153">
        <f t="shared" si="9"/>
        <v>0</v>
      </c>
      <c r="BL137" s="13" t="s">
        <v>259</v>
      </c>
      <c r="BM137" s="152" t="s">
        <v>2658</v>
      </c>
    </row>
    <row r="138" spans="2:65" s="1" customFormat="1" ht="21.75" customHeight="1">
      <c r="B138" s="139"/>
      <c r="C138" s="140" t="s">
        <v>271</v>
      </c>
      <c r="D138" s="140" t="s">
        <v>319</v>
      </c>
      <c r="E138" s="141" t="s">
        <v>2659</v>
      </c>
      <c r="F138" s="142" t="s">
        <v>2660</v>
      </c>
      <c r="G138" s="143" t="s">
        <v>322</v>
      </c>
      <c r="H138" s="144">
        <v>174.6</v>
      </c>
      <c r="I138" s="145"/>
      <c r="J138" s="146">
        <f t="shared" si="0"/>
        <v>0</v>
      </c>
      <c r="K138" s="147"/>
      <c r="L138" s="28"/>
      <c r="M138" s="148" t="s">
        <v>1</v>
      </c>
      <c r="N138" s="149" t="s">
        <v>41</v>
      </c>
      <c r="P138" s="150">
        <f t="shared" si="1"/>
        <v>0</v>
      </c>
      <c r="Q138" s="150">
        <v>0</v>
      </c>
      <c r="R138" s="150">
        <f t="shared" si="2"/>
        <v>0</v>
      </c>
      <c r="S138" s="150">
        <v>0</v>
      </c>
      <c r="T138" s="151">
        <f t="shared" si="3"/>
        <v>0</v>
      </c>
      <c r="AR138" s="152" t="s">
        <v>259</v>
      </c>
      <c r="AT138" s="152" t="s">
        <v>319</v>
      </c>
      <c r="AU138" s="152" t="s">
        <v>87</v>
      </c>
      <c r="AY138" s="13" t="s">
        <v>317</v>
      </c>
      <c r="BE138" s="153">
        <f t="shared" si="4"/>
        <v>0</v>
      </c>
      <c r="BF138" s="153">
        <f t="shared" si="5"/>
        <v>0</v>
      </c>
      <c r="BG138" s="153">
        <f t="shared" si="6"/>
        <v>0</v>
      </c>
      <c r="BH138" s="153">
        <f t="shared" si="7"/>
        <v>0</v>
      </c>
      <c r="BI138" s="153">
        <f t="shared" si="8"/>
        <v>0</v>
      </c>
      <c r="BJ138" s="13" t="s">
        <v>87</v>
      </c>
      <c r="BK138" s="153">
        <f t="shared" si="9"/>
        <v>0</v>
      </c>
      <c r="BL138" s="13" t="s">
        <v>259</v>
      </c>
      <c r="BM138" s="152" t="s">
        <v>2661</v>
      </c>
    </row>
    <row r="139" spans="2:65" s="1" customFormat="1" ht="24.15" customHeight="1">
      <c r="B139" s="139"/>
      <c r="C139" s="140" t="s">
        <v>274</v>
      </c>
      <c r="D139" s="140" t="s">
        <v>319</v>
      </c>
      <c r="E139" s="141" t="s">
        <v>2662</v>
      </c>
      <c r="F139" s="142" t="s">
        <v>2663</v>
      </c>
      <c r="G139" s="143" t="s">
        <v>356</v>
      </c>
      <c r="H139" s="144">
        <v>62.204999999999998</v>
      </c>
      <c r="I139" s="145"/>
      <c r="J139" s="146">
        <f t="shared" si="0"/>
        <v>0</v>
      </c>
      <c r="K139" s="147"/>
      <c r="L139" s="28"/>
      <c r="M139" s="148" t="s">
        <v>1</v>
      </c>
      <c r="N139" s="149" t="s">
        <v>41</v>
      </c>
      <c r="P139" s="150">
        <f t="shared" si="1"/>
        <v>0</v>
      </c>
      <c r="Q139" s="150">
        <v>0</v>
      </c>
      <c r="R139" s="150">
        <f t="shared" si="2"/>
        <v>0</v>
      </c>
      <c r="S139" s="150">
        <v>0</v>
      </c>
      <c r="T139" s="151">
        <f t="shared" si="3"/>
        <v>0</v>
      </c>
      <c r="AR139" s="152" t="s">
        <v>259</v>
      </c>
      <c r="AT139" s="152" t="s">
        <v>319</v>
      </c>
      <c r="AU139" s="152" t="s">
        <v>87</v>
      </c>
      <c r="AY139" s="13" t="s">
        <v>317</v>
      </c>
      <c r="BE139" s="153">
        <f t="shared" si="4"/>
        <v>0</v>
      </c>
      <c r="BF139" s="153">
        <f t="shared" si="5"/>
        <v>0</v>
      </c>
      <c r="BG139" s="153">
        <f t="shared" si="6"/>
        <v>0</v>
      </c>
      <c r="BH139" s="153">
        <f t="shared" si="7"/>
        <v>0</v>
      </c>
      <c r="BI139" s="153">
        <f t="shared" si="8"/>
        <v>0</v>
      </c>
      <c r="BJ139" s="13" t="s">
        <v>87</v>
      </c>
      <c r="BK139" s="153">
        <f t="shared" si="9"/>
        <v>0</v>
      </c>
      <c r="BL139" s="13" t="s">
        <v>259</v>
      </c>
      <c r="BM139" s="152" t="s">
        <v>2664</v>
      </c>
    </row>
    <row r="140" spans="2:65" s="1" customFormat="1" ht="33" customHeight="1">
      <c r="B140" s="139"/>
      <c r="C140" s="140" t="s">
        <v>277</v>
      </c>
      <c r="D140" s="140" t="s">
        <v>319</v>
      </c>
      <c r="E140" s="141" t="s">
        <v>2665</v>
      </c>
      <c r="F140" s="142" t="s">
        <v>2666</v>
      </c>
      <c r="G140" s="143" t="s">
        <v>322</v>
      </c>
      <c r="H140" s="144">
        <v>174.6</v>
      </c>
      <c r="I140" s="145"/>
      <c r="J140" s="146">
        <f t="shared" si="0"/>
        <v>0</v>
      </c>
      <c r="K140" s="147"/>
      <c r="L140" s="28"/>
      <c r="M140" s="148" t="s">
        <v>1</v>
      </c>
      <c r="N140" s="149" t="s">
        <v>41</v>
      </c>
      <c r="P140" s="150">
        <f t="shared" si="1"/>
        <v>0</v>
      </c>
      <c r="Q140" s="150">
        <v>0</v>
      </c>
      <c r="R140" s="150">
        <f t="shared" si="2"/>
        <v>0</v>
      </c>
      <c r="S140" s="150">
        <v>0</v>
      </c>
      <c r="T140" s="151">
        <f t="shared" si="3"/>
        <v>0</v>
      </c>
      <c r="AR140" s="152" t="s">
        <v>259</v>
      </c>
      <c r="AT140" s="152" t="s">
        <v>319</v>
      </c>
      <c r="AU140" s="152" t="s">
        <v>87</v>
      </c>
      <c r="AY140" s="13" t="s">
        <v>317</v>
      </c>
      <c r="BE140" s="153">
        <f t="shared" si="4"/>
        <v>0</v>
      </c>
      <c r="BF140" s="153">
        <f t="shared" si="5"/>
        <v>0</v>
      </c>
      <c r="BG140" s="153">
        <f t="shared" si="6"/>
        <v>0</v>
      </c>
      <c r="BH140" s="153">
        <f t="shared" si="7"/>
        <v>0</v>
      </c>
      <c r="BI140" s="153">
        <f t="shared" si="8"/>
        <v>0</v>
      </c>
      <c r="BJ140" s="13" t="s">
        <v>87</v>
      </c>
      <c r="BK140" s="153">
        <f t="shared" si="9"/>
        <v>0</v>
      </c>
      <c r="BL140" s="13" t="s">
        <v>259</v>
      </c>
      <c r="BM140" s="152" t="s">
        <v>2667</v>
      </c>
    </row>
    <row r="141" spans="2:65" s="1" customFormat="1" ht="16.5" customHeight="1">
      <c r="B141" s="139"/>
      <c r="C141" s="154" t="s">
        <v>280</v>
      </c>
      <c r="D141" s="154" t="s">
        <v>353</v>
      </c>
      <c r="E141" s="155" t="s">
        <v>354</v>
      </c>
      <c r="F141" s="156" t="s">
        <v>355</v>
      </c>
      <c r="G141" s="157" t="s">
        <v>356</v>
      </c>
      <c r="H141" s="158">
        <v>329.99400000000003</v>
      </c>
      <c r="I141" s="159"/>
      <c r="J141" s="160">
        <f t="shared" si="0"/>
        <v>0</v>
      </c>
      <c r="K141" s="161"/>
      <c r="L141" s="162"/>
      <c r="M141" s="163" t="s">
        <v>1</v>
      </c>
      <c r="N141" s="164" t="s">
        <v>41</v>
      </c>
      <c r="P141" s="150">
        <f t="shared" si="1"/>
        <v>0</v>
      </c>
      <c r="Q141" s="150">
        <v>1</v>
      </c>
      <c r="R141" s="150">
        <f t="shared" si="2"/>
        <v>329.99400000000003</v>
      </c>
      <c r="S141" s="150">
        <v>0</v>
      </c>
      <c r="T141" s="151">
        <f t="shared" si="3"/>
        <v>0</v>
      </c>
      <c r="AR141" s="152" t="s">
        <v>271</v>
      </c>
      <c r="AT141" s="152" t="s">
        <v>353</v>
      </c>
      <c r="AU141" s="152" t="s">
        <v>87</v>
      </c>
      <c r="AY141" s="13" t="s">
        <v>317</v>
      </c>
      <c r="BE141" s="153">
        <f t="shared" si="4"/>
        <v>0</v>
      </c>
      <c r="BF141" s="153">
        <f t="shared" si="5"/>
        <v>0</v>
      </c>
      <c r="BG141" s="153">
        <f t="shared" si="6"/>
        <v>0</v>
      </c>
      <c r="BH141" s="153">
        <f t="shared" si="7"/>
        <v>0</v>
      </c>
      <c r="BI141" s="153">
        <f t="shared" si="8"/>
        <v>0</v>
      </c>
      <c r="BJ141" s="13" t="s">
        <v>87</v>
      </c>
      <c r="BK141" s="153">
        <f t="shared" si="9"/>
        <v>0</v>
      </c>
      <c r="BL141" s="13" t="s">
        <v>259</v>
      </c>
      <c r="BM141" s="152" t="s">
        <v>2668</v>
      </c>
    </row>
    <row r="142" spans="2:65" s="1" customFormat="1" ht="24.15" customHeight="1">
      <c r="B142" s="139"/>
      <c r="C142" s="140" t="s">
        <v>358</v>
      </c>
      <c r="D142" s="140" t="s">
        <v>319</v>
      </c>
      <c r="E142" s="141" t="s">
        <v>2669</v>
      </c>
      <c r="F142" s="142" t="s">
        <v>2670</v>
      </c>
      <c r="G142" s="143" t="s">
        <v>322</v>
      </c>
      <c r="H142" s="144">
        <v>13.8</v>
      </c>
      <c r="I142" s="145"/>
      <c r="J142" s="146">
        <f t="shared" si="0"/>
        <v>0</v>
      </c>
      <c r="K142" s="147"/>
      <c r="L142" s="28"/>
      <c r="M142" s="148" t="s">
        <v>1</v>
      </c>
      <c r="N142" s="149" t="s">
        <v>41</v>
      </c>
      <c r="P142" s="150">
        <f t="shared" si="1"/>
        <v>0</v>
      </c>
      <c r="Q142" s="150">
        <v>0</v>
      </c>
      <c r="R142" s="150">
        <f t="shared" si="2"/>
        <v>0</v>
      </c>
      <c r="S142" s="150">
        <v>0</v>
      </c>
      <c r="T142" s="151">
        <f t="shared" si="3"/>
        <v>0</v>
      </c>
      <c r="AR142" s="152" t="s">
        <v>259</v>
      </c>
      <c r="AT142" s="152" t="s">
        <v>319</v>
      </c>
      <c r="AU142" s="152" t="s">
        <v>87</v>
      </c>
      <c r="AY142" s="13" t="s">
        <v>317</v>
      </c>
      <c r="BE142" s="153">
        <f t="shared" si="4"/>
        <v>0</v>
      </c>
      <c r="BF142" s="153">
        <f t="shared" si="5"/>
        <v>0</v>
      </c>
      <c r="BG142" s="153">
        <f t="shared" si="6"/>
        <v>0</v>
      </c>
      <c r="BH142" s="153">
        <f t="shared" si="7"/>
        <v>0</v>
      </c>
      <c r="BI142" s="153">
        <f t="shared" si="8"/>
        <v>0</v>
      </c>
      <c r="BJ142" s="13" t="s">
        <v>87</v>
      </c>
      <c r="BK142" s="153">
        <f t="shared" si="9"/>
        <v>0</v>
      </c>
      <c r="BL142" s="13" t="s">
        <v>259</v>
      </c>
      <c r="BM142" s="152" t="s">
        <v>2671</v>
      </c>
    </row>
    <row r="143" spans="2:65" s="1" customFormat="1" ht="21.75" customHeight="1">
      <c r="B143" s="139"/>
      <c r="C143" s="140" t="s">
        <v>362</v>
      </c>
      <c r="D143" s="140" t="s">
        <v>319</v>
      </c>
      <c r="E143" s="141" t="s">
        <v>2672</v>
      </c>
      <c r="F143" s="142" t="s">
        <v>2673</v>
      </c>
      <c r="G143" s="143" t="s">
        <v>375</v>
      </c>
      <c r="H143" s="144">
        <v>138</v>
      </c>
      <c r="I143" s="145"/>
      <c r="J143" s="146">
        <f t="shared" si="0"/>
        <v>0</v>
      </c>
      <c r="K143" s="147"/>
      <c r="L143" s="28"/>
      <c r="M143" s="148" t="s">
        <v>1</v>
      </c>
      <c r="N143" s="149" t="s">
        <v>41</v>
      </c>
      <c r="P143" s="150">
        <f t="shared" si="1"/>
        <v>0</v>
      </c>
      <c r="Q143" s="150">
        <v>0</v>
      </c>
      <c r="R143" s="150">
        <f t="shared" si="2"/>
        <v>0</v>
      </c>
      <c r="S143" s="150">
        <v>0</v>
      </c>
      <c r="T143" s="151">
        <f t="shared" si="3"/>
        <v>0</v>
      </c>
      <c r="AR143" s="152" t="s">
        <v>259</v>
      </c>
      <c r="AT143" s="152" t="s">
        <v>319</v>
      </c>
      <c r="AU143" s="152" t="s">
        <v>87</v>
      </c>
      <c r="AY143" s="13" t="s">
        <v>317</v>
      </c>
      <c r="BE143" s="153">
        <f t="shared" si="4"/>
        <v>0</v>
      </c>
      <c r="BF143" s="153">
        <f t="shared" si="5"/>
        <v>0</v>
      </c>
      <c r="BG143" s="153">
        <f t="shared" si="6"/>
        <v>0</v>
      </c>
      <c r="BH143" s="153">
        <f t="shared" si="7"/>
        <v>0</v>
      </c>
      <c r="BI143" s="153">
        <f t="shared" si="8"/>
        <v>0</v>
      </c>
      <c r="BJ143" s="13" t="s">
        <v>87</v>
      </c>
      <c r="BK143" s="153">
        <f t="shared" si="9"/>
        <v>0</v>
      </c>
      <c r="BL143" s="13" t="s">
        <v>259</v>
      </c>
      <c r="BM143" s="152" t="s">
        <v>2674</v>
      </c>
    </row>
    <row r="144" spans="2:65" s="1" customFormat="1" ht="16.5" customHeight="1">
      <c r="B144" s="139"/>
      <c r="C144" s="154" t="s">
        <v>364</v>
      </c>
      <c r="D144" s="154" t="s">
        <v>353</v>
      </c>
      <c r="E144" s="155" t="s">
        <v>2675</v>
      </c>
      <c r="F144" s="156" t="s">
        <v>2676</v>
      </c>
      <c r="G144" s="157" t="s">
        <v>1711</v>
      </c>
      <c r="H144" s="158">
        <v>4.2640000000000002</v>
      </c>
      <c r="I144" s="159"/>
      <c r="J144" s="160">
        <f t="shared" si="0"/>
        <v>0</v>
      </c>
      <c r="K144" s="161"/>
      <c r="L144" s="162"/>
      <c r="M144" s="163" t="s">
        <v>1</v>
      </c>
      <c r="N144" s="164" t="s">
        <v>41</v>
      </c>
      <c r="P144" s="150">
        <f t="shared" si="1"/>
        <v>0</v>
      </c>
      <c r="Q144" s="150">
        <v>1E-3</v>
      </c>
      <c r="R144" s="150">
        <f t="shared" si="2"/>
        <v>4.2640000000000004E-3</v>
      </c>
      <c r="S144" s="150">
        <v>0</v>
      </c>
      <c r="T144" s="151">
        <f t="shared" si="3"/>
        <v>0</v>
      </c>
      <c r="AR144" s="152" t="s">
        <v>271</v>
      </c>
      <c r="AT144" s="152" t="s">
        <v>353</v>
      </c>
      <c r="AU144" s="152" t="s">
        <v>87</v>
      </c>
      <c r="AY144" s="13" t="s">
        <v>317</v>
      </c>
      <c r="BE144" s="153">
        <f t="shared" si="4"/>
        <v>0</v>
      </c>
      <c r="BF144" s="153">
        <f t="shared" si="5"/>
        <v>0</v>
      </c>
      <c r="BG144" s="153">
        <f t="shared" si="6"/>
        <v>0</v>
      </c>
      <c r="BH144" s="153">
        <f t="shared" si="7"/>
        <v>0</v>
      </c>
      <c r="BI144" s="153">
        <f t="shared" si="8"/>
        <v>0</v>
      </c>
      <c r="BJ144" s="13" t="s">
        <v>87</v>
      </c>
      <c r="BK144" s="153">
        <f t="shared" si="9"/>
        <v>0</v>
      </c>
      <c r="BL144" s="13" t="s">
        <v>259</v>
      </c>
      <c r="BM144" s="152" t="s">
        <v>2677</v>
      </c>
    </row>
    <row r="145" spans="2:65" s="1" customFormat="1" ht="33" customHeight="1">
      <c r="B145" s="139"/>
      <c r="C145" s="140" t="s">
        <v>368</v>
      </c>
      <c r="D145" s="140" t="s">
        <v>319</v>
      </c>
      <c r="E145" s="141" t="s">
        <v>2678</v>
      </c>
      <c r="F145" s="142" t="s">
        <v>2679</v>
      </c>
      <c r="G145" s="143" t="s">
        <v>375</v>
      </c>
      <c r="H145" s="144">
        <v>138</v>
      </c>
      <c r="I145" s="145"/>
      <c r="J145" s="146">
        <f t="shared" si="0"/>
        <v>0</v>
      </c>
      <c r="K145" s="147"/>
      <c r="L145" s="28"/>
      <c r="M145" s="148" t="s">
        <v>1</v>
      </c>
      <c r="N145" s="149" t="s">
        <v>41</v>
      </c>
      <c r="P145" s="150">
        <f t="shared" si="1"/>
        <v>0</v>
      </c>
      <c r="Q145" s="150">
        <v>0</v>
      </c>
      <c r="R145" s="150">
        <f t="shared" si="2"/>
        <v>0</v>
      </c>
      <c r="S145" s="150">
        <v>0</v>
      </c>
      <c r="T145" s="151">
        <f t="shared" si="3"/>
        <v>0</v>
      </c>
      <c r="AR145" s="152" t="s">
        <v>259</v>
      </c>
      <c r="AT145" s="152" t="s">
        <v>319</v>
      </c>
      <c r="AU145" s="152" t="s">
        <v>87</v>
      </c>
      <c r="AY145" s="13" t="s">
        <v>317</v>
      </c>
      <c r="BE145" s="153">
        <f t="shared" si="4"/>
        <v>0</v>
      </c>
      <c r="BF145" s="153">
        <f t="shared" si="5"/>
        <v>0</v>
      </c>
      <c r="BG145" s="153">
        <f t="shared" si="6"/>
        <v>0</v>
      </c>
      <c r="BH145" s="153">
        <f t="shared" si="7"/>
        <v>0</v>
      </c>
      <c r="BI145" s="153">
        <f t="shared" si="8"/>
        <v>0</v>
      </c>
      <c r="BJ145" s="13" t="s">
        <v>87</v>
      </c>
      <c r="BK145" s="153">
        <f t="shared" si="9"/>
        <v>0</v>
      </c>
      <c r="BL145" s="13" t="s">
        <v>259</v>
      </c>
      <c r="BM145" s="152" t="s">
        <v>2680</v>
      </c>
    </row>
    <row r="146" spans="2:65" s="1" customFormat="1" ht="24.15" customHeight="1">
      <c r="B146" s="139"/>
      <c r="C146" s="140" t="s">
        <v>372</v>
      </c>
      <c r="D146" s="140" t="s">
        <v>319</v>
      </c>
      <c r="E146" s="141" t="s">
        <v>2681</v>
      </c>
      <c r="F146" s="142" t="s">
        <v>2682</v>
      </c>
      <c r="G146" s="143" t="s">
        <v>375</v>
      </c>
      <c r="H146" s="144">
        <v>138</v>
      </c>
      <c r="I146" s="145"/>
      <c r="J146" s="146">
        <f t="shared" si="0"/>
        <v>0</v>
      </c>
      <c r="K146" s="147"/>
      <c r="L146" s="28"/>
      <c r="M146" s="148" t="s">
        <v>1</v>
      </c>
      <c r="N146" s="149" t="s">
        <v>41</v>
      </c>
      <c r="P146" s="150">
        <f t="shared" si="1"/>
        <v>0</v>
      </c>
      <c r="Q146" s="150">
        <v>0</v>
      </c>
      <c r="R146" s="150">
        <f t="shared" si="2"/>
        <v>0</v>
      </c>
      <c r="S146" s="150">
        <v>0</v>
      </c>
      <c r="T146" s="151">
        <f t="shared" si="3"/>
        <v>0</v>
      </c>
      <c r="AR146" s="152" t="s">
        <v>259</v>
      </c>
      <c r="AT146" s="152" t="s">
        <v>319</v>
      </c>
      <c r="AU146" s="152" t="s">
        <v>87</v>
      </c>
      <c r="AY146" s="13" t="s">
        <v>317</v>
      </c>
      <c r="BE146" s="153">
        <f t="shared" si="4"/>
        <v>0</v>
      </c>
      <c r="BF146" s="153">
        <f t="shared" si="5"/>
        <v>0</v>
      </c>
      <c r="BG146" s="153">
        <f t="shared" si="6"/>
        <v>0</v>
      </c>
      <c r="BH146" s="153">
        <f t="shared" si="7"/>
        <v>0</v>
      </c>
      <c r="BI146" s="153">
        <f t="shared" si="8"/>
        <v>0</v>
      </c>
      <c r="BJ146" s="13" t="s">
        <v>87</v>
      </c>
      <c r="BK146" s="153">
        <f t="shared" si="9"/>
        <v>0</v>
      </c>
      <c r="BL146" s="13" t="s">
        <v>259</v>
      </c>
      <c r="BM146" s="152" t="s">
        <v>2683</v>
      </c>
    </row>
    <row r="147" spans="2:65" s="1" customFormat="1" ht="24.15" customHeight="1">
      <c r="B147" s="139"/>
      <c r="C147" s="140" t="s">
        <v>377</v>
      </c>
      <c r="D147" s="140" t="s">
        <v>319</v>
      </c>
      <c r="E147" s="141" t="s">
        <v>2684</v>
      </c>
      <c r="F147" s="142" t="s">
        <v>2685</v>
      </c>
      <c r="G147" s="143" t="s">
        <v>375</v>
      </c>
      <c r="H147" s="144">
        <v>138</v>
      </c>
      <c r="I147" s="145"/>
      <c r="J147" s="146">
        <f t="shared" si="0"/>
        <v>0</v>
      </c>
      <c r="K147" s="147"/>
      <c r="L147" s="28"/>
      <c r="M147" s="148" t="s">
        <v>1</v>
      </c>
      <c r="N147" s="149" t="s">
        <v>41</v>
      </c>
      <c r="P147" s="150">
        <f t="shared" si="1"/>
        <v>0</v>
      </c>
      <c r="Q147" s="150">
        <v>0</v>
      </c>
      <c r="R147" s="150">
        <f t="shared" si="2"/>
        <v>0</v>
      </c>
      <c r="S147" s="150">
        <v>0</v>
      </c>
      <c r="T147" s="151">
        <f t="shared" si="3"/>
        <v>0</v>
      </c>
      <c r="AR147" s="152" t="s">
        <v>259</v>
      </c>
      <c r="AT147" s="152" t="s">
        <v>319</v>
      </c>
      <c r="AU147" s="152" t="s">
        <v>87</v>
      </c>
      <c r="AY147" s="13" t="s">
        <v>317</v>
      </c>
      <c r="BE147" s="153">
        <f t="shared" si="4"/>
        <v>0</v>
      </c>
      <c r="BF147" s="153">
        <f t="shared" si="5"/>
        <v>0</v>
      </c>
      <c r="BG147" s="153">
        <f t="shared" si="6"/>
        <v>0</v>
      </c>
      <c r="BH147" s="153">
        <f t="shared" si="7"/>
        <v>0</v>
      </c>
      <c r="BI147" s="153">
        <f t="shared" si="8"/>
        <v>0</v>
      </c>
      <c r="BJ147" s="13" t="s">
        <v>87</v>
      </c>
      <c r="BK147" s="153">
        <f t="shared" si="9"/>
        <v>0</v>
      </c>
      <c r="BL147" s="13" t="s">
        <v>259</v>
      </c>
      <c r="BM147" s="152" t="s">
        <v>2686</v>
      </c>
    </row>
    <row r="148" spans="2:65" s="1" customFormat="1" ht="24.15" customHeight="1">
      <c r="B148" s="139"/>
      <c r="C148" s="140" t="s">
        <v>383</v>
      </c>
      <c r="D148" s="140" t="s">
        <v>319</v>
      </c>
      <c r="E148" s="141" t="s">
        <v>2687</v>
      </c>
      <c r="F148" s="142" t="s">
        <v>2688</v>
      </c>
      <c r="G148" s="143" t="s">
        <v>375</v>
      </c>
      <c r="H148" s="144">
        <v>138</v>
      </c>
      <c r="I148" s="145"/>
      <c r="J148" s="146">
        <f t="shared" si="0"/>
        <v>0</v>
      </c>
      <c r="K148" s="147"/>
      <c r="L148" s="28"/>
      <c r="M148" s="148" t="s">
        <v>1</v>
      </c>
      <c r="N148" s="149" t="s">
        <v>41</v>
      </c>
      <c r="P148" s="150">
        <f t="shared" si="1"/>
        <v>0</v>
      </c>
      <c r="Q148" s="150">
        <v>0</v>
      </c>
      <c r="R148" s="150">
        <f t="shared" si="2"/>
        <v>0</v>
      </c>
      <c r="S148" s="150">
        <v>0</v>
      </c>
      <c r="T148" s="151">
        <f t="shared" si="3"/>
        <v>0</v>
      </c>
      <c r="AR148" s="152" t="s">
        <v>259</v>
      </c>
      <c r="AT148" s="152" t="s">
        <v>319</v>
      </c>
      <c r="AU148" s="152" t="s">
        <v>87</v>
      </c>
      <c r="AY148" s="13" t="s">
        <v>317</v>
      </c>
      <c r="BE148" s="153">
        <f t="shared" si="4"/>
        <v>0</v>
      </c>
      <c r="BF148" s="153">
        <f t="shared" si="5"/>
        <v>0</v>
      </c>
      <c r="BG148" s="153">
        <f t="shared" si="6"/>
        <v>0</v>
      </c>
      <c r="BH148" s="153">
        <f t="shared" si="7"/>
        <v>0</v>
      </c>
      <c r="BI148" s="153">
        <f t="shared" si="8"/>
        <v>0</v>
      </c>
      <c r="BJ148" s="13" t="s">
        <v>87</v>
      </c>
      <c r="BK148" s="153">
        <f t="shared" si="9"/>
        <v>0</v>
      </c>
      <c r="BL148" s="13" t="s">
        <v>259</v>
      </c>
      <c r="BM148" s="152" t="s">
        <v>2689</v>
      </c>
    </row>
    <row r="149" spans="2:65" s="1" customFormat="1" ht="21.75" customHeight="1">
      <c r="B149" s="139"/>
      <c r="C149" s="154" t="s">
        <v>385</v>
      </c>
      <c r="D149" s="154" t="s">
        <v>353</v>
      </c>
      <c r="E149" s="155" t="s">
        <v>2690</v>
      </c>
      <c r="F149" s="156" t="s">
        <v>2691</v>
      </c>
      <c r="G149" s="157" t="s">
        <v>356</v>
      </c>
      <c r="H149" s="158">
        <v>0.27600000000000002</v>
      </c>
      <c r="I149" s="159"/>
      <c r="J149" s="160">
        <f t="shared" si="0"/>
        <v>0</v>
      </c>
      <c r="K149" s="161"/>
      <c r="L149" s="162"/>
      <c r="M149" s="163" t="s">
        <v>1</v>
      </c>
      <c r="N149" s="164" t="s">
        <v>41</v>
      </c>
      <c r="P149" s="150">
        <f t="shared" si="1"/>
        <v>0</v>
      </c>
      <c r="Q149" s="150">
        <v>1</v>
      </c>
      <c r="R149" s="150">
        <f t="shared" si="2"/>
        <v>0.27600000000000002</v>
      </c>
      <c r="S149" s="150">
        <v>0</v>
      </c>
      <c r="T149" s="151">
        <f t="shared" si="3"/>
        <v>0</v>
      </c>
      <c r="AR149" s="152" t="s">
        <v>271</v>
      </c>
      <c r="AT149" s="152" t="s">
        <v>353</v>
      </c>
      <c r="AU149" s="152" t="s">
        <v>87</v>
      </c>
      <c r="AY149" s="13" t="s">
        <v>317</v>
      </c>
      <c r="BE149" s="153">
        <f t="shared" si="4"/>
        <v>0</v>
      </c>
      <c r="BF149" s="153">
        <f t="shared" si="5"/>
        <v>0</v>
      </c>
      <c r="BG149" s="153">
        <f t="shared" si="6"/>
        <v>0</v>
      </c>
      <c r="BH149" s="153">
        <f t="shared" si="7"/>
        <v>0</v>
      </c>
      <c r="BI149" s="153">
        <f t="shared" si="8"/>
        <v>0</v>
      </c>
      <c r="BJ149" s="13" t="s">
        <v>87</v>
      </c>
      <c r="BK149" s="153">
        <f t="shared" si="9"/>
        <v>0</v>
      </c>
      <c r="BL149" s="13" t="s">
        <v>259</v>
      </c>
      <c r="BM149" s="152" t="s">
        <v>2692</v>
      </c>
    </row>
    <row r="150" spans="2:65" s="1" customFormat="1" ht="33" customHeight="1">
      <c r="B150" s="139"/>
      <c r="C150" s="140" t="s">
        <v>7</v>
      </c>
      <c r="D150" s="140" t="s">
        <v>319</v>
      </c>
      <c r="E150" s="141" t="s">
        <v>2693</v>
      </c>
      <c r="F150" s="142" t="s">
        <v>2694</v>
      </c>
      <c r="G150" s="143" t="s">
        <v>452</v>
      </c>
      <c r="H150" s="144">
        <v>13.4</v>
      </c>
      <c r="I150" s="145"/>
      <c r="J150" s="146">
        <f t="shared" si="0"/>
        <v>0</v>
      </c>
      <c r="K150" s="147"/>
      <c r="L150" s="28"/>
      <c r="M150" s="148" t="s">
        <v>1</v>
      </c>
      <c r="N150" s="149" t="s">
        <v>41</v>
      </c>
      <c r="P150" s="150">
        <f t="shared" si="1"/>
        <v>0</v>
      </c>
      <c r="Q150" s="150">
        <v>0</v>
      </c>
      <c r="R150" s="150">
        <f t="shared" si="2"/>
        <v>0</v>
      </c>
      <c r="S150" s="150">
        <v>0</v>
      </c>
      <c r="T150" s="151">
        <f t="shared" si="3"/>
        <v>0</v>
      </c>
      <c r="AR150" s="152" t="s">
        <v>259</v>
      </c>
      <c r="AT150" s="152" t="s">
        <v>319</v>
      </c>
      <c r="AU150" s="152" t="s">
        <v>87</v>
      </c>
      <c r="AY150" s="13" t="s">
        <v>317</v>
      </c>
      <c r="BE150" s="153">
        <f t="shared" si="4"/>
        <v>0</v>
      </c>
      <c r="BF150" s="153">
        <f t="shared" si="5"/>
        <v>0</v>
      </c>
      <c r="BG150" s="153">
        <f t="shared" si="6"/>
        <v>0</v>
      </c>
      <c r="BH150" s="153">
        <f t="shared" si="7"/>
        <v>0</v>
      </c>
      <c r="BI150" s="153">
        <f t="shared" si="8"/>
        <v>0</v>
      </c>
      <c r="BJ150" s="13" t="s">
        <v>87</v>
      </c>
      <c r="BK150" s="153">
        <f t="shared" si="9"/>
        <v>0</v>
      </c>
      <c r="BL150" s="13" t="s">
        <v>259</v>
      </c>
      <c r="BM150" s="152" t="s">
        <v>2695</v>
      </c>
    </row>
    <row r="151" spans="2:65" s="1" customFormat="1" ht="24.15" customHeight="1">
      <c r="B151" s="139"/>
      <c r="C151" s="154" t="s">
        <v>388</v>
      </c>
      <c r="D151" s="154" t="s">
        <v>353</v>
      </c>
      <c r="E151" s="155" t="s">
        <v>2696</v>
      </c>
      <c r="F151" s="156" t="s">
        <v>2697</v>
      </c>
      <c r="G151" s="157" t="s">
        <v>433</v>
      </c>
      <c r="H151" s="158">
        <v>26.8</v>
      </c>
      <c r="I151" s="159"/>
      <c r="J151" s="160">
        <f t="shared" si="0"/>
        <v>0</v>
      </c>
      <c r="K151" s="161"/>
      <c r="L151" s="162"/>
      <c r="M151" s="163" t="s">
        <v>1</v>
      </c>
      <c r="N151" s="164" t="s">
        <v>41</v>
      </c>
      <c r="P151" s="150">
        <f t="shared" si="1"/>
        <v>0</v>
      </c>
      <c r="Q151" s="150">
        <v>0</v>
      </c>
      <c r="R151" s="150">
        <f t="shared" si="2"/>
        <v>0</v>
      </c>
      <c r="S151" s="150">
        <v>0</v>
      </c>
      <c r="T151" s="151">
        <f t="shared" si="3"/>
        <v>0</v>
      </c>
      <c r="AR151" s="152" t="s">
        <v>271</v>
      </c>
      <c r="AT151" s="152" t="s">
        <v>353</v>
      </c>
      <c r="AU151" s="152" t="s">
        <v>87</v>
      </c>
      <c r="AY151" s="13" t="s">
        <v>317</v>
      </c>
      <c r="BE151" s="153">
        <f t="shared" si="4"/>
        <v>0</v>
      </c>
      <c r="BF151" s="153">
        <f t="shared" si="5"/>
        <v>0</v>
      </c>
      <c r="BG151" s="153">
        <f t="shared" si="6"/>
        <v>0</v>
      </c>
      <c r="BH151" s="153">
        <f t="shared" si="7"/>
        <v>0</v>
      </c>
      <c r="BI151" s="153">
        <f t="shared" si="8"/>
        <v>0</v>
      </c>
      <c r="BJ151" s="13" t="s">
        <v>87</v>
      </c>
      <c r="BK151" s="153">
        <f t="shared" si="9"/>
        <v>0</v>
      </c>
      <c r="BL151" s="13" t="s">
        <v>259</v>
      </c>
      <c r="BM151" s="152" t="s">
        <v>2698</v>
      </c>
    </row>
    <row r="152" spans="2:65" s="1" customFormat="1" ht="24.15" customHeight="1">
      <c r="B152" s="139"/>
      <c r="C152" s="154" t="s">
        <v>392</v>
      </c>
      <c r="D152" s="154" t="s">
        <v>353</v>
      </c>
      <c r="E152" s="155" t="s">
        <v>2699</v>
      </c>
      <c r="F152" s="156" t="s">
        <v>2700</v>
      </c>
      <c r="G152" s="157" t="s">
        <v>433</v>
      </c>
      <c r="H152" s="158">
        <v>13.802</v>
      </c>
      <c r="I152" s="159"/>
      <c r="J152" s="160">
        <f t="shared" si="0"/>
        <v>0</v>
      </c>
      <c r="K152" s="161"/>
      <c r="L152" s="162"/>
      <c r="M152" s="163" t="s">
        <v>1</v>
      </c>
      <c r="N152" s="164" t="s">
        <v>41</v>
      </c>
      <c r="P152" s="150">
        <f t="shared" si="1"/>
        <v>0</v>
      </c>
      <c r="Q152" s="150">
        <v>0</v>
      </c>
      <c r="R152" s="150">
        <f t="shared" si="2"/>
        <v>0</v>
      </c>
      <c r="S152" s="150">
        <v>0</v>
      </c>
      <c r="T152" s="151">
        <f t="shared" si="3"/>
        <v>0</v>
      </c>
      <c r="AR152" s="152" t="s">
        <v>271</v>
      </c>
      <c r="AT152" s="152" t="s">
        <v>353</v>
      </c>
      <c r="AU152" s="152" t="s">
        <v>87</v>
      </c>
      <c r="AY152" s="13" t="s">
        <v>317</v>
      </c>
      <c r="BE152" s="153">
        <f t="shared" si="4"/>
        <v>0</v>
      </c>
      <c r="BF152" s="153">
        <f t="shared" si="5"/>
        <v>0</v>
      </c>
      <c r="BG152" s="153">
        <f t="shared" si="6"/>
        <v>0</v>
      </c>
      <c r="BH152" s="153">
        <f t="shared" si="7"/>
        <v>0</v>
      </c>
      <c r="BI152" s="153">
        <f t="shared" si="8"/>
        <v>0</v>
      </c>
      <c r="BJ152" s="13" t="s">
        <v>87</v>
      </c>
      <c r="BK152" s="153">
        <f t="shared" si="9"/>
        <v>0</v>
      </c>
      <c r="BL152" s="13" t="s">
        <v>259</v>
      </c>
      <c r="BM152" s="152" t="s">
        <v>2701</v>
      </c>
    </row>
    <row r="153" spans="2:65" s="11" customFormat="1" ht="22.8" customHeight="1">
      <c r="B153" s="127"/>
      <c r="D153" s="128" t="s">
        <v>74</v>
      </c>
      <c r="E153" s="137" t="s">
        <v>87</v>
      </c>
      <c r="F153" s="137" t="s">
        <v>2702</v>
      </c>
      <c r="I153" s="130"/>
      <c r="J153" s="138">
        <f>BK153</f>
        <v>0</v>
      </c>
      <c r="L153" s="127"/>
      <c r="M153" s="132"/>
      <c r="P153" s="133">
        <f>P154</f>
        <v>0</v>
      </c>
      <c r="R153" s="133">
        <f>R154</f>
        <v>50.599079999999994</v>
      </c>
      <c r="T153" s="134">
        <f>T154</f>
        <v>0</v>
      </c>
      <c r="AR153" s="128" t="s">
        <v>82</v>
      </c>
      <c r="AT153" s="135" t="s">
        <v>74</v>
      </c>
      <c r="AU153" s="135" t="s">
        <v>82</v>
      </c>
      <c r="AY153" s="128" t="s">
        <v>317</v>
      </c>
      <c r="BK153" s="136">
        <f>BK154</f>
        <v>0</v>
      </c>
    </row>
    <row r="154" spans="2:65" s="1" customFormat="1" ht="24.15" customHeight="1">
      <c r="B154" s="139"/>
      <c r="C154" s="140" t="s">
        <v>396</v>
      </c>
      <c r="D154" s="140" t="s">
        <v>319</v>
      </c>
      <c r="E154" s="141" t="s">
        <v>2703</v>
      </c>
      <c r="F154" s="142" t="s">
        <v>2704</v>
      </c>
      <c r="G154" s="143" t="s">
        <v>322</v>
      </c>
      <c r="H154" s="144">
        <v>24.443999999999999</v>
      </c>
      <c r="I154" s="145"/>
      <c r="J154" s="146">
        <f>ROUND(I154*H154,2)</f>
        <v>0</v>
      </c>
      <c r="K154" s="147"/>
      <c r="L154" s="28"/>
      <c r="M154" s="148" t="s">
        <v>1</v>
      </c>
      <c r="N154" s="149" t="s">
        <v>41</v>
      </c>
      <c r="P154" s="150">
        <f>O154*H154</f>
        <v>0</v>
      </c>
      <c r="Q154" s="150">
        <v>2.0699999999999998</v>
      </c>
      <c r="R154" s="150">
        <f>Q154*H154</f>
        <v>50.599079999999994</v>
      </c>
      <c r="S154" s="150">
        <v>0</v>
      </c>
      <c r="T154" s="151">
        <f>S154*H154</f>
        <v>0</v>
      </c>
      <c r="AR154" s="152" t="s">
        <v>259</v>
      </c>
      <c r="AT154" s="152" t="s">
        <v>319</v>
      </c>
      <c r="AU154" s="152" t="s">
        <v>87</v>
      </c>
      <c r="AY154" s="13" t="s">
        <v>317</v>
      </c>
      <c r="BE154" s="153">
        <f>IF(N154="základná",J154,0)</f>
        <v>0</v>
      </c>
      <c r="BF154" s="153">
        <f>IF(N154="znížená",J154,0)</f>
        <v>0</v>
      </c>
      <c r="BG154" s="153">
        <f>IF(N154="zákl. prenesená",J154,0)</f>
        <v>0</v>
      </c>
      <c r="BH154" s="153">
        <f>IF(N154="zníž. prenesená",J154,0)</f>
        <v>0</v>
      </c>
      <c r="BI154" s="153">
        <f>IF(N154="nulová",J154,0)</f>
        <v>0</v>
      </c>
      <c r="BJ154" s="13" t="s">
        <v>87</v>
      </c>
      <c r="BK154" s="153">
        <f>ROUND(I154*H154,2)</f>
        <v>0</v>
      </c>
      <c r="BL154" s="13" t="s">
        <v>259</v>
      </c>
      <c r="BM154" s="152" t="s">
        <v>2705</v>
      </c>
    </row>
    <row r="155" spans="2:65" s="11" customFormat="1" ht="22.8" customHeight="1">
      <c r="B155" s="127"/>
      <c r="D155" s="128" t="s">
        <v>74</v>
      </c>
      <c r="E155" s="137" t="s">
        <v>92</v>
      </c>
      <c r="F155" s="137" t="s">
        <v>2706</v>
      </c>
      <c r="I155" s="130"/>
      <c r="J155" s="138">
        <f>BK155</f>
        <v>0</v>
      </c>
      <c r="L155" s="127"/>
      <c r="M155" s="132"/>
      <c r="P155" s="133">
        <f>SUM(P156:P157)</f>
        <v>0</v>
      </c>
      <c r="R155" s="133">
        <f>SUM(R156:R157)</f>
        <v>35.601059999999997</v>
      </c>
      <c r="T155" s="134">
        <f>SUM(T156:T157)</f>
        <v>0</v>
      </c>
      <c r="AR155" s="128" t="s">
        <v>82</v>
      </c>
      <c r="AT155" s="135" t="s">
        <v>74</v>
      </c>
      <c r="AU155" s="135" t="s">
        <v>82</v>
      </c>
      <c r="AY155" s="128" t="s">
        <v>317</v>
      </c>
      <c r="BK155" s="136">
        <f>SUM(BK156:BK157)</f>
        <v>0</v>
      </c>
    </row>
    <row r="156" spans="2:65" s="1" customFormat="1" ht="33" customHeight="1">
      <c r="B156" s="139"/>
      <c r="C156" s="140" t="s">
        <v>398</v>
      </c>
      <c r="D156" s="140" t="s">
        <v>319</v>
      </c>
      <c r="E156" s="141" t="s">
        <v>2707</v>
      </c>
      <c r="F156" s="142" t="s">
        <v>2708</v>
      </c>
      <c r="G156" s="143" t="s">
        <v>433</v>
      </c>
      <c r="H156" s="144">
        <v>374</v>
      </c>
      <c r="I156" s="145"/>
      <c r="J156" s="146">
        <f>ROUND(I156*H156,2)</f>
        <v>0</v>
      </c>
      <c r="K156" s="147"/>
      <c r="L156" s="28"/>
      <c r="M156" s="148" t="s">
        <v>1</v>
      </c>
      <c r="N156" s="149" t="s">
        <v>41</v>
      </c>
      <c r="P156" s="150">
        <f>O156*H156</f>
        <v>0</v>
      </c>
      <c r="Q156" s="150">
        <v>9.5189999999999997E-2</v>
      </c>
      <c r="R156" s="150">
        <f>Q156*H156</f>
        <v>35.601059999999997</v>
      </c>
      <c r="S156" s="150">
        <v>0</v>
      </c>
      <c r="T156" s="151">
        <f>S156*H156</f>
        <v>0</v>
      </c>
      <c r="AR156" s="152" t="s">
        <v>259</v>
      </c>
      <c r="AT156" s="152" t="s">
        <v>319</v>
      </c>
      <c r="AU156" s="152" t="s">
        <v>87</v>
      </c>
      <c r="AY156" s="13" t="s">
        <v>317</v>
      </c>
      <c r="BE156" s="153">
        <f>IF(N156="základná",J156,0)</f>
        <v>0</v>
      </c>
      <c r="BF156" s="153">
        <f>IF(N156="znížená",J156,0)</f>
        <v>0</v>
      </c>
      <c r="BG156" s="153">
        <f>IF(N156="zákl. prenesená",J156,0)</f>
        <v>0</v>
      </c>
      <c r="BH156" s="153">
        <f>IF(N156="zníž. prenesená",J156,0)</f>
        <v>0</v>
      </c>
      <c r="BI156" s="153">
        <f>IF(N156="nulová",J156,0)</f>
        <v>0</v>
      </c>
      <c r="BJ156" s="13" t="s">
        <v>87</v>
      </c>
      <c r="BK156" s="153">
        <f>ROUND(I156*H156,2)</f>
        <v>0</v>
      </c>
      <c r="BL156" s="13" t="s">
        <v>259</v>
      </c>
      <c r="BM156" s="152" t="s">
        <v>2709</v>
      </c>
    </row>
    <row r="157" spans="2:65" s="1" customFormat="1" ht="24.15" customHeight="1">
      <c r="B157" s="139"/>
      <c r="C157" s="154" t="s">
        <v>402</v>
      </c>
      <c r="D157" s="154" t="s">
        <v>353</v>
      </c>
      <c r="E157" s="155" t="s">
        <v>2710</v>
      </c>
      <c r="F157" s="156" t="s">
        <v>2711</v>
      </c>
      <c r="G157" s="157" t="s">
        <v>433</v>
      </c>
      <c r="H157" s="158">
        <v>374</v>
      </c>
      <c r="I157" s="159"/>
      <c r="J157" s="160">
        <f>ROUND(I157*H157,2)</f>
        <v>0</v>
      </c>
      <c r="K157" s="161"/>
      <c r="L157" s="162"/>
      <c r="M157" s="163" t="s">
        <v>1</v>
      </c>
      <c r="N157" s="164" t="s">
        <v>41</v>
      </c>
      <c r="P157" s="150">
        <f>O157*H157</f>
        <v>0</v>
      </c>
      <c r="Q157" s="150">
        <v>0</v>
      </c>
      <c r="R157" s="150">
        <f>Q157*H157</f>
        <v>0</v>
      </c>
      <c r="S157" s="150">
        <v>0</v>
      </c>
      <c r="T157" s="151">
        <f>S157*H157</f>
        <v>0</v>
      </c>
      <c r="AR157" s="152" t="s">
        <v>271</v>
      </c>
      <c r="AT157" s="152" t="s">
        <v>353</v>
      </c>
      <c r="AU157" s="152" t="s">
        <v>87</v>
      </c>
      <c r="AY157" s="13" t="s">
        <v>317</v>
      </c>
      <c r="BE157" s="153">
        <f>IF(N157="základná",J157,0)</f>
        <v>0</v>
      </c>
      <c r="BF157" s="153">
        <f>IF(N157="znížená",J157,0)</f>
        <v>0</v>
      </c>
      <c r="BG157" s="153">
        <f>IF(N157="zákl. prenesená",J157,0)</f>
        <v>0</v>
      </c>
      <c r="BH157" s="153">
        <f>IF(N157="zníž. prenesená",J157,0)</f>
        <v>0</v>
      </c>
      <c r="BI157" s="153">
        <f>IF(N157="nulová",J157,0)</f>
        <v>0</v>
      </c>
      <c r="BJ157" s="13" t="s">
        <v>87</v>
      </c>
      <c r="BK157" s="153">
        <f>ROUND(I157*H157,2)</f>
        <v>0</v>
      </c>
      <c r="BL157" s="13" t="s">
        <v>259</v>
      </c>
      <c r="BM157" s="152" t="s">
        <v>2712</v>
      </c>
    </row>
    <row r="158" spans="2:65" s="11" customFormat="1" ht="22.8" customHeight="1">
      <c r="B158" s="127"/>
      <c r="D158" s="128" t="s">
        <v>74</v>
      </c>
      <c r="E158" s="137" t="s">
        <v>259</v>
      </c>
      <c r="F158" s="137" t="s">
        <v>2713</v>
      </c>
      <c r="I158" s="130"/>
      <c r="J158" s="138">
        <f>BK158</f>
        <v>0</v>
      </c>
      <c r="L158" s="127"/>
      <c r="M158" s="132"/>
      <c r="P158" s="133">
        <f>P159</f>
        <v>0</v>
      </c>
      <c r="R158" s="133">
        <f>R159</f>
        <v>8.5007999999999999</v>
      </c>
      <c r="T158" s="134">
        <f>T159</f>
        <v>0</v>
      </c>
      <c r="AR158" s="128" t="s">
        <v>82</v>
      </c>
      <c r="AT158" s="135" t="s">
        <v>74</v>
      </c>
      <c r="AU158" s="135" t="s">
        <v>82</v>
      </c>
      <c r="AY158" s="128" t="s">
        <v>317</v>
      </c>
      <c r="BK158" s="136">
        <f>BK159</f>
        <v>0</v>
      </c>
    </row>
    <row r="159" spans="2:65" s="1" customFormat="1" ht="33" customHeight="1">
      <c r="B159" s="139"/>
      <c r="C159" s="140" t="s">
        <v>408</v>
      </c>
      <c r="D159" s="140" t="s">
        <v>319</v>
      </c>
      <c r="E159" s="141" t="s">
        <v>2714</v>
      </c>
      <c r="F159" s="142" t="s">
        <v>2715</v>
      </c>
      <c r="G159" s="143" t="s">
        <v>375</v>
      </c>
      <c r="H159" s="144">
        <v>52.5</v>
      </c>
      <c r="I159" s="145"/>
      <c r="J159" s="146">
        <f>ROUND(I159*H159,2)</f>
        <v>0</v>
      </c>
      <c r="K159" s="147"/>
      <c r="L159" s="28"/>
      <c r="M159" s="148" t="s">
        <v>1</v>
      </c>
      <c r="N159" s="149" t="s">
        <v>41</v>
      </c>
      <c r="P159" s="150">
        <f>O159*H159</f>
        <v>0</v>
      </c>
      <c r="Q159" s="150">
        <v>0.16192000000000001</v>
      </c>
      <c r="R159" s="150">
        <f>Q159*H159</f>
        <v>8.5007999999999999</v>
      </c>
      <c r="S159" s="150">
        <v>0</v>
      </c>
      <c r="T159" s="151">
        <f>S159*H159</f>
        <v>0</v>
      </c>
      <c r="AR159" s="152" t="s">
        <v>259</v>
      </c>
      <c r="AT159" s="152" t="s">
        <v>319</v>
      </c>
      <c r="AU159" s="152" t="s">
        <v>87</v>
      </c>
      <c r="AY159" s="13" t="s">
        <v>317</v>
      </c>
      <c r="BE159" s="153">
        <f>IF(N159="základná",J159,0)</f>
        <v>0</v>
      </c>
      <c r="BF159" s="153">
        <f>IF(N159="znížená",J159,0)</f>
        <v>0</v>
      </c>
      <c r="BG159" s="153">
        <f>IF(N159="zákl. prenesená",J159,0)</f>
        <v>0</v>
      </c>
      <c r="BH159" s="153">
        <f>IF(N159="zníž. prenesená",J159,0)</f>
        <v>0</v>
      </c>
      <c r="BI159" s="153">
        <f>IF(N159="nulová",J159,0)</f>
        <v>0</v>
      </c>
      <c r="BJ159" s="13" t="s">
        <v>87</v>
      </c>
      <c r="BK159" s="153">
        <f>ROUND(I159*H159,2)</f>
        <v>0</v>
      </c>
      <c r="BL159" s="13" t="s">
        <v>259</v>
      </c>
      <c r="BM159" s="152" t="s">
        <v>2716</v>
      </c>
    </row>
    <row r="160" spans="2:65" s="11" customFormat="1" ht="22.8" customHeight="1">
      <c r="B160" s="127"/>
      <c r="D160" s="128" t="s">
        <v>74</v>
      </c>
      <c r="E160" s="137" t="s">
        <v>262</v>
      </c>
      <c r="F160" s="137" t="s">
        <v>2717</v>
      </c>
      <c r="I160" s="130"/>
      <c r="J160" s="138">
        <f>BK160</f>
        <v>0</v>
      </c>
      <c r="L160" s="127"/>
      <c r="M160" s="132"/>
      <c r="P160" s="133">
        <f>SUM(P161:P166)</f>
        <v>0</v>
      </c>
      <c r="R160" s="133">
        <f>SUM(R161:R166)</f>
        <v>11.81989175</v>
      </c>
      <c r="T160" s="134">
        <f>SUM(T161:T166)</f>
        <v>0</v>
      </c>
      <c r="AR160" s="128" t="s">
        <v>82</v>
      </c>
      <c r="AT160" s="135" t="s">
        <v>74</v>
      </c>
      <c r="AU160" s="135" t="s">
        <v>82</v>
      </c>
      <c r="AY160" s="128" t="s">
        <v>317</v>
      </c>
      <c r="BK160" s="136">
        <f>SUM(BK161:BK166)</f>
        <v>0</v>
      </c>
    </row>
    <row r="161" spans="2:65" s="1" customFormat="1" ht="44.25" customHeight="1">
      <c r="B161" s="139"/>
      <c r="C161" s="140" t="s">
        <v>410</v>
      </c>
      <c r="D161" s="140" t="s">
        <v>319</v>
      </c>
      <c r="E161" s="141" t="s">
        <v>2718</v>
      </c>
      <c r="F161" s="142" t="s">
        <v>2719</v>
      </c>
      <c r="G161" s="143" t="s">
        <v>375</v>
      </c>
      <c r="H161" s="144">
        <v>11.891</v>
      </c>
      <c r="I161" s="145"/>
      <c r="J161" s="146">
        <f t="shared" ref="J161:J166" si="10">ROUND(I161*H161,2)</f>
        <v>0</v>
      </c>
      <c r="K161" s="147"/>
      <c r="L161" s="28"/>
      <c r="M161" s="148" t="s">
        <v>1</v>
      </c>
      <c r="N161" s="149" t="s">
        <v>41</v>
      </c>
      <c r="P161" s="150">
        <f t="shared" ref="P161:P166" si="11">O161*H161</f>
        <v>0</v>
      </c>
      <c r="Q161" s="150">
        <v>0.112</v>
      </c>
      <c r="R161" s="150">
        <f t="shared" ref="R161:R166" si="12">Q161*H161</f>
        <v>1.3317920000000001</v>
      </c>
      <c r="S161" s="150">
        <v>0</v>
      </c>
      <c r="T161" s="151">
        <f t="shared" ref="T161:T166" si="13">S161*H161</f>
        <v>0</v>
      </c>
      <c r="AR161" s="152" t="s">
        <v>259</v>
      </c>
      <c r="AT161" s="152" t="s">
        <v>319</v>
      </c>
      <c r="AU161" s="152" t="s">
        <v>87</v>
      </c>
      <c r="AY161" s="13" t="s">
        <v>317</v>
      </c>
      <c r="BE161" s="153">
        <f t="shared" ref="BE161:BE166" si="14">IF(N161="základná",J161,0)</f>
        <v>0</v>
      </c>
      <c r="BF161" s="153">
        <f t="shared" ref="BF161:BF166" si="15">IF(N161="znížená",J161,0)</f>
        <v>0</v>
      </c>
      <c r="BG161" s="153">
        <f t="shared" ref="BG161:BG166" si="16">IF(N161="zákl. prenesená",J161,0)</f>
        <v>0</v>
      </c>
      <c r="BH161" s="153">
        <f t="shared" ref="BH161:BH166" si="17">IF(N161="zníž. prenesená",J161,0)</f>
        <v>0</v>
      </c>
      <c r="BI161" s="153">
        <f t="shared" ref="BI161:BI166" si="18">IF(N161="nulová",J161,0)</f>
        <v>0</v>
      </c>
      <c r="BJ161" s="13" t="s">
        <v>87</v>
      </c>
      <c r="BK161" s="153">
        <f t="shared" ref="BK161:BK166" si="19">ROUND(I161*H161,2)</f>
        <v>0</v>
      </c>
      <c r="BL161" s="13" t="s">
        <v>259</v>
      </c>
      <c r="BM161" s="152" t="s">
        <v>2720</v>
      </c>
    </row>
    <row r="162" spans="2:65" s="1" customFormat="1" ht="37.799999999999997" customHeight="1">
      <c r="B162" s="139"/>
      <c r="C162" s="140" t="s">
        <v>412</v>
      </c>
      <c r="D162" s="140" t="s">
        <v>319</v>
      </c>
      <c r="E162" s="141" t="s">
        <v>2721</v>
      </c>
      <c r="F162" s="142" t="s">
        <v>2722</v>
      </c>
      <c r="G162" s="143" t="s">
        <v>375</v>
      </c>
      <c r="H162" s="144">
        <v>11.891</v>
      </c>
      <c r="I162" s="145"/>
      <c r="J162" s="146">
        <f t="shared" si="10"/>
        <v>0</v>
      </c>
      <c r="K162" s="147"/>
      <c r="L162" s="28"/>
      <c r="M162" s="148" t="s">
        <v>1</v>
      </c>
      <c r="N162" s="149" t="s">
        <v>41</v>
      </c>
      <c r="P162" s="150">
        <f t="shared" si="11"/>
        <v>0</v>
      </c>
      <c r="Q162" s="150">
        <v>0.112</v>
      </c>
      <c r="R162" s="150">
        <f t="shared" si="12"/>
        <v>1.3317920000000001</v>
      </c>
      <c r="S162" s="150">
        <v>0</v>
      </c>
      <c r="T162" s="151">
        <f t="shared" si="13"/>
        <v>0</v>
      </c>
      <c r="AR162" s="152" t="s">
        <v>259</v>
      </c>
      <c r="AT162" s="152" t="s">
        <v>319</v>
      </c>
      <c r="AU162" s="152" t="s">
        <v>87</v>
      </c>
      <c r="AY162" s="13" t="s">
        <v>317</v>
      </c>
      <c r="BE162" s="153">
        <f t="shared" si="14"/>
        <v>0</v>
      </c>
      <c r="BF162" s="153">
        <f t="shared" si="15"/>
        <v>0</v>
      </c>
      <c r="BG162" s="153">
        <f t="shared" si="16"/>
        <v>0</v>
      </c>
      <c r="BH162" s="153">
        <f t="shared" si="17"/>
        <v>0</v>
      </c>
      <c r="BI162" s="153">
        <f t="shared" si="18"/>
        <v>0</v>
      </c>
      <c r="BJ162" s="13" t="s">
        <v>87</v>
      </c>
      <c r="BK162" s="153">
        <f t="shared" si="19"/>
        <v>0</v>
      </c>
      <c r="BL162" s="13" t="s">
        <v>259</v>
      </c>
      <c r="BM162" s="152" t="s">
        <v>2723</v>
      </c>
    </row>
    <row r="163" spans="2:65" s="1" customFormat="1" ht="37.799999999999997" customHeight="1">
      <c r="B163" s="139"/>
      <c r="C163" s="140" t="s">
        <v>414</v>
      </c>
      <c r="D163" s="140" t="s">
        <v>319</v>
      </c>
      <c r="E163" s="141" t="s">
        <v>2724</v>
      </c>
      <c r="F163" s="142" t="s">
        <v>2725</v>
      </c>
      <c r="G163" s="143" t="s">
        <v>375</v>
      </c>
      <c r="H163" s="144">
        <v>11.891</v>
      </c>
      <c r="I163" s="145"/>
      <c r="J163" s="146">
        <f t="shared" si="10"/>
        <v>0</v>
      </c>
      <c r="K163" s="147"/>
      <c r="L163" s="28"/>
      <c r="M163" s="148" t="s">
        <v>1</v>
      </c>
      <c r="N163" s="149" t="s">
        <v>41</v>
      </c>
      <c r="P163" s="150">
        <f t="shared" si="11"/>
        <v>0</v>
      </c>
      <c r="Q163" s="150">
        <v>0.29899999999999999</v>
      </c>
      <c r="R163" s="150">
        <f t="shared" si="12"/>
        <v>3.555409</v>
      </c>
      <c r="S163" s="150">
        <v>0</v>
      </c>
      <c r="T163" s="151">
        <f t="shared" si="13"/>
        <v>0</v>
      </c>
      <c r="AR163" s="152" t="s">
        <v>259</v>
      </c>
      <c r="AT163" s="152" t="s">
        <v>319</v>
      </c>
      <c r="AU163" s="152" t="s">
        <v>87</v>
      </c>
      <c r="AY163" s="13" t="s">
        <v>317</v>
      </c>
      <c r="BE163" s="153">
        <f t="shared" si="14"/>
        <v>0</v>
      </c>
      <c r="BF163" s="153">
        <f t="shared" si="15"/>
        <v>0</v>
      </c>
      <c r="BG163" s="153">
        <f t="shared" si="16"/>
        <v>0</v>
      </c>
      <c r="BH163" s="153">
        <f t="shared" si="17"/>
        <v>0</v>
      </c>
      <c r="BI163" s="153">
        <f t="shared" si="18"/>
        <v>0</v>
      </c>
      <c r="BJ163" s="13" t="s">
        <v>87</v>
      </c>
      <c r="BK163" s="153">
        <f t="shared" si="19"/>
        <v>0</v>
      </c>
      <c r="BL163" s="13" t="s">
        <v>259</v>
      </c>
      <c r="BM163" s="152" t="s">
        <v>2726</v>
      </c>
    </row>
    <row r="164" spans="2:65" s="1" customFormat="1" ht="37.799999999999997" customHeight="1">
      <c r="B164" s="139"/>
      <c r="C164" s="140" t="s">
        <v>416</v>
      </c>
      <c r="D164" s="140" t="s">
        <v>319</v>
      </c>
      <c r="E164" s="141" t="s">
        <v>2727</v>
      </c>
      <c r="F164" s="142" t="s">
        <v>2728</v>
      </c>
      <c r="G164" s="143" t="s">
        <v>375</v>
      </c>
      <c r="H164" s="144">
        <v>11.891</v>
      </c>
      <c r="I164" s="145"/>
      <c r="J164" s="146">
        <f t="shared" si="10"/>
        <v>0</v>
      </c>
      <c r="K164" s="147"/>
      <c r="L164" s="28"/>
      <c r="M164" s="148" t="s">
        <v>1</v>
      </c>
      <c r="N164" s="149" t="s">
        <v>41</v>
      </c>
      <c r="P164" s="150">
        <f t="shared" si="11"/>
        <v>0</v>
      </c>
      <c r="Q164" s="150">
        <v>0.38624999999999998</v>
      </c>
      <c r="R164" s="150">
        <f t="shared" si="12"/>
        <v>4.5928987499999998</v>
      </c>
      <c r="S164" s="150">
        <v>0</v>
      </c>
      <c r="T164" s="151">
        <f t="shared" si="13"/>
        <v>0</v>
      </c>
      <c r="AR164" s="152" t="s">
        <v>259</v>
      </c>
      <c r="AT164" s="152" t="s">
        <v>319</v>
      </c>
      <c r="AU164" s="152" t="s">
        <v>87</v>
      </c>
      <c r="AY164" s="13" t="s">
        <v>317</v>
      </c>
      <c r="BE164" s="153">
        <f t="shared" si="14"/>
        <v>0</v>
      </c>
      <c r="BF164" s="153">
        <f t="shared" si="15"/>
        <v>0</v>
      </c>
      <c r="BG164" s="153">
        <f t="shared" si="16"/>
        <v>0</v>
      </c>
      <c r="BH164" s="153">
        <f t="shared" si="17"/>
        <v>0</v>
      </c>
      <c r="BI164" s="153">
        <f t="shared" si="18"/>
        <v>0</v>
      </c>
      <c r="BJ164" s="13" t="s">
        <v>87</v>
      </c>
      <c r="BK164" s="153">
        <f t="shared" si="19"/>
        <v>0</v>
      </c>
      <c r="BL164" s="13" t="s">
        <v>259</v>
      </c>
      <c r="BM164" s="152" t="s">
        <v>2729</v>
      </c>
    </row>
    <row r="165" spans="2:65" s="1" customFormat="1" ht="21.75" customHeight="1">
      <c r="B165" s="139"/>
      <c r="C165" s="140" t="s">
        <v>418</v>
      </c>
      <c r="D165" s="140" t="s">
        <v>319</v>
      </c>
      <c r="E165" s="141" t="s">
        <v>2730</v>
      </c>
      <c r="F165" s="142" t="s">
        <v>2731</v>
      </c>
      <c r="G165" s="143" t="s">
        <v>433</v>
      </c>
      <c r="H165" s="144">
        <v>12</v>
      </c>
      <c r="I165" s="145"/>
      <c r="J165" s="146">
        <f t="shared" si="10"/>
        <v>0</v>
      </c>
      <c r="K165" s="147"/>
      <c r="L165" s="28"/>
      <c r="M165" s="148" t="s">
        <v>1</v>
      </c>
      <c r="N165" s="149" t="s">
        <v>41</v>
      </c>
      <c r="P165" s="150">
        <f t="shared" si="11"/>
        <v>0</v>
      </c>
      <c r="Q165" s="150">
        <v>8.4000000000000005E-2</v>
      </c>
      <c r="R165" s="150">
        <f t="shared" si="12"/>
        <v>1.008</v>
      </c>
      <c r="S165" s="150">
        <v>0</v>
      </c>
      <c r="T165" s="151">
        <f t="shared" si="13"/>
        <v>0</v>
      </c>
      <c r="AR165" s="152" t="s">
        <v>259</v>
      </c>
      <c r="AT165" s="152" t="s">
        <v>319</v>
      </c>
      <c r="AU165" s="152" t="s">
        <v>87</v>
      </c>
      <c r="AY165" s="13" t="s">
        <v>317</v>
      </c>
      <c r="BE165" s="153">
        <f t="shared" si="14"/>
        <v>0</v>
      </c>
      <c r="BF165" s="153">
        <f t="shared" si="15"/>
        <v>0</v>
      </c>
      <c r="BG165" s="153">
        <f t="shared" si="16"/>
        <v>0</v>
      </c>
      <c r="BH165" s="153">
        <f t="shared" si="17"/>
        <v>0</v>
      </c>
      <c r="BI165" s="153">
        <f t="shared" si="18"/>
        <v>0</v>
      </c>
      <c r="BJ165" s="13" t="s">
        <v>87</v>
      </c>
      <c r="BK165" s="153">
        <f t="shared" si="19"/>
        <v>0</v>
      </c>
      <c r="BL165" s="13" t="s">
        <v>259</v>
      </c>
      <c r="BM165" s="152" t="s">
        <v>2732</v>
      </c>
    </row>
    <row r="166" spans="2:65" s="1" customFormat="1" ht="24.15" customHeight="1">
      <c r="B166" s="139"/>
      <c r="C166" s="154" t="s">
        <v>529</v>
      </c>
      <c r="D166" s="154" t="s">
        <v>353</v>
      </c>
      <c r="E166" s="155" t="s">
        <v>2733</v>
      </c>
      <c r="F166" s="156" t="s">
        <v>2734</v>
      </c>
      <c r="G166" s="157" t="s">
        <v>433</v>
      </c>
      <c r="H166" s="158">
        <v>12</v>
      </c>
      <c r="I166" s="159"/>
      <c r="J166" s="160">
        <f t="shared" si="10"/>
        <v>0</v>
      </c>
      <c r="K166" s="161"/>
      <c r="L166" s="162"/>
      <c r="M166" s="163" t="s">
        <v>1</v>
      </c>
      <c r="N166" s="164" t="s">
        <v>41</v>
      </c>
      <c r="P166" s="150">
        <f t="shared" si="11"/>
        <v>0</v>
      </c>
      <c r="Q166" s="150">
        <v>0</v>
      </c>
      <c r="R166" s="150">
        <f t="shared" si="12"/>
        <v>0</v>
      </c>
      <c r="S166" s="150">
        <v>0</v>
      </c>
      <c r="T166" s="151">
        <f t="shared" si="13"/>
        <v>0</v>
      </c>
      <c r="AR166" s="152" t="s">
        <v>271</v>
      </c>
      <c r="AT166" s="152" t="s">
        <v>353</v>
      </c>
      <c r="AU166" s="152" t="s">
        <v>87</v>
      </c>
      <c r="AY166" s="13" t="s">
        <v>317</v>
      </c>
      <c r="BE166" s="153">
        <f t="shared" si="14"/>
        <v>0</v>
      </c>
      <c r="BF166" s="153">
        <f t="shared" si="15"/>
        <v>0</v>
      </c>
      <c r="BG166" s="153">
        <f t="shared" si="16"/>
        <v>0</v>
      </c>
      <c r="BH166" s="153">
        <f t="shared" si="17"/>
        <v>0</v>
      </c>
      <c r="BI166" s="153">
        <f t="shared" si="18"/>
        <v>0</v>
      </c>
      <c r="BJ166" s="13" t="s">
        <v>87</v>
      </c>
      <c r="BK166" s="153">
        <f t="shared" si="19"/>
        <v>0</v>
      </c>
      <c r="BL166" s="13" t="s">
        <v>259</v>
      </c>
      <c r="BM166" s="152" t="s">
        <v>2735</v>
      </c>
    </row>
    <row r="167" spans="2:65" s="11" customFormat="1" ht="22.8" customHeight="1">
      <c r="B167" s="127"/>
      <c r="D167" s="128" t="s">
        <v>74</v>
      </c>
      <c r="E167" s="137" t="s">
        <v>274</v>
      </c>
      <c r="F167" s="137" t="s">
        <v>2736</v>
      </c>
      <c r="I167" s="130"/>
      <c r="J167" s="138">
        <f>BK167</f>
        <v>0</v>
      </c>
      <c r="L167" s="127"/>
      <c r="M167" s="132"/>
      <c r="P167" s="133">
        <f>SUM(P168:P169)</f>
        <v>0</v>
      </c>
      <c r="R167" s="133">
        <f>SUM(R168:R169)</f>
        <v>2.2100000000000002E-3</v>
      </c>
      <c r="T167" s="134">
        <f>SUM(T168:T169)</f>
        <v>0</v>
      </c>
      <c r="AR167" s="128" t="s">
        <v>82</v>
      </c>
      <c r="AT167" s="135" t="s">
        <v>74</v>
      </c>
      <c r="AU167" s="135" t="s">
        <v>82</v>
      </c>
      <c r="AY167" s="128" t="s">
        <v>317</v>
      </c>
      <c r="BK167" s="136">
        <f>SUM(BK168:BK169)</f>
        <v>0</v>
      </c>
    </row>
    <row r="168" spans="2:65" s="1" customFormat="1" ht="37.799999999999997" customHeight="1">
      <c r="B168" s="139"/>
      <c r="C168" s="140" t="s">
        <v>780</v>
      </c>
      <c r="D168" s="140" t="s">
        <v>319</v>
      </c>
      <c r="E168" s="141" t="s">
        <v>2737</v>
      </c>
      <c r="F168" s="142" t="s">
        <v>2738</v>
      </c>
      <c r="G168" s="143" t="s">
        <v>1701</v>
      </c>
      <c r="H168" s="144">
        <v>1</v>
      </c>
      <c r="I168" s="145"/>
      <c r="J168" s="146">
        <f>ROUND(I168*H168,2)</f>
        <v>0</v>
      </c>
      <c r="K168" s="147"/>
      <c r="L168" s="28"/>
      <c r="M168" s="148" t="s">
        <v>1</v>
      </c>
      <c r="N168" s="149" t="s">
        <v>41</v>
      </c>
      <c r="P168" s="150">
        <f>O168*H168</f>
        <v>0</v>
      </c>
      <c r="Q168" s="150">
        <v>2.2100000000000002E-3</v>
      </c>
      <c r="R168" s="150">
        <f>Q168*H168</f>
        <v>2.2100000000000002E-3</v>
      </c>
      <c r="S168" s="150">
        <v>0</v>
      </c>
      <c r="T168" s="151">
        <f>S168*H168</f>
        <v>0</v>
      </c>
      <c r="AR168" s="152" t="s">
        <v>259</v>
      </c>
      <c r="AT168" s="152" t="s">
        <v>319</v>
      </c>
      <c r="AU168" s="152" t="s">
        <v>87</v>
      </c>
      <c r="AY168" s="13" t="s">
        <v>317</v>
      </c>
      <c r="BE168" s="153">
        <f>IF(N168="základná",J168,0)</f>
        <v>0</v>
      </c>
      <c r="BF168" s="153">
        <f>IF(N168="znížená",J168,0)</f>
        <v>0</v>
      </c>
      <c r="BG168" s="153">
        <f>IF(N168="zákl. prenesená",J168,0)</f>
        <v>0</v>
      </c>
      <c r="BH168" s="153">
        <f>IF(N168="zníž. prenesená",J168,0)</f>
        <v>0</v>
      </c>
      <c r="BI168" s="153">
        <f>IF(N168="nulová",J168,0)</f>
        <v>0</v>
      </c>
      <c r="BJ168" s="13" t="s">
        <v>87</v>
      </c>
      <c r="BK168" s="153">
        <f>ROUND(I168*H168,2)</f>
        <v>0</v>
      </c>
      <c r="BL168" s="13" t="s">
        <v>259</v>
      </c>
      <c r="BM168" s="152" t="s">
        <v>2739</v>
      </c>
    </row>
    <row r="169" spans="2:65" s="1" customFormat="1" ht="115.2">
      <c r="B169" s="28"/>
      <c r="D169" s="170" t="s">
        <v>484</v>
      </c>
      <c r="F169" s="171" t="s">
        <v>2740</v>
      </c>
      <c r="I169" s="172"/>
      <c r="L169" s="28"/>
      <c r="M169" s="173"/>
      <c r="T169" s="55"/>
      <c r="AT169" s="13" t="s">
        <v>484</v>
      </c>
      <c r="AU169" s="13" t="s">
        <v>87</v>
      </c>
    </row>
    <row r="170" spans="2:65" s="11" customFormat="1" ht="22.8" customHeight="1">
      <c r="B170" s="127"/>
      <c r="D170" s="128" t="s">
        <v>74</v>
      </c>
      <c r="E170" s="137" t="s">
        <v>589</v>
      </c>
      <c r="F170" s="137" t="s">
        <v>2741</v>
      </c>
      <c r="I170" s="130"/>
      <c r="J170" s="138">
        <f>BK170</f>
        <v>0</v>
      </c>
      <c r="L170" s="127"/>
      <c r="M170" s="132"/>
      <c r="P170" s="133">
        <f>P171</f>
        <v>0</v>
      </c>
      <c r="R170" s="133">
        <f>R171</f>
        <v>0</v>
      </c>
      <c r="T170" s="134">
        <f>T171</f>
        <v>0</v>
      </c>
      <c r="AR170" s="128" t="s">
        <v>82</v>
      </c>
      <c r="AT170" s="135" t="s">
        <v>74</v>
      </c>
      <c r="AU170" s="135" t="s">
        <v>82</v>
      </c>
      <c r="AY170" s="128" t="s">
        <v>317</v>
      </c>
      <c r="BK170" s="136">
        <f>BK171</f>
        <v>0</v>
      </c>
    </row>
    <row r="171" spans="2:65" s="1" customFormat="1" ht="24.15" customHeight="1">
      <c r="B171" s="139"/>
      <c r="C171" s="140" t="s">
        <v>784</v>
      </c>
      <c r="D171" s="140" t="s">
        <v>319</v>
      </c>
      <c r="E171" s="141" t="s">
        <v>2742</v>
      </c>
      <c r="F171" s="142" t="s">
        <v>2743</v>
      </c>
      <c r="G171" s="143" t="s">
        <v>356</v>
      </c>
      <c r="H171" s="144">
        <v>436.79700000000003</v>
      </c>
      <c r="I171" s="145"/>
      <c r="J171" s="146">
        <f>ROUND(I171*H171,2)</f>
        <v>0</v>
      </c>
      <c r="K171" s="147"/>
      <c r="L171" s="28"/>
      <c r="M171" s="165" t="s">
        <v>1</v>
      </c>
      <c r="N171" s="166" t="s">
        <v>41</v>
      </c>
      <c r="O171" s="167"/>
      <c r="P171" s="168">
        <f>O171*H171</f>
        <v>0</v>
      </c>
      <c r="Q171" s="168">
        <v>0</v>
      </c>
      <c r="R171" s="168">
        <f>Q171*H171</f>
        <v>0</v>
      </c>
      <c r="S171" s="168">
        <v>0</v>
      </c>
      <c r="T171" s="169">
        <f>S171*H171</f>
        <v>0</v>
      </c>
      <c r="AR171" s="152" t="s">
        <v>259</v>
      </c>
      <c r="AT171" s="152" t="s">
        <v>319</v>
      </c>
      <c r="AU171" s="152" t="s">
        <v>87</v>
      </c>
      <c r="AY171" s="13" t="s">
        <v>317</v>
      </c>
      <c r="BE171" s="153">
        <f>IF(N171="základná",J171,0)</f>
        <v>0</v>
      </c>
      <c r="BF171" s="153">
        <f>IF(N171="znížená",J171,0)</f>
        <v>0</v>
      </c>
      <c r="BG171" s="153">
        <f>IF(N171="zákl. prenesená",J171,0)</f>
        <v>0</v>
      </c>
      <c r="BH171" s="153">
        <f>IF(N171="zníž. prenesená",J171,0)</f>
        <v>0</v>
      </c>
      <c r="BI171" s="153">
        <f>IF(N171="nulová",J171,0)</f>
        <v>0</v>
      </c>
      <c r="BJ171" s="13" t="s">
        <v>87</v>
      </c>
      <c r="BK171" s="153">
        <f>ROUND(I171*H171,2)</f>
        <v>0</v>
      </c>
      <c r="BL171" s="13" t="s">
        <v>259</v>
      </c>
      <c r="BM171" s="152" t="s">
        <v>2744</v>
      </c>
    </row>
    <row r="172" spans="2:65" s="1" customFormat="1" ht="6.9" customHeight="1">
      <c r="B172" s="43"/>
      <c r="C172" s="44"/>
      <c r="D172" s="44"/>
      <c r="E172" s="44"/>
      <c r="F172" s="44"/>
      <c r="G172" s="44"/>
      <c r="H172" s="44"/>
      <c r="I172" s="44"/>
      <c r="J172" s="44"/>
      <c r="K172" s="44"/>
      <c r="L172" s="28"/>
    </row>
  </sheetData>
  <autoFilter ref="C127:K171" xr:uid="{00000000-0009-0000-0000-00000E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BM196"/>
  <sheetViews>
    <sheetView showGridLines="0" topLeftCell="A117" workbookViewId="0">
      <selection activeCell="Y130" sqref="Y130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01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3" t="s">
        <v>147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" customHeight="1">
      <c r="B4" s="16"/>
      <c r="D4" s="17" t="s">
        <v>286</v>
      </c>
      <c r="L4" s="16"/>
      <c r="M4" s="92" t="s">
        <v>9</v>
      </c>
      <c r="AT4" s="13" t="s">
        <v>3</v>
      </c>
    </row>
    <row r="5" spans="2:46" ht="6.9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226" t="str">
        <f>'Rekapitulácia stavby'!K6</f>
        <v>Archeoskanzen Bojná</v>
      </c>
      <c r="F7" s="227"/>
      <c r="G7" s="227"/>
      <c r="H7" s="227"/>
      <c r="L7" s="16"/>
    </row>
    <row r="8" spans="2:46" ht="12" customHeight="1">
      <c r="B8" s="16"/>
      <c r="D8" s="23" t="s">
        <v>287</v>
      </c>
      <c r="L8" s="16"/>
    </row>
    <row r="9" spans="2:46" s="1" customFormat="1" ht="16.5" customHeight="1">
      <c r="B9" s="28"/>
      <c r="E9" s="226" t="s">
        <v>2628</v>
      </c>
      <c r="F9" s="228"/>
      <c r="G9" s="228"/>
      <c r="H9" s="228"/>
      <c r="L9" s="28"/>
    </row>
    <row r="10" spans="2:46" s="1" customFormat="1" ht="12" customHeight="1">
      <c r="B10" s="28"/>
      <c r="D10" s="23" t="s">
        <v>289</v>
      </c>
      <c r="L10" s="28"/>
    </row>
    <row r="11" spans="2:46" s="1" customFormat="1" ht="16.5" customHeight="1">
      <c r="B11" s="28"/>
      <c r="E11" s="208" t="s">
        <v>2745</v>
      </c>
      <c r="F11" s="228"/>
      <c r="G11" s="228"/>
      <c r="H11" s="228"/>
      <c r="L11" s="28"/>
    </row>
    <row r="12" spans="2:46" s="1" customFormat="1" ht="10.199999999999999">
      <c r="B12" s="28"/>
      <c r="L12" s="28"/>
    </row>
    <row r="13" spans="2:46" s="1" customFormat="1" ht="12" customHeight="1">
      <c r="B13" s="28"/>
      <c r="D13" s="23" t="s">
        <v>17</v>
      </c>
      <c r="F13" s="21" t="s">
        <v>1</v>
      </c>
      <c r="I13" s="23" t="s">
        <v>18</v>
      </c>
      <c r="J13" s="21" t="s">
        <v>1</v>
      </c>
      <c r="L13" s="28"/>
    </row>
    <row r="14" spans="2:46" s="1" customFormat="1" ht="12" customHeight="1">
      <c r="B14" s="28"/>
      <c r="D14" s="23" t="s">
        <v>19</v>
      </c>
      <c r="F14" s="21" t="s">
        <v>20</v>
      </c>
      <c r="I14" s="23" t="s">
        <v>21</v>
      </c>
      <c r="J14" s="51" t="str">
        <f>'Rekapitulácia stavby'!AN8</f>
        <v>19. 6. 2024</v>
      </c>
      <c r="L14" s="28"/>
    </row>
    <row r="15" spans="2:46" s="1" customFormat="1" ht="10.8" customHeight="1">
      <c r="B15" s="28"/>
      <c r="L15" s="28"/>
    </row>
    <row r="16" spans="2:46" s="1" customFormat="1" ht="12" customHeight="1">
      <c r="B16" s="28"/>
      <c r="D16" s="23" t="s">
        <v>23</v>
      </c>
      <c r="I16" s="23" t="s">
        <v>24</v>
      </c>
      <c r="J16" s="21" t="s">
        <v>1</v>
      </c>
      <c r="L16" s="28"/>
    </row>
    <row r="17" spans="2:12" s="1" customFormat="1" ht="18" customHeight="1">
      <c r="B17" s="28"/>
      <c r="E17" s="21" t="s">
        <v>25</v>
      </c>
      <c r="I17" s="23" t="s">
        <v>26</v>
      </c>
      <c r="J17" s="21" t="s">
        <v>1</v>
      </c>
      <c r="L17" s="28"/>
    </row>
    <row r="18" spans="2:12" s="1" customFormat="1" ht="6.9" customHeight="1">
      <c r="B18" s="28"/>
      <c r="L18" s="28"/>
    </row>
    <row r="19" spans="2:12" s="1" customFormat="1" ht="12" customHeight="1">
      <c r="B19" s="28"/>
      <c r="D19" s="23" t="s">
        <v>27</v>
      </c>
      <c r="I19" s="23" t="s">
        <v>24</v>
      </c>
      <c r="J19" s="24" t="str">
        <f>'Rekapitulácia stavby'!AN13</f>
        <v>Vyplň údaj</v>
      </c>
      <c r="L19" s="28"/>
    </row>
    <row r="20" spans="2:12" s="1" customFormat="1" ht="18" customHeight="1">
      <c r="B20" s="28"/>
      <c r="E20" s="229" t="str">
        <f>'Rekapitulácia stavby'!E14</f>
        <v>Vyplň údaj</v>
      </c>
      <c r="F20" s="182"/>
      <c r="G20" s="182"/>
      <c r="H20" s="182"/>
      <c r="I20" s="23" t="s">
        <v>26</v>
      </c>
      <c r="J20" s="24" t="str">
        <f>'Rekapitulácia stavby'!AN14</f>
        <v>Vyplň údaj</v>
      </c>
      <c r="L20" s="28"/>
    </row>
    <row r="21" spans="2:12" s="1" customFormat="1" ht="6.9" customHeight="1">
      <c r="B21" s="28"/>
      <c r="L21" s="28"/>
    </row>
    <row r="22" spans="2:12" s="1" customFormat="1" ht="12" customHeight="1">
      <c r="B22" s="28"/>
      <c r="D22" s="23" t="s">
        <v>29</v>
      </c>
      <c r="I22" s="23" t="s">
        <v>24</v>
      </c>
      <c r="J22" s="21" t="s">
        <v>1</v>
      </c>
      <c r="L22" s="28"/>
    </row>
    <row r="23" spans="2:12" s="1" customFormat="1" ht="18" customHeight="1">
      <c r="B23" s="28"/>
      <c r="E23" s="21" t="s">
        <v>30</v>
      </c>
      <c r="I23" s="23" t="s">
        <v>26</v>
      </c>
      <c r="J23" s="21" t="s">
        <v>1</v>
      </c>
      <c r="L23" s="28"/>
    </row>
    <row r="24" spans="2:12" s="1" customFormat="1" ht="6.9" customHeight="1">
      <c r="B24" s="28"/>
      <c r="L24" s="28"/>
    </row>
    <row r="25" spans="2:12" s="1" customFormat="1" ht="12" customHeight="1">
      <c r="B25" s="28"/>
      <c r="D25" s="23" t="s">
        <v>32</v>
      </c>
      <c r="I25" s="23" t="s">
        <v>24</v>
      </c>
      <c r="J25" s="21" t="s">
        <v>1</v>
      </c>
      <c r="L25" s="28"/>
    </row>
    <row r="26" spans="2:12" s="1" customFormat="1" ht="18" customHeight="1">
      <c r="B26" s="28"/>
      <c r="E26" s="21" t="s">
        <v>30</v>
      </c>
      <c r="I26" s="23" t="s">
        <v>26</v>
      </c>
      <c r="J26" s="21" t="s">
        <v>1</v>
      </c>
      <c r="L26" s="28"/>
    </row>
    <row r="27" spans="2:12" s="1" customFormat="1" ht="6.9" customHeight="1">
      <c r="B27" s="28"/>
      <c r="L27" s="28"/>
    </row>
    <row r="28" spans="2:12" s="1" customFormat="1" ht="12" customHeight="1">
      <c r="B28" s="28"/>
      <c r="D28" s="23" t="s">
        <v>33</v>
      </c>
      <c r="L28" s="28"/>
    </row>
    <row r="29" spans="2:12" s="7" customFormat="1" ht="16.5" customHeight="1">
      <c r="B29" s="93"/>
      <c r="E29" s="187" t="s">
        <v>1</v>
      </c>
      <c r="F29" s="187"/>
      <c r="G29" s="187"/>
      <c r="H29" s="187"/>
      <c r="L29" s="93"/>
    </row>
    <row r="30" spans="2:12" s="1" customFormat="1" ht="6.9" customHeight="1">
      <c r="B30" s="28"/>
      <c r="L30" s="28"/>
    </row>
    <row r="31" spans="2:12" s="1" customFormat="1" ht="6.9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35" customHeight="1">
      <c r="B32" s="28"/>
      <c r="D32" s="94" t="s">
        <v>35</v>
      </c>
      <c r="J32" s="65">
        <f>ROUND(J133, 2)</f>
        <v>0</v>
      </c>
      <c r="L32" s="28"/>
    </row>
    <row r="33" spans="2:12" s="1" customFormat="1" ht="6.9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4" customHeight="1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4" customHeight="1">
      <c r="B35" s="28"/>
      <c r="D35" s="54" t="s">
        <v>39</v>
      </c>
      <c r="E35" s="33" t="s">
        <v>40</v>
      </c>
      <c r="F35" s="95">
        <f>ROUND((SUM(BE133:BE195)),  2)</f>
        <v>0</v>
      </c>
      <c r="G35" s="96"/>
      <c r="H35" s="96"/>
      <c r="I35" s="97">
        <v>0.2</v>
      </c>
      <c r="J35" s="95">
        <f>ROUND(((SUM(BE133:BE195))*I35),  2)</f>
        <v>0</v>
      </c>
      <c r="L35" s="28"/>
    </row>
    <row r="36" spans="2:12" s="1" customFormat="1" ht="14.4" customHeight="1">
      <c r="B36" s="28"/>
      <c r="E36" s="33" t="s">
        <v>41</v>
      </c>
      <c r="F36" s="95">
        <f>ROUND((SUM(BF133:BF195)),  2)</f>
        <v>0</v>
      </c>
      <c r="G36" s="96"/>
      <c r="H36" s="96"/>
      <c r="I36" s="97">
        <v>0.2</v>
      </c>
      <c r="J36" s="95">
        <f>ROUND(((SUM(BF133:BF195))*I36),  2)</f>
        <v>0</v>
      </c>
      <c r="L36" s="28"/>
    </row>
    <row r="37" spans="2:12" s="1" customFormat="1" ht="14.4" hidden="1" customHeight="1">
      <c r="B37" s="28"/>
      <c r="E37" s="23" t="s">
        <v>42</v>
      </c>
      <c r="F37" s="84">
        <f>ROUND((SUM(BG133:BG195)),  2)</f>
        <v>0</v>
      </c>
      <c r="I37" s="98">
        <v>0.2</v>
      </c>
      <c r="J37" s="84">
        <f>0</f>
        <v>0</v>
      </c>
      <c r="L37" s="28"/>
    </row>
    <row r="38" spans="2:12" s="1" customFormat="1" ht="14.4" hidden="1" customHeight="1">
      <c r="B38" s="28"/>
      <c r="E38" s="23" t="s">
        <v>43</v>
      </c>
      <c r="F38" s="84">
        <f>ROUND((SUM(BH133:BH195)),  2)</f>
        <v>0</v>
      </c>
      <c r="I38" s="98">
        <v>0.2</v>
      </c>
      <c r="J38" s="84">
        <f>0</f>
        <v>0</v>
      </c>
      <c r="L38" s="28"/>
    </row>
    <row r="39" spans="2:12" s="1" customFormat="1" ht="14.4" hidden="1" customHeight="1">
      <c r="B39" s="28"/>
      <c r="E39" s="33" t="s">
        <v>44</v>
      </c>
      <c r="F39" s="95">
        <f>ROUND((SUM(BI133:BI195)),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6.9" customHeight="1">
      <c r="B40" s="28"/>
      <c r="L40" s="28"/>
    </row>
    <row r="41" spans="2:12" s="1" customFormat="1" ht="25.35" customHeight="1">
      <c r="B41" s="28"/>
      <c r="C41" s="99"/>
      <c r="D41" s="100" t="s">
        <v>45</v>
      </c>
      <c r="E41" s="56"/>
      <c r="F41" s="56"/>
      <c r="G41" s="101" t="s">
        <v>46</v>
      </c>
      <c r="H41" s="102" t="s">
        <v>47</v>
      </c>
      <c r="I41" s="56"/>
      <c r="J41" s="103">
        <f>SUM(J32:J39)</f>
        <v>0</v>
      </c>
      <c r="K41" s="104"/>
      <c r="L41" s="28"/>
    </row>
    <row r="42" spans="2:12" s="1" customFormat="1" ht="14.4" customHeight="1">
      <c r="B42" s="28"/>
      <c r="L42" s="28"/>
    </row>
    <row r="43" spans="2:12" ht="14.4" customHeight="1">
      <c r="B43" s="16"/>
      <c r="L43" s="16"/>
    </row>
    <row r="44" spans="2:12" ht="14.4" customHeight="1">
      <c r="B44" s="16"/>
      <c r="L44" s="16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ht="10.199999999999999">
      <c r="B51" s="16"/>
      <c r="L51" s="16"/>
    </row>
    <row r="52" spans="2:12" ht="10.199999999999999">
      <c r="B52" s="16"/>
      <c r="L52" s="16"/>
    </row>
    <row r="53" spans="2:12" ht="10.199999999999999">
      <c r="B53" s="16"/>
      <c r="L53" s="16"/>
    </row>
    <row r="54" spans="2:12" ht="10.199999999999999">
      <c r="B54" s="16"/>
      <c r="L54" s="16"/>
    </row>
    <row r="55" spans="2:12" ht="10.199999999999999">
      <c r="B55" s="16"/>
      <c r="L55" s="16"/>
    </row>
    <row r="56" spans="2:12" ht="10.199999999999999">
      <c r="B56" s="16"/>
      <c r="L56" s="16"/>
    </row>
    <row r="57" spans="2:12" ht="10.199999999999999">
      <c r="B57" s="16"/>
      <c r="L57" s="16"/>
    </row>
    <row r="58" spans="2:12" ht="10.199999999999999">
      <c r="B58" s="16"/>
      <c r="L58" s="16"/>
    </row>
    <row r="59" spans="2:12" ht="10.199999999999999">
      <c r="B59" s="16"/>
      <c r="L59" s="16"/>
    </row>
    <row r="60" spans="2:12" ht="10.199999999999999">
      <c r="B60" s="16"/>
      <c r="L60" s="16"/>
    </row>
    <row r="61" spans="2:12" s="1" customFormat="1" ht="13.2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ht="10.199999999999999">
      <c r="B62" s="16"/>
      <c r="L62" s="16"/>
    </row>
    <row r="63" spans="2:12" ht="10.199999999999999">
      <c r="B63" s="16"/>
      <c r="L63" s="16"/>
    </row>
    <row r="64" spans="2:12" ht="10.199999999999999">
      <c r="B64" s="16"/>
      <c r="L64" s="16"/>
    </row>
    <row r="65" spans="2:12" s="1" customFormat="1" ht="13.2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ht="10.199999999999999">
      <c r="B66" s="16"/>
      <c r="L66" s="16"/>
    </row>
    <row r="67" spans="2:12" ht="10.199999999999999">
      <c r="B67" s="16"/>
      <c r="L67" s="16"/>
    </row>
    <row r="68" spans="2:12" ht="10.199999999999999">
      <c r="B68" s="16"/>
      <c r="L68" s="16"/>
    </row>
    <row r="69" spans="2:12" ht="10.199999999999999">
      <c r="B69" s="16"/>
      <c r="L69" s="16"/>
    </row>
    <row r="70" spans="2:12" ht="10.199999999999999">
      <c r="B70" s="16"/>
      <c r="L70" s="16"/>
    </row>
    <row r="71" spans="2:12" ht="10.199999999999999">
      <c r="B71" s="16"/>
      <c r="L71" s="16"/>
    </row>
    <row r="72" spans="2:12" ht="10.199999999999999">
      <c r="B72" s="16"/>
      <c r="L72" s="16"/>
    </row>
    <row r="73" spans="2:12" ht="10.199999999999999">
      <c r="B73" s="16"/>
      <c r="L73" s="16"/>
    </row>
    <row r="74" spans="2:12" ht="10.199999999999999">
      <c r="B74" s="16"/>
      <c r="L74" s="16"/>
    </row>
    <row r="75" spans="2:12" ht="10.199999999999999">
      <c r="B75" s="16"/>
      <c r="L75" s="16"/>
    </row>
    <row r="76" spans="2:12" s="1" customFormat="1" ht="13.2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" customHeight="1">
      <c r="B82" s="28"/>
      <c r="C82" s="17" t="s">
        <v>293</v>
      </c>
      <c r="L82" s="28"/>
    </row>
    <row r="83" spans="2:12" s="1" customFormat="1" ht="6.9" customHeight="1">
      <c r="B83" s="28"/>
      <c r="L83" s="28"/>
    </row>
    <row r="84" spans="2:12" s="1" customFormat="1" ht="12" customHeight="1">
      <c r="B84" s="28"/>
      <c r="C84" s="23" t="s">
        <v>15</v>
      </c>
      <c r="L84" s="28"/>
    </row>
    <row r="85" spans="2:12" s="1" customFormat="1" ht="16.5" customHeight="1">
      <c r="B85" s="28"/>
      <c r="E85" s="226" t="str">
        <f>E7</f>
        <v>Archeoskanzen Bojná</v>
      </c>
      <c r="F85" s="227"/>
      <c r="G85" s="227"/>
      <c r="H85" s="227"/>
      <c r="L85" s="28"/>
    </row>
    <row r="86" spans="2:12" ht="12" customHeight="1">
      <c r="B86" s="16"/>
      <c r="C86" s="23" t="s">
        <v>287</v>
      </c>
      <c r="L86" s="16"/>
    </row>
    <row r="87" spans="2:12" s="1" customFormat="1" ht="16.5" customHeight="1">
      <c r="B87" s="28"/>
      <c r="E87" s="226" t="s">
        <v>2628</v>
      </c>
      <c r="F87" s="228"/>
      <c r="G87" s="228"/>
      <c r="H87" s="228"/>
      <c r="L87" s="28"/>
    </row>
    <row r="88" spans="2:12" s="1" customFormat="1" ht="12" customHeight="1">
      <c r="B88" s="28"/>
      <c r="C88" s="23" t="s">
        <v>289</v>
      </c>
      <c r="L88" s="28"/>
    </row>
    <row r="89" spans="2:12" s="1" customFormat="1" ht="16.5" customHeight="1">
      <c r="B89" s="28"/>
      <c r="E89" s="208" t="str">
        <f>E11</f>
        <v>SO-3.2 - Pódium</v>
      </c>
      <c r="F89" s="228"/>
      <c r="G89" s="228"/>
      <c r="H89" s="228"/>
      <c r="L89" s="28"/>
    </row>
    <row r="90" spans="2:12" s="1" customFormat="1" ht="6.9" customHeight="1">
      <c r="B90" s="28"/>
      <c r="L90" s="28"/>
    </row>
    <row r="91" spans="2:12" s="1" customFormat="1" ht="12" customHeight="1">
      <c r="B91" s="28"/>
      <c r="C91" s="23" t="s">
        <v>19</v>
      </c>
      <c r="F91" s="21" t="str">
        <f>F14</f>
        <v>okrajová časť obce Bojná</v>
      </c>
      <c r="I91" s="23" t="s">
        <v>21</v>
      </c>
      <c r="J91" s="51" t="str">
        <f>IF(J14="","",J14)</f>
        <v>19. 6. 2024</v>
      </c>
      <c r="L91" s="28"/>
    </row>
    <row r="92" spans="2:12" s="1" customFormat="1" ht="6.9" customHeight="1">
      <c r="B92" s="28"/>
      <c r="L92" s="28"/>
    </row>
    <row r="93" spans="2:12" s="1" customFormat="1" ht="40.049999999999997" customHeight="1">
      <c r="B93" s="28"/>
      <c r="C93" s="23" t="s">
        <v>23</v>
      </c>
      <c r="F93" s="21" t="str">
        <f>E17</f>
        <v>Obec Bojná, 201 Bojná, 956 01 Bojná</v>
      </c>
      <c r="I93" s="23" t="s">
        <v>29</v>
      </c>
      <c r="J93" s="26" t="str">
        <f>E23</f>
        <v>Projekt design s.r.o., Brezová 89/1B, Tovarníky</v>
      </c>
      <c r="L93" s="28"/>
    </row>
    <row r="94" spans="2:12" s="1" customFormat="1" ht="40.049999999999997" customHeight="1">
      <c r="B94" s="28"/>
      <c r="C94" s="23" t="s">
        <v>27</v>
      </c>
      <c r="F94" s="21" t="str">
        <f>IF(E20="","",E20)</f>
        <v>Vyplň údaj</v>
      </c>
      <c r="I94" s="23" t="s">
        <v>32</v>
      </c>
      <c r="J94" s="26" t="str">
        <f>E26</f>
        <v>Projekt design s.r.o., Brezová 89/1B, Tovarníky</v>
      </c>
      <c r="L94" s="28"/>
    </row>
    <row r="95" spans="2:12" s="1" customFormat="1" ht="10.35" customHeight="1">
      <c r="B95" s="28"/>
      <c r="L95" s="28"/>
    </row>
    <row r="96" spans="2:12" s="1" customFormat="1" ht="29.25" customHeight="1">
      <c r="B96" s="28"/>
      <c r="C96" s="107" t="s">
        <v>294</v>
      </c>
      <c r="D96" s="99"/>
      <c r="E96" s="99"/>
      <c r="F96" s="99"/>
      <c r="G96" s="99"/>
      <c r="H96" s="99"/>
      <c r="I96" s="99"/>
      <c r="J96" s="108" t="s">
        <v>295</v>
      </c>
      <c r="K96" s="99"/>
      <c r="L96" s="28"/>
    </row>
    <row r="97" spans="2:47" s="1" customFormat="1" ht="10.35" customHeight="1">
      <c r="B97" s="28"/>
      <c r="L97" s="28"/>
    </row>
    <row r="98" spans="2:47" s="1" customFormat="1" ht="22.8" customHeight="1">
      <c r="B98" s="28"/>
      <c r="C98" s="109" t="s">
        <v>296</v>
      </c>
      <c r="J98" s="65">
        <f>J133</f>
        <v>0</v>
      </c>
      <c r="L98" s="28"/>
      <c r="AU98" s="13" t="s">
        <v>297</v>
      </c>
    </row>
    <row r="99" spans="2:47" s="8" customFormat="1" ht="24.9" customHeight="1">
      <c r="B99" s="110"/>
      <c r="D99" s="111" t="s">
        <v>298</v>
      </c>
      <c r="E99" s="112"/>
      <c r="F99" s="112"/>
      <c r="G99" s="112"/>
      <c r="H99" s="112"/>
      <c r="I99" s="112"/>
      <c r="J99" s="113">
        <f>J134</f>
        <v>0</v>
      </c>
      <c r="L99" s="110"/>
    </row>
    <row r="100" spans="2:47" s="9" customFormat="1" ht="19.95" customHeight="1">
      <c r="B100" s="114"/>
      <c r="D100" s="115" t="s">
        <v>2630</v>
      </c>
      <c r="E100" s="116"/>
      <c r="F100" s="116"/>
      <c r="G100" s="116"/>
      <c r="H100" s="116"/>
      <c r="I100" s="116"/>
      <c r="J100" s="117">
        <f>J135</f>
        <v>0</v>
      </c>
      <c r="L100" s="114"/>
    </row>
    <row r="101" spans="2:47" s="9" customFormat="1" ht="19.95" customHeight="1">
      <c r="B101" s="114"/>
      <c r="D101" s="115" t="s">
        <v>2631</v>
      </c>
      <c r="E101" s="116"/>
      <c r="F101" s="116"/>
      <c r="G101" s="116"/>
      <c r="H101" s="116"/>
      <c r="I101" s="116"/>
      <c r="J101" s="117">
        <f>J144</f>
        <v>0</v>
      </c>
      <c r="L101" s="114"/>
    </row>
    <row r="102" spans="2:47" s="9" customFormat="1" ht="19.95" customHeight="1">
      <c r="B102" s="114"/>
      <c r="D102" s="115" t="s">
        <v>2746</v>
      </c>
      <c r="E102" s="116"/>
      <c r="F102" s="116"/>
      <c r="G102" s="116"/>
      <c r="H102" s="116"/>
      <c r="I102" s="116"/>
      <c r="J102" s="117">
        <f>J156</f>
        <v>0</v>
      </c>
      <c r="L102" s="114"/>
    </row>
    <row r="103" spans="2:47" s="9" customFormat="1" ht="19.95" customHeight="1">
      <c r="B103" s="114"/>
      <c r="D103" s="115" t="s">
        <v>2635</v>
      </c>
      <c r="E103" s="116"/>
      <c r="F103" s="116"/>
      <c r="G103" s="116"/>
      <c r="H103" s="116"/>
      <c r="I103" s="116"/>
      <c r="J103" s="117">
        <f>J158</f>
        <v>0</v>
      </c>
      <c r="L103" s="114"/>
    </row>
    <row r="104" spans="2:47" s="9" customFormat="1" ht="19.95" customHeight="1">
      <c r="B104" s="114"/>
      <c r="D104" s="115" t="s">
        <v>2636</v>
      </c>
      <c r="E104" s="116"/>
      <c r="F104" s="116"/>
      <c r="G104" s="116"/>
      <c r="H104" s="116"/>
      <c r="I104" s="116"/>
      <c r="J104" s="117">
        <f>J160</f>
        <v>0</v>
      </c>
      <c r="L104" s="114"/>
    </row>
    <row r="105" spans="2:47" s="8" customFormat="1" ht="24.9" customHeight="1">
      <c r="B105" s="110"/>
      <c r="D105" s="111" t="s">
        <v>2316</v>
      </c>
      <c r="E105" s="112"/>
      <c r="F105" s="112"/>
      <c r="G105" s="112"/>
      <c r="H105" s="112"/>
      <c r="I105" s="112"/>
      <c r="J105" s="113">
        <f>J162</f>
        <v>0</v>
      </c>
      <c r="L105" s="110"/>
    </row>
    <row r="106" spans="2:47" s="9" customFormat="1" ht="19.95" customHeight="1">
      <c r="B106" s="114"/>
      <c r="D106" s="115" t="s">
        <v>2747</v>
      </c>
      <c r="E106" s="116"/>
      <c r="F106" s="116"/>
      <c r="G106" s="116"/>
      <c r="H106" s="116"/>
      <c r="I106" s="116"/>
      <c r="J106" s="117">
        <f>J163</f>
        <v>0</v>
      </c>
      <c r="L106" s="114"/>
    </row>
    <row r="107" spans="2:47" s="9" customFormat="1" ht="19.95" customHeight="1">
      <c r="B107" s="114"/>
      <c r="D107" s="115" t="s">
        <v>543</v>
      </c>
      <c r="E107" s="116"/>
      <c r="F107" s="116"/>
      <c r="G107" s="116"/>
      <c r="H107" s="116"/>
      <c r="I107" s="116"/>
      <c r="J107" s="117">
        <f>J166</f>
        <v>0</v>
      </c>
      <c r="L107" s="114"/>
    </row>
    <row r="108" spans="2:47" s="9" customFormat="1" ht="19.95" customHeight="1">
      <c r="B108" s="114"/>
      <c r="D108" s="115" t="s">
        <v>2748</v>
      </c>
      <c r="E108" s="116"/>
      <c r="F108" s="116"/>
      <c r="G108" s="116"/>
      <c r="H108" s="116"/>
      <c r="I108" s="116"/>
      <c r="J108" s="117">
        <f>J175</f>
        <v>0</v>
      </c>
      <c r="L108" s="114"/>
    </row>
    <row r="109" spans="2:47" s="9" customFormat="1" ht="19.95" customHeight="1">
      <c r="B109" s="114"/>
      <c r="D109" s="115" t="s">
        <v>2749</v>
      </c>
      <c r="E109" s="116"/>
      <c r="F109" s="116"/>
      <c r="G109" s="116"/>
      <c r="H109" s="116"/>
      <c r="I109" s="116"/>
      <c r="J109" s="117">
        <f>J184</f>
        <v>0</v>
      </c>
      <c r="L109" s="114"/>
    </row>
    <row r="110" spans="2:47" s="9" customFormat="1" ht="19.95" customHeight="1">
      <c r="B110" s="114"/>
      <c r="D110" s="115" t="s">
        <v>2750</v>
      </c>
      <c r="E110" s="116"/>
      <c r="F110" s="116"/>
      <c r="G110" s="116"/>
      <c r="H110" s="116"/>
      <c r="I110" s="116"/>
      <c r="J110" s="117">
        <f>J188</f>
        <v>0</v>
      </c>
      <c r="L110" s="114"/>
    </row>
    <row r="111" spans="2:47" s="9" customFormat="1" ht="19.95" customHeight="1">
      <c r="B111" s="114"/>
      <c r="D111" s="115" t="s">
        <v>545</v>
      </c>
      <c r="E111" s="116"/>
      <c r="F111" s="116"/>
      <c r="G111" s="116"/>
      <c r="H111" s="116"/>
      <c r="I111" s="116"/>
      <c r="J111" s="117">
        <f>J193</f>
        <v>0</v>
      </c>
      <c r="L111" s="114"/>
    </row>
    <row r="112" spans="2:47" s="1" customFormat="1" ht="21.75" customHeight="1">
      <c r="B112" s="28"/>
      <c r="L112" s="28"/>
    </row>
    <row r="113" spans="2:12" s="1" customFormat="1" ht="6.9" customHeight="1">
      <c r="B113" s="43"/>
      <c r="C113" s="44"/>
      <c r="D113" s="44"/>
      <c r="E113" s="44"/>
      <c r="F113" s="44"/>
      <c r="G113" s="44"/>
      <c r="H113" s="44"/>
      <c r="I113" s="44"/>
      <c r="J113" s="44"/>
      <c r="K113" s="44"/>
      <c r="L113" s="28"/>
    </row>
    <row r="117" spans="2:12" s="1" customFormat="1" ht="6.9" customHeight="1">
      <c r="B117" s="45"/>
      <c r="C117" s="46"/>
      <c r="D117" s="46"/>
      <c r="E117" s="46"/>
      <c r="F117" s="46"/>
      <c r="G117" s="46"/>
      <c r="H117" s="46"/>
      <c r="I117" s="46"/>
      <c r="J117" s="46"/>
      <c r="K117" s="46"/>
      <c r="L117" s="28"/>
    </row>
    <row r="118" spans="2:12" s="1" customFormat="1" ht="24.9" customHeight="1">
      <c r="B118" s="28"/>
      <c r="C118" s="17" t="s">
        <v>303</v>
      </c>
      <c r="L118" s="28"/>
    </row>
    <row r="119" spans="2:12" s="1" customFormat="1" ht="6.9" customHeight="1">
      <c r="B119" s="28"/>
      <c r="L119" s="28"/>
    </row>
    <row r="120" spans="2:12" s="1" customFormat="1" ht="12" customHeight="1">
      <c r="B120" s="28"/>
      <c r="C120" s="23" t="s">
        <v>15</v>
      </c>
      <c r="L120" s="28"/>
    </row>
    <row r="121" spans="2:12" s="1" customFormat="1" ht="16.5" customHeight="1">
      <c r="B121" s="28"/>
      <c r="E121" s="226" t="str">
        <f>E7</f>
        <v>Archeoskanzen Bojná</v>
      </c>
      <c r="F121" s="227"/>
      <c r="G121" s="227"/>
      <c r="H121" s="227"/>
      <c r="L121" s="28"/>
    </row>
    <row r="122" spans="2:12" ht="12" customHeight="1">
      <c r="B122" s="16"/>
      <c r="C122" s="23" t="s">
        <v>287</v>
      </c>
      <c r="L122" s="16"/>
    </row>
    <row r="123" spans="2:12" s="1" customFormat="1" ht="16.5" customHeight="1">
      <c r="B123" s="28"/>
      <c r="E123" s="226" t="s">
        <v>2628</v>
      </c>
      <c r="F123" s="228"/>
      <c r="G123" s="228"/>
      <c r="H123" s="228"/>
      <c r="L123" s="28"/>
    </row>
    <row r="124" spans="2:12" s="1" customFormat="1" ht="12" customHeight="1">
      <c r="B124" s="28"/>
      <c r="C124" s="23" t="s">
        <v>289</v>
      </c>
      <c r="L124" s="28"/>
    </row>
    <row r="125" spans="2:12" s="1" customFormat="1" ht="16.5" customHeight="1">
      <c r="B125" s="28"/>
      <c r="E125" s="208" t="str">
        <f>E11</f>
        <v>SO-3.2 - Pódium</v>
      </c>
      <c r="F125" s="228"/>
      <c r="G125" s="228"/>
      <c r="H125" s="228"/>
      <c r="L125" s="28"/>
    </row>
    <row r="126" spans="2:12" s="1" customFormat="1" ht="6.9" customHeight="1">
      <c r="B126" s="28"/>
      <c r="L126" s="28"/>
    </row>
    <row r="127" spans="2:12" s="1" customFormat="1" ht="12" customHeight="1">
      <c r="B127" s="28"/>
      <c r="C127" s="23" t="s">
        <v>19</v>
      </c>
      <c r="F127" s="21" t="str">
        <f>F14</f>
        <v>okrajová časť obce Bojná</v>
      </c>
      <c r="I127" s="23" t="s">
        <v>21</v>
      </c>
      <c r="J127" s="51" t="str">
        <f>IF(J14="","",J14)</f>
        <v>19. 6. 2024</v>
      </c>
      <c r="L127" s="28"/>
    </row>
    <row r="128" spans="2:12" s="1" customFormat="1" ht="6.9" customHeight="1">
      <c r="B128" s="28"/>
      <c r="L128" s="28"/>
    </row>
    <row r="129" spans="2:65" s="1" customFormat="1" ht="40.049999999999997" customHeight="1">
      <c r="B129" s="28"/>
      <c r="C129" s="23" t="s">
        <v>23</v>
      </c>
      <c r="F129" s="21" t="str">
        <f>E17</f>
        <v>Obec Bojná, 201 Bojná, 956 01 Bojná</v>
      </c>
      <c r="I129" s="23" t="s">
        <v>29</v>
      </c>
      <c r="J129" s="26" t="str">
        <f>E23</f>
        <v>Projekt design s.r.o., Brezová 89/1B, Tovarníky</v>
      </c>
      <c r="L129" s="28"/>
    </row>
    <row r="130" spans="2:65" s="1" customFormat="1" ht="40.049999999999997" customHeight="1">
      <c r="B130" s="28"/>
      <c r="C130" s="23" t="s">
        <v>27</v>
      </c>
      <c r="F130" s="21" t="str">
        <f>IF(E20="","",E20)</f>
        <v>Vyplň údaj</v>
      </c>
      <c r="I130" s="23" t="s">
        <v>32</v>
      </c>
      <c r="J130" s="26" t="str">
        <f>E26</f>
        <v>Projekt design s.r.o., Brezová 89/1B, Tovarníky</v>
      </c>
      <c r="L130" s="28"/>
    </row>
    <row r="131" spans="2:65" s="1" customFormat="1" ht="10.35" customHeight="1">
      <c r="B131" s="28"/>
      <c r="L131" s="28"/>
    </row>
    <row r="132" spans="2:65" s="10" customFormat="1" ht="29.25" customHeight="1">
      <c r="B132" s="118"/>
      <c r="C132" s="119" t="s">
        <v>304</v>
      </c>
      <c r="D132" s="120" t="s">
        <v>60</v>
      </c>
      <c r="E132" s="120" t="s">
        <v>56</v>
      </c>
      <c r="F132" s="120" t="s">
        <v>7531</v>
      </c>
      <c r="G132" s="120" t="s">
        <v>305</v>
      </c>
      <c r="H132" s="120" t="s">
        <v>306</v>
      </c>
      <c r="I132" s="120" t="s">
        <v>307</v>
      </c>
      <c r="J132" s="121" t="s">
        <v>295</v>
      </c>
      <c r="K132" s="122" t="s">
        <v>308</v>
      </c>
      <c r="L132" s="118"/>
      <c r="M132" s="58" t="s">
        <v>1</v>
      </c>
      <c r="N132" s="59" t="s">
        <v>39</v>
      </c>
      <c r="O132" s="59" t="s">
        <v>309</v>
      </c>
      <c r="P132" s="59" t="s">
        <v>310</v>
      </c>
      <c r="Q132" s="59" t="s">
        <v>311</v>
      </c>
      <c r="R132" s="59" t="s">
        <v>312</v>
      </c>
      <c r="S132" s="59" t="s">
        <v>313</v>
      </c>
      <c r="T132" s="60" t="s">
        <v>314</v>
      </c>
    </row>
    <row r="133" spans="2:65" s="1" customFormat="1" ht="22.8" customHeight="1">
      <c r="B133" s="28"/>
      <c r="C133" s="63" t="s">
        <v>296</v>
      </c>
      <c r="J133" s="123">
        <f>BK133</f>
        <v>0</v>
      </c>
      <c r="L133" s="28"/>
      <c r="M133" s="61"/>
      <c r="N133" s="52"/>
      <c r="O133" s="52"/>
      <c r="P133" s="124">
        <f>P134+P162</f>
        <v>0</v>
      </c>
      <c r="Q133" s="52"/>
      <c r="R133" s="124">
        <f>R134+R162</f>
        <v>232.48432880394</v>
      </c>
      <c r="S133" s="52"/>
      <c r="T133" s="125">
        <f>T134+T162</f>
        <v>0</v>
      </c>
      <c r="AT133" s="13" t="s">
        <v>74</v>
      </c>
      <c r="AU133" s="13" t="s">
        <v>297</v>
      </c>
      <c r="BK133" s="126">
        <f>BK134+BK162</f>
        <v>0</v>
      </c>
    </row>
    <row r="134" spans="2:65" s="11" customFormat="1" ht="25.95" customHeight="1">
      <c r="B134" s="127"/>
      <c r="D134" s="128" t="s">
        <v>74</v>
      </c>
      <c r="E134" s="129" t="s">
        <v>315</v>
      </c>
      <c r="F134" s="129" t="s">
        <v>316</v>
      </c>
      <c r="I134" s="130"/>
      <c r="J134" s="131">
        <f>BK134</f>
        <v>0</v>
      </c>
      <c r="L134" s="127"/>
      <c r="M134" s="132"/>
      <c r="P134" s="133">
        <f>P135+P144+P156+P158+P160</f>
        <v>0</v>
      </c>
      <c r="R134" s="133">
        <f>R135+R144+R156+R158+R160</f>
        <v>208.84614440570002</v>
      </c>
      <c r="T134" s="134">
        <f>T135+T144+T156+T158+T160</f>
        <v>0</v>
      </c>
      <c r="AR134" s="128" t="s">
        <v>82</v>
      </c>
      <c r="AT134" s="135" t="s">
        <v>74</v>
      </c>
      <c r="AU134" s="135" t="s">
        <v>75</v>
      </c>
      <c r="AY134" s="128" t="s">
        <v>317</v>
      </c>
      <c r="BK134" s="136">
        <f>BK135+BK144+BK156+BK158+BK160</f>
        <v>0</v>
      </c>
    </row>
    <row r="135" spans="2:65" s="11" customFormat="1" ht="22.8" customHeight="1">
      <c r="B135" s="127"/>
      <c r="D135" s="128" t="s">
        <v>74</v>
      </c>
      <c r="E135" s="137" t="s">
        <v>82</v>
      </c>
      <c r="F135" s="137" t="s">
        <v>2637</v>
      </c>
      <c r="I135" s="130"/>
      <c r="J135" s="138">
        <f>BK135</f>
        <v>0</v>
      </c>
      <c r="L135" s="127"/>
      <c r="M135" s="132"/>
      <c r="P135" s="133">
        <f>SUM(P136:P143)</f>
        <v>0</v>
      </c>
      <c r="R135" s="133">
        <f>SUM(R136:R143)</f>
        <v>66.018000000000001</v>
      </c>
      <c r="T135" s="134">
        <f>SUM(T136:T143)</f>
        <v>0</v>
      </c>
      <c r="AR135" s="128" t="s">
        <v>82</v>
      </c>
      <c r="AT135" s="135" t="s">
        <v>74</v>
      </c>
      <c r="AU135" s="135" t="s">
        <v>82</v>
      </c>
      <c r="AY135" s="128" t="s">
        <v>317</v>
      </c>
      <c r="BK135" s="136">
        <f>SUM(BK136:BK143)</f>
        <v>0</v>
      </c>
    </row>
    <row r="136" spans="2:65" s="1" customFormat="1" ht="33" customHeight="1">
      <c r="B136" s="139"/>
      <c r="C136" s="140" t="s">
        <v>82</v>
      </c>
      <c r="D136" s="140" t="s">
        <v>319</v>
      </c>
      <c r="E136" s="141" t="s">
        <v>2638</v>
      </c>
      <c r="F136" s="142" t="s">
        <v>2639</v>
      </c>
      <c r="G136" s="143" t="s">
        <v>322</v>
      </c>
      <c r="H136" s="144">
        <v>25.75</v>
      </c>
      <c r="I136" s="145"/>
      <c r="J136" s="146">
        <f t="shared" ref="J136:J143" si="0">ROUND(I136*H136,2)</f>
        <v>0</v>
      </c>
      <c r="K136" s="147"/>
      <c r="L136" s="28"/>
      <c r="M136" s="148" t="s">
        <v>1</v>
      </c>
      <c r="N136" s="149" t="s">
        <v>41</v>
      </c>
      <c r="P136" s="150">
        <f t="shared" ref="P136:P143" si="1">O136*H136</f>
        <v>0</v>
      </c>
      <c r="Q136" s="150">
        <v>0</v>
      </c>
      <c r="R136" s="150">
        <f t="shared" ref="R136:R143" si="2">Q136*H136</f>
        <v>0</v>
      </c>
      <c r="S136" s="150">
        <v>0</v>
      </c>
      <c r="T136" s="151">
        <f t="shared" ref="T136:T143" si="3">S136*H136</f>
        <v>0</v>
      </c>
      <c r="AR136" s="152" t="s">
        <v>259</v>
      </c>
      <c r="AT136" s="152" t="s">
        <v>319</v>
      </c>
      <c r="AU136" s="152" t="s">
        <v>87</v>
      </c>
      <c r="AY136" s="13" t="s">
        <v>317</v>
      </c>
      <c r="BE136" s="153">
        <f t="shared" ref="BE136:BE143" si="4">IF(N136="základná",J136,0)</f>
        <v>0</v>
      </c>
      <c r="BF136" s="153">
        <f t="shared" ref="BF136:BF143" si="5">IF(N136="znížená",J136,0)</f>
        <v>0</v>
      </c>
      <c r="BG136" s="153">
        <f t="shared" ref="BG136:BG143" si="6">IF(N136="zákl. prenesená",J136,0)</f>
        <v>0</v>
      </c>
      <c r="BH136" s="153">
        <f t="shared" ref="BH136:BH143" si="7">IF(N136="zníž. prenesená",J136,0)</f>
        <v>0</v>
      </c>
      <c r="BI136" s="153">
        <f t="shared" ref="BI136:BI143" si="8">IF(N136="nulová",J136,0)</f>
        <v>0</v>
      </c>
      <c r="BJ136" s="13" t="s">
        <v>87</v>
      </c>
      <c r="BK136" s="153">
        <f t="shared" ref="BK136:BK143" si="9">ROUND(I136*H136,2)</f>
        <v>0</v>
      </c>
      <c r="BL136" s="13" t="s">
        <v>259</v>
      </c>
      <c r="BM136" s="152" t="s">
        <v>2751</v>
      </c>
    </row>
    <row r="137" spans="2:65" s="1" customFormat="1" ht="21.75" customHeight="1">
      <c r="B137" s="139"/>
      <c r="C137" s="140" t="s">
        <v>87</v>
      </c>
      <c r="D137" s="140" t="s">
        <v>319</v>
      </c>
      <c r="E137" s="141" t="s">
        <v>2752</v>
      </c>
      <c r="F137" s="142" t="s">
        <v>2753</v>
      </c>
      <c r="G137" s="143" t="s">
        <v>322</v>
      </c>
      <c r="H137" s="144">
        <v>12.634</v>
      </c>
      <c r="I137" s="145"/>
      <c r="J137" s="146">
        <f t="shared" si="0"/>
        <v>0</v>
      </c>
      <c r="K137" s="147"/>
      <c r="L137" s="28"/>
      <c r="M137" s="148" t="s">
        <v>1</v>
      </c>
      <c r="N137" s="149" t="s">
        <v>41</v>
      </c>
      <c r="P137" s="150">
        <f t="shared" si="1"/>
        <v>0</v>
      </c>
      <c r="Q137" s="150">
        <v>0</v>
      </c>
      <c r="R137" s="150">
        <f t="shared" si="2"/>
        <v>0</v>
      </c>
      <c r="S137" s="150">
        <v>0</v>
      </c>
      <c r="T137" s="151">
        <f t="shared" si="3"/>
        <v>0</v>
      </c>
      <c r="AR137" s="152" t="s">
        <v>259</v>
      </c>
      <c r="AT137" s="152" t="s">
        <v>319</v>
      </c>
      <c r="AU137" s="152" t="s">
        <v>87</v>
      </c>
      <c r="AY137" s="13" t="s">
        <v>317</v>
      </c>
      <c r="BE137" s="153">
        <f t="shared" si="4"/>
        <v>0</v>
      </c>
      <c r="BF137" s="153">
        <f t="shared" si="5"/>
        <v>0</v>
      </c>
      <c r="BG137" s="153">
        <f t="shared" si="6"/>
        <v>0</v>
      </c>
      <c r="BH137" s="153">
        <f t="shared" si="7"/>
        <v>0</v>
      </c>
      <c r="BI137" s="153">
        <f t="shared" si="8"/>
        <v>0</v>
      </c>
      <c r="BJ137" s="13" t="s">
        <v>87</v>
      </c>
      <c r="BK137" s="153">
        <f t="shared" si="9"/>
        <v>0</v>
      </c>
      <c r="BL137" s="13" t="s">
        <v>259</v>
      </c>
      <c r="BM137" s="152" t="s">
        <v>2754</v>
      </c>
    </row>
    <row r="138" spans="2:65" s="1" customFormat="1" ht="37.799999999999997" customHeight="1">
      <c r="B138" s="139"/>
      <c r="C138" s="140" t="s">
        <v>92</v>
      </c>
      <c r="D138" s="140" t="s">
        <v>319</v>
      </c>
      <c r="E138" s="141" t="s">
        <v>2755</v>
      </c>
      <c r="F138" s="142" t="s">
        <v>2756</v>
      </c>
      <c r="G138" s="143" t="s">
        <v>322</v>
      </c>
      <c r="H138" s="144">
        <v>6.3170000000000002</v>
      </c>
      <c r="I138" s="145"/>
      <c r="J138" s="146">
        <f t="shared" si="0"/>
        <v>0</v>
      </c>
      <c r="K138" s="147"/>
      <c r="L138" s="28"/>
      <c r="M138" s="148" t="s">
        <v>1</v>
      </c>
      <c r="N138" s="149" t="s">
        <v>41</v>
      </c>
      <c r="P138" s="150">
        <f t="shared" si="1"/>
        <v>0</v>
      </c>
      <c r="Q138" s="150">
        <v>0</v>
      </c>
      <c r="R138" s="150">
        <f t="shared" si="2"/>
        <v>0</v>
      </c>
      <c r="S138" s="150">
        <v>0</v>
      </c>
      <c r="T138" s="151">
        <f t="shared" si="3"/>
        <v>0</v>
      </c>
      <c r="AR138" s="152" t="s">
        <v>259</v>
      </c>
      <c r="AT138" s="152" t="s">
        <v>319</v>
      </c>
      <c r="AU138" s="152" t="s">
        <v>87</v>
      </c>
      <c r="AY138" s="13" t="s">
        <v>317</v>
      </c>
      <c r="BE138" s="153">
        <f t="shared" si="4"/>
        <v>0</v>
      </c>
      <c r="BF138" s="153">
        <f t="shared" si="5"/>
        <v>0</v>
      </c>
      <c r="BG138" s="153">
        <f t="shared" si="6"/>
        <v>0</v>
      </c>
      <c r="BH138" s="153">
        <f t="shared" si="7"/>
        <v>0</v>
      </c>
      <c r="BI138" s="153">
        <f t="shared" si="8"/>
        <v>0</v>
      </c>
      <c r="BJ138" s="13" t="s">
        <v>87</v>
      </c>
      <c r="BK138" s="153">
        <f t="shared" si="9"/>
        <v>0</v>
      </c>
      <c r="BL138" s="13" t="s">
        <v>259</v>
      </c>
      <c r="BM138" s="152" t="s">
        <v>2757</v>
      </c>
    </row>
    <row r="139" spans="2:65" s="1" customFormat="1" ht="24.15" customHeight="1">
      <c r="B139" s="139"/>
      <c r="C139" s="140" t="s">
        <v>259</v>
      </c>
      <c r="D139" s="140" t="s">
        <v>319</v>
      </c>
      <c r="E139" s="141" t="s">
        <v>2656</v>
      </c>
      <c r="F139" s="142" t="s">
        <v>2657</v>
      </c>
      <c r="G139" s="143" t="s">
        <v>322</v>
      </c>
      <c r="H139" s="144">
        <v>16.408000000000001</v>
      </c>
      <c r="I139" s="145"/>
      <c r="J139" s="146">
        <f t="shared" si="0"/>
        <v>0</v>
      </c>
      <c r="K139" s="147"/>
      <c r="L139" s="28"/>
      <c r="M139" s="148" t="s">
        <v>1</v>
      </c>
      <c r="N139" s="149" t="s">
        <v>41</v>
      </c>
      <c r="P139" s="150">
        <f t="shared" si="1"/>
        <v>0</v>
      </c>
      <c r="Q139" s="150">
        <v>0</v>
      </c>
      <c r="R139" s="150">
        <f t="shared" si="2"/>
        <v>0</v>
      </c>
      <c r="S139" s="150">
        <v>0</v>
      </c>
      <c r="T139" s="151">
        <f t="shared" si="3"/>
        <v>0</v>
      </c>
      <c r="AR139" s="152" t="s">
        <v>259</v>
      </c>
      <c r="AT139" s="152" t="s">
        <v>319</v>
      </c>
      <c r="AU139" s="152" t="s">
        <v>87</v>
      </c>
      <c r="AY139" s="13" t="s">
        <v>317</v>
      </c>
      <c r="BE139" s="153">
        <f t="shared" si="4"/>
        <v>0</v>
      </c>
      <c r="BF139" s="153">
        <f t="shared" si="5"/>
        <v>0</v>
      </c>
      <c r="BG139" s="153">
        <f t="shared" si="6"/>
        <v>0</v>
      </c>
      <c r="BH139" s="153">
        <f t="shared" si="7"/>
        <v>0</v>
      </c>
      <c r="BI139" s="153">
        <f t="shared" si="8"/>
        <v>0</v>
      </c>
      <c r="BJ139" s="13" t="s">
        <v>87</v>
      </c>
      <c r="BK139" s="153">
        <f t="shared" si="9"/>
        <v>0</v>
      </c>
      <c r="BL139" s="13" t="s">
        <v>259</v>
      </c>
      <c r="BM139" s="152" t="s">
        <v>2758</v>
      </c>
    </row>
    <row r="140" spans="2:65" s="1" customFormat="1" ht="21.75" customHeight="1">
      <c r="B140" s="139"/>
      <c r="C140" s="140" t="s">
        <v>262</v>
      </c>
      <c r="D140" s="140" t="s">
        <v>319</v>
      </c>
      <c r="E140" s="141" t="s">
        <v>2659</v>
      </c>
      <c r="F140" s="142" t="s">
        <v>2660</v>
      </c>
      <c r="G140" s="143" t="s">
        <v>322</v>
      </c>
      <c r="H140" s="144">
        <v>16.408000000000001</v>
      </c>
      <c r="I140" s="145"/>
      <c r="J140" s="146">
        <f t="shared" si="0"/>
        <v>0</v>
      </c>
      <c r="K140" s="147"/>
      <c r="L140" s="28"/>
      <c r="M140" s="148" t="s">
        <v>1</v>
      </c>
      <c r="N140" s="149" t="s">
        <v>41</v>
      </c>
      <c r="P140" s="150">
        <f t="shared" si="1"/>
        <v>0</v>
      </c>
      <c r="Q140" s="150">
        <v>0</v>
      </c>
      <c r="R140" s="150">
        <f t="shared" si="2"/>
        <v>0</v>
      </c>
      <c r="S140" s="150">
        <v>0</v>
      </c>
      <c r="T140" s="151">
        <f t="shared" si="3"/>
        <v>0</v>
      </c>
      <c r="AR140" s="152" t="s">
        <v>259</v>
      </c>
      <c r="AT140" s="152" t="s">
        <v>319</v>
      </c>
      <c r="AU140" s="152" t="s">
        <v>87</v>
      </c>
      <c r="AY140" s="13" t="s">
        <v>317</v>
      </c>
      <c r="BE140" s="153">
        <f t="shared" si="4"/>
        <v>0</v>
      </c>
      <c r="BF140" s="153">
        <f t="shared" si="5"/>
        <v>0</v>
      </c>
      <c r="BG140" s="153">
        <f t="shared" si="6"/>
        <v>0</v>
      </c>
      <c r="BH140" s="153">
        <f t="shared" si="7"/>
        <v>0</v>
      </c>
      <c r="BI140" s="153">
        <f t="shared" si="8"/>
        <v>0</v>
      </c>
      <c r="BJ140" s="13" t="s">
        <v>87</v>
      </c>
      <c r="BK140" s="153">
        <f t="shared" si="9"/>
        <v>0</v>
      </c>
      <c r="BL140" s="13" t="s">
        <v>259</v>
      </c>
      <c r="BM140" s="152" t="s">
        <v>2759</v>
      </c>
    </row>
    <row r="141" spans="2:65" s="1" customFormat="1" ht="24.15" customHeight="1">
      <c r="B141" s="139"/>
      <c r="C141" s="140" t="s">
        <v>265</v>
      </c>
      <c r="D141" s="140" t="s">
        <v>319</v>
      </c>
      <c r="E141" s="141" t="s">
        <v>2760</v>
      </c>
      <c r="F141" s="142" t="s">
        <v>2761</v>
      </c>
      <c r="G141" s="143" t="s">
        <v>322</v>
      </c>
      <c r="H141" s="144">
        <v>34.93</v>
      </c>
      <c r="I141" s="145"/>
      <c r="J141" s="146">
        <f t="shared" si="0"/>
        <v>0</v>
      </c>
      <c r="K141" s="147"/>
      <c r="L141" s="28"/>
      <c r="M141" s="148" t="s">
        <v>1</v>
      </c>
      <c r="N141" s="149" t="s">
        <v>41</v>
      </c>
      <c r="P141" s="150">
        <f t="shared" si="1"/>
        <v>0</v>
      </c>
      <c r="Q141" s="150">
        <v>0</v>
      </c>
      <c r="R141" s="150">
        <f t="shared" si="2"/>
        <v>0</v>
      </c>
      <c r="S141" s="150">
        <v>0</v>
      </c>
      <c r="T141" s="151">
        <f t="shared" si="3"/>
        <v>0</v>
      </c>
      <c r="AR141" s="152" t="s">
        <v>259</v>
      </c>
      <c r="AT141" s="152" t="s">
        <v>319</v>
      </c>
      <c r="AU141" s="152" t="s">
        <v>87</v>
      </c>
      <c r="AY141" s="13" t="s">
        <v>317</v>
      </c>
      <c r="BE141" s="153">
        <f t="shared" si="4"/>
        <v>0</v>
      </c>
      <c r="BF141" s="153">
        <f t="shared" si="5"/>
        <v>0</v>
      </c>
      <c r="BG141" s="153">
        <f t="shared" si="6"/>
        <v>0</v>
      </c>
      <c r="BH141" s="153">
        <f t="shared" si="7"/>
        <v>0</v>
      </c>
      <c r="BI141" s="153">
        <f t="shared" si="8"/>
        <v>0</v>
      </c>
      <c r="BJ141" s="13" t="s">
        <v>87</v>
      </c>
      <c r="BK141" s="153">
        <f t="shared" si="9"/>
        <v>0</v>
      </c>
      <c r="BL141" s="13" t="s">
        <v>259</v>
      </c>
      <c r="BM141" s="152" t="s">
        <v>2762</v>
      </c>
    </row>
    <row r="142" spans="2:65" s="1" customFormat="1" ht="16.5" customHeight="1">
      <c r="B142" s="139"/>
      <c r="C142" s="154" t="s">
        <v>268</v>
      </c>
      <c r="D142" s="154" t="s">
        <v>353</v>
      </c>
      <c r="E142" s="155" t="s">
        <v>354</v>
      </c>
      <c r="F142" s="156" t="s">
        <v>355</v>
      </c>
      <c r="G142" s="157" t="s">
        <v>356</v>
      </c>
      <c r="H142" s="158">
        <v>66.018000000000001</v>
      </c>
      <c r="I142" s="159"/>
      <c r="J142" s="160">
        <f t="shared" si="0"/>
        <v>0</v>
      </c>
      <c r="K142" s="161"/>
      <c r="L142" s="162"/>
      <c r="M142" s="163" t="s">
        <v>1</v>
      </c>
      <c r="N142" s="164" t="s">
        <v>41</v>
      </c>
      <c r="P142" s="150">
        <f t="shared" si="1"/>
        <v>0</v>
      </c>
      <c r="Q142" s="150">
        <v>1</v>
      </c>
      <c r="R142" s="150">
        <f t="shared" si="2"/>
        <v>66.018000000000001</v>
      </c>
      <c r="S142" s="150">
        <v>0</v>
      </c>
      <c r="T142" s="151">
        <f t="shared" si="3"/>
        <v>0</v>
      </c>
      <c r="AR142" s="152" t="s">
        <v>271</v>
      </c>
      <c r="AT142" s="152" t="s">
        <v>353</v>
      </c>
      <c r="AU142" s="152" t="s">
        <v>87</v>
      </c>
      <c r="AY142" s="13" t="s">
        <v>317</v>
      </c>
      <c r="BE142" s="153">
        <f t="shared" si="4"/>
        <v>0</v>
      </c>
      <c r="BF142" s="153">
        <f t="shared" si="5"/>
        <v>0</v>
      </c>
      <c r="BG142" s="153">
        <f t="shared" si="6"/>
        <v>0</v>
      </c>
      <c r="BH142" s="153">
        <f t="shared" si="7"/>
        <v>0</v>
      </c>
      <c r="BI142" s="153">
        <f t="shared" si="8"/>
        <v>0</v>
      </c>
      <c r="BJ142" s="13" t="s">
        <v>87</v>
      </c>
      <c r="BK142" s="153">
        <f t="shared" si="9"/>
        <v>0</v>
      </c>
      <c r="BL142" s="13" t="s">
        <v>259</v>
      </c>
      <c r="BM142" s="152" t="s">
        <v>2763</v>
      </c>
    </row>
    <row r="143" spans="2:65" s="1" customFormat="1" ht="24.15" customHeight="1">
      <c r="B143" s="139"/>
      <c r="C143" s="140" t="s">
        <v>271</v>
      </c>
      <c r="D143" s="140" t="s">
        <v>319</v>
      </c>
      <c r="E143" s="141" t="s">
        <v>2760</v>
      </c>
      <c r="F143" s="142" t="s">
        <v>2761</v>
      </c>
      <c r="G143" s="143" t="s">
        <v>322</v>
      </c>
      <c r="H143" s="144">
        <v>3.774</v>
      </c>
      <c r="I143" s="145"/>
      <c r="J143" s="146">
        <f t="shared" si="0"/>
        <v>0</v>
      </c>
      <c r="K143" s="147"/>
      <c r="L143" s="28"/>
      <c r="M143" s="148" t="s">
        <v>1</v>
      </c>
      <c r="N143" s="149" t="s">
        <v>41</v>
      </c>
      <c r="P143" s="150">
        <f t="shared" si="1"/>
        <v>0</v>
      </c>
      <c r="Q143" s="150">
        <v>0</v>
      </c>
      <c r="R143" s="150">
        <f t="shared" si="2"/>
        <v>0</v>
      </c>
      <c r="S143" s="150">
        <v>0</v>
      </c>
      <c r="T143" s="151">
        <f t="shared" si="3"/>
        <v>0</v>
      </c>
      <c r="AR143" s="152" t="s">
        <v>259</v>
      </c>
      <c r="AT143" s="152" t="s">
        <v>319</v>
      </c>
      <c r="AU143" s="152" t="s">
        <v>87</v>
      </c>
      <c r="AY143" s="13" t="s">
        <v>317</v>
      </c>
      <c r="BE143" s="153">
        <f t="shared" si="4"/>
        <v>0</v>
      </c>
      <c r="BF143" s="153">
        <f t="shared" si="5"/>
        <v>0</v>
      </c>
      <c r="BG143" s="153">
        <f t="shared" si="6"/>
        <v>0</v>
      </c>
      <c r="BH143" s="153">
        <f t="shared" si="7"/>
        <v>0</v>
      </c>
      <c r="BI143" s="153">
        <f t="shared" si="8"/>
        <v>0</v>
      </c>
      <c r="BJ143" s="13" t="s">
        <v>87</v>
      </c>
      <c r="BK143" s="153">
        <f t="shared" si="9"/>
        <v>0</v>
      </c>
      <c r="BL143" s="13" t="s">
        <v>259</v>
      </c>
      <c r="BM143" s="152" t="s">
        <v>2764</v>
      </c>
    </row>
    <row r="144" spans="2:65" s="11" customFormat="1" ht="22.8" customHeight="1">
      <c r="B144" s="127"/>
      <c r="D144" s="128" t="s">
        <v>74</v>
      </c>
      <c r="E144" s="137" t="s">
        <v>87</v>
      </c>
      <c r="F144" s="137" t="s">
        <v>2702</v>
      </c>
      <c r="I144" s="130"/>
      <c r="J144" s="138">
        <f>BK144</f>
        <v>0</v>
      </c>
      <c r="L144" s="127"/>
      <c r="M144" s="132"/>
      <c r="P144" s="133">
        <f>SUM(P145:P155)</f>
        <v>0</v>
      </c>
      <c r="R144" s="133">
        <f>SUM(R145:R155)</f>
        <v>142.7087468057</v>
      </c>
      <c r="T144" s="134">
        <f>SUM(T145:T155)</f>
        <v>0</v>
      </c>
      <c r="AR144" s="128" t="s">
        <v>82</v>
      </c>
      <c r="AT144" s="135" t="s">
        <v>74</v>
      </c>
      <c r="AU144" s="135" t="s">
        <v>82</v>
      </c>
      <c r="AY144" s="128" t="s">
        <v>317</v>
      </c>
      <c r="BK144" s="136">
        <f>SUM(BK145:BK155)</f>
        <v>0</v>
      </c>
    </row>
    <row r="145" spans="2:65" s="1" customFormat="1" ht="24.15" customHeight="1">
      <c r="B145" s="139"/>
      <c r="C145" s="140" t="s">
        <v>274</v>
      </c>
      <c r="D145" s="140" t="s">
        <v>319</v>
      </c>
      <c r="E145" s="141" t="s">
        <v>2703</v>
      </c>
      <c r="F145" s="142" t="s">
        <v>2704</v>
      </c>
      <c r="G145" s="143" t="s">
        <v>322</v>
      </c>
      <c r="H145" s="144">
        <v>24.280999999999999</v>
      </c>
      <c r="I145" s="145"/>
      <c r="J145" s="146">
        <f t="shared" ref="J145:J155" si="10">ROUND(I145*H145,2)</f>
        <v>0</v>
      </c>
      <c r="K145" s="147"/>
      <c r="L145" s="28"/>
      <c r="M145" s="148" t="s">
        <v>1</v>
      </c>
      <c r="N145" s="149" t="s">
        <v>41</v>
      </c>
      <c r="P145" s="150">
        <f t="shared" ref="P145:P155" si="11">O145*H145</f>
        <v>0</v>
      </c>
      <c r="Q145" s="150">
        <v>2.0699999999999998</v>
      </c>
      <c r="R145" s="150">
        <f t="shared" ref="R145:R155" si="12">Q145*H145</f>
        <v>50.261669999999995</v>
      </c>
      <c r="S145" s="150">
        <v>0</v>
      </c>
      <c r="T145" s="151">
        <f t="shared" ref="T145:T155" si="13">S145*H145</f>
        <v>0</v>
      </c>
      <c r="AR145" s="152" t="s">
        <v>259</v>
      </c>
      <c r="AT145" s="152" t="s">
        <v>319</v>
      </c>
      <c r="AU145" s="152" t="s">
        <v>87</v>
      </c>
      <c r="AY145" s="13" t="s">
        <v>317</v>
      </c>
      <c r="BE145" s="153">
        <f t="shared" ref="BE145:BE155" si="14">IF(N145="základná",J145,0)</f>
        <v>0</v>
      </c>
      <c r="BF145" s="153">
        <f t="shared" ref="BF145:BF155" si="15">IF(N145="znížená",J145,0)</f>
        <v>0</v>
      </c>
      <c r="BG145" s="153">
        <f t="shared" ref="BG145:BG155" si="16">IF(N145="zákl. prenesená",J145,0)</f>
        <v>0</v>
      </c>
      <c r="BH145" s="153">
        <f t="shared" ref="BH145:BH155" si="17">IF(N145="zníž. prenesená",J145,0)</f>
        <v>0</v>
      </c>
      <c r="BI145" s="153">
        <f t="shared" ref="BI145:BI155" si="18">IF(N145="nulová",J145,0)</f>
        <v>0</v>
      </c>
      <c r="BJ145" s="13" t="s">
        <v>87</v>
      </c>
      <c r="BK145" s="153">
        <f t="shared" ref="BK145:BK155" si="19">ROUND(I145*H145,2)</f>
        <v>0</v>
      </c>
      <c r="BL145" s="13" t="s">
        <v>259</v>
      </c>
      <c r="BM145" s="152" t="s">
        <v>2765</v>
      </c>
    </row>
    <row r="146" spans="2:65" s="1" customFormat="1" ht="24.15" customHeight="1">
      <c r="B146" s="139"/>
      <c r="C146" s="140" t="s">
        <v>277</v>
      </c>
      <c r="D146" s="140" t="s">
        <v>319</v>
      </c>
      <c r="E146" s="141" t="s">
        <v>2766</v>
      </c>
      <c r="F146" s="142" t="s">
        <v>1681</v>
      </c>
      <c r="G146" s="143" t="s">
        <v>322</v>
      </c>
      <c r="H146" s="144">
        <v>20.07</v>
      </c>
      <c r="I146" s="145"/>
      <c r="J146" s="146">
        <f t="shared" si="10"/>
        <v>0</v>
      </c>
      <c r="K146" s="147"/>
      <c r="L146" s="28"/>
      <c r="M146" s="148" t="s">
        <v>1</v>
      </c>
      <c r="N146" s="149" t="s">
        <v>41</v>
      </c>
      <c r="P146" s="150">
        <f t="shared" si="11"/>
        <v>0</v>
      </c>
      <c r="Q146" s="150">
        <v>2.4157202</v>
      </c>
      <c r="R146" s="150">
        <f t="shared" si="12"/>
        <v>48.483504414000002</v>
      </c>
      <c r="S146" s="150">
        <v>0</v>
      </c>
      <c r="T146" s="151">
        <f t="shared" si="13"/>
        <v>0</v>
      </c>
      <c r="AR146" s="152" t="s">
        <v>259</v>
      </c>
      <c r="AT146" s="152" t="s">
        <v>319</v>
      </c>
      <c r="AU146" s="152" t="s">
        <v>87</v>
      </c>
      <c r="AY146" s="13" t="s">
        <v>317</v>
      </c>
      <c r="BE146" s="153">
        <f t="shared" si="14"/>
        <v>0</v>
      </c>
      <c r="BF146" s="153">
        <f t="shared" si="15"/>
        <v>0</v>
      </c>
      <c r="BG146" s="153">
        <f t="shared" si="16"/>
        <v>0</v>
      </c>
      <c r="BH146" s="153">
        <f t="shared" si="17"/>
        <v>0</v>
      </c>
      <c r="BI146" s="153">
        <f t="shared" si="18"/>
        <v>0</v>
      </c>
      <c r="BJ146" s="13" t="s">
        <v>87</v>
      </c>
      <c r="BK146" s="153">
        <f t="shared" si="19"/>
        <v>0</v>
      </c>
      <c r="BL146" s="13" t="s">
        <v>259</v>
      </c>
      <c r="BM146" s="152" t="s">
        <v>2767</v>
      </c>
    </row>
    <row r="147" spans="2:65" s="1" customFormat="1" ht="24.15" customHeight="1">
      <c r="B147" s="139"/>
      <c r="C147" s="140" t="s">
        <v>280</v>
      </c>
      <c r="D147" s="140" t="s">
        <v>319</v>
      </c>
      <c r="E147" s="141" t="s">
        <v>2768</v>
      </c>
      <c r="F147" s="142" t="s">
        <v>2769</v>
      </c>
      <c r="G147" s="143" t="s">
        <v>375</v>
      </c>
      <c r="H147" s="144">
        <v>20.6</v>
      </c>
      <c r="I147" s="145"/>
      <c r="J147" s="146">
        <f t="shared" si="10"/>
        <v>0</v>
      </c>
      <c r="K147" s="147"/>
      <c r="L147" s="28"/>
      <c r="M147" s="148" t="s">
        <v>1</v>
      </c>
      <c r="N147" s="149" t="s">
        <v>41</v>
      </c>
      <c r="P147" s="150">
        <f t="shared" si="11"/>
        <v>0</v>
      </c>
      <c r="Q147" s="150">
        <v>3.7677600000000002E-3</v>
      </c>
      <c r="R147" s="150">
        <f t="shared" si="12"/>
        <v>7.7615856000000011E-2</v>
      </c>
      <c r="S147" s="150">
        <v>0</v>
      </c>
      <c r="T147" s="151">
        <f t="shared" si="13"/>
        <v>0</v>
      </c>
      <c r="AR147" s="152" t="s">
        <v>259</v>
      </c>
      <c r="AT147" s="152" t="s">
        <v>319</v>
      </c>
      <c r="AU147" s="152" t="s">
        <v>87</v>
      </c>
      <c r="AY147" s="13" t="s">
        <v>317</v>
      </c>
      <c r="BE147" s="153">
        <f t="shared" si="14"/>
        <v>0</v>
      </c>
      <c r="BF147" s="153">
        <f t="shared" si="15"/>
        <v>0</v>
      </c>
      <c r="BG147" s="153">
        <f t="shared" si="16"/>
        <v>0</v>
      </c>
      <c r="BH147" s="153">
        <f t="shared" si="17"/>
        <v>0</v>
      </c>
      <c r="BI147" s="153">
        <f t="shared" si="18"/>
        <v>0</v>
      </c>
      <c r="BJ147" s="13" t="s">
        <v>87</v>
      </c>
      <c r="BK147" s="153">
        <f t="shared" si="19"/>
        <v>0</v>
      </c>
      <c r="BL147" s="13" t="s">
        <v>259</v>
      </c>
      <c r="BM147" s="152" t="s">
        <v>2770</v>
      </c>
    </row>
    <row r="148" spans="2:65" s="1" customFormat="1" ht="24.15" customHeight="1">
      <c r="B148" s="139"/>
      <c r="C148" s="140" t="s">
        <v>358</v>
      </c>
      <c r="D148" s="140" t="s">
        <v>319</v>
      </c>
      <c r="E148" s="141" t="s">
        <v>2771</v>
      </c>
      <c r="F148" s="142" t="s">
        <v>2772</v>
      </c>
      <c r="G148" s="143" t="s">
        <v>375</v>
      </c>
      <c r="H148" s="144">
        <v>20.6</v>
      </c>
      <c r="I148" s="145"/>
      <c r="J148" s="146">
        <f t="shared" si="10"/>
        <v>0</v>
      </c>
      <c r="K148" s="147"/>
      <c r="L148" s="28"/>
      <c r="M148" s="148" t="s">
        <v>1</v>
      </c>
      <c r="N148" s="149" t="s">
        <v>41</v>
      </c>
      <c r="P148" s="150">
        <f t="shared" si="11"/>
        <v>0</v>
      </c>
      <c r="Q148" s="150">
        <v>0</v>
      </c>
      <c r="R148" s="150">
        <f t="shared" si="12"/>
        <v>0</v>
      </c>
      <c r="S148" s="150">
        <v>0</v>
      </c>
      <c r="T148" s="151">
        <f t="shared" si="13"/>
        <v>0</v>
      </c>
      <c r="AR148" s="152" t="s">
        <v>259</v>
      </c>
      <c r="AT148" s="152" t="s">
        <v>319</v>
      </c>
      <c r="AU148" s="152" t="s">
        <v>87</v>
      </c>
      <c r="AY148" s="13" t="s">
        <v>317</v>
      </c>
      <c r="BE148" s="153">
        <f t="shared" si="14"/>
        <v>0</v>
      </c>
      <c r="BF148" s="153">
        <f t="shared" si="15"/>
        <v>0</v>
      </c>
      <c r="BG148" s="153">
        <f t="shared" si="16"/>
        <v>0</v>
      </c>
      <c r="BH148" s="153">
        <f t="shared" si="17"/>
        <v>0</v>
      </c>
      <c r="BI148" s="153">
        <f t="shared" si="18"/>
        <v>0</v>
      </c>
      <c r="BJ148" s="13" t="s">
        <v>87</v>
      </c>
      <c r="BK148" s="153">
        <f t="shared" si="19"/>
        <v>0</v>
      </c>
      <c r="BL148" s="13" t="s">
        <v>259</v>
      </c>
      <c r="BM148" s="152" t="s">
        <v>2773</v>
      </c>
    </row>
    <row r="149" spans="2:65" s="1" customFormat="1" ht="24.15" customHeight="1">
      <c r="B149" s="139"/>
      <c r="C149" s="140" t="s">
        <v>362</v>
      </c>
      <c r="D149" s="140" t="s">
        <v>319</v>
      </c>
      <c r="E149" s="141" t="s">
        <v>2774</v>
      </c>
      <c r="F149" s="142" t="s">
        <v>2775</v>
      </c>
      <c r="G149" s="143" t="s">
        <v>356</v>
      </c>
      <c r="H149" s="144">
        <v>0</v>
      </c>
      <c r="I149" s="145"/>
      <c r="J149" s="146">
        <f t="shared" si="10"/>
        <v>0</v>
      </c>
      <c r="K149" s="147"/>
      <c r="L149" s="28"/>
      <c r="M149" s="148" t="s">
        <v>1</v>
      </c>
      <c r="N149" s="149" t="s">
        <v>41</v>
      </c>
      <c r="P149" s="150">
        <f t="shared" si="11"/>
        <v>0</v>
      </c>
      <c r="Q149" s="150">
        <v>1.2029614</v>
      </c>
      <c r="R149" s="150">
        <f t="shared" si="12"/>
        <v>0</v>
      </c>
      <c r="S149" s="150">
        <v>0</v>
      </c>
      <c r="T149" s="151">
        <f t="shared" si="13"/>
        <v>0</v>
      </c>
      <c r="AR149" s="152" t="s">
        <v>259</v>
      </c>
      <c r="AT149" s="152" t="s">
        <v>319</v>
      </c>
      <c r="AU149" s="152" t="s">
        <v>87</v>
      </c>
      <c r="AY149" s="13" t="s">
        <v>317</v>
      </c>
      <c r="BE149" s="153">
        <f t="shared" si="14"/>
        <v>0</v>
      </c>
      <c r="BF149" s="153">
        <f t="shared" si="15"/>
        <v>0</v>
      </c>
      <c r="BG149" s="153">
        <f t="shared" si="16"/>
        <v>0</v>
      </c>
      <c r="BH149" s="153">
        <f t="shared" si="17"/>
        <v>0</v>
      </c>
      <c r="BI149" s="153">
        <f t="shared" si="18"/>
        <v>0</v>
      </c>
      <c r="BJ149" s="13" t="s">
        <v>87</v>
      </c>
      <c r="BK149" s="153">
        <f t="shared" si="19"/>
        <v>0</v>
      </c>
      <c r="BL149" s="13" t="s">
        <v>259</v>
      </c>
      <c r="BM149" s="152" t="s">
        <v>2776</v>
      </c>
    </row>
    <row r="150" spans="2:65" s="1" customFormat="1" ht="37.799999999999997" customHeight="1">
      <c r="B150" s="139"/>
      <c r="C150" s="140" t="s">
        <v>364</v>
      </c>
      <c r="D150" s="140" t="s">
        <v>319</v>
      </c>
      <c r="E150" s="141" t="s">
        <v>2777</v>
      </c>
      <c r="F150" s="142" t="s">
        <v>2778</v>
      </c>
      <c r="G150" s="143" t="s">
        <v>322</v>
      </c>
      <c r="H150" s="144">
        <v>11.536</v>
      </c>
      <c r="I150" s="145"/>
      <c r="J150" s="146">
        <f t="shared" si="10"/>
        <v>0</v>
      </c>
      <c r="K150" s="147"/>
      <c r="L150" s="28"/>
      <c r="M150" s="148" t="s">
        <v>1</v>
      </c>
      <c r="N150" s="149" t="s">
        <v>41</v>
      </c>
      <c r="P150" s="150">
        <f t="shared" si="11"/>
        <v>0</v>
      </c>
      <c r="Q150" s="150">
        <v>2.1649875000000001</v>
      </c>
      <c r="R150" s="150">
        <f t="shared" si="12"/>
        <v>24.975295800000001</v>
      </c>
      <c r="S150" s="150">
        <v>0</v>
      </c>
      <c r="T150" s="151">
        <f t="shared" si="13"/>
        <v>0</v>
      </c>
      <c r="AR150" s="152" t="s">
        <v>259</v>
      </c>
      <c r="AT150" s="152" t="s">
        <v>319</v>
      </c>
      <c r="AU150" s="152" t="s">
        <v>87</v>
      </c>
      <c r="AY150" s="13" t="s">
        <v>317</v>
      </c>
      <c r="BE150" s="153">
        <f t="shared" si="14"/>
        <v>0</v>
      </c>
      <c r="BF150" s="153">
        <f t="shared" si="15"/>
        <v>0</v>
      </c>
      <c r="BG150" s="153">
        <f t="shared" si="16"/>
        <v>0</v>
      </c>
      <c r="BH150" s="153">
        <f t="shared" si="17"/>
        <v>0</v>
      </c>
      <c r="BI150" s="153">
        <f t="shared" si="18"/>
        <v>0</v>
      </c>
      <c r="BJ150" s="13" t="s">
        <v>87</v>
      </c>
      <c r="BK150" s="153">
        <f t="shared" si="19"/>
        <v>0</v>
      </c>
      <c r="BL150" s="13" t="s">
        <v>259</v>
      </c>
      <c r="BM150" s="152" t="s">
        <v>2779</v>
      </c>
    </row>
    <row r="151" spans="2:65" s="1" customFormat="1" ht="37.799999999999997" customHeight="1">
      <c r="B151" s="139"/>
      <c r="C151" s="140" t="s">
        <v>368</v>
      </c>
      <c r="D151" s="140" t="s">
        <v>319</v>
      </c>
      <c r="E151" s="141" t="s">
        <v>2780</v>
      </c>
      <c r="F151" s="142" t="s">
        <v>2781</v>
      </c>
      <c r="G151" s="143" t="s">
        <v>322</v>
      </c>
      <c r="H151" s="144">
        <v>0.26300000000000001</v>
      </c>
      <c r="I151" s="145"/>
      <c r="J151" s="146">
        <f t="shared" si="10"/>
        <v>0</v>
      </c>
      <c r="K151" s="147"/>
      <c r="L151" s="28"/>
      <c r="M151" s="148" t="s">
        <v>1</v>
      </c>
      <c r="N151" s="149" t="s">
        <v>41</v>
      </c>
      <c r="P151" s="150">
        <f t="shared" si="11"/>
        <v>0</v>
      </c>
      <c r="Q151" s="150">
        <v>2.1286418999999999</v>
      </c>
      <c r="R151" s="150">
        <f t="shared" si="12"/>
        <v>0.55983281969999998</v>
      </c>
      <c r="S151" s="150">
        <v>0</v>
      </c>
      <c r="T151" s="151">
        <f t="shared" si="13"/>
        <v>0</v>
      </c>
      <c r="AR151" s="152" t="s">
        <v>259</v>
      </c>
      <c r="AT151" s="152" t="s">
        <v>319</v>
      </c>
      <c r="AU151" s="152" t="s">
        <v>87</v>
      </c>
      <c r="AY151" s="13" t="s">
        <v>317</v>
      </c>
      <c r="BE151" s="153">
        <f t="shared" si="14"/>
        <v>0</v>
      </c>
      <c r="BF151" s="153">
        <f t="shared" si="15"/>
        <v>0</v>
      </c>
      <c r="BG151" s="153">
        <f t="shared" si="16"/>
        <v>0</v>
      </c>
      <c r="BH151" s="153">
        <f t="shared" si="17"/>
        <v>0</v>
      </c>
      <c r="BI151" s="153">
        <f t="shared" si="18"/>
        <v>0</v>
      </c>
      <c r="BJ151" s="13" t="s">
        <v>87</v>
      </c>
      <c r="BK151" s="153">
        <f t="shared" si="19"/>
        <v>0</v>
      </c>
      <c r="BL151" s="13" t="s">
        <v>259</v>
      </c>
      <c r="BM151" s="152" t="s">
        <v>2782</v>
      </c>
    </row>
    <row r="152" spans="2:65" s="1" customFormat="1" ht="44.25" customHeight="1">
      <c r="B152" s="139"/>
      <c r="C152" s="140" t="s">
        <v>372</v>
      </c>
      <c r="D152" s="140" t="s">
        <v>319</v>
      </c>
      <c r="E152" s="141" t="s">
        <v>2783</v>
      </c>
      <c r="F152" s="142" t="s">
        <v>2784</v>
      </c>
      <c r="G152" s="143" t="s">
        <v>356</v>
      </c>
      <c r="H152" s="144">
        <v>0</v>
      </c>
      <c r="I152" s="145"/>
      <c r="J152" s="146">
        <f t="shared" si="10"/>
        <v>0</v>
      </c>
      <c r="K152" s="147"/>
      <c r="L152" s="28"/>
      <c r="M152" s="148" t="s">
        <v>1</v>
      </c>
      <c r="N152" s="149" t="s">
        <v>41</v>
      </c>
      <c r="P152" s="150">
        <f t="shared" si="11"/>
        <v>0</v>
      </c>
      <c r="Q152" s="150">
        <v>1.002</v>
      </c>
      <c r="R152" s="150">
        <f t="shared" si="12"/>
        <v>0</v>
      </c>
      <c r="S152" s="150">
        <v>0</v>
      </c>
      <c r="T152" s="151">
        <f t="shared" si="13"/>
        <v>0</v>
      </c>
      <c r="AR152" s="152" t="s">
        <v>259</v>
      </c>
      <c r="AT152" s="152" t="s">
        <v>319</v>
      </c>
      <c r="AU152" s="152" t="s">
        <v>87</v>
      </c>
      <c r="AY152" s="13" t="s">
        <v>317</v>
      </c>
      <c r="BE152" s="153">
        <f t="shared" si="14"/>
        <v>0</v>
      </c>
      <c r="BF152" s="153">
        <f t="shared" si="15"/>
        <v>0</v>
      </c>
      <c r="BG152" s="153">
        <f t="shared" si="16"/>
        <v>0</v>
      </c>
      <c r="BH152" s="153">
        <f t="shared" si="17"/>
        <v>0</v>
      </c>
      <c r="BI152" s="153">
        <f t="shared" si="18"/>
        <v>0</v>
      </c>
      <c r="BJ152" s="13" t="s">
        <v>87</v>
      </c>
      <c r="BK152" s="153">
        <f t="shared" si="19"/>
        <v>0</v>
      </c>
      <c r="BL152" s="13" t="s">
        <v>259</v>
      </c>
      <c r="BM152" s="152" t="s">
        <v>2785</v>
      </c>
    </row>
    <row r="153" spans="2:65" s="1" customFormat="1" ht="24.15" customHeight="1">
      <c r="B153" s="139"/>
      <c r="C153" s="140" t="s">
        <v>377</v>
      </c>
      <c r="D153" s="140" t="s">
        <v>319</v>
      </c>
      <c r="E153" s="141" t="s">
        <v>2786</v>
      </c>
      <c r="F153" s="142" t="s">
        <v>2787</v>
      </c>
      <c r="G153" s="143" t="s">
        <v>322</v>
      </c>
      <c r="H153" s="144">
        <v>1.127</v>
      </c>
      <c r="I153" s="145"/>
      <c r="J153" s="146">
        <f t="shared" si="10"/>
        <v>0</v>
      </c>
      <c r="K153" s="147"/>
      <c r="L153" s="28"/>
      <c r="M153" s="148" t="s">
        <v>1</v>
      </c>
      <c r="N153" s="149" t="s">
        <v>41</v>
      </c>
      <c r="P153" s="150">
        <f t="shared" si="11"/>
        <v>0</v>
      </c>
      <c r="Q153" s="150">
        <v>2.2151342000000001</v>
      </c>
      <c r="R153" s="150">
        <f t="shared" si="12"/>
        <v>2.4964562433999999</v>
      </c>
      <c r="S153" s="150">
        <v>0</v>
      </c>
      <c r="T153" s="151">
        <f t="shared" si="13"/>
        <v>0</v>
      </c>
      <c r="AR153" s="152" t="s">
        <v>259</v>
      </c>
      <c r="AT153" s="152" t="s">
        <v>319</v>
      </c>
      <c r="AU153" s="152" t="s">
        <v>87</v>
      </c>
      <c r="AY153" s="13" t="s">
        <v>317</v>
      </c>
      <c r="BE153" s="153">
        <f t="shared" si="14"/>
        <v>0</v>
      </c>
      <c r="BF153" s="153">
        <f t="shared" si="15"/>
        <v>0</v>
      </c>
      <c r="BG153" s="153">
        <f t="shared" si="16"/>
        <v>0</v>
      </c>
      <c r="BH153" s="153">
        <f t="shared" si="17"/>
        <v>0</v>
      </c>
      <c r="BI153" s="153">
        <f t="shared" si="18"/>
        <v>0</v>
      </c>
      <c r="BJ153" s="13" t="s">
        <v>87</v>
      </c>
      <c r="BK153" s="153">
        <f t="shared" si="19"/>
        <v>0</v>
      </c>
      <c r="BL153" s="13" t="s">
        <v>259</v>
      </c>
      <c r="BM153" s="152" t="s">
        <v>2788</v>
      </c>
    </row>
    <row r="154" spans="2:65" s="1" customFormat="1" ht="24.15" customHeight="1">
      <c r="B154" s="139"/>
      <c r="C154" s="140" t="s">
        <v>383</v>
      </c>
      <c r="D154" s="140" t="s">
        <v>319</v>
      </c>
      <c r="E154" s="141" t="s">
        <v>2789</v>
      </c>
      <c r="F154" s="142" t="s">
        <v>2790</v>
      </c>
      <c r="G154" s="143" t="s">
        <v>322</v>
      </c>
      <c r="H154" s="144">
        <v>6.5629999999999997</v>
      </c>
      <c r="I154" s="145"/>
      <c r="J154" s="146">
        <f t="shared" si="10"/>
        <v>0</v>
      </c>
      <c r="K154" s="147"/>
      <c r="L154" s="28"/>
      <c r="M154" s="148" t="s">
        <v>1</v>
      </c>
      <c r="N154" s="149" t="s">
        <v>41</v>
      </c>
      <c r="P154" s="150">
        <f t="shared" si="11"/>
        <v>0</v>
      </c>
      <c r="Q154" s="150">
        <v>2.4157202</v>
      </c>
      <c r="R154" s="150">
        <f t="shared" si="12"/>
        <v>15.854371672599999</v>
      </c>
      <c r="S154" s="150">
        <v>0</v>
      </c>
      <c r="T154" s="151">
        <f t="shared" si="13"/>
        <v>0</v>
      </c>
      <c r="AR154" s="152" t="s">
        <v>259</v>
      </c>
      <c r="AT154" s="152" t="s">
        <v>319</v>
      </c>
      <c r="AU154" s="152" t="s">
        <v>87</v>
      </c>
      <c r="AY154" s="13" t="s">
        <v>317</v>
      </c>
      <c r="BE154" s="153">
        <f t="shared" si="14"/>
        <v>0</v>
      </c>
      <c r="BF154" s="153">
        <f t="shared" si="15"/>
        <v>0</v>
      </c>
      <c r="BG154" s="153">
        <f t="shared" si="16"/>
        <v>0</v>
      </c>
      <c r="BH154" s="153">
        <f t="shared" si="17"/>
        <v>0</v>
      </c>
      <c r="BI154" s="153">
        <f t="shared" si="18"/>
        <v>0</v>
      </c>
      <c r="BJ154" s="13" t="s">
        <v>87</v>
      </c>
      <c r="BK154" s="153">
        <f t="shared" si="19"/>
        <v>0</v>
      </c>
      <c r="BL154" s="13" t="s">
        <v>259</v>
      </c>
      <c r="BM154" s="152" t="s">
        <v>2791</v>
      </c>
    </row>
    <row r="155" spans="2:65" s="1" customFormat="1" ht="24.15" customHeight="1">
      <c r="B155" s="139"/>
      <c r="C155" s="140" t="s">
        <v>385</v>
      </c>
      <c r="D155" s="140" t="s">
        <v>319</v>
      </c>
      <c r="E155" s="141" t="s">
        <v>2792</v>
      </c>
      <c r="F155" s="142" t="s">
        <v>2793</v>
      </c>
      <c r="G155" s="143" t="s">
        <v>356</v>
      </c>
      <c r="H155" s="144">
        <v>0</v>
      </c>
      <c r="I155" s="145"/>
      <c r="J155" s="146">
        <f t="shared" si="10"/>
        <v>0</v>
      </c>
      <c r="K155" s="147"/>
      <c r="L155" s="28"/>
      <c r="M155" s="148" t="s">
        <v>1</v>
      </c>
      <c r="N155" s="149" t="s">
        <v>41</v>
      </c>
      <c r="P155" s="150">
        <f t="shared" si="11"/>
        <v>0</v>
      </c>
      <c r="Q155" s="150">
        <v>1.0189584899999999</v>
      </c>
      <c r="R155" s="150">
        <f t="shared" si="12"/>
        <v>0</v>
      </c>
      <c r="S155" s="150">
        <v>0</v>
      </c>
      <c r="T155" s="151">
        <f t="shared" si="13"/>
        <v>0</v>
      </c>
      <c r="AR155" s="152" t="s">
        <v>259</v>
      </c>
      <c r="AT155" s="152" t="s">
        <v>319</v>
      </c>
      <c r="AU155" s="152" t="s">
        <v>87</v>
      </c>
      <c r="AY155" s="13" t="s">
        <v>317</v>
      </c>
      <c r="BE155" s="153">
        <f t="shared" si="14"/>
        <v>0</v>
      </c>
      <c r="BF155" s="153">
        <f t="shared" si="15"/>
        <v>0</v>
      </c>
      <c r="BG155" s="153">
        <f t="shared" si="16"/>
        <v>0</v>
      </c>
      <c r="BH155" s="153">
        <f t="shared" si="17"/>
        <v>0</v>
      </c>
      <c r="BI155" s="153">
        <f t="shared" si="18"/>
        <v>0</v>
      </c>
      <c r="BJ155" s="13" t="s">
        <v>87</v>
      </c>
      <c r="BK155" s="153">
        <f t="shared" si="19"/>
        <v>0</v>
      </c>
      <c r="BL155" s="13" t="s">
        <v>259</v>
      </c>
      <c r="BM155" s="152" t="s">
        <v>2794</v>
      </c>
    </row>
    <row r="156" spans="2:65" s="11" customFormat="1" ht="22.8" customHeight="1">
      <c r="B156" s="127"/>
      <c r="D156" s="128" t="s">
        <v>74</v>
      </c>
      <c r="E156" s="137" t="s">
        <v>265</v>
      </c>
      <c r="F156" s="137" t="s">
        <v>2795</v>
      </c>
      <c r="I156" s="130"/>
      <c r="J156" s="138">
        <f>BK156</f>
        <v>0</v>
      </c>
      <c r="L156" s="127"/>
      <c r="M156" s="132"/>
      <c r="P156" s="133">
        <f>P157</f>
        <v>0</v>
      </c>
      <c r="R156" s="133">
        <f>R157</f>
        <v>0.11939760000000001</v>
      </c>
      <c r="T156" s="134">
        <f>T157</f>
        <v>0</v>
      </c>
      <c r="AR156" s="128" t="s">
        <v>82</v>
      </c>
      <c r="AT156" s="135" t="s">
        <v>74</v>
      </c>
      <c r="AU156" s="135" t="s">
        <v>82</v>
      </c>
      <c r="AY156" s="128" t="s">
        <v>317</v>
      </c>
      <c r="BK156" s="136">
        <f>BK157</f>
        <v>0</v>
      </c>
    </row>
    <row r="157" spans="2:65" s="1" customFormat="1" ht="24.15" customHeight="1">
      <c r="B157" s="139"/>
      <c r="C157" s="140" t="s">
        <v>7</v>
      </c>
      <c r="D157" s="140" t="s">
        <v>319</v>
      </c>
      <c r="E157" s="141" t="s">
        <v>2796</v>
      </c>
      <c r="F157" s="142" t="s">
        <v>2797</v>
      </c>
      <c r="G157" s="143" t="s">
        <v>375</v>
      </c>
      <c r="H157" s="144">
        <v>23.184000000000001</v>
      </c>
      <c r="I157" s="145"/>
      <c r="J157" s="146">
        <f>ROUND(I157*H157,2)</f>
        <v>0</v>
      </c>
      <c r="K157" s="147"/>
      <c r="L157" s="28"/>
      <c r="M157" s="148" t="s">
        <v>1</v>
      </c>
      <c r="N157" s="149" t="s">
        <v>41</v>
      </c>
      <c r="P157" s="150">
        <f>O157*H157</f>
        <v>0</v>
      </c>
      <c r="Q157" s="150">
        <v>5.1500000000000001E-3</v>
      </c>
      <c r="R157" s="150">
        <f>Q157*H157</f>
        <v>0.11939760000000001</v>
      </c>
      <c r="S157" s="150">
        <v>0</v>
      </c>
      <c r="T157" s="151">
        <f>S157*H157</f>
        <v>0</v>
      </c>
      <c r="AR157" s="152" t="s">
        <v>259</v>
      </c>
      <c r="AT157" s="152" t="s">
        <v>319</v>
      </c>
      <c r="AU157" s="152" t="s">
        <v>87</v>
      </c>
      <c r="AY157" s="13" t="s">
        <v>317</v>
      </c>
      <c r="BE157" s="153">
        <f>IF(N157="základná",J157,0)</f>
        <v>0</v>
      </c>
      <c r="BF157" s="153">
        <f>IF(N157="znížená",J157,0)</f>
        <v>0</v>
      </c>
      <c r="BG157" s="153">
        <f>IF(N157="zákl. prenesená",J157,0)</f>
        <v>0</v>
      </c>
      <c r="BH157" s="153">
        <f>IF(N157="zníž. prenesená",J157,0)</f>
        <v>0</v>
      </c>
      <c r="BI157" s="153">
        <f>IF(N157="nulová",J157,0)</f>
        <v>0</v>
      </c>
      <c r="BJ157" s="13" t="s">
        <v>87</v>
      </c>
      <c r="BK157" s="153">
        <f>ROUND(I157*H157,2)</f>
        <v>0</v>
      </c>
      <c r="BL157" s="13" t="s">
        <v>259</v>
      </c>
      <c r="BM157" s="152" t="s">
        <v>2798</v>
      </c>
    </row>
    <row r="158" spans="2:65" s="11" customFormat="1" ht="22.8" customHeight="1">
      <c r="B158" s="127"/>
      <c r="D158" s="128" t="s">
        <v>74</v>
      </c>
      <c r="E158" s="137" t="s">
        <v>274</v>
      </c>
      <c r="F158" s="137" t="s">
        <v>2736</v>
      </c>
      <c r="I158" s="130"/>
      <c r="J158" s="138">
        <f>BK158</f>
        <v>0</v>
      </c>
      <c r="L158" s="127"/>
      <c r="M158" s="132"/>
      <c r="P158" s="133">
        <f>P159</f>
        <v>0</v>
      </c>
      <c r="R158" s="133">
        <f>R159</f>
        <v>0</v>
      </c>
      <c r="T158" s="134">
        <f>T159</f>
        <v>0</v>
      </c>
      <c r="AR158" s="128" t="s">
        <v>82</v>
      </c>
      <c r="AT158" s="135" t="s">
        <v>74</v>
      </c>
      <c r="AU158" s="135" t="s">
        <v>82</v>
      </c>
      <c r="AY158" s="128" t="s">
        <v>317</v>
      </c>
      <c r="BK158" s="136">
        <f>BK159</f>
        <v>0</v>
      </c>
    </row>
    <row r="159" spans="2:65" s="1" customFormat="1" ht="24.15" customHeight="1">
      <c r="B159" s="139"/>
      <c r="C159" s="140" t="s">
        <v>388</v>
      </c>
      <c r="D159" s="140" t="s">
        <v>319</v>
      </c>
      <c r="E159" s="141" t="s">
        <v>2799</v>
      </c>
      <c r="F159" s="142" t="s">
        <v>2800</v>
      </c>
      <c r="G159" s="143" t="s">
        <v>375</v>
      </c>
      <c r="H159" s="144">
        <v>97</v>
      </c>
      <c r="I159" s="145"/>
      <c r="J159" s="146">
        <f>ROUND(I159*H159,2)</f>
        <v>0</v>
      </c>
      <c r="K159" s="147"/>
      <c r="L159" s="28"/>
      <c r="M159" s="148" t="s">
        <v>1</v>
      </c>
      <c r="N159" s="149" t="s">
        <v>41</v>
      </c>
      <c r="P159" s="150">
        <f>O159*H159</f>
        <v>0</v>
      </c>
      <c r="Q159" s="150">
        <v>0</v>
      </c>
      <c r="R159" s="150">
        <f>Q159*H159</f>
        <v>0</v>
      </c>
      <c r="S159" s="150">
        <v>0</v>
      </c>
      <c r="T159" s="151">
        <f>S159*H159</f>
        <v>0</v>
      </c>
      <c r="AR159" s="152" t="s">
        <v>259</v>
      </c>
      <c r="AT159" s="152" t="s">
        <v>319</v>
      </c>
      <c r="AU159" s="152" t="s">
        <v>87</v>
      </c>
      <c r="AY159" s="13" t="s">
        <v>317</v>
      </c>
      <c r="BE159" s="153">
        <f>IF(N159="základná",J159,0)</f>
        <v>0</v>
      </c>
      <c r="BF159" s="153">
        <f>IF(N159="znížená",J159,0)</f>
        <v>0</v>
      </c>
      <c r="BG159" s="153">
        <f>IF(N159="zákl. prenesená",J159,0)</f>
        <v>0</v>
      </c>
      <c r="BH159" s="153">
        <f>IF(N159="zníž. prenesená",J159,0)</f>
        <v>0</v>
      </c>
      <c r="BI159" s="153">
        <f>IF(N159="nulová",J159,0)</f>
        <v>0</v>
      </c>
      <c r="BJ159" s="13" t="s">
        <v>87</v>
      </c>
      <c r="BK159" s="153">
        <f>ROUND(I159*H159,2)</f>
        <v>0</v>
      </c>
      <c r="BL159" s="13" t="s">
        <v>259</v>
      </c>
      <c r="BM159" s="152" t="s">
        <v>2801</v>
      </c>
    </row>
    <row r="160" spans="2:65" s="11" customFormat="1" ht="22.8" customHeight="1">
      <c r="B160" s="127"/>
      <c r="D160" s="128" t="s">
        <v>74</v>
      </c>
      <c r="E160" s="137" t="s">
        <v>589</v>
      </c>
      <c r="F160" s="137" t="s">
        <v>2741</v>
      </c>
      <c r="I160" s="130"/>
      <c r="J160" s="138">
        <f>BK160</f>
        <v>0</v>
      </c>
      <c r="L160" s="127"/>
      <c r="M160" s="132"/>
      <c r="P160" s="133">
        <f>P161</f>
        <v>0</v>
      </c>
      <c r="R160" s="133">
        <f>R161</f>
        <v>0</v>
      </c>
      <c r="T160" s="134">
        <f>T161</f>
        <v>0</v>
      </c>
      <c r="AR160" s="128" t="s">
        <v>82</v>
      </c>
      <c r="AT160" s="135" t="s">
        <v>74</v>
      </c>
      <c r="AU160" s="135" t="s">
        <v>82</v>
      </c>
      <c r="AY160" s="128" t="s">
        <v>317</v>
      </c>
      <c r="BK160" s="136">
        <f>BK161</f>
        <v>0</v>
      </c>
    </row>
    <row r="161" spans="2:65" s="1" customFormat="1" ht="24.15" customHeight="1">
      <c r="B161" s="139"/>
      <c r="C161" s="140" t="s">
        <v>392</v>
      </c>
      <c r="D161" s="140" t="s">
        <v>319</v>
      </c>
      <c r="E161" s="141" t="s">
        <v>2802</v>
      </c>
      <c r="F161" s="142" t="s">
        <v>2803</v>
      </c>
      <c r="G161" s="143" t="s">
        <v>356</v>
      </c>
      <c r="H161" s="144">
        <v>208.846</v>
      </c>
      <c r="I161" s="145"/>
      <c r="J161" s="146">
        <f>ROUND(I161*H161,2)</f>
        <v>0</v>
      </c>
      <c r="K161" s="147"/>
      <c r="L161" s="28"/>
      <c r="M161" s="148" t="s">
        <v>1</v>
      </c>
      <c r="N161" s="149" t="s">
        <v>41</v>
      </c>
      <c r="P161" s="150">
        <f>O161*H161</f>
        <v>0</v>
      </c>
      <c r="Q161" s="150">
        <v>0</v>
      </c>
      <c r="R161" s="150">
        <f>Q161*H161</f>
        <v>0</v>
      </c>
      <c r="S161" s="150">
        <v>0</v>
      </c>
      <c r="T161" s="151">
        <f>S161*H161</f>
        <v>0</v>
      </c>
      <c r="AR161" s="152" t="s">
        <v>259</v>
      </c>
      <c r="AT161" s="152" t="s">
        <v>319</v>
      </c>
      <c r="AU161" s="152" t="s">
        <v>87</v>
      </c>
      <c r="AY161" s="13" t="s">
        <v>317</v>
      </c>
      <c r="BE161" s="153">
        <f>IF(N161="základná",J161,0)</f>
        <v>0</v>
      </c>
      <c r="BF161" s="153">
        <f>IF(N161="znížená",J161,0)</f>
        <v>0</v>
      </c>
      <c r="BG161" s="153">
        <f>IF(N161="zákl. prenesená",J161,0)</f>
        <v>0</v>
      </c>
      <c r="BH161" s="153">
        <f>IF(N161="zníž. prenesená",J161,0)</f>
        <v>0</v>
      </c>
      <c r="BI161" s="153">
        <f>IF(N161="nulová",J161,0)</f>
        <v>0</v>
      </c>
      <c r="BJ161" s="13" t="s">
        <v>87</v>
      </c>
      <c r="BK161" s="153">
        <f>ROUND(I161*H161,2)</f>
        <v>0</v>
      </c>
      <c r="BL161" s="13" t="s">
        <v>259</v>
      </c>
      <c r="BM161" s="152" t="s">
        <v>2804</v>
      </c>
    </row>
    <row r="162" spans="2:65" s="11" customFormat="1" ht="25.95" customHeight="1">
      <c r="B162" s="127"/>
      <c r="D162" s="128" t="s">
        <v>74</v>
      </c>
      <c r="E162" s="129" t="s">
        <v>2372</v>
      </c>
      <c r="F162" s="129" t="s">
        <v>2373</v>
      </c>
      <c r="I162" s="130"/>
      <c r="J162" s="131">
        <f>BK162</f>
        <v>0</v>
      </c>
      <c r="L162" s="127"/>
      <c r="M162" s="132"/>
      <c r="P162" s="133">
        <f>P163+P166+P175+P184+P188+P193</f>
        <v>0</v>
      </c>
      <c r="R162" s="133">
        <f>R163+R166+R175+R184+R188+R193</f>
        <v>23.63818439824</v>
      </c>
      <c r="T162" s="134">
        <f>T163+T166+T175+T184+T188+T193</f>
        <v>0</v>
      </c>
      <c r="AR162" s="128" t="s">
        <v>87</v>
      </c>
      <c r="AT162" s="135" t="s">
        <v>74</v>
      </c>
      <c r="AU162" s="135" t="s">
        <v>75</v>
      </c>
      <c r="AY162" s="128" t="s">
        <v>317</v>
      </c>
      <c r="BK162" s="136">
        <f>BK163+BK166+BK175+BK184+BK188+BK193</f>
        <v>0</v>
      </c>
    </row>
    <row r="163" spans="2:65" s="11" customFormat="1" ht="22.8" customHeight="1">
      <c r="B163" s="127"/>
      <c r="D163" s="128" t="s">
        <v>74</v>
      </c>
      <c r="E163" s="137" t="s">
        <v>603</v>
      </c>
      <c r="F163" s="137" t="s">
        <v>2805</v>
      </c>
      <c r="I163" s="130"/>
      <c r="J163" s="138">
        <f>BK163</f>
        <v>0</v>
      </c>
      <c r="L163" s="127"/>
      <c r="M163" s="132"/>
      <c r="P163" s="133">
        <f>SUM(P164:P165)</f>
        <v>0</v>
      </c>
      <c r="R163" s="133">
        <f>SUM(R164:R165)</f>
        <v>0.42251999999999995</v>
      </c>
      <c r="T163" s="134">
        <f>SUM(T164:T165)</f>
        <v>0</v>
      </c>
      <c r="AR163" s="128" t="s">
        <v>87</v>
      </c>
      <c r="AT163" s="135" t="s">
        <v>74</v>
      </c>
      <c r="AU163" s="135" t="s">
        <v>82</v>
      </c>
      <c r="AY163" s="128" t="s">
        <v>317</v>
      </c>
      <c r="BK163" s="136">
        <f>SUM(BK164:BK165)</f>
        <v>0</v>
      </c>
    </row>
    <row r="164" spans="2:65" s="1" customFormat="1" ht="33" customHeight="1">
      <c r="B164" s="139"/>
      <c r="C164" s="140" t="s">
        <v>396</v>
      </c>
      <c r="D164" s="140" t="s">
        <v>319</v>
      </c>
      <c r="E164" s="141" t="s">
        <v>2806</v>
      </c>
      <c r="F164" s="142" t="s">
        <v>2807</v>
      </c>
      <c r="G164" s="143" t="s">
        <v>375</v>
      </c>
      <c r="H164" s="144">
        <v>100.6</v>
      </c>
      <c r="I164" s="145"/>
      <c r="J164" s="146">
        <f>ROUND(I164*H164,2)</f>
        <v>0</v>
      </c>
      <c r="K164" s="147"/>
      <c r="L164" s="28"/>
      <c r="M164" s="148" t="s">
        <v>1</v>
      </c>
      <c r="N164" s="149" t="s">
        <v>41</v>
      </c>
      <c r="P164" s="150">
        <f>O164*H164</f>
        <v>0</v>
      </c>
      <c r="Q164" s="150">
        <v>4.1999999999999997E-3</v>
      </c>
      <c r="R164" s="150">
        <f>Q164*H164</f>
        <v>0.42251999999999995</v>
      </c>
      <c r="S164" s="150">
        <v>0</v>
      </c>
      <c r="T164" s="151">
        <f>S164*H164</f>
        <v>0</v>
      </c>
      <c r="AR164" s="152" t="s">
        <v>372</v>
      </c>
      <c r="AT164" s="152" t="s">
        <v>319</v>
      </c>
      <c r="AU164" s="152" t="s">
        <v>87</v>
      </c>
      <c r="AY164" s="13" t="s">
        <v>317</v>
      </c>
      <c r="BE164" s="153">
        <f>IF(N164="základná",J164,0)</f>
        <v>0</v>
      </c>
      <c r="BF164" s="153">
        <f>IF(N164="znížená",J164,0)</f>
        <v>0</v>
      </c>
      <c r="BG164" s="153">
        <f>IF(N164="zákl. prenesená",J164,0)</f>
        <v>0</v>
      </c>
      <c r="BH164" s="153">
        <f>IF(N164="zníž. prenesená",J164,0)</f>
        <v>0</v>
      </c>
      <c r="BI164" s="153">
        <f>IF(N164="nulová",J164,0)</f>
        <v>0</v>
      </c>
      <c r="BJ164" s="13" t="s">
        <v>87</v>
      </c>
      <c r="BK164" s="153">
        <f>ROUND(I164*H164,2)</f>
        <v>0</v>
      </c>
      <c r="BL164" s="13" t="s">
        <v>372</v>
      </c>
      <c r="BM164" s="152" t="s">
        <v>2808</v>
      </c>
    </row>
    <row r="165" spans="2:65" s="1" customFormat="1" ht="24.15" customHeight="1">
      <c r="B165" s="139"/>
      <c r="C165" s="140" t="s">
        <v>398</v>
      </c>
      <c r="D165" s="140" t="s">
        <v>319</v>
      </c>
      <c r="E165" s="141" t="s">
        <v>2809</v>
      </c>
      <c r="F165" s="142" t="s">
        <v>2810</v>
      </c>
      <c r="G165" s="143" t="s">
        <v>652</v>
      </c>
      <c r="H165" s="176"/>
      <c r="I165" s="145"/>
      <c r="J165" s="146">
        <f>ROUND(I165*H165,2)</f>
        <v>0</v>
      </c>
      <c r="K165" s="147"/>
      <c r="L165" s="28"/>
      <c r="M165" s="148" t="s">
        <v>1</v>
      </c>
      <c r="N165" s="149" t="s">
        <v>41</v>
      </c>
      <c r="P165" s="150">
        <f>O165*H165</f>
        <v>0</v>
      </c>
      <c r="Q165" s="150">
        <v>0</v>
      </c>
      <c r="R165" s="150">
        <f>Q165*H165</f>
        <v>0</v>
      </c>
      <c r="S165" s="150">
        <v>0</v>
      </c>
      <c r="T165" s="151">
        <f>S165*H165</f>
        <v>0</v>
      </c>
      <c r="AR165" s="152" t="s">
        <v>372</v>
      </c>
      <c r="AT165" s="152" t="s">
        <v>319</v>
      </c>
      <c r="AU165" s="152" t="s">
        <v>87</v>
      </c>
      <c r="AY165" s="13" t="s">
        <v>317</v>
      </c>
      <c r="BE165" s="153">
        <f>IF(N165="základná",J165,0)</f>
        <v>0</v>
      </c>
      <c r="BF165" s="153">
        <f>IF(N165="znížená",J165,0)</f>
        <v>0</v>
      </c>
      <c r="BG165" s="153">
        <f>IF(N165="zákl. prenesená",J165,0)</f>
        <v>0</v>
      </c>
      <c r="BH165" s="153">
        <f>IF(N165="zníž. prenesená",J165,0)</f>
        <v>0</v>
      </c>
      <c r="BI165" s="153">
        <f>IF(N165="nulová",J165,0)</f>
        <v>0</v>
      </c>
      <c r="BJ165" s="13" t="s">
        <v>87</v>
      </c>
      <c r="BK165" s="153">
        <f>ROUND(I165*H165,2)</f>
        <v>0</v>
      </c>
      <c r="BL165" s="13" t="s">
        <v>372</v>
      </c>
      <c r="BM165" s="152" t="s">
        <v>2811</v>
      </c>
    </row>
    <row r="166" spans="2:65" s="11" customFormat="1" ht="22.8" customHeight="1">
      <c r="B166" s="127"/>
      <c r="D166" s="128" t="s">
        <v>74</v>
      </c>
      <c r="E166" s="137" t="s">
        <v>617</v>
      </c>
      <c r="F166" s="137" t="s">
        <v>618</v>
      </c>
      <c r="I166" s="130"/>
      <c r="J166" s="138">
        <f>BK166</f>
        <v>0</v>
      </c>
      <c r="L166" s="127"/>
      <c r="M166" s="132"/>
      <c r="P166" s="133">
        <f>SUM(P167:P174)</f>
        <v>0</v>
      </c>
      <c r="R166" s="133">
        <f>SUM(R167:R174)</f>
        <v>8.2815711500000013</v>
      </c>
      <c r="T166" s="134">
        <f>SUM(T167:T174)</f>
        <v>0</v>
      </c>
      <c r="AR166" s="128" t="s">
        <v>87</v>
      </c>
      <c r="AT166" s="135" t="s">
        <v>74</v>
      </c>
      <c r="AU166" s="135" t="s">
        <v>82</v>
      </c>
      <c r="AY166" s="128" t="s">
        <v>317</v>
      </c>
      <c r="BK166" s="136">
        <f>SUM(BK167:BK174)</f>
        <v>0</v>
      </c>
    </row>
    <row r="167" spans="2:65" s="1" customFormat="1" ht="16.5" customHeight="1">
      <c r="B167" s="139"/>
      <c r="C167" s="140" t="s">
        <v>402</v>
      </c>
      <c r="D167" s="140" t="s">
        <v>319</v>
      </c>
      <c r="E167" s="141" t="s">
        <v>619</v>
      </c>
      <c r="F167" s="142" t="s">
        <v>620</v>
      </c>
      <c r="G167" s="143" t="s">
        <v>433</v>
      </c>
      <c r="H167" s="144">
        <v>110</v>
      </c>
      <c r="I167" s="145"/>
      <c r="J167" s="146">
        <f t="shared" ref="J167:J174" si="20">ROUND(I167*H167,2)</f>
        <v>0</v>
      </c>
      <c r="K167" s="147"/>
      <c r="L167" s="28"/>
      <c r="M167" s="148" t="s">
        <v>1</v>
      </c>
      <c r="N167" s="149" t="s">
        <v>41</v>
      </c>
      <c r="P167" s="150">
        <f t="shared" ref="P167:P174" si="21">O167*H167</f>
        <v>0</v>
      </c>
      <c r="Q167" s="150">
        <v>0</v>
      </c>
      <c r="R167" s="150">
        <f t="shared" ref="R167:R174" si="22">Q167*H167</f>
        <v>0</v>
      </c>
      <c r="S167" s="150">
        <v>0</v>
      </c>
      <c r="T167" s="151">
        <f t="shared" ref="T167:T174" si="23">S167*H167</f>
        <v>0</v>
      </c>
      <c r="AR167" s="152" t="s">
        <v>372</v>
      </c>
      <c r="AT167" s="152" t="s">
        <v>319</v>
      </c>
      <c r="AU167" s="152" t="s">
        <v>87</v>
      </c>
      <c r="AY167" s="13" t="s">
        <v>317</v>
      </c>
      <c r="BE167" s="153">
        <f t="shared" ref="BE167:BE174" si="24">IF(N167="základná",J167,0)</f>
        <v>0</v>
      </c>
      <c r="BF167" s="153">
        <f t="shared" ref="BF167:BF174" si="25">IF(N167="znížená",J167,0)</f>
        <v>0</v>
      </c>
      <c r="BG167" s="153">
        <f t="shared" ref="BG167:BG174" si="26">IF(N167="zákl. prenesená",J167,0)</f>
        <v>0</v>
      </c>
      <c r="BH167" s="153">
        <f t="shared" ref="BH167:BH174" si="27">IF(N167="zníž. prenesená",J167,0)</f>
        <v>0</v>
      </c>
      <c r="BI167" s="153">
        <f t="shared" ref="BI167:BI174" si="28">IF(N167="nulová",J167,0)</f>
        <v>0</v>
      </c>
      <c r="BJ167" s="13" t="s">
        <v>87</v>
      </c>
      <c r="BK167" s="153">
        <f t="shared" ref="BK167:BK174" si="29">ROUND(I167*H167,2)</f>
        <v>0</v>
      </c>
      <c r="BL167" s="13" t="s">
        <v>372</v>
      </c>
      <c r="BM167" s="152" t="s">
        <v>2812</v>
      </c>
    </row>
    <row r="168" spans="2:65" s="1" customFormat="1" ht="33" customHeight="1">
      <c r="B168" s="139"/>
      <c r="C168" s="140" t="s">
        <v>408</v>
      </c>
      <c r="D168" s="140" t="s">
        <v>319</v>
      </c>
      <c r="E168" s="141" t="s">
        <v>2813</v>
      </c>
      <c r="F168" s="142" t="s">
        <v>2814</v>
      </c>
      <c r="G168" s="143" t="s">
        <v>452</v>
      </c>
      <c r="H168" s="144">
        <v>445.35</v>
      </c>
      <c r="I168" s="145"/>
      <c r="J168" s="146">
        <f t="shared" si="20"/>
        <v>0</v>
      </c>
      <c r="K168" s="147"/>
      <c r="L168" s="28"/>
      <c r="M168" s="148" t="s">
        <v>1</v>
      </c>
      <c r="N168" s="149" t="s">
        <v>41</v>
      </c>
      <c r="P168" s="150">
        <f t="shared" si="21"/>
        <v>0</v>
      </c>
      <c r="Q168" s="150">
        <v>9.0000000000000006E-5</v>
      </c>
      <c r="R168" s="150">
        <f t="shared" si="22"/>
        <v>4.0081500000000006E-2</v>
      </c>
      <c r="S168" s="150">
        <v>0</v>
      </c>
      <c r="T168" s="151">
        <f t="shared" si="23"/>
        <v>0</v>
      </c>
      <c r="AR168" s="152" t="s">
        <v>372</v>
      </c>
      <c r="AT168" s="152" t="s">
        <v>319</v>
      </c>
      <c r="AU168" s="152" t="s">
        <v>87</v>
      </c>
      <c r="AY168" s="13" t="s">
        <v>317</v>
      </c>
      <c r="BE168" s="153">
        <f t="shared" si="24"/>
        <v>0</v>
      </c>
      <c r="BF168" s="153">
        <f t="shared" si="25"/>
        <v>0</v>
      </c>
      <c r="BG168" s="153">
        <f t="shared" si="26"/>
        <v>0</v>
      </c>
      <c r="BH168" s="153">
        <f t="shared" si="27"/>
        <v>0</v>
      </c>
      <c r="BI168" s="153">
        <f t="shared" si="28"/>
        <v>0</v>
      </c>
      <c r="BJ168" s="13" t="s">
        <v>87</v>
      </c>
      <c r="BK168" s="153">
        <f t="shared" si="29"/>
        <v>0</v>
      </c>
      <c r="BL168" s="13" t="s">
        <v>372</v>
      </c>
      <c r="BM168" s="152" t="s">
        <v>2815</v>
      </c>
    </row>
    <row r="169" spans="2:65" s="1" customFormat="1" ht="24.15" customHeight="1">
      <c r="B169" s="139"/>
      <c r="C169" s="154" t="s">
        <v>410</v>
      </c>
      <c r="D169" s="154" t="s">
        <v>353</v>
      </c>
      <c r="E169" s="155" t="s">
        <v>2816</v>
      </c>
      <c r="F169" s="156" t="s">
        <v>623</v>
      </c>
      <c r="G169" s="157" t="s">
        <v>322</v>
      </c>
      <c r="H169" s="158">
        <v>12.041</v>
      </c>
      <c r="I169" s="159"/>
      <c r="J169" s="160">
        <f t="shared" si="20"/>
        <v>0</v>
      </c>
      <c r="K169" s="161"/>
      <c r="L169" s="162"/>
      <c r="M169" s="163" t="s">
        <v>1</v>
      </c>
      <c r="N169" s="164" t="s">
        <v>41</v>
      </c>
      <c r="P169" s="150">
        <f t="shared" si="21"/>
        <v>0</v>
      </c>
      <c r="Q169" s="150">
        <v>0.65</v>
      </c>
      <c r="R169" s="150">
        <f t="shared" si="22"/>
        <v>7.8266500000000008</v>
      </c>
      <c r="S169" s="150">
        <v>0</v>
      </c>
      <c r="T169" s="151">
        <f t="shared" si="23"/>
        <v>0</v>
      </c>
      <c r="AR169" s="152" t="s">
        <v>529</v>
      </c>
      <c r="AT169" s="152" t="s">
        <v>353</v>
      </c>
      <c r="AU169" s="152" t="s">
        <v>87</v>
      </c>
      <c r="AY169" s="13" t="s">
        <v>317</v>
      </c>
      <c r="BE169" s="153">
        <f t="shared" si="24"/>
        <v>0</v>
      </c>
      <c r="BF169" s="153">
        <f t="shared" si="25"/>
        <v>0</v>
      </c>
      <c r="BG169" s="153">
        <f t="shared" si="26"/>
        <v>0</v>
      </c>
      <c r="BH169" s="153">
        <f t="shared" si="27"/>
        <v>0</v>
      </c>
      <c r="BI169" s="153">
        <f t="shared" si="28"/>
        <v>0</v>
      </c>
      <c r="BJ169" s="13" t="s">
        <v>87</v>
      </c>
      <c r="BK169" s="153">
        <f t="shared" si="29"/>
        <v>0</v>
      </c>
      <c r="BL169" s="13" t="s">
        <v>372</v>
      </c>
      <c r="BM169" s="152" t="s">
        <v>2817</v>
      </c>
    </row>
    <row r="170" spans="2:65" s="1" customFormat="1" ht="37.799999999999997" customHeight="1">
      <c r="B170" s="139"/>
      <c r="C170" s="154" t="s">
        <v>412</v>
      </c>
      <c r="D170" s="154" t="s">
        <v>353</v>
      </c>
      <c r="E170" s="155" t="s">
        <v>2818</v>
      </c>
      <c r="F170" s="156" t="s">
        <v>2819</v>
      </c>
      <c r="G170" s="157" t="s">
        <v>322</v>
      </c>
      <c r="H170" s="158">
        <v>0.44</v>
      </c>
      <c r="I170" s="159"/>
      <c r="J170" s="160">
        <f t="shared" si="20"/>
        <v>0</v>
      </c>
      <c r="K170" s="161"/>
      <c r="L170" s="162"/>
      <c r="M170" s="163" t="s">
        <v>1</v>
      </c>
      <c r="N170" s="164" t="s">
        <v>41</v>
      </c>
      <c r="P170" s="150">
        <f t="shared" si="21"/>
        <v>0</v>
      </c>
      <c r="Q170" s="150">
        <v>0.54</v>
      </c>
      <c r="R170" s="150">
        <f t="shared" si="22"/>
        <v>0.23760000000000001</v>
      </c>
      <c r="S170" s="150">
        <v>0</v>
      </c>
      <c r="T170" s="151">
        <f t="shared" si="23"/>
        <v>0</v>
      </c>
      <c r="AR170" s="152" t="s">
        <v>529</v>
      </c>
      <c r="AT170" s="152" t="s">
        <v>353</v>
      </c>
      <c r="AU170" s="152" t="s">
        <v>87</v>
      </c>
      <c r="AY170" s="13" t="s">
        <v>317</v>
      </c>
      <c r="BE170" s="153">
        <f t="shared" si="24"/>
        <v>0</v>
      </c>
      <c r="BF170" s="153">
        <f t="shared" si="25"/>
        <v>0</v>
      </c>
      <c r="BG170" s="153">
        <f t="shared" si="26"/>
        <v>0</v>
      </c>
      <c r="BH170" s="153">
        <f t="shared" si="27"/>
        <v>0</v>
      </c>
      <c r="BI170" s="153">
        <f t="shared" si="28"/>
        <v>0</v>
      </c>
      <c r="BJ170" s="13" t="s">
        <v>87</v>
      </c>
      <c r="BK170" s="153">
        <f t="shared" si="29"/>
        <v>0</v>
      </c>
      <c r="BL170" s="13" t="s">
        <v>372</v>
      </c>
      <c r="BM170" s="152" t="s">
        <v>2820</v>
      </c>
    </row>
    <row r="171" spans="2:65" s="1" customFormat="1" ht="24.15" customHeight="1">
      <c r="B171" s="139"/>
      <c r="C171" s="154" t="s">
        <v>414</v>
      </c>
      <c r="D171" s="154" t="s">
        <v>353</v>
      </c>
      <c r="E171" s="155" t="s">
        <v>2821</v>
      </c>
      <c r="F171" s="156" t="s">
        <v>2822</v>
      </c>
      <c r="G171" s="157" t="s">
        <v>433</v>
      </c>
      <c r="H171" s="158">
        <v>35</v>
      </c>
      <c r="I171" s="159"/>
      <c r="J171" s="160">
        <f t="shared" si="20"/>
        <v>0</v>
      </c>
      <c r="K171" s="161"/>
      <c r="L171" s="162"/>
      <c r="M171" s="163" t="s">
        <v>1</v>
      </c>
      <c r="N171" s="164" t="s">
        <v>41</v>
      </c>
      <c r="P171" s="150">
        <f t="shared" si="21"/>
        <v>0</v>
      </c>
      <c r="Q171" s="150">
        <v>0</v>
      </c>
      <c r="R171" s="150">
        <f t="shared" si="22"/>
        <v>0</v>
      </c>
      <c r="S171" s="150">
        <v>0</v>
      </c>
      <c r="T171" s="151">
        <f t="shared" si="23"/>
        <v>0</v>
      </c>
      <c r="AR171" s="152" t="s">
        <v>529</v>
      </c>
      <c r="AT171" s="152" t="s">
        <v>353</v>
      </c>
      <c r="AU171" s="152" t="s">
        <v>87</v>
      </c>
      <c r="AY171" s="13" t="s">
        <v>317</v>
      </c>
      <c r="BE171" s="153">
        <f t="shared" si="24"/>
        <v>0</v>
      </c>
      <c r="BF171" s="153">
        <f t="shared" si="25"/>
        <v>0</v>
      </c>
      <c r="BG171" s="153">
        <f t="shared" si="26"/>
        <v>0</v>
      </c>
      <c r="BH171" s="153">
        <f t="shared" si="27"/>
        <v>0</v>
      </c>
      <c r="BI171" s="153">
        <f t="shared" si="28"/>
        <v>0</v>
      </c>
      <c r="BJ171" s="13" t="s">
        <v>87</v>
      </c>
      <c r="BK171" s="153">
        <f t="shared" si="29"/>
        <v>0</v>
      </c>
      <c r="BL171" s="13" t="s">
        <v>372</v>
      </c>
      <c r="BM171" s="152" t="s">
        <v>2823</v>
      </c>
    </row>
    <row r="172" spans="2:65" s="1" customFormat="1" ht="37.799999999999997" customHeight="1">
      <c r="B172" s="139"/>
      <c r="C172" s="140" t="s">
        <v>416</v>
      </c>
      <c r="D172" s="140" t="s">
        <v>319</v>
      </c>
      <c r="E172" s="141" t="s">
        <v>2824</v>
      </c>
      <c r="F172" s="142" t="s">
        <v>2825</v>
      </c>
      <c r="G172" s="143" t="s">
        <v>322</v>
      </c>
      <c r="H172" s="144">
        <v>13.685</v>
      </c>
      <c r="I172" s="145"/>
      <c r="J172" s="146">
        <f t="shared" si="20"/>
        <v>0</v>
      </c>
      <c r="K172" s="147"/>
      <c r="L172" s="28"/>
      <c r="M172" s="148" t="s">
        <v>1</v>
      </c>
      <c r="N172" s="149" t="s">
        <v>41</v>
      </c>
      <c r="P172" s="150">
        <f t="shared" si="21"/>
        <v>0</v>
      </c>
      <c r="Q172" s="150">
        <v>1.289E-2</v>
      </c>
      <c r="R172" s="150">
        <f t="shared" si="22"/>
        <v>0.17639965000000002</v>
      </c>
      <c r="S172" s="150">
        <v>0</v>
      </c>
      <c r="T172" s="151">
        <f t="shared" si="23"/>
        <v>0</v>
      </c>
      <c r="AR172" s="152" t="s">
        <v>372</v>
      </c>
      <c r="AT172" s="152" t="s">
        <v>319</v>
      </c>
      <c r="AU172" s="152" t="s">
        <v>87</v>
      </c>
      <c r="AY172" s="13" t="s">
        <v>317</v>
      </c>
      <c r="BE172" s="153">
        <f t="shared" si="24"/>
        <v>0</v>
      </c>
      <c r="BF172" s="153">
        <f t="shared" si="25"/>
        <v>0</v>
      </c>
      <c r="BG172" s="153">
        <f t="shared" si="26"/>
        <v>0</v>
      </c>
      <c r="BH172" s="153">
        <f t="shared" si="27"/>
        <v>0</v>
      </c>
      <c r="BI172" s="153">
        <f t="shared" si="28"/>
        <v>0</v>
      </c>
      <c r="BJ172" s="13" t="s">
        <v>87</v>
      </c>
      <c r="BK172" s="153">
        <f t="shared" si="29"/>
        <v>0</v>
      </c>
      <c r="BL172" s="13" t="s">
        <v>372</v>
      </c>
      <c r="BM172" s="152" t="s">
        <v>2826</v>
      </c>
    </row>
    <row r="173" spans="2:65" s="1" customFormat="1" ht="37.799999999999997" customHeight="1">
      <c r="B173" s="139"/>
      <c r="C173" s="140" t="s">
        <v>418</v>
      </c>
      <c r="D173" s="140" t="s">
        <v>319</v>
      </c>
      <c r="E173" s="141" t="s">
        <v>2827</v>
      </c>
      <c r="F173" s="142" t="s">
        <v>2828</v>
      </c>
      <c r="G173" s="143" t="s">
        <v>440</v>
      </c>
      <c r="H173" s="144">
        <v>2</v>
      </c>
      <c r="I173" s="145"/>
      <c r="J173" s="146">
        <f t="shared" si="20"/>
        <v>0</v>
      </c>
      <c r="K173" s="147"/>
      <c r="L173" s="28"/>
      <c r="M173" s="148" t="s">
        <v>1</v>
      </c>
      <c r="N173" s="149" t="s">
        <v>41</v>
      </c>
      <c r="P173" s="150">
        <f t="shared" si="21"/>
        <v>0</v>
      </c>
      <c r="Q173" s="150">
        <v>4.2000000000000002E-4</v>
      </c>
      <c r="R173" s="150">
        <f t="shared" si="22"/>
        <v>8.4000000000000003E-4</v>
      </c>
      <c r="S173" s="150">
        <v>0</v>
      </c>
      <c r="T173" s="151">
        <f t="shared" si="23"/>
        <v>0</v>
      </c>
      <c r="AR173" s="152" t="s">
        <v>372</v>
      </c>
      <c r="AT173" s="152" t="s">
        <v>319</v>
      </c>
      <c r="AU173" s="152" t="s">
        <v>87</v>
      </c>
      <c r="AY173" s="13" t="s">
        <v>317</v>
      </c>
      <c r="BE173" s="153">
        <f t="shared" si="24"/>
        <v>0</v>
      </c>
      <c r="BF173" s="153">
        <f t="shared" si="25"/>
        <v>0</v>
      </c>
      <c r="BG173" s="153">
        <f t="shared" si="26"/>
        <v>0</v>
      </c>
      <c r="BH173" s="153">
        <f t="shared" si="27"/>
        <v>0</v>
      </c>
      <c r="BI173" s="153">
        <f t="shared" si="28"/>
        <v>0</v>
      </c>
      <c r="BJ173" s="13" t="s">
        <v>87</v>
      </c>
      <c r="BK173" s="153">
        <f t="shared" si="29"/>
        <v>0</v>
      </c>
      <c r="BL173" s="13" t="s">
        <v>372</v>
      </c>
      <c r="BM173" s="152" t="s">
        <v>2829</v>
      </c>
    </row>
    <row r="174" spans="2:65" s="1" customFormat="1" ht="24.15" customHeight="1">
      <c r="B174" s="139"/>
      <c r="C174" s="140" t="s">
        <v>529</v>
      </c>
      <c r="D174" s="140" t="s">
        <v>319</v>
      </c>
      <c r="E174" s="141" t="s">
        <v>905</v>
      </c>
      <c r="F174" s="142" t="s">
        <v>906</v>
      </c>
      <c r="G174" s="143" t="s">
        <v>652</v>
      </c>
      <c r="H174" s="176"/>
      <c r="I174" s="145"/>
      <c r="J174" s="146">
        <f t="shared" si="20"/>
        <v>0</v>
      </c>
      <c r="K174" s="147"/>
      <c r="L174" s="28"/>
      <c r="M174" s="148" t="s">
        <v>1</v>
      </c>
      <c r="N174" s="149" t="s">
        <v>41</v>
      </c>
      <c r="P174" s="150">
        <f t="shared" si="21"/>
        <v>0</v>
      </c>
      <c r="Q174" s="150">
        <v>0</v>
      </c>
      <c r="R174" s="150">
        <f t="shared" si="22"/>
        <v>0</v>
      </c>
      <c r="S174" s="150">
        <v>0</v>
      </c>
      <c r="T174" s="151">
        <f t="shared" si="23"/>
        <v>0</v>
      </c>
      <c r="AR174" s="152" t="s">
        <v>372</v>
      </c>
      <c r="AT174" s="152" t="s">
        <v>319</v>
      </c>
      <c r="AU174" s="152" t="s">
        <v>87</v>
      </c>
      <c r="AY174" s="13" t="s">
        <v>317</v>
      </c>
      <c r="BE174" s="153">
        <f t="shared" si="24"/>
        <v>0</v>
      </c>
      <c r="BF174" s="153">
        <f t="shared" si="25"/>
        <v>0</v>
      </c>
      <c r="BG174" s="153">
        <f t="shared" si="26"/>
        <v>0</v>
      </c>
      <c r="BH174" s="153">
        <f t="shared" si="27"/>
        <v>0</v>
      </c>
      <c r="BI174" s="153">
        <f t="shared" si="28"/>
        <v>0</v>
      </c>
      <c r="BJ174" s="13" t="s">
        <v>87</v>
      </c>
      <c r="BK174" s="153">
        <f t="shared" si="29"/>
        <v>0</v>
      </c>
      <c r="BL174" s="13" t="s">
        <v>372</v>
      </c>
      <c r="BM174" s="152" t="s">
        <v>2830</v>
      </c>
    </row>
    <row r="175" spans="2:65" s="11" customFormat="1" ht="22.8" customHeight="1">
      <c r="B175" s="127"/>
      <c r="D175" s="128" t="s">
        <v>74</v>
      </c>
      <c r="E175" s="137" t="s">
        <v>838</v>
      </c>
      <c r="F175" s="137" t="s">
        <v>2831</v>
      </c>
      <c r="I175" s="130"/>
      <c r="J175" s="138">
        <f>BK175</f>
        <v>0</v>
      </c>
      <c r="L175" s="127"/>
      <c r="M175" s="132"/>
      <c r="P175" s="133">
        <f>SUM(P176:P183)</f>
        <v>0</v>
      </c>
      <c r="R175" s="133">
        <f>SUM(R176:R183)</f>
        <v>13.997876</v>
      </c>
      <c r="T175" s="134">
        <f>SUM(T176:T183)</f>
        <v>0</v>
      </c>
      <c r="AR175" s="128" t="s">
        <v>87</v>
      </c>
      <c r="AT175" s="135" t="s">
        <v>74</v>
      </c>
      <c r="AU175" s="135" t="s">
        <v>82</v>
      </c>
      <c r="AY175" s="128" t="s">
        <v>317</v>
      </c>
      <c r="BK175" s="136">
        <f>SUM(BK176:BK183)</f>
        <v>0</v>
      </c>
    </row>
    <row r="176" spans="2:65" s="1" customFormat="1" ht="24.15" customHeight="1">
      <c r="B176" s="139"/>
      <c r="C176" s="140" t="s">
        <v>780</v>
      </c>
      <c r="D176" s="140" t="s">
        <v>319</v>
      </c>
      <c r="E176" s="141" t="s">
        <v>2832</v>
      </c>
      <c r="F176" s="142" t="s">
        <v>2833</v>
      </c>
      <c r="G176" s="143" t="s">
        <v>375</v>
      </c>
      <c r="H176" s="144">
        <v>97</v>
      </c>
      <c r="I176" s="145"/>
      <c r="J176" s="146">
        <f t="shared" ref="J176:J183" si="30">ROUND(I176*H176,2)</f>
        <v>0</v>
      </c>
      <c r="K176" s="147"/>
      <c r="L176" s="28"/>
      <c r="M176" s="148" t="s">
        <v>1</v>
      </c>
      <c r="N176" s="149" t="s">
        <v>41</v>
      </c>
      <c r="P176" s="150">
        <f t="shared" ref="P176:P183" si="31">O176*H176</f>
        <v>0</v>
      </c>
      <c r="Q176" s="150">
        <v>0</v>
      </c>
      <c r="R176" s="150">
        <f t="shared" ref="R176:R183" si="32">Q176*H176</f>
        <v>0</v>
      </c>
      <c r="S176" s="150">
        <v>0</v>
      </c>
      <c r="T176" s="151">
        <f t="shared" ref="T176:T183" si="33">S176*H176</f>
        <v>0</v>
      </c>
      <c r="AR176" s="152" t="s">
        <v>372</v>
      </c>
      <c r="AT176" s="152" t="s">
        <v>319</v>
      </c>
      <c r="AU176" s="152" t="s">
        <v>87</v>
      </c>
      <c r="AY176" s="13" t="s">
        <v>317</v>
      </c>
      <c r="BE176" s="153">
        <f t="shared" ref="BE176:BE183" si="34">IF(N176="základná",J176,0)</f>
        <v>0</v>
      </c>
      <c r="BF176" s="153">
        <f t="shared" ref="BF176:BF183" si="35">IF(N176="znížená",J176,0)</f>
        <v>0</v>
      </c>
      <c r="BG176" s="153">
        <f t="shared" ref="BG176:BG183" si="36">IF(N176="zákl. prenesená",J176,0)</f>
        <v>0</v>
      </c>
      <c r="BH176" s="153">
        <f t="shared" ref="BH176:BH183" si="37">IF(N176="zníž. prenesená",J176,0)</f>
        <v>0</v>
      </c>
      <c r="BI176" s="153">
        <f t="shared" ref="BI176:BI183" si="38">IF(N176="nulová",J176,0)</f>
        <v>0</v>
      </c>
      <c r="BJ176" s="13" t="s">
        <v>87</v>
      </c>
      <c r="BK176" s="153">
        <f t="shared" ref="BK176:BK183" si="39">ROUND(I176*H176,2)</f>
        <v>0</v>
      </c>
      <c r="BL176" s="13" t="s">
        <v>372</v>
      </c>
      <c r="BM176" s="152" t="s">
        <v>2834</v>
      </c>
    </row>
    <row r="177" spans="2:65" s="1" customFormat="1" ht="24.15" customHeight="1">
      <c r="B177" s="139"/>
      <c r="C177" s="154" t="s">
        <v>784</v>
      </c>
      <c r="D177" s="154" t="s">
        <v>353</v>
      </c>
      <c r="E177" s="155" t="s">
        <v>2835</v>
      </c>
      <c r="F177" s="156" t="s">
        <v>2836</v>
      </c>
      <c r="G177" s="157" t="s">
        <v>375</v>
      </c>
      <c r="H177" s="158">
        <v>106.7</v>
      </c>
      <c r="I177" s="159"/>
      <c r="J177" s="160">
        <f t="shared" si="30"/>
        <v>0</v>
      </c>
      <c r="K177" s="161"/>
      <c r="L177" s="162"/>
      <c r="M177" s="163" t="s">
        <v>1</v>
      </c>
      <c r="N177" s="164" t="s">
        <v>41</v>
      </c>
      <c r="P177" s="150">
        <f t="shared" si="31"/>
        <v>0</v>
      </c>
      <c r="Q177" s="150">
        <v>1.9599999999999999E-3</v>
      </c>
      <c r="R177" s="150">
        <f t="shared" si="32"/>
        <v>0.20913200000000001</v>
      </c>
      <c r="S177" s="150">
        <v>0</v>
      </c>
      <c r="T177" s="151">
        <f t="shared" si="33"/>
        <v>0</v>
      </c>
      <c r="AR177" s="152" t="s">
        <v>529</v>
      </c>
      <c r="AT177" s="152" t="s">
        <v>353</v>
      </c>
      <c r="AU177" s="152" t="s">
        <v>87</v>
      </c>
      <c r="AY177" s="13" t="s">
        <v>317</v>
      </c>
      <c r="BE177" s="153">
        <f t="shared" si="34"/>
        <v>0</v>
      </c>
      <c r="BF177" s="153">
        <f t="shared" si="35"/>
        <v>0</v>
      </c>
      <c r="BG177" s="153">
        <f t="shared" si="36"/>
        <v>0</v>
      </c>
      <c r="BH177" s="153">
        <f t="shared" si="37"/>
        <v>0</v>
      </c>
      <c r="BI177" s="153">
        <f t="shared" si="38"/>
        <v>0</v>
      </c>
      <c r="BJ177" s="13" t="s">
        <v>87</v>
      </c>
      <c r="BK177" s="153">
        <f t="shared" si="39"/>
        <v>0</v>
      </c>
      <c r="BL177" s="13" t="s">
        <v>372</v>
      </c>
      <c r="BM177" s="152" t="s">
        <v>2837</v>
      </c>
    </row>
    <row r="178" spans="2:65" s="1" customFormat="1" ht="24.15" customHeight="1">
      <c r="B178" s="139"/>
      <c r="C178" s="154" t="s">
        <v>788</v>
      </c>
      <c r="D178" s="154" t="s">
        <v>353</v>
      </c>
      <c r="E178" s="155" t="s">
        <v>2838</v>
      </c>
      <c r="F178" s="156" t="s">
        <v>2839</v>
      </c>
      <c r="G178" s="157" t="s">
        <v>1609</v>
      </c>
      <c r="H178" s="158">
        <v>14</v>
      </c>
      <c r="I178" s="159"/>
      <c r="J178" s="160">
        <f t="shared" si="30"/>
        <v>0</v>
      </c>
      <c r="K178" s="161"/>
      <c r="L178" s="162"/>
      <c r="M178" s="163" t="s">
        <v>1</v>
      </c>
      <c r="N178" s="164" t="s">
        <v>41</v>
      </c>
      <c r="P178" s="150">
        <f t="shared" si="31"/>
        <v>0</v>
      </c>
      <c r="Q178" s="150">
        <v>0</v>
      </c>
      <c r="R178" s="150">
        <f t="shared" si="32"/>
        <v>0</v>
      </c>
      <c r="S178" s="150">
        <v>0</v>
      </c>
      <c r="T178" s="151">
        <f t="shared" si="33"/>
        <v>0</v>
      </c>
      <c r="AR178" s="152" t="s">
        <v>529</v>
      </c>
      <c r="AT178" s="152" t="s">
        <v>353</v>
      </c>
      <c r="AU178" s="152" t="s">
        <v>87</v>
      </c>
      <c r="AY178" s="13" t="s">
        <v>317</v>
      </c>
      <c r="BE178" s="153">
        <f t="shared" si="34"/>
        <v>0</v>
      </c>
      <c r="BF178" s="153">
        <f t="shared" si="35"/>
        <v>0</v>
      </c>
      <c r="BG178" s="153">
        <f t="shared" si="36"/>
        <v>0</v>
      </c>
      <c r="BH178" s="153">
        <f t="shared" si="37"/>
        <v>0</v>
      </c>
      <c r="BI178" s="153">
        <f t="shared" si="38"/>
        <v>0</v>
      </c>
      <c r="BJ178" s="13" t="s">
        <v>87</v>
      </c>
      <c r="BK178" s="153">
        <f t="shared" si="39"/>
        <v>0</v>
      </c>
      <c r="BL178" s="13" t="s">
        <v>372</v>
      </c>
      <c r="BM178" s="152" t="s">
        <v>2840</v>
      </c>
    </row>
    <row r="179" spans="2:65" s="1" customFormat="1" ht="24.15" customHeight="1">
      <c r="B179" s="139"/>
      <c r="C179" s="140" t="s">
        <v>792</v>
      </c>
      <c r="D179" s="140" t="s">
        <v>319</v>
      </c>
      <c r="E179" s="141" t="s">
        <v>2841</v>
      </c>
      <c r="F179" s="142" t="s">
        <v>2842</v>
      </c>
      <c r="G179" s="143" t="s">
        <v>452</v>
      </c>
      <c r="H179" s="144">
        <v>388</v>
      </c>
      <c r="I179" s="145"/>
      <c r="J179" s="146">
        <f t="shared" si="30"/>
        <v>0</v>
      </c>
      <c r="K179" s="147"/>
      <c r="L179" s="28"/>
      <c r="M179" s="148" t="s">
        <v>1</v>
      </c>
      <c r="N179" s="149" t="s">
        <v>41</v>
      </c>
      <c r="P179" s="150">
        <f t="shared" si="31"/>
        <v>0</v>
      </c>
      <c r="Q179" s="150">
        <v>5.0000000000000002E-5</v>
      </c>
      <c r="R179" s="150">
        <f t="shared" si="32"/>
        <v>1.9400000000000001E-2</v>
      </c>
      <c r="S179" s="150">
        <v>0</v>
      </c>
      <c r="T179" s="151">
        <f t="shared" si="33"/>
        <v>0</v>
      </c>
      <c r="AR179" s="152" t="s">
        <v>372</v>
      </c>
      <c r="AT179" s="152" t="s">
        <v>319</v>
      </c>
      <c r="AU179" s="152" t="s">
        <v>87</v>
      </c>
      <c r="AY179" s="13" t="s">
        <v>317</v>
      </c>
      <c r="BE179" s="153">
        <f t="shared" si="34"/>
        <v>0</v>
      </c>
      <c r="BF179" s="153">
        <f t="shared" si="35"/>
        <v>0</v>
      </c>
      <c r="BG179" s="153">
        <f t="shared" si="36"/>
        <v>0</v>
      </c>
      <c r="BH179" s="153">
        <f t="shared" si="37"/>
        <v>0</v>
      </c>
      <c r="BI179" s="153">
        <f t="shared" si="38"/>
        <v>0</v>
      </c>
      <c r="BJ179" s="13" t="s">
        <v>87</v>
      </c>
      <c r="BK179" s="153">
        <f t="shared" si="39"/>
        <v>0</v>
      </c>
      <c r="BL179" s="13" t="s">
        <v>372</v>
      </c>
      <c r="BM179" s="152" t="s">
        <v>2843</v>
      </c>
    </row>
    <row r="180" spans="2:65" s="1" customFormat="1" ht="24.15" customHeight="1">
      <c r="B180" s="139"/>
      <c r="C180" s="154" t="s">
        <v>796</v>
      </c>
      <c r="D180" s="154" t="s">
        <v>353</v>
      </c>
      <c r="E180" s="155" t="s">
        <v>2844</v>
      </c>
      <c r="F180" s="156" t="s">
        <v>2845</v>
      </c>
      <c r="G180" s="157" t="s">
        <v>452</v>
      </c>
      <c r="H180" s="158">
        <v>407.4</v>
      </c>
      <c r="I180" s="159"/>
      <c r="J180" s="160">
        <f t="shared" si="30"/>
        <v>0</v>
      </c>
      <c r="K180" s="161"/>
      <c r="L180" s="162"/>
      <c r="M180" s="163" t="s">
        <v>1</v>
      </c>
      <c r="N180" s="164" t="s">
        <v>41</v>
      </c>
      <c r="P180" s="150">
        <f t="shared" si="31"/>
        <v>0</v>
      </c>
      <c r="Q180" s="150">
        <v>5.5599999999999998E-3</v>
      </c>
      <c r="R180" s="150">
        <f t="shared" si="32"/>
        <v>2.2651439999999998</v>
      </c>
      <c r="S180" s="150">
        <v>0</v>
      </c>
      <c r="T180" s="151">
        <f t="shared" si="33"/>
        <v>0</v>
      </c>
      <c r="AR180" s="152" t="s">
        <v>529</v>
      </c>
      <c r="AT180" s="152" t="s">
        <v>353</v>
      </c>
      <c r="AU180" s="152" t="s">
        <v>87</v>
      </c>
      <c r="AY180" s="13" t="s">
        <v>317</v>
      </c>
      <c r="BE180" s="153">
        <f t="shared" si="34"/>
        <v>0</v>
      </c>
      <c r="BF180" s="153">
        <f t="shared" si="35"/>
        <v>0</v>
      </c>
      <c r="BG180" s="153">
        <f t="shared" si="36"/>
        <v>0</v>
      </c>
      <c r="BH180" s="153">
        <f t="shared" si="37"/>
        <v>0</v>
      </c>
      <c r="BI180" s="153">
        <f t="shared" si="38"/>
        <v>0</v>
      </c>
      <c r="BJ180" s="13" t="s">
        <v>87</v>
      </c>
      <c r="BK180" s="153">
        <f t="shared" si="39"/>
        <v>0</v>
      </c>
      <c r="BL180" s="13" t="s">
        <v>372</v>
      </c>
      <c r="BM180" s="152" t="s">
        <v>2846</v>
      </c>
    </row>
    <row r="181" spans="2:65" s="1" customFormat="1" ht="21.75" customHeight="1">
      <c r="B181" s="139"/>
      <c r="C181" s="154" t="s">
        <v>800</v>
      </c>
      <c r="D181" s="154" t="s">
        <v>353</v>
      </c>
      <c r="E181" s="155" t="s">
        <v>2847</v>
      </c>
      <c r="F181" s="156" t="s">
        <v>2848</v>
      </c>
      <c r="G181" s="157" t="s">
        <v>433</v>
      </c>
      <c r="H181" s="158">
        <v>388</v>
      </c>
      <c r="I181" s="159"/>
      <c r="J181" s="160">
        <f t="shared" si="30"/>
        <v>0</v>
      </c>
      <c r="K181" s="161"/>
      <c r="L181" s="162"/>
      <c r="M181" s="163" t="s">
        <v>1</v>
      </c>
      <c r="N181" s="164" t="s">
        <v>41</v>
      </c>
      <c r="P181" s="150">
        <f t="shared" si="31"/>
        <v>0</v>
      </c>
      <c r="Q181" s="150">
        <v>2.9000000000000001E-2</v>
      </c>
      <c r="R181" s="150">
        <f t="shared" si="32"/>
        <v>11.252000000000001</v>
      </c>
      <c r="S181" s="150">
        <v>0</v>
      </c>
      <c r="T181" s="151">
        <f t="shared" si="33"/>
        <v>0</v>
      </c>
      <c r="AR181" s="152" t="s">
        <v>529</v>
      </c>
      <c r="AT181" s="152" t="s">
        <v>353</v>
      </c>
      <c r="AU181" s="152" t="s">
        <v>87</v>
      </c>
      <c r="AY181" s="13" t="s">
        <v>317</v>
      </c>
      <c r="BE181" s="153">
        <f t="shared" si="34"/>
        <v>0</v>
      </c>
      <c r="BF181" s="153">
        <f t="shared" si="35"/>
        <v>0</v>
      </c>
      <c r="BG181" s="153">
        <f t="shared" si="36"/>
        <v>0</v>
      </c>
      <c r="BH181" s="153">
        <f t="shared" si="37"/>
        <v>0</v>
      </c>
      <c r="BI181" s="153">
        <f t="shared" si="38"/>
        <v>0</v>
      </c>
      <c r="BJ181" s="13" t="s">
        <v>87</v>
      </c>
      <c r="BK181" s="153">
        <f t="shared" si="39"/>
        <v>0</v>
      </c>
      <c r="BL181" s="13" t="s">
        <v>372</v>
      </c>
      <c r="BM181" s="152" t="s">
        <v>2849</v>
      </c>
    </row>
    <row r="182" spans="2:65" s="1" customFormat="1" ht="16.5" customHeight="1">
      <c r="B182" s="139"/>
      <c r="C182" s="154" t="s">
        <v>804</v>
      </c>
      <c r="D182" s="154" t="s">
        <v>353</v>
      </c>
      <c r="E182" s="155" t="s">
        <v>2850</v>
      </c>
      <c r="F182" s="156" t="s">
        <v>2851</v>
      </c>
      <c r="G182" s="157" t="s">
        <v>433</v>
      </c>
      <c r="H182" s="158">
        <v>388</v>
      </c>
      <c r="I182" s="159"/>
      <c r="J182" s="160">
        <f t="shared" si="30"/>
        <v>0</v>
      </c>
      <c r="K182" s="161"/>
      <c r="L182" s="162"/>
      <c r="M182" s="163" t="s">
        <v>1</v>
      </c>
      <c r="N182" s="164" t="s">
        <v>41</v>
      </c>
      <c r="P182" s="150">
        <f t="shared" si="31"/>
        <v>0</v>
      </c>
      <c r="Q182" s="150">
        <v>6.4999999999999997E-4</v>
      </c>
      <c r="R182" s="150">
        <f t="shared" si="32"/>
        <v>0.25219999999999998</v>
      </c>
      <c r="S182" s="150">
        <v>0</v>
      </c>
      <c r="T182" s="151">
        <f t="shared" si="33"/>
        <v>0</v>
      </c>
      <c r="AR182" s="152" t="s">
        <v>529</v>
      </c>
      <c r="AT182" s="152" t="s">
        <v>353</v>
      </c>
      <c r="AU182" s="152" t="s">
        <v>87</v>
      </c>
      <c r="AY182" s="13" t="s">
        <v>317</v>
      </c>
      <c r="BE182" s="153">
        <f t="shared" si="34"/>
        <v>0</v>
      </c>
      <c r="BF182" s="153">
        <f t="shared" si="35"/>
        <v>0</v>
      </c>
      <c r="BG182" s="153">
        <f t="shared" si="36"/>
        <v>0</v>
      </c>
      <c r="BH182" s="153">
        <f t="shared" si="37"/>
        <v>0</v>
      </c>
      <c r="BI182" s="153">
        <f t="shared" si="38"/>
        <v>0</v>
      </c>
      <c r="BJ182" s="13" t="s">
        <v>87</v>
      </c>
      <c r="BK182" s="153">
        <f t="shared" si="39"/>
        <v>0</v>
      </c>
      <c r="BL182" s="13" t="s">
        <v>372</v>
      </c>
      <c r="BM182" s="152" t="s">
        <v>2852</v>
      </c>
    </row>
    <row r="183" spans="2:65" s="1" customFormat="1" ht="21.75" customHeight="1">
      <c r="B183" s="139"/>
      <c r="C183" s="140" t="s">
        <v>808</v>
      </c>
      <c r="D183" s="140" t="s">
        <v>319</v>
      </c>
      <c r="E183" s="141" t="s">
        <v>2853</v>
      </c>
      <c r="F183" s="142" t="s">
        <v>2854</v>
      </c>
      <c r="G183" s="143" t="s">
        <v>652</v>
      </c>
      <c r="H183" s="176"/>
      <c r="I183" s="145"/>
      <c r="J183" s="146">
        <f t="shared" si="30"/>
        <v>0</v>
      </c>
      <c r="K183" s="147"/>
      <c r="L183" s="28"/>
      <c r="M183" s="148" t="s">
        <v>1</v>
      </c>
      <c r="N183" s="149" t="s">
        <v>41</v>
      </c>
      <c r="P183" s="150">
        <f t="shared" si="31"/>
        <v>0</v>
      </c>
      <c r="Q183" s="150">
        <v>0</v>
      </c>
      <c r="R183" s="150">
        <f t="shared" si="32"/>
        <v>0</v>
      </c>
      <c r="S183" s="150">
        <v>0</v>
      </c>
      <c r="T183" s="151">
        <f t="shared" si="33"/>
        <v>0</v>
      </c>
      <c r="AR183" s="152" t="s">
        <v>372</v>
      </c>
      <c r="AT183" s="152" t="s">
        <v>319</v>
      </c>
      <c r="AU183" s="152" t="s">
        <v>87</v>
      </c>
      <c r="AY183" s="13" t="s">
        <v>317</v>
      </c>
      <c r="BE183" s="153">
        <f t="shared" si="34"/>
        <v>0</v>
      </c>
      <c r="BF183" s="153">
        <f t="shared" si="35"/>
        <v>0</v>
      </c>
      <c r="BG183" s="153">
        <f t="shared" si="36"/>
        <v>0</v>
      </c>
      <c r="BH183" s="153">
        <f t="shared" si="37"/>
        <v>0</v>
      </c>
      <c r="BI183" s="153">
        <f t="shared" si="38"/>
        <v>0</v>
      </c>
      <c r="BJ183" s="13" t="s">
        <v>87</v>
      </c>
      <c r="BK183" s="153">
        <f t="shared" si="39"/>
        <v>0</v>
      </c>
      <c r="BL183" s="13" t="s">
        <v>372</v>
      </c>
      <c r="BM183" s="152" t="s">
        <v>2855</v>
      </c>
    </row>
    <row r="184" spans="2:65" s="11" customFormat="1" ht="22.8" customHeight="1">
      <c r="B184" s="127"/>
      <c r="D184" s="128" t="s">
        <v>74</v>
      </c>
      <c r="E184" s="137" t="s">
        <v>2856</v>
      </c>
      <c r="F184" s="137" t="s">
        <v>2857</v>
      </c>
      <c r="I184" s="130"/>
      <c r="J184" s="138">
        <f>BK184</f>
        <v>0</v>
      </c>
      <c r="L184" s="127"/>
      <c r="M184" s="132"/>
      <c r="P184" s="133">
        <f>SUM(P185:P187)</f>
        <v>0</v>
      </c>
      <c r="R184" s="133">
        <f>SUM(R185:R187)</f>
        <v>3.4406346239999996E-2</v>
      </c>
      <c r="T184" s="134">
        <f>SUM(T185:T187)</f>
        <v>0</v>
      </c>
      <c r="AR184" s="128" t="s">
        <v>87</v>
      </c>
      <c r="AT184" s="135" t="s">
        <v>74</v>
      </c>
      <c r="AU184" s="135" t="s">
        <v>82</v>
      </c>
      <c r="AY184" s="128" t="s">
        <v>317</v>
      </c>
      <c r="BK184" s="136">
        <f>SUM(BK185:BK187)</f>
        <v>0</v>
      </c>
    </row>
    <row r="185" spans="2:65" s="1" customFormat="1" ht="24.15" customHeight="1">
      <c r="B185" s="139"/>
      <c r="C185" s="140" t="s">
        <v>812</v>
      </c>
      <c r="D185" s="140" t="s">
        <v>319</v>
      </c>
      <c r="E185" s="141" t="s">
        <v>2858</v>
      </c>
      <c r="F185" s="142" t="s">
        <v>2859</v>
      </c>
      <c r="G185" s="143" t="s">
        <v>452</v>
      </c>
      <c r="H185" s="144">
        <v>25.2</v>
      </c>
      <c r="I185" s="145"/>
      <c r="J185" s="146">
        <f>ROUND(I185*H185,2)</f>
        <v>0</v>
      </c>
      <c r="K185" s="147"/>
      <c r="L185" s="28"/>
      <c r="M185" s="148" t="s">
        <v>1</v>
      </c>
      <c r="N185" s="149" t="s">
        <v>41</v>
      </c>
      <c r="P185" s="150">
        <f>O185*H185</f>
        <v>0</v>
      </c>
      <c r="Q185" s="150">
        <v>0</v>
      </c>
      <c r="R185" s="150">
        <f>Q185*H185</f>
        <v>0</v>
      </c>
      <c r="S185" s="150">
        <v>0</v>
      </c>
      <c r="T185" s="151">
        <f>S185*H185</f>
        <v>0</v>
      </c>
      <c r="AR185" s="152" t="s">
        <v>372</v>
      </c>
      <c r="AT185" s="152" t="s">
        <v>319</v>
      </c>
      <c r="AU185" s="152" t="s">
        <v>87</v>
      </c>
      <c r="AY185" s="13" t="s">
        <v>317</v>
      </c>
      <c r="BE185" s="153">
        <f>IF(N185="základná",J185,0)</f>
        <v>0</v>
      </c>
      <c r="BF185" s="153">
        <f>IF(N185="znížená",J185,0)</f>
        <v>0</v>
      </c>
      <c r="BG185" s="153">
        <f>IF(N185="zákl. prenesená",J185,0)</f>
        <v>0</v>
      </c>
      <c r="BH185" s="153">
        <f>IF(N185="zníž. prenesená",J185,0)</f>
        <v>0</v>
      </c>
      <c r="BI185" s="153">
        <f>IF(N185="nulová",J185,0)</f>
        <v>0</v>
      </c>
      <c r="BJ185" s="13" t="s">
        <v>87</v>
      </c>
      <c r="BK185" s="153">
        <f>ROUND(I185*H185,2)</f>
        <v>0</v>
      </c>
      <c r="BL185" s="13" t="s">
        <v>372</v>
      </c>
      <c r="BM185" s="152" t="s">
        <v>2860</v>
      </c>
    </row>
    <row r="186" spans="2:65" s="1" customFormat="1" ht="24.15" customHeight="1">
      <c r="B186" s="139"/>
      <c r="C186" s="140" t="s">
        <v>816</v>
      </c>
      <c r="D186" s="140" t="s">
        <v>319</v>
      </c>
      <c r="E186" s="141" t="s">
        <v>2861</v>
      </c>
      <c r="F186" s="142" t="s">
        <v>2862</v>
      </c>
      <c r="G186" s="143" t="s">
        <v>452</v>
      </c>
      <c r="H186" s="144">
        <v>25.704000000000001</v>
      </c>
      <c r="I186" s="145"/>
      <c r="J186" s="146">
        <f>ROUND(I186*H186,2)</f>
        <v>0</v>
      </c>
      <c r="K186" s="147"/>
      <c r="L186" s="28"/>
      <c r="M186" s="148" t="s">
        <v>1</v>
      </c>
      <c r="N186" s="149" t="s">
        <v>41</v>
      </c>
      <c r="P186" s="150">
        <f>O186*H186</f>
        <v>0</v>
      </c>
      <c r="Q186" s="150">
        <v>1.3385599999999999E-3</v>
      </c>
      <c r="R186" s="150">
        <f>Q186*H186</f>
        <v>3.4406346239999996E-2</v>
      </c>
      <c r="S186" s="150">
        <v>0</v>
      </c>
      <c r="T186" s="151">
        <f>S186*H186</f>
        <v>0</v>
      </c>
      <c r="AR186" s="152" t="s">
        <v>372</v>
      </c>
      <c r="AT186" s="152" t="s">
        <v>319</v>
      </c>
      <c r="AU186" s="152" t="s">
        <v>87</v>
      </c>
      <c r="AY186" s="13" t="s">
        <v>317</v>
      </c>
      <c r="BE186" s="153">
        <f>IF(N186="základná",J186,0)</f>
        <v>0</v>
      </c>
      <c r="BF186" s="153">
        <f>IF(N186="znížená",J186,0)</f>
        <v>0</v>
      </c>
      <c r="BG186" s="153">
        <f>IF(N186="zákl. prenesená",J186,0)</f>
        <v>0</v>
      </c>
      <c r="BH186" s="153">
        <f>IF(N186="zníž. prenesená",J186,0)</f>
        <v>0</v>
      </c>
      <c r="BI186" s="153">
        <f>IF(N186="nulová",J186,0)</f>
        <v>0</v>
      </c>
      <c r="BJ186" s="13" t="s">
        <v>87</v>
      </c>
      <c r="BK186" s="153">
        <f>ROUND(I186*H186,2)</f>
        <v>0</v>
      </c>
      <c r="BL186" s="13" t="s">
        <v>372</v>
      </c>
      <c r="BM186" s="152" t="s">
        <v>2863</v>
      </c>
    </row>
    <row r="187" spans="2:65" s="1" customFormat="1" ht="24.15" customHeight="1">
      <c r="B187" s="139"/>
      <c r="C187" s="140" t="s">
        <v>820</v>
      </c>
      <c r="D187" s="140" t="s">
        <v>319</v>
      </c>
      <c r="E187" s="141" t="s">
        <v>2864</v>
      </c>
      <c r="F187" s="142" t="s">
        <v>2865</v>
      </c>
      <c r="G187" s="143" t="s">
        <v>652</v>
      </c>
      <c r="H187" s="176"/>
      <c r="I187" s="145"/>
      <c r="J187" s="146">
        <f>ROUND(I187*H187,2)</f>
        <v>0</v>
      </c>
      <c r="K187" s="147"/>
      <c r="L187" s="28"/>
      <c r="M187" s="148" t="s">
        <v>1</v>
      </c>
      <c r="N187" s="149" t="s">
        <v>41</v>
      </c>
      <c r="P187" s="150">
        <f>O187*H187</f>
        <v>0</v>
      </c>
      <c r="Q187" s="150">
        <v>0</v>
      </c>
      <c r="R187" s="150">
        <f>Q187*H187</f>
        <v>0</v>
      </c>
      <c r="S187" s="150">
        <v>0</v>
      </c>
      <c r="T187" s="151">
        <f>S187*H187</f>
        <v>0</v>
      </c>
      <c r="AR187" s="152" t="s">
        <v>372</v>
      </c>
      <c r="AT187" s="152" t="s">
        <v>319</v>
      </c>
      <c r="AU187" s="152" t="s">
        <v>87</v>
      </c>
      <c r="AY187" s="13" t="s">
        <v>317</v>
      </c>
      <c r="BE187" s="153">
        <f>IF(N187="základná",J187,0)</f>
        <v>0</v>
      </c>
      <c r="BF187" s="153">
        <f>IF(N187="znížená",J187,0)</f>
        <v>0</v>
      </c>
      <c r="BG187" s="153">
        <f>IF(N187="zákl. prenesená",J187,0)</f>
        <v>0</v>
      </c>
      <c r="BH187" s="153">
        <f>IF(N187="zníž. prenesená",J187,0)</f>
        <v>0</v>
      </c>
      <c r="BI187" s="153">
        <f>IF(N187="nulová",J187,0)</f>
        <v>0</v>
      </c>
      <c r="BJ187" s="13" t="s">
        <v>87</v>
      </c>
      <c r="BK187" s="153">
        <f>ROUND(I187*H187,2)</f>
        <v>0</v>
      </c>
      <c r="BL187" s="13" t="s">
        <v>372</v>
      </c>
      <c r="BM187" s="152" t="s">
        <v>2866</v>
      </c>
    </row>
    <row r="188" spans="2:65" s="11" customFormat="1" ht="22.8" customHeight="1">
      <c r="B188" s="127"/>
      <c r="D188" s="128" t="s">
        <v>74</v>
      </c>
      <c r="E188" s="137" t="s">
        <v>644</v>
      </c>
      <c r="F188" s="137" t="s">
        <v>2867</v>
      </c>
      <c r="I188" s="130"/>
      <c r="J188" s="138">
        <f>BK188</f>
        <v>0</v>
      </c>
      <c r="L188" s="127"/>
      <c r="M188" s="132"/>
      <c r="P188" s="133">
        <f>SUM(P189:P192)</f>
        <v>0</v>
      </c>
      <c r="R188" s="133">
        <f>SUM(R189:R192)</f>
        <v>7.6175099999999996E-4</v>
      </c>
      <c r="T188" s="134">
        <f>SUM(T189:T192)</f>
        <v>0</v>
      </c>
      <c r="AR188" s="128" t="s">
        <v>87</v>
      </c>
      <c r="AT188" s="135" t="s">
        <v>74</v>
      </c>
      <c r="AU188" s="135" t="s">
        <v>82</v>
      </c>
      <c r="AY188" s="128" t="s">
        <v>317</v>
      </c>
      <c r="BK188" s="136">
        <f>SUM(BK189:BK192)</f>
        <v>0</v>
      </c>
    </row>
    <row r="189" spans="2:65" s="1" customFormat="1" ht="37.799999999999997" customHeight="1">
      <c r="B189" s="139"/>
      <c r="C189" s="140" t="s">
        <v>824</v>
      </c>
      <c r="D189" s="140" t="s">
        <v>319</v>
      </c>
      <c r="E189" s="141" t="s">
        <v>2868</v>
      </c>
      <c r="F189" s="142" t="s">
        <v>2869</v>
      </c>
      <c r="G189" s="143" t="s">
        <v>375</v>
      </c>
      <c r="H189" s="144">
        <v>28.53</v>
      </c>
      <c r="I189" s="145"/>
      <c r="J189" s="146">
        <f>ROUND(I189*H189,2)</f>
        <v>0</v>
      </c>
      <c r="K189" s="147"/>
      <c r="L189" s="28"/>
      <c r="M189" s="148" t="s">
        <v>1</v>
      </c>
      <c r="N189" s="149" t="s">
        <v>41</v>
      </c>
      <c r="P189" s="150">
        <f>O189*H189</f>
        <v>0</v>
      </c>
      <c r="Q189" s="150">
        <v>2.6699999999999998E-5</v>
      </c>
      <c r="R189" s="150">
        <f>Q189*H189</f>
        <v>7.6175099999999996E-4</v>
      </c>
      <c r="S189" s="150">
        <v>0</v>
      </c>
      <c r="T189" s="151">
        <f>S189*H189</f>
        <v>0</v>
      </c>
      <c r="AR189" s="152" t="s">
        <v>372</v>
      </c>
      <c r="AT189" s="152" t="s">
        <v>319</v>
      </c>
      <c r="AU189" s="152" t="s">
        <v>87</v>
      </c>
      <c r="AY189" s="13" t="s">
        <v>317</v>
      </c>
      <c r="BE189" s="153">
        <f>IF(N189="základná",J189,0)</f>
        <v>0</v>
      </c>
      <c r="BF189" s="153">
        <f>IF(N189="znížená",J189,0)</f>
        <v>0</v>
      </c>
      <c r="BG189" s="153">
        <f>IF(N189="zákl. prenesená",J189,0)</f>
        <v>0</v>
      </c>
      <c r="BH189" s="153">
        <f>IF(N189="zníž. prenesená",J189,0)</f>
        <v>0</v>
      </c>
      <c r="BI189" s="153">
        <f>IF(N189="nulová",J189,0)</f>
        <v>0</v>
      </c>
      <c r="BJ189" s="13" t="s">
        <v>87</v>
      </c>
      <c r="BK189" s="153">
        <f>ROUND(I189*H189,2)</f>
        <v>0</v>
      </c>
      <c r="BL189" s="13" t="s">
        <v>372</v>
      </c>
      <c r="BM189" s="152" t="s">
        <v>2870</v>
      </c>
    </row>
    <row r="190" spans="2:65" s="1" customFormat="1" ht="21.75" customHeight="1">
      <c r="B190" s="139"/>
      <c r="C190" s="154" t="s">
        <v>828</v>
      </c>
      <c r="D190" s="154" t="s">
        <v>353</v>
      </c>
      <c r="E190" s="155" t="s">
        <v>2871</v>
      </c>
      <c r="F190" s="156" t="s">
        <v>2872</v>
      </c>
      <c r="G190" s="157" t="s">
        <v>375</v>
      </c>
      <c r="H190" s="158">
        <v>29.957000000000001</v>
      </c>
      <c r="I190" s="159"/>
      <c r="J190" s="160">
        <f>ROUND(I190*H190,2)</f>
        <v>0</v>
      </c>
      <c r="K190" s="161"/>
      <c r="L190" s="162"/>
      <c r="M190" s="163" t="s">
        <v>1</v>
      </c>
      <c r="N190" s="164" t="s">
        <v>41</v>
      </c>
      <c r="P190" s="150">
        <f>O190*H190</f>
        <v>0</v>
      </c>
      <c r="Q190" s="150">
        <v>0</v>
      </c>
      <c r="R190" s="150">
        <f>Q190*H190</f>
        <v>0</v>
      </c>
      <c r="S190" s="150">
        <v>0</v>
      </c>
      <c r="T190" s="151">
        <f>S190*H190</f>
        <v>0</v>
      </c>
      <c r="AR190" s="152" t="s">
        <v>529</v>
      </c>
      <c r="AT190" s="152" t="s">
        <v>353</v>
      </c>
      <c r="AU190" s="152" t="s">
        <v>87</v>
      </c>
      <c r="AY190" s="13" t="s">
        <v>317</v>
      </c>
      <c r="BE190" s="153">
        <f>IF(N190="základná",J190,0)</f>
        <v>0</v>
      </c>
      <c r="BF190" s="153">
        <f>IF(N190="znížená",J190,0)</f>
        <v>0</v>
      </c>
      <c r="BG190" s="153">
        <f>IF(N190="zákl. prenesená",J190,0)</f>
        <v>0</v>
      </c>
      <c r="BH190" s="153">
        <f>IF(N190="zníž. prenesená",J190,0)</f>
        <v>0</v>
      </c>
      <c r="BI190" s="153">
        <f>IF(N190="nulová",J190,0)</f>
        <v>0</v>
      </c>
      <c r="BJ190" s="13" t="s">
        <v>87</v>
      </c>
      <c r="BK190" s="153">
        <f>ROUND(I190*H190,2)</f>
        <v>0</v>
      </c>
      <c r="BL190" s="13" t="s">
        <v>372</v>
      </c>
      <c r="BM190" s="152" t="s">
        <v>2873</v>
      </c>
    </row>
    <row r="191" spans="2:65" s="1" customFormat="1" ht="24.15" customHeight="1">
      <c r="B191" s="139"/>
      <c r="C191" s="154" t="s">
        <v>832</v>
      </c>
      <c r="D191" s="154" t="s">
        <v>353</v>
      </c>
      <c r="E191" s="155" t="s">
        <v>2874</v>
      </c>
      <c r="F191" s="156" t="s">
        <v>2875</v>
      </c>
      <c r="G191" s="157" t="s">
        <v>1701</v>
      </c>
      <c r="H191" s="158">
        <v>1</v>
      </c>
      <c r="I191" s="159"/>
      <c r="J191" s="160">
        <f>ROUND(I191*H191,2)</f>
        <v>0</v>
      </c>
      <c r="K191" s="161"/>
      <c r="L191" s="162"/>
      <c r="M191" s="163" t="s">
        <v>1</v>
      </c>
      <c r="N191" s="164" t="s">
        <v>41</v>
      </c>
      <c r="P191" s="150">
        <f>O191*H191</f>
        <v>0</v>
      </c>
      <c r="Q191" s="150">
        <v>0</v>
      </c>
      <c r="R191" s="150">
        <f>Q191*H191</f>
        <v>0</v>
      </c>
      <c r="S191" s="150">
        <v>0</v>
      </c>
      <c r="T191" s="151">
        <f>S191*H191</f>
        <v>0</v>
      </c>
      <c r="AR191" s="152" t="s">
        <v>529</v>
      </c>
      <c r="AT191" s="152" t="s">
        <v>353</v>
      </c>
      <c r="AU191" s="152" t="s">
        <v>87</v>
      </c>
      <c r="AY191" s="13" t="s">
        <v>317</v>
      </c>
      <c r="BE191" s="153">
        <f>IF(N191="základná",J191,0)</f>
        <v>0</v>
      </c>
      <c r="BF191" s="153">
        <f>IF(N191="znížená",J191,0)</f>
        <v>0</v>
      </c>
      <c r="BG191" s="153">
        <f>IF(N191="zákl. prenesená",J191,0)</f>
        <v>0</v>
      </c>
      <c r="BH191" s="153">
        <f>IF(N191="zníž. prenesená",J191,0)</f>
        <v>0</v>
      </c>
      <c r="BI191" s="153">
        <f>IF(N191="nulová",J191,0)</f>
        <v>0</v>
      </c>
      <c r="BJ191" s="13" t="s">
        <v>87</v>
      </c>
      <c r="BK191" s="153">
        <f>ROUND(I191*H191,2)</f>
        <v>0</v>
      </c>
      <c r="BL191" s="13" t="s">
        <v>372</v>
      </c>
      <c r="BM191" s="152" t="s">
        <v>2876</v>
      </c>
    </row>
    <row r="192" spans="2:65" s="1" customFormat="1" ht="24.15" customHeight="1">
      <c r="B192" s="139"/>
      <c r="C192" s="140" t="s">
        <v>836</v>
      </c>
      <c r="D192" s="140" t="s">
        <v>319</v>
      </c>
      <c r="E192" s="141" t="s">
        <v>2877</v>
      </c>
      <c r="F192" s="142" t="s">
        <v>2878</v>
      </c>
      <c r="G192" s="143" t="s">
        <v>652</v>
      </c>
      <c r="H192" s="176"/>
      <c r="I192" s="145"/>
      <c r="J192" s="146">
        <f>ROUND(I192*H192,2)</f>
        <v>0</v>
      </c>
      <c r="K192" s="147"/>
      <c r="L192" s="28"/>
      <c r="M192" s="148" t="s">
        <v>1</v>
      </c>
      <c r="N192" s="149" t="s">
        <v>41</v>
      </c>
      <c r="P192" s="150">
        <f>O192*H192</f>
        <v>0</v>
      </c>
      <c r="Q192" s="150">
        <v>0</v>
      </c>
      <c r="R192" s="150">
        <f>Q192*H192</f>
        <v>0</v>
      </c>
      <c r="S192" s="150">
        <v>0</v>
      </c>
      <c r="T192" s="151">
        <f>S192*H192</f>
        <v>0</v>
      </c>
      <c r="AR192" s="152" t="s">
        <v>372</v>
      </c>
      <c r="AT192" s="152" t="s">
        <v>319</v>
      </c>
      <c r="AU192" s="152" t="s">
        <v>87</v>
      </c>
      <c r="AY192" s="13" t="s">
        <v>317</v>
      </c>
      <c r="BE192" s="153">
        <f>IF(N192="základná",J192,0)</f>
        <v>0</v>
      </c>
      <c r="BF192" s="153">
        <f>IF(N192="znížená",J192,0)</f>
        <v>0</v>
      </c>
      <c r="BG192" s="153">
        <f>IF(N192="zákl. prenesená",J192,0)</f>
        <v>0</v>
      </c>
      <c r="BH192" s="153">
        <f>IF(N192="zníž. prenesená",J192,0)</f>
        <v>0</v>
      </c>
      <c r="BI192" s="153">
        <f>IF(N192="nulová",J192,0)</f>
        <v>0</v>
      </c>
      <c r="BJ192" s="13" t="s">
        <v>87</v>
      </c>
      <c r="BK192" s="153">
        <f>ROUND(I192*H192,2)</f>
        <v>0</v>
      </c>
      <c r="BL192" s="13" t="s">
        <v>372</v>
      </c>
      <c r="BM192" s="152" t="s">
        <v>2879</v>
      </c>
    </row>
    <row r="193" spans="2:65" s="11" customFormat="1" ht="22.8" customHeight="1">
      <c r="B193" s="127"/>
      <c r="D193" s="128" t="s">
        <v>74</v>
      </c>
      <c r="E193" s="137" t="s">
        <v>654</v>
      </c>
      <c r="F193" s="137" t="s">
        <v>655</v>
      </c>
      <c r="I193" s="130"/>
      <c r="J193" s="138">
        <f>BK193</f>
        <v>0</v>
      </c>
      <c r="L193" s="127"/>
      <c r="M193" s="132"/>
      <c r="P193" s="133">
        <f>SUM(P194:P195)</f>
        <v>0</v>
      </c>
      <c r="R193" s="133">
        <f>SUM(R194:R195)</f>
        <v>0.90104915100000005</v>
      </c>
      <c r="T193" s="134">
        <f>SUM(T194:T195)</f>
        <v>0</v>
      </c>
      <c r="AR193" s="128" t="s">
        <v>87</v>
      </c>
      <c r="AT193" s="135" t="s">
        <v>74</v>
      </c>
      <c r="AU193" s="135" t="s">
        <v>82</v>
      </c>
      <c r="AY193" s="128" t="s">
        <v>317</v>
      </c>
      <c r="BK193" s="136">
        <f>SUM(BK194:BK195)</f>
        <v>0</v>
      </c>
    </row>
    <row r="194" spans="2:65" s="1" customFormat="1" ht="37.799999999999997" customHeight="1">
      <c r="B194" s="139"/>
      <c r="C194" s="140" t="s">
        <v>840</v>
      </c>
      <c r="D194" s="140" t="s">
        <v>319</v>
      </c>
      <c r="E194" s="141" t="s">
        <v>2880</v>
      </c>
      <c r="F194" s="142" t="s">
        <v>2881</v>
      </c>
      <c r="G194" s="143" t="s">
        <v>375</v>
      </c>
      <c r="H194" s="144">
        <v>478.53100000000001</v>
      </c>
      <c r="I194" s="145"/>
      <c r="J194" s="146">
        <f>ROUND(I194*H194,2)</f>
        <v>0</v>
      </c>
      <c r="K194" s="147"/>
      <c r="L194" s="28"/>
      <c r="M194" s="148" t="s">
        <v>1</v>
      </c>
      <c r="N194" s="149" t="s">
        <v>41</v>
      </c>
      <c r="P194" s="150">
        <f>O194*H194</f>
        <v>0</v>
      </c>
      <c r="Q194" s="150">
        <v>2.0999999999999999E-5</v>
      </c>
      <c r="R194" s="150">
        <f>Q194*H194</f>
        <v>1.0049150999999999E-2</v>
      </c>
      <c r="S194" s="150">
        <v>0</v>
      </c>
      <c r="T194" s="151">
        <f>S194*H194</f>
        <v>0</v>
      </c>
      <c r="AR194" s="152" t="s">
        <v>372</v>
      </c>
      <c r="AT194" s="152" t="s">
        <v>319</v>
      </c>
      <c r="AU194" s="152" t="s">
        <v>87</v>
      </c>
      <c r="AY194" s="13" t="s">
        <v>317</v>
      </c>
      <c r="BE194" s="153">
        <f>IF(N194="základná",J194,0)</f>
        <v>0</v>
      </c>
      <c r="BF194" s="153">
        <f>IF(N194="znížená",J194,0)</f>
        <v>0</v>
      </c>
      <c r="BG194" s="153">
        <f>IF(N194="zákl. prenesená",J194,0)</f>
        <v>0</v>
      </c>
      <c r="BH194" s="153">
        <f>IF(N194="zníž. prenesená",J194,0)</f>
        <v>0</v>
      </c>
      <c r="BI194" s="153">
        <f>IF(N194="nulová",J194,0)</f>
        <v>0</v>
      </c>
      <c r="BJ194" s="13" t="s">
        <v>87</v>
      </c>
      <c r="BK194" s="153">
        <f>ROUND(I194*H194,2)</f>
        <v>0</v>
      </c>
      <c r="BL194" s="13" t="s">
        <v>372</v>
      </c>
      <c r="BM194" s="152" t="s">
        <v>2882</v>
      </c>
    </row>
    <row r="195" spans="2:65" s="1" customFormat="1" ht="16.5" customHeight="1">
      <c r="B195" s="139"/>
      <c r="C195" s="140" t="s">
        <v>844</v>
      </c>
      <c r="D195" s="140" t="s">
        <v>319</v>
      </c>
      <c r="E195" s="141" t="s">
        <v>656</v>
      </c>
      <c r="F195" s="142" t="s">
        <v>657</v>
      </c>
      <c r="G195" s="143" t="s">
        <v>375</v>
      </c>
      <c r="H195" s="144">
        <v>3.3</v>
      </c>
      <c r="I195" s="145"/>
      <c r="J195" s="146">
        <f>ROUND(I195*H195,2)</f>
        <v>0</v>
      </c>
      <c r="K195" s="147"/>
      <c r="L195" s="28"/>
      <c r="M195" s="165" t="s">
        <v>1</v>
      </c>
      <c r="N195" s="166" t="s">
        <v>41</v>
      </c>
      <c r="O195" s="167"/>
      <c r="P195" s="168">
        <f>O195*H195</f>
        <v>0</v>
      </c>
      <c r="Q195" s="168">
        <v>0.27</v>
      </c>
      <c r="R195" s="168">
        <f>Q195*H195</f>
        <v>0.89100000000000001</v>
      </c>
      <c r="S195" s="168">
        <v>0</v>
      </c>
      <c r="T195" s="169">
        <f>S195*H195</f>
        <v>0</v>
      </c>
      <c r="AR195" s="152" t="s">
        <v>372</v>
      </c>
      <c r="AT195" s="152" t="s">
        <v>319</v>
      </c>
      <c r="AU195" s="152" t="s">
        <v>87</v>
      </c>
      <c r="AY195" s="13" t="s">
        <v>317</v>
      </c>
      <c r="BE195" s="153">
        <f>IF(N195="základná",J195,0)</f>
        <v>0</v>
      </c>
      <c r="BF195" s="153">
        <f>IF(N195="znížená",J195,0)</f>
        <v>0</v>
      </c>
      <c r="BG195" s="153">
        <f>IF(N195="zákl. prenesená",J195,0)</f>
        <v>0</v>
      </c>
      <c r="BH195" s="153">
        <f>IF(N195="zníž. prenesená",J195,0)</f>
        <v>0</v>
      </c>
      <c r="BI195" s="153">
        <f>IF(N195="nulová",J195,0)</f>
        <v>0</v>
      </c>
      <c r="BJ195" s="13" t="s">
        <v>87</v>
      </c>
      <c r="BK195" s="153">
        <f>ROUND(I195*H195,2)</f>
        <v>0</v>
      </c>
      <c r="BL195" s="13" t="s">
        <v>372</v>
      </c>
      <c r="BM195" s="152" t="s">
        <v>2883</v>
      </c>
    </row>
    <row r="196" spans="2:65" s="1" customFormat="1" ht="6.9" customHeight="1">
      <c r="B196" s="43"/>
      <c r="C196" s="44"/>
      <c r="D196" s="44"/>
      <c r="E196" s="44"/>
      <c r="F196" s="44"/>
      <c r="G196" s="44"/>
      <c r="H196" s="44"/>
      <c r="I196" s="44"/>
      <c r="J196" s="44"/>
      <c r="K196" s="44"/>
      <c r="L196" s="28"/>
    </row>
  </sheetData>
  <autoFilter ref="C132:K195" xr:uid="{00000000-0009-0000-0000-00000F000000}"/>
  <mergeCells count="12">
    <mergeCell ref="E125:H125"/>
    <mergeCell ref="L2:V2"/>
    <mergeCell ref="E85:H85"/>
    <mergeCell ref="E87:H87"/>
    <mergeCell ref="E89:H89"/>
    <mergeCell ref="E121:H121"/>
    <mergeCell ref="E123:H12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BM368"/>
  <sheetViews>
    <sheetView showGridLines="0" topLeftCell="A137" workbookViewId="0">
      <selection activeCell="W148" sqref="W148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01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3" t="s">
        <v>152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" customHeight="1">
      <c r="B4" s="16"/>
      <c r="D4" s="17" t="s">
        <v>286</v>
      </c>
      <c r="L4" s="16"/>
      <c r="M4" s="92" t="s">
        <v>9</v>
      </c>
      <c r="AT4" s="13" t="s">
        <v>3</v>
      </c>
    </row>
    <row r="5" spans="2:46" ht="6.9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226" t="str">
        <f>'Rekapitulácia stavby'!K6</f>
        <v>Archeoskanzen Bojná</v>
      </c>
      <c r="F7" s="227"/>
      <c r="G7" s="227"/>
      <c r="H7" s="227"/>
      <c r="L7" s="16"/>
    </row>
    <row r="8" spans="2:46" ht="13.2">
      <c r="B8" s="16"/>
      <c r="D8" s="23" t="s">
        <v>287</v>
      </c>
      <c r="L8" s="16"/>
    </row>
    <row r="9" spans="2:46" ht="16.5" customHeight="1">
      <c r="B9" s="16"/>
      <c r="E9" s="226" t="s">
        <v>2628</v>
      </c>
      <c r="F9" s="183"/>
      <c r="G9" s="183"/>
      <c r="H9" s="183"/>
      <c r="L9" s="16"/>
    </row>
    <row r="10" spans="2:46" ht="12" customHeight="1">
      <c r="B10" s="16"/>
      <c r="D10" s="23" t="s">
        <v>289</v>
      </c>
      <c r="L10" s="16"/>
    </row>
    <row r="11" spans="2:46" s="1" customFormat="1" ht="16.5" customHeight="1">
      <c r="B11" s="28"/>
      <c r="E11" s="221" t="s">
        <v>2884</v>
      </c>
      <c r="F11" s="228"/>
      <c r="G11" s="228"/>
      <c r="H11" s="228"/>
      <c r="L11" s="28"/>
    </row>
    <row r="12" spans="2:46" s="1" customFormat="1" ht="12" customHeight="1">
      <c r="B12" s="28"/>
      <c r="D12" s="23" t="s">
        <v>291</v>
      </c>
      <c r="L12" s="28"/>
    </row>
    <row r="13" spans="2:46" s="1" customFormat="1" ht="16.5" customHeight="1">
      <c r="B13" s="28"/>
      <c r="E13" s="208" t="s">
        <v>2885</v>
      </c>
      <c r="F13" s="228"/>
      <c r="G13" s="228"/>
      <c r="H13" s="228"/>
      <c r="L13" s="28"/>
    </row>
    <row r="14" spans="2:46" s="1" customFormat="1" ht="10.199999999999999">
      <c r="B14" s="28"/>
      <c r="L14" s="28"/>
    </row>
    <row r="15" spans="2:46" s="1" customFormat="1" ht="12" customHeight="1">
      <c r="B15" s="28"/>
      <c r="D15" s="23" t="s">
        <v>17</v>
      </c>
      <c r="F15" s="21" t="s">
        <v>1</v>
      </c>
      <c r="I15" s="23" t="s">
        <v>18</v>
      </c>
      <c r="J15" s="21" t="s">
        <v>1</v>
      </c>
      <c r="L15" s="28"/>
    </row>
    <row r="16" spans="2:46" s="1" customFormat="1" ht="12" customHeight="1">
      <c r="B16" s="28"/>
      <c r="D16" s="23" t="s">
        <v>19</v>
      </c>
      <c r="F16" s="21" t="s">
        <v>20</v>
      </c>
      <c r="I16" s="23" t="s">
        <v>21</v>
      </c>
      <c r="J16" s="51" t="str">
        <f>'Rekapitulácia stavby'!AN8</f>
        <v>19. 6. 2024</v>
      </c>
      <c r="L16" s="28"/>
    </row>
    <row r="17" spans="2:12" s="1" customFormat="1" ht="10.8" customHeight="1">
      <c r="B17" s="28"/>
      <c r="L17" s="28"/>
    </row>
    <row r="18" spans="2:12" s="1" customFormat="1" ht="12" customHeight="1">
      <c r="B18" s="28"/>
      <c r="D18" s="23" t="s">
        <v>23</v>
      </c>
      <c r="I18" s="23" t="s">
        <v>24</v>
      </c>
      <c r="J18" s="21" t="s">
        <v>1</v>
      </c>
      <c r="L18" s="28"/>
    </row>
    <row r="19" spans="2:12" s="1" customFormat="1" ht="18" customHeight="1">
      <c r="B19" s="28"/>
      <c r="E19" s="21" t="s">
        <v>25</v>
      </c>
      <c r="I19" s="23" t="s">
        <v>26</v>
      </c>
      <c r="J19" s="21" t="s">
        <v>1</v>
      </c>
      <c r="L19" s="28"/>
    </row>
    <row r="20" spans="2:12" s="1" customFormat="1" ht="6.9" customHeight="1">
      <c r="B20" s="28"/>
      <c r="L20" s="28"/>
    </row>
    <row r="21" spans="2:12" s="1" customFormat="1" ht="12" customHeight="1">
      <c r="B21" s="28"/>
      <c r="D21" s="23" t="s">
        <v>27</v>
      </c>
      <c r="I21" s="23" t="s">
        <v>24</v>
      </c>
      <c r="J21" s="24" t="str">
        <f>'Rekapitulácia stavby'!AN13</f>
        <v>Vyplň údaj</v>
      </c>
      <c r="L21" s="28"/>
    </row>
    <row r="22" spans="2:12" s="1" customFormat="1" ht="18" customHeight="1">
      <c r="B22" s="28"/>
      <c r="E22" s="229" t="str">
        <f>'Rekapitulácia stavby'!E14</f>
        <v>Vyplň údaj</v>
      </c>
      <c r="F22" s="182"/>
      <c r="G22" s="182"/>
      <c r="H22" s="182"/>
      <c r="I22" s="23" t="s">
        <v>26</v>
      </c>
      <c r="J22" s="24" t="str">
        <f>'Rekapitulácia stavby'!AN14</f>
        <v>Vyplň údaj</v>
      </c>
      <c r="L22" s="28"/>
    </row>
    <row r="23" spans="2:12" s="1" customFormat="1" ht="6.9" customHeight="1">
      <c r="B23" s="28"/>
      <c r="L23" s="28"/>
    </row>
    <row r="24" spans="2:12" s="1" customFormat="1" ht="12" customHeight="1">
      <c r="B24" s="28"/>
      <c r="D24" s="23" t="s">
        <v>29</v>
      </c>
      <c r="I24" s="23" t="s">
        <v>24</v>
      </c>
      <c r="J24" s="21" t="s">
        <v>1</v>
      </c>
      <c r="L24" s="28"/>
    </row>
    <row r="25" spans="2:12" s="1" customFormat="1" ht="18" customHeight="1">
      <c r="B25" s="28"/>
      <c r="E25" s="21" t="s">
        <v>30</v>
      </c>
      <c r="I25" s="23" t="s">
        <v>26</v>
      </c>
      <c r="J25" s="21" t="s">
        <v>1</v>
      </c>
      <c r="L25" s="28"/>
    </row>
    <row r="26" spans="2:12" s="1" customFormat="1" ht="6.9" customHeight="1">
      <c r="B26" s="28"/>
      <c r="L26" s="28"/>
    </row>
    <row r="27" spans="2:12" s="1" customFormat="1" ht="12" customHeight="1">
      <c r="B27" s="28"/>
      <c r="D27" s="23" t="s">
        <v>32</v>
      </c>
      <c r="I27" s="23" t="s">
        <v>24</v>
      </c>
      <c r="J27" s="21" t="s">
        <v>1</v>
      </c>
      <c r="L27" s="28"/>
    </row>
    <row r="28" spans="2:12" s="1" customFormat="1" ht="18" customHeight="1">
      <c r="B28" s="28"/>
      <c r="E28" s="21" t="s">
        <v>30</v>
      </c>
      <c r="I28" s="23" t="s">
        <v>26</v>
      </c>
      <c r="J28" s="21" t="s">
        <v>1</v>
      </c>
      <c r="L28" s="28"/>
    </row>
    <row r="29" spans="2:12" s="1" customFormat="1" ht="6.9" customHeight="1">
      <c r="B29" s="28"/>
      <c r="L29" s="28"/>
    </row>
    <row r="30" spans="2:12" s="1" customFormat="1" ht="12" customHeight="1">
      <c r="B30" s="28"/>
      <c r="D30" s="23" t="s">
        <v>33</v>
      </c>
      <c r="L30" s="28"/>
    </row>
    <row r="31" spans="2:12" s="7" customFormat="1" ht="16.5" customHeight="1">
      <c r="B31" s="93"/>
      <c r="E31" s="187" t="s">
        <v>1</v>
      </c>
      <c r="F31" s="187"/>
      <c r="G31" s="187"/>
      <c r="H31" s="187"/>
      <c r="L31" s="93"/>
    </row>
    <row r="32" spans="2:12" s="1" customFormat="1" ht="6.9" customHeight="1">
      <c r="B32" s="28"/>
      <c r="L32" s="28"/>
    </row>
    <row r="33" spans="2:12" s="1" customFormat="1" ht="6.9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35" customHeight="1">
      <c r="B34" s="28"/>
      <c r="D34" s="94" t="s">
        <v>35</v>
      </c>
      <c r="J34" s="65">
        <f>ROUND(J146, 2)</f>
        <v>0</v>
      </c>
      <c r="L34" s="28"/>
    </row>
    <row r="35" spans="2:12" s="1" customFormat="1" ht="6.9" customHeight="1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4" customHeight="1">
      <c r="B36" s="28"/>
      <c r="F36" s="31" t="s">
        <v>37</v>
      </c>
      <c r="I36" s="31" t="s">
        <v>36</v>
      </c>
      <c r="J36" s="31" t="s">
        <v>38</v>
      </c>
      <c r="L36" s="28"/>
    </row>
    <row r="37" spans="2:12" s="1" customFormat="1" ht="14.4" customHeight="1">
      <c r="B37" s="28"/>
      <c r="D37" s="54" t="s">
        <v>39</v>
      </c>
      <c r="E37" s="33" t="s">
        <v>40</v>
      </c>
      <c r="F37" s="95">
        <f>ROUND((SUM(BE146:BE367)),  2)</f>
        <v>0</v>
      </c>
      <c r="G37" s="96"/>
      <c r="H37" s="96"/>
      <c r="I37" s="97">
        <v>0.2</v>
      </c>
      <c r="J37" s="95">
        <f>ROUND(((SUM(BE146:BE367))*I37),  2)</f>
        <v>0</v>
      </c>
      <c r="L37" s="28"/>
    </row>
    <row r="38" spans="2:12" s="1" customFormat="1" ht="14.4" customHeight="1">
      <c r="B38" s="28"/>
      <c r="E38" s="33" t="s">
        <v>41</v>
      </c>
      <c r="F38" s="95">
        <f>ROUND((SUM(BF146:BF367)),  2)</f>
        <v>0</v>
      </c>
      <c r="G38" s="96"/>
      <c r="H38" s="96"/>
      <c r="I38" s="97">
        <v>0.2</v>
      </c>
      <c r="J38" s="95">
        <f>ROUND(((SUM(BF146:BF367))*I38),  2)</f>
        <v>0</v>
      </c>
      <c r="L38" s="28"/>
    </row>
    <row r="39" spans="2:12" s="1" customFormat="1" ht="14.4" hidden="1" customHeight="1">
      <c r="B39" s="28"/>
      <c r="E39" s="23" t="s">
        <v>42</v>
      </c>
      <c r="F39" s="84">
        <f>ROUND((SUM(BG146:BG367)),  2)</f>
        <v>0</v>
      </c>
      <c r="I39" s="98">
        <v>0.2</v>
      </c>
      <c r="J39" s="84">
        <f>0</f>
        <v>0</v>
      </c>
      <c r="L39" s="28"/>
    </row>
    <row r="40" spans="2:12" s="1" customFormat="1" ht="14.4" hidden="1" customHeight="1">
      <c r="B40" s="28"/>
      <c r="E40" s="23" t="s">
        <v>43</v>
      </c>
      <c r="F40" s="84">
        <f>ROUND((SUM(BH146:BH367)),  2)</f>
        <v>0</v>
      </c>
      <c r="I40" s="98">
        <v>0.2</v>
      </c>
      <c r="J40" s="84">
        <f>0</f>
        <v>0</v>
      </c>
      <c r="L40" s="28"/>
    </row>
    <row r="41" spans="2:12" s="1" customFormat="1" ht="14.4" hidden="1" customHeight="1">
      <c r="B41" s="28"/>
      <c r="E41" s="33" t="s">
        <v>44</v>
      </c>
      <c r="F41" s="95">
        <f>ROUND((SUM(BI146:BI367)),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6.9" customHeight="1">
      <c r="B42" s="28"/>
      <c r="L42" s="28"/>
    </row>
    <row r="43" spans="2:12" s="1" customFormat="1" ht="25.35" customHeight="1">
      <c r="B43" s="28"/>
      <c r="C43" s="99"/>
      <c r="D43" s="100" t="s">
        <v>45</v>
      </c>
      <c r="E43" s="56"/>
      <c r="F43" s="56"/>
      <c r="G43" s="101" t="s">
        <v>46</v>
      </c>
      <c r="H43" s="102" t="s">
        <v>47</v>
      </c>
      <c r="I43" s="56"/>
      <c r="J43" s="103">
        <f>SUM(J34:J41)</f>
        <v>0</v>
      </c>
      <c r="K43" s="104"/>
      <c r="L43" s="28"/>
    </row>
    <row r="44" spans="2:12" s="1" customFormat="1" ht="14.4" customHeight="1">
      <c r="B44" s="28"/>
      <c r="L44" s="28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ht="10.199999999999999">
      <c r="B51" s="16"/>
      <c r="L51" s="16"/>
    </row>
    <row r="52" spans="2:12" ht="10.199999999999999">
      <c r="B52" s="16"/>
      <c r="L52" s="16"/>
    </row>
    <row r="53" spans="2:12" ht="10.199999999999999">
      <c r="B53" s="16"/>
      <c r="L53" s="16"/>
    </row>
    <row r="54" spans="2:12" ht="10.199999999999999">
      <c r="B54" s="16"/>
      <c r="L54" s="16"/>
    </row>
    <row r="55" spans="2:12" ht="10.199999999999999">
      <c r="B55" s="16"/>
      <c r="L55" s="16"/>
    </row>
    <row r="56" spans="2:12" ht="10.199999999999999">
      <c r="B56" s="16"/>
      <c r="L56" s="16"/>
    </row>
    <row r="57" spans="2:12" ht="10.199999999999999">
      <c r="B57" s="16"/>
      <c r="L57" s="16"/>
    </row>
    <row r="58" spans="2:12" ht="10.199999999999999">
      <c r="B58" s="16"/>
      <c r="L58" s="16"/>
    </row>
    <row r="59" spans="2:12" ht="10.199999999999999">
      <c r="B59" s="16"/>
      <c r="L59" s="16"/>
    </row>
    <row r="60" spans="2:12" ht="10.199999999999999">
      <c r="B60" s="16"/>
      <c r="L60" s="16"/>
    </row>
    <row r="61" spans="2:12" s="1" customFormat="1" ht="13.2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ht="10.199999999999999">
      <c r="B62" s="16"/>
      <c r="L62" s="16"/>
    </row>
    <row r="63" spans="2:12" ht="10.199999999999999">
      <c r="B63" s="16"/>
      <c r="L63" s="16"/>
    </row>
    <row r="64" spans="2:12" ht="10.199999999999999">
      <c r="B64" s="16"/>
      <c r="L64" s="16"/>
    </row>
    <row r="65" spans="2:12" s="1" customFormat="1" ht="13.2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ht="10.199999999999999">
      <c r="B66" s="16"/>
      <c r="L66" s="16"/>
    </row>
    <row r="67" spans="2:12" ht="10.199999999999999">
      <c r="B67" s="16"/>
      <c r="L67" s="16"/>
    </row>
    <row r="68" spans="2:12" ht="10.199999999999999">
      <c r="B68" s="16"/>
      <c r="L68" s="16"/>
    </row>
    <row r="69" spans="2:12" ht="10.199999999999999">
      <c r="B69" s="16"/>
      <c r="L69" s="16"/>
    </row>
    <row r="70" spans="2:12" ht="10.199999999999999">
      <c r="B70" s="16"/>
      <c r="L70" s="16"/>
    </row>
    <row r="71" spans="2:12" ht="10.199999999999999">
      <c r="B71" s="16"/>
      <c r="L71" s="16"/>
    </row>
    <row r="72" spans="2:12" ht="10.199999999999999">
      <c r="B72" s="16"/>
      <c r="L72" s="16"/>
    </row>
    <row r="73" spans="2:12" ht="10.199999999999999">
      <c r="B73" s="16"/>
      <c r="L73" s="16"/>
    </row>
    <row r="74" spans="2:12" ht="10.199999999999999">
      <c r="B74" s="16"/>
      <c r="L74" s="16"/>
    </row>
    <row r="75" spans="2:12" ht="10.199999999999999">
      <c r="B75" s="16"/>
      <c r="L75" s="16"/>
    </row>
    <row r="76" spans="2:12" s="1" customFormat="1" ht="13.2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" customHeight="1">
      <c r="B82" s="28"/>
      <c r="C82" s="17" t="s">
        <v>293</v>
      </c>
      <c r="L82" s="28"/>
    </row>
    <row r="83" spans="2:12" s="1" customFormat="1" ht="6.9" customHeight="1">
      <c r="B83" s="28"/>
      <c r="L83" s="28"/>
    </row>
    <row r="84" spans="2:12" s="1" customFormat="1" ht="12" customHeight="1">
      <c r="B84" s="28"/>
      <c r="C84" s="23" t="s">
        <v>15</v>
      </c>
      <c r="L84" s="28"/>
    </row>
    <row r="85" spans="2:12" s="1" customFormat="1" ht="16.5" customHeight="1">
      <c r="B85" s="28"/>
      <c r="E85" s="226" t="str">
        <f>E7</f>
        <v>Archeoskanzen Bojná</v>
      </c>
      <c r="F85" s="227"/>
      <c r="G85" s="227"/>
      <c r="H85" s="227"/>
      <c r="L85" s="28"/>
    </row>
    <row r="86" spans="2:12" ht="12" customHeight="1">
      <c r="B86" s="16"/>
      <c r="C86" s="23" t="s">
        <v>287</v>
      </c>
      <c r="L86" s="16"/>
    </row>
    <row r="87" spans="2:12" ht="16.5" customHeight="1">
      <c r="B87" s="16"/>
      <c r="E87" s="226" t="s">
        <v>2628</v>
      </c>
      <c r="F87" s="183"/>
      <c r="G87" s="183"/>
      <c r="H87" s="183"/>
      <c r="L87" s="16"/>
    </row>
    <row r="88" spans="2:12" ht="12" customHeight="1">
      <c r="B88" s="16"/>
      <c r="C88" s="23" t="s">
        <v>289</v>
      </c>
      <c r="L88" s="16"/>
    </row>
    <row r="89" spans="2:12" s="1" customFormat="1" ht="16.5" customHeight="1">
      <c r="B89" s="28"/>
      <c r="E89" s="221" t="s">
        <v>2884</v>
      </c>
      <c r="F89" s="228"/>
      <c r="G89" s="228"/>
      <c r="H89" s="228"/>
      <c r="L89" s="28"/>
    </row>
    <row r="90" spans="2:12" s="1" customFormat="1" ht="12" customHeight="1">
      <c r="B90" s="28"/>
      <c r="C90" s="23" t="s">
        <v>291</v>
      </c>
      <c r="L90" s="28"/>
    </row>
    <row r="91" spans="2:12" s="1" customFormat="1" ht="16.5" customHeight="1">
      <c r="B91" s="28"/>
      <c r="E91" s="208" t="str">
        <f>E13</f>
        <v>SO-3.3_AA - Architektonicko stavebné riešenie, statika</v>
      </c>
      <c r="F91" s="228"/>
      <c r="G91" s="228"/>
      <c r="H91" s="228"/>
      <c r="L91" s="28"/>
    </row>
    <row r="92" spans="2:12" s="1" customFormat="1" ht="6.9" customHeight="1">
      <c r="B92" s="28"/>
      <c r="L92" s="28"/>
    </row>
    <row r="93" spans="2:12" s="1" customFormat="1" ht="12" customHeight="1">
      <c r="B93" s="28"/>
      <c r="C93" s="23" t="s">
        <v>19</v>
      </c>
      <c r="F93" s="21" t="str">
        <f>F16</f>
        <v>okrajová časť obce Bojná</v>
      </c>
      <c r="I93" s="23" t="s">
        <v>21</v>
      </c>
      <c r="J93" s="51" t="str">
        <f>IF(J16="","",J16)</f>
        <v>19. 6. 2024</v>
      </c>
      <c r="L93" s="28"/>
    </row>
    <row r="94" spans="2:12" s="1" customFormat="1" ht="6.9" customHeight="1">
      <c r="B94" s="28"/>
      <c r="L94" s="28"/>
    </row>
    <row r="95" spans="2:12" s="1" customFormat="1" ht="40.049999999999997" customHeight="1">
      <c r="B95" s="28"/>
      <c r="C95" s="23" t="s">
        <v>23</v>
      </c>
      <c r="F95" s="21" t="str">
        <f>E19</f>
        <v>Obec Bojná, 201 Bojná, 956 01 Bojná</v>
      </c>
      <c r="I95" s="23" t="s">
        <v>29</v>
      </c>
      <c r="J95" s="26" t="str">
        <f>E25</f>
        <v>Projekt design s.r.o., Brezová 89/1B, Tovarníky</v>
      </c>
      <c r="L95" s="28"/>
    </row>
    <row r="96" spans="2:12" s="1" customFormat="1" ht="40.049999999999997" customHeight="1">
      <c r="B96" s="28"/>
      <c r="C96" s="23" t="s">
        <v>27</v>
      </c>
      <c r="F96" s="21" t="str">
        <f>IF(E22="","",E22)</f>
        <v>Vyplň údaj</v>
      </c>
      <c r="I96" s="23" t="s">
        <v>32</v>
      </c>
      <c r="J96" s="26" t="str">
        <f>E28</f>
        <v>Projekt design s.r.o., Brezová 89/1B, Tovarníky</v>
      </c>
      <c r="L96" s="28"/>
    </row>
    <row r="97" spans="2:47" s="1" customFormat="1" ht="10.35" customHeight="1">
      <c r="B97" s="28"/>
      <c r="L97" s="28"/>
    </row>
    <row r="98" spans="2:47" s="1" customFormat="1" ht="29.25" customHeight="1">
      <c r="B98" s="28"/>
      <c r="C98" s="107" t="s">
        <v>294</v>
      </c>
      <c r="D98" s="99"/>
      <c r="E98" s="99"/>
      <c r="F98" s="99"/>
      <c r="G98" s="99"/>
      <c r="H98" s="99"/>
      <c r="I98" s="99"/>
      <c r="J98" s="108" t="s">
        <v>295</v>
      </c>
      <c r="K98" s="99"/>
      <c r="L98" s="28"/>
    </row>
    <row r="99" spans="2:47" s="1" customFormat="1" ht="10.35" customHeight="1">
      <c r="B99" s="28"/>
      <c r="L99" s="28"/>
    </row>
    <row r="100" spans="2:47" s="1" customFormat="1" ht="22.8" customHeight="1">
      <c r="B100" s="28"/>
      <c r="C100" s="109" t="s">
        <v>296</v>
      </c>
      <c r="J100" s="65">
        <f>J146</f>
        <v>0</v>
      </c>
      <c r="L100" s="28"/>
      <c r="AU100" s="13" t="s">
        <v>297</v>
      </c>
    </row>
    <row r="101" spans="2:47" s="8" customFormat="1" ht="24.9" customHeight="1">
      <c r="B101" s="110"/>
      <c r="D101" s="111" t="s">
        <v>298</v>
      </c>
      <c r="E101" s="112"/>
      <c r="F101" s="112"/>
      <c r="G101" s="112"/>
      <c r="H101" s="112"/>
      <c r="I101" s="112"/>
      <c r="J101" s="113">
        <f>J147</f>
        <v>0</v>
      </c>
      <c r="L101" s="110"/>
    </row>
    <row r="102" spans="2:47" s="9" customFormat="1" ht="19.95" customHeight="1">
      <c r="B102" s="114"/>
      <c r="D102" s="115" t="s">
        <v>2630</v>
      </c>
      <c r="E102" s="116"/>
      <c r="F102" s="116"/>
      <c r="G102" s="116"/>
      <c r="H102" s="116"/>
      <c r="I102" s="116"/>
      <c r="J102" s="117">
        <f>J148</f>
        <v>0</v>
      </c>
      <c r="L102" s="114"/>
    </row>
    <row r="103" spans="2:47" s="9" customFormat="1" ht="19.95" customHeight="1">
      <c r="B103" s="114"/>
      <c r="D103" s="115" t="s">
        <v>2631</v>
      </c>
      <c r="E103" s="116"/>
      <c r="F103" s="116"/>
      <c r="G103" s="116"/>
      <c r="H103" s="116"/>
      <c r="I103" s="116"/>
      <c r="J103" s="117">
        <f>J162</f>
        <v>0</v>
      </c>
      <c r="L103" s="114"/>
    </row>
    <row r="104" spans="2:47" s="9" customFormat="1" ht="19.95" customHeight="1">
      <c r="B104" s="114"/>
      <c r="D104" s="115" t="s">
        <v>2632</v>
      </c>
      <c r="E104" s="116"/>
      <c r="F104" s="116"/>
      <c r="G104" s="116"/>
      <c r="H104" s="116"/>
      <c r="I104" s="116"/>
      <c r="J104" s="117">
        <f>J172</f>
        <v>0</v>
      </c>
      <c r="L104" s="114"/>
    </row>
    <row r="105" spans="2:47" s="9" customFormat="1" ht="19.95" customHeight="1">
      <c r="B105" s="114"/>
      <c r="D105" s="115" t="s">
        <v>2633</v>
      </c>
      <c r="E105" s="116"/>
      <c r="F105" s="116"/>
      <c r="G105" s="116"/>
      <c r="H105" s="116"/>
      <c r="I105" s="116"/>
      <c r="J105" s="117">
        <f>J184</f>
        <v>0</v>
      </c>
      <c r="L105" s="114"/>
    </row>
    <row r="106" spans="2:47" s="9" customFormat="1" ht="19.95" customHeight="1">
      <c r="B106" s="114"/>
      <c r="D106" s="115" t="s">
        <v>2746</v>
      </c>
      <c r="E106" s="116"/>
      <c r="F106" s="116"/>
      <c r="G106" s="116"/>
      <c r="H106" s="116"/>
      <c r="I106" s="116"/>
      <c r="J106" s="117">
        <f>J191</f>
        <v>0</v>
      </c>
      <c r="L106" s="114"/>
    </row>
    <row r="107" spans="2:47" s="9" customFormat="1" ht="19.95" customHeight="1">
      <c r="B107" s="114"/>
      <c r="D107" s="115" t="s">
        <v>2635</v>
      </c>
      <c r="E107" s="116"/>
      <c r="F107" s="116"/>
      <c r="G107" s="116"/>
      <c r="H107" s="116"/>
      <c r="I107" s="116"/>
      <c r="J107" s="117">
        <f>J224</f>
        <v>0</v>
      </c>
      <c r="L107" s="114"/>
    </row>
    <row r="108" spans="2:47" s="9" customFormat="1" ht="19.95" customHeight="1">
      <c r="B108" s="114"/>
      <c r="D108" s="115" t="s">
        <v>2636</v>
      </c>
      <c r="E108" s="116"/>
      <c r="F108" s="116"/>
      <c r="G108" s="116"/>
      <c r="H108" s="116"/>
      <c r="I108" s="116"/>
      <c r="J108" s="117">
        <f>J234</f>
        <v>0</v>
      </c>
      <c r="L108" s="114"/>
    </row>
    <row r="109" spans="2:47" s="8" customFormat="1" ht="24.9" customHeight="1">
      <c r="B109" s="110"/>
      <c r="D109" s="111" t="s">
        <v>2316</v>
      </c>
      <c r="E109" s="112"/>
      <c r="F109" s="112"/>
      <c r="G109" s="112"/>
      <c r="H109" s="112"/>
      <c r="I109" s="112"/>
      <c r="J109" s="113">
        <f>J236</f>
        <v>0</v>
      </c>
      <c r="L109" s="110"/>
    </row>
    <row r="110" spans="2:47" s="9" customFormat="1" ht="19.95" customHeight="1">
      <c r="B110" s="114"/>
      <c r="D110" s="115" t="s">
        <v>2747</v>
      </c>
      <c r="E110" s="116"/>
      <c r="F110" s="116"/>
      <c r="G110" s="116"/>
      <c r="H110" s="116"/>
      <c r="I110" s="116"/>
      <c r="J110" s="117">
        <f>J237</f>
        <v>0</v>
      </c>
      <c r="L110" s="114"/>
    </row>
    <row r="111" spans="2:47" s="9" customFormat="1" ht="19.95" customHeight="1">
      <c r="B111" s="114"/>
      <c r="D111" s="115" t="s">
        <v>2886</v>
      </c>
      <c r="E111" s="116"/>
      <c r="F111" s="116"/>
      <c r="G111" s="116"/>
      <c r="H111" s="116"/>
      <c r="I111" s="116"/>
      <c r="J111" s="117">
        <f>J253</f>
        <v>0</v>
      </c>
      <c r="L111" s="114"/>
    </row>
    <row r="112" spans="2:47" s="9" customFormat="1" ht="19.95" customHeight="1">
      <c r="B112" s="114"/>
      <c r="D112" s="115" t="s">
        <v>2317</v>
      </c>
      <c r="E112" s="116"/>
      <c r="F112" s="116"/>
      <c r="G112" s="116"/>
      <c r="H112" s="116"/>
      <c r="I112" s="116"/>
      <c r="J112" s="117">
        <f>J282</f>
        <v>0</v>
      </c>
      <c r="L112" s="114"/>
    </row>
    <row r="113" spans="2:12" s="9" customFormat="1" ht="19.95" customHeight="1">
      <c r="B113" s="114"/>
      <c r="D113" s="115" t="s">
        <v>2887</v>
      </c>
      <c r="E113" s="116"/>
      <c r="F113" s="116"/>
      <c r="G113" s="116"/>
      <c r="H113" s="116"/>
      <c r="I113" s="116"/>
      <c r="J113" s="117">
        <f>J298</f>
        <v>0</v>
      </c>
      <c r="L113" s="114"/>
    </row>
    <row r="114" spans="2:12" s="9" customFormat="1" ht="19.95" customHeight="1">
      <c r="B114" s="114"/>
      <c r="D114" s="115" t="s">
        <v>2748</v>
      </c>
      <c r="E114" s="116"/>
      <c r="F114" s="116"/>
      <c r="G114" s="116"/>
      <c r="H114" s="116"/>
      <c r="I114" s="116"/>
      <c r="J114" s="117">
        <f>J305</f>
        <v>0</v>
      </c>
      <c r="L114" s="114"/>
    </row>
    <row r="115" spans="2:12" s="9" customFormat="1" ht="19.95" customHeight="1">
      <c r="B115" s="114"/>
      <c r="D115" s="115" t="s">
        <v>2749</v>
      </c>
      <c r="E115" s="116"/>
      <c r="F115" s="116"/>
      <c r="G115" s="116"/>
      <c r="H115" s="116"/>
      <c r="I115" s="116"/>
      <c r="J115" s="117">
        <f>J317</f>
        <v>0</v>
      </c>
      <c r="L115" s="114"/>
    </row>
    <row r="116" spans="2:12" s="9" customFormat="1" ht="19.95" customHeight="1">
      <c r="B116" s="114"/>
      <c r="D116" s="115" t="s">
        <v>2888</v>
      </c>
      <c r="E116" s="116"/>
      <c r="F116" s="116"/>
      <c r="G116" s="116"/>
      <c r="H116" s="116"/>
      <c r="I116" s="116"/>
      <c r="J116" s="117">
        <f>J324</f>
        <v>0</v>
      </c>
      <c r="L116" s="114"/>
    </row>
    <row r="117" spans="2:12" s="9" customFormat="1" ht="19.95" customHeight="1">
      <c r="B117" s="114"/>
      <c r="D117" s="115" t="s">
        <v>2750</v>
      </c>
      <c r="E117" s="116"/>
      <c r="F117" s="116"/>
      <c r="G117" s="116"/>
      <c r="H117" s="116"/>
      <c r="I117" s="116"/>
      <c r="J117" s="117">
        <f>J327</f>
        <v>0</v>
      </c>
      <c r="L117" s="114"/>
    </row>
    <row r="118" spans="2:12" s="9" customFormat="1" ht="19.95" customHeight="1">
      <c r="B118" s="114"/>
      <c r="D118" s="115" t="s">
        <v>2889</v>
      </c>
      <c r="E118" s="116"/>
      <c r="F118" s="116"/>
      <c r="G118" s="116"/>
      <c r="H118" s="116"/>
      <c r="I118" s="116"/>
      <c r="J118" s="117">
        <f>J345</f>
        <v>0</v>
      </c>
      <c r="L118" s="114"/>
    </row>
    <row r="119" spans="2:12" s="9" customFormat="1" ht="19.95" customHeight="1">
      <c r="B119" s="114"/>
      <c r="D119" s="115" t="s">
        <v>2890</v>
      </c>
      <c r="E119" s="116"/>
      <c r="F119" s="116"/>
      <c r="G119" s="116"/>
      <c r="H119" s="116"/>
      <c r="I119" s="116"/>
      <c r="J119" s="117">
        <f>J350</f>
        <v>0</v>
      </c>
      <c r="L119" s="114"/>
    </row>
    <row r="120" spans="2:12" s="9" customFormat="1" ht="19.95" customHeight="1">
      <c r="B120" s="114"/>
      <c r="D120" s="115" t="s">
        <v>2891</v>
      </c>
      <c r="E120" s="116"/>
      <c r="F120" s="116"/>
      <c r="G120" s="116"/>
      <c r="H120" s="116"/>
      <c r="I120" s="116"/>
      <c r="J120" s="117">
        <f>J357</f>
        <v>0</v>
      </c>
      <c r="L120" s="114"/>
    </row>
    <row r="121" spans="2:12" s="9" customFormat="1" ht="19.95" customHeight="1">
      <c r="B121" s="114"/>
      <c r="D121" s="115" t="s">
        <v>2892</v>
      </c>
      <c r="E121" s="116"/>
      <c r="F121" s="116"/>
      <c r="G121" s="116"/>
      <c r="H121" s="116"/>
      <c r="I121" s="116"/>
      <c r="J121" s="117">
        <f>J359</f>
        <v>0</v>
      </c>
      <c r="L121" s="114"/>
    </row>
    <row r="122" spans="2:12" s="8" customFormat="1" ht="24.9" customHeight="1">
      <c r="B122" s="110"/>
      <c r="D122" s="111" t="s">
        <v>689</v>
      </c>
      <c r="E122" s="112"/>
      <c r="F122" s="112"/>
      <c r="G122" s="112"/>
      <c r="H122" s="112"/>
      <c r="I122" s="112"/>
      <c r="J122" s="113">
        <f>J365</f>
        <v>0</v>
      </c>
      <c r="L122" s="110"/>
    </row>
    <row r="123" spans="2:12" s="1" customFormat="1" ht="21.75" customHeight="1">
      <c r="B123" s="28"/>
      <c r="L123" s="28"/>
    </row>
    <row r="124" spans="2:12" s="1" customFormat="1" ht="6.9" customHeight="1">
      <c r="B124" s="43"/>
      <c r="C124" s="44"/>
      <c r="D124" s="44"/>
      <c r="E124" s="44"/>
      <c r="F124" s="44"/>
      <c r="G124" s="44"/>
      <c r="H124" s="44"/>
      <c r="I124" s="44"/>
      <c r="J124" s="44"/>
      <c r="K124" s="44"/>
      <c r="L124" s="28"/>
    </row>
    <row r="128" spans="2:12" s="1" customFormat="1" ht="6.9" customHeight="1">
      <c r="B128" s="45"/>
      <c r="C128" s="46"/>
      <c r="D128" s="46"/>
      <c r="E128" s="46"/>
      <c r="F128" s="46"/>
      <c r="G128" s="46"/>
      <c r="H128" s="46"/>
      <c r="I128" s="46"/>
      <c r="J128" s="46"/>
      <c r="K128" s="46"/>
      <c r="L128" s="28"/>
    </row>
    <row r="129" spans="2:12" s="1" customFormat="1" ht="24.9" customHeight="1">
      <c r="B129" s="28"/>
      <c r="C129" s="17" t="s">
        <v>303</v>
      </c>
      <c r="L129" s="28"/>
    </row>
    <row r="130" spans="2:12" s="1" customFormat="1" ht="6.9" customHeight="1">
      <c r="B130" s="28"/>
      <c r="L130" s="28"/>
    </row>
    <row r="131" spans="2:12" s="1" customFormat="1" ht="12" customHeight="1">
      <c r="B131" s="28"/>
      <c r="C131" s="23" t="s">
        <v>15</v>
      </c>
      <c r="L131" s="28"/>
    </row>
    <row r="132" spans="2:12" s="1" customFormat="1" ht="16.5" customHeight="1">
      <c r="B132" s="28"/>
      <c r="E132" s="226" t="str">
        <f>E7</f>
        <v>Archeoskanzen Bojná</v>
      </c>
      <c r="F132" s="227"/>
      <c r="G132" s="227"/>
      <c r="H132" s="227"/>
      <c r="L132" s="28"/>
    </row>
    <row r="133" spans="2:12" ht="12" customHeight="1">
      <c r="B133" s="16"/>
      <c r="C133" s="23" t="s">
        <v>287</v>
      </c>
      <c r="L133" s="16"/>
    </row>
    <row r="134" spans="2:12" ht="16.5" customHeight="1">
      <c r="B134" s="16"/>
      <c r="E134" s="226" t="s">
        <v>2628</v>
      </c>
      <c r="F134" s="183"/>
      <c r="G134" s="183"/>
      <c r="H134" s="183"/>
      <c r="L134" s="16"/>
    </row>
    <row r="135" spans="2:12" ht="12" customHeight="1">
      <c r="B135" s="16"/>
      <c r="C135" s="23" t="s">
        <v>289</v>
      </c>
      <c r="L135" s="16"/>
    </row>
    <row r="136" spans="2:12" s="1" customFormat="1" ht="16.5" customHeight="1">
      <c r="B136" s="28"/>
      <c r="E136" s="221" t="s">
        <v>2884</v>
      </c>
      <c r="F136" s="228"/>
      <c r="G136" s="228"/>
      <c r="H136" s="228"/>
      <c r="L136" s="28"/>
    </row>
    <row r="137" spans="2:12" s="1" customFormat="1" ht="12" customHeight="1">
      <c r="B137" s="28"/>
      <c r="C137" s="23" t="s">
        <v>291</v>
      </c>
      <c r="L137" s="28"/>
    </row>
    <row r="138" spans="2:12" s="1" customFormat="1" ht="16.5" customHeight="1">
      <c r="B138" s="28"/>
      <c r="E138" s="208" t="str">
        <f>E13</f>
        <v>SO-3.3_AA - Architektonicko stavebné riešenie, statika</v>
      </c>
      <c r="F138" s="228"/>
      <c r="G138" s="228"/>
      <c r="H138" s="228"/>
      <c r="L138" s="28"/>
    </row>
    <row r="139" spans="2:12" s="1" customFormat="1" ht="6.9" customHeight="1">
      <c r="B139" s="28"/>
      <c r="L139" s="28"/>
    </row>
    <row r="140" spans="2:12" s="1" customFormat="1" ht="12" customHeight="1">
      <c r="B140" s="28"/>
      <c r="C140" s="23" t="s">
        <v>19</v>
      </c>
      <c r="F140" s="21" t="str">
        <f>F16</f>
        <v>okrajová časť obce Bojná</v>
      </c>
      <c r="I140" s="23" t="s">
        <v>21</v>
      </c>
      <c r="J140" s="51" t="str">
        <f>IF(J16="","",J16)</f>
        <v>19. 6. 2024</v>
      </c>
      <c r="L140" s="28"/>
    </row>
    <row r="141" spans="2:12" s="1" customFormat="1" ht="6.9" customHeight="1">
      <c r="B141" s="28"/>
      <c r="L141" s="28"/>
    </row>
    <row r="142" spans="2:12" s="1" customFormat="1" ht="40.049999999999997" customHeight="1">
      <c r="B142" s="28"/>
      <c r="C142" s="23" t="s">
        <v>23</v>
      </c>
      <c r="F142" s="21" t="str">
        <f>E19</f>
        <v>Obec Bojná, 201 Bojná, 956 01 Bojná</v>
      </c>
      <c r="I142" s="23" t="s">
        <v>29</v>
      </c>
      <c r="J142" s="26" t="str">
        <f>E25</f>
        <v>Projekt design s.r.o., Brezová 89/1B, Tovarníky</v>
      </c>
      <c r="L142" s="28"/>
    </row>
    <row r="143" spans="2:12" s="1" customFormat="1" ht="40.049999999999997" customHeight="1">
      <c r="B143" s="28"/>
      <c r="C143" s="23" t="s">
        <v>27</v>
      </c>
      <c r="F143" s="21" t="str">
        <f>IF(E22="","",E22)</f>
        <v>Vyplň údaj</v>
      </c>
      <c r="I143" s="23" t="s">
        <v>32</v>
      </c>
      <c r="J143" s="26" t="str">
        <f>E28</f>
        <v>Projekt design s.r.o., Brezová 89/1B, Tovarníky</v>
      </c>
      <c r="L143" s="28"/>
    </row>
    <row r="144" spans="2:12" s="1" customFormat="1" ht="10.35" customHeight="1">
      <c r="B144" s="28"/>
      <c r="L144" s="28"/>
    </row>
    <row r="145" spans="2:65" s="10" customFormat="1" ht="29.25" customHeight="1">
      <c r="B145" s="118"/>
      <c r="C145" s="119" t="s">
        <v>304</v>
      </c>
      <c r="D145" s="120" t="s">
        <v>60</v>
      </c>
      <c r="E145" s="120" t="s">
        <v>56</v>
      </c>
      <c r="F145" s="120" t="s">
        <v>7531</v>
      </c>
      <c r="G145" s="120" t="s">
        <v>305</v>
      </c>
      <c r="H145" s="120" t="s">
        <v>306</v>
      </c>
      <c r="I145" s="120" t="s">
        <v>307</v>
      </c>
      <c r="J145" s="121" t="s">
        <v>295</v>
      </c>
      <c r="K145" s="122" t="s">
        <v>308</v>
      </c>
      <c r="L145" s="118"/>
      <c r="M145" s="58" t="s">
        <v>1</v>
      </c>
      <c r="N145" s="59" t="s">
        <v>39</v>
      </c>
      <c r="O145" s="59" t="s">
        <v>309</v>
      </c>
      <c r="P145" s="59" t="s">
        <v>310</v>
      </c>
      <c r="Q145" s="59" t="s">
        <v>311</v>
      </c>
      <c r="R145" s="59" t="s">
        <v>312</v>
      </c>
      <c r="S145" s="59" t="s">
        <v>313</v>
      </c>
      <c r="T145" s="60" t="s">
        <v>314</v>
      </c>
    </row>
    <row r="146" spans="2:65" s="1" customFormat="1" ht="22.8" customHeight="1">
      <c r="B146" s="28"/>
      <c r="C146" s="63" t="s">
        <v>296</v>
      </c>
      <c r="J146" s="123">
        <f>BK146</f>
        <v>0</v>
      </c>
      <c r="L146" s="28"/>
      <c r="M146" s="61"/>
      <c r="N146" s="52"/>
      <c r="O146" s="52"/>
      <c r="P146" s="124">
        <f>P147+P236+P365</f>
        <v>0</v>
      </c>
      <c r="Q146" s="52"/>
      <c r="R146" s="124">
        <f>R147+R236+R365</f>
        <v>341.40839436452995</v>
      </c>
      <c r="S146" s="52"/>
      <c r="T146" s="125">
        <f>T147+T236+T365</f>
        <v>0</v>
      </c>
      <c r="AT146" s="13" t="s">
        <v>74</v>
      </c>
      <c r="AU146" s="13" t="s">
        <v>297</v>
      </c>
      <c r="BK146" s="126">
        <f>BK147+BK236+BK365</f>
        <v>0</v>
      </c>
    </row>
    <row r="147" spans="2:65" s="11" customFormat="1" ht="25.95" customHeight="1">
      <c r="B147" s="127"/>
      <c r="D147" s="128" t="s">
        <v>74</v>
      </c>
      <c r="E147" s="129" t="s">
        <v>315</v>
      </c>
      <c r="F147" s="129" t="s">
        <v>316</v>
      </c>
      <c r="I147" s="130"/>
      <c r="J147" s="131">
        <f>BK147</f>
        <v>0</v>
      </c>
      <c r="L147" s="127"/>
      <c r="M147" s="132"/>
      <c r="P147" s="133">
        <f>P148+P162+P172+P184+P191+P224+P234</f>
        <v>0</v>
      </c>
      <c r="R147" s="133">
        <f>R148+R162+R172+R184+R191+R224+R234</f>
        <v>213.70200356522997</v>
      </c>
      <c r="T147" s="134">
        <f>T148+T162+T172+T184+T191+T224+T234</f>
        <v>0</v>
      </c>
      <c r="AR147" s="128" t="s">
        <v>82</v>
      </c>
      <c r="AT147" s="135" t="s">
        <v>74</v>
      </c>
      <c r="AU147" s="135" t="s">
        <v>75</v>
      </c>
      <c r="AY147" s="128" t="s">
        <v>317</v>
      </c>
      <c r="BK147" s="136">
        <f>BK148+BK162+BK172+BK184+BK191+BK224+BK234</f>
        <v>0</v>
      </c>
    </row>
    <row r="148" spans="2:65" s="11" customFormat="1" ht="22.8" customHeight="1">
      <c r="B148" s="127"/>
      <c r="D148" s="128" t="s">
        <v>74</v>
      </c>
      <c r="E148" s="137" t="s">
        <v>82</v>
      </c>
      <c r="F148" s="137" t="s">
        <v>2637</v>
      </c>
      <c r="I148" s="130"/>
      <c r="J148" s="138">
        <f>BK148</f>
        <v>0</v>
      </c>
      <c r="L148" s="127"/>
      <c r="M148" s="132"/>
      <c r="P148" s="133">
        <f>SUM(P149:P161)</f>
        <v>0</v>
      </c>
      <c r="R148" s="133">
        <f>SUM(R149:R161)</f>
        <v>0</v>
      </c>
      <c r="T148" s="134">
        <f>SUM(T149:T161)</f>
        <v>0</v>
      </c>
      <c r="AR148" s="128" t="s">
        <v>82</v>
      </c>
      <c r="AT148" s="135" t="s">
        <v>74</v>
      </c>
      <c r="AU148" s="135" t="s">
        <v>82</v>
      </c>
      <c r="AY148" s="128" t="s">
        <v>317</v>
      </c>
      <c r="BK148" s="136">
        <f>SUM(BK149:BK161)</f>
        <v>0</v>
      </c>
    </row>
    <row r="149" spans="2:65" s="1" customFormat="1" ht="33" customHeight="1">
      <c r="B149" s="139"/>
      <c r="C149" s="140" t="s">
        <v>82</v>
      </c>
      <c r="D149" s="140" t="s">
        <v>319</v>
      </c>
      <c r="E149" s="141" t="s">
        <v>2638</v>
      </c>
      <c r="F149" s="142" t="s">
        <v>2639</v>
      </c>
      <c r="G149" s="143" t="s">
        <v>322</v>
      </c>
      <c r="H149" s="144">
        <v>40</v>
      </c>
      <c r="I149" s="145"/>
      <c r="J149" s="146">
        <f t="shared" ref="J149:J161" si="0">ROUND(I149*H149,2)</f>
        <v>0</v>
      </c>
      <c r="K149" s="147"/>
      <c r="L149" s="28"/>
      <c r="M149" s="148" t="s">
        <v>1</v>
      </c>
      <c r="N149" s="149" t="s">
        <v>41</v>
      </c>
      <c r="P149" s="150">
        <f t="shared" ref="P149:P161" si="1">O149*H149</f>
        <v>0</v>
      </c>
      <c r="Q149" s="150">
        <v>0</v>
      </c>
      <c r="R149" s="150">
        <f t="shared" ref="R149:R161" si="2">Q149*H149</f>
        <v>0</v>
      </c>
      <c r="S149" s="150">
        <v>0</v>
      </c>
      <c r="T149" s="151">
        <f t="shared" ref="T149:T161" si="3">S149*H149</f>
        <v>0</v>
      </c>
      <c r="AR149" s="152" t="s">
        <v>259</v>
      </c>
      <c r="AT149" s="152" t="s">
        <v>319</v>
      </c>
      <c r="AU149" s="152" t="s">
        <v>87</v>
      </c>
      <c r="AY149" s="13" t="s">
        <v>317</v>
      </c>
      <c r="BE149" s="153">
        <f t="shared" ref="BE149:BE161" si="4">IF(N149="základná",J149,0)</f>
        <v>0</v>
      </c>
      <c r="BF149" s="153">
        <f t="shared" ref="BF149:BF161" si="5">IF(N149="znížená",J149,0)</f>
        <v>0</v>
      </c>
      <c r="BG149" s="153">
        <f t="shared" ref="BG149:BG161" si="6">IF(N149="zákl. prenesená",J149,0)</f>
        <v>0</v>
      </c>
      <c r="BH149" s="153">
        <f t="shared" ref="BH149:BH161" si="7">IF(N149="zníž. prenesená",J149,0)</f>
        <v>0</v>
      </c>
      <c r="BI149" s="153">
        <f t="shared" ref="BI149:BI161" si="8">IF(N149="nulová",J149,0)</f>
        <v>0</v>
      </c>
      <c r="BJ149" s="13" t="s">
        <v>87</v>
      </c>
      <c r="BK149" s="153">
        <f t="shared" ref="BK149:BK161" si="9">ROUND(I149*H149,2)</f>
        <v>0</v>
      </c>
      <c r="BL149" s="13" t="s">
        <v>259</v>
      </c>
      <c r="BM149" s="152" t="s">
        <v>2893</v>
      </c>
    </row>
    <row r="150" spans="2:65" s="1" customFormat="1" ht="21.75" customHeight="1">
      <c r="B150" s="139"/>
      <c r="C150" s="140" t="s">
        <v>87</v>
      </c>
      <c r="D150" s="140" t="s">
        <v>319</v>
      </c>
      <c r="E150" s="141" t="s">
        <v>2894</v>
      </c>
      <c r="F150" s="142" t="s">
        <v>2895</v>
      </c>
      <c r="G150" s="143" t="s">
        <v>322</v>
      </c>
      <c r="H150" s="144">
        <v>3.2</v>
      </c>
      <c r="I150" s="145"/>
      <c r="J150" s="146">
        <f t="shared" si="0"/>
        <v>0</v>
      </c>
      <c r="K150" s="147"/>
      <c r="L150" s="28"/>
      <c r="M150" s="148" t="s">
        <v>1</v>
      </c>
      <c r="N150" s="149" t="s">
        <v>41</v>
      </c>
      <c r="P150" s="150">
        <f t="shared" si="1"/>
        <v>0</v>
      </c>
      <c r="Q150" s="150">
        <v>0</v>
      </c>
      <c r="R150" s="150">
        <f t="shared" si="2"/>
        <v>0</v>
      </c>
      <c r="S150" s="150">
        <v>0</v>
      </c>
      <c r="T150" s="151">
        <f t="shared" si="3"/>
        <v>0</v>
      </c>
      <c r="AR150" s="152" t="s">
        <v>259</v>
      </c>
      <c r="AT150" s="152" t="s">
        <v>319</v>
      </c>
      <c r="AU150" s="152" t="s">
        <v>87</v>
      </c>
      <c r="AY150" s="13" t="s">
        <v>317</v>
      </c>
      <c r="BE150" s="153">
        <f t="shared" si="4"/>
        <v>0</v>
      </c>
      <c r="BF150" s="153">
        <f t="shared" si="5"/>
        <v>0</v>
      </c>
      <c r="BG150" s="153">
        <f t="shared" si="6"/>
        <v>0</v>
      </c>
      <c r="BH150" s="153">
        <f t="shared" si="7"/>
        <v>0</v>
      </c>
      <c r="BI150" s="153">
        <f t="shared" si="8"/>
        <v>0</v>
      </c>
      <c r="BJ150" s="13" t="s">
        <v>87</v>
      </c>
      <c r="BK150" s="153">
        <f t="shared" si="9"/>
        <v>0</v>
      </c>
      <c r="BL150" s="13" t="s">
        <v>259</v>
      </c>
      <c r="BM150" s="152" t="s">
        <v>2896</v>
      </c>
    </row>
    <row r="151" spans="2:65" s="1" customFormat="1" ht="24.15" customHeight="1">
      <c r="B151" s="139"/>
      <c r="C151" s="140" t="s">
        <v>92</v>
      </c>
      <c r="D151" s="140" t="s">
        <v>319</v>
      </c>
      <c r="E151" s="141" t="s">
        <v>2644</v>
      </c>
      <c r="F151" s="142" t="s">
        <v>2645</v>
      </c>
      <c r="G151" s="143" t="s">
        <v>322</v>
      </c>
      <c r="H151" s="144">
        <v>1.6</v>
      </c>
      <c r="I151" s="145"/>
      <c r="J151" s="146">
        <f t="shared" si="0"/>
        <v>0</v>
      </c>
      <c r="K151" s="147"/>
      <c r="L151" s="28"/>
      <c r="M151" s="148" t="s">
        <v>1</v>
      </c>
      <c r="N151" s="149" t="s">
        <v>41</v>
      </c>
      <c r="P151" s="150">
        <f t="shared" si="1"/>
        <v>0</v>
      </c>
      <c r="Q151" s="150">
        <v>0</v>
      </c>
      <c r="R151" s="150">
        <f t="shared" si="2"/>
        <v>0</v>
      </c>
      <c r="S151" s="150">
        <v>0</v>
      </c>
      <c r="T151" s="151">
        <f t="shared" si="3"/>
        <v>0</v>
      </c>
      <c r="AR151" s="152" t="s">
        <v>259</v>
      </c>
      <c r="AT151" s="152" t="s">
        <v>319</v>
      </c>
      <c r="AU151" s="152" t="s">
        <v>87</v>
      </c>
      <c r="AY151" s="13" t="s">
        <v>317</v>
      </c>
      <c r="BE151" s="153">
        <f t="shared" si="4"/>
        <v>0</v>
      </c>
      <c r="BF151" s="153">
        <f t="shared" si="5"/>
        <v>0</v>
      </c>
      <c r="BG151" s="153">
        <f t="shared" si="6"/>
        <v>0</v>
      </c>
      <c r="BH151" s="153">
        <f t="shared" si="7"/>
        <v>0</v>
      </c>
      <c r="BI151" s="153">
        <f t="shared" si="8"/>
        <v>0</v>
      </c>
      <c r="BJ151" s="13" t="s">
        <v>87</v>
      </c>
      <c r="BK151" s="153">
        <f t="shared" si="9"/>
        <v>0</v>
      </c>
      <c r="BL151" s="13" t="s">
        <v>259</v>
      </c>
      <c r="BM151" s="152" t="s">
        <v>2897</v>
      </c>
    </row>
    <row r="152" spans="2:65" s="1" customFormat="1" ht="21.75" customHeight="1">
      <c r="B152" s="139"/>
      <c r="C152" s="140" t="s">
        <v>259</v>
      </c>
      <c r="D152" s="140" t="s">
        <v>319</v>
      </c>
      <c r="E152" s="141" t="s">
        <v>2752</v>
      </c>
      <c r="F152" s="142" t="s">
        <v>2753</v>
      </c>
      <c r="G152" s="143" t="s">
        <v>322</v>
      </c>
      <c r="H152" s="144">
        <v>17.446000000000002</v>
      </c>
      <c r="I152" s="145"/>
      <c r="J152" s="146">
        <f t="shared" si="0"/>
        <v>0</v>
      </c>
      <c r="K152" s="147"/>
      <c r="L152" s="28"/>
      <c r="M152" s="148" t="s">
        <v>1</v>
      </c>
      <c r="N152" s="149" t="s">
        <v>41</v>
      </c>
      <c r="P152" s="150">
        <f t="shared" si="1"/>
        <v>0</v>
      </c>
      <c r="Q152" s="150">
        <v>0</v>
      </c>
      <c r="R152" s="150">
        <f t="shared" si="2"/>
        <v>0</v>
      </c>
      <c r="S152" s="150">
        <v>0</v>
      </c>
      <c r="T152" s="151">
        <f t="shared" si="3"/>
        <v>0</v>
      </c>
      <c r="AR152" s="152" t="s">
        <v>259</v>
      </c>
      <c r="AT152" s="152" t="s">
        <v>319</v>
      </c>
      <c r="AU152" s="152" t="s">
        <v>87</v>
      </c>
      <c r="AY152" s="13" t="s">
        <v>317</v>
      </c>
      <c r="BE152" s="153">
        <f t="shared" si="4"/>
        <v>0</v>
      </c>
      <c r="BF152" s="153">
        <f t="shared" si="5"/>
        <v>0</v>
      </c>
      <c r="BG152" s="153">
        <f t="shared" si="6"/>
        <v>0</v>
      </c>
      <c r="BH152" s="153">
        <f t="shared" si="7"/>
        <v>0</v>
      </c>
      <c r="BI152" s="153">
        <f t="shared" si="8"/>
        <v>0</v>
      </c>
      <c r="BJ152" s="13" t="s">
        <v>87</v>
      </c>
      <c r="BK152" s="153">
        <f t="shared" si="9"/>
        <v>0</v>
      </c>
      <c r="BL152" s="13" t="s">
        <v>259</v>
      </c>
      <c r="BM152" s="152" t="s">
        <v>2898</v>
      </c>
    </row>
    <row r="153" spans="2:65" s="1" customFormat="1" ht="37.799999999999997" customHeight="1">
      <c r="B153" s="139"/>
      <c r="C153" s="140" t="s">
        <v>262</v>
      </c>
      <c r="D153" s="140" t="s">
        <v>319</v>
      </c>
      <c r="E153" s="141" t="s">
        <v>2755</v>
      </c>
      <c r="F153" s="142" t="s">
        <v>2756</v>
      </c>
      <c r="G153" s="143" t="s">
        <v>322</v>
      </c>
      <c r="H153" s="144">
        <v>8.7230000000000008</v>
      </c>
      <c r="I153" s="145"/>
      <c r="J153" s="146">
        <f t="shared" si="0"/>
        <v>0</v>
      </c>
      <c r="K153" s="147"/>
      <c r="L153" s="28"/>
      <c r="M153" s="148" t="s">
        <v>1</v>
      </c>
      <c r="N153" s="149" t="s">
        <v>41</v>
      </c>
      <c r="P153" s="150">
        <f t="shared" si="1"/>
        <v>0</v>
      </c>
      <c r="Q153" s="150">
        <v>0</v>
      </c>
      <c r="R153" s="150">
        <f t="shared" si="2"/>
        <v>0</v>
      </c>
      <c r="S153" s="150">
        <v>0</v>
      </c>
      <c r="T153" s="151">
        <f t="shared" si="3"/>
        <v>0</v>
      </c>
      <c r="AR153" s="152" t="s">
        <v>259</v>
      </c>
      <c r="AT153" s="152" t="s">
        <v>319</v>
      </c>
      <c r="AU153" s="152" t="s">
        <v>87</v>
      </c>
      <c r="AY153" s="13" t="s">
        <v>317</v>
      </c>
      <c r="BE153" s="153">
        <f t="shared" si="4"/>
        <v>0</v>
      </c>
      <c r="BF153" s="153">
        <f t="shared" si="5"/>
        <v>0</v>
      </c>
      <c r="BG153" s="153">
        <f t="shared" si="6"/>
        <v>0</v>
      </c>
      <c r="BH153" s="153">
        <f t="shared" si="7"/>
        <v>0</v>
      </c>
      <c r="BI153" s="153">
        <f t="shared" si="8"/>
        <v>0</v>
      </c>
      <c r="BJ153" s="13" t="s">
        <v>87</v>
      </c>
      <c r="BK153" s="153">
        <f t="shared" si="9"/>
        <v>0</v>
      </c>
      <c r="BL153" s="13" t="s">
        <v>259</v>
      </c>
      <c r="BM153" s="152" t="s">
        <v>2899</v>
      </c>
    </row>
    <row r="154" spans="2:65" s="1" customFormat="1" ht="16.5" customHeight="1">
      <c r="B154" s="139"/>
      <c r="C154" s="140" t="s">
        <v>265</v>
      </c>
      <c r="D154" s="140" t="s">
        <v>319</v>
      </c>
      <c r="E154" s="141" t="s">
        <v>2900</v>
      </c>
      <c r="F154" s="142" t="s">
        <v>2901</v>
      </c>
      <c r="G154" s="143" t="s">
        <v>322</v>
      </c>
      <c r="H154" s="144">
        <v>13.77</v>
      </c>
      <c r="I154" s="145"/>
      <c r="J154" s="146">
        <f t="shared" si="0"/>
        <v>0</v>
      </c>
      <c r="K154" s="147"/>
      <c r="L154" s="28"/>
      <c r="M154" s="148" t="s">
        <v>1</v>
      </c>
      <c r="N154" s="149" t="s">
        <v>41</v>
      </c>
      <c r="P154" s="150">
        <f t="shared" si="1"/>
        <v>0</v>
      </c>
      <c r="Q154" s="150">
        <v>0</v>
      </c>
      <c r="R154" s="150">
        <f t="shared" si="2"/>
        <v>0</v>
      </c>
      <c r="S154" s="150">
        <v>0</v>
      </c>
      <c r="T154" s="151">
        <f t="shared" si="3"/>
        <v>0</v>
      </c>
      <c r="AR154" s="152" t="s">
        <v>259</v>
      </c>
      <c r="AT154" s="152" t="s">
        <v>319</v>
      </c>
      <c r="AU154" s="152" t="s">
        <v>87</v>
      </c>
      <c r="AY154" s="13" t="s">
        <v>317</v>
      </c>
      <c r="BE154" s="153">
        <f t="shared" si="4"/>
        <v>0</v>
      </c>
      <c r="BF154" s="153">
        <f t="shared" si="5"/>
        <v>0</v>
      </c>
      <c r="BG154" s="153">
        <f t="shared" si="6"/>
        <v>0</v>
      </c>
      <c r="BH154" s="153">
        <f t="shared" si="7"/>
        <v>0</v>
      </c>
      <c r="BI154" s="153">
        <f t="shared" si="8"/>
        <v>0</v>
      </c>
      <c r="BJ154" s="13" t="s">
        <v>87</v>
      </c>
      <c r="BK154" s="153">
        <f t="shared" si="9"/>
        <v>0</v>
      </c>
      <c r="BL154" s="13" t="s">
        <v>259</v>
      </c>
      <c r="BM154" s="152" t="s">
        <v>2902</v>
      </c>
    </row>
    <row r="155" spans="2:65" s="1" customFormat="1" ht="37.799999999999997" customHeight="1">
      <c r="B155" s="139"/>
      <c r="C155" s="140" t="s">
        <v>268</v>
      </c>
      <c r="D155" s="140" t="s">
        <v>319</v>
      </c>
      <c r="E155" s="141" t="s">
        <v>2903</v>
      </c>
      <c r="F155" s="142" t="s">
        <v>2904</v>
      </c>
      <c r="G155" s="143" t="s">
        <v>322</v>
      </c>
      <c r="H155" s="144">
        <v>6.8849999999999998</v>
      </c>
      <c r="I155" s="145"/>
      <c r="J155" s="146">
        <f t="shared" si="0"/>
        <v>0</v>
      </c>
      <c r="K155" s="147"/>
      <c r="L155" s="28"/>
      <c r="M155" s="148" t="s">
        <v>1</v>
      </c>
      <c r="N155" s="149" t="s">
        <v>41</v>
      </c>
      <c r="P155" s="150">
        <f t="shared" si="1"/>
        <v>0</v>
      </c>
      <c r="Q155" s="150">
        <v>0</v>
      </c>
      <c r="R155" s="150">
        <f t="shared" si="2"/>
        <v>0</v>
      </c>
      <c r="S155" s="150">
        <v>0</v>
      </c>
      <c r="T155" s="151">
        <f t="shared" si="3"/>
        <v>0</v>
      </c>
      <c r="AR155" s="152" t="s">
        <v>259</v>
      </c>
      <c r="AT155" s="152" t="s">
        <v>319</v>
      </c>
      <c r="AU155" s="152" t="s">
        <v>87</v>
      </c>
      <c r="AY155" s="13" t="s">
        <v>317</v>
      </c>
      <c r="BE155" s="153">
        <f t="shared" si="4"/>
        <v>0</v>
      </c>
      <c r="BF155" s="153">
        <f t="shared" si="5"/>
        <v>0</v>
      </c>
      <c r="BG155" s="153">
        <f t="shared" si="6"/>
        <v>0</v>
      </c>
      <c r="BH155" s="153">
        <f t="shared" si="7"/>
        <v>0</v>
      </c>
      <c r="BI155" s="153">
        <f t="shared" si="8"/>
        <v>0</v>
      </c>
      <c r="BJ155" s="13" t="s">
        <v>87</v>
      </c>
      <c r="BK155" s="153">
        <f t="shared" si="9"/>
        <v>0</v>
      </c>
      <c r="BL155" s="13" t="s">
        <v>259</v>
      </c>
      <c r="BM155" s="152" t="s">
        <v>2905</v>
      </c>
    </row>
    <row r="156" spans="2:65" s="1" customFormat="1" ht="33" customHeight="1">
      <c r="B156" s="139"/>
      <c r="C156" s="140" t="s">
        <v>271</v>
      </c>
      <c r="D156" s="140" t="s">
        <v>319</v>
      </c>
      <c r="E156" s="141" t="s">
        <v>2906</v>
      </c>
      <c r="F156" s="142" t="s">
        <v>2907</v>
      </c>
      <c r="G156" s="143" t="s">
        <v>322</v>
      </c>
      <c r="H156" s="144">
        <v>65.055999999999997</v>
      </c>
      <c r="I156" s="145"/>
      <c r="J156" s="146">
        <f t="shared" si="0"/>
        <v>0</v>
      </c>
      <c r="K156" s="147"/>
      <c r="L156" s="28"/>
      <c r="M156" s="148" t="s">
        <v>1</v>
      </c>
      <c r="N156" s="149" t="s">
        <v>41</v>
      </c>
      <c r="P156" s="150">
        <f t="shared" si="1"/>
        <v>0</v>
      </c>
      <c r="Q156" s="150">
        <v>0</v>
      </c>
      <c r="R156" s="150">
        <f t="shared" si="2"/>
        <v>0</v>
      </c>
      <c r="S156" s="150">
        <v>0</v>
      </c>
      <c r="T156" s="151">
        <f t="shared" si="3"/>
        <v>0</v>
      </c>
      <c r="AR156" s="152" t="s">
        <v>259</v>
      </c>
      <c r="AT156" s="152" t="s">
        <v>319</v>
      </c>
      <c r="AU156" s="152" t="s">
        <v>87</v>
      </c>
      <c r="AY156" s="13" t="s">
        <v>317</v>
      </c>
      <c r="BE156" s="153">
        <f t="shared" si="4"/>
        <v>0</v>
      </c>
      <c r="BF156" s="153">
        <f t="shared" si="5"/>
        <v>0</v>
      </c>
      <c r="BG156" s="153">
        <f t="shared" si="6"/>
        <v>0</v>
      </c>
      <c r="BH156" s="153">
        <f t="shared" si="7"/>
        <v>0</v>
      </c>
      <c r="BI156" s="153">
        <f t="shared" si="8"/>
        <v>0</v>
      </c>
      <c r="BJ156" s="13" t="s">
        <v>87</v>
      </c>
      <c r="BK156" s="153">
        <f t="shared" si="9"/>
        <v>0</v>
      </c>
      <c r="BL156" s="13" t="s">
        <v>259</v>
      </c>
      <c r="BM156" s="152" t="s">
        <v>2908</v>
      </c>
    </row>
    <row r="157" spans="2:65" s="1" customFormat="1" ht="37.799999999999997" customHeight="1">
      <c r="B157" s="139"/>
      <c r="C157" s="140" t="s">
        <v>274</v>
      </c>
      <c r="D157" s="140" t="s">
        <v>319</v>
      </c>
      <c r="E157" s="141" t="s">
        <v>2909</v>
      </c>
      <c r="F157" s="142" t="s">
        <v>2910</v>
      </c>
      <c r="G157" s="143" t="s">
        <v>322</v>
      </c>
      <c r="H157" s="144">
        <v>1561.3440000000001</v>
      </c>
      <c r="I157" s="145"/>
      <c r="J157" s="146">
        <f t="shared" si="0"/>
        <v>0</v>
      </c>
      <c r="K157" s="147"/>
      <c r="L157" s="28"/>
      <c r="M157" s="148" t="s">
        <v>1</v>
      </c>
      <c r="N157" s="149" t="s">
        <v>41</v>
      </c>
      <c r="P157" s="150">
        <f t="shared" si="1"/>
        <v>0</v>
      </c>
      <c r="Q157" s="150">
        <v>0</v>
      </c>
      <c r="R157" s="150">
        <f t="shared" si="2"/>
        <v>0</v>
      </c>
      <c r="S157" s="150">
        <v>0</v>
      </c>
      <c r="T157" s="151">
        <f t="shared" si="3"/>
        <v>0</v>
      </c>
      <c r="AR157" s="152" t="s">
        <v>259</v>
      </c>
      <c r="AT157" s="152" t="s">
        <v>319</v>
      </c>
      <c r="AU157" s="152" t="s">
        <v>87</v>
      </c>
      <c r="AY157" s="13" t="s">
        <v>317</v>
      </c>
      <c r="BE157" s="153">
        <f t="shared" si="4"/>
        <v>0</v>
      </c>
      <c r="BF157" s="153">
        <f t="shared" si="5"/>
        <v>0</v>
      </c>
      <c r="BG157" s="153">
        <f t="shared" si="6"/>
        <v>0</v>
      </c>
      <c r="BH157" s="153">
        <f t="shared" si="7"/>
        <v>0</v>
      </c>
      <c r="BI157" s="153">
        <f t="shared" si="8"/>
        <v>0</v>
      </c>
      <c r="BJ157" s="13" t="s">
        <v>87</v>
      </c>
      <c r="BK157" s="153">
        <f t="shared" si="9"/>
        <v>0</v>
      </c>
      <c r="BL157" s="13" t="s">
        <v>259</v>
      </c>
      <c r="BM157" s="152" t="s">
        <v>2911</v>
      </c>
    </row>
    <row r="158" spans="2:65" s="1" customFormat="1" ht="24.15" customHeight="1">
      <c r="B158" s="139"/>
      <c r="C158" s="140" t="s">
        <v>277</v>
      </c>
      <c r="D158" s="140" t="s">
        <v>319</v>
      </c>
      <c r="E158" s="141" t="s">
        <v>2656</v>
      </c>
      <c r="F158" s="142" t="s">
        <v>2657</v>
      </c>
      <c r="G158" s="143" t="s">
        <v>322</v>
      </c>
      <c r="H158" s="144">
        <v>65.055999999999997</v>
      </c>
      <c r="I158" s="145"/>
      <c r="J158" s="146">
        <f t="shared" si="0"/>
        <v>0</v>
      </c>
      <c r="K158" s="147"/>
      <c r="L158" s="28"/>
      <c r="M158" s="148" t="s">
        <v>1</v>
      </c>
      <c r="N158" s="149" t="s">
        <v>41</v>
      </c>
      <c r="P158" s="150">
        <f t="shared" si="1"/>
        <v>0</v>
      </c>
      <c r="Q158" s="150">
        <v>0</v>
      </c>
      <c r="R158" s="150">
        <f t="shared" si="2"/>
        <v>0</v>
      </c>
      <c r="S158" s="150">
        <v>0</v>
      </c>
      <c r="T158" s="151">
        <f t="shared" si="3"/>
        <v>0</v>
      </c>
      <c r="AR158" s="152" t="s">
        <v>259</v>
      </c>
      <c r="AT158" s="152" t="s">
        <v>319</v>
      </c>
      <c r="AU158" s="152" t="s">
        <v>87</v>
      </c>
      <c r="AY158" s="13" t="s">
        <v>317</v>
      </c>
      <c r="BE158" s="153">
        <f t="shared" si="4"/>
        <v>0</v>
      </c>
      <c r="BF158" s="153">
        <f t="shared" si="5"/>
        <v>0</v>
      </c>
      <c r="BG158" s="153">
        <f t="shared" si="6"/>
        <v>0</v>
      </c>
      <c r="BH158" s="153">
        <f t="shared" si="7"/>
        <v>0</v>
      </c>
      <c r="BI158" s="153">
        <f t="shared" si="8"/>
        <v>0</v>
      </c>
      <c r="BJ158" s="13" t="s">
        <v>87</v>
      </c>
      <c r="BK158" s="153">
        <f t="shared" si="9"/>
        <v>0</v>
      </c>
      <c r="BL158" s="13" t="s">
        <v>259</v>
      </c>
      <c r="BM158" s="152" t="s">
        <v>2912</v>
      </c>
    </row>
    <row r="159" spans="2:65" s="1" customFormat="1" ht="21.75" customHeight="1">
      <c r="B159" s="139"/>
      <c r="C159" s="140" t="s">
        <v>280</v>
      </c>
      <c r="D159" s="140" t="s">
        <v>319</v>
      </c>
      <c r="E159" s="141" t="s">
        <v>2659</v>
      </c>
      <c r="F159" s="142" t="s">
        <v>2660</v>
      </c>
      <c r="G159" s="143" t="s">
        <v>322</v>
      </c>
      <c r="H159" s="144">
        <v>6.16</v>
      </c>
      <c r="I159" s="145"/>
      <c r="J159" s="146">
        <f t="shared" si="0"/>
        <v>0</v>
      </c>
      <c r="K159" s="147"/>
      <c r="L159" s="28"/>
      <c r="M159" s="148" t="s">
        <v>1</v>
      </c>
      <c r="N159" s="149" t="s">
        <v>41</v>
      </c>
      <c r="P159" s="150">
        <f t="shared" si="1"/>
        <v>0</v>
      </c>
      <c r="Q159" s="150">
        <v>0</v>
      </c>
      <c r="R159" s="150">
        <f t="shared" si="2"/>
        <v>0</v>
      </c>
      <c r="S159" s="150">
        <v>0</v>
      </c>
      <c r="T159" s="151">
        <f t="shared" si="3"/>
        <v>0</v>
      </c>
      <c r="AR159" s="152" t="s">
        <v>259</v>
      </c>
      <c r="AT159" s="152" t="s">
        <v>319</v>
      </c>
      <c r="AU159" s="152" t="s">
        <v>87</v>
      </c>
      <c r="AY159" s="13" t="s">
        <v>317</v>
      </c>
      <c r="BE159" s="153">
        <f t="shared" si="4"/>
        <v>0</v>
      </c>
      <c r="BF159" s="153">
        <f t="shared" si="5"/>
        <v>0</v>
      </c>
      <c r="BG159" s="153">
        <f t="shared" si="6"/>
        <v>0</v>
      </c>
      <c r="BH159" s="153">
        <f t="shared" si="7"/>
        <v>0</v>
      </c>
      <c r="BI159" s="153">
        <f t="shared" si="8"/>
        <v>0</v>
      </c>
      <c r="BJ159" s="13" t="s">
        <v>87</v>
      </c>
      <c r="BK159" s="153">
        <f t="shared" si="9"/>
        <v>0</v>
      </c>
      <c r="BL159" s="13" t="s">
        <v>259</v>
      </c>
      <c r="BM159" s="152" t="s">
        <v>2913</v>
      </c>
    </row>
    <row r="160" spans="2:65" s="1" customFormat="1" ht="24.15" customHeight="1">
      <c r="B160" s="139"/>
      <c r="C160" s="140" t="s">
        <v>358</v>
      </c>
      <c r="D160" s="140" t="s">
        <v>319</v>
      </c>
      <c r="E160" s="141" t="s">
        <v>2662</v>
      </c>
      <c r="F160" s="142" t="s">
        <v>2663</v>
      </c>
      <c r="G160" s="143" t="s">
        <v>356</v>
      </c>
      <c r="H160" s="144">
        <v>107.342</v>
      </c>
      <c r="I160" s="145"/>
      <c r="J160" s="146">
        <f t="shared" si="0"/>
        <v>0</v>
      </c>
      <c r="K160" s="147"/>
      <c r="L160" s="28"/>
      <c r="M160" s="148" t="s">
        <v>1</v>
      </c>
      <c r="N160" s="149" t="s">
        <v>41</v>
      </c>
      <c r="P160" s="150">
        <f t="shared" si="1"/>
        <v>0</v>
      </c>
      <c r="Q160" s="150">
        <v>0</v>
      </c>
      <c r="R160" s="150">
        <f t="shared" si="2"/>
        <v>0</v>
      </c>
      <c r="S160" s="150">
        <v>0</v>
      </c>
      <c r="T160" s="151">
        <f t="shared" si="3"/>
        <v>0</v>
      </c>
      <c r="AR160" s="152" t="s">
        <v>259</v>
      </c>
      <c r="AT160" s="152" t="s">
        <v>319</v>
      </c>
      <c r="AU160" s="152" t="s">
        <v>87</v>
      </c>
      <c r="AY160" s="13" t="s">
        <v>317</v>
      </c>
      <c r="BE160" s="153">
        <f t="shared" si="4"/>
        <v>0</v>
      </c>
      <c r="BF160" s="153">
        <f t="shared" si="5"/>
        <v>0</v>
      </c>
      <c r="BG160" s="153">
        <f t="shared" si="6"/>
        <v>0</v>
      </c>
      <c r="BH160" s="153">
        <f t="shared" si="7"/>
        <v>0</v>
      </c>
      <c r="BI160" s="153">
        <f t="shared" si="8"/>
        <v>0</v>
      </c>
      <c r="BJ160" s="13" t="s">
        <v>87</v>
      </c>
      <c r="BK160" s="153">
        <f t="shared" si="9"/>
        <v>0</v>
      </c>
      <c r="BL160" s="13" t="s">
        <v>259</v>
      </c>
      <c r="BM160" s="152" t="s">
        <v>2914</v>
      </c>
    </row>
    <row r="161" spans="2:65" s="1" customFormat="1" ht="24.15" customHeight="1">
      <c r="B161" s="139"/>
      <c r="C161" s="140" t="s">
        <v>362</v>
      </c>
      <c r="D161" s="140" t="s">
        <v>319</v>
      </c>
      <c r="E161" s="141" t="s">
        <v>2760</v>
      </c>
      <c r="F161" s="142" t="s">
        <v>2761</v>
      </c>
      <c r="G161" s="143" t="s">
        <v>322</v>
      </c>
      <c r="H161" s="144">
        <v>6.16</v>
      </c>
      <c r="I161" s="145"/>
      <c r="J161" s="146">
        <f t="shared" si="0"/>
        <v>0</v>
      </c>
      <c r="K161" s="147"/>
      <c r="L161" s="28"/>
      <c r="M161" s="148" t="s">
        <v>1</v>
      </c>
      <c r="N161" s="149" t="s">
        <v>41</v>
      </c>
      <c r="P161" s="150">
        <f t="shared" si="1"/>
        <v>0</v>
      </c>
      <c r="Q161" s="150">
        <v>0</v>
      </c>
      <c r="R161" s="150">
        <f t="shared" si="2"/>
        <v>0</v>
      </c>
      <c r="S161" s="150">
        <v>0</v>
      </c>
      <c r="T161" s="151">
        <f t="shared" si="3"/>
        <v>0</v>
      </c>
      <c r="AR161" s="152" t="s">
        <v>259</v>
      </c>
      <c r="AT161" s="152" t="s">
        <v>319</v>
      </c>
      <c r="AU161" s="152" t="s">
        <v>87</v>
      </c>
      <c r="AY161" s="13" t="s">
        <v>317</v>
      </c>
      <c r="BE161" s="153">
        <f t="shared" si="4"/>
        <v>0</v>
      </c>
      <c r="BF161" s="153">
        <f t="shared" si="5"/>
        <v>0</v>
      </c>
      <c r="BG161" s="153">
        <f t="shared" si="6"/>
        <v>0</v>
      </c>
      <c r="BH161" s="153">
        <f t="shared" si="7"/>
        <v>0</v>
      </c>
      <c r="BI161" s="153">
        <f t="shared" si="8"/>
        <v>0</v>
      </c>
      <c r="BJ161" s="13" t="s">
        <v>87</v>
      </c>
      <c r="BK161" s="153">
        <f t="shared" si="9"/>
        <v>0</v>
      </c>
      <c r="BL161" s="13" t="s">
        <v>259</v>
      </c>
      <c r="BM161" s="152" t="s">
        <v>2915</v>
      </c>
    </row>
    <row r="162" spans="2:65" s="11" customFormat="1" ht="22.8" customHeight="1">
      <c r="B162" s="127"/>
      <c r="D162" s="128" t="s">
        <v>74</v>
      </c>
      <c r="E162" s="137" t="s">
        <v>87</v>
      </c>
      <c r="F162" s="137" t="s">
        <v>2702</v>
      </c>
      <c r="I162" s="130"/>
      <c r="J162" s="138">
        <f>BK162</f>
        <v>0</v>
      </c>
      <c r="L162" s="127"/>
      <c r="M162" s="132"/>
      <c r="P162" s="133">
        <f>SUM(P163:P171)</f>
        <v>0</v>
      </c>
      <c r="R162" s="133">
        <f>SUM(R163:R171)</f>
        <v>146.11027603560999</v>
      </c>
      <c r="T162" s="134">
        <f>SUM(T163:T171)</f>
        <v>0</v>
      </c>
      <c r="AR162" s="128" t="s">
        <v>82</v>
      </c>
      <c r="AT162" s="135" t="s">
        <v>74</v>
      </c>
      <c r="AU162" s="135" t="s">
        <v>82</v>
      </c>
      <c r="AY162" s="128" t="s">
        <v>317</v>
      </c>
      <c r="BK162" s="136">
        <f>SUM(BK163:BK171)</f>
        <v>0</v>
      </c>
    </row>
    <row r="163" spans="2:65" s="1" customFormat="1" ht="24.15" customHeight="1">
      <c r="B163" s="139"/>
      <c r="C163" s="140" t="s">
        <v>364</v>
      </c>
      <c r="D163" s="140" t="s">
        <v>319</v>
      </c>
      <c r="E163" s="141" t="s">
        <v>2703</v>
      </c>
      <c r="F163" s="142" t="s">
        <v>2704</v>
      </c>
      <c r="G163" s="143" t="s">
        <v>322</v>
      </c>
      <c r="H163" s="144">
        <v>16.475000000000001</v>
      </c>
      <c r="I163" s="145"/>
      <c r="J163" s="146">
        <f t="shared" ref="J163:J171" si="10">ROUND(I163*H163,2)</f>
        <v>0</v>
      </c>
      <c r="K163" s="147"/>
      <c r="L163" s="28"/>
      <c r="M163" s="148" t="s">
        <v>1</v>
      </c>
      <c r="N163" s="149" t="s">
        <v>41</v>
      </c>
      <c r="P163" s="150">
        <f t="shared" ref="P163:P171" si="11">O163*H163</f>
        <v>0</v>
      </c>
      <c r="Q163" s="150">
        <v>2.0699999999999998</v>
      </c>
      <c r="R163" s="150">
        <f t="shared" ref="R163:R171" si="12">Q163*H163</f>
        <v>34.103250000000003</v>
      </c>
      <c r="S163" s="150">
        <v>0</v>
      </c>
      <c r="T163" s="151">
        <f t="shared" ref="T163:T171" si="13">S163*H163</f>
        <v>0</v>
      </c>
      <c r="AR163" s="152" t="s">
        <v>259</v>
      </c>
      <c r="AT163" s="152" t="s">
        <v>319</v>
      </c>
      <c r="AU163" s="152" t="s">
        <v>87</v>
      </c>
      <c r="AY163" s="13" t="s">
        <v>317</v>
      </c>
      <c r="BE163" s="153">
        <f t="shared" ref="BE163:BE171" si="14">IF(N163="základná",J163,0)</f>
        <v>0</v>
      </c>
      <c r="BF163" s="153">
        <f t="shared" ref="BF163:BF171" si="15">IF(N163="znížená",J163,0)</f>
        <v>0</v>
      </c>
      <c r="BG163" s="153">
        <f t="shared" ref="BG163:BG171" si="16">IF(N163="zákl. prenesená",J163,0)</f>
        <v>0</v>
      </c>
      <c r="BH163" s="153">
        <f t="shared" ref="BH163:BH171" si="17">IF(N163="zníž. prenesená",J163,0)</f>
        <v>0</v>
      </c>
      <c r="BI163" s="153">
        <f t="shared" ref="BI163:BI171" si="18">IF(N163="nulová",J163,0)</f>
        <v>0</v>
      </c>
      <c r="BJ163" s="13" t="s">
        <v>87</v>
      </c>
      <c r="BK163" s="153">
        <f t="shared" ref="BK163:BK171" si="19">ROUND(I163*H163,2)</f>
        <v>0</v>
      </c>
      <c r="BL163" s="13" t="s">
        <v>259</v>
      </c>
      <c r="BM163" s="152" t="s">
        <v>2916</v>
      </c>
    </row>
    <row r="164" spans="2:65" s="1" customFormat="1" ht="24.15" customHeight="1">
      <c r="B164" s="139"/>
      <c r="C164" s="140" t="s">
        <v>368</v>
      </c>
      <c r="D164" s="140" t="s">
        <v>319</v>
      </c>
      <c r="E164" s="141" t="s">
        <v>2766</v>
      </c>
      <c r="F164" s="142" t="s">
        <v>1681</v>
      </c>
      <c r="G164" s="143" t="s">
        <v>322</v>
      </c>
      <c r="H164" s="144">
        <v>18.899999999999999</v>
      </c>
      <c r="I164" s="145"/>
      <c r="J164" s="146">
        <f t="shared" si="10"/>
        <v>0</v>
      </c>
      <c r="K164" s="147"/>
      <c r="L164" s="28"/>
      <c r="M164" s="148" t="s">
        <v>1</v>
      </c>
      <c r="N164" s="149" t="s">
        <v>41</v>
      </c>
      <c r="P164" s="150">
        <f t="shared" si="11"/>
        <v>0</v>
      </c>
      <c r="Q164" s="150">
        <v>2.4157202</v>
      </c>
      <c r="R164" s="150">
        <f t="shared" si="12"/>
        <v>45.657111779999994</v>
      </c>
      <c r="S164" s="150">
        <v>0</v>
      </c>
      <c r="T164" s="151">
        <f t="shared" si="13"/>
        <v>0</v>
      </c>
      <c r="AR164" s="152" t="s">
        <v>259</v>
      </c>
      <c r="AT164" s="152" t="s">
        <v>319</v>
      </c>
      <c r="AU164" s="152" t="s">
        <v>87</v>
      </c>
      <c r="AY164" s="13" t="s">
        <v>317</v>
      </c>
      <c r="BE164" s="153">
        <f t="shared" si="14"/>
        <v>0</v>
      </c>
      <c r="BF164" s="153">
        <f t="shared" si="15"/>
        <v>0</v>
      </c>
      <c r="BG164" s="153">
        <f t="shared" si="16"/>
        <v>0</v>
      </c>
      <c r="BH164" s="153">
        <f t="shared" si="17"/>
        <v>0</v>
      </c>
      <c r="BI164" s="153">
        <f t="shared" si="18"/>
        <v>0</v>
      </c>
      <c r="BJ164" s="13" t="s">
        <v>87</v>
      </c>
      <c r="BK164" s="153">
        <f t="shared" si="19"/>
        <v>0</v>
      </c>
      <c r="BL164" s="13" t="s">
        <v>259</v>
      </c>
      <c r="BM164" s="152" t="s">
        <v>2917</v>
      </c>
    </row>
    <row r="165" spans="2:65" s="1" customFormat="1" ht="24.15" customHeight="1">
      <c r="B165" s="139"/>
      <c r="C165" s="140" t="s">
        <v>372</v>
      </c>
      <c r="D165" s="140" t="s">
        <v>319</v>
      </c>
      <c r="E165" s="141" t="s">
        <v>2768</v>
      </c>
      <c r="F165" s="142" t="s">
        <v>2769</v>
      </c>
      <c r="G165" s="143" t="s">
        <v>375</v>
      </c>
      <c r="H165" s="144">
        <v>60</v>
      </c>
      <c r="I165" s="145"/>
      <c r="J165" s="146">
        <f t="shared" si="10"/>
        <v>0</v>
      </c>
      <c r="K165" s="147"/>
      <c r="L165" s="28"/>
      <c r="M165" s="148" t="s">
        <v>1</v>
      </c>
      <c r="N165" s="149" t="s">
        <v>41</v>
      </c>
      <c r="P165" s="150">
        <f t="shared" si="11"/>
        <v>0</v>
      </c>
      <c r="Q165" s="150">
        <v>3.7677600000000002E-3</v>
      </c>
      <c r="R165" s="150">
        <f t="shared" si="12"/>
        <v>0.22606560000000001</v>
      </c>
      <c r="S165" s="150">
        <v>0</v>
      </c>
      <c r="T165" s="151">
        <f t="shared" si="13"/>
        <v>0</v>
      </c>
      <c r="AR165" s="152" t="s">
        <v>259</v>
      </c>
      <c r="AT165" s="152" t="s">
        <v>319</v>
      </c>
      <c r="AU165" s="152" t="s">
        <v>87</v>
      </c>
      <c r="AY165" s="13" t="s">
        <v>317</v>
      </c>
      <c r="BE165" s="153">
        <f t="shared" si="14"/>
        <v>0</v>
      </c>
      <c r="BF165" s="153">
        <f t="shared" si="15"/>
        <v>0</v>
      </c>
      <c r="BG165" s="153">
        <f t="shared" si="16"/>
        <v>0</v>
      </c>
      <c r="BH165" s="153">
        <f t="shared" si="17"/>
        <v>0</v>
      </c>
      <c r="BI165" s="153">
        <f t="shared" si="18"/>
        <v>0</v>
      </c>
      <c r="BJ165" s="13" t="s">
        <v>87</v>
      </c>
      <c r="BK165" s="153">
        <f t="shared" si="19"/>
        <v>0</v>
      </c>
      <c r="BL165" s="13" t="s">
        <v>259</v>
      </c>
      <c r="BM165" s="152" t="s">
        <v>2918</v>
      </c>
    </row>
    <row r="166" spans="2:65" s="1" customFormat="1" ht="24.15" customHeight="1">
      <c r="B166" s="139"/>
      <c r="C166" s="140" t="s">
        <v>377</v>
      </c>
      <c r="D166" s="140" t="s">
        <v>319</v>
      </c>
      <c r="E166" s="141" t="s">
        <v>2771</v>
      </c>
      <c r="F166" s="142" t="s">
        <v>2772</v>
      </c>
      <c r="G166" s="143" t="s">
        <v>375</v>
      </c>
      <c r="H166" s="144">
        <v>60</v>
      </c>
      <c r="I166" s="145"/>
      <c r="J166" s="146">
        <f t="shared" si="10"/>
        <v>0</v>
      </c>
      <c r="K166" s="147"/>
      <c r="L166" s="28"/>
      <c r="M166" s="148" t="s">
        <v>1</v>
      </c>
      <c r="N166" s="149" t="s">
        <v>41</v>
      </c>
      <c r="P166" s="150">
        <f t="shared" si="11"/>
        <v>0</v>
      </c>
      <c r="Q166" s="150">
        <v>0</v>
      </c>
      <c r="R166" s="150">
        <f t="shared" si="12"/>
        <v>0</v>
      </c>
      <c r="S166" s="150">
        <v>0</v>
      </c>
      <c r="T166" s="151">
        <f t="shared" si="13"/>
        <v>0</v>
      </c>
      <c r="AR166" s="152" t="s">
        <v>259</v>
      </c>
      <c r="AT166" s="152" t="s">
        <v>319</v>
      </c>
      <c r="AU166" s="152" t="s">
        <v>87</v>
      </c>
      <c r="AY166" s="13" t="s">
        <v>317</v>
      </c>
      <c r="BE166" s="153">
        <f t="shared" si="14"/>
        <v>0</v>
      </c>
      <c r="BF166" s="153">
        <f t="shared" si="15"/>
        <v>0</v>
      </c>
      <c r="BG166" s="153">
        <f t="shared" si="16"/>
        <v>0</v>
      </c>
      <c r="BH166" s="153">
        <f t="shared" si="17"/>
        <v>0</v>
      </c>
      <c r="BI166" s="153">
        <f t="shared" si="18"/>
        <v>0</v>
      </c>
      <c r="BJ166" s="13" t="s">
        <v>87</v>
      </c>
      <c r="BK166" s="153">
        <f t="shared" si="19"/>
        <v>0</v>
      </c>
      <c r="BL166" s="13" t="s">
        <v>259</v>
      </c>
      <c r="BM166" s="152" t="s">
        <v>2919</v>
      </c>
    </row>
    <row r="167" spans="2:65" s="1" customFormat="1" ht="16.5" customHeight="1">
      <c r="B167" s="139"/>
      <c r="C167" s="140" t="s">
        <v>383</v>
      </c>
      <c r="D167" s="140" t="s">
        <v>319</v>
      </c>
      <c r="E167" s="141" t="s">
        <v>2774</v>
      </c>
      <c r="F167" s="142" t="s">
        <v>2920</v>
      </c>
      <c r="G167" s="143" t="s">
        <v>356</v>
      </c>
      <c r="H167" s="144">
        <v>1.468</v>
      </c>
      <c r="I167" s="145"/>
      <c r="J167" s="146">
        <f t="shared" si="10"/>
        <v>0</v>
      </c>
      <c r="K167" s="147"/>
      <c r="L167" s="28"/>
      <c r="M167" s="148" t="s">
        <v>1</v>
      </c>
      <c r="N167" s="149" t="s">
        <v>41</v>
      </c>
      <c r="P167" s="150">
        <f t="shared" si="11"/>
        <v>0</v>
      </c>
      <c r="Q167" s="150">
        <v>1.2029614</v>
      </c>
      <c r="R167" s="150">
        <f t="shared" si="12"/>
        <v>1.7659473351999999</v>
      </c>
      <c r="S167" s="150">
        <v>0</v>
      </c>
      <c r="T167" s="151">
        <f t="shared" si="13"/>
        <v>0</v>
      </c>
      <c r="AR167" s="152" t="s">
        <v>259</v>
      </c>
      <c r="AT167" s="152" t="s">
        <v>319</v>
      </c>
      <c r="AU167" s="152" t="s">
        <v>87</v>
      </c>
      <c r="AY167" s="13" t="s">
        <v>317</v>
      </c>
      <c r="BE167" s="153">
        <f t="shared" si="14"/>
        <v>0</v>
      </c>
      <c r="BF167" s="153">
        <f t="shared" si="15"/>
        <v>0</v>
      </c>
      <c r="BG167" s="153">
        <f t="shared" si="16"/>
        <v>0</v>
      </c>
      <c r="BH167" s="153">
        <f t="shared" si="17"/>
        <v>0</v>
      </c>
      <c r="BI167" s="153">
        <f t="shared" si="18"/>
        <v>0</v>
      </c>
      <c r="BJ167" s="13" t="s">
        <v>87</v>
      </c>
      <c r="BK167" s="153">
        <f t="shared" si="19"/>
        <v>0</v>
      </c>
      <c r="BL167" s="13" t="s">
        <v>259</v>
      </c>
      <c r="BM167" s="152" t="s">
        <v>2921</v>
      </c>
    </row>
    <row r="168" spans="2:65" s="1" customFormat="1" ht="37.799999999999997" customHeight="1">
      <c r="B168" s="139"/>
      <c r="C168" s="140" t="s">
        <v>385</v>
      </c>
      <c r="D168" s="140" t="s">
        <v>319</v>
      </c>
      <c r="E168" s="141" t="s">
        <v>2780</v>
      </c>
      <c r="F168" s="142" t="s">
        <v>2781</v>
      </c>
      <c r="G168" s="143" t="s">
        <v>322</v>
      </c>
      <c r="H168" s="144">
        <v>8.1379999999999999</v>
      </c>
      <c r="I168" s="145"/>
      <c r="J168" s="146">
        <f t="shared" si="10"/>
        <v>0</v>
      </c>
      <c r="K168" s="147"/>
      <c r="L168" s="28"/>
      <c r="M168" s="148" t="s">
        <v>1</v>
      </c>
      <c r="N168" s="149" t="s">
        <v>41</v>
      </c>
      <c r="P168" s="150">
        <f t="shared" si="11"/>
        <v>0</v>
      </c>
      <c r="Q168" s="150">
        <v>2.1286418999999999</v>
      </c>
      <c r="R168" s="150">
        <f t="shared" si="12"/>
        <v>17.322887782199999</v>
      </c>
      <c r="S168" s="150">
        <v>0</v>
      </c>
      <c r="T168" s="151">
        <f t="shared" si="13"/>
        <v>0</v>
      </c>
      <c r="AR168" s="152" t="s">
        <v>259</v>
      </c>
      <c r="AT168" s="152" t="s">
        <v>319</v>
      </c>
      <c r="AU168" s="152" t="s">
        <v>87</v>
      </c>
      <c r="AY168" s="13" t="s">
        <v>317</v>
      </c>
      <c r="BE168" s="153">
        <f t="shared" si="14"/>
        <v>0</v>
      </c>
      <c r="BF168" s="153">
        <f t="shared" si="15"/>
        <v>0</v>
      </c>
      <c r="BG168" s="153">
        <f t="shared" si="16"/>
        <v>0</v>
      </c>
      <c r="BH168" s="153">
        <f t="shared" si="17"/>
        <v>0</v>
      </c>
      <c r="BI168" s="153">
        <f t="shared" si="18"/>
        <v>0</v>
      </c>
      <c r="BJ168" s="13" t="s">
        <v>87</v>
      </c>
      <c r="BK168" s="153">
        <f t="shared" si="19"/>
        <v>0</v>
      </c>
      <c r="BL168" s="13" t="s">
        <v>259</v>
      </c>
      <c r="BM168" s="152" t="s">
        <v>2922</v>
      </c>
    </row>
    <row r="169" spans="2:65" s="1" customFormat="1" ht="24.15" customHeight="1">
      <c r="B169" s="139"/>
      <c r="C169" s="140" t="s">
        <v>7</v>
      </c>
      <c r="D169" s="140" t="s">
        <v>319</v>
      </c>
      <c r="E169" s="141" t="s">
        <v>2789</v>
      </c>
      <c r="F169" s="142" t="s">
        <v>2790</v>
      </c>
      <c r="G169" s="143" t="s">
        <v>322</v>
      </c>
      <c r="H169" s="144">
        <v>19.280999999999999</v>
      </c>
      <c r="I169" s="145"/>
      <c r="J169" s="146">
        <f t="shared" si="10"/>
        <v>0</v>
      </c>
      <c r="K169" s="147"/>
      <c r="L169" s="28"/>
      <c r="M169" s="148" t="s">
        <v>1</v>
      </c>
      <c r="N169" s="149" t="s">
        <v>41</v>
      </c>
      <c r="P169" s="150">
        <f t="shared" si="11"/>
        <v>0</v>
      </c>
      <c r="Q169" s="150">
        <v>2.4157202</v>
      </c>
      <c r="R169" s="150">
        <f t="shared" si="12"/>
        <v>46.577501176199995</v>
      </c>
      <c r="S169" s="150">
        <v>0</v>
      </c>
      <c r="T169" s="151">
        <f t="shared" si="13"/>
        <v>0</v>
      </c>
      <c r="AR169" s="152" t="s">
        <v>259</v>
      </c>
      <c r="AT169" s="152" t="s">
        <v>319</v>
      </c>
      <c r="AU169" s="152" t="s">
        <v>87</v>
      </c>
      <c r="AY169" s="13" t="s">
        <v>317</v>
      </c>
      <c r="BE169" s="153">
        <f t="shared" si="14"/>
        <v>0</v>
      </c>
      <c r="BF169" s="153">
        <f t="shared" si="15"/>
        <v>0</v>
      </c>
      <c r="BG169" s="153">
        <f t="shared" si="16"/>
        <v>0</v>
      </c>
      <c r="BH169" s="153">
        <f t="shared" si="17"/>
        <v>0</v>
      </c>
      <c r="BI169" s="153">
        <f t="shared" si="18"/>
        <v>0</v>
      </c>
      <c r="BJ169" s="13" t="s">
        <v>87</v>
      </c>
      <c r="BK169" s="153">
        <f t="shared" si="19"/>
        <v>0</v>
      </c>
      <c r="BL169" s="13" t="s">
        <v>259</v>
      </c>
      <c r="BM169" s="152" t="s">
        <v>2923</v>
      </c>
    </row>
    <row r="170" spans="2:65" s="1" customFormat="1" ht="16.5" customHeight="1">
      <c r="B170" s="139"/>
      <c r="C170" s="140" t="s">
        <v>388</v>
      </c>
      <c r="D170" s="140" t="s">
        <v>319</v>
      </c>
      <c r="E170" s="141" t="s">
        <v>2792</v>
      </c>
      <c r="F170" s="142" t="s">
        <v>2924</v>
      </c>
      <c r="G170" s="143" t="s">
        <v>356</v>
      </c>
      <c r="H170" s="144">
        <v>0.44900000000000001</v>
      </c>
      <c r="I170" s="145"/>
      <c r="J170" s="146">
        <f t="shared" si="10"/>
        <v>0</v>
      </c>
      <c r="K170" s="147"/>
      <c r="L170" s="28"/>
      <c r="M170" s="148" t="s">
        <v>1</v>
      </c>
      <c r="N170" s="149" t="s">
        <v>41</v>
      </c>
      <c r="P170" s="150">
        <f t="shared" si="11"/>
        <v>0</v>
      </c>
      <c r="Q170" s="150">
        <v>1.0189584899999999</v>
      </c>
      <c r="R170" s="150">
        <f t="shared" si="12"/>
        <v>0.45751236201000001</v>
      </c>
      <c r="S170" s="150">
        <v>0</v>
      </c>
      <c r="T170" s="151">
        <f t="shared" si="13"/>
        <v>0</v>
      </c>
      <c r="AR170" s="152" t="s">
        <v>259</v>
      </c>
      <c r="AT170" s="152" t="s">
        <v>319</v>
      </c>
      <c r="AU170" s="152" t="s">
        <v>87</v>
      </c>
      <c r="AY170" s="13" t="s">
        <v>317</v>
      </c>
      <c r="BE170" s="153">
        <f t="shared" si="14"/>
        <v>0</v>
      </c>
      <c r="BF170" s="153">
        <f t="shared" si="15"/>
        <v>0</v>
      </c>
      <c r="BG170" s="153">
        <f t="shared" si="16"/>
        <v>0</v>
      </c>
      <c r="BH170" s="153">
        <f t="shared" si="17"/>
        <v>0</v>
      </c>
      <c r="BI170" s="153">
        <f t="shared" si="18"/>
        <v>0</v>
      </c>
      <c r="BJ170" s="13" t="s">
        <v>87</v>
      </c>
      <c r="BK170" s="153">
        <f t="shared" si="19"/>
        <v>0</v>
      </c>
      <c r="BL170" s="13" t="s">
        <v>259</v>
      </c>
      <c r="BM170" s="152" t="s">
        <v>2925</v>
      </c>
    </row>
    <row r="171" spans="2:65" s="1" customFormat="1" ht="44.25" customHeight="1">
      <c r="B171" s="139"/>
      <c r="C171" s="140" t="s">
        <v>392</v>
      </c>
      <c r="D171" s="140" t="s">
        <v>319</v>
      </c>
      <c r="E171" s="141" t="s">
        <v>2783</v>
      </c>
      <c r="F171" s="142" t="s">
        <v>2926</v>
      </c>
      <c r="G171" s="143" t="s">
        <v>356</v>
      </c>
      <c r="H171" s="144">
        <v>0</v>
      </c>
      <c r="I171" s="145"/>
      <c r="J171" s="146">
        <f t="shared" si="10"/>
        <v>0</v>
      </c>
      <c r="K171" s="147"/>
      <c r="L171" s="28"/>
      <c r="M171" s="148" t="s">
        <v>1</v>
      </c>
      <c r="N171" s="149" t="s">
        <v>41</v>
      </c>
      <c r="P171" s="150">
        <f t="shared" si="11"/>
        <v>0</v>
      </c>
      <c r="Q171" s="150">
        <v>1.002</v>
      </c>
      <c r="R171" s="150">
        <f t="shared" si="12"/>
        <v>0</v>
      </c>
      <c r="S171" s="150">
        <v>0</v>
      </c>
      <c r="T171" s="151">
        <f t="shared" si="13"/>
        <v>0</v>
      </c>
      <c r="AR171" s="152" t="s">
        <v>259</v>
      </c>
      <c r="AT171" s="152" t="s">
        <v>319</v>
      </c>
      <c r="AU171" s="152" t="s">
        <v>87</v>
      </c>
      <c r="AY171" s="13" t="s">
        <v>317</v>
      </c>
      <c r="BE171" s="153">
        <f t="shared" si="14"/>
        <v>0</v>
      </c>
      <c r="BF171" s="153">
        <f t="shared" si="15"/>
        <v>0</v>
      </c>
      <c r="BG171" s="153">
        <f t="shared" si="16"/>
        <v>0</v>
      </c>
      <c r="BH171" s="153">
        <f t="shared" si="17"/>
        <v>0</v>
      </c>
      <c r="BI171" s="153">
        <f t="shared" si="18"/>
        <v>0</v>
      </c>
      <c r="BJ171" s="13" t="s">
        <v>87</v>
      </c>
      <c r="BK171" s="153">
        <f t="shared" si="19"/>
        <v>0</v>
      </c>
      <c r="BL171" s="13" t="s">
        <v>259</v>
      </c>
      <c r="BM171" s="152" t="s">
        <v>2927</v>
      </c>
    </row>
    <row r="172" spans="2:65" s="11" customFormat="1" ht="22.8" customHeight="1">
      <c r="B172" s="127"/>
      <c r="D172" s="128" t="s">
        <v>74</v>
      </c>
      <c r="E172" s="137" t="s">
        <v>92</v>
      </c>
      <c r="F172" s="137" t="s">
        <v>2706</v>
      </c>
      <c r="I172" s="130"/>
      <c r="J172" s="138">
        <f>BK172</f>
        <v>0</v>
      </c>
      <c r="L172" s="127"/>
      <c r="M172" s="132"/>
      <c r="P172" s="133">
        <f>SUM(P173:P183)</f>
        <v>0</v>
      </c>
      <c r="R172" s="133">
        <f>SUM(R173:R183)</f>
        <v>36.035949978999994</v>
      </c>
      <c r="T172" s="134">
        <f>SUM(T173:T183)</f>
        <v>0</v>
      </c>
      <c r="AR172" s="128" t="s">
        <v>82</v>
      </c>
      <c r="AT172" s="135" t="s">
        <v>74</v>
      </c>
      <c r="AU172" s="135" t="s">
        <v>82</v>
      </c>
      <c r="AY172" s="128" t="s">
        <v>317</v>
      </c>
      <c r="BK172" s="136">
        <f>SUM(BK173:BK183)</f>
        <v>0</v>
      </c>
    </row>
    <row r="173" spans="2:65" s="1" customFormat="1" ht="37.799999999999997" customHeight="1">
      <c r="B173" s="139"/>
      <c r="C173" s="140" t="s">
        <v>396</v>
      </c>
      <c r="D173" s="140" t="s">
        <v>319</v>
      </c>
      <c r="E173" s="141" t="s">
        <v>2928</v>
      </c>
      <c r="F173" s="142" t="s">
        <v>2929</v>
      </c>
      <c r="G173" s="143" t="s">
        <v>322</v>
      </c>
      <c r="H173" s="144">
        <v>6.1379999999999999</v>
      </c>
      <c r="I173" s="145"/>
      <c r="J173" s="146">
        <f t="shared" ref="J173:J183" si="20">ROUND(I173*H173,2)</f>
        <v>0</v>
      </c>
      <c r="K173" s="147"/>
      <c r="L173" s="28"/>
      <c r="M173" s="148" t="s">
        <v>1</v>
      </c>
      <c r="N173" s="149" t="s">
        <v>41</v>
      </c>
      <c r="P173" s="150">
        <f t="shared" ref="P173:P183" si="21">O173*H173</f>
        <v>0</v>
      </c>
      <c r="Q173" s="150">
        <v>0.84749300000000005</v>
      </c>
      <c r="R173" s="150">
        <f t="shared" ref="R173:R183" si="22">Q173*H173</f>
        <v>5.2019120340000002</v>
      </c>
      <c r="S173" s="150">
        <v>0</v>
      </c>
      <c r="T173" s="151">
        <f t="shared" ref="T173:T183" si="23">S173*H173</f>
        <v>0</v>
      </c>
      <c r="AR173" s="152" t="s">
        <v>259</v>
      </c>
      <c r="AT173" s="152" t="s">
        <v>319</v>
      </c>
      <c r="AU173" s="152" t="s">
        <v>87</v>
      </c>
      <c r="AY173" s="13" t="s">
        <v>317</v>
      </c>
      <c r="BE173" s="153">
        <f t="shared" ref="BE173:BE183" si="24">IF(N173="základná",J173,0)</f>
        <v>0</v>
      </c>
      <c r="BF173" s="153">
        <f t="shared" ref="BF173:BF183" si="25">IF(N173="znížená",J173,0)</f>
        <v>0</v>
      </c>
      <c r="BG173" s="153">
        <f t="shared" ref="BG173:BG183" si="26">IF(N173="zákl. prenesená",J173,0)</f>
        <v>0</v>
      </c>
      <c r="BH173" s="153">
        <f t="shared" ref="BH173:BH183" si="27">IF(N173="zníž. prenesená",J173,0)</f>
        <v>0</v>
      </c>
      <c r="BI173" s="153">
        <f t="shared" ref="BI173:BI183" si="28">IF(N173="nulová",J173,0)</f>
        <v>0</v>
      </c>
      <c r="BJ173" s="13" t="s">
        <v>87</v>
      </c>
      <c r="BK173" s="153">
        <f t="shared" ref="BK173:BK183" si="29">ROUND(I173*H173,2)</f>
        <v>0</v>
      </c>
      <c r="BL173" s="13" t="s">
        <v>259</v>
      </c>
      <c r="BM173" s="152" t="s">
        <v>2930</v>
      </c>
    </row>
    <row r="174" spans="2:65" s="1" customFormat="1" ht="37.799999999999997" customHeight="1">
      <c r="B174" s="139"/>
      <c r="C174" s="140" t="s">
        <v>398</v>
      </c>
      <c r="D174" s="140" t="s">
        <v>319</v>
      </c>
      <c r="E174" s="141" t="s">
        <v>2931</v>
      </c>
      <c r="F174" s="142" t="s">
        <v>2932</v>
      </c>
      <c r="G174" s="143" t="s">
        <v>322</v>
      </c>
      <c r="H174" s="144">
        <v>29.803999999999998</v>
      </c>
      <c r="I174" s="145"/>
      <c r="J174" s="146">
        <f t="shared" si="20"/>
        <v>0</v>
      </c>
      <c r="K174" s="147"/>
      <c r="L174" s="28"/>
      <c r="M174" s="148" t="s">
        <v>1</v>
      </c>
      <c r="N174" s="149" t="s">
        <v>41</v>
      </c>
      <c r="P174" s="150">
        <f t="shared" si="21"/>
        <v>0</v>
      </c>
      <c r="Q174" s="150">
        <v>0.70111999999999997</v>
      </c>
      <c r="R174" s="150">
        <f t="shared" si="22"/>
        <v>20.896180479999998</v>
      </c>
      <c r="S174" s="150">
        <v>0</v>
      </c>
      <c r="T174" s="151">
        <f t="shared" si="23"/>
        <v>0</v>
      </c>
      <c r="AR174" s="152" t="s">
        <v>259</v>
      </c>
      <c r="AT174" s="152" t="s">
        <v>319</v>
      </c>
      <c r="AU174" s="152" t="s">
        <v>87</v>
      </c>
      <c r="AY174" s="13" t="s">
        <v>317</v>
      </c>
      <c r="BE174" s="153">
        <f t="shared" si="24"/>
        <v>0</v>
      </c>
      <c r="BF174" s="153">
        <f t="shared" si="25"/>
        <v>0</v>
      </c>
      <c r="BG174" s="153">
        <f t="shared" si="26"/>
        <v>0</v>
      </c>
      <c r="BH174" s="153">
        <f t="shared" si="27"/>
        <v>0</v>
      </c>
      <c r="BI174" s="153">
        <f t="shared" si="28"/>
        <v>0</v>
      </c>
      <c r="BJ174" s="13" t="s">
        <v>87</v>
      </c>
      <c r="BK174" s="153">
        <f t="shared" si="29"/>
        <v>0</v>
      </c>
      <c r="BL174" s="13" t="s">
        <v>259</v>
      </c>
      <c r="BM174" s="152" t="s">
        <v>2933</v>
      </c>
    </row>
    <row r="175" spans="2:65" s="1" customFormat="1" ht="24.15" customHeight="1">
      <c r="B175" s="139"/>
      <c r="C175" s="140" t="s">
        <v>402</v>
      </c>
      <c r="D175" s="140" t="s">
        <v>319</v>
      </c>
      <c r="E175" s="141" t="s">
        <v>2934</v>
      </c>
      <c r="F175" s="142" t="s">
        <v>2935</v>
      </c>
      <c r="G175" s="143" t="s">
        <v>433</v>
      </c>
      <c r="H175" s="144">
        <v>4</v>
      </c>
      <c r="I175" s="145"/>
      <c r="J175" s="146">
        <f t="shared" si="20"/>
        <v>0</v>
      </c>
      <c r="K175" s="147"/>
      <c r="L175" s="28"/>
      <c r="M175" s="148" t="s">
        <v>1</v>
      </c>
      <c r="N175" s="149" t="s">
        <v>41</v>
      </c>
      <c r="P175" s="150">
        <f t="shared" si="21"/>
        <v>0</v>
      </c>
      <c r="Q175" s="150">
        <v>2.6579999999999999E-2</v>
      </c>
      <c r="R175" s="150">
        <f t="shared" si="22"/>
        <v>0.10632</v>
      </c>
      <c r="S175" s="150">
        <v>0</v>
      </c>
      <c r="T175" s="151">
        <f t="shared" si="23"/>
        <v>0</v>
      </c>
      <c r="AR175" s="152" t="s">
        <v>259</v>
      </c>
      <c r="AT175" s="152" t="s">
        <v>319</v>
      </c>
      <c r="AU175" s="152" t="s">
        <v>87</v>
      </c>
      <c r="AY175" s="13" t="s">
        <v>317</v>
      </c>
      <c r="BE175" s="153">
        <f t="shared" si="24"/>
        <v>0</v>
      </c>
      <c r="BF175" s="153">
        <f t="shared" si="25"/>
        <v>0</v>
      </c>
      <c r="BG175" s="153">
        <f t="shared" si="26"/>
        <v>0</v>
      </c>
      <c r="BH175" s="153">
        <f t="shared" si="27"/>
        <v>0</v>
      </c>
      <c r="BI175" s="153">
        <f t="shared" si="28"/>
        <v>0</v>
      </c>
      <c r="BJ175" s="13" t="s">
        <v>87</v>
      </c>
      <c r="BK175" s="153">
        <f t="shared" si="29"/>
        <v>0</v>
      </c>
      <c r="BL175" s="13" t="s">
        <v>259</v>
      </c>
      <c r="BM175" s="152" t="s">
        <v>2936</v>
      </c>
    </row>
    <row r="176" spans="2:65" s="1" customFormat="1" ht="24.15" customHeight="1">
      <c r="B176" s="139"/>
      <c r="C176" s="140" t="s">
        <v>408</v>
      </c>
      <c r="D176" s="140" t="s">
        <v>319</v>
      </c>
      <c r="E176" s="141" t="s">
        <v>2937</v>
      </c>
      <c r="F176" s="142" t="s">
        <v>2938</v>
      </c>
      <c r="G176" s="143" t="s">
        <v>433</v>
      </c>
      <c r="H176" s="144">
        <v>6</v>
      </c>
      <c r="I176" s="145"/>
      <c r="J176" s="146">
        <f t="shared" si="20"/>
        <v>0</v>
      </c>
      <c r="K176" s="147"/>
      <c r="L176" s="28"/>
      <c r="M176" s="148" t="s">
        <v>1</v>
      </c>
      <c r="N176" s="149" t="s">
        <v>41</v>
      </c>
      <c r="P176" s="150">
        <f t="shared" si="21"/>
        <v>0</v>
      </c>
      <c r="Q176" s="150">
        <v>3.9870000000000003E-2</v>
      </c>
      <c r="R176" s="150">
        <f t="shared" si="22"/>
        <v>0.23922000000000002</v>
      </c>
      <c r="S176" s="150">
        <v>0</v>
      </c>
      <c r="T176" s="151">
        <f t="shared" si="23"/>
        <v>0</v>
      </c>
      <c r="AR176" s="152" t="s">
        <v>259</v>
      </c>
      <c r="AT176" s="152" t="s">
        <v>319</v>
      </c>
      <c r="AU176" s="152" t="s">
        <v>87</v>
      </c>
      <c r="AY176" s="13" t="s">
        <v>317</v>
      </c>
      <c r="BE176" s="153">
        <f t="shared" si="24"/>
        <v>0</v>
      </c>
      <c r="BF176" s="153">
        <f t="shared" si="25"/>
        <v>0</v>
      </c>
      <c r="BG176" s="153">
        <f t="shared" si="26"/>
        <v>0</v>
      </c>
      <c r="BH176" s="153">
        <f t="shared" si="27"/>
        <v>0</v>
      </c>
      <c r="BI176" s="153">
        <f t="shared" si="28"/>
        <v>0</v>
      </c>
      <c r="BJ176" s="13" t="s">
        <v>87</v>
      </c>
      <c r="BK176" s="153">
        <f t="shared" si="29"/>
        <v>0</v>
      </c>
      <c r="BL176" s="13" t="s">
        <v>259</v>
      </c>
      <c r="BM176" s="152" t="s">
        <v>2939</v>
      </c>
    </row>
    <row r="177" spans="2:65" s="1" customFormat="1" ht="33" customHeight="1">
      <c r="B177" s="139"/>
      <c r="C177" s="140" t="s">
        <v>410</v>
      </c>
      <c r="D177" s="140" t="s">
        <v>319</v>
      </c>
      <c r="E177" s="141" t="s">
        <v>2940</v>
      </c>
      <c r="F177" s="142" t="s">
        <v>2941</v>
      </c>
      <c r="G177" s="143" t="s">
        <v>322</v>
      </c>
      <c r="H177" s="144">
        <v>6.0999999999999999E-2</v>
      </c>
      <c r="I177" s="145"/>
      <c r="J177" s="146">
        <f t="shared" si="20"/>
        <v>0</v>
      </c>
      <c r="K177" s="147"/>
      <c r="L177" s="28"/>
      <c r="M177" s="148" t="s">
        <v>1</v>
      </c>
      <c r="N177" s="149" t="s">
        <v>41</v>
      </c>
      <c r="P177" s="150">
        <f t="shared" si="21"/>
        <v>0</v>
      </c>
      <c r="Q177" s="150">
        <v>2.4017599999999999</v>
      </c>
      <c r="R177" s="150">
        <f t="shared" si="22"/>
        <v>0.14650736</v>
      </c>
      <c r="S177" s="150">
        <v>0</v>
      </c>
      <c r="T177" s="151">
        <f t="shared" si="23"/>
        <v>0</v>
      </c>
      <c r="AR177" s="152" t="s">
        <v>259</v>
      </c>
      <c r="AT177" s="152" t="s">
        <v>319</v>
      </c>
      <c r="AU177" s="152" t="s">
        <v>87</v>
      </c>
      <c r="AY177" s="13" t="s">
        <v>317</v>
      </c>
      <c r="BE177" s="153">
        <f t="shared" si="24"/>
        <v>0</v>
      </c>
      <c r="BF177" s="153">
        <f t="shared" si="25"/>
        <v>0</v>
      </c>
      <c r="BG177" s="153">
        <f t="shared" si="26"/>
        <v>0</v>
      </c>
      <c r="BH177" s="153">
        <f t="shared" si="27"/>
        <v>0</v>
      </c>
      <c r="BI177" s="153">
        <f t="shared" si="28"/>
        <v>0</v>
      </c>
      <c r="BJ177" s="13" t="s">
        <v>87</v>
      </c>
      <c r="BK177" s="153">
        <f t="shared" si="29"/>
        <v>0</v>
      </c>
      <c r="BL177" s="13" t="s">
        <v>259</v>
      </c>
      <c r="BM177" s="152" t="s">
        <v>2942</v>
      </c>
    </row>
    <row r="178" spans="2:65" s="1" customFormat="1" ht="24.15" customHeight="1">
      <c r="B178" s="139"/>
      <c r="C178" s="140" t="s">
        <v>412</v>
      </c>
      <c r="D178" s="140" t="s">
        <v>319</v>
      </c>
      <c r="E178" s="141" t="s">
        <v>2943</v>
      </c>
      <c r="F178" s="142" t="s">
        <v>2944</v>
      </c>
      <c r="G178" s="143" t="s">
        <v>375</v>
      </c>
      <c r="H178" s="144">
        <v>1.92</v>
      </c>
      <c r="I178" s="145"/>
      <c r="J178" s="146">
        <f t="shared" si="20"/>
        <v>0</v>
      </c>
      <c r="K178" s="147"/>
      <c r="L178" s="28"/>
      <c r="M178" s="148" t="s">
        <v>1</v>
      </c>
      <c r="N178" s="149" t="s">
        <v>41</v>
      </c>
      <c r="P178" s="150">
        <f t="shared" si="21"/>
        <v>0</v>
      </c>
      <c r="Q178" s="150">
        <v>1.7899999999999999E-3</v>
      </c>
      <c r="R178" s="150">
        <f t="shared" si="22"/>
        <v>3.4367999999999998E-3</v>
      </c>
      <c r="S178" s="150">
        <v>0</v>
      </c>
      <c r="T178" s="151">
        <f t="shared" si="23"/>
        <v>0</v>
      </c>
      <c r="AR178" s="152" t="s">
        <v>259</v>
      </c>
      <c r="AT178" s="152" t="s">
        <v>319</v>
      </c>
      <c r="AU178" s="152" t="s">
        <v>87</v>
      </c>
      <c r="AY178" s="13" t="s">
        <v>317</v>
      </c>
      <c r="BE178" s="153">
        <f t="shared" si="24"/>
        <v>0</v>
      </c>
      <c r="BF178" s="153">
        <f t="shared" si="25"/>
        <v>0</v>
      </c>
      <c r="BG178" s="153">
        <f t="shared" si="26"/>
        <v>0</v>
      </c>
      <c r="BH178" s="153">
        <f t="shared" si="27"/>
        <v>0</v>
      </c>
      <c r="BI178" s="153">
        <f t="shared" si="28"/>
        <v>0</v>
      </c>
      <c r="BJ178" s="13" t="s">
        <v>87</v>
      </c>
      <c r="BK178" s="153">
        <f t="shared" si="29"/>
        <v>0</v>
      </c>
      <c r="BL178" s="13" t="s">
        <v>259</v>
      </c>
      <c r="BM178" s="152" t="s">
        <v>2945</v>
      </c>
    </row>
    <row r="179" spans="2:65" s="1" customFormat="1" ht="24.15" customHeight="1">
      <c r="B179" s="139"/>
      <c r="C179" s="140" t="s">
        <v>414</v>
      </c>
      <c r="D179" s="140" t="s">
        <v>319</v>
      </c>
      <c r="E179" s="141" t="s">
        <v>2946</v>
      </c>
      <c r="F179" s="142" t="s">
        <v>2947</v>
      </c>
      <c r="G179" s="143" t="s">
        <v>375</v>
      </c>
      <c r="H179" s="144">
        <v>1.92</v>
      </c>
      <c r="I179" s="145"/>
      <c r="J179" s="146">
        <f t="shared" si="20"/>
        <v>0</v>
      </c>
      <c r="K179" s="147"/>
      <c r="L179" s="28"/>
      <c r="M179" s="148" t="s">
        <v>1</v>
      </c>
      <c r="N179" s="149" t="s">
        <v>41</v>
      </c>
      <c r="P179" s="150">
        <f t="shared" si="21"/>
        <v>0</v>
      </c>
      <c r="Q179" s="150">
        <v>0</v>
      </c>
      <c r="R179" s="150">
        <f t="shared" si="22"/>
        <v>0</v>
      </c>
      <c r="S179" s="150">
        <v>0</v>
      </c>
      <c r="T179" s="151">
        <f t="shared" si="23"/>
        <v>0</v>
      </c>
      <c r="AR179" s="152" t="s">
        <v>259</v>
      </c>
      <c r="AT179" s="152" t="s">
        <v>319</v>
      </c>
      <c r="AU179" s="152" t="s">
        <v>87</v>
      </c>
      <c r="AY179" s="13" t="s">
        <v>317</v>
      </c>
      <c r="BE179" s="153">
        <f t="shared" si="24"/>
        <v>0</v>
      </c>
      <c r="BF179" s="153">
        <f t="shared" si="25"/>
        <v>0</v>
      </c>
      <c r="BG179" s="153">
        <f t="shared" si="26"/>
        <v>0</v>
      </c>
      <c r="BH179" s="153">
        <f t="shared" si="27"/>
        <v>0</v>
      </c>
      <c r="BI179" s="153">
        <f t="shared" si="28"/>
        <v>0</v>
      </c>
      <c r="BJ179" s="13" t="s">
        <v>87</v>
      </c>
      <c r="BK179" s="153">
        <f t="shared" si="29"/>
        <v>0</v>
      </c>
      <c r="BL179" s="13" t="s">
        <v>259</v>
      </c>
      <c r="BM179" s="152" t="s">
        <v>2948</v>
      </c>
    </row>
    <row r="180" spans="2:65" s="1" customFormat="1" ht="37.799999999999997" customHeight="1">
      <c r="B180" s="139"/>
      <c r="C180" s="140" t="s">
        <v>416</v>
      </c>
      <c r="D180" s="140" t="s">
        <v>319</v>
      </c>
      <c r="E180" s="141" t="s">
        <v>2949</v>
      </c>
      <c r="F180" s="142" t="s">
        <v>2950</v>
      </c>
      <c r="G180" s="143" t="s">
        <v>356</v>
      </c>
      <c r="H180" s="144">
        <v>0</v>
      </c>
      <c r="I180" s="145"/>
      <c r="J180" s="146">
        <f t="shared" si="20"/>
        <v>0</v>
      </c>
      <c r="K180" s="147"/>
      <c r="L180" s="28"/>
      <c r="M180" s="148" t="s">
        <v>1</v>
      </c>
      <c r="N180" s="149" t="s">
        <v>41</v>
      </c>
      <c r="P180" s="150">
        <f t="shared" si="21"/>
        <v>0</v>
      </c>
      <c r="Q180" s="150">
        <v>1.0195295</v>
      </c>
      <c r="R180" s="150">
        <f t="shared" si="22"/>
        <v>0</v>
      </c>
      <c r="S180" s="150">
        <v>0</v>
      </c>
      <c r="T180" s="151">
        <f t="shared" si="23"/>
        <v>0</v>
      </c>
      <c r="AR180" s="152" t="s">
        <v>259</v>
      </c>
      <c r="AT180" s="152" t="s">
        <v>319</v>
      </c>
      <c r="AU180" s="152" t="s">
        <v>87</v>
      </c>
      <c r="AY180" s="13" t="s">
        <v>317</v>
      </c>
      <c r="BE180" s="153">
        <f t="shared" si="24"/>
        <v>0</v>
      </c>
      <c r="BF180" s="153">
        <f t="shared" si="25"/>
        <v>0</v>
      </c>
      <c r="BG180" s="153">
        <f t="shared" si="26"/>
        <v>0</v>
      </c>
      <c r="BH180" s="153">
        <f t="shared" si="27"/>
        <v>0</v>
      </c>
      <c r="BI180" s="153">
        <f t="shared" si="28"/>
        <v>0</v>
      </c>
      <c r="BJ180" s="13" t="s">
        <v>87</v>
      </c>
      <c r="BK180" s="153">
        <f t="shared" si="29"/>
        <v>0</v>
      </c>
      <c r="BL180" s="13" t="s">
        <v>259</v>
      </c>
      <c r="BM180" s="152" t="s">
        <v>2951</v>
      </c>
    </row>
    <row r="181" spans="2:65" s="1" customFormat="1" ht="33" customHeight="1">
      <c r="B181" s="139"/>
      <c r="C181" s="140" t="s">
        <v>418</v>
      </c>
      <c r="D181" s="140" t="s">
        <v>319</v>
      </c>
      <c r="E181" s="141" t="s">
        <v>2952</v>
      </c>
      <c r="F181" s="142" t="s">
        <v>2953</v>
      </c>
      <c r="G181" s="143" t="s">
        <v>375</v>
      </c>
      <c r="H181" s="144">
        <v>17.962</v>
      </c>
      <c r="I181" s="145"/>
      <c r="J181" s="146">
        <f t="shared" si="20"/>
        <v>0</v>
      </c>
      <c r="K181" s="147"/>
      <c r="L181" s="28"/>
      <c r="M181" s="148" t="s">
        <v>1</v>
      </c>
      <c r="N181" s="149" t="s">
        <v>41</v>
      </c>
      <c r="P181" s="150">
        <f t="shared" si="21"/>
        <v>0</v>
      </c>
      <c r="Q181" s="150">
        <v>7.4133000000000004E-2</v>
      </c>
      <c r="R181" s="150">
        <f t="shared" si="22"/>
        <v>1.331576946</v>
      </c>
      <c r="S181" s="150">
        <v>0</v>
      </c>
      <c r="T181" s="151">
        <f t="shared" si="23"/>
        <v>0</v>
      </c>
      <c r="AR181" s="152" t="s">
        <v>259</v>
      </c>
      <c r="AT181" s="152" t="s">
        <v>319</v>
      </c>
      <c r="AU181" s="152" t="s">
        <v>87</v>
      </c>
      <c r="AY181" s="13" t="s">
        <v>317</v>
      </c>
      <c r="BE181" s="153">
        <f t="shared" si="24"/>
        <v>0</v>
      </c>
      <c r="BF181" s="153">
        <f t="shared" si="25"/>
        <v>0</v>
      </c>
      <c r="BG181" s="153">
        <f t="shared" si="26"/>
        <v>0</v>
      </c>
      <c r="BH181" s="153">
        <f t="shared" si="27"/>
        <v>0</v>
      </c>
      <c r="BI181" s="153">
        <f t="shared" si="28"/>
        <v>0</v>
      </c>
      <c r="BJ181" s="13" t="s">
        <v>87</v>
      </c>
      <c r="BK181" s="153">
        <f t="shared" si="29"/>
        <v>0</v>
      </c>
      <c r="BL181" s="13" t="s">
        <v>259</v>
      </c>
      <c r="BM181" s="152" t="s">
        <v>2954</v>
      </c>
    </row>
    <row r="182" spans="2:65" s="1" customFormat="1" ht="33" customHeight="1">
      <c r="B182" s="139"/>
      <c r="C182" s="140" t="s">
        <v>529</v>
      </c>
      <c r="D182" s="140" t="s">
        <v>319</v>
      </c>
      <c r="E182" s="141" t="s">
        <v>2955</v>
      </c>
      <c r="F182" s="142" t="s">
        <v>2956</v>
      </c>
      <c r="G182" s="143" t="s">
        <v>375</v>
      </c>
      <c r="H182" s="144">
        <v>72.878</v>
      </c>
      <c r="I182" s="145"/>
      <c r="J182" s="146">
        <f t="shared" si="20"/>
        <v>0</v>
      </c>
      <c r="K182" s="147"/>
      <c r="L182" s="28"/>
      <c r="M182" s="148" t="s">
        <v>1</v>
      </c>
      <c r="N182" s="149" t="s">
        <v>41</v>
      </c>
      <c r="P182" s="150">
        <f t="shared" si="21"/>
        <v>0</v>
      </c>
      <c r="Q182" s="150">
        <v>0.11114449999999999</v>
      </c>
      <c r="R182" s="150">
        <f t="shared" si="22"/>
        <v>8.099988870999999</v>
      </c>
      <c r="S182" s="150">
        <v>0</v>
      </c>
      <c r="T182" s="151">
        <f t="shared" si="23"/>
        <v>0</v>
      </c>
      <c r="AR182" s="152" t="s">
        <v>259</v>
      </c>
      <c r="AT182" s="152" t="s">
        <v>319</v>
      </c>
      <c r="AU182" s="152" t="s">
        <v>87</v>
      </c>
      <c r="AY182" s="13" t="s">
        <v>317</v>
      </c>
      <c r="BE182" s="153">
        <f t="shared" si="24"/>
        <v>0</v>
      </c>
      <c r="BF182" s="153">
        <f t="shared" si="25"/>
        <v>0</v>
      </c>
      <c r="BG182" s="153">
        <f t="shared" si="26"/>
        <v>0</v>
      </c>
      <c r="BH182" s="153">
        <f t="shared" si="27"/>
        <v>0</v>
      </c>
      <c r="BI182" s="153">
        <f t="shared" si="28"/>
        <v>0</v>
      </c>
      <c r="BJ182" s="13" t="s">
        <v>87</v>
      </c>
      <c r="BK182" s="153">
        <f t="shared" si="29"/>
        <v>0</v>
      </c>
      <c r="BL182" s="13" t="s">
        <v>259</v>
      </c>
      <c r="BM182" s="152" t="s">
        <v>2957</v>
      </c>
    </row>
    <row r="183" spans="2:65" s="1" customFormat="1" ht="24.15" customHeight="1">
      <c r="B183" s="139"/>
      <c r="C183" s="140" t="s">
        <v>780</v>
      </c>
      <c r="D183" s="140" t="s">
        <v>319</v>
      </c>
      <c r="E183" s="141" t="s">
        <v>2958</v>
      </c>
      <c r="F183" s="142" t="s">
        <v>2959</v>
      </c>
      <c r="G183" s="143" t="s">
        <v>452</v>
      </c>
      <c r="H183" s="144">
        <v>34.799999999999997</v>
      </c>
      <c r="I183" s="145"/>
      <c r="J183" s="146">
        <f t="shared" si="20"/>
        <v>0</v>
      </c>
      <c r="K183" s="147"/>
      <c r="L183" s="28"/>
      <c r="M183" s="148" t="s">
        <v>1</v>
      </c>
      <c r="N183" s="149" t="s">
        <v>41</v>
      </c>
      <c r="P183" s="150">
        <f t="shared" si="21"/>
        <v>0</v>
      </c>
      <c r="Q183" s="150">
        <v>3.1055999999999998E-4</v>
      </c>
      <c r="R183" s="150">
        <f t="shared" si="22"/>
        <v>1.0807487999999999E-2</v>
      </c>
      <c r="S183" s="150">
        <v>0</v>
      </c>
      <c r="T183" s="151">
        <f t="shared" si="23"/>
        <v>0</v>
      </c>
      <c r="AR183" s="152" t="s">
        <v>259</v>
      </c>
      <c r="AT183" s="152" t="s">
        <v>319</v>
      </c>
      <c r="AU183" s="152" t="s">
        <v>87</v>
      </c>
      <c r="AY183" s="13" t="s">
        <v>317</v>
      </c>
      <c r="BE183" s="153">
        <f t="shared" si="24"/>
        <v>0</v>
      </c>
      <c r="BF183" s="153">
        <f t="shared" si="25"/>
        <v>0</v>
      </c>
      <c r="BG183" s="153">
        <f t="shared" si="26"/>
        <v>0</v>
      </c>
      <c r="BH183" s="153">
        <f t="shared" si="27"/>
        <v>0</v>
      </c>
      <c r="BI183" s="153">
        <f t="shared" si="28"/>
        <v>0</v>
      </c>
      <c r="BJ183" s="13" t="s">
        <v>87</v>
      </c>
      <c r="BK183" s="153">
        <f t="shared" si="29"/>
        <v>0</v>
      </c>
      <c r="BL183" s="13" t="s">
        <v>259</v>
      </c>
      <c r="BM183" s="152" t="s">
        <v>2960</v>
      </c>
    </row>
    <row r="184" spans="2:65" s="11" customFormat="1" ht="22.8" customHeight="1">
      <c r="B184" s="127"/>
      <c r="D184" s="128" t="s">
        <v>74</v>
      </c>
      <c r="E184" s="137" t="s">
        <v>259</v>
      </c>
      <c r="F184" s="137" t="s">
        <v>2713</v>
      </c>
      <c r="I184" s="130"/>
      <c r="J184" s="138">
        <f>BK184</f>
        <v>0</v>
      </c>
      <c r="L184" s="127"/>
      <c r="M184" s="132"/>
      <c r="P184" s="133">
        <f>SUM(P185:P190)</f>
        <v>0</v>
      </c>
      <c r="R184" s="133">
        <f>SUM(R185:R190)</f>
        <v>8.7697187619000001</v>
      </c>
      <c r="T184" s="134">
        <f>SUM(T185:T190)</f>
        <v>0</v>
      </c>
      <c r="AR184" s="128" t="s">
        <v>82</v>
      </c>
      <c r="AT184" s="135" t="s">
        <v>74</v>
      </c>
      <c r="AU184" s="135" t="s">
        <v>82</v>
      </c>
      <c r="AY184" s="128" t="s">
        <v>317</v>
      </c>
      <c r="BK184" s="136">
        <f>SUM(BK185:BK190)</f>
        <v>0</v>
      </c>
    </row>
    <row r="185" spans="2:65" s="1" customFormat="1" ht="21.75" customHeight="1">
      <c r="B185" s="139"/>
      <c r="C185" s="140" t="s">
        <v>784</v>
      </c>
      <c r="D185" s="140" t="s">
        <v>319</v>
      </c>
      <c r="E185" s="141" t="s">
        <v>2961</v>
      </c>
      <c r="F185" s="142" t="s">
        <v>2962</v>
      </c>
      <c r="G185" s="143" t="s">
        <v>322</v>
      </c>
      <c r="H185" s="144">
        <v>3.302</v>
      </c>
      <c r="I185" s="145"/>
      <c r="J185" s="146">
        <f t="shared" ref="J185:J190" si="30">ROUND(I185*H185,2)</f>
        <v>0</v>
      </c>
      <c r="K185" s="147"/>
      <c r="L185" s="28"/>
      <c r="M185" s="148" t="s">
        <v>1</v>
      </c>
      <c r="N185" s="149" t="s">
        <v>41</v>
      </c>
      <c r="P185" s="150">
        <f t="shared" ref="P185:P190" si="31">O185*H185</f>
        <v>0</v>
      </c>
      <c r="Q185" s="150">
        <v>2.4018600000000001</v>
      </c>
      <c r="R185" s="150">
        <f t="shared" ref="R185:R190" si="32">Q185*H185</f>
        <v>7.9309417200000007</v>
      </c>
      <c r="S185" s="150">
        <v>0</v>
      </c>
      <c r="T185" s="151">
        <f t="shared" ref="T185:T190" si="33">S185*H185</f>
        <v>0</v>
      </c>
      <c r="AR185" s="152" t="s">
        <v>259</v>
      </c>
      <c r="AT185" s="152" t="s">
        <v>319</v>
      </c>
      <c r="AU185" s="152" t="s">
        <v>87</v>
      </c>
      <c r="AY185" s="13" t="s">
        <v>317</v>
      </c>
      <c r="BE185" s="153">
        <f t="shared" ref="BE185:BE190" si="34">IF(N185="základná",J185,0)</f>
        <v>0</v>
      </c>
      <c r="BF185" s="153">
        <f t="shared" ref="BF185:BF190" si="35">IF(N185="znížená",J185,0)</f>
        <v>0</v>
      </c>
      <c r="BG185" s="153">
        <f t="shared" ref="BG185:BG190" si="36">IF(N185="zákl. prenesená",J185,0)</f>
        <v>0</v>
      </c>
      <c r="BH185" s="153">
        <f t="shared" ref="BH185:BH190" si="37">IF(N185="zníž. prenesená",J185,0)</f>
        <v>0</v>
      </c>
      <c r="BI185" s="153">
        <f t="shared" ref="BI185:BI190" si="38">IF(N185="nulová",J185,0)</f>
        <v>0</v>
      </c>
      <c r="BJ185" s="13" t="s">
        <v>87</v>
      </c>
      <c r="BK185" s="153">
        <f t="shared" ref="BK185:BK190" si="39">ROUND(I185*H185,2)</f>
        <v>0</v>
      </c>
      <c r="BL185" s="13" t="s">
        <v>259</v>
      </c>
      <c r="BM185" s="152" t="s">
        <v>2963</v>
      </c>
    </row>
    <row r="186" spans="2:65" s="1" customFormat="1" ht="24.15" customHeight="1">
      <c r="B186" s="139"/>
      <c r="C186" s="140" t="s">
        <v>788</v>
      </c>
      <c r="D186" s="140" t="s">
        <v>319</v>
      </c>
      <c r="E186" s="141" t="s">
        <v>2964</v>
      </c>
      <c r="F186" s="142" t="s">
        <v>2965</v>
      </c>
      <c r="G186" s="143" t="s">
        <v>375</v>
      </c>
      <c r="H186" s="144">
        <v>63.35</v>
      </c>
      <c r="I186" s="145"/>
      <c r="J186" s="146">
        <f t="shared" si="30"/>
        <v>0</v>
      </c>
      <c r="K186" s="147"/>
      <c r="L186" s="28"/>
      <c r="M186" s="148" t="s">
        <v>1</v>
      </c>
      <c r="N186" s="149" t="s">
        <v>41</v>
      </c>
      <c r="P186" s="150">
        <f t="shared" si="31"/>
        <v>0</v>
      </c>
      <c r="Q186" s="150">
        <v>3.3899999999999998E-3</v>
      </c>
      <c r="R186" s="150">
        <f t="shared" si="32"/>
        <v>0.21475649999999999</v>
      </c>
      <c r="S186" s="150">
        <v>0</v>
      </c>
      <c r="T186" s="151">
        <f t="shared" si="33"/>
        <v>0</v>
      </c>
      <c r="AR186" s="152" t="s">
        <v>259</v>
      </c>
      <c r="AT186" s="152" t="s">
        <v>319</v>
      </c>
      <c r="AU186" s="152" t="s">
        <v>87</v>
      </c>
      <c r="AY186" s="13" t="s">
        <v>317</v>
      </c>
      <c r="BE186" s="153">
        <f t="shared" si="34"/>
        <v>0</v>
      </c>
      <c r="BF186" s="153">
        <f t="shared" si="35"/>
        <v>0</v>
      </c>
      <c r="BG186" s="153">
        <f t="shared" si="36"/>
        <v>0</v>
      </c>
      <c r="BH186" s="153">
        <f t="shared" si="37"/>
        <v>0</v>
      </c>
      <c r="BI186" s="153">
        <f t="shared" si="38"/>
        <v>0</v>
      </c>
      <c r="BJ186" s="13" t="s">
        <v>87</v>
      </c>
      <c r="BK186" s="153">
        <f t="shared" si="39"/>
        <v>0</v>
      </c>
      <c r="BL186" s="13" t="s">
        <v>259</v>
      </c>
      <c r="BM186" s="152" t="s">
        <v>2966</v>
      </c>
    </row>
    <row r="187" spans="2:65" s="1" customFormat="1" ht="24.15" customHeight="1">
      <c r="B187" s="139"/>
      <c r="C187" s="140" t="s">
        <v>792</v>
      </c>
      <c r="D187" s="140" t="s">
        <v>319</v>
      </c>
      <c r="E187" s="141" t="s">
        <v>2967</v>
      </c>
      <c r="F187" s="142" t="s">
        <v>2968</v>
      </c>
      <c r="G187" s="143" t="s">
        <v>375</v>
      </c>
      <c r="H187" s="144">
        <v>63.35</v>
      </c>
      <c r="I187" s="145"/>
      <c r="J187" s="146">
        <f t="shared" si="30"/>
        <v>0</v>
      </c>
      <c r="K187" s="147"/>
      <c r="L187" s="28"/>
      <c r="M187" s="148" t="s">
        <v>1</v>
      </c>
      <c r="N187" s="149" t="s">
        <v>41</v>
      </c>
      <c r="P187" s="150">
        <f t="shared" si="31"/>
        <v>0</v>
      </c>
      <c r="Q187" s="150">
        <v>0</v>
      </c>
      <c r="R187" s="150">
        <f t="shared" si="32"/>
        <v>0</v>
      </c>
      <c r="S187" s="150">
        <v>0</v>
      </c>
      <c r="T187" s="151">
        <f t="shared" si="33"/>
        <v>0</v>
      </c>
      <c r="AR187" s="152" t="s">
        <v>259</v>
      </c>
      <c r="AT187" s="152" t="s">
        <v>319</v>
      </c>
      <c r="AU187" s="152" t="s">
        <v>87</v>
      </c>
      <c r="AY187" s="13" t="s">
        <v>317</v>
      </c>
      <c r="BE187" s="153">
        <f t="shared" si="34"/>
        <v>0</v>
      </c>
      <c r="BF187" s="153">
        <f t="shared" si="35"/>
        <v>0</v>
      </c>
      <c r="BG187" s="153">
        <f t="shared" si="36"/>
        <v>0</v>
      </c>
      <c r="BH187" s="153">
        <f t="shared" si="37"/>
        <v>0</v>
      </c>
      <c r="BI187" s="153">
        <f t="shared" si="38"/>
        <v>0</v>
      </c>
      <c r="BJ187" s="13" t="s">
        <v>87</v>
      </c>
      <c r="BK187" s="153">
        <f t="shared" si="39"/>
        <v>0</v>
      </c>
      <c r="BL187" s="13" t="s">
        <v>259</v>
      </c>
      <c r="BM187" s="152" t="s">
        <v>2969</v>
      </c>
    </row>
    <row r="188" spans="2:65" s="1" customFormat="1" ht="24.15" customHeight="1">
      <c r="B188" s="139"/>
      <c r="C188" s="140" t="s">
        <v>796</v>
      </c>
      <c r="D188" s="140" t="s">
        <v>319</v>
      </c>
      <c r="E188" s="141" t="s">
        <v>2970</v>
      </c>
      <c r="F188" s="142" t="s">
        <v>2971</v>
      </c>
      <c r="G188" s="143" t="s">
        <v>356</v>
      </c>
      <c r="H188" s="144">
        <v>0.59</v>
      </c>
      <c r="I188" s="145"/>
      <c r="J188" s="146">
        <f t="shared" si="30"/>
        <v>0</v>
      </c>
      <c r="K188" s="147"/>
      <c r="L188" s="28"/>
      <c r="M188" s="148" t="s">
        <v>1</v>
      </c>
      <c r="N188" s="149" t="s">
        <v>41</v>
      </c>
      <c r="P188" s="150">
        <f t="shared" si="31"/>
        <v>0</v>
      </c>
      <c r="Q188" s="150">
        <v>1.0165904100000001</v>
      </c>
      <c r="R188" s="150">
        <f t="shared" si="32"/>
        <v>0.59978834189999997</v>
      </c>
      <c r="S188" s="150">
        <v>0</v>
      </c>
      <c r="T188" s="151">
        <f t="shared" si="33"/>
        <v>0</v>
      </c>
      <c r="AR188" s="152" t="s">
        <v>259</v>
      </c>
      <c r="AT188" s="152" t="s">
        <v>319</v>
      </c>
      <c r="AU188" s="152" t="s">
        <v>87</v>
      </c>
      <c r="AY188" s="13" t="s">
        <v>317</v>
      </c>
      <c r="BE188" s="153">
        <f t="shared" si="34"/>
        <v>0</v>
      </c>
      <c r="BF188" s="153">
        <f t="shared" si="35"/>
        <v>0</v>
      </c>
      <c r="BG188" s="153">
        <f t="shared" si="36"/>
        <v>0</v>
      </c>
      <c r="BH188" s="153">
        <f t="shared" si="37"/>
        <v>0</v>
      </c>
      <c r="BI188" s="153">
        <f t="shared" si="38"/>
        <v>0</v>
      </c>
      <c r="BJ188" s="13" t="s">
        <v>87</v>
      </c>
      <c r="BK188" s="153">
        <f t="shared" si="39"/>
        <v>0</v>
      </c>
      <c r="BL188" s="13" t="s">
        <v>259</v>
      </c>
      <c r="BM188" s="152" t="s">
        <v>2972</v>
      </c>
    </row>
    <row r="189" spans="2:65" s="1" customFormat="1" ht="33" customHeight="1">
      <c r="B189" s="139"/>
      <c r="C189" s="140" t="s">
        <v>800</v>
      </c>
      <c r="D189" s="140" t="s">
        <v>319</v>
      </c>
      <c r="E189" s="141" t="s">
        <v>2973</v>
      </c>
      <c r="F189" s="142" t="s">
        <v>2974</v>
      </c>
      <c r="G189" s="143" t="s">
        <v>375</v>
      </c>
      <c r="H189" s="144">
        <v>14.048</v>
      </c>
      <c r="I189" s="145"/>
      <c r="J189" s="146">
        <f t="shared" si="30"/>
        <v>0</v>
      </c>
      <c r="K189" s="147"/>
      <c r="L189" s="28"/>
      <c r="M189" s="148" t="s">
        <v>1</v>
      </c>
      <c r="N189" s="149" t="s">
        <v>41</v>
      </c>
      <c r="P189" s="150">
        <f t="shared" si="31"/>
        <v>0</v>
      </c>
      <c r="Q189" s="150">
        <v>1.4999999999999999E-4</v>
      </c>
      <c r="R189" s="150">
        <f t="shared" si="32"/>
        <v>2.1071999999999996E-3</v>
      </c>
      <c r="S189" s="150">
        <v>0</v>
      </c>
      <c r="T189" s="151">
        <f t="shared" si="33"/>
        <v>0</v>
      </c>
      <c r="AR189" s="152" t="s">
        <v>259</v>
      </c>
      <c r="AT189" s="152" t="s">
        <v>319</v>
      </c>
      <c r="AU189" s="152" t="s">
        <v>87</v>
      </c>
      <c r="AY189" s="13" t="s">
        <v>317</v>
      </c>
      <c r="BE189" s="153">
        <f t="shared" si="34"/>
        <v>0</v>
      </c>
      <c r="BF189" s="153">
        <f t="shared" si="35"/>
        <v>0</v>
      </c>
      <c r="BG189" s="153">
        <f t="shared" si="36"/>
        <v>0</v>
      </c>
      <c r="BH189" s="153">
        <f t="shared" si="37"/>
        <v>0</v>
      </c>
      <c r="BI189" s="153">
        <f t="shared" si="38"/>
        <v>0</v>
      </c>
      <c r="BJ189" s="13" t="s">
        <v>87</v>
      </c>
      <c r="BK189" s="153">
        <f t="shared" si="39"/>
        <v>0</v>
      </c>
      <c r="BL189" s="13" t="s">
        <v>259</v>
      </c>
      <c r="BM189" s="152" t="s">
        <v>2975</v>
      </c>
    </row>
    <row r="190" spans="2:65" s="1" customFormat="1" ht="24.15" customHeight="1">
      <c r="B190" s="139"/>
      <c r="C190" s="154" t="s">
        <v>804</v>
      </c>
      <c r="D190" s="154" t="s">
        <v>353</v>
      </c>
      <c r="E190" s="155" t="s">
        <v>2976</v>
      </c>
      <c r="F190" s="156" t="s">
        <v>2977</v>
      </c>
      <c r="G190" s="157" t="s">
        <v>375</v>
      </c>
      <c r="H190" s="158">
        <v>14.75</v>
      </c>
      <c r="I190" s="159"/>
      <c r="J190" s="160">
        <f t="shared" si="30"/>
        <v>0</v>
      </c>
      <c r="K190" s="161"/>
      <c r="L190" s="162"/>
      <c r="M190" s="163" t="s">
        <v>1</v>
      </c>
      <c r="N190" s="164" t="s">
        <v>41</v>
      </c>
      <c r="P190" s="150">
        <f t="shared" si="31"/>
        <v>0</v>
      </c>
      <c r="Q190" s="150">
        <v>1.5E-3</v>
      </c>
      <c r="R190" s="150">
        <f t="shared" si="32"/>
        <v>2.2124999999999999E-2</v>
      </c>
      <c r="S190" s="150">
        <v>0</v>
      </c>
      <c r="T190" s="151">
        <f t="shared" si="33"/>
        <v>0</v>
      </c>
      <c r="AR190" s="152" t="s">
        <v>271</v>
      </c>
      <c r="AT190" s="152" t="s">
        <v>353</v>
      </c>
      <c r="AU190" s="152" t="s">
        <v>87</v>
      </c>
      <c r="AY190" s="13" t="s">
        <v>317</v>
      </c>
      <c r="BE190" s="153">
        <f t="shared" si="34"/>
        <v>0</v>
      </c>
      <c r="BF190" s="153">
        <f t="shared" si="35"/>
        <v>0</v>
      </c>
      <c r="BG190" s="153">
        <f t="shared" si="36"/>
        <v>0</v>
      </c>
      <c r="BH190" s="153">
        <f t="shared" si="37"/>
        <v>0</v>
      </c>
      <c r="BI190" s="153">
        <f t="shared" si="38"/>
        <v>0</v>
      </c>
      <c r="BJ190" s="13" t="s">
        <v>87</v>
      </c>
      <c r="BK190" s="153">
        <f t="shared" si="39"/>
        <v>0</v>
      </c>
      <c r="BL190" s="13" t="s">
        <v>259</v>
      </c>
      <c r="BM190" s="152" t="s">
        <v>2978</v>
      </c>
    </row>
    <row r="191" spans="2:65" s="11" customFormat="1" ht="22.8" customHeight="1">
      <c r="B191" s="127"/>
      <c r="D191" s="128" t="s">
        <v>74</v>
      </c>
      <c r="E191" s="137" t="s">
        <v>265</v>
      </c>
      <c r="F191" s="137" t="s">
        <v>2795</v>
      </c>
      <c r="I191" s="130"/>
      <c r="J191" s="138">
        <f>BK191</f>
        <v>0</v>
      </c>
      <c r="L191" s="127"/>
      <c r="M191" s="132"/>
      <c r="P191" s="133">
        <f>SUM(P192:P223)</f>
        <v>0</v>
      </c>
      <c r="R191" s="133">
        <f>SUM(R192:R223)</f>
        <v>19.163355833719997</v>
      </c>
      <c r="T191" s="134">
        <f>SUM(T192:T223)</f>
        <v>0</v>
      </c>
      <c r="AR191" s="128" t="s">
        <v>82</v>
      </c>
      <c r="AT191" s="135" t="s">
        <v>74</v>
      </c>
      <c r="AU191" s="135" t="s">
        <v>82</v>
      </c>
      <c r="AY191" s="128" t="s">
        <v>317</v>
      </c>
      <c r="BK191" s="136">
        <f>SUM(BK192:BK223)</f>
        <v>0</v>
      </c>
    </row>
    <row r="192" spans="2:65" s="1" customFormat="1" ht="24.15" customHeight="1">
      <c r="B192" s="139"/>
      <c r="C192" s="140" t="s">
        <v>808</v>
      </c>
      <c r="D192" s="140" t="s">
        <v>319</v>
      </c>
      <c r="E192" s="141" t="s">
        <v>2979</v>
      </c>
      <c r="F192" s="142" t="s">
        <v>2980</v>
      </c>
      <c r="G192" s="143" t="s">
        <v>375</v>
      </c>
      <c r="H192" s="144">
        <v>10.666</v>
      </c>
      <c r="I192" s="145"/>
      <c r="J192" s="146">
        <f t="shared" ref="J192:J223" si="40">ROUND(I192*H192,2)</f>
        <v>0</v>
      </c>
      <c r="K192" s="147"/>
      <c r="L192" s="28"/>
      <c r="M192" s="148" t="s">
        <v>1</v>
      </c>
      <c r="N192" s="149" t="s">
        <v>41</v>
      </c>
      <c r="P192" s="150">
        <f t="shared" ref="P192:P223" si="41">O192*H192</f>
        <v>0</v>
      </c>
      <c r="Q192" s="150">
        <v>2.0471000000000001E-4</v>
      </c>
      <c r="R192" s="150">
        <f t="shared" ref="R192:R223" si="42">Q192*H192</f>
        <v>2.18343686E-3</v>
      </c>
      <c r="S192" s="150">
        <v>0</v>
      </c>
      <c r="T192" s="151">
        <f t="shared" ref="T192:T223" si="43">S192*H192</f>
        <v>0</v>
      </c>
      <c r="AR192" s="152" t="s">
        <v>259</v>
      </c>
      <c r="AT192" s="152" t="s">
        <v>319</v>
      </c>
      <c r="AU192" s="152" t="s">
        <v>87</v>
      </c>
      <c r="AY192" s="13" t="s">
        <v>317</v>
      </c>
      <c r="BE192" s="153">
        <f t="shared" ref="BE192:BE223" si="44">IF(N192="základná",J192,0)</f>
        <v>0</v>
      </c>
      <c r="BF192" s="153">
        <f t="shared" ref="BF192:BF223" si="45">IF(N192="znížená",J192,0)</f>
        <v>0</v>
      </c>
      <c r="BG192" s="153">
        <f t="shared" ref="BG192:BG223" si="46">IF(N192="zákl. prenesená",J192,0)</f>
        <v>0</v>
      </c>
      <c r="BH192" s="153">
        <f t="shared" ref="BH192:BH223" si="47">IF(N192="zníž. prenesená",J192,0)</f>
        <v>0</v>
      </c>
      <c r="BI192" s="153">
        <f t="shared" ref="BI192:BI223" si="48">IF(N192="nulová",J192,0)</f>
        <v>0</v>
      </c>
      <c r="BJ192" s="13" t="s">
        <v>87</v>
      </c>
      <c r="BK192" s="153">
        <f t="shared" ref="BK192:BK223" si="49">ROUND(I192*H192,2)</f>
        <v>0</v>
      </c>
      <c r="BL192" s="13" t="s">
        <v>259</v>
      </c>
      <c r="BM192" s="152" t="s">
        <v>2981</v>
      </c>
    </row>
    <row r="193" spans="2:65" s="1" customFormat="1" ht="24.15" customHeight="1">
      <c r="B193" s="139"/>
      <c r="C193" s="140" t="s">
        <v>812</v>
      </c>
      <c r="D193" s="140" t="s">
        <v>319</v>
      </c>
      <c r="E193" s="141" t="s">
        <v>2982</v>
      </c>
      <c r="F193" s="142" t="s">
        <v>2983</v>
      </c>
      <c r="G193" s="143" t="s">
        <v>375</v>
      </c>
      <c r="H193" s="144">
        <v>394.97</v>
      </c>
      <c r="I193" s="145"/>
      <c r="J193" s="146">
        <f t="shared" si="40"/>
        <v>0</v>
      </c>
      <c r="K193" s="147"/>
      <c r="L193" s="28"/>
      <c r="M193" s="148" t="s">
        <v>1</v>
      </c>
      <c r="N193" s="149" t="s">
        <v>41</v>
      </c>
      <c r="P193" s="150">
        <f t="shared" si="41"/>
        <v>0</v>
      </c>
      <c r="Q193" s="150">
        <v>2.3000000000000001E-4</v>
      </c>
      <c r="R193" s="150">
        <f t="shared" si="42"/>
        <v>9.084310000000001E-2</v>
      </c>
      <c r="S193" s="150">
        <v>0</v>
      </c>
      <c r="T193" s="151">
        <f t="shared" si="43"/>
        <v>0</v>
      </c>
      <c r="AR193" s="152" t="s">
        <v>259</v>
      </c>
      <c r="AT193" s="152" t="s">
        <v>319</v>
      </c>
      <c r="AU193" s="152" t="s">
        <v>87</v>
      </c>
      <c r="AY193" s="13" t="s">
        <v>317</v>
      </c>
      <c r="BE193" s="153">
        <f t="shared" si="44"/>
        <v>0</v>
      </c>
      <c r="BF193" s="153">
        <f t="shared" si="45"/>
        <v>0</v>
      </c>
      <c r="BG193" s="153">
        <f t="shared" si="46"/>
        <v>0</v>
      </c>
      <c r="BH193" s="153">
        <f t="shared" si="47"/>
        <v>0</v>
      </c>
      <c r="BI193" s="153">
        <f t="shared" si="48"/>
        <v>0</v>
      </c>
      <c r="BJ193" s="13" t="s">
        <v>87</v>
      </c>
      <c r="BK193" s="153">
        <f t="shared" si="49"/>
        <v>0</v>
      </c>
      <c r="BL193" s="13" t="s">
        <v>259</v>
      </c>
      <c r="BM193" s="152" t="s">
        <v>2984</v>
      </c>
    </row>
    <row r="194" spans="2:65" s="1" customFormat="1" ht="21.75" customHeight="1">
      <c r="B194" s="139"/>
      <c r="C194" s="140" t="s">
        <v>816</v>
      </c>
      <c r="D194" s="140" t="s">
        <v>319</v>
      </c>
      <c r="E194" s="141" t="s">
        <v>2985</v>
      </c>
      <c r="F194" s="142" t="s">
        <v>2986</v>
      </c>
      <c r="G194" s="143" t="s">
        <v>375</v>
      </c>
      <c r="H194" s="144">
        <v>143.03299999999999</v>
      </c>
      <c r="I194" s="145"/>
      <c r="J194" s="146">
        <f t="shared" si="40"/>
        <v>0</v>
      </c>
      <c r="K194" s="147"/>
      <c r="L194" s="28"/>
      <c r="M194" s="148" t="s">
        <v>1</v>
      </c>
      <c r="N194" s="149" t="s">
        <v>41</v>
      </c>
      <c r="P194" s="150">
        <f t="shared" si="41"/>
        <v>0</v>
      </c>
      <c r="Q194" s="150">
        <v>1.26E-2</v>
      </c>
      <c r="R194" s="150">
        <f t="shared" si="42"/>
        <v>1.8022157999999999</v>
      </c>
      <c r="S194" s="150">
        <v>0</v>
      </c>
      <c r="T194" s="151">
        <f t="shared" si="43"/>
        <v>0</v>
      </c>
      <c r="AR194" s="152" t="s">
        <v>259</v>
      </c>
      <c r="AT194" s="152" t="s">
        <v>319</v>
      </c>
      <c r="AU194" s="152" t="s">
        <v>87</v>
      </c>
      <c r="AY194" s="13" t="s">
        <v>317</v>
      </c>
      <c r="BE194" s="153">
        <f t="shared" si="44"/>
        <v>0</v>
      </c>
      <c r="BF194" s="153">
        <f t="shared" si="45"/>
        <v>0</v>
      </c>
      <c r="BG194" s="153">
        <f t="shared" si="46"/>
        <v>0</v>
      </c>
      <c r="BH194" s="153">
        <f t="shared" si="47"/>
        <v>0</v>
      </c>
      <c r="BI194" s="153">
        <f t="shared" si="48"/>
        <v>0</v>
      </c>
      <c r="BJ194" s="13" t="s">
        <v>87</v>
      </c>
      <c r="BK194" s="153">
        <f t="shared" si="49"/>
        <v>0</v>
      </c>
      <c r="BL194" s="13" t="s">
        <v>259</v>
      </c>
      <c r="BM194" s="152" t="s">
        <v>2987</v>
      </c>
    </row>
    <row r="195" spans="2:65" s="1" customFormat="1" ht="24.15" customHeight="1">
      <c r="B195" s="139"/>
      <c r="C195" s="140" t="s">
        <v>820</v>
      </c>
      <c r="D195" s="140" t="s">
        <v>319</v>
      </c>
      <c r="E195" s="141" t="s">
        <v>2988</v>
      </c>
      <c r="F195" s="142" t="s">
        <v>2989</v>
      </c>
      <c r="G195" s="143" t="s">
        <v>375</v>
      </c>
      <c r="H195" s="144">
        <v>271.685</v>
      </c>
      <c r="I195" s="145"/>
      <c r="J195" s="146">
        <f t="shared" si="40"/>
        <v>0</v>
      </c>
      <c r="K195" s="147"/>
      <c r="L195" s="28"/>
      <c r="M195" s="148" t="s">
        <v>1</v>
      </c>
      <c r="N195" s="149" t="s">
        <v>41</v>
      </c>
      <c r="P195" s="150">
        <f t="shared" si="41"/>
        <v>0</v>
      </c>
      <c r="Q195" s="150">
        <v>1.3129999999999999E-2</v>
      </c>
      <c r="R195" s="150">
        <f t="shared" si="42"/>
        <v>3.5672240499999996</v>
      </c>
      <c r="S195" s="150">
        <v>0</v>
      </c>
      <c r="T195" s="151">
        <f t="shared" si="43"/>
        <v>0</v>
      </c>
      <c r="AR195" s="152" t="s">
        <v>259</v>
      </c>
      <c r="AT195" s="152" t="s">
        <v>319</v>
      </c>
      <c r="AU195" s="152" t="s">
        <v>87</v>
      </c>
      <c r="AY195" s="13" t="s">
        <v>317</v>
      </c>
      <c r="BE195" s="153">
        <f t="shared" si="44"/>
        <v>0</v>
      </c>
      <c r="BF195" s="153">
        <f t="shared" si="45"/>
        <v>0</v>
      </c>
      <c r="BG195" s="153">
        <f t="shared" si="46"/>
        <v>0</v>
      </c>
      <c r="BH195" s="153">
        <f t="shared" si="47"/>
        <v>0</v>
      </c>
      <c r="BI195" s="153">
        <f t="shared" si="48"/>
        <v>0</v>
      </c>
      <c r="BJ195" s="13" t="s">
        <v>87</v>
      </c>
      <c r="BK195" s="153">
        <f t="shared" si="49"/>
        <v>0</v>
      </c>
      <c r="BL195" s="13" t="s">
        <v>259</v>
      </c>
      <c r="BM195" s="152" t="s">
        <v>2990</v>
      </c>
    </row>
    <row r="196" spans="2:65" s="1" customFormat="1" ht="24.15" customHeight="1">
      <c r="B196" s="139"/>
      <c r="C196" s="140" t="s">
        <v>824</v>
      </c>
      <c r="D196" s="140" t="s">
        <v>319</v>
      </c>
      <c r="E196" s="141" t="s">
        <v>2991</v>
      </c>
      <c r="F196" s="142" t="s">
        <v>2992</v>
      </c>
      <c r="G196" s="143" t="s">
        <v>452</v>
      </c>
      <c r="H196" s="144">
        <v>31.048999999999999</v>
      </c>
      <c r="I196" s="145"/>
      <c r="J196" s="146">
        <f t="shared" si="40"/>
        <v>0</v>
      </c>
      <c r="K196" s="147"/>
      <c r="L196" s="28"/>
      <c r="M196" s="148" t="s">
        <v>1</v>
      </c>
      <c r="N196" s="149" t="s">
        <v>41</v>
      </c>
      <c r="P196" s="150">
        <f t="shared" si="41"/>
        <v>0</v>
      </c>
      <c r="Q196" s="150">
        <v>1.89E-3</v>
      </c>
      <c r="R196" s="150">
        <f t="shared" si="42"/>
        <v>5.8682609999999996E-2</v>
      </c>
      <c r="S196" s="150">
        <v>0</v>
      </c>
      <c r="T196" s="151">
        <f t="shared" si="43"/>
        <v>0</v>
      </c>
      <c r="AR196" s="152" t="s">
        <v>259</v>
      </c>
      <c r="AT196" s="152" t="s">
        <v>319</v>
      </c>
      <c r="AU196" s="152" t="s">
        <v>87</v>
      </c>
      <c r="AY196" s="13" t="s">
        <v>317</v>
      </c>
      <c r="BE196" s="153">
        <f t="shared" si="44"/>
        <v>0</v>
      </c>
      <c r="BF196" s="153">
        <f t="shared" si="45"/>
        <v>0</v>
      </c>
      <c r="BG196" s="153">
        <f t="shared" si="46"/>
        <v>0</v>
      </c>
      <c r="BH196" s="153">
        <f t="shared" si="47"/>
        <v>0</v>
      </c>
      <c r="BI196" s="153">
        <f t="shared" si="48"/>
        <v>0</v>
      </c>
      <c r="BJ196" s="13" t="s">
        <v>87</v>
      </c>
      <c r="BK196" s="153">
        <f t="shared" si="49"/>
        <v>0</v>
      </c>
      <c r="BL196" s="13" t="s">
        <v>259</v>
      </c>
      <c r="BM196" s="152" t="s">
        <v>2993</v>
      </c>
    </row>
    <row r="197" spans="2:65" s="1" customFormat="1" ht="24.15" customHeight="1">
      <c r="B197" s="139"/>
      <c r="C197" s="140" t="s">
        <v>828</v>
      </c>
      <c r="D197" s="140" t="s">
        <v>319</v>
      </c>
      <c r="E197" s="141" t="s">
        <v>2994</v>
      </c>
      <c r="F197" s="142" t="s">
        <v>2995</v>
      </c>
      <c r="G197" s="143" t="s">
        <v>452</v>
      </c>
      <c r="H197" s="144">
        <v>38.698999999999998</v>
      </c>
      <c r="I197" s="145"/>
      <c r="J197" s="146">
        <f t="shared" si="40"/>
        <v>0</v>
      </c>
      <c r="K197" s="147"/>
      <c r="L197" s="28"/>
      <c r="M197" s="148" t="s">
        <v>1</v>
      </c>
      <c r="N197" s="149" t="s">
        <v>41</v>
      </c>
      <c r="P197" s="150">
        <f t="shared" si="41"/>
        <v>0</v>
      </c>
      <c r="Q197" s="150">
        <v>1.91E-3</v>
      </c>
      <c r="R197" s="150">
        <f t="shared" si="42"/>
        <v>7.3915090000000003E-2</v>
      </c>
      <c r="S197" s="150">
        <v>0</v>
      </c>
      <c r="T197" s="151">
        <f t="shared" si="43"/>
        <v>0</v>
      </c>
      <c r="AR197" s="152" t="s">
        <v>259</v>
      </c>
      <c r="AT197" s="152" t="s">
        <v>319</v>
      </c>
      <c r="AU197" s="152" t="s">
        <v>87</v>
      </c>
      <c r="AY197" s="13" t="s">
        <v>317</v>
      </c>
      <c r="BE197" s="153">
        <f t="shared" si="44"/>
        <v>0</v>
      </c>
      <c r="BF197" s="153">
        <f t="shared" si="45"/>
        <v>0</v>
      </c>
      <c r="BG197" s="153">
        <f t="shared" si="46"/>
        <v>0</v>
      </c>
      <c r="BH197" s="153">
        <f t="shared" si="47"/>
        <v>0</v>
      </c>
      <c r="BI197" s="153">
        <f t="shared" si="48"/>
        <v>0</v>
      </c>
      <c r="BJ197" s="13" t="s">
        <v>87</v>
      </c>
      <c r="BK197" s="153">
        <f t="shared" si="49"/>
        <v>0</v>
      </c>
      <c r="BL197" s="13" t="s">
        <v>259</v>
      </c>
      <c r="BM197" s="152" t="s">
        <v>2996</v>
      </c>
    </row>
    <row r="198" spans="2:65" s="1" customFormat="1" ht="37.799999999999997" customHeight="1">
      <c r="B198" s="139"/>
      <c r="C198" s="140" t="s">
        <v>832</v>
      </c>
      <c r="D198" s="140" t="s">
        <v>319</v>
      </c>
      <c r="E198" s="141" t="s">
        <v>2997</v>
      </c>
      <c r="F198" s="142" t="s">
        <v>2998</v>
      </c>
      <c r="G198" s="143" t="s">
        <v>375</v>
      </c>
      <c r="H198" s="144">
        <v>10.666</v>
      </c>
      <c r="I198" s="145"/>
      <c r="J198" s="146">
        <f t="shared" si="40"/>
        <v>0</v>
      </c>
      <c r="K198" s="147"/>
      <c r="L198" s="28"/>
      <c r="M198" s="148" t="s">
        <v>1</v>
      </c>
      <c r="N198" s="149" t="s">
        <v>41</v>
      </c>
      <c r="P198" s="150">
        <f t="shared" si="41"/>
        <v>0</v>
      </c>
      <c r="Q198" s="150">
        <v>2.0571000000000001E-4</v>
      </c>
      <c r="R198" s="150">
        <f t="shared" si="42"/>
        <v>2.1941028600000003E-3</v>
      </c>
      <c r="S198" s="150">
        <v>0</v>
      </c>
      <c r="T198" s="151">
        <f t="shared" si="43"/>
        <v>0</v>
      </c>
      <c r="AR198" s="152" t="s">
        <v>259</v>
      </c>
      <c r="AT198" s="152" t="s">
        <v>319</v>
      </c>
      <c r="AU198" s="152" t="s">
        <v>87</v>
      </c>
      <c r="AY198" s="13" t="s">
        <v>317</v>
      </c>
      <c r="BE198" s="153">
        <f t="shared" si="44"/>
        <v>0</v>
      </c>
      <c r="BF198" s="153">
        <f t="shared" si="45"/>
        <v>0</v>
      </c>
      <c r="BG198" s="153">
        <f t="shared" si="46"/>
        <v>0</v>
      </c>
      <c r="BH198" s="153">
        <f t="shared" si="47"/>
        <v>0</v>
      </c>
      <c r="BI198" s="153">
        <f t="shared" si="48"/>
        <v>0</v>
      </c>
      <c r="BJ198" s="13" t="s">
        <v>87</v>
      </c>
      <c r="BK198" s="153">
        <f t="shared" si="49"/>
        <v>0</v>
      </c>
      <c r="BL198" s="13" t="s">
        <v>259</v>
      </c>
      <c r="BM198" s="152" t="s">
        <v>2999</v>
      </c>
    </row>
    <row r="199" spans="2:65" s="1" customFormat="1" ht="24.15" customHeight="1">
      <c r="B199" s="139"/>
      <c r="C199" s="140" t="s">
        <v>836</v>
      </c>
      <c r="D199" s="140" t="s">
        <v>319</v>
      </c>
      <c r="E199" s="141" t="s">
        <v>3000</v>
      </c>
      <c r="F199" s="142" t="s">
        <v>3001</v>
      </c>
      <c r="G199" s="143" t="s">
        <v>375</v>
      </c>
      <c r="H199" s="144">
        <v>55.2</v>
      </c>
      <c r="I199" s="145"/>
      <c r="J199" s="146">
        <f t="shared" si="40"/>
        <v>0</v>
      </c>
      <c r="K199" s="147"/>
      <c r="L199" s="28"/>
      <c r="M199" s="148" t="s">
        <v>1</v>
      </c>
      <c r="N199" s="149" t="s">
        <v>41</v>
      </c>
      <c r="P199" s="150">
        <f t="shared" si="41"/>
        <v>0</v>
      </c>
      <c r="Q199" s="150">
        <v>4.0000000000000002E-4</v>
      </c>
      <c r="R199" s="150">
        <f t="shared" si="42"/>
        <v>2.2080000000000002E-2</v>
      </c>
      <c r="S199" s="150">
        <v>0</v>
      </c>
      <c r="T199" s="151">
        <f t="shared" si="43"/>
        <v>0</v>
      </c>
      <c r="AR199" s="152" t="s">
        <v>259</v>
      </c>
      <c r="AT199" s="152" t="s">
        <v>319</v>
      </c>
      <c r="AU199" s="152" t="s">
        <v>87</v>
      </c>
      <c r="AY199" s="13" t="s">
        <v>317</v>
      </c>
      <c r="BE199" s="153">
        <f t="shared" si="44"/>
        <v>0</v>
      </c>
      <c r="BF199" s="153">
        <f t="shared" si="45"/>
        <v>0</v>
      </c>
      <c r="BG199" s="153">
        <f t="shared" si="46"/>
        <v>0</v>
      </c>
      <c r="BH199" s="153">
        <f t="shared" si="47"/>
        <v>0</v>
      </c>
      <c r="BI199" s="153">
        <f t="shared" si="48"/>
        <v>0</v>
      </c>
      <c r="BJ199" s="13" t="s">
        <v>87</v>
      </c>
      <c r="BK199" s="153">
        <f t="shared" si="49"/>
        <v>0</v>
      </c>
      <c r="BL199" s="13" t="s">
        <v>259</v>
      </c>
      <c r="BM199" s="152" t="s">
        <v>3002</v>
      </c>
    </row>
    <row r="200" spans="2:65" s="1" customFormat="1" ht="24.15" customHeight="1">
      <c r="B200" s="139"/>
      <c r="C200" s="140" t="s">
        <v>840</v>
      </c>
      <c r="D200" s="140" t="s">
        <v>319</v>
      </c>
      <c r="E200" s="141" t="s">
        <v>3003</v>
      </c>
      <c r="F200" s="142" t="s">
        <v>3004</v>
      </c>
      <c r="G200" s="143" t="s">
        <v>375</v>
      </c>
      <c r="H200" s="144">
        <v>57.96</v>
      </c>
      <c r="I200" s="145"/>
      <c r="J200" s="146">
        <f t="shared" si="40"/>
        <v>0</v>
      </c>
      <c r="K200" s="147"/>
      <c r="L200" s="28"/>
      <c r="M200" s="148" t="s">
        <v>1</v>
      </c>
      <c r="N200" s="149" t="s">
        <v>41</v>
      </c>
      <c r="P200" s="150">
        <f t="shared" si="41"/>
        <v>0</v>
      </c>
      <c r="Q200" s="150">
        <v>2.6249999999999999E-2</v>
      </c>
      <c r="R200" s="150">
        <f t="shared" si="42"/>
        <v>1.52145</v>
      </c>
      <c r="S200" s="150">
        <v>0</v>
      </c>
      <c r="T200" s="151">
        <f t="shared" si="43"/>
        <v>0</v>
      </c>
      <c r="AR200" s="152" t="s">
        <v>259</v>
      </c>
      <c r="AT200" s="152" t="s">
        <v>319</v>
      </c>
      <c r="AU200" s="152" t="s">
        <v>87</v>
      </c>
      <c r="AY200" s="13" t="s">
        <v>317</v>
      </c>
      <c r="BE200" s="153">
        <f t="shared" si="44"/>
        <v>0</v>
      </c>
      <c r="BF200" s="153">
        <f t="shared" si="45"/>
        <v>0</v>
      </c>
      <c r="BG200" s="153">
        <f t="shared" si="46"/>
        <v>0</v>
      </c>
      <c r="BH200" s="153">
        <f t="shared" si="47"/>
        <v>0</v>
      </c>
      <c r="BI200" s="153">
        <f t="shared" si="48"/>
        <v>0</v>
      </c>
      <c r="BJ200" s="13" t="s">
        <v>87</v>
      </c>
      <c r="BK200" s="153">
        <f t="shared" si="49"/>
        <v>0</v>
      </c>
      <c r="BL200" s="13" t="s">
        <v>259</v>
      </c>
      <c r="BM200" s="152" t="s">
        <v>3005</v>
      </c>
    </row>
    <row r="201" spans="2:65" s="1" customFormat="1" ht="24.15" customHeight="1">
      <c r="B201" s="139"/>
      <c r="C201" s="140" t="s">
        <v>844</v>
      </c>
      <c r="D201" s="140" t="s">
        <v>319</v>
      </c>
      <c r="E201" s="141" t="s">
        <v>2796</v>
      </c>
      <c r="F201" s="142" t="s">
        <v>2797</v>
      </c>
      <c r="G201" s="143" t="s">
        <v>375</v>
      </c>
      <c r="H201" s="144">
        <v>163.16999999999999</v>
      </c>
      <c r="I201" s="145"/>
      <c r="J201" s="146">
        <f t="shared" si="40"/>
        <v>0</v>
      </c>
      <c r="K201" s="147"/>
      <c r="L201" s="28"/>
      <c r="M201" s="148" t="s">
        <v>1</v>
      </c>
      <c r="N201" s="149" t="s">
        <v>41</v>
      </c>
      <c r="P201" s="150">
        <f t="shared" si="41"/>
        <v>0</v>
      </c>
      <c r="Q201" s="150">
        <v>5.1500000000000001E-3</v>
      </c>
      <c r="R201" s="150">
        <f t="shared" si="42"/>
        <v>0.84032549999999995</v>
      </c>
      <c r="S201" s="150">
        <v>0</v>
      </c>
      <c r="T201" s="151">
        <f t="shared" si="43"/>
        <v>0</v>
      </c>
      <c r="AR201" s="152" t="s">
        <v>259</v>
      </c>
      <c r="AT201" s="152" t="s">
        <v>319</v>
      </c>
      <c r="AU201" s="152" t="s">
        <v>87</v>
      </c>
      <c r="AY201" s="13" t="s">
        <v>317</v>
      </c>
      <c r="BE201" s="153">
        <f t="shared" si="44"/>
        <v>0</v>
      </c>
      <c r="BF201" s="153">
        <f t="shared" si="45"/>
        <v>0</v>
      </c>
      <c r="BG201" s="153">
        <f t="shared" si="46"/>
        <v>0</v>
      </c>
      <c r="BH201" s="153">
        <f t="shared" si="47"/>
        <v>0</v>
      </c>
      <c r="BI201" s="153">
        <f t="shared" si="48"/>
        <v>0</v>
      </c>
      <c r="BJ201" s="13" t="s">
        <v>87</v>
      </c>
      <c r="BK201" s="153">
        <f t="shared" si="49"/>
        <v>0</v>
      </c>
      <c r="BL201" s="13" t="s">
        <v>259</v>
      </c>
      <c r="BM201" s="152" t="s">
        <v>3006</v>
      </c>
    </row>
    <row r="202" spans="2:65" s="1" customFormat="1" ht="24.15" customHeight="1">
      <c r="B202" s="139"/>
      <c r="C202" s="140" t="s">
        <v>848</v>
      </c>
      <c r="D202" s="140" t="s">
        <v>319</v>
      </c>
      <c r="E202" s="141" t="s">
        <v>3007</v>
      </c>
      <c r="F202" s="142" t="s">
        <v>3008</v>
      </c>
      <c r="G202" s="143" t="s">
        <v>322</v>
      </c>
      <c r="H202" s="144">
        <v>1.607</v>
      </c>
      <c r="I202" s="145"/>
      <c r="J202" s="146">
        <f t="shared" si="40"/>
        <v>0</v>
      </c>
      <c r="K202" s="147"/>
      <c r="L202" s="28"/>
      <c r="M202" s="148" t="s">
        <v>1</v>
      </c>
      <c r="N202" s="149" t="s">
        <v>41</v>
      </c>
      <c r="P202" s="150">
        <f t="shared" si="41"/>
        <v>0</v>
      </c>
      <c r="Q202" s="150">
        <v>2.415718</v>
      </c>
      <c r="R202" s="150">
        <f t="shared" si="42"/>
        <v>3.8820588260000002</v>
      </c>
      <c r="S202" s="150">
        <v>0</v>
      </c>
      <c r="T202" s="151">
        <f t="shared" si="43"/>
        <v>0</v>
      </c>
      <c r="AR202" s="152" t="s">
        <v>259</v>
      </c>
      <c r="AT202" s="152" t="s">
        <v>319</v>
      </c>
      <c r="AU202" s="152" t="s">
        <v>87</v>
      </c>
      <c r="AY202" s="13" t="s">
        <v>317</v>
      </c>
      <c r="BE202" s="153">
        <f t="shared" si="44"/>
        <v>0</v>
      </c>
      <c r="BF202" s="153">
        <f t="shared" si="45"/>
        <v>0</v>
      </c>
      <c r="BG202" s="153">
        <f t="shared" si="46"/>
        <v>0</v>
      </c>
      <c r="BH202" s="153">
        <f t="shared" si="47"/>
        <v>0</v>
      </c>
      <c r="BI202" s="153">
        <f t="shared" si="48"/>
        <v>0</v>
      </c>
      <c r="BJ202" s="13" t="s">
        <v>87</v>
      </c>
      <c r="BK202" s="153">
        <f t="shared" si="49"/>
        <v>0</v>
      </c>
      <c r="BL202" s="13" t="s">
        <v>259</v>
      </c>
      <c r="BM202" s="152" t="s">
        <v>3009</v>
      </c>
    </row>
    <row r="203" spans="2:65" s="1" customFormat="1" ht="33" customHeight="1">
      <c r="B203" s="139"/>
      <c r="C203" s="140" t="s">
        <v>852</v>
      </c>
      <c r="D203" s="140" t="s">
        <v>319</v>
      </c>
      <c r="E203" s="141" t="s">
        <v>3010</v>
      </c>
      <c r="F203" s="142" t="s">
        <v>3011</v>
      </c>
      <c r="G203" s="143" t="s">
        <v>322</v>
      </c>
      <c r="H203" s="144">
        <v>1.53</v>
      </c>
      <c r="I203" s="145"/>
      <c r="J203" s="146">
        <f t="shared" si="40"/>
        <v>0</v>
      </c>
      <c r="K203" s="147"/>
      <c r="L203" s="28"/>
      <c r="M203" s="148" t="s">
        <v>1</v>
      </c>
      <c r="N203" s="149" t="s">
        <v>41</v>
      </c>
      <c r="P203" s="150">
        <f t="shared" si="41"/>
        <v>0</v>
      </c>
      <c r="Q203" s="150">
        <v>0</v>
      </c>
      <c r="R203" s="150">
        <f t="shared" si="42"/>
        <v>0</v>
      </c>
      <c r="S203" s="150">
        <v>0</v>
      </c>
      <c r="T203" s="151">
        <f t="shared" si="43"/>
        <v>0</v>
      </c>
      <c r="AR203" s="152" t="s">
        <v>259</v>
      </c>
      <c r="AT203" s="152" t="s">
        <v>319</v>
      </c>
      <c r="AU203" s="152" t="s">
        <v>87</v>
      </c>
      <c r="AY203" s="13" t="s">
        <v>317</v>
      </c>
      <c r="BE203" s="153">
        <f t="shared" si="44"/>
        <v>0</v>
      </c>
      <c r="BF203" s="153">
        <f t="shared" si="45"/>
        <v>0</v>
      </c>
      <c r="BG203" s="153">
        <f t="shared" si="46"/>
        <v>0</v>
      </c>
      <c r="BH203" s="153">
        <f t="shared" si="47"/>
        <v>0</v>
      </c>
      <c r="BI203" s="153">
        <f t="shared" si="48"/>
        <v>0</v>
      </c>
      <c r="BJ203" s="13" t="s">
        <v>87</v>
      </c>
      <c r="BK203" s="153">
        <f t="shared" si="49"/>
        <v>0</v>
      </c>
      <c r="BL203" s="13" t="s">
        <v>259</v>
      </c>
      <c r="BM203" s="152" t="s">
        <v>3012</v>
      </c>
    </row>
    <row r="204" spans="2:65" s="1" customFormat="1" ht="21.75" customHeight="1">
      <c r="B204" s="139"/>
      <c r="C204" s="140" t="s">
        <v>858</v>
      </c>
      <c r="D204" s="140" t="s">
        <v>319</v>
      </c>
      <c r="E204" s="141" t="s">
        <v>3013</v>
      </c>
      <c r="F204" s="142" t="s">
        <v>3014</v>
      </c>
      <c r="G204" s="143" t="s">
        <v>375</v>
      </c>
      <c r="H204" s="144">
        <v>4.3</v>
      </c>
      <c r="I204" s="145"/>
      <c r="J204" s="146">
        <f t="shared" si="40"/>
        <v>0</v>
      </c>
      <c r="K204" s="147"/>
      <c r="L204" s="28"/>
      <c r="M204" s="148" t="s">
        <v>1</v>
      </c>
      <c r="N204" s="149" t="s">
        <v>41</v>
      </c>
      <c r="P204" s="150">
        <f t="shared" si="41"/>
        <v>0</v>
      </c>
      <c r="Q204" s="150">
        <v>7.8622599999999994E-3</v>
      </c>
      <c r="R204" s="150">
        <f t="shared" si="42"/>
        <v>3.3807717999999994E-2</v>
      </c>
      <c r="S204" s="150">
        <v>0</v>
      </c>
      <c r="T204" s="151">
        <f t="shared" si="43"/>
        <v>0</v>
      </c>
      <c r="AR204" s="152" t="s">
        <v>259</v>
      </c>
      <c r="AT204" s="152" t="s">
        <v>319</v>
      </c>
      <c r="AU204" s="152" t="s">
        <v>87</v>
      </c>
      <c r="AY204" s="13" t="s">
        <v>317</v>
      </c>
      <c r="BE204" s="153">
        <f t="shared" si="44"/>
        <v>0</v>
      </c>
      <c r="BF204" s="153">
        <f t="shared" si="45"/>
        <v>0</v>
      </c>
      <c r="BG204" s="153">
        <f t="shared" si="46"/>
        <v>0</v>
      </c>
      <c r="BH204" s="153">
        <f t="shared" si="47"/>
        <v>0</v>
      </c>
      <c r="BI204" s="153">
        <f t="shared" si="48"/>
        <v>0</v>
      </c>
      <c r="BJ204" s="13" t="s">
        <v>87</v>
      </c>
      <c r="BK204" s="153">
        <f t="shared" si="49"/>
        <v>0</v>
      </c>
      <c r="BL204" s="13" t="s">
        <v>259</v>
      </c>
      <c r="BM204" s="152" t="s">
        <v>3015</v>
      </c>
    </row>
    <row r="205" spans="2:65" s="1" customFormat="1" ht="21.75" customHeight="1">
      <c r="B205" s="139"/>
      <c r="C205" s="140" t="s">
        <v>862</v>
      </c>
      <c r="D205" s="140" t="s">
        <v>319</v>
      </c>
      <c r="E205" s="141" t="s">
        <v>3016</v>
      </c>
      <c r="F205" s="142" t="s">
        <v>3017</v>
      </c>
      <c r="G205" s="143" t="s">
        <v>375</v>
      </c>
      <c r="H205" s="144">
        <v>4.3</v>
      </c>
      <c r="I205" s="145"/>
      <c r="J205" s="146">
        <f t="shared" si="40"/>
        <v>0</v>
      </c>
      <c r="K205" s="147"/>
      <c r="L205" s="28"/>
      <c r="M205" s="148" t="s">
        <v>1</v>
      </c>
      <c r="N205" s="149" t="s">
        <v>41</v>
      </c>
      <c r="P205" s="150">
        <f t="shared" si="41"/>
        <v>0</v>
      </c>
      <c r="Q205" s="150">
        <v>0</v>
      </c>
      <c r="R205" s="150">
        <f t="shared" si="42"/>
        <v>0</v>
      </c>
      <c r="S205" s="150">
        <v>0</v>
      </c>
      <c r="T205" s="151">
        <f t="shared" si="43"/>
        <v>0</v>
      </c>
      <c r="AR205" s="152" t="s">
        <v>259</v>
      </c>
      <c r="AT205" s="152" t="s">
        <v>319</v>
      </c>
      <c r="AU205" s="152" t="s">
        <v>87</v>
      </c>
      <c r="AY205" s="13" t="s">
        <v>317</v>
      </c>
      <c r="BE205" s="153">
        <f t="shared" si="44"/>
        <v>0</v>
      </c>
      <c r="BF205" s="153">
        <f t="shared" si="45"/>
        <v>0</v>
      </c>
      <c r="BG205" s="153">
        <f t="shared" si="46"/>
        <v>0</v>
      </c>
      <c r="BH205" s="153">
        <f t="shared" si="47"/>
        <v>0</v>
      </c>
      <c r="BI205" s="153">
        <f t="shared" si="48"/>
        <v>0</v>
      </c>
      <c r="BJ205" s="13" t="s">
        <v>87</v>
      </c>
      <c r="BK205" s="153">
        <f t="shared" si="49"/>
        <v>0</v>
      </c>
      <c r="BL205" s="13" t="s">
        <v>259</v>
      </c>
      <c r="BM205" s="152" t="s">
        <v>3018</v>
      </c>
    </row>
    <row r="206" spans="2:65" s="1" customFormat="1" ht="37.799999999999997" customHeight="1">
      <c r="B206" s="139"/>
      <c r="C206" s="140" t="s">
        <v>866</v>
      </c>
      <c r="D206" s="140" t="s">
        <v>319</v>
      </c>
      <c r="E206" s="141" t="s">
        <v>3019</v>
      </c>
      <c r="F206" s="142" t="s">
        <v>3020</v>
      </c>
      <c r="G206" s="143" t="s">
        <v>322</v>
      </c>
      <c r="H206" s="144">
        <v>1.7450000000000001</v>
      </c>
      <c r="I206" s="145"/>
      <c r="J206" s="146">
        <f t="shared" si="40"/>
        <v>0</v>
      </c>
      <c r="K206" s="147"/>
      <c r="L206" s="28"/>
      <c r="M206" s="148" t="s">
        <v>1</v>
      </c>
      <c r="N206" s="149" t="s">
        <v>41</v>
      </c>
      <c r="P206" s="150">
        <f t="shared" si="41"/>
        <v>0</v>
      </c>
      <c r="Q206" s="150">
        <v>2.04</v>
      </c>
      <c r="R206" s="150">
        <f t="shared" si="42"/>
        <v>3.5598000000000001</v>
      </c>
      <c r="S206" s="150">
        <v>0</v>
      </c>
      <c r="T206" s="151">
        <f t="shared" si="43"/>
        <v>0</v>
      </c>
      <c r="AR206" s="152" t="s">
        <v>259</v>
      </c>
      <c r="AT206" s="152" t="s">
        <v>319</v>
      </c>
      <c r="AU206" s="152" t="s">
        <v>87</v>
      </c>
      <c r="AY206" s="13" t="s">
        <v>317</v>
      </c>
      <c r="BE206" s="153">
        <f t="shared" si="44"/>
        <v>0</v>
      </c>
      <c r="BF206" s="153">
        <f t="shared" si="45"/>
        <v>0</v>
      </c>
      <c r="BG206" s="153">
        <f t="shared" si="46"/>
        <v>0</v>
      </c>
      <c r="BH206" s="153">
        <f t="shared" si="47"/>
        <v>0</v>
      </c>
      <c r="BI206" s="153">
        <f t="shared" si="48"/>
        <v>0</v>
      </c>
      <c r="BJ206" s="13" t="s">
        <v>87</v>
      </c>
      <c r="BK206" s="153">
        <f t="shared" si="49"/>
        <v>0</v>
      </c>
      <c r="BL206" s="13" t="s">
        <v>259</v>
      </c>
      <c r="BM206" s="152" t="s">
        <v>3021</v>
      </c>
    </row>
    <row r="207" spans="2:65" s="1" customFormat="1" ht="24.15" customHeight="1">
      <c r="B207" s="139"/>
      <c r="C207" s="140" t="s">
        <v>870</v>
      </c>
      <c r="D207" s="140" t="s">
        <v>319</v>
      </c>
      <c r="E207" s="141" t="s">
        <v>3022</v>
      </c>
      <c r="F207" s="142" t="s">
        <v>1202</v>
      </c>
      <c r="G207" s="143" t="s">
        <v>375</v>
      </c>
      <c r="H207" s="144">
        <v>102</v>
      </c>
      <c r="I207" s="145"/>
      <c r="J207" s="146">
        <f t="shared" si="40"/>
        <v>0</v>
      </c>
      <c r="K207" s="147"/>
      <c r="L207" s="28"/>
      <c r="M207" s="148" t="s">
        <v>1</v>
      </c>
      <c r="N207" s="149" t="s">
        <v>41</v>
      </c>
      <c r="P207" s="150">
        <f t="shared" si="41"/>
        <v>0</v>
      </c>
      <c r="Q207" s="150">
        <v>0</v>
      </c>
      <c r="R207" s="150">
        <f t="shared" si="42"/>
        <v>0</v>
      </c>
      <c r="S207" s="150">
        <v>0</v>
      </c>
      <c r="T207" s="151">
        <f t="shared" si="43"/>
        <v>0</v>
      </c>
      <c r="AR207" s="152" t="s">
        <v>259</v>
      </c>
      <c r="AT207" s="152" t="s">
        <v>319</v>
      </c>
      <c r="AU207" s="152" t="s">
        <v>87</v>
      </c>
      <c r="AY207" s="13" t="s">
        <v>317</v>
      </c>
      <c r="BE207" s="153">
        <f t="shared" si="44"/>
        <v>0</v>
      </c>
      <c r="BF207" s="153">
        <f t="shared" si="45"/>
        <v>0</v>
      </c>
      <c r="BG207" s="153">
        <f t="shared" si="46"/>
        <v>0</v>
      </c>
      <c r="BH207" s="153">
        <f t="shared" si="47"/>
        <v>0</v>
      </c>
      <c r="BI207" s="153">
        <f t="shared" si="48"/>
        <v>0</v>
      </c>
      <c r="BJ207" s="13" t="s">
        <v>87</v>
      </c>
      <c r="BK207" s="153">
        <f t="shared" si="49"/>
        <v>0</v>
      </c>
      <c r="BL207" s="13" t="s">
        <v>259</v>
      </c>
      <c r="BM207" s="152" t="s">
        <v>3023</v>
      </c>
    </row>
    <row r="208" spans="2:65" s="1" customFormat="1" ht="16.5" customHeight="1">
      <c r="B208" s="139"/>
      <c r="C208" s="154" t="s">
        <v>874</v>
      </c>
      <c r="D208" s="154" t="s">
        <v>353</v>
      </c>
      <c r="E208" s="155" t="s">
        <v>3024</v>
      </c>
      <c r="F208" s="156" t="s">
        <v>3025</v>
      </c>
      <c r="G208" s="157" t="s">
        <v>375</v>
      </c>
      <c r="H208" s="158">
        <v>117.3</v>
      </c>
      <c r="I208" s="159"/>
      <c r="J208" s="160">
        <f t="shared" si="40"/>
        <v>0</v>
      </c>
      <c r="K208" s="161"/>
      <c r="L208" s="162"/>
      <c r="M208" s="163" t="s">
        <v>1</v>
      </c>
      <c r="N208" s="164" t="s">
        <v>41</v>
      </c>
      <c r="P208" s="150">
        <f t="shared" si="41"/>
        <v>0</v>
      </c>
      <c r="Q208" s="150">
        <v>1E-4</v>
      </c>
      <c r="R208" s="150">
        <f t="shared" si="42"/>
        <v>1.1730000000000001E-2</v>
      </c>
      <c r="S208" s="150">
        <v>0</v>
      </c>
      <c r="T208" s="151">
        <f t="shared" si="43"/>
        <v>0</v>
      </c>
      <c r="AR208" s="152" t="s">
        <v>271</v>
      </c>
      <c r="AT208" s="152" t="s">
        <v>353</v>
      </c>
      <c r="AU208" s="152" t="s">
        <v>87</v>
      </c>
      <c r="AY208" s="13" t="s">
        <v>317</v>
      </c>
      <c r="BE208" s="153">
        <f t="shared" si="44"/>
        <v>0</v>
      </c>
      <c r="BF208" s="153">
        <f t="shared" si="45"/>
        <v>0</v>
      </c>
      <c r="BG208" s="153">
        <f t="shared" si="46"/>
        <v>0</v>
      </c>
      <c r="BH208" s="153">
        <f t="shared" si="47"/>
        <v>0</v>
      </c>
      <c r="BI208" s="153">
        <f t="shared" si="48"/>
        <v>0</v>
      </c>
      <c r="BJ208" s="13" t="s">
        <v>87</v>
      </c>
      <c r="BK208" s="153">
        <f t="shared" si="49"/>
        <v>0</v>
      </c>
      <c r="BL208" s="13" t="s">
        <v>259</v>
      </c>
      <c r="BM208" s="152" t="s">
        <v>3026</v>
      </c>
    </row>
    <row r="209" spans="2:65" s="1" customFormat="1" ht="16.5" customHeight="1">
      <c r="B209" s="139"/>
      <c r="C209" s="140" t="s">
        <v>876</v>
      </c>
      <c r="D209" s="140" t="s">
        <v>319</v>
      </c>
      <c r="E209" s="141" t="s">
        <v>3027</v>
      </c>
      <c r="F209" s="142" t="s">
        <v>3028</v>
      </c>
      <c r="G209" s="143" t="s">
        <v>452</v>
      </c>
      <c r="H209" s="144">
        <v>151</v>
      </c>
      <c r="I209" s="145"/>
      <c r="J209" s="146">
        <f t="shared" si="40"/>
        <v>0</v>
      </c>
      <c r="K209" s="147"/>
      <c r="L209" s="28"/>
      <c r="M209" s="148" t="s">
        <v>1</v>
      </c>
      <c r="N209" s="149" t="s">
        <v>41</v>
      </c>
      <c r="P209" s="150">
        <f t="shared" si="41"/>
        <v>0</v>
      </c>
      <c r="Q209" s="150">
        <v>0</v>
      </c>
      <c r="R209" s="150">
        <f t="shared" si="42"/>
        <v>0</v>
      </c>
      <c r="S209" s="150">
        <v>0</v>
      </c>
      <c r="T209" s="151">
        <f t="shared" si="43"/>
        <v>0</v>
      </c>
      <c r="AR209" s="152" t="s">
        <v>259</v>
      </c>
      <c r="AT209" s="152" t="s">
        <v>319</v>
      </c>
      <c r="AU209" s="152" t="s">
        <v>87</v>
      </c>
      <c r="AY209" s="13" t="s">
        <v>317</v>
      </c>
      <c r="BE209" s="153">
        <f t="shared" si="44"/>
        <v>0</v>
      </c>
      <c r="BF209" s="153">
        <f t="shared" si="45"/>
        <v>0</v>
      </c>
      <c r="BG209" s="153">
        <f t="shared" si="46"/>
        <v>0</v>
      </c>
      <c r="BH209" s="153">
        <f t="shared" si="47"/>
        <v>0</v>
      </c>
      <c r="BI209" s="153">
        <f t="shared" si="48"/>
        <v>0</v>
      </c>
      <c r="BJ209" s="13" t="s">
        <v>87</v>
      </c>
      <c r="BK209" s="153">
        <f t="shared" si="49"/>
        <v>0</v>
      </c>
      <c r="BL209" s="13" t="s">
        <v>259</v>
      </c>
      <c r="BM209" s="152" t="s">
        <v>3029</v>
      </c>
    </row>
    <row r="210" spans="2:65" s="1" customFormat="1" ht="16.5" customHeight="1">
      <c r="B210" s="139"/>
      <c r="C210" s="154" t="s">
        <v>881</v>
      </c>
      <c r="D210" s="154" t="s">
        <v>353</v>
      </c>
      <c r="E210" s="155" t="s">
        <v>3030</v>
      </c>
      <c r="F210" s="156" t="s">
        <v>3031</v>
      </c>
      <c r="G210" s="157" t="s">
        <v>452</v>
      </c>
      <c r="H210" s="158">
        <v>152.51</v>
      </c>
      <c r="I210" s="159"/>
      <c r="J210" s="160">
        <f t="shared" si="40"/>
        <v>0</v>
      </c>
      <c r="K210" s="161"/>
      <c r="L210" s="162"/>
      <c r="M210" s="163" t="s">
        <v>1</v>
      </c>
      <c r="N210" s="164" t="s">
        <v>41</v>
      </c>
      <c r="P210" s="150">
        <f t="shared" si="41"/>
        <v>0</v>
      </c>
      <c r="Q210" s="150">
        <v>1.5E-3</v>
      </c>
      <c r="R210" s="150">
        <f t="shared" si="42"/>
        <v>0.228765</v>
      </c>
      <c r="S210" s="150">
        <v>0</v>
      </c>
      <c r="T210" s="151">
        <f t="shared" si="43"/>
        <v>0</v>
      </c>
      <c r="AR210" s="152" t="s">
        <v>271</v>
      </c>
      <c r="AT210" s="152" t="s">
        <v>353</v>
      </c>
      <c r="AU210" s="152" t="s">
        <v>87</v>
      </c>
      <c r="AY210" s="13" t="s">
        <v>317</v>
      </c>
      <c r="BE210" s="153">
        <f t="shared" si="44"/>
        <v>0</v>
      </c>
      <c r="BF210" s="153">
        <f t="shared" si="45"/>
        <v>0</v>
      </c>
      <c r="BG210" s="153">
        <f t="shared" si="46"/>
        <v>0</v>
      </c>
      <c r="BH210" s="153">
        <f t="shared" si="47"/>
        <v>0</v>
      </c>
      <c r="BI210" s="153">
        <f t="shared" si="48"/>
        <v>0</v>
      </c>
      <c r="BJ210" s="13" t="s">
        <v>87</v>
      </c>
      <c r="BK210" s="153">
        <f t="shared" si="49"/>
        <v>0</v>
      </c>
      <c r="BL210" s="13" t="s">
        <v>259</v>
      </c>
      <c r="BM210" s="152" t="s">
        <v>3032</v>
      </c>
    </row>
    <row r="211" spans="2:65" s="1" customFormat="1" ht="24.15" customHeight="1">
      <c r="B211" s="139"/>
      <c r="C211" s="140" t="s">
        <v>885</v>
      </c>
      <c r="D211" s="140" t="s">
        <v>319</v>
      </c>
      <c r="E211" s="141" t="s">
        <v>3033</v>
      </c>
      <c r="F211" s="142" t="s">
        <v>1726</v>
      </c>
      <c r="G211" s="143" t="s">
        <v>375</v>
      </c>
      <c r="H211" s="144">
        <v>102</v>
      </c>
      <c r="I211" s="145"/>
      <c r="J211" s="146">
        <f t="shared" si="40"/>
        <v>0</v>
      </c>
      <c r="K211" s="147"/>
      <c r="L211" s="28"/>
      <c r="M211" s="148" t="s">
        <v>1</v>
      </c>
      <c r="N211" s="149" t="s">
        <v>41</v>
      </c>
      <c r="P211" s="150">
        <f t="shared" si="41"/>
        <v>0</v>
      </c>
      <c r="Q211" s="150">
        <v>0</v>
      </c>
      <c r="R211" s="150">
        <f t="shared" si="42"/>
        <v>0</v>
      </c>
      <c r="S211" s="150">
        <v>0</v>
      </c>
      <c r="T211" s="151">
        <f t="shared" si="43"/>
        <v>0</v>
      </c>
      <c r="AR211" s="152" t="s">
        <v>259</v>
      </c>
      <c r="AT211" s="152" t="s">
        <v>319</v>
      </c>
      <c r="AU211" s="152" t="s">
        <v>87</v>
      </c>
      <c r="AY211" s="13" t="s">
        <v>317</v>
      </c>
      <c r="BE211" s="153">
        <f t="shared" si="44"/>
        <v>0</v>
      </c>
      <c r="BF211" s="153">
        <f t="shared" si="45"/>
        <v>0</v>
      </c>
      <c r="BG211" s="153">
        <f t="shared" si="46"/>
        <v>0</v>
      </c>
      <c r="BH211" s="153">
        <f t="shared" si="47"/>
        <v>0</v>
      </c>
      <c r="BI211" s="153">
        <f t="shared" si="48"/>
        <v>0</v>
      </c>
      <c r="BJ211" s="13" t="s">
        <v>87</v>
      </c>
      <c r="BK211" s="153">
        <f t="shared" si="49"/>
        <v>0</v>
      </c>
      <c r="BL211" s="13" t="s">
        <v>259</v>
      </c>
      <c r="BM211" s="152" t="s">
        <v>3034</v>
      </c>
    </row>
    <row r="212" spans="2:65" s="1" customFormat="1" ht="24.15" customHeight="1">
      <c r="B212" s="139"/>
      <c r="C212" s="154" t="s">
        <v>891</v>
      </c>
      <c r="D212" s="154" t="s">
        <v>353</v>
      </c>
      <c r="E212" s="155" t="s">
        <v>1709</v>
      </c>
      <c r="F212" s="156" t="s">
        <v>1710</v>
      </c>
      <c r="G212" s="157" t="s">
        <v>1711</v>
      </c>
      <c r="H212" s="158">
        <v>21.012</v>
      </c>
      <c r="I212" s="159"/>
      <c r="J212" s="160">
        <f t="shared" si="40"/>
        <v>0</v>
      </c>
      <c r="K212" s="161"/>
      <c r="L212" s="162"/>
      <c r="M212" s="163" t="s">
        <v>1</v>
      </c>
      <c r="N212" s="164" t="s">
        <v>41</v>
      </c>
      <c r="P212" s="150">
        <f t="shared" si="41"/>
        <v>0</v>
      </c>
      <c r="Q212" s="150">
        <v>1E-3</v>
      </c>
      <c r="R212" s="150">
        <f t="shared" si="42"/>
        <v>2.1011999999999999E-2</v>
      </c>
      <c r="S212" s="150">
        <v>0</v>
      </c>
      <c r="T212" s="151">
        <f t="shared" si="43"/>
        <v>0</v>
      </c>
      <c r="AR212" s="152" t="s">
        <v>271</v>
      </c>
      <c r="AT212" s="152" t="s">
        <v>353</v>
      </c>
      <c r="AU212" s="152" t="s">
        <v>87</v>
      </c>
      <c r="AY212" s="13" t="s">
        <v>317</v>
      </c>
      <c r="BE212" s="153">
        <f t="shared" si="44"/>
        <v>0</v>
      </c>
      <c r="BF212" s="153">
        <f t="shared" si="45"/>
        <v>0</v>
      </c>
      <c r="BG212" s="153">
        <f t="shared" si="46"/>
        <v>0</v>
      </c>
      <c r="BH212" s="153">
        <f t="shared" si="47"/>
        <v>0</v>
      </c>
      <c r="BI212" s="153">
        <f t="shared" si="48"/>
        <v>0</v>
      </c>
      <c r="BJ212" s="13" t="s">
        <v>87</v>
      </c>
      <c r="BK212" s="153">
        <f t="shared" si="49"/>
        <v>0</v>
      </c>
      <c r="BL212" s="13" t="s">
        <v>259</v>
      </c>
      <c r="BM212" s="152" t="s">
        <v>3035</v>
      </c>
    </row>
    <row r="213" spans="2:65" s="1" customFormat="1" ht="24.15" customHeight="1">
      <c r="B213" s="139"/>
      <c r="C213" s="140" t="s">
        <v>1236</v>
      </c>
      <c r="D213" s="140" t="s">
        <v>319</v>
      </c>
      <c r="E213" s="141" t="s">
        <v>3036</v>
      </c>
      <c r="F213" s="142" t="s">
        <v>3037</v>
      </c>
      <c r="G213" s="143" t="s">
        <v>375</v>
      </c>
      <c r="H213" s="144">
        <v>7.4969999999999999</v>
      </c>
      <c r="I213" s="145"/>
      <c r="J213" s="146">
        <f t="shared" si="40"/>
        <v>0</v>
      </c>
      <c r="K213" s="147"/>
      <c r="L213" s="28"/>
      <c r="M213" s="148" t="s">
        <v>1</v>
      </c>
      <c r="N213" s="149" t="s">
        <v>41</v>
      </c>
      <c r="P213" s="150">
        <f t="shared" si="41"/>
        <v>0</v>
      </c>
      <c r="Q213" s="150">
        <v>0.13699</v>
      </c>
      <c r="R213" s="150">
        <f t="shared" si="42"/>
        <v>1.0270140299999999</v>
      </c>
      <c r="S213" s="150">
        <v>0</v>
      </c>
      <c r="T213" s="151">
        <f t="shared" si="43"/>
        <v>0</v>
      </c>
      <c r="AR213" s="152" t="s">
        <v>259</v>
      </c>
      <c r="AT213" s="152" t="s">
        <v>319</v>
      </c>
      <c r="AU213" s="152" t="s">
        <v>87</v>
      </c>
      <c r="AY213" s="13" t="s">
        <v>317</v>
      </c>
      <c r="BE213" s="153">
        <f t="shared" si="44"/>
        <v>0</v>
      </c>
      <c r="BF213" s="153">
        <f t="shared" si="45"/>
        <v>0</v>
      </c>
      <c r="BG213" s="153">
        <f t="shared" si="46"/>
        <v>0</v>
      </c>
      <c r="BH213" s="153">
        <f t="shared" si="47"/>
        <v>0</v>
      </c>
      <c r="BI213" s="153">
        <f t="shared" si="48"/>
        <v>0</v>
      </c>
      <c r="BJ213" s="13" t="s">
        <v>87</v>
      </c>
      <c r="BK213" s="153">
        <f t="shared" si="49"/>
        <v>0</v>
      </c>
      <c r="BL213" s="13" t="s">
        <v>259</v>
      </c>
      <c r="BM213" s="152" t="s">
        <v>3038</v>
      </c>
    </row>
    <row r="214" spans="2:65" s="1" customFormat="1" ht="24.15" customHeight="1">
      <c r="B214" s="139"/>
      <c r="C214" s="140" t="s">
        <v>1240</v>
      </c>
      <c r="D214" s="140" t="s">
        <v>319</v>
      </c>
      <c r="E214" s="141" t="s">
        <v>3039</v>
      </c>
      <c r="F214" s="142" t="s">
        <v>3040</v>
      </c>
      <c r="G214" s="143" t="s">
        <v>375</v>
      </c>
      <c r="H214" s="144">
        <v>102</v>
      </c>
      <c r="I214" s="145"/>
      <c r="J214" s="146">
        <f t="shared" si="40"/>
        <v>0</v>
      </c>
      <c r="K214" s="147"/>
      <c r="L214" s="28"/>
      <c r="M214" s="148" t="s">
        <v>1</v>
      </c>
      <c r="N214" s="149" t="s">
        <v>41</v>
      </c>
      <c r="P214" s="150">
        <f t="shared" si="41"/>
        <v>0</v>
      </c>
      <c r="Q214" s="150">
        <v>8.6700000000000006E-3</v>
      </c>
      <c r="R214" s="150">
        <f t="shared" si="42"/>
        <v>0.88434000000000001</v>
      </c>
      <c r="S214" s="150">
        <v>0</v>
      </c>
      <c r="T214" s="151">
        <f t="shared" si="43"/>
        <v>0</v>
      </c>
      <c r="AR214" s="152" t="s">
        <v>259</v>
      </c>
      <c r="AT214" s="152" t="s">
        <v>319</v>
      </c>
      <c r="AU214" s="152" t="s">
        <v>87</v>
      </c>
      <c r="AY214" s="13" t="s">
        <v>317</v>
      </c>
      <c r="BE214" s="153">
        <f t="shared" si="44"/>
        <v>0</v>
      </c>
      <c r="BF214" s="153">
        <f t="shared" si="45"/>
        <v>0</v>
      </c>
      <c r="BG214" s="153">
        <f t="shared" si="46"/>
        <v>0</v>
      </c>
      <c r="BH214" s="153">
        <f t="shared" si="47"/>
        <v>0</v>
      </c>
      <c r="BI214" s="153">
        <f t="shared" si="48"/>
        <v>0</v>
      </c>
      <c r="BJ214" s="13" t="s">
        <v>87</v>
      </c>
      <c r="BK214" s="153">
        <f t="shared" si="49"/>
        <v>0</v>
      </c>
      <c r="BL214" s="13" t="s">
        <v>259</v>
      </c>
      <c r="BM214" s="152" t="s">
        <v>3041</v>
      </c>
    </row>
    <row r="215" spans="2:65" s="1" customFormat="1" ht="24.15" customHeight="1">
      <c r="B215" s="139"/>
      <c r="C215" s="140" t="s">
        <v>1244</v>
      </c>
      <c r="D215" s="140" t="s">
        <v>319</v>
      </c>
      <c r="E215" s="141" t="s">
        <v>3042</v>
      </c>
      <c r="F215" s="142" t="s">
        <v>3043</v>
      </c>
      <c r="G215" s="143" t="s">
        <v>433</v>
      </c>
      <c r="H215" s="144">
        <v>11</v>
      </c>
      <c r="I215" s="145"/>
      <c r="J215" s="146">
        <f t="shared" si="40"/>
        <v>0</v>
      </c>
      <c r="K215" s="147"/>
      <c r="L215" s="28"/>
      <c r="M215" s="148" t="s">
        <v>1</v>
      </c>
      <c r="N215" s="149" t="s">
        <v>41</v>
      </c>
      <c r="P215" s="150">
        <f t="shared" si="41"/>
        <v>0</v>
      </c>
      <c r="Q215" s="150">
        <v>0.10896</v>
      </c>
      <c r="R215" s="150">
        <f t="shared" si="42"/>
        <v>1.1985600000000001</v>
      </c>
      <c r="S215" s="150">
        <v>0</v>
      </c>
      <c r="T215" s="151">
        <f t="shared" si="43"/>
        <v>0</v>
      </c>
      <c r="AR215" s="152" t="s">
        <v>259</v>
      </c>
      <c r="AT215" s="152" t="s">
        <v>319</v>
      </c>
      <c r="AU215" s="152" t="s">
        <v>87</v>
      </c>
      <c r="AY215" s="13" t="s">
        <v>317</v>
      </c>
      <c r="BE215" s="153">
        <f t="shared" si="44"/>
        <v>0</v>
      </c>
      <c r="BF215" s="153">
        <f t="shared" si="45"/>
        <v>0</v>
      </c>
      <c r="BG215" s="153">
        <f t="shared" si="46"/>
        <v>0</v>
      </c>
      <c r="BH215" s="153">
        <f t="shared" si="47"/>
        <v>0</v>
      </c>
      <c r="BI215" s="153">
        <f t="shared" si="48"/>
        <v>0</v>
      </c>
      <c r="BJ215" s="13" t="s">
        <v>87</v>
      </c>
      <c r="BK215" s="153">
        <f t="shared" si="49"/>
        <v>0</v>
      </c>
      <c r="BL215" s="13" t="s">
        <v>259</v>
      </c>
      <c r="BM215" s="152" t="s">
        <v>3044</v>
      </c>
    </row>
    <row r="216" spans="2:65" s="1" customFormat="1" ht="24.15" customHeight="1">
      <c r="B216" s="139"/>
      <c r="C216" s="140" t="s">
        <v>453</v>
      </c>
      <c r="D216" s="140" t="s">
        <v>319</v>
      </c>
      <c r="E216" s="141" t="s">
        <v>3045</v>
      </c>
      <c r="F216" s="142" t="s">
        <v>3046</v>
      </c>
      <c r="G216" s="143" t="s">
        <v>433</v>
      </c>
      <c r="H216" s="144">
        <v>11</v>
      </c>
      <c r="I216" s="145"/>
      <c r="J216" s="146">
        <f t="shared" si="40"/>
        <v>0</v>
      </c>
      <c r="K216" s="147"/>
      <c r="L216" s="28"/>
      <c r="M216" s="148" t="s">
        <v>1</v>
      </c>
      <c r="N216" s="149" t="s">
        <v>41</v>
      </c>
      <c r="P216" s="150">
        <f t="shared" si="41"/>
        <v>0</v>
      </c>
      <c r="Q216" s="150">
        <v>1.749587E-2</v>
      </c>
      <c r="R216" s="150">
        <f t="shared" si="42"/>
        <v>0.19245456999999999</v>
      </c>
      <c r="S216" s="150">
        <v>0</v>
      </c>
      <c r="T216" s="151">
        <f t="shared" si="43"/>
        <v>0</v>
      </c>
      <c r="AR216" s="152" t="s">
        <v>259</v>
      </c>
      <c r="AT216" s="152" t="s">
        <v>319</v>
      </c>
      <c r="AU216" s="152" t="s">
        <v>87</v>
      </c>
      <c r="AY216" s="13" t="s">
        <v>317</v>
      </c>
      <c r="BE216" s="153">
        <f t="shared" si="44"/>
        <v>0</v>
      </c>
      <c r="BF216" s="153">
        <f t="shared" si="45"/>
        <v>0</v>
      </c>
      <c r="BG216" s="153">
        <f t="shared" si="46"/>
        <v>0</v>
      </c>
      <c r="BH216" s="153">
        <f t="shared" si="47"/>
        <v>0</v>
      </c>
      <c r="BI216" s="153">
        <f t="shared" si="48"/>
        <v>0</v>
      </c>
      <c r="BJ216" s="13" t="s">
        <v>87</v>
      </c>
      <c r="BK216" s="153">
        <f t="shared" si="49"/>
        <v>0</v>
      </c>
      <c r="BL216" s="13" t="s">
        <v>259</v>
      </c>
      <c r="BM216" s="152" t="s">
        <v>3047</v>
      </c>
    </row>
    <row r="217" spans="2:65" s="1" customFormat="1" ht="21.75" customHeight="1">
      <c r="B217" s="139"/>
      <c r="C217" s="154" t="s">
        <v>1251</v>
      </c>
      <c r="D217" s="154" t="s">
        <v>353</v>
      </c>
      <c r="E217" s="155" t="s">
        <v>3048</v>
      </c>
      <c r="F217" s="156" t="s">
        <v>3049</v>
      </c>
      <c r="G217" s="157" t="s">
        <v>433</v>
      </c>
      <c r="H217" s="158">
        <v>1</v>
      </c>
      <c r="I217" s="159"/>
      <c r="J217" s="160">
        <f t="shared" si="40"/>
        <v>0</v>
      </c>
      <c r="K217" s="161"/>
      <c r="L217" s="162"/>
      <c r="M217" s="163" t="s">
        <v>1</v>
      </c>
      <c r="N217" s="164" t="s">
        <v>41</v>
      </c>
      <c r="P217" s="150">
        <f t="shared" si="41"/>
        <v>0</v>
      </c>
      <c r="Q217" s="150">
        <v>1.4E-2</v>
      </c>
      <c r="R217" s="150">
        <f t="shared" si="42"/>
        <v>1.4E-2</v>
      </c>
      <c r="S217" s="150">
        <v>0</v>
      </c>
      <c r="T217" s="151">
        <f t="shared" si="43"/>
        <v>0</v>
      </c>
      <c r="AR217" s="152" t="s">
        <v>271</v>
      </c>
      <c r="AT217" s="152" t="s">
        <v>353</v>
      </c>
      <c r="AU217" s="152" t="s">
        <v>87</v>
      </c>
      <c r="AY217" s="13" t="s">
        <v>317</v>
      </c>
      <c r="BE217" s="153">
        <f t="shared" si="44"/>
        <v>0</v>
      </c>
      <c r="BF217" s="153">
        <f t="shared" si="45"/>
        <v>0</v>
      </c>
      <c r="BG217" s="153">
        <f t="shared" si="46"/>
        <v>0</v>
      </c>
      <c r="BH217" s="153">
        <f t="shared" si="47"/>
        <v>0</v>
      </c>
      <c r="BI217" s="153">
        <f t="shared" si="48"/>
        <v>0</v>
      </c>
      <c r="BJ217" s="13" t="s">
        <v>87</v>
      </c>
      <c r="BK217" s="153">
        <f t="shared" si="49"/>
        <v>0</v>
      </c>
      <c r="BL217" s="13" t="s">
        <v>259</v>
      </c>
      <c r="BM217" s="152" t="s">
        <v>3050</v>
      </c>
    </row>
    <row r="218" spans="2:65" s="1" customFormat="1" ht="21.75" customHeight="1">
      <c r="B218" s="139"/>
      <c r="C218" s="154" t="s">
        <v>1255</v>
      </c>
      <c r="D218" s="154" t="s">
        <v>353</v>
      </c>
      <c r="E218" s="155" t="s">
        <v>3051</v>
      </c>
      <c r="F218" s="156" t="s">
        <v>3052</v>
      </c>
      <c r="G218" s="157" t="s">
        <v>433</v>
      </c>
      <c r="H218" s="158">
        <v>2</v>
      </c>
      <c r="I218" s="159"/>
      <c r="J218" s="160">
        <f t="shared" si="40"/>
        <v>0</v>
      </c>
      <c r="K218" s="161"/>
      <c r="L218" s="162"/>
      <c r="M218" s="163" t="s">
        <v>1</v>
      </c>
      <c r="N218" s="164" t="s">
        <v>41</v>
      </c>
      <c r="P218" s="150">
        <f t="shared" si="41"/>
        <v>0</v>
      </c>
      <c r="Q218" s="150">
        <v>1.4E-2</v>
      </c>
      <c r="R218" s="150">
        <f t="shared" si="42"/>
        <v>2.8000000000000001E-2</v>
      </c>
      <c r="S218" s="150">
        <v>0</v>
      </c>
      <c r="T218" s="151">
        <f t="shared" si="43"/>
        <v>0</v>
      </c>
      <c r="AR218" s="152" t="s">
        <v>271</v>
      </c>
      <c r="AT218" s="152" t="s">
        <v>353</v>
      </c>
      <c r="AU218" s="152" t="s">
        <v>87</v>
      </c>
      <c r="AY218" s="13" t="s">
        <v>317</v>
      </c>
      <c r="BE218" s="153">
        <f t="shared" si="44"/>
        <v>0</v>
      </c>
      <c r="BF218" s="153">
        <f t="shared" si="45"/>
        <v>0</v>
      </c>
      <c r="BG218" s="153">
        <f t="shared" si="46"/>
        <v>0</v>
      </c>
      <c r="BH218" s="153">
        <f t="shared" si="47"/>
        <v>0</v>
      </c>
      <c r="BI218" s="153">
        <f t="shared" si="48"/>
        <v>0</v>
      </c>
      <c r="BJ218" s="13" t="s">
        <v>87</v>
      </c>
      <c r="BK218" s="153">
        <f t="shared" si="49"/>
        <v>0</v>
      </c>
      <c r="BL218" s="13" t="s">
        <v>259</v>
      </c>
      <c r="BM218" s="152" t="s">
        <v>3053</v>
      </c>
    </row>
    <row r="219" spans="2:65" s="1" customFormat="1" ht="21.75" customHeight="1">
      <c r="B219" s="139"/>
      <c r="C219" s="154" t="s">
        <v>1259</v>
      </c>
      <c r="D219" s="154" t="s">
        <v>353</v>
      </c>
      <c r="E219" s="155" t="s">
        <v>3054</v>
      </c>
      <c r="F219" s="156" t="s">
        <v>3055</v>
      </c>
      <c r="G219" s="157" t="s">
        <v>433</v>
      </c>
      <c r="H219" s="158">
        <v>2</v>
      </c>
      <c r="I219" s="159"/>
      <c r="J219" s="160">
        <f t="shared" si="40"/>
        <v>0</v>
      </c>
      <c r="K219" s="161"/>
      <c r="L219" s="162"/>
      <c r="M219" s="163" t="s">
        <v>1</v>
      </c>
      <c r="N219" s="164" t="s">
        <v>41</v>
      </c>
      <c r="P219" s="150">
        <f t="shared" si="41"/>
        <v>0</v>
      </c>
      <c r="Q219" s="150">
        <v>1.0800000000000001E-2</v>
      </c>
      <c r="R219" s="150">
        <f t="shared" si="42"/>
        <v>2.1600000000000001E-2</v>
      </c>
      <c r="S219" s="150">
        <v>0</v>
      </c>
      <c r="T219" s="151">
        <f t="shared" si="43"/>
        <v>0</v>
      </c>
      <c r="AR219" s="152" t="s">
        <v>271</v>
      </c>
      <c r="AT219" s="152" t="s">
        <v>353</v>
      </c>
      <c r="AU219" s="152" t="s">
        <v>87</v>
      </c>
      <c r="AY219" s="13" t="s">
        <v>317</v>
      </c>
      <c r="BE219" s="153">
        <f t="shared" si="44"/>
        <v>0</v>
      </c>
      <c r="BF219" s="153">
        <f t="shared" si="45"/>
        <v>0</v>
      </c>
      <c r="BG219" s="153">
        <f t="shared" si="46"/>
        <v>0</v>
      </c>
      <c r="BH219" s="153">
        <f t="shared" si="47"/>
        <v>0</v>
      </c>
      <c r="BI219" s="153">
        <f t="shared" si="48"/>
        <v>0</v>
      </c>
      <c r="BJ219" s="13" t="s">
        <v>87</v>
      </c>
      <c r="BK219" s="153">
        <f t="shared" si="49"/>
        <v>0</v>
      </c>
      <c r="BL219" s="13" t="s">
        <v>259</v>
      </c>
      <c r="BM219" s="152" t="s">
        <v>3056</v>
      </c>
    </row>
    <row r="220" spans="2:65" s="1" customFormat="1" ht="21.75" customHeight="1">
      <c r="B220" s="139"/>
      <c r="C220" s="154" t="s">
        <v>1263</v>
      </c>
      <c r="D220" s="154" t="s">
        <v>353</v>
      </c>
      <c r="E220" s="155" t="s">
        <v>3057</v>
      </c>
      <c r="F220" s="156" t="s">
        <v>3058</v>
      </c>
      <c r="G220" s="157" t="s">
        <v>433</v>
      </c>
      <c r="H220" s="158">
        <v>2</v>
      </c>
      <c r="I220" s="159"/>
      <c r="J220" s="160">
        <f t="shared" si="40"/>
        <v>0</v>
      </c>
      <c r="K220" s="161"/>
      <c r="L220" s="162"/>
      <c r="M220" s="163" t="s">
        <v>1</v>
      </c>
      <c r="N220" s="164" t="s">
        <v>41</v>
      </c>
      <c r="P220" s="150">
        <f t="shared" si="41"/>
        <v>0</v>
      </c>
      <c r="Q220" s="150">
        <v>1.0800000000000001E-2</v>
      </c>
      <c r="R220" s="150">
        <f t="shared" si="42"/>
        <v>2.1600000000000001E-2</v>
      </c>
      <c r="S220" s="150">
        <v>0</v>
      </c>
      <c r="T220" s="151">
        <f t="shared" si="43"/>
        <v>0</v>
      </c>
      <c r="AR220" s="152" t="s">
        <v>271</v>
      </c>
      <c r="AT220" s="152" t="s">
        <v>353</v>
      </c>
      <c r="AU220" s="152" t="s">
        <v>87</v>
      </c>
      <c r="AY220" s="13" t="s">
        <v>317</v>
      </c>
      <c r="BE220" s="153">
        <f t="shared" si="44"/>
        <v>0</v>
      </c>
      <c r="BF220" s="153">
        <f t="shared" si="45"/>
        <v>0</v>
      </c>
      <c r="BG220" s="153">
        <f t="shared" si="46"/>
        <v>0</v>
      </c>
      <c r="BH220" s="153">
        <f t="shared" si="47"/>
        <v>0</v>
      </c>
      <c r="BI220" s="153">
        <f t="shared" si="48"/>
        <v>0</v>
      </c>
      <c r="BJ220" s="13" t="s">
        <v>87</v>
      </c>
      <c r="BK220" s="153">
        <f t="shared" si="49"/>
        <v>0</v>
      </c>
      <c r="BL220" s="13" t="s">
        <v>259</v>
      </c>
      <c r="BM220" s="152" t="s">
        <v>3059</v>
      </c>
    </row>
    <row r="221" spans="2:65" s="1" customFormat="1" ht="21.75" customHeight="1">
      <c r="B221" s="139"/>
      <c r="C221" s="154" t="s">
        <v>1265</v>
      </c>
      <c r="D221" s="154" t="s">
        <v>353</v>
      </c>
      <c r="E221" s="155" t="s">
        <v>3060</v>
      </c>
      <c r="F221" s="156" t="s">
        <v>3061</v>
      </c>
      <c r="G221" s="157" t="s">
        <v>433</v>
      </c>
      <c r="H221" s="158">
        <v>1</v>
      </c>
      <c r="I221" s="159"/>
      <c r="J221" s="160">
        <f t="shared" si="40"/>
        <v>0</v>
      </c>
      <c r="K221" s="161"/>
      <c r="L221" s="162"/>
      <c r="M221" s="163" t="s">
        <v>1</v>
      </c>
      <c r="N221" s="164" t="s">
        <v>41</v>
      </c>
      <c r="P221" s="150">
        <f t="shared" si="41"/>
        <v>0</v>
      </c>
      <c r="Q221" s="150">
        <v>1.43E-2</v>
      </c>
      <c r="R221" s="150">
        <f t="shared" si="42"/>
        <v>1.43E-2</v>
      </c>
      <c r="S221" s="150">
        <v>0</v>
      </c>
      <c r="T221" s="151">
        <f t="shared" si="43"/>
        <v>0</v>
      </c>
      <c r="AR221" s="152" t="s">
        <v>271</v>
      </c>
      <c r="AT221" s="152" t="s">
        <v>353</v>
      </c>
      <c r="AU221" s="152" t="s">
        <v>87</v>
      </c>
      <c r="AY221" s="13" t="s">
        <v>317</v>
      </c>
      <c r="BE221" s="153">
        <f t="shared" si="44"/>
        <v>0</v>
      </c>
      <c r="BF221" s="153">
        <f t="shared" si="45"/>
        <v>0</v>
      </c>
      <c r="BG221" s="153">
        <f t="shared" si="46"/>
        <v>0</v>
      </c>
      <c r="BH221" s="153">
        <f t="shared" si="47"/>
        <v>0</v>
      </c>
      <c r="BI221" s="153">
        <f t="shared" si="48"/>
        <v>0</v>
      </c>
      <c r="BJ221" s="13" t="s">
        <v>87</v>
      </c>
      <c r="BK221" s="153">
        <f t="shared" si="49"/>
        <v>0</v>
      </c>
      <c r="BL221" s="13" t="s">
        <v>259</v>
      </c>
      <c r="BM221" s="152" t="s">
        <v>3062</v>
      </c>
    </row>
    <row r="222" spans="2:65" s="1" customFormat="1" ht="21.75" customHeight="1">
      <c r="B222" s="139"/>
      <c r="C222" s="154" t="s">
        <v>1269</v>
      </c>
      <c r="D222" s="154" t="s">
        <v>353</v>
      </c>
      <c r="E222" s="155" t="s">
        <v>3063</v>
      </c>
      <c r="F222" s="156" t="s">
        <v>3064</v>
      </c>
      <c r="G222" s="157" t="s">
        <v>433</v>
      </c>
      <c r="H222" s="158">
        <v>2</v>
      </c>
      <c r="I222" s="159"/>
      <c r="J222" s="160">
        <f t="shared" si="40"/>
        <v>0</v>
      </c>
      <c r="K222" s="161"/>
      <c r="L222" s="162"/>
      <c r="M222" s="163" t="s">
        <v>1</v>
      </c>
      <c r="N222" s="164" t="s">
        <v>41</v>
      </c>
      <c r="P222" s="150">
        <f t="shared" si="41"/>
        <v>0</v>
      </c>
      <c r="Q222" s="150">
        <v>1.43E-2</v>
      </c>
      <c r="R222" s="150">
        <f t="shared" si="42"/>
        <v>2.86E-2</v>
      </c>
      <c r="S222" s="150">
        <v>0</v>
      </c>
      <c r="T222" s="151">
        <f t="shared" si="43"/>
        <v>0</v>
      </c>
      <c r="AR222" s="152" t="s">
        <v>271</v>
      </c>
      <c r="AT222" s="152" t="s">
        <v>353</v>
      </c>
      <c r="AU222" s="152" t="s">
        <v>87</v>
      </c>
      <c r="AY222" s="13" t="s">
        <v>317</v>
      </c>
      <c r="BE222" s="153">
        <f t="shared" si="44"/>
        <v>0</v>
      </c>
      <c r="BF222" s="153">
        <f t="shared" si="45"/>
        <v>0</v>
      </c>
      <c r="BG222" s="153">
        <f t="shared" si="46"/>
        <v>0</v>
      </c>
      <c r="BH222" s="153">
        <f t="shared" si="47"/>
        <v>0</v>
      </c>
      <c r="BI222" s="153">
        <f t="shared" si="48"/>
        <v>0</v>
      </c>
      <c r="BJ222" s="13" t="s">
        <v>87</v>
      </c>
      <c r="BK222" s="153">
        <f t="shared" si="49"/>
        <v>0</v>
      </c>
      <c r="BL222" s="13" t="s">
        <v>259</v>
      </c>
      <c r="BM222" s="152" t="s">
        <v>3065</v>
      </c>
    </row>
    <row r="223" spans="2:65" s="1" customFormat="1" ht="21.75" customHeight="1">
      <c r="B223" s="139"/>
      <c r="C223" s="154" t="s">
        <v>1274</v>
      </c>
      <c r="D223" s="154" t="s">
        <v>353</v>
      </c>
      <c r="E223" s="155" t="s">
        <v>3066</v>
      </c>
      <c r="F223" s="156" t="s">
        <v>3067</v>
      </c>
      <c r="G223" s="157" t="s">
        <v>433</v>
      </c>
      <c r="H223" s="158">
        <v>1</v>
      </c>
      <c r="I223" s="159"/>
      <c r="J223" s="160">
        <f t="shared" si="40"/>
        <v>0</v>
      </c>
      <c r="K223" s="161"/>
      <c r="L223" s="162"/>
      <c r="M223" s="163" t="s">
        <v>1</v>
      </c>
      <c r="N223" s="164" t="s">
        <v>41</v>
      </c>
      <c r="P223" s="150">
        <f t="shared" si="41"/>
        <v>0</v>
      </c>
      <c r="Q223" s="150">
        <v>1.46E-2</v>
      </c>
      <c r="R223" s="150">
        <f t="shared" si="42"/>
        <v>1.46E-2</v>
      </c>
      <c r="S223" s="150">
        <v>0</v>
      </c>
      <c r="T223" s="151">
        <f t="shared" si="43"/>
        <v>0</v>
      </c>
      <c r="AR223" s="152" t="s">
        <v>271</v>
      </c>
      <c r="AT223" s="152" t="s">
        <v>353</v>
      </c>
      <c r="AU223" s="152" t="s">
        <v>87</v>
      </c>
      <c r="AY223" s="13" t="s">
        <v>317</v>
      </c>
      <c r="BE223" s="153">
        <f t="shared" si="44"/>
        <v>0</v>
      </c>
      <c r="BF223" s="153">
        <f t="shared" si="45"/>
        <v>0</v>
      </c>
      <c r="BG223" s="153">
        <f t="shared" si="46"/>
        <v>0</v>
      </c>
      <c r="BH223" s="153">
        <f t="shared" si="47"/>
        <v>0</v>
      </c>
      <c r="BI223" s="153">
        <f t="shared" si="48"/>
        <v>0</v>
      </c>
      <c r="BJ223" s="13" t="s">
        <v>87</v>
      </c>
      <c r="BK223" s="153">
        <f t="shared" si="49"/>
        <v>0</v>
      </c>
      <c r="BL223" s="13" t="s">
        <v>259</v>
      </c>
      <c r="BM223" s="152" t="s">
        <v>3068</v>
      </c>
    </row>
    <row r="224" spans="2:65" s="11" customFormat="1" ht="22.8" customHeight="1">
      <c r="B224" s="127"/>
      <c r="D224" s="128" t="s">
        <v>74</v>
      </c>
      <c r="E224" s="137" t="s">
        <v>274</v>
      </c>
      <c r="F224" s="137" t="s">
        <v>2736</v>
      </c>
      <c r="I224" s="130"/>
      <c r="J224" s="138">
        <f>BK224</f>
        <v>0</v>
      </c>
      <c r="L224" s="127"/>
      <c r="M224" s="132"/>
      <c r="P224" s="133">
        <f>SUM(P225:P233)</f>
        <v>0</v>
      </c>
      <c r="R224" s="133">
        <f>SUM(R225:R233)</f>
        <v>3.6227029549999994</v>
      </c>
      <c r="T224" s="134">
        <f>SUM(T225:T233)</f>
        <v>0</v>
      </c>
      <c r="AR224" s="128" t="s">
        <v>82</v>
      </c>
      <c r="AT224" s="135" t="s">
        <v>74</v>
      </c>
      <c r="AU224" s="135" t="s">
        <v>82</v>
      </c>
      <c r="AY224" s="128" t="s">
        <v>317</v>
      </c>
      <c r="BK224" s="136">
        <f>SUM(BK225:BK233)</f>
        <v>0</v>
      </c>
    </row>
    <row r="225" spans="2:65" s="1" customFormat="1" ht="24.15" customHeight="1">
      <c r="B225" s="139"/>
      <c r="C225" s="140" t="s">
        <v>1278</v>
      </c>
      <c r="D225" s="140" t="s">
        <v>319</v>
      </c>
      <c r="E225" s="141" t="s">
        <v>3069</v>
      </c>
      <c r="F225" s="142" t="s">
        <v>3070</v>
      </c>
      <c r="G225" s="143" t="s">
        <v>375</v>
      </c>
      <c r="H225" s="144">
        <v>208.7</v>
      </c>
      <c r="I225" s="145"/>
      <c r="J225" s="146">
        <f t="shared" ref="J225:J233" si="50">ROUND(I225*H225,2)</f>
        <v>0</v>
      </c>
      <c r="K225" s="147"/>
      <c r="L225" s="28"/>
      <c r="M225" s="148" t="s">
        <v>1</v>
      </c>
      <c r="N225" s="149" t="s">
        <v>41</v>
      </c>
      <c r="P225" s="150">
        <f t="shared" ref="P225:P233" si="51">O225*H225</f>
        <v>0</v>
      </c>
      <c r="Q225" s="150">
        <v>1.653E-2</v>
      </c>
      <c r="R225" s="150">
        <f t="shared" ref="R225:R233" si="52">Q225*H225</f>
        <v>3.4498109999999995</v>
      </c>
      <c r="S225" s="150">
        <v>0</v>
      </c>
      <c r="T225" s="151">
        <f t="shared" ref="T225:T233" si="53">S225*H225</f>
        <v>0</v>
      </c>
      <c r="AR225" s="152" t="s">
        <v>259</v>
      </c>
      <c r="AT225" s="152" t="s">
        <v>319</v>
      </c>
      <c r="AU225" s="152" t="s">
        <v>87</v>
      </c>
      <c r="AY225" s="13" t="s">
        <v>317</v>
      </c>
      <c r="BE225" s="153">
        <f t="shared" ref="BE225:BE233" si="54">IF(N225="základná",J225,0)</f>
        <v>0</v>
      </c>
      <c r="BF225" s="153">
        <f t="shared" ref="BF225:BF233" si="55">IF(N225="znížená",J225,0)</f>
        <v>0</v>
      </c>
      <c r="BG225" s="153">
        <f t="shared" ref="BG225:BG233" si="56">IF(N225="zákl. prenesená",J225,0)</f>
        <v>0</v>
      </c>
      <c r="BH225" s="153">
        <f t="shared" ref="BH225:BH233" si="57">IF(N225="zníž. prenesená",J225,0)</f>
        <v>0</v>
      </c>
      <c r="BI225" s="153">
        <f t="shared" ref="BI225:BI233" si="58">IF(N225="nulová",J225,0)</f>
        <v>0</v>
      </c>
      <c r="BJ225" s="13" t="s">
        <v>87</v>
      </c>
      <c r="BK225" s="153">
        <f t="shared" ref="BK225:BK233" si="59">ROUND(I225*H225,2)</f>
        <v>0</v>
      </c>
      <c r="BL225" s="13" t="s">
        <v>259</v>
      </c>
      <c r="BM225" s="152" t="s">
        <v>3071</v>
      </c>
    </row>
    <row r="226" spans="2:65" s="1" customFormat="1" ht="24.15" customHeight="1">
      <c r="B226" s="139"/>
      <c r="C226" s="140" t="s">
        <v>1282</v>
      </c>
      <c r="D226" s="140" t="s">
        <v>319</v>
      </c>
      <c r="E226" s="141" t="s">
        <v>3072</v>
      </c>
      <c r="F226" s="142" t="s">
        <v>3073</v>
      </c>
      <c r="G226" s="143" t="s">
        <v>375</v>
      </c>
      <c r="H226" s="144">
        <v>208.7</v>
      </c>
      <c r="I226" s="145"/>
      <c r="J226" s="146">
        <f t="shared" si="50"/>
        <v>0</v>
      </c>
      <c r="K226" s="147"/>
      <c r="L226" s="28"/>
      <c r="M226" s="148" t="s">
        <v>1</v>
      </c>
      <c r="N226" s="149" t="s">
        <v>41</v>
      </c>
      <c r="P226" s="150">
        <f t="shared" si="51"/>
        <v>0</v>
      </c>
      <c r="Q226" s="150">
        <v>0</v>
      </c>
      <c r="R226" s="150">
        <f t="shared" si="52"/>
        <v>0</v>
      </c>
      <c r="S226" s="150">
        <v>0</v>
      </c>
      <c r="T226" s="151">
        <f t="shared" si="53"/>
        <v>0</v>
      </c>
      <c r="AR226" s="152" t="s">
        <v>259</v>
      </c>
      <c r="AT226" s="152" t="s">
        <v>319</v>
      </c>
      <c r="AU226" s="152" t="s">
        <v>87</v>
      </c>
      <c r="AY226" s="13" t="s">
        <v>317</v>
      </c>
      <c r="BE226" s="153">
        <f t="shared" si="54"/>
        <v>0</v>
      </c>
      <c r="BF226" s="153">
        <f t="shared" si="55"/>
        <v>0</v>
      </c>
      <c r="BG226" s="153">
        <f t="shared" si="56"/>
        <v>0</v>
      </c>
      <c r="BH226" s="153">
        <f t="shared" si="57"/>
        <v>0</v>
      </c>
      <c r="BI226" s="153">
        <f t="shared" si="58"/>
        <v>0</v>
      </c>
      <c r="BJ226" s="13" t="s">
        <v>87</v>
      </c>
      <c r="BK226" s="153">
        <f t="shared" si="59"/>
        <v>0</v>
      </c>
      <c r="BL226" s="13" t="s">
        <v>259</v>
      </c>
      <c r="BM226" s="152" t="s">
        <v>3074</v>
      </c>
    </row>
    <row r="227" spans="2:65" s="1" customFormat="1" ht="37.799999999999997" customHeight="1">
      <c r="B227" s="139"/>
      <c r="C227" s="140" t="s">
        <v>1286</v>
      </c>
      <c r="D227" s="140" t="s">
        <v>319</v>
      </c>
      <c r="E227" s="141" t="s">
        <v>3075</v>
      </c>
      <c r="F227" s="142" t="s">
        <v>3076</v>
      </c>
      <c r="G227" s="143" t="s">
        <v>375</v>
      </c>
      <c r="H227" s="144">
        <v>208.7</v>
      </c>
      <c r="I227" s="145"/>
      <c r="J227" s="146">
        <f t="shared" si="50"/>
        <v>0</v>
      </c>
      <c r="K227" s="147"/>
      <c r="L227" s="28"/>
      <c r="M227" s="148" t="s">
        <v>1</v>
      </c>
      <c r="N227" s="149" t="s">
        <v>41</v>
      </c>
      <c r="P227" s="150">
        <f t="shared" si="51"/>
        <v>0</v>
      </c>
      <c r="Q227" s="150">
        <v>0</v>
      </c>
      <c r="R227" s="150">
        <f t="shared" si="52"/>
        <v>0</v>
      </c>
      <c r="S227" s="150">
        <v>0</v>
      </c>
      <c r="T227" s="151">
        <f t="shared" si="53"/>
        <v>0</v>
      </c>
      <c r="AR227" s="152" t="s">
        <v>259</v>
      </c>
      <c r="AT227" s="152" t="s">
        <v>319</v>
      </c>
      <c r="AU227" s="152" t="s">
        <v>87</v>
      </c>
      <c r="AY227" s="13" t="s">
        <v>317</v>
      </c>
      <c r="BE227" s="153">
        <f t="shared" si="54"/>
        <v>0</v>
      </c>
      <c r="BF227" s="153">
        <f t="shared" si="55"/>
        <v>0</v>
      </c>
      <c r="BG227" s="153">
        <f t="shared" si="56"/>
        <v>0</v>
      </c>
      <c r="BH227" s="153">
        <f t="shared" si="57"/>
        <v>0</v>
      </c>
      <c r="BI227" s="153">
        <f t="shared" si="58"/>
        <v>0</v>
      </c>
      <c r="BJ227" s="13" t="s">
        <v>87</v>
      </c>
      <c r="BK227" s="153">
        <f t="shared" si="59"/>
        <v>0</v>
      </c>
      <c r="BL227" s="13" t="s">
        <v>259</v>
      </c>
      <c r="BM227" s="152" t="s">
        <v>3077</v>
      </c>
    </row>
    <row r="228" spans="2:65" s="1" customFormat="1" ht="24.15" customHeight="1">
      <c r="B228" s="139"/>
      <c r="C228" s="140" t="s">
        <v>1290</v>
      </c>
      <c r="D228" s="140" t="s">
        <v>319</v>
      </c>
      <c r="E228" s="141" t="s">
        <v>3078</v>
      </c>
      <c r="F228" s="142" t="s">
        <v>3079</v>
      </c>
      <c r="G228" s="143" t="s">
        <v>375</v>
      </c>
      <c r="H228" s="144">
        <v>102</v>
      </c>
      <c r="I228" s="145"/>
      <c r="J228" s="146">
        <f t="shared" si="50"/>
        <v>0</v>
      </c>
      <c r="K228" s="147"/>
      <c r="L228" s="28"/>
      <c r="M228" s="148" t="s">
        <v>1</v>
      </c>
      <c r="N228" s="149" t="s">
        <v>41</v>
      </c>
      <c r="P228" s="150">
        <f t="shared" si="51"/>
        <v>0</v>
      </c>
      <c r="Q228" s="150">
        <v>1.5299999999999999E-3</v>
      </c>
      <c r="R228" s="150">
        <f t="shared" si="52"/>
        <v>0.15605999999999998</v>
      </c>
      <c r="S228" s="150">
        <v>0</v>
      </c>
      <c r="T228" s="151">
        <f t="shared" si="53"/>
        <v>0</v>
      </c>
      <c r="AR228" s="152" t="s">
        <v>259</v>
      </c>
      <c r="AT228" s="152" t="s">
        <v>319</v>
      </c>
      <c r="AU228" s="152" t="s">
        <v>87</v>
      </c>
      <c r="AY228" s="13" t="s">
        <v>317</v>
      </c>
      <c r="BE228" s="153">
        <f t="shared" si="54"/>
        <v>0</v>
      </c>
      <c r="BF228" s="153">
        <f t="shared" si="55"/>
        <v>0</v>
      </c>
      <c r="BG228" s="153">
        <f t="shared" si="56"/>
        <v>0</v>
      </c>
      <c r="BH228" s="153">
        <f t="shared" si="57"/>
        <v>0</v>
      </c>
      <c r="BI228" s="153">
        <f t="shared" si="58"/>
        <v>0</v>
      </c>
      <c r="BJ228" s="13" t="s">
        <v>87</v>
      </c>
      <c r="BK228" s="153">
        <f t="shared" si="59"/>
        <v>0</v>
      </c>
      <c r="BL228" s="13" t="s">
        <v>259</v>
      </c>
      <c r="BM228" s="152" t="s">
        <v>3080</v>
      </c>
    </row>
    <row r="229" spans="2:65" s="1" customFormat="1" ht="16.5" customHeight="1">
      <c r="B229" s="139"/>
      <c r="C229" s="140" t="s">
        <v>1294</v>
      </c>
      <c r="D229" s="140" t="s">
        <v>319</v>
      </c>
      <c r="E229" s="141" t="s">
        <v>3081</v>
      </c>
      <c r="F229" s="142" t="s">
        <v>3082</v>
      </c>
      <c r="G229" s="143" t="s">
        <v>375</v>
      </c>
      <c r="H229" s="144">
        <v>208.7</v>
      </c>
      <c r="I229" s="145"/>
      <c r="J229" s="146">
        <f t="shared" si="50"/>
        <v>0</v>
      </c>
      <c r="K229" s="147"/>
      <c r="L229" s="28"/>
      <c r="M229" s="148" t="s">
        <v>1</v>
      </c>
      <c r="N229" s="149" t="s">
        <v>41</v>
      </c>
      <c r="P229" s="150">
        <f t="shared" si="51"/>
        <v>0</v>
      </c>
      <c r="Q229" s="150">
        <v>5.4939999999999999E-5</v>
      </c>
      <c r="R229" s="150">
        <f t="shared" si="52"/>
        <v>1.1465978E-2</v>
      </c>
      <c r="S229" s="150">
        <v>0</v>
      </c>
      <c r="T229" s="151">
        <f t="shared" si="53"/>
        <v>0</v>
      </c>
      <c r="AR229" s="152" t="s">
        <v>259</v>
      </c>
      <c r="AT229" s="152" t="s">
        <v>319</v>
      </c>
      <c r="AU229" s="152" t="s">
        <v>87</v>
      </c>
      <c r="AY229" s="13" t="s">
        <v>317</v>
      </c>
      <c r="BE229" s="153">
        <f t="shared" si="54"/>
        <v>0</v>
      </c>
      <c r="BF229" s="153">
        <f t="shared" si="55"/>
        <v>0</v>
      </c>
      <c r="BG229" s="153">
        <f t="shared" si="56"/>
        <v>0</v>
      </c>
      <c r="BH229" s="153">
        <f t="shared" si="57"/>
        <v>0</v>
      </c>
      <c r="BI229" s="153">
        <f t="shared" si="58"/>
        <v>0</v>
      </c>
      <c r="BJ229" s="13" t="s">
        <v>87</v>
      </c>
      <c r="BK229" s="153">
        <f t="shared" si="59"/>
        <v>0</v>
      </c>
      <c r="BL229" s="13" t="s">
        <v>259</v>
      </c>
      <c r="BM229" s="152" t="s">
        <v>3083</v>
      </c>
    </row>
    <row r="230" spans="2:65" s="1" customFormat="1" ht="16.5" customHeight="1">
      <c r="B230" s="139"/>
      <c r="C230" s="140" t="s">
        <v>1298</v>
      </c>
      <c r="D230" s="140" t="s">
        <v>319</v>
      </c>
      <c r="E230" s="141" t="s">
        <v>3084</v>
      </c>
      <c r="F230" s="142" t="s">
        <v>3085</v>
      </c>
      <c r="G230" s="143" t="s">
        <v>375</v>
      </c>
      <c r="H230" s="144">
        <v>208.7</v>
      </c>
      <c r="I230" s="145"/>
      <c r="J230" s="146">
        <f t="shared" si="50"/>
        <v>0</v>
      </c>
      <c r="K230" s="147"/>
      <c r="L230" s="28"/>
      <c r="M230" s="148" t="s">
        <v>1</v>
      </c>
      <c r="N230" s="149" t="s">
        <v>41</v>
      </c>
      <c r="P230" s="150">
        <f t="shared" si="51"/>
        <v>0</v>
      </c>
      <c r="Q230" s="150">
        <v>0</v>
      </c>
      <c r="R230" s="150">
        <f t="shared" si="52"/>
        <v>0</v>
      </c>
      <c r="S230" s="150">
        <v>0</v>
      </c>
      <c r="T230" s="151">
        <f t="shared" si="53"/>
        <v>0</v>
      </c>
      <c r="AR230" s="152" t="s">
        <v>259</v>
      </c>
      <c r="AT230" s="152" t="s">
        <v>319</v>
      </c>
      <c r="AU230" s="152" t="s">
        <v>87</v>
      </c>
      <c r="AY230" s="13" t="s">
        <v>317</v>
      </c>
      <c r="BE230" s="153">
        <f t="shared" si="54"/>
        <v>0</v>
      </c>
      <c r="BF230" s="153">
        <f t="shared" si="55"/>
        <v>0</v>
      </c>
      <c r="BG230" s="153">
        <f t="shared" si="56"/>
        <v>0</v>
      </c>
      <c r="BH230" s="153">
        <f t="shared" si="57"/>
        <v>0</v>
      </c>
      <c r="BI230" s="153">
        <f t="shared" si="58"/>
        <v>0</v>
      </c>
      <c r="BJ230" s="13" t="s">
        <v>87</v>
      </c>
      <c r="BK230" s="153">
        <f t="shared" si="59"/>
        <v>0</v>
      </c>
      <c r="BL230" s="13" t="s">
        <v>259</v>
      </c>
      <c r="BM230" s="152" t="s">
        <v>3086</v>
      </c>
    </row>
    <row r="231" spans="2:65" s="1" customFormat="1" ht="24.15" customHeight="1">
      <c r="B231" s="139"/>
      <c r="C231" s="140" t="s">
        <v>1303</v>
      </c>
      <c r="D231" s="140" t="s">
        <v>319</v>
      </c>
      <c r="E231" s="141" t="s">
        <v>3087</v>
      </c>
      <c r="F231" s="142" t="s">
        <v>3088</v>
      </c>
      <c r="G231" s="143" t="s">
        <v>375</v>
      </c>
      <c r="H231" s="144">
        <v>10.666</v>
      </c>
      <c r="I231" s="145"/>
      <c r="J231" s="146">
        <f t="shared" si="50"/>
        <v>0</v>
      </c>
      <c r="K231" s="147"/>
      <c r="L231" s="28"/>
      <c r="M231" s="148" t="s">
        <v>1</v>
      </c>
      <c r="N231" s="149" t="s">
        <v>41</v>
      </c>
      <c r="P231" s="150">
        <f t="shared" si="51"/>
        <v>0</v>
      </c>
      <c r="Q231" s="150">
        <v>3.4499999999999998E-5</v>
      </c>
      <c r="R231" s="150">
        <f t="shared" si="52"/>
        <v>3.6797700000000002E-4</v>
      </c>
      <c r="S231" s="150">
        <v>0</v>
      </c>
      <c r="T231" s="151">
        <f t="shared" si="53"/>
        <v>0</v>
      </c>
      <c r="AR231" s="152" t="s">
        <v>259</v>
      </c>
      <c r="AT231" s="152" t="s">
        <v>319</v>
      </c>
      <c r="AU231" s="152" t="s">
        <v>87</v>
      </c>
      <c r="AY231" s="13" t="s">
        <v>317</v>
      </c>
      <c r="BE231" s="153">
        <f t="shared" si="54"/>
        <v>0</v>
      </c>
      <c r="BF231" s="153">
        <f t="shared" si="55"/>
        <v>0</v>
      </c>
      <c r="BG231" s="153">
        <f t="shared" si="56"/>
        <v>0</v>
      </c>
      <c r="BH231" s="153">
        <f t="shared" si="57"/>
        <v>0</v>
      </c>
      <c r="BI231" s="153">
        <f t="shared" si="58"/>
        <v>0</v>
      </c>
      <c r="BJ231" s="13" t="s">
        <v>87</v>
      </c>
      <c r="BK231" s="153">
        <f t="shared" si="59"/>
        <v>0</v>
      </c>
      <c r="BL231" s="13" t="s">
        <v>259</v>
      </c>
      <c r="BM231" s="152" t="s">
        <v>3089</v>
      </c>
    </row>
    <row r="232" spans="2:65" s="1" customFormat="1" ht="16.5" customHeight="1">
      <c r="B232" s="139"/>
      <c r="C232" s="140" t="s">
        <v>1307</v>
      </c>
      <c r="D232" s="140" t="s">
        <v>319</v>
      </c>
      <c r="E232" s="141" t="s">
        <v>3090</v>
      </c>
      <c r="F232" s="142" t="s">
        <v>3091</v>
      </c>
      <c r="G232" s="143" t="s">
        <v>375</v>
      </c>
      <c r="H232" s="144">
        <v>102</v>
      </c>
      <c r="I232" s="145"/>
      <c r="J232" s="146">
        <f t="shared" si="50"/>
        <v>0</v>
      </c>
      <c r="K232" s="147"/>
      <c r="L232" s="28"/>
      <c r="M232" s="148" t="s">
        <v>1</v>
      </c>
      <c r="N232" s="149" t="s">
        <v>41</v>
      </c>
      <c r="P232" s="150">
        <f t="shared" si="51"/>
        <v>0</v>
      </c>
      <c r="Q232" s="150">
        <v>4.8999999999999998E-5</v>
      </c>
      <c r="R232" s="150">
        <f t="shared" si="52"/>
        <v>4.9979999999999998E-3</v>
      </c>
      <c r="S232" s="150">
        <v>0</v>
      </c>
      <c r="T232" s="151">
        <f t="shared" si="53"/>
        <v>0</v>
      </c>
      <c r="AR232" s="152" t="s">
        <v>259</v>
      </c>
      <c r="AT232" s="152" t="s">
        <v>319</v>
      </c>
      <c r="AU232" s="152" t="s">
        <v>87</v>
      </c>
      <c r="AY232" s="13" t="s">
        <v>317</v>
      </c>
      <c r="BE232" s="153">
        <f t="shared" si="54"/>
        <v>0</v>
      </c>
      <c r="BF232" s="153">
        <f t="shared" si="55"/>
        <v>0</v>
      </c>
      <c r="BG232" s="153">
        <f t="shared" si="56"/>
        <v>0</v>
      </c>
      <c r="BH232" s="153">
        <f t="shared" si="57"/>
        <v>0</v>
      </c>
      <c r="BI232" s="153">
        <f t="shared" si="58"/>
        <v>0</v>
      </c>
      <c r="BJ232" s="13" t="s">
        <v>87</v>
      </c>
      <c r="BK232" s="153">
        <f t="shared" si="59"/>
        <v>0</v>
      </c>
      <c r="BL232" s="13" t="s">
        <v>259</v>
      </c>
      <c r="BM232" s="152" t="s">
        <v>3092</v>
      </c>
    </row>
    <row r="233" spans="2:65" s="1" customFormat="1" ht="24.15" customHeight="1">
      <c r="B233" s="139"/>
      <c r="C233" s="140" t="s">
        <v>1312</v>
      </c>
      <c r="D233" s="140" t="s">
        <v>319</v>
      </c>
      <c r="E233" s="141" t="s">
        <v>2799</v>
      </c>
      <c r="F233" s="142" t="s">
        <v>2800</v>
      </c>
      <c r="G233" s="143" t="s">
        <v>375</v>
      </c>
      <c r="H233" s="144">
        <v>102</v>
      </c>
      <c r="I233" s="145"/>
      <c r="J233" s="146">
        <f t="shared" si="50"/>
        <v>0</v>
      </c>
      <c r="K233" s="147"/>
      <c r="L233" s="28"/>
      <c r="M233" s="148" t="s">
        <v>1</v>
      </c>
      <c r="N233" s="149" t="s">
        <v>41</v>
      </c>
      <c r="P233" s="150">
        <f t="shared" si="51"/>
        <v>0</v>
      </c>
      <c r="Q233" s="150">
        <v>0</v>
      </c>
      <c r="R233" s="150">
        <f t="shared" si="52"/>
        <v>0</v>
      </c>
      <c r="S233" s="150">
        <v>0</v>
      </c>
      <c r="T233" s="151">
        <f t="shared" si="53"/>
        <v>0</v>
      </c>
      <c r="AR233" s="152" t="s">
        <v>259</v>
      </c>
      <c r="AT233" s="152" t="s">
        <v>319</v>
      </c>
      <c r="AU233" s="152" t="s">
        <v>87</v>
      </c>
      <c r="AY233" s="13" t="s">
        <v>317</v>
      </c>
      <c r="BE233" s="153">
        <f t="shared" si="54"/>
        <v>0</v>
      </c>
      <c r="BF233" s="153">
        <f t="shared" si="55"/>
        <v>0</v>
      </c>
      <c r="BG233" s="153">
        <f t="shared" si="56"/>
        <v>0</v>
      </c>
      <c r="BH233" s="153">
        <f t="shared" si="57"/>
        <v>0</v>
      </c>
      <c r="BI233" s="153">
        <f t="shared" si="58"/>
        <v>0</v>
      </c>
      <c r="BJ233" s="13" t="s">
        <v>87</v>
      </c>
      <c r="BK233" s="153">
        <f t="shared" si="59"/>
        <v>0</v>
      </c>
      <c r="BL233" s="13" t="s">
        <v>259</v>
      </c>
      <c r="BM233" s="152" t="s">
        <v>3093</v>
      </c>
    </row>
    <row r="234" spans="2:65" s="11" customFormat="1" ht="22.8" customHeight="1">
      <c r="B234" s="127"/>
      <c r="D234" s="128" t="s">
        <v>74</v>
      </c>
      <c r="E234" s="137" t="s">
        <v>589</v>
      </c>
      <c r="F234" s="137" t="s">
        <v>2741</v>
      </c>
      <c r="I234" s="130"/>
      <c r="J234" s="138">
        <f>BK234</f>
        <v>0</v>
      </c>
      <c r="L234" s="127"/>
      <c r="M234" s="132"/>
      <c r="P234" s="133">
        <f>P235</f>
        <v>0</v>
      </c>
      <c r="R234" s="133">
        <f>R235</f>
        <v>0</v>
      </c>
      <c r="T234" s="134">
        <f>T235</f>
        <v>0</v>
      </c>
      <c r="AR234" s="128" t="s">
        <v>82</v>
      </c>
      <c r="AT234" s="135" t="s">
        <v>74</v>
      </c>
      <c r="AU234" s="135" t="s">
        <v>82</v>
      </c>
      <c r="AY234" s="128" t="s">
        <v>317</v>
      </c>
      <c r="BK234" s="136">
        <f>BK235</f>
        <v>0</v>
      </c>
    </row>
    <row r="235" spans="2:65" s="1" customFormat="1" ht="24.15" customHeight="1">
      <c r="B235" s="139"/>
      <c r="C235" s="140" t="s">
        <v>1316</v>
      </c>
      <c r="D235" s="140" t="s">
        <v>319</v>
      </c>
      <c r="E235" s="141" t="s">
        <v>2802</v>
      </c>
      <c r="F235" s="142" t="s">
        <v>2803</v>
      </c>
      <c r="G235" s="143" t="s">
        <v>356</v>
      </c>
      <c r="H235" s="144">
        <v>213.702</v>
      </c>
      <c r="I235" s="145"/>
      <c r="J235" s="146">
        <f>ROUND(I235*H235,2)</f>
        <v>0</v>
      </c>
      <c r="K235" s="147"/>
      <c r="L235" s="28"/>
      <c r="M235" s="148" t="s">
        <v>1</v>
      </c>
      <c r="N235" s="149" t="s">
        <v>41</v>
      </c>
      <c r="P235" s="150">
        <f>O235*H235</f>
        <v>0</v>
      </c>
      <c r="Q235" s="150">
        <v>0</v>
      </c>
      <c r="R235" s="150">
        <f>Q235*H235</f>
        <v>0</v>
      </c>
      <c r="S235" s="150">
        <v>0</v>
      </c>
      <c r="T235" s="151">
        <f>S235*H235</f>
        <v>0</v>
      </c>
      <c r="AR235" s="152" t="s">
        <v>259</v>
      </c>
      <c r="AT235" s="152" t="s">
        <v>319</v>
      </c>
      <c r="AU235" s="152" t="s">
        <v>87</v>
      </c>
      <c r="AY235" s="13" t="s">
        <v>317</v>
      </c>
      <c r="BE235" s="153">
        <f>IF(N235="základná",J235,0)</f>
        <v>0</v>
      </c>
      <c r="BF235" s="153">
        <f>IF(N235="znížená",J235,0)</f>
        <v>0</v>
      </c>
      <c r="BG235" s="153">
        <f>IF(N235="zákl. prenesená",J235,0)</f>
        <v>0</v>
      </c>
      <c r="BH235" s="153">
        <f>IF(N235="zníž. prenesená",J235,0)</f>
        <v>0</v>
      </c>
      <c r="BI235" s="153">
        <f>IF(N235="nulová",J235,0)</f>
        <v>0</v>
      </c>
      <c r="BJ235" s="13" t="s">
        <v>87</v>
      </c>
      <c r="BK235" s="153">
        <f>ROUND(I235*H235,2)</f>
        <v>0</v>
      </c>
      <c r="BL235" s="13" t="s">
        <v>259</v>
      </c>
      <c r="BM235" s="152" t="s">
        <v>3094</v>
      </c>
    </row>
    <row r="236" spans="2:65" s="11" customFormat="1" ht="25.95" customHeight="1">
      <c r="B236" s="127"/>
      <c r="D236" s="128" t="s">
        <v>74</v>
      </c>
      <c r="E236" s="129" t="s">
        <v>2372</v>
      </c>
      <c r="F236" s="129" t="s">
        <v>2373</v>
      </c>
      <c r="I236" s="130"/>
      <c r="J236" s="131">
        <f>BK236</f>
        <v>0</v>
      </c>
      <c r="L236" s="127"/>
      <c r="M236" s="132"/>
      <c r="P236" s="133">
        <f>P237+P253+P282+P298+P305+P317+P324+P327+P345+P350+P357+P359</f>
        <v>0</v>
      </c>
      <c r="R236" s="133">
        <f>R237+R253+R282+R298+R305+R317+R324+R327+R345+R350+R357+R359</f>
        <v>127.7063907993</v>
      </c>
      <c r="T236" s="134">
        <f>T237+T253+T282+T298+T305+T317+T324+T327+T345+T350+T357+T359</f>
        <v>0</v>
      </c>
      <c r="AR236" s="128" t="s">
        <v>87</v>
      </c>
      <c r="AT236" s="135" t="s">
        <v>74</v>
      </c>
      <c r="AU236" s="135" t="s">
        <v>75</v>
      </c>
      <c r="AY236" s="128" t="s">
        <v>317</v>
      </c>
      <c r="BK236" s="136">
        <f>BK237+BK253+BK282+BK298+BK305+BK317+BK324+BK327+BK345+BK350+BK357+BK359</f>
        <v>0</v>
      </c>
    </row>
    <row r="237" spans="2:65" s="11" customFormat="1" ht="22.8" customHeight="1">
      <c r="B237" s="127"/>
      <c r="D237" s="128" t="s">
        <v>74</v>
      </c>
      <c r="E237" s="137" t="s">
        <v>603</v>
      </c>
      <c r="F237" s="137" t="s">
        <v>2805</v>
      </c>
      <c r="I237" s="130"/>
      <c r="J237" s="138">
        <f>BK237</f>
        <v>0</v>
      </c>
      <c r="L237" s="127"/>
      <c r="M237" s="132"/>
      <c r="P237" s="133">
        <f>SUM(P238:P252)</f>
        <v>0</v>
      </c>
      <c r="R237" s="133">
        <f>SUM(R238:R252)</f>
        <v>1.2727688986000001</v>
      </c>
      <c r="T237" s="134">
        <f>SUM(T238:T252)</f>
        <v>0</v>
      </c>
      <c r="AR237" s="128" t="s">
        <v>87</v>
      </c>
      <c r="AT237" s="135" t="s">
        <v>74</v>
      </c>
      <c r="AU237" s="135" t="s">
        <v>82</v>
      </c>
      <c r="AY237" s="128" t="s">
        <v>317</v>
      </c>
      <c r="BK237" s="136">
        <f>SUM(BK238:BK252)</f>
        <v>0</v>
      </c>
    </row>
    <row r="238" spans="2:65" s="1" customFormat="1" ht="24.15" customHeight="1">
      <c r="B238" s="139"/>
      <c r="C238" s="140" t="s">
        <v>1320</v>
      </c>
      <c r="D238" s="140" t="s">
        <v>319</v>
      </c>
      <c r="E238" s="141" t="s">
        <v>3095</v>
      </c>
      <c r="F238" s="142" t="s">
        <v>3096</v>
      </c>
      <c r="G238" s="143" t="s">
        <v>375</v>
      </c>
      <c r="H238" s="144">
        <v>120</v>
      </c>
      <c r="I238" s="145"/>
      <c r="J238" s="146">
        <f t="shared" ref="J238:J244" si="60">ROUND(I238*H238,2)</f>
        <v>0</v>
      </c>
      <c r="K238" s="147"/>
      <c r="L238" s="28"/>
      <c r="M238" s="148" t="s">
        <v>1</v>
      </c>
      <c r="N238" s="149" t="s">
        <v>41</v>
      </c>
      <c r="P238" s="150">
        <f t="shared" ref="P238:P244" si="61">O238*H238</f>
        <v>0</v>
      </c>
      <c r="Q238" s="150">
        <v>0</v>
      </c>
      <c r="R238" s="150">
        <f t="shared" ref="R238:R244" si="62">Q238*H238</f>
        <v>0</v>
      </c>
      <c r="S238" s="150">
        <v>0</v>
      </c>
      <c r="T238" s="151">
        <f t="shared" ref="T238:T244" si="63">S238*H238</f>
        <v>0</v>
      </c>
      <c r="AR238" s="152" t="s">
        <v>372</v>
      </c>
      <c r="AT238" s="152" t="s">
        <v>319</v>
      </c>
      <c r="AU238" s="152" t="s">
        <v>87</v>
      </c>
      <c r="AY238" s="13" t="s">
        <v>317</v>
      </c>
      <c r="BE238" s="153">
        <f t="shared" ref="BE238:BE244" si="64">IF(N238="základná",J238,0)</f>
        <v>0</v>
      </c>
      <c r="BF238" s="153">
        <f t="shared" ref="BF238:BF244" si="65">IF(N238="znížená",J238,0)</f>
        <v>0</v>
      </c>
      <c r="BG238" s="153">
        <f t="shared" ref="BG238:BG244" si="66">IF(N238="zákl. prenesená",J238,0)</f>
        <v>0</v>
      </c>
      <c r="BH238" s="153">
        <f t="shared" ref="BH238:BH244" si="67">IF(N238="zníž. prenesená",J238,0)</f>
        <v>0</v>
      </c>
      <c r="BI238" s="153">
        <f t="shared" ref="BI238:BI244" si="68">IF(N238="nulová",J238,0)</f>
        <v>0</v>
      </c>
      <c r="BJ238" s="13" t="s">
        <v>87</v>
      </c>
      <c r="BK238" s="153">
        <f t="shared" ref="BK238:BK244" si="69">ROUND(I238*H238,2)</f>
        <v>0</v>
      </c>
      <c r="BL238" s="13" t="s">
        <v>372</v>
      </c>
      <c r="BM238" s="152" t="s">
        <v>3097</v>
      </c>
    </row>
    <row r="239" spans="2:65" s="1" customFormat="1" ht="16.5" customHeight="1">
      <c r="B239" s="139"/>
      <c r="C239" s="154" t="s">
        <v>1324</v>
      </c>
      <c r="D239" s="154" t="s">
        <v>353</v>
      </c>
      <c r="E239" s="155" t="s">
        <v>3098</v>
      </c>
      <c r="F239" s="156" t="s">
        <v>3099</v>
      </c>
      <c r="G239" s="157" t="s">
        <v>356</v>
      </c>
      <c r="H239" s="158">
        <v>3.5999999999999997E-2</v>
      </c>
      <c r="I239" s="159"/>
      <c r="J239" s="160">
        <f t="shared" si="60"/>
        <v>0</v>
      </c>
      <c r="K239" s="161"/>
      <c r="L239" s="162"/>
      <c r="M239" s="163" t="s">
        <v>1</v>
      </c>
      <c r="N239" s="164" t="s">
        <v>41</v>
      </c>
      <c r="P239" s="150">
        <f t="shared" si="61"/>
        <v>0</v>
      </c>
      <c r="Q239" s="150">
        <v>1</v>
      </c>
      <c r="R239" s="150">
        <f t="shared" si="62"/>
        <v>3.5999999999999997E-2</v>
      </c>
      <c r="S239" s="150">
        <v>0</v>
      </c>
      <c r="T239" s="151">
        <f t="shared" si="63"/>
        <v>0</v>
      </c>
      <c r="AR239" s="152" t="s">
        <v>529</v>
      </c>
      <c r="AT239" s="152" t="s">
        <v>353</v>
      </c>
      <c r="AU239" s="152" t="s">
        <v>87</v>
      </c>
      <c r="AY239" s="13" t="s">
        <v>317</v>
      </c>
      <c r="BE239" s="153">
        <f t="shared" si="64"/>
        <v>0</v>
      </c>
      <c r="BF239" s="153">
        <f t="shared" si="65"/>
        <v>0</v>
      </c>
      <c r="BG239" s="153">
        <f t="shared" si="66"/>
        <v>0</v>
      </c>
      <c r="BH239" s="153">
        <f t="shared" si="67"/>
        <v>0</v>
      </c>
      <c r="BI239" s="153">
        <f t="shared" si="68"/>
        <v>0</v>
      </c>
      <c r="BJ239" s="13" t="s">
        <v>87</v>
      </c>
      <c r="BK239" s="153">
        <f t="shared" si="69"/>
        <v>0</v>
      </c>
      <c r="BL239" s="13" t="s">
        <v>372</v>
      </c>
      <c r="BM239" s="152" t="s">
        <v>3100</v>
      </c>
    </row>
    <row r="240" spans="2:65" s="1" customFormat="1" ht="24.15" customHeight="1">
      <c r="B240" s="139"/>
      <c r="C240" s="140" t="s">
        <v>1328</v>
      </c>
      <c r="D240" s="140" t="s">
        <v>319</v>
      </c>
      <c r="E240" s="141" t="s">
        <v>3101</v>
      </c>
      <c r="F240" s="142" t="s">
        <v>3102</v>
      </c>
      <c r="G240" s="143" t="s">
        <v>375</v>
      </c>
      <c r="H240" s="144">
        <v>62.61</v>
      </c>
      <c r="I240" s="145"/>
      <c r="J240" s="146">
        <f t="shared" si="60"/>
        <v>0</v>
      </c>
      <c r="K240" s="147"/>
      <c r="L240" s="28"/>
      <c r="M240" s="148" t="s">
        <v>1</v>
      </c>
      <c r="N240" s="149" t="s">
        <v>41</v>
      </c>
      <c r="P240" s="150">
        <f t="shared" si="61"/>
        <v>0</v>
      </c>
      <c r="Q240" s="150">
        <v>0</v>
      </c>
      <c r="R240" s="150">
        <f t="shared" si="62"/>
        <v>0</v>
      </c>
      <c r="S240" s="150">
        <v>0</v>
      </c>
      <c r="T240" s="151">
        <f t="shared" si="63"/>
        <v>0</v>
      </c>
      <c r="AR240" s="152" t="s">
        <v>372</v>
      </c>
      <c r="AT240" s="152" t="s">
        <v>319</v>
      </c>
      <c r="AU240" s="152" t="s">
        <v>87</v>
      </c>
      <c r="AY240" s="13" t="s">
        <v>317</v>
      </c>
      <c r="BE240" s="153">
        <f t="shared" si="64"/>
        <v>0</v>
      </c>
      <c r="BF240" s="153">
        <f t="shared" si="65"/>
        <v>0</v>
      </c>
      <c r="BG240" s="153">
        <f t="shared" si="66"/>
        <v>0</v>
      </c>
      <c r="BH240" s="153">
        <f t="shared" si="67"/>
        <v>0</v>
      </c>
      <c r="BI240" s="153">
        <f t="shared" si="68"/>
        <v>0</v>
      </c>
      <c r="BJ240" s="13" t="s">
        <v>87</v>
      </c>
      <c r="BK240" s="153">
        <f t="shared" si="69"/>
        <v>0</v>
      </c>
      <c r="BL240" s="13" t="s">
        <v>372</v>
      </c>
      <c r="BM240" s="152" t="s">
        <v>3103</v>
      </c>
    </row>
    <row r="241" spans="2:65" s="1" customFormat="1" ht="16.5" customHeight="1">
      <c r="B241" s="139"/>
      <c r="C241" s="154" t="s">
        <v>1330</v>
      </c>
      <c r="D241" s="154" t="s">
        <v>353</v>
      </c>
      <c r="E241" s="155" t="s">
        <v>3098</v>
      </c>
      <c r="F241" s="156" t="s">
        <v>3099</v>
      </c>
      <c r="G241" s="157" t="s">
        <v>356</v>
      </c>
      <c r="H241" s="158">
        <v>2.1999999999999999E-2</v>
      </c>
      <c r="I241" s="159"/>
      <c r="J241" s="160">
        <f t="shared" si="60"/>
        <v>0</v>
      </c>
      <c r="K241" s="161"/>
      <c r="L241" s="162"/>
      <c r="M241" s="163" t="s">
        <v>1</v>
      </c>
      <c r="N241" s="164" t="s">
        <v>41</v>
      </c>
      <c r="P241" s="150">
        <f t="shared" si="61"/>
        <v>0</v>
      </c>
      <c r="Q241" s="150">
        <v>1</v>
      </c>
      <c r="R241" s="150">
        <f t="shared" si="62"/>
        <v>2.1999999999999999E-2</v>
      </c>
      <c r="S241" s="150">
        <v>0</v>
      </c>
      <c r="T241" s="151">
        <f t="shared" si="63"/>
        <v>0</v>
      </c>
      <c r="AR241" s="152" t="s">
        <v>529</v>
      </c>
      <c r="AT241" s="152" t="s">
        <v>353</v>
      </c>
      <c r="AU241" s="152" t="s">
        <v>87</v>
      </c>
      <c r="AY241" s="13" t="s">
        <v>317</v>
      </c>
      <c r="BE241" s="153">
        <f t="shared" si="64"/>
        <v>0</v>
      </c>
      <c r="BF241" s="153">
        <f t="shared" si="65"/>
        <v>0</v>
      </c>
      <c r="BG241" s="153">
        <f t="shared" si="66"/>
        <v>0</v>
      </c>
      <c r="BH241" s="153">
        <f t="shared" si="67"/>
        <v>0</v>
      </c>
      <c r="BI241" s="153">
        <f t="shared" si="68"/>
        <v>0</v>
      </c>
      <c r="BJ241" s="13" t="s">
        <v>87</v>
      </c>
      <c r="BK241" s="153">
        <f t="shared" si="69"/>
        <v>0</v>
      </c>
      <c r="BL241" s="13" t="s">
        <v>372</v>
      </c>
      <c r="BM241" s="152" t="s">
        <v>3104</v>
      </c>
    </row>
    <row r="242" spans="2:65" s="1" customFormat="1" ht="24.15" customHeight="1">
      <c r="B242" s="139"/>
      <c r="C242" s="140" t="s">
        <v>1334</v>
      </c>
      <c r="D242" s="140" t="s">
        <v>319</v>
      </c>
      <c r="E242" s="141" t="s">
        <v>3105</v>
      </c>
      <c r="F242" s="142" t="s">
        <v>3106</v>
      </c>
      <c r="G242" s="143" t="s">
        <v>375</v>
      </c>
      <c r="H242" s="144">
        <v>21.66</v>
      </c>
      <c r="I242" s="145"/>
      <c r="J242" s="146">
        <f t="shared" si="60"/>
        <v>0</v>
      </c>
      <c r="K242" s="147"/>
      <c r="L242" s="28"/>
      <c r="M242" s="148" t="s">
        <v>1</v>
      </c>
      <c r="N242" s="149" t="s">
        <v>41</v>
      </c>
      <c r="P242" s="150">
        <f t="shared" si="61"/>
        <v>0</v>
      </c>
      <c r="Q242" s="150">
        <v>7.5000000000000002E-4</v>
      </c>
      <c r="R242" s="150">
        <f t="shared" si="62"/>
        <v>1.6244999999999999E-2</v>
      </c>
      <c r="S242" s="150">
        <v>0</v>
      </c>
      <c r="T242" s="151">
        <f t="shared" si="63"/>
        <v>0</v>
      </c>
      <c r="AR242" s="152" t="s">
        <v>372</v>
      </c>
      <c r="AT242" s="152" t="s">
        <v>319</v>
      </c>
      <c r="AU242" s="152" t="s">
        <v>87</v>
      </c>
      <c r="AY242" s="13" t="s">
        <v>317</v>
      </c>
      <c r="BE242" s="153">
        <f t="shared" si="64"/>
        <v>0</v>
      </c>
      <c r="BF242" s="153">
        <f t="shared" si="65"/>
        <v>0</v>
      </c>
      <c r="BG242" s="153">
        <f t="shared" si="66"/>
        <v>0</v>
      </c>
      <c r="BH242" s="153">
        <f t="shared" si="67"/>
        <v>0</v>
      </c>
      <c r="BI242" s="153">
        <f t="shared" si="68"/>
        <v>0</v>
      </c>
      <c r="BJ242" s="13" t="s">
        <v>87</v>
      </c>
      <c r="BK242" s="153">
        <f t="shared" si="69"/>
        <v>0</v>
      </c>
      <c r="BL242" s="13" t="s">
        <v>372</v>
      </c>
      <c r="BM242" s="152" t="s">
        <v>3107</v>
      </c>
    </row>
    <row r="243" spans="2:65" s="1" customFormat="1" ht="37.799999999999997" customHeight="1">
      <c r="B243" s="139"/>
      <c r="C243" s="154" t="s">
        <v>1336</v>
      </c>
      <c r="D243" s="154" t="s">
        <v>353</v>
      </c>
      <c r="E243" s="155" t="s">
        <v>3108</v>
      </c>
      <c r="F243" s="156" t="s">
        <v>3109</v>
      </c>
      <c r="G243" s="157" t="s">
        <v>375</v>
      </c>
      <c r="H243" s="158">
        <v>24.908999999999999</v>
      </c>
      <c r="I243" s="159"/>
      <c r="J243" s="160">
        <f t="shared" si="60"/>
        <v>0</v>
      </c>
      <c r="K243" s="161"/>
      <c r="L243" s="162"/>
      <c r="M243" s="163" t="s">
        <v>1</v>
      </c>
      <c r="N243" s="164" t="s">
        <v>41</v>
      </c>
      <c r="P243" s="150">
        <f t="shared" si="61"/>
        <v>0</v>
      </c>
      <c r="Q243" s="150">
        <v>2E-3</v>
      </c>
      <c r="R243" s="150">
        <f t="shared" si="62"/>
        <v>4.9818000000000001E-2</v>
      </c>
      <c r="S243" s="150">
        <v>0</v>
      </c>
      <c r="T243" s="151">
        <f t="shared" si="63"/>
        <v>0</v>
      </c>
      <c r="AR243" s="152" t="s">
        <v>529</v>
      </c>
      <c r="AT243" s="152" t="s">
        <v>353</v>
      </c>
      <c r="AU243" s="152" t="s">
        <v>87</v>
      </c>
      <c r="AY243" s="13" t="s">
        <v>317</v>
      </c>
      <c r="BE243" s="153">
        <f t="shared" si="64"/>
        <v>0</v>
      </c>
      <c r="BF243" s="153">
        <f t="shared" si="65"/>
        <v>0</v>
      </c>
      <c r="BG243" s="153">
        <f t="shared" si="66"/>
        <v>0</v>
      </c>
      <c r="BH243" s="153">
        <f t="shared" si="67"/>
        <v>0</v>
      </c>
      <c r="BI243" s="153">
        <f t="shared" si="68"/>
        <v>0</v>
      </c>
      <c r="BJ243" s="13" t="s">
        <v>87</v>
      </c>
      <c r="BK243" s="153">
        <f t="shared" si="69"/>
        <v>0</v>
      </c>
      <c r="BL243" s="13" t="s">
        <v>372</v>
      </c>
      <c r="BM243" s="152" t="s">
        <v>3110</v>
      </c>
    </row>
    <row r="244" spans="2:65" s="1" customFormat="1" ht="16.5" customHeight="1">
      <c r="B244" s="139"/>
      <c r="C244" s="154" t="s">
        <v>1340</v>
      </c>
      <c r="D244" s="154" t="s">
        <v>353</v>
      </c>
      <c r="E244" s="155" t="s">
        <v>3111</v>
      </c>
      <c r="F244" s="156" t="s">
        <v>3112</v>
      </c>
      <c r="G244" s="157" t="s">
        <v>433</v>
      </c>
      <c r="H244" s="158">
        <v>18.05</v>
      </c>
      <c r="I244" s="159"/>
      <c r="J244" s="160">
        <f t="shared" si="60"/>
        <v>0</v>
      </c>
      <c r="K244" s="161"/>
      <c r="L244" s="162"/>
      <c r="M244" s="163" t="s">
        <v>1</v>
      </c>
      <c r="N244" s="164" t="s">
        <v>41</v>
      </c>
      <c r="P244" s="150">
        <f t="shared" si="61"/>
        <v>0</v>
      </c>
      <c r="Q244" s="150">
        <v>0</v>
      </c>
      <c r="R244" s="150">
        <f t="shared" si="62"/>
        <v>0</v>
      </c>
      <c r="S244" s="150">
        <v>0</v>
      </c>
      <c r="T244" s="151">
        <f t="shared" si="63"/>
        <v>0</v>
      </c>
      <c r="AR244" s="152" t="s">
        <v>529</v>
      </c>
      <c r="AT244" s="152" t="s">
        <v>353</v>
      </c>
      <c r="AU244" s="152" t="s">
        <v>87</v>
      </c>
      <c r="AY244" s="13" t="s">
        <v>317</v>
      </c>
      <c r="BE244" s="153">
        <f t="shared" si="64"/>
        <v>0</v>
      </c>
      <c r="BF244" s="153">
        <f t="shared" si="65"/>
        <v>0</v>
      </c>
      <c r="BG244" s="153">
        <f t="shared" si="66"/>
        <v>0</v>
      </c>
      <c r="BH244" s="153">
        <f t="shared" si="67"/>
        <v>0</v>
      </c>
      <c r="BI244" s="153">
        <f t="shared" si="68"/>
        <v>0</v>
      </c>
      <c r="BJ244" s="13" t="s">
        <v>87</v>
      </c>
      <c r="BK244" s="153">
        <f t="shared" si="69"/>
        <v>0</v>
      </c>
      <c r="BL244" s="13" t="s">
        <v>372</v>
      </c>
      <c r="BM244" s="152" t="s">
        <v>3113</v>
      </c>
    </row>
    <row r="245" spans="2:65" s="1" customFormat="1" ht="19.2">
      <c r="B245" s="28"/>
      <c r="D245" s="170" t="s">
        <v>484</v>
      </c>
      <c r="F245" s="171" t="s">
        <v>3114</v>
      </c>
      <c r="I245" s="172"/>
      <c r="L245" s="28"/>
      <c r="M245" s="173"/>
      <c r="T245" s="55"/>
      <c r="AT245" s="13" t="s">
        <v>484</v>
      </c>
      <c r="AU245" s="13" t="s">
        <v>87</v>
      </c>
    </row>
    <row r="246" spans="2:65" s="1" customFormat="1" ht="24.15" customHeight="1">
      <c r="B246" s="139"/>
      <c r="C246" s="140" t="s">
        <v>1344</v>
      </c>
      <c r="D246" s="140" t="s">
        <v>319</v>
      </c>
      <c r="E246" s="141" t="s">
        <v>3115</v>
      </c>
      <c r="F246" s="142" t="s">
        <v>3116</v>
      </c>
      <c r="G246" s="143" t="s">
        <v>375</v>
      </c>
      <c r="H246" s="144">
        <v>120</v>
      </c>
      <c r="I246" s="145"/>
      <c r="J246" s="146">
        <f t="shared" ref="J246:J252" si="70">ROUND(I246*H246,2)</f>
        <v>0</v>
      </c>
      <c r="K246" s="147"/>
      <c r="L246" s="28"/>
      <c r="M246" s="148" t="s">
        <v>1</v>
      </c>
      <c r="N246" s="149" t="s">
        <v>41</v>
      </c>
      <c r="P246" s="150">
        <f t="shared" ref="P246:P252" si="71">O246*H246</f>
        <v>0</v>
      </c>
      <c r="Q246" s="150">
        <v>5.4226000000000003E-4</v>
      </c>
      <c r="R246" s="150">
        <f t="shared" ref="R246:R252" si="72">Q246*H246</f>
        <v>6.507120000000001E-2</v>
      </c>
      <c r="S246" s="150">
        <v>0</v>
      </c>
      <c r="T246" s="151">
        <f t="shared" ref="T246:T252" si="73">S246*H246</f>
        <v>0</v>
      </c>
      <c r="AR246" s="152" t="s">
        <v>372</v>
      </c>
      <c r="AT246" s="152" t="s">
        <v>319</v>
      </c>
      <c r="AU246" s="152" t="s">
        <v>87</v>
      </c>
      <c r="AY246" s="13" t="s">
        <v>317</v>
      </c>
      <c r="BE246" s="153">
        <f t="shared" ref="BE246:BE252" si="74">IF(N246="základná",J246,0)</f>
        <v>0</v>
      </c>
      <c r="BF246" s="153">
        <f t="shared" ref="BF246:BF252" si="75">IF(N246="znížená",J246,0)</f>
        <v>0</v>
      </c>
      <c r="BG246" s="153">
        <f t="shared" ref="BG246:BG252" si="76">IF(N246="zákl. prenesená",J246,0)</f>
        <v>0</v>
      </c>
      <c r="BH246" s="153">
        <f t="shared" ref="BH246:BH252" si="77">IF(N246="zníž. prenesená",J246,0)</f>
        <v>0</v>
      </c>
      <c r="BI246" s="153">
        <f t="shared" ref="BI246:BI252" si="78">IF(N246="nulová",J246,0)</f>
        <v>0</v>
      </c>
      <c r="BJ246" s="13" t="s">
        <v>87</v>
      </c>
      <c r="BK246" s="153">
        <f t="shared" ref="BK246:BK252" si="79">ROUND(I246*H246,2)</f>
        <v>0</v>
      </c>
      <c r="BL246" s="13" t="s">
        <v>372</v>
      </c>
      <c r="BM246" s="152" t="s">
        <v>3117</v>
      </c>
    </row>
    <row r="247" spans="2:65" s="1" customFormat="1" ht="24.15" customHeight="1">
      <c r="B247" s="139"/>
      <c r="C247" s="154" t="s">
        <v>1347</v>
      </c>
      <c r="D247" s="154" t="s">
        <v>353</v>
      </c>
      <c r="E247" s="155" t="s">
        <v>3118</v>
      </c>
      <c r="F247" s="156" t="s">
        <v>3119</v>
      </c>
      <c r="G247" s="157" t="s">
        <v>375</v>
      </c>
      <c r="H247" s="158">
        <v>138</v>
      </c>
      <c r="I247" s="159"/>
      <c r="J247" s="160">
        <f t="shared" si="70"/>
        <v>0</v>
      </c>
      <c r="K247" s="161"/>
      <c r="L247" s="162"/>
      <c r="M247" s="163" t="s">
        <v>1</v>
      </c>
      <c r="N247" s="164" t="s">
        <v>41</v>
      </c>
      <c r="P247" s="150">
        <f t="shared" si="71"/>
        <v>0</v>
      </c>
      <c r="Q247" s="150">
        <v>4.2500000000000003E-3</v>
      </c>
      <c r="R247" s="150">
        <f t="shared" si="72"/>
        <v>0.58650000000000002</v>
      </c>
      <c r="S247" s="150">
        <v>0</v>
      </c>
      <c r="T247" s="151">
        <f t="shared" si="73"/>
        <v>0</v>
      </c>
      <c r="AR247" s="152" t="s">
        <v>529</v>
      </c>
      <c r="AT247" s="152" t="s">
        <v>353</v>
      </c>
      <c r="AU247" s="152" t="s">
        <v>87</v>
      </c>
      <c r="AY247" s="13" t="s">
        <v>317</v>
      </c>
      <c r="BE247" s="153">
        <f t="shared" si="74"/>
        <v>0</v>
      </c>
      <c r="BF247" s="153">
        <f t="shared" si="75"/>
        <v>0</v>
      </c>
      <c r="BG247" s="153">
        <f t="shared" si="76"/>
        <v>0</v>
      </c>
      <c r="BH247" s="153">
        <f t="shared" si="77"/>
        <v>0</v>
      </c>
      <c r="BI247" s="153">
        <f t="shared" si="78"/>
        <v>0</v>
      </c>
      <c r="BJ247" s="13" t="s">
        <v>87</v>
      </c>
      <c r="BK247" s="153">
        <f t="shared" si="79"/>
        <v>0</v>
      </c>
      <c r="BL247" s="13" t="s">
        <v>372</v>
      </c>
      <c r="BM247" s="152" t="s">
        <v>3120</v>
      </c>
    </row>
    <row r="248" spans="2:65" s="1" customFormat="1" ht="24.15" customHeight="1">
      <c r="B248" s="139"/>
      <c r="C248" s="140" t="s">
        <v>1349</v>
      </c>
      <c r="D248" s="140" t="s">
        <v>319</v>
      </c>
      <c r="E248" s="141" t="s">
        <v>3121</v>
      </c>
      <c r="F248" s="142" t="s">
        <v>3122</v>
      </c>
      <c r="G248" s="143" t="s">
        <v>375</v>
      </c>
      <c r="H248" s="144">
        <v>62.61</v>
      </c>
      <c r="I248" s="145"/>
      <c r="J248" s="146">
        <f t="shared" si="70"/>
        <v>0</v>
      </c>
      <c r="K248" s="147"/>
      <c r="L248" s="28"/>
      <c r="M248" s="148" t="s">
        <v>1</v>
      </c>
      <c r="N248" s="149" t="s">
        <v>41</v>
      </c>
      <c r="P248" s="150">
        <f t="shared" si="71"/>
        <v>0</v>
      </c>
      <c r="Q248" s="150">
        <v>5.4226000000000003E-4</v>
      </c>
      <c r="R248" s="150">
        <f t="shared" si="72"/>
        <v>3.3950898600000001E-2</v>
      </c>
      <c r="S248" s="150">
        <v>0</v>
      </c>
      <c r="T248" s="151">
        <f t="shared" si="73"/>
        <v>0</v>
      </c>
      <c r="AR248" s="152" t="s">
        <v>372</v>
      </c>
      <c r="AT248" s="152" t="s">
        <v>319</v>
      </c>
      <c r="AU248" s="152" t="s">
        <v>87</v>
      </c>
      <c r="AY248" s="13" t="s">
        <v>317</v>
      </c>
      <c r="BE248" s="153">
        <f t="shared" si="74"/>
        <v>0</v>
      </c>
      <c r="BF248" s="153">
        <f t="shared" si="75"/>
        <v>0</v>
      </c>
      <c r="BG248" s="153">
        <f t="shared" si="76"/>
        <v>0</v>
      </c>
      <c r="BH248" s="153">
        <f t="shared" si="77"/>
        <v>0</v>
      </c>
      <c r="BI248" s="153">
        <f t="shared" si="78"/>
        <v>0</v>
      </c>
      <c r="BJ248" s="13" t="s">
        <v>87</v>
      </c>
      <c r="BK248" s="153">
        <f t="shared" si="79"/>
        <v>0</v>
      </c>
      <c r="BL248" s="13" t="s">
        <v>372</v>
      </c>
      <c r="BM248" s="152" t="s">
        <v>3123</v>
      </c>
    </row>
    <row r="249" spans="2:65" s="1" customFormat="1" ht="24.15" customHeight="1">
      <c r="B249" s="139"/>
      <c r="C249" s="154" t="s">
        <v>1353</v>
      </c>
      <c r="D249" s="154" t="s">
        <v>353</v>
      </c>
      <c r="E249" s="155" t="s">
        <v>3118</v>
      </c>
      <c r="F249" s="156" t="s">
        <v>3119</v>
      </c>
      <c r="G249" s="157" t="s">
        <v>375</v>
      </c>
      <c r="H249" s="158">
        <v>75.132000000000005</v>
      </c>
      <c r="I249" s="159"/>
      <c r="J249" s="160">
        <f t="shared" si="70"/>
        <v>0</v>
      </c>
      <c r="K249" s="161"/>
      <c r="L249" s="162"/>
      <c r="M249" s="163" t="s">
        <v>1</v>
      </c>
      <c r="N249" s="164" t="s">
        <v>41</v>
      </c>
      <c r="P249" s="150">
        <f t="shared" si="71"/>
        <v>0</v>
      </c>
      <c r="Q249" s="150">
        <v>4.2500000000000003E-3</v>
      </c>
      <c r="R249" s="150">
        <f t="shared" si="72"/>
        <v>0.31931100000000007</v>
      </c>
      <c r="S249" s="150">
        <v>0</v>
      </c>
      <c r="T249" s="151">
        <f t="shared" si="73"/>
        <v>0</v>
      </c>
      <c r="AR249" s="152" t="s">
        <v>529</v>
      </c>
      <c r="AT249" s="152" t="s">
        <v>353</v>
      </c>
      <c r="AU249" s="152" t="s">
        <v>87</v>
      </c>
      <c r="AY249" s="13" t="s">
        <v>317</v>
      </c>
      <c r="BE249" s="153">
        <f t="shared" si="74"/>
        <v>0</v>
      </c>
      <c r="BF249" s="153">
        <f t="shared" si="75"/>
        <v>0</v>
      </c>
      <c r="BG249" s="153">
        <f t="shared" si="76"/>
        <v>0</v>
      </c>
      <c r="BH249" s="153">
        <f t="shared" si="77"/>
        <v>0</v>
      </c>
      <c r="BI249" s="153">
        <f t="shared" si="78"/>
        <v>0</v>
      </c>
      <c r="BJ249" s="13" t="s">
        <v>87</v>
      </c>
      <c r="BK249" s="153">
        <f t="shared" si="79"/>
        <v>0</v>
      </c>
      <c r="BL249" s="13" t="s">
        <v>372</v>
      </c>
      <c r="BM249" s="152" t="s">
        <v>3124</v>
      </c>
    </row>
    <row r="250" spans="2:65" s="1" customFormat="1" ht="44.25" customHeight="1">
      <c r="B250" s="139"/>
      <c r="C250" s="140" t="s">
        <v>1357</v>
      </c>
      <c r="D250" s="140" t="s">
        <v>319</v>
      </c>
      <c r="E250" s="141" t="s">
        <v>3125</v>
      </c>
      <c r="F250" s="142" t="s">
        <v>3126</v>
      </c>
      <c r="G250" s="143" t="s">
        <v>375</v>
      </c>
      <c r="H250" s="144">
        <v>14.3</v>
      </c>
      <c r="I250" s="145"/>
      <c r="J250" s="146">
        <f t="shared" si="70"/>
        <v>0</v>
      </c>
      <c r="K250" s="147"/>
      <c r="L250" s="28"/>
      <c r="M250" s="148" t="s">
        <v>1</v>
      </c>
      <c r="N250" s="149" t="s">
        <v>41</v>
      </c>
      <c r="P250" s="150">
        <f t="shared" si="71"/>
        <v>0</v>
      </c>
      <c r="Q250" s="150">
        <v>4.5300000000000002E-3</v>
      </c>
      <c r="R250" s="150">
        <f t="shared" si="72"/>
        <v>6.4779000000000003E-2</v>
      </c>
      <c r="S250" s="150">
        <v>0</v>
      </c>
      <c r="T250" s="151">
        <f t="shared" si="73"/>
        <v>0</v>
      </c>
      <c r="AR250" s="152" t="s">
        <v>372</v>
      </c>
      <c r="AT250" s="152" t="s">
        <v>319</v>
      </c>
      <c r="AU250" s="152" t="s">
        <v>87</v>
      </c>
      <c r="AY250" s="13" t="s">
        <v>317</v>
      </c>
      <c r="BE250" s="153">
        <f t="shared" si="74"/>
        <v>0</v>
      </c>
      <c r="BF250" s="153">
        <f t="shared" si="75"/>
        <v>0</v>
      </c>
      <c r="BG250" s="153">
        <f t="shared" si="76"/>
        <v>0</v>
      </c>
      <c r="BH250" s="153">
        <f t="shared" si="77"/>
        <v>0</v>
      </c>
      <c r="BI250" s="153">
        <f t="shared" si="78"/>
        <v>0</v>
      </c>
      <c r="BJ250" s="13" t="s">
        <v>87</v>
      </c>
      <c r="BK250" s="153">
        <f t="shared" si="79"/>
        <v>0</v>
      </c>
      <c r="BL250" s="13" t="s">
        <v>372</v>
      </c>
      <c r="BM250" s="152" t="s">
        <v>3127</v>
      </c>
    </row>
    <row r="251" spans="2:65" s="1" customFormat="1" ht="44.25" customHeight="1">
      <c r="B251" s="139"/>
      <c r="C251" s="140" t="s">
        <v>1361</v>
      </c>
      <c r="D251" s="140" t="s">
        <v>319</v>
      </c>
      <c r="E251" s="141" t="s">
        <v>3128</v>
      </c>
      <c r="F251" s="142" t="s">
        <v>3129</v>
      </c>
      <c r="G251" s="143" t="s">
        <v>375</v>
      </c>
      <c r="H251" s="144">
        <v>17.46</v>
      </c>
      <c r="I251" s="145"/>
      <c r="J251" s="146">
        <f t="shared" si="70"/>
        <v>0</v>
      </c>
      <c r="K251" s="147"/>
      <c r="L251" s="28"/>
      <c r="M251" s="148" t="s">
        <v>1</v>
      </c>
      <c r="N251" s="149" t="s">
        <v>41</v>
      </c>
      <c r="P251" s="150">
        <f t="shared" si="71"/>
        <v>0</v>
      </c>
      <c r="Q251" s="150">
        <v>4.5300000000000002E-3</v>
      </c>
      <c r="R251" s="150">
        <f t="shared" si="72"/>
        <v>7.9093800000000006E-2</v>
      </c>
      <c r="S251" s="150">
        <v>0</v>
      </c>
      <c r="T251" s="151">
        <f t="shared" si="73"/>
        <v>0</v>
      </c>
      <c r="AR251" s="152" t="s">
        <v>372</v>
      </c>
      <c r="AT251" s="152" t="s">
        <v>319</v>
      </c>
      <c r="AU251" s="152" t="s">
        <v>87</v>
      </c>
      <c r="AY251" s="13" t="s">
        <v>317</v>
      </c>
      <c r="BE251" s="153">
        <f t="shared" si="74"/>
        <v>0</v>
      </c>
      <c r="BF251" s="153">
        <f t="shared" si="75"/>
        <v>0</v>
      </c>
      <c r="BG251" s="153">
        <f t="shared" si="76"/>
        <v>0</v>
      </c>
      <c r="BH251" s="153">
        <f t="shared" si="77"/>
        <v>0</v>
      </c>
      <c r="BI251" s="153">
        <f t="shared" si="78"/>
        <v>0</v>
      </c>
      <c r="BJ251" s="13" t="s">
        <v>87</v>
      </c>
      <c r="BK251" s="153">
        <f t="shared" si="79"/>
        <v>0</v>
      </c>
      <c r="BL251" s="13" t="s">
        <v>372</v>
      </c>
      <c r="BM251" s="152" t="s">
        <v>3130</v>
      </c>
    </row>
    <row r="252" spans="2:65" s="1" customFormat="1" ht="24.15" customHeight="1">
      <c r="B252" s="139"/>
      <c r="C252" s="140" t="s">
        <v>1365</v>
      </c>
      <c r="D252" s="140" t="s">
        <v>319</v>
      </c>
      <c r="E252" s="141" t="s">
        <v>2809</v>
      </c>
      <c r="F252" s="142" t="s">
        <v>2810</v>
      </c>
      <c r="G252" s="143" t="s">
        <v>652</v>
      </c>
      <c r="H252" s="176"/>
      <c r="I252" s="145"/>
      <c r="J252" s="146">
        <f t="shared" si="70"/>
        <v>0</v>
      </c>
      <c r="K252" s="147"/>
      <c r="L252" s="28"/>
      <c r="M252" s="148" t="s">
        <v>1</v>
      </c>
      <c r="N252" s="149" t="s">
        <v>41</v>
      </c>
      <c r="P252" s="150">
        <f t="shared" si="71"/>
        <v>0</v>
      </c>
      <c r="Q252" s="150">
        <v>0</v>
      </c>
      <c r="R252" s="150">
        <f t="shared" si="72"/>
        <v>0</v>
      </c>
      <c r="S252" s="150">
        <v>0</v>
      </c>
      <c r="T252" s="151">
        <f t="shared" si="73"/>
        <v>0</v>
      </c>
      <c r="AR252" s="152" t="s">
        <v>372</v>
      </c>
      <c r="AT252" s="152" t="s">
        <v>319</v>
      </c>
      <c r="AU252" s="152" t="s">
        <v>87</v>
      </c>
      <c r="AY252" s="13" t="s">
        <v>317</v>
      </c>
      <c r="BE252" s="153">
        <f t="shared" si="74"/>
        <v>0</v>
      </c>
      <c r="BF252" s="153">
        <f t="shared" si="75"/>
        <v>0</v>
      </c>
      <c r="BG252" s="153">
        <f t="shared" si="76"/>
        <v>0</v>
      </c>
      <c r="BH252" s="153">
        <f t="shared" si="77"/>
        <v>0</v>
      </c>
      <c r="BI252" s="153">
        <f t="shared" si="78"/>
        <v>0</v>
      </c>
      <c r="BJ252" s="13" t="s">
        <v>87</v>
      </c>
      <c r="BK252" s="153">
        <f t="shared" si="79"/>
        <v>0</v>
      </c>
      <c r="BL252" s="13" t="s">
        <v>372</v>
      </c>
      <c r="BM252" s="152" t="s">
        <v>3131</v>
      </c>
    </row>
    <row r="253" spans="2:65" s="11" customFormat="1" ht="22.8" customHeight="1">
      <c r="B253" s="127"/>
      <c r="D253" s="128" t="s">
        <v>74</v>
      </c>
      <c r="E253" s="137" t="s">
        <v>1310</v>
      </c>
      <c r="F253" s="137" t="s">
        <v>3132</v>
      </c>
      <c r="I253" s="130"/>
      <c r="J253" s="138">
        <f>BK253</f>
        <v>0</v>
      </c>
      <c r="L253" s="127"/>
      <c r="M253" s="132"/>
      <c r="P253" s="133">
        <f>SUM(P254:P281)</f>
        <v>0</v>
      </c>
      <c r="R253" s="133">
        <f>SUM(R254:R281)</f>
        <v>17.130055726600002</v>
      </c>
      <c r="T253" s="134">
        <f>SUM(T254:T281)</f>
        <v>0</v>
      </c>
      <c r="AR253" s="128" t="s">
        <v>87</v>
      </c>
      <c r="AT253" s="135" t="s">
        <v>74</v>
      </c>
      <c r="AU253" s="135" t="s">
        <v>82</v>
      </c>
      <c r="AY253" s="128" t="s">
        <v>317</v>
      </c>
      <c r="BK253" s="136">
        <f>SUM(BK254:BK281)</f>
        <v>0</v>
      </c>
    </row>
    <row r="254" spans="2:65" s="1" customFormat="1" ht="24.15" customHeight="1">
      <c r="B254" s="139"/>
      <c r="C254" s="140" t="s">
        <v>1369</v>
      </c>
      <c r="D254" s="140" t="s">
        <v>319</v>
      </c>
      <c r="E254" s="141" t="s">
        <v>3133</v>
      </c>
      <c r="F254" s="142" t="s">
        <v>2859</v>
      </c>
      <c r="G254" s="143" t="s">
        <v>452</v>
      </c>
      <c r="H254" s="144">
        <v>56.6</v>
      </c>
      <c r="I254" s="145"/>
      <c r="J254" s="146">
        <f t="shared" ref="J254:J281" si="80">ROUND(I254*H254,2)</f>
        <v>0</v>
      </c>
      <c r="K254" s="147"/>
      <c r="L254" s="28"/>
      <c r="M254" s="148" t="s">
        <v>1</v>
      </c>
      <c r="N254" s="149" t="s">
        <v>41</v>
      </c>
      <c r="P254" s="150">
        <f t="shared" ref="P254:P281" si="81">O254*H254</f>
        <v>0</v>
      </c>
      <c r="Q254" s="150">
        <v>0</v>
      </c>
      <c r="R254" s="150">
        <f t="shared" ref="R254:R281" si="82">Q254*H254</f>
        <v>0</v>
      </c>
      <c r="S254" s="150">
        <v>0</v>
      </c>
      <c r="T254" s="151">
        <f t="shared" ref="T254:T281" si="83">S254*H254</f>
        <v>0</v>
      </c>
      <c r="AR254" s="152" t="s">
        <v>372</v>
      </c>
      <c r="AT254" s="152" t="s">
        <v>319</v>
      </c>
      <c r="AU254" s="152" t="s">
        <v>87</v>
      </c>
      <c r="AY254" s="13" t="s">
        <v>317</v>
      </c>
      <c r="BE254" s="153">
        <f t="shared" ref="BE254:BE281" si="84">IF(N254="základná",J254,0)</f>
        <v>0</v>
      </c>
      <c r="BF254" s="153">
        <f t="shared" ref="BF254:BF281" si="85">IF(N254="znížená",J254,0)</f>
        <v>0</v>
      </c>
      <c r="BG254" s="153">
        <f t="shared" ref="BG254:BG281" si="86">IF(N254="zákl. prenesená",J254,0)</f>
        <v>0</v>
      </c>
      <c r="BH254" s="153">
        <f t="shared" ref="BH254:BH281" si="87">IF(N254="zníž. prenesená",J254,0)</f>
        <v>0</v>
      </c>
      <c r="BI254" s="153">
        <f t="shared" ref="BI254:BI281" si="88">IF(N254="nulová",J254,0)</f>
        <v>0</v>
      </c>
      <c r="BJ254" s="13" t="s">
        <v>87</v>
      </c>
      <c r="BK254" s="153">
        <f t="shared" ref="BK254:BK281" si="89">ROUND(I254*H254,2)</f>
        <v>0</v>
      </c>
      <c r="BL254" s="13" t="s">
        <v>372</v>
      </c>
      <c r="BM254" s="152" t="s">
        <v>3134</v>
      </c>
    </row>
    <row r="255" spans="2:65" s="1" customFormat="1" ht="24.15" customHeight="1">
      <c r="B255" s="139"/>
      <c r="C255" s="140" t="s">
        <v>1373</v>
      </c>
      <c r="D255" s="140" t="s">
        <v>319</v>
      </c>
      <c r="E255" s="141" t="s">
        <v>3135</v>
      </c>
      <c r="F255" s="142" t="s">
        <v>3136</v>
      </c>
      <c r="G255" s="143" t="s">
        <v>375</v>
      </c>
      <c r="H255" s="144">
        <v>147.66</v>
      </c>
      <c r="I255" s="145"/>
      <c r="J255" s="146">
        <f t="shared" si="80"/>
        <v>0</v>
      </c>
      <c r="K255" s="147"/>
      <c r="L255" s="28"/>
      <c r="M255" s="148" t="s">
        <v>1</v>
      </c>
      <c r="N255" s="149" t="s">
        <v>41</v>
      </c>
      <c r="P255" s="150">
        <f t="shared" si="81"/>
        <v>0</v>
      </c>
      <c r="Q255" s="150">
        <v>8.0000000000000007E-5</v>
      </c>
      <c r="R255" s="150">
        <f t="shared" si="82"/>
        <v>1.18128E-2</v>
      </c>
      <c r="S255" s="150">
        <v>0</v>
      </c>
      <c r="T255" s="151">
        <f t="shared" si="83"/>
        <v>0</v>
      </c>
      <c r="AR255" s="152" t="s">
        <v>372</v>
      </c>
      <c r="AT255" s="152" t="s">
        <v>319</v>
      </c>
      <c r="AU255" s="152" t="s">
        <v>87</v>
      </c>
      <c r="AY255" s="13" t="s">
        <v>317</v>
      </c>
      <c r="BE255" s="153">
        <f t="shared" si="84"/>
        <v>0</v>
      </c>
      <c r="BF255" s="153">
        <f t="shared" si="85"/>
        <v>0</v>
      </c>
      <c r="BG255" s="153">
        <f t="shared" si="86"/>
        <v>0</v>
      </c>
      <c r="BH255" s="153">
        <f t="shared" si="87"/>
        <v>0</v>
      </c>
      <c r="BI255" s="153">
        <f t="shared" si="88"/>
        <v>0</v>
      </c>
      <c r="BJ255" s="13" t="s">
        <v>87</v>
      </c>
      <c r="BK255" s="153">
        <f t="shared" si="89"/>
        <v>0</v>
      </c>
      <c r="BL255" s="13" t="s">
        <v>372</v>
      </c>
      <c r="BM255" s="152" t="s">
        <v>3137</v>
      </c>
    </row>
    <row r="256" spans="2:65" s="1" customFormat="1" ht="24.15" customHeight="1">
      <c r="B256" s="139"/>
      <c r="C256" s="154" t="s">
        <v>1377</v>
      </c>
      <c r="D256" s="154" t="s">
        <v>353</v>
      </c>
      <c r="E256" s="155" t="s">
        <v>3138</v>
      </c>
      <c r="F256" s="156" t="s">
        <v>3139</v>
      </c>
      <c r="G256" s="157" t="s">
        <v>375</v>
      </c>
      <c r="H256" s="158">
        <v>169.809</v>
      </c>
      <c r="I256" s="159"/>
      <c r="J256" s="160">
        <f t="shared" si="80"/>
        <v>0</v>
      </c>
      <c r="K256" s="161"/>
      <c r="L256" s="162"/>
      <c r="M256" s="163" t="s">
        <v>1</v>
      </c>
      <c r="N256" s="164" t="s">
        <v>41</v>
      </c>
      <c r="P256" s="150">
        <f t="shared" si="81"/>
        <v>0</v>
      </c>
      <c r="Q256" s="150">
        <v>2.2000000000000001E-3</v>
      </c>
      <c r="R256" s="150">
        <f t="shared" si="82"/>
        <v>0.37357980000000002</v>
      </c>
      <c r="S256" s="150">
        <v>0</v>
      </c>
      <c r="T256" s="151">
        <f t="shared" si="83"/>
        <v>0</v>
      </c>
      <c r="AR256" s="152" t="s">
        <v>529</v>
      </c>
      <c r="AT256" s="152" t="s">
        <v>353</v>
      </c>
      <c r="AU256" s="152" t="s">
        <v>87</v>
      </c>
      <c r="AY256" s="13" t="s">
        <v>317</v>
      </c>
      <c r="BE256" s="153">
        <f t="shared" si="84"/>
        <v>0</v>
      </c>
      <c r="BF256" s="153">
        <f t="shared" si="85"/>
        <v>0</v>
      </c>
      <c r="BG256" s="153">
        <f t="shared" si="86"/>
        <v>0</v>
      </c>
      <c r="BH256" s="153">
        <f t="shared" si="87"/>
        <v>0</v>
      </c>
      <c r="BI256" s="153">
        <f t="shared" si="88"/>
        <v>0</v>
      </c>
      <c r="BJ256" s="13" t="s">
        <v>87</v>
      </c>
      <c r="BK256" s="153">
        <f t="shared" si="89"/>
        <v>0</v>
      </c>
      <c r="BL256" s="13" t="s">
        <v>372</v>
      </c>
      <c r="BM256" s="152" t="s">
        <v>3140</v>
      </c>
    </row>
    <row r="257" spans="2:65" s="1" customFormat="1" ht="21.75" customHeight="1">
      <c r="B257" s="139"/>
      <c r="C257" s="154" t="s">
        <v>589</v>
      </c>
      <c r="D257" s="154" t="s">
        <v>353</v>
      </c>
      <c r="E257" s="155" t="s">
        <v>3141</v>
      </c>
      <c r="F257" s="156" t="s">
        <v>3142</v>
      </c>
      <c r="G257" s="157" t="s">
        <v>433</v>
      </c>
      <c r="H257" s="158">
        <v>463.65199999999999</v>
      </c>
      <c r="I257" s="159"/>
      <c r="J257" s="160">
        <f t="shared" si="80"/>
        <v>0</v>
      </c>
      <c r="K257" s="161"/>
      <c r="L257" s="162"/>
      <c r="M257" s="163" t="s">
        <v>1</v>
      </c>
      <c r="N257" s="164" t="s">
        <v>41</v>
      </c>
      <c r="P257" s="150">
        <f t="shared" si="81"/>
        <v>0</v>
      </c>
      <c r="Q257" s="150">
        <v>1.4999999999999999E-4</v>
      </c>
      <c r="R257" s="150">
        <f t="shared" si="82"/>
        <v>6.9547799999999993E-2</v>
      </c>
      <c r="S257" s="150">
        <v>0</v>
      </c>
      <c r="T257" s="151">
        <f t="shared" si="83"/>
        <v>0</v>
      </c>
      <c r="AR257" s="152" t="s">
        <v>529</v>
      </c>
      <c r="AT257" s="152" t="s">
        <v>353</v>
      </c>
      <c r="AU257" s="152" t="s">
        <v>87</v>
      </c>
      <c r="AY257" s="13" t="s">
        <v>317</v>
      </c>
      <c r="BE257" s="153">
        <f t="shared" si="84"/>
        <v>0</v>
      </c>
      <c r="BF257" s="153">
        <f t="shared" si="85"/>
        <v>0</v>
      </c>
      <c r="BG257" s="153">
        <f t="shared" si="86"/>
        <v>0</v>
      </c>
      <c r="BH257" s="153">
        <f t="shared" si="87"/>
        <v>0</v>
      </c>
      <c r="BI257" s="153">
        <f t="shared" si="88"/>
        <v>0</v>
      </c>
      <c r="BJ257" s="13" t="s">
        <v>87</v>
      </c>
      <c r="BK257" s="153">
        <f t="shared" si="89"/>
        <v>0</v>
      </c>
      <c r="BL257" s="13" t="s">
        <v>372</v>
      </c>
      <c r="BM257" s="152" t="s">
        <v>3143</v>
      </c>
    </row>
    <row r="258" spans="2:65" s="1" customFormat="1" ht="33" customHeight="1">
      <c r="B258" s="139"/>
      <c r="C258" s="140" t="s">
        <v>1384</v>
      </c>
      <c r="D258" s="140" t="s">
        <v>319</v>
      </c>
      <c r="E258" s="141" t="s">
        <v>3144</v>
      </c>
      <c r="F258" s="142" t="s">
        <v>3145</v>
      </c>
      <c r="G258" s="143" t="s">
        <v>375</v>
      </c>
      <c r="H258" s="144">
        <v>127.49</v>
      </c>
      <c r="I258" s="145"/>
      <c r="J258" s="146">
        <f t="shared" si="80"/>
        <v>0</v>
      </c>
      <c r="K258" s="147"/>
      <c r="L258" s="28"/>
      <c r="M258" s="148" t="s">
        <v>1</v>
      </c>
      <c r="N258" s="149" t="s">
        <v>41</v>
      </c>
      <c r="P258" s="150">
        <f t="shared" si="81"/>
        <v>0</v>
      </c>
      <c r="Q258" s="150">
        <v>0</v>
      </c>
      <c r="R258" s="150">
        <f t="shared" si="82"/>
        <v>0</v>
      </c>
      <c r="S258" s="150">
        <v>0</v>
      </c>
      <c r="T258" s="151">
        <f t="shared" si="83"/>
        <v>0</v>
      </c>
      <c r="AR258" s="152" t="s">
        <v>372</v>
      </c>
      <c r="AT258" s="152" t="s">
        <v>319</v>
      </c>
      <c r="AU258" s="152" t="s">
        <v>87</v>
      </c>
      <c r="AY258" s="13" t="s">
        <v>317</v>
      </c>
      <c r="BE258" s="153">
        <f t="shared" si="84"/>
        <v>0</v>
      </c>
      <c r="BF258" s="153">
        <f t="shared" si="85"/>
        <v>0</v>
      </c>
      <c r="BG258" s="153">
        <f t="shared" si="86"/>
        <v>0</v>
      </c>
      <c r="BH258" s="153">
        <f t="shared" si="87"/>
        <v>0</v>
      </c>
      <c r="BI258" s="153">
        <f t="shared" si="88"/>
        <v>0</v>
      </c>
      <c r="BJ258" s="13" t="s">
        <v>87</v>
      </c>
      <c r="BK258" s="153">
        <f t="shared" si="89"/>
        <v>0</v>
      </c>
      <c r="BL258" s="13" t="s">
        <v>372</v>
      </c>
      <c r="BM258" s="152" t="s">
        <v>3146</v>
      </c>
    </row>
    <row r="259" spans="2:65" s="1" customFormat="1" ht="37.799999999999997" customHeight="1">
      <c r="B259" s="139"/>
      <c r="C259" s="154" t="s">
        <v>1386</v>
      </c>
      <c r="D259" s="154" t="s">
        <v>353</v>
      </c>
      <c r="E259" s="155" t="s">
        <v>3147</v>
      </c>
      <c r="F259" s="156" t="s">
        <v>3148</v>
      </c>
      <c r="G259" s="157" t="s">
        <v>375</v>
      </c>
      <c r="H259" s="158">
        <v>146.614</v>
      </c>
      <c r="I259" s="159"/>
      <c r="J259" s="160">
        <f t="shared" si="80"/>
        <v>0</v>
      </c>
      <c r="K259" s="161"/>
      <c r="L259" s="162"/>
      <c r="M259" s="163" t="s">
        <v>1</v>
      </c>
      <c r="N259" s="164" t="s">
        <v>41</v>
      </c>
      <c r="P259" s="150">
        <f t="shared" si="81"/>
        <v>0</v>
      </c>
      <c r="Q259" s="150">
        <v>1.3500000000000001E-3</v>
      </c>
      <c r="R259" s="150">
        <f t="shared" si="82"/>
        <v>0.19792890000000002</v>
      </c>
      <c r="S259" s="150">
        <v>0</v>
      </c>
      <c r="T259" s="151">
        <f t="shared" si="83"/>
        <v>0</v>
      </c>
      <c r="AR259" s="152" t="s">
        <v>529</v>
      </c>
      <c r="AT259" s="152" t="s">
        <v>353</v>
      </c>
      <c r="AU259" s="152" t="s">
        <v>87</v>
      </c>
      <c r="AY259" s="13" t="s">
        <v>317</v>
      </c>
      <c r="BE259" s="153">
        <f t="shared" si="84"/>
        <v>0</v>
      </c>
      <c r="BF259" s="153">
        <f t="shared" si="85"/>
        <v>0</v>
      </c>
      <c r="BG259" s="153">
        <f t="shared" si="86"/>
        <v>0</v>
      </c>
      <c r="BH259" s="153">
        <f t="shared" si="87"/>
        <v>0</v>
      </c>
      <c r="BI259" s="153">
        <f t="shared" si="88"/>
        <v>0</v>
      </c>
      <c r="BJ259" s="13" t="s">
        <v>87</v>
      </c>
      <c r="BK259" s="153">
        <f t="shared" si="89"/>
        <v>0</v>
      </c>
      <c r="BL259" s="13" t="s">
        <v>372</v>
      </c>
      <c r="BM259" s="152" t="s">
        <v>3149</v>
      </c>
    </row>
    <row r="260" spans="2:65" s="1" customFormat="1" ht="37.799999999999997" customHeight="1">
      <c r="B260" s="139"/>
      <c r="C260" s="140" t="s">
        <v>1392</v>
      </c>
      <c r="D260" s="140" t="s">
        <v>319</v>
      </c>
      <c r="E260" s="141" t="s">
        <v>3150</v>
      </c>
      <c r="F260" s="142" t="s">
        <v>3151</v>
      </c>
      <c r="G260" s="143" t="s">
        <v>375</v>
      </c>
      <c r="H260" s="144">
        <v>147.66</v>
      </c>
      <c r="I260" s="145"/>
      <c r="J260" s="146">
        <f t="shared" si="80"/>
        <v>0</v>
      </c>
      <c r="K260" s="147"/>
      <c r="L260" s="28"/>
      <c r="M260" s="148" t="s">
        <v>1</v>
      </c>
      <c r="N260" s="149" t="s">
        <v>41</v>
      </c>
      <c r="P260" s="150">
        <f t="shared" si="81"/>
        <v>0</v>
      </c>
      <c r="Q260" s="150">
        <v>0</v>
      </c>
      <c r="R260" s="150">
        <f t="shared" si="82"/>
        <v>0</v>
      </c>
      <c r="S260" s="150">
        <v>0</v>
      </c>
      <c r="T260" s="151">
        <f t="shared" si="83"/>
        <v>0</v>
      </c>
      <c r="AR260" s="152" t="s">
        <v>372</v>
      </c>
      <c r="AT260" s="152" t="s">
        <v>319</v>
      </c>
      <c r="AU260" s="152" t="s">
        <v>87</v>
      </c>
      <c r="AY260" s="13" t="s">
        <v>317</v>
      </c>
      <c r="BE260" s="153">
        <f t="shared" si="84"/>
        <v>0</v>
      </c>
      <c r="BF260" s="153">
        <f t="shared" si="85"/>
        <v>0</v>
      </c>
      <c r="BG260" s="153">
        <f t="shared" si="86"/>
        <v>0</v>
      </c>
      <c r="BH260" s="153">
        <f t="shared" si="87"/>
        <v>0</v>
      </c>
      <c r="BI260" s="153">
        <f t="shared" si="88"/>
        <v>0</v>
      </c>
      <c r="BJ260" s="13" t="s">
        <v>87</v>
      </c>
      <c r="BK260" s="153">
        <f t="shared" si="89"/>
        <v>0</v>
      </c>
      <c r="BL260" s="13" t="s">
        <v>372</v>
      </c>
      <c r="BM260" s="152" t="s">
        <v>3152</v>
      </c>
    </row>
    <row r="261" spans="2:65" s="1" customFormat="1" ht="24.15" customHeight="1">
      <c r="B261" s="139"/>
      <c r="C261" s="154" t="s">
        <v>1396</v>
      </c>
      <c r="D261" s="154" t="s">
        <v>353</v>
      </c>
      <c r="E261" s="155" t="s">
        <v>3153</v>
      </c>
      <c r="F261" s="156" t="s">
        <v>3154</v>
      </c>
      <c r="G261" s="157" t="s">
        <v>375</v>
      </c>
      <c r="H261" s="158">
        <v>169.809</v>
      </c>
      <c r="I261" s="159"/>
      <c r="J261" s="160">
        <f t="shared" si="80"/>
        <v>0</v>
      </c>
      <c r="K261" s="161"/>
      <c r="L261" s="162"/>
      <c r="M261" s="163" t="s">
        <v>1</v>
      </c>
      <c r="N261" s="164" t="s">
        <v>41</v>
      </c>
      <c r="P261" s="150">
        <f t="shared" si="81"/>
        <v>0</v>
      </c>
      <c r="Q261" s="150">
        <v>2.0000000000000001E-4</v>
      </c>
      <c r="R261" s="150">
        <f t="shared" si="82"/>
        <v>3.39618E-2</v>
      </c>
      <c r="S261" s="150">
        <v>0</v>
      </c>
      <c r="T261" s="151">
        <f t="shared" si="83"/>
        <v>0</v>
      </c>
      <c r="AR261" s="152" t="s">
        <v>529</v>
      </c>
      <c r="AT261" s="152" t="s">
        <v>353</v>
      </c>
      <c r="AU261" s="152" t="s">
        <v>87</v>
      </c>
      <c r="AY261" s="13" t="s">
        <v>317</v>
      </c>
      <c r="BE261" s="153">
        <f t="shared" si="84"/>
        <v>0</v>
      </c>
      <c r="BF261" s="153">
        <f t="shared" si="85"/>
        <v>0</v>
      </c>
      <c r="BG261" s="153">
        <f t="shared" si="86"/>
        <v>0</v>
      </c>
      <c r="BH261" s="153">
        <f t="shared" si="87"/>
        <v>0</v>
      </c>
      <c r="BI261" s="153">
        <f t="shared" si="88"/>
        <v>0</v>
      </c>
      <c r="BJ261" s="13" t="s">
        <v>87</v>
      </c>
      <c r="BK261" s="153">
        <f t="shared" si="89"/>
        <v>0</v>
      </c>
      <c r="BL261" s="13" t="s">
        <v>372</v>
      </c>
      <c r="BM261" s="152" t="s">
        <v>3155</v>
      </c>
    </row>
    <row r="262" spans="2:65" s="1" customFormat="1" ht="24.15" customHeight="1">
      <c r="B262" s="139"/>
      <c r="C262" s="140" t="s">
        <v>1400</v>
      </c>
      <c r="D262" s="140" t="s">
        <v>319</v>
      </c>
      <c r="E262" s="141" t="s">
        <v>3156</v>
      </c>
      <c r="F262" s="142" t="s">
        <v>3157</v>
      </c>
      <c r="G262" s="143" t="s">
        <v>433</v>
      </c>
      <c r="H262" s="144">
        <v>4</v>
      </c>
      <c r="I262" s="145"/>
      <c r="J262" s="146">
        <f t="shared" si="80"/>
        <v>0</v>
      </c>
      <c r="K262" s="147"/>
      <c r="L262" s="28"/>
      <c r="M262" s="148" t="s">
        <v>1</v>
      </c>
      <c r="N262" s="149" t="s">
        <v>41</v>
      </c>
      <c r="P262" s="150">
        <f t="shared" si="81"/>
        <v>0</v>
      </c>
      <c r="Q262" s="150">
        <v>1.0000000000000001E-5</v>
      </c>
      <c r="R262" s="150">
        <f t="shared" si="82"/>
        <v>4.0000000000000003E-5</v>
      </c>
      <c r="S262" s="150">
        <v>0</v>
      </c>
      <c r="T262" s="151">
        <f t="shared" si="83"/>
        <v>0</v>
      </c>
      <c r="AR262" s="152" t="s">
        <v>372</v>
      </c>
      <c r="AT262" s="152" t="s">
        <v>319</v>
      </c>
      <c r="AU262" s="152" t="s">
        <v>87</v>
      </c>
      <c r="AY262" s="13" t="s">
        <v>317</v>
      </c>
      <c r="BE262" s="153">
        <f t="shared" si="84"/>
        <v>0</v>
      </c>
      <c r="BF262" s="153">
        <f t="shared" si="85"/>
        <v>0</v>
      </c>
      <c r="BG262" s="153">
        <f t="shared" si="86"/>
        <v>0</v>
      </c>
      <c r="BH262" s="153">
        <f t="shared" si="87"/>
        <v>0</v>
      </c>
      <c r="BI262" s="153">
        <f t="shared" si="88"/>
        <v>0</v>
      </c>
      <c r="BJ262" s="13" t="s">
        <v>87</v>
      </c>
      <c r="BK262" s="153">
        <f t="shared" si="89"/>
        <v>0</v>
      </c>
      <c r="BL262" s="13" t="s">
        <v>372</v>
      </c>
      <c r="BM262" s="152" t="s">
        <v>3158</v>
      </c>
    </row>
    <row r="263" spans="2:65" s="1" customFormat="1" ht="24.15" customHeight="1">
      <c r="B263" s="139"/>
      <c r="C263" s="154" t="s">
        <v>1926</v>
      </c>
      <c r="D263" s="154" t="s">
        <v>353</v>
      </c>
      <c r="E263" s="155" t="s">
        <v>3159</v>
      </c>
      <c r="F263" s="156" t="s">
        <v>3160</v>
      </c>
      <c r="G263" s="157" t="s">
        <v>375</v>
      </c>
      <c r="H263" s="158">
        <v>0.16</v>
      </c>
      <c r="I263" s="159"/>
      <c r="J263" s="160">
        <f t="shared" si="80"/>
        <v>0</v>
      </c>
      <c r="K263" s="161"/>
      <c r="L263" s="162"/>
      <c r="M263" s="163" t="s">
        <v>1</v>
      </c>
      <c r="N263" s="164" t="s">
        <v>41</v>
      </c>
      <c r="P263" s="150">
        <f t="shared" si="81"/>
        <v>0</v>
      </c>
      <c r="Q263" s="150">
        <v>2.5600000000000002E-3</v>
      </c>
      <c r="R263" s="150">
        <f t="shared" si="82"/>
        <v>4.0960000000000004E-4</v>
      </c>
      <c r="S263" s="150">
        <v>0</v>
      </c>
      <c r="T263" s="151">
        <f t="shared" si="83"/>
        <v>0</v>
      </c>
      <c r="AR263" s="152" t="s">
        <v>529</v>
      </c>
      <c r="AT263" s="152" t="s">
        <v>353</v>
      </c>
      <c r="AU263" s="152" t="s">
        <v>87</v>
      </c>
      <c r="AY263" s="13" t="s">
        <v>317</v>
      </c>
      <c r="BE263" s="153">
        <f t="shared" si="84"/>
        <v>0</v>
      </c>
      <c r="BF263" s="153">
        <f t="shared" si="85"/>
        <v>0</v>
      </c>
      <c r="BG263" s="153">
        <f t="shared" si="86"/>
        <v>0</v>
      </c>
      <c r="BH263" s="153">
        <f t="shared" si="87"/>
        <v>0</v>
      </c>
      <c r="BI263" s="153">
        <f t="shared" si="88"/>
        <v>0</v>
      </c>
      <c r="BJ263" s="13" t="s">
        <v>87</v>
      </c>
      <c r="BK263" s="153">
        <f t="shared" si="89"/>
        <v>0</v>
      </c>
      <c r="BL263" s="13" t="s">
        <v>372</v>
      </c>
      <c r="BM263" s="152" t="s">
        <v>3161</v>
      </c>
    </row>
    <row r="264" spans="2:65" s="1" customFormat="1" ht="44.25" customHeight="1">
      <c r="B264" s="139"/>
      <c r="C264" s="140" t="s">
        <v>1930</v>
      </c>
      <c r="D264" s="140" t="s">
        <v>319</v>
      </c>
      <c r="E264" s="141" t="s">
        <v>3162</v>
      </c>
      <c r="F264" s="142" t="s">
        <v>3163</v>
      </c>
      <c r="G264" s="143" t="s">
        <v>452</v>
      </c>
      <c r="H264" s="144">
        <v>14.076000000000001</v>
      </c>
      <c r="I264" s="145"/>
      <c r="J264" s="146">
        <f t="shared" si="80"/>
        <v>0</v>
      </c>
      <c r="K264" s="147"/>
      <c r="L264" s="28"/>
      <c r="M264" s="148" t="s">
        <v>1</v>
      </c>
      <c r="N264" s="149" t="s">
        <v>41</v>
      </c>
      <c r="P264" s="150">
        <f t="shared" si="81"/>
        <v>0</v>
      </c>
      <c r="Q264" s="150">
        <v>2.0244400000000002E-3</v>
      </c>
      <c r="R264" s="150">
        <f t="shared" si="82"/>
        <v>2.8496017440000004E-2</v>
      </c>
      <c r="S264" s="150">
        <v>0</v>
      </c>
      <c r="T264" s="151">
        <f t="shared" si="83"/>
        <v>0</v>
      </c>
      <c r="AR264" s="152" t="s">
        <v>372</v>
      </c>
      <c r="AT264" s="152" t="s">
        <v>319</v>
      </c>
      <c r="AU264" s="152" t="s">
        <v>87</v>
      </c>
      <c r="AY264" s="13" t="s">
        <v>317</v>
      </c>
      <c r="BE264" s="153">
        <f t="shared" si="84"/>
        <v>0</v>
      </c>
      <c r="BF264" s="153">
        <f t="shared" si="85"/>
        <v>0</v>
      </c>
      <c r="BG264" s="153">
        <f t="shared" si="86"/>
        <v>0</v>
      </c>
      <c r="BH264" s="153">
        <f t="shared" si="87"/>
        <v>0</v>
      </c>
      <c r="BI264" s="153">
        <f t="shared" si="88"/>
        <v>0</v>
      </c>
      <c r="BJ264" s="13" t="s">
        <v>87</v>
      </c>
      <c r="BK264" s="153">
        <f t="shared" si="89"/>
        <v>0</v>
      </c>
      <c r="BL264" s="13" t="s">
        <v>372</v>
      </c>
      <c r="BM264" s="152" t="s">
        <v>3164</v>
      </c>
    </row>
    <row r="265" spans="2:65" s="1" customFormat="1" ht="24.15" customHeight="1">
      <c r="B265" s="139"/>
      <c r="C265" s="154" t="s">
        <v>1934</v>
      </c>
      <c r="D265" s="154" t="s">
        <v>353</v>
      </c>
      <c r="E265" s="155" t="s">
        <v>3165</v>
      </c>
      <c r="F265" s="156" t="s">
        <v>3166</v>
      </c>
      <c r="G265" s="157" t="s">
        <v>433</v>
      </c>
      <c r="H265" s="158">
        <v>112.608</v>
      </c>
      <c r="I265" s="159"/>
      <c r="J265" s="160">
        <f t="shared" si="80"/>
        <v>0</v>
      </c>
      <c r="K265" s="161"/>
      <c r="L265" s="162"/>
      <c r="M265" s="163" t="s">
        <v>1</v>
      </c>
      <c r="N265" s="164" t="s">
        <v>41</v>
      </c>
      <c r="P265" s="150">
        <f t="shared" si="81"/>
        <v>0</v>
      </c>
      <c r="Q265" s="150">
        <v>2.0000000000000002E-5</v>
      </c>
      <c r="R265" s="150">
        <f t="shared" si="82"/>
        <v>2.2521600000000004E-3</v>
      </c>
      <c r="S265" s="150">
        <v>0</v>
      </c>
      <c r="T265" s="151">
        <f t="shared" si="83"/>
        <v>0</v>
      </c>
      <c r="AR265" s="152" t="s">
        <v>529</v>
      </c>
      <c r="AT265" s="152" t="s">
        <v>353</v>
      </c>
      <c r="AU265" s="152" t="s">
        <v>87</v>
      </c>
      <c r="AY265" s="13" t="s">
        <v>317</v>
      </c>
      <c r="BE265" s="153">
        <f t="shared" si="84"/>
        <v>0</v>
      </c>
      <c r="BF265" s="153">
        <f t="shared" si="85"/>
        <v>0</v>
      </c>
      <c r="BG265" s="153">
        <f t="shared" si="86"/>
        <v>0</v>
      </c>
      <c r="BH265" s="153">
        <f t="shared" si="87"/>
        <v>0</v>
      </c>
      <c r="BI265" s="153">
        <f t="shared" si="88"/>
        <v>0</v>
      </c>
      <c r="BJ265" s="13" t="s">
        <v>87</v>
      </c>
      <c r="BK265" s="153">
        <f t="shared" si="89"/>
        <v>0</v>
      </c>
      <c r="BL265" s="13" t="s">
        <v>372</v>
      </c>
      <c r="BM265" s="152" t="s">
        <v>3167</v>
      </c>
    </row>
    <row r="266" spans="2:65" s="1" customFormat="1" ht="37.799999999999997" customHeight="1">
      <c r="B266" s="139"/>
      <c r="C266" s="140" t="s">
        <v>1938</v>
      </c>
      <c r="D266" s="140" t="s">
        <v>319</v>
      </c>
      <c r="E266" s="141" t="s">
        <v>3168</v>
      </c>
      <c r="F266" s="142" t="s">
        <v>3169</v>
      </c>
      <c r="G266" s="143" t="s">
        <v>452</v>
      </c>
      <c r="H266" s="144">
        <v>21.827999999999999</v>
      </c>
      <c r="I266" s="145"/>
      <c r="J266" s="146">
        <f t="shared" si="80"/>
        <v>0</v>
      </c>
      <c r="K266" s="147"/>
      <c r="L266" s="28"/>
      <c r="M266" s="148" t="s">
        <v>1</v>
      </c>
      <c r="N266" s="149" t="s">
        <v>41</v>
      </c>
      <c r="P266" s="150">
        <f t="shared" si="81"/>
        <v>0</v>
      </c>
      <c r="Q266" s="150">
        <v>1.0829699999999999E-3</v>
      </c>
      <c r="R266" s="150">
        <f t="shared" si="82"/>
        <v>2.3639069159999998E-2</v>
      </c>
      <c r="S266" s="150">
        <v>0</v>
      </c>
      <c r="T266" s="151">
        <f t="shared" si="83"/>
        <v>0</v>
      </c>
      <c r="AR266" s="152" t="s">
        <v>372</v>
      </c>
      <c r="AT266" s="152" t="s">
        <v>319</v>
      </c>
      <c r="AU266" s="152" t="s">
        <v>87</v>
      </c>
      <c r="AY266" s="13" t="s">
        <v>317</v>
      </c>
      <c r="BE266" s="153">
        <f t="shared" si="84"/>
        <v>0</v>
      </c>
      <c r="BF266" s="153">
        <f t="shared" si="85"/>
        <v>0</v>
      </c>
      <c r="BG266" s="153">
        <f t="shared" si="86"/>
        <v>0</v>
      </c>
      <c r="BH266" s="153">
        <f t="shared" si="87"/>
        <v>0</v>
      </c>
      <c r="BI266" s="153">
        <f t="shared" si="88"/>
        <v>0</v>
      </c>
      <c r="BJ266" s="13" t="s">
        <v>87</v>
      </c>
      <c r="BK266" s="153">
        <f t="shared" si="89"/>
        <v>0</v>
      </c>
      <c r="BL266" s="13" t="s">
        <v>372</v>
      </c>
      <c r="BM266" s="152" t="s">
        <v>3170</v>
      </c>
    </row>
    <row r="267" spans="2:65" s="1" customFormat="1" ht="24.15" customHeight="1">
      <c r="B267" s="139"/>
      <c r="C267" s="154" t="s">
        <v>1942</v>
      </c>
      <c r="D267" s="154" t="s">
        <v>353</v>
      </c>
      <c r="E267" s="155" t="s">
        <v>3165</v>
      </c>
      <c r="F267" s="156" t="s">
        <v>3166</v>
      </c>
      <c r="G267" s="157" t="s">
        <v>433</v>
      </c>
      <c r="H267" s="158">
        <v>174.624</v>
      </c>
      <c r="I267" s="159"/>
      <c r="J267" s="160">
        <f t="shared" si="80"/>
        <v>0</v>
      </c>
      <c r="K267" s="161"/>
      <c r="L267" s="162"/>
      <c r="M267" s="163" t="s">
        <v>1</v>
      </c>
      <c r="N267" s="164" t="s">
        <v>41</v>
      </c>
      <c r="P267" s="150">
        <f t="shared" si="81"/>
        <v>0</v>
      </c>
      <c r="Q267" s="150">
        <v>2.0000000000000002E-5</v>
      </c>
      <c r="R267" s="150">
        <f t="shared" si="82"/>
        <v>3.4924800000000001E-3</v>
      </c>
      <c r="S267" s="150">
        <v>0</v>
      </c>
      <c r="T267" s="151">
        <f t="shared" si="83"/>
        <v>0</v>
      </c>
      <c r="AR267" s="152" t="s">
        <v>529</v>
      </c>
      <c r="AT267" s="152" t="s">
        <v>353</v>
      </c>
      <c r="AU267" s="152" t="s">
        <v>87</v>
      </c>
      <c r="AY267" s="13" t="s">
        <v>317</v>
      </c>
      <c r="BE267" s="153">
        <f t="shared" si="84"/>
        <v>0</v>
      </c>
      <c r="BF267" s="153">
        <f t="shared" si="85"/>
        <v>0</v>
      </c>
      <c r="BG267" s="153">
        <f t="shared" si="86"/>
        <v>0</v>
      </c>
      <c r="BH267" s="153">
        <f t="shared" si="87"/>
        <v>0</v>
      </c>
      <c r="BI267" s="153">
        <f t="shared" si="88"/>
        <v>0</v>
      </c>
      <c r="BJ267" s="13" t="s">
        <v>87</v>
      </c>
      <c r="BK267" s="153">
        <f t="shared" si="89"/>
        <v>0</v>
      </c>
      <c r="BL267" s="13" t="s">
        <v>372</v>
      </c>
      <c r="BM267" s="152" t="s">
        <v>3171</v>
      </c>
    </row>
    <row r="268" spans="2:65" s="1" customFormat="1" ht="37.799999999999997" customHeight="1">
      <c r="B268" s="139"/>
      <c r="C268" s="140" t="s">
        <v>1946</v>
      </c>
      <c r="D268" s="140" t="s">
        <v>319</v>
      </c>
      <c r="E268" s="141" t="s">
        <v>3172</v>
      </c>
      <c r="F268" s="142" t="s">
        <v>3173</v>
      </c>
      <c r="G268" s="143" t="s">
        <v>452</v>
      </c>
      <c r="H268" s="144">
        <v>21.827999999999999</v>
      </c>
      <c r="I268" s="145"/>
      <c r="J268" s="146">
        <f t="shared" si="80"/>
        <v>0</v>
      </c>
      <c r="K268" s="147"/>
      <c r="L268" s="28"/>
      <c r="M268" s="148" t="s">
        <v>1</v>
      </c>
      <c r="N268" s="149" t="s">
        <v>41</v>
      </c>
      <c r="P268" s="150">
        <f t="shared" si="81"/>
        <v>0</v>
      </c>
      <c r="Q268" s="150">
        <v>1.2800000000000001E-3</v>
      </c>
      <c r="R268" s="150">
        <f t="shared" si="82"/>
        <v>2.7939840000000001E-2</v>
      </c>
      <c r="S268" s="150">
        <v>0</v>
      </c>
      <c r="T268" s="151">
        <f t="shared" si="83"/>
        <v>0</v>
      </c>
      <c r="AR268" s="152" t="s">
        <v>372</v>
      </c>
      <c r="AT268" s="152" t="s">
        <v>319</v>
      </c>
      <c r="AU268" s="152" t="s">
        <v>87</v>
      </c>
      <c r="AY268" s="13" t="s">
        <v>317</v>
      </c>
      <c r="BE268" s="153">
        <f t="shared" si="84"/>
        <v>0</v>
      </c>
      <c r="BF268" s="153">
        <f t="shared" si="85"/>
        <v>0</v>
      </c>
      <c r="BG268" s="153">
        <f t="shared" si="86"/>
        <v>0</v>
      </c>
      <c r="BH268" s="153">
        <f t="shared" si="87"/>
        <v>0</v>
      </c>
      <c r="BI268" s="153">
        <f t="shared" si="88"/>
        <v>0</v>
      </c>
      <c r="BJ268" s="13" t="s">
        <v>87</v>
      </c>
      <c r="BK268" s="153">
        <f t="shared" si="89"/>
        <v>0</v>
      </c>
      <c r="BL268" s="13" t="s">
        <v>372</v>
      </c>
      <c r="BM268" s="152" t="s">
        <v>3174</v>
      </c>
    </row>
    <row r="269" spans="2:65" s="1" customFormat="1" ht="24.15" customHeight="1">
      <c r="B269" s="139"/>
      <c r="C269" s="154" t="s">
        <v>2161</v>
      </c>
      <c r="D269" s="154" t="s">
        <v>353</v>
      </c>
      <c r="E269" s="155" t="s">
        <v>3165</v>
      </c>
      <c r="F269" s="156" t="s">
        <v>3166</v>
      </c>
      <c r="G269" s="157" t="s">
        <v>433</v>
      </c>
      <c r="H269" s="158">
        <v>174.624</v>
      </c>
      <c r="I269" s="159"/>
      <c r="J269" s="160">
        <f t="shared" si="80"/>
        <v>0</v>
      </c>
      <c r="K269" s="161"/>
      <c r="L269" s="162"/>
      <c r="M269" s="163" t="s">
        <v>1</v>
      </c>
      <c r="N269" s="164" t="s">
        <v>41</v>
      </c>
      <c r="P269" s="150">
        <f t="shared" si="81"/>
        <v>0</v>
      </c>
      <c r="Q269" s="150">
        <v>2.0000000000000002E-5</v>
      </c>
      <c r="R269" s="150">
        <f t="shared" si="82"/>
        <v>3.4924800000000001E-3</v>
      </c>
      <c r="S269" s="150">
        <v>0</v>
      </c>
      <c r="T269" s="151">
        <f t="shared" si="83"/>
        <v>0</v>
      </c>
      <c r="AR269" s="152" t="s">
        <v>529</v>
      </c>
      <c r="AT269" s="152" t="s">
        <v>353</v>
      </c>
      <c r="AU269" s="152" t="s">
        <v>87</v>
      </c>
      <c r="AY269" s="13" t="s">
        <v>317</v>
      </c>
      <c r="BE269" s="153">
        <f t="shared" si="84"/>
        <v>0</v>
      </c>
      <c r="BF269" s="153">
        <f t="shared" si="85"/>
        <v>0</v>
      </c>
      <c r="BG269" s="153">
        <f t="shared" si="86"/>
        <v>0</v>
      </c>
      <c r="BH269" s="153">
        <f t="shared" si="87"/>
        <v>0</v>
      </c>
      <c r="BI269" s="153">
        <f t="shared" si="88"/>
        <v>0</v>
      </c>
      <c r="BJ269" s="13" t="s">
        <v>87</v>
      </c>
      <c r="BK269" s="153">
        <f t="shared" si="89"/>
        <v>0</v>
      </c>
      <c r="BL269" s="13" t="s">
        <v>372</v>
      </c>
      <c r="BM269" s="152" t="s">
        <v>3175</v>
      </c>
    </row>
    <row r="270" spans="2:65" s="1" customFormat="1" ht="24.15" customHeight="1">
      <c r="B270" s="139"/>
      <c r="C270" s="140" t="s">
        <v>2165</v>
      </c>
      <c r="D270" s="140" t="s">
        <v>319</v>
      </c>
      <c r="E270" s="141" t="s">
        <v>3176</v>
      </c>
      <c r="F270" s="142" t="s">
        <v>3177</v>
      </c>
      <c r="G270" s="143" t="s">
        <v>375</v>
      </c>
      <c r="H270" s="144">
        <v>147.66</v>
      </c>
      <c r="I270" s="145"/>
      <c r="J270" s="146">
        <f t="shared" si="80"/>
        <v>0</v>
      </c>
      <c r="K270" s="147"/>
      <c r="L270" s="28"/>
      <c r="M270" s="148" t="s">
        <v>1</v>
      </c>
      <c r="N270" s="149" t="s">
        <v>41</v>
      </c>
      <c r="P270" s="150">
        <f t="shared" si="81"/>
        <v>0</v>
      </c>
      <c r="Q270" s="150">
        <v>0</v>
      </c>
      <c r="R270" s="150">
        <f t="shared" si="82"/>
        <v>0</v>
      </c>
      <c r="S270" s="150">
        <v>0</v>
      </c>
      <c r="T270" s="151">
        <f t="shared" si="83"/>
        <v>0</v>
      </c>
      <c r="AR270" s="152" t="s">
        <v>372</v>
      </c>
      <c r="AT270" s="152" t="s">
        <v>319</v>
      </c>
      <c r="AU270" s="152" t="s">
        <v>87</v>
      </c>
      <c r="AY270" s="13" t="s">
        <v>317</v>
      </c>
      <c r="BE270" s="153">
        <f t="shared" si="84"/>
        <v>0</v>
      </c>
      <c r="BF270" s="153">
        <f t="shared" si="85"/>
        <v>0</v>
      </c>
      <c r="BG270" s="153">
        <f t="shared" si="86"/>
        <v>0</v>
      </c>
      <c r="BH270" s="153">
        <f t="shared" si="87"/>
        <v>0</v>
      </c>
      <c r="BI270" s="153">
        <f t="shared" si="88"/>
        <v>0</v>
      </c>
      <c r="BJ270" s="13" t="s">
        <v>87</v>
      </c>
      <c r="BK270" s="153">
        <f t="shared" si="89"/>
        <v>0</v>
      </c>
      <c r="BL270" s="13" t="s">
        <v>372</v>
      </c>
      <c r="BM270" s="152" t="s">
        <v>3178</v>
      </c>
    </row>
    <row r="271" spans="2:65" s="1" customFormat="1" ht="16.5" customHeight="1">
      <c r="B271" s="139"/>
      <c r="C271" s="154" t="s">
        <v>2169</v>
      </c>
      <c r="D271" s="154" t="s">
        <v>353</v>
      </c>
      <c r="E271" s="155" t="s">
        <v>3179</v>
      </c>
      <c r="F271" s="156" t="s">
        <v>3180</v>
      </c>
      <c r="G271" s="157" t="s">
        <v>375</v>
      </c>
      <c r="H271" s="158">
        <v>169.809</v>
      </c>
      <c r="I271" s="159"/>
      <c r="J271" s="160">
        <f t="shared" si="80"/>
        <v>0</v>
      </c>
      <c r="K271" s="161"/>
      <c r="L271" s="162"/>
      <c r="M271" s="163" t="s">
        <v>1</v>
      </c>
      <c r="N271" s="164" t="s">
        <v>41</v>
      </c>
      <c r="P271" s="150">
        <f t="shared" si="81"/>
        <v>0</v>
      </c>
      <c r="Q271" s="150">
        <v>1.3999999999999999E-4</v>
      </c>
      <c r="R271" s="150">
        <f t="shared" si="82"/>
        <v>2.3773259999999997E-2</v>
      </c>
      <c r="S271" s="150">
        <v>0</v>
      </c>
      <c r="T271" s="151">
        <f t="shared" si="83"/>
        <v>0</v>
      </c>
      <c r="AR271" s="152" t="s">
        <v>529</v>
      </c>
      <c r="AT271" s="152" t="s">
        <v>353</v>
      </c>
      <c r="AU271" s="152" t="s">
        <v>87</v>
      </c>
      <c r="AY271" s="13" t="s">
        <v>317</v>
      </c>
      <c r="BE271" s="153">
        <f t="shared" si="84"/>
        <v>0</v>
      </c>
      <c r="BF271" s="153">
        <f t="shared" si="85"/>
        <v>0</v>
      </c>
      <c r="BG271" s="153">
        <f t="shared" si="86"/>
        <v>0</v>
      </c>
      <c r="BH271" s="153">
        <f t="shared" si="87"/>
        <v>0</v>
      </c>
      <c r="BI271" s="153">
        <f t="shared" si="88"/>
        <v>0</v>
      </c>
      <c r="BJ271" s="13" t="s">
        <v>87</v>
      </c>
      <c r="BK271" s="153">
        <f t="shared" si="89"/>
        <v>0</v>
      </c>
      <c r="BL271" s="13" t="s">
        <v>372</v>
      </c>
      <c r="BM271" s="152" t="s">
        <v>3181</v>
      </c>
    </row>
    <row r="272" spans="2:65" s="1" customFormat="1" ht="24.15" customHeight="1">
      <c r="B272" s="139"/>
      <c r="C272" s="140" t="s">
        <v>2173</v>
      </c>
      <c r="D272" s="140" t="s">
        <v>319</v>
      </c>
      <c r="E272" s="141" t="s">
        <v>3182</v>
      </c>
      <c r="F272" s="142" t="s">
        <v>3183</v>
      </c>
      <c r="G272" s="143" t="s">
        <v>375</v>
      </c>
      <c r="H272" s="144">
        <v>127.49</v>
      </c>
      <c r="I272" s="145"/>
      <c r="J272" s="146">
        <f t="shared" si="80"/>
        <v>0</v>
      </c>
      <c r="K272" s="147"/>
      <c r="L272" s="28"/>
      <c r="M272" s="148" t="s">
        <v>1</v>
      </c>
      <c r="N272" s="149" t="s">
        <v>41</v>
      </c>
      <c r="P272" s="150">
        <f t="shared" si="81"/>
        <v>0</v>
      </c>
      <c r="Q272" s="150">
        <v>0</v>
      </c>
      <c r="R272" s="150">
        <f t="shared" si="82"/>
        <v>0</v>
      </c>
      <c r="S272" s="150">
        <v>0</v>
      </c>
      <c r="T272" s="151">
        <f t="shared" si="83"/>
        <v>0</v>
      </c>
      <c r="AR272" s="152" t="s">
        <v>372</v>
      </c>
      <c r="AT272" s="152" t="s">
        <v>319</v>
      </c>
      <c r="AU272" s="152" t="s">
        <v>87</v>
      </c>
      <c r="AY272" s="13" t="s">
        <v>317</v>
      </c>
      <c r="BE272" s="153">
        <f t="shared" si="84"/>
        <v>0</v>
      </c>
      <c r="BF272" s="153">
        <f t="shared" si="85"/>
        <v>0</v>
      </c>
      <c r="BG272" s="153">
        <f t="shared" si="86"/>
        <v>0</v>
      </c>
      <c r="BH272" s="153">
        <f t="shared" si="87"/>
        <v>0</v>
      </c>
      <c r="BI272" s="153">
        <f t="shared" si="88"/>
        <v>0</v>
      </c>
      <c r="BJ272" s="13" t="s">
        <v>87</v>
      </c>
      <c r="BK272" s="153">
        <f t="shared" si="89"/>
        <v>0</v>
      </c>
      <c r="BL272" s="13" t="s">
        <v>372</v>
      </c>
      <c r="BM272" s="152" t="s">
        <v>3184</v>
      </c>
    </row>
    <row r="273" spans="2:65" s="1" customFormat="1" ht="24.15" customHeight="1">
      <c r="B273" s="139"/>
      <c r="C273" s="154" t="s">
        <v>2175</v>
      </c>
      <c r="D273" s="154" t="s">
        <v>353</v>
      </c>
      <c r="E273" s="155" t="s">
        <v>3185</v>
      </c>
      <c r="F273" s="156" t="s">
        <v>3186</v>
      </c>
      <c r="G273" s="157" t="s">
        <v>375</v>
      </c>
      <c r="H273" s="158">
        <v>146.614</v>
      </c>
      <c r="I273" s="159"/>
      <c r="J273" s="160">
        <f t="shared" si="80"/>
        <v>0</v>
      </c>
      <c r="K273" s="161"/>
      <c r="L273" s="162"/>
      <c r="M273" s="163" t="s">
        <v>1</v>
      </c>
      <c r="N273" s="164" t="s">
        <v>41</v>
      </c>
      <c r="P273" s="150">
        <f t="shared" si="81"/>
        <v>0</v>
      </c>
      <c r="Q273" s="150">
        <v>1E-4</v>
      </c>
      <c r="R273" s="150">
        <f t="shared" si="82"/>
        <v>1.4661400000000002E-2</v>
      </c>
      <c r="S273" s="150">
        <v>0</v>
      </c>
      <c r="T273" s="151">
        <f t="shared" si="83"/>
        <v>0</v>
      </c>
      <c r="AR273" s="152" t="s">
        <v>529</v>
      </c>
      <c r="AT273" s="152" t="s">
        <v>353</v>
      </c>
      <c r="AU273" s="152" t="s">
        <v>87</v>
      </c>
      <c r="AY273" s="13" t="s">
        <v>317</v>
      </c>
      <c r="BE273" s="153">
        <f t="shared" si="84"/>
        <v>0</v>
      </c>
      <c r="BF273" s="153">
        <f t="shared" si="85"/>
        <v>0</v>
      </c>
      <c r="BG273" s="153">
        <f t="shared" si="86"/>
        <v>0</v>
      </c>
      <c r="BH273" s="153">
        <f t="shared" si="87"/>
        <v>0</v>
      </c>
      <c r="BI273" s="153">
        <f t="shared" si="88"/>
        <v>0</v>
      </c>
      <c r="BJ273" s="13" t="s">
        <v>87</v>
      </c>
      <c r="BK273" s="153">
        <f t="shared" si="89"/>
        <v>0</v>
      </c>
      <c r="BL273" s="13" t="s">
        <v>372</v>
      </c>
      <c r="BM273" s="152" t="s">
        <v>3187</v>
      </c>
    </row>
    <row r="274" spans="2:65" s="1" customFormat="1" ht="37.799999999999997" customHeight="1">
      <c r="B274" s="139"/>
      <c r="C274" s="140" t="s">
        <v>2178</v>
      </c>
      <c r="D274" s="140" t="s">
        <v>319</v>
      </c>
      <c r="E274" s="141" t="s">
        <v>3188</v>
      </c>
      <c r="F274" s="142" t="s">
        <v>3189</v>
      </c>
      <c r="G274" s="143" t="s">
        <v>375</v>
      </c>
      <c r="H274" s="144">
        <v>127.49</v>
      </c>
      <c r="I274" s="145"/>
      <c r="J274" s="146">
        <f t="shared" si="80"/>
        <v>0</v>
      </c>
      <c r="K274" s="147"/>
      <c r="L274" s="28"/>
      <c r="M274" s="148" t="s">
        <v>1</v>
      </c>
      <c r="N274" s="149" t="s">
        <v>41</v>
      </c>
      <c r="P274" s="150">
        <f t="shared" si="81"/>
        <v>0</v>
      </c>
      <c r="Q274" s="150">
        <v>0</v>
      </c>
      <c r="R274" s="150">
        <f t="shared" si="82"/>
        <v>0</v>
      </c>
      <c r="S274" s="150">
        <v>0</v>
      </c>
      <c r="T274" s="151">
        <f t="shared" si="83"/>
        <v>0</v>
      </c>
      <c r="AR274" s="152" t="s">
        <v>372</v>
      </c>
      <c r="AT274" s="152" t="s">
        <v>319</v>
      </c>
      <c r="AU274" s="152" t="s">
        <v>87</v>
      </c>
      <c r="AY274" s="13" t="s">
        <v>317</v>
      </c>
      <c r="BE274" s="153">
        <f t="shared" si="84"/>
        <v>0</v>
      </c>
      <c r="BF274" s="153">
        <f t="shared" si="85"/>
        <v>0</v>
      </c>
      <c r="BG274" s="153">
        <f t="shared" si="86"/>
        <v>0</v>
      </c>
      <c r="BH274" s="153">
        <f t="shared" si="87"/>
        <v>0</v>
      </c>
      <c r="BI274" s="153">
        <f t="shared" si="88"/>
        <v>0</v>
      </c>
      <c r="BJ274" s="13" t="s">
        <v>87</v>
      </c>
      <c r="BK274" s="153">
        <f t="shared" si="89"/>
        <v>0</v>
      </c>
      <c r="BL274" s="13" t="s">
        <v>372</v>
      </c>
      <c r="BM274" s="152" t="s">
        <v>3190</v>
      </c>
    </row>
    <row r="275" spans="2:65" s="1" customFormat="1" ht="24.15" customHeight="1">
      <c r="B275" s="139"/>
      <c r="C275" s="154" t="s">
        <v>2181</v>
      </c>
      <c r="D275" s="154" t="s">
        <v>353</v>
      </c>
      <c r="E275" s="155" t="s">
        <v>3191</v>
      </c>
      <c r="F275" s="156" t="s">
        <v>3192</v>
      </c>
      <c r="G275" s="157" t="s">
        <v>375</v>
      </c>
      <c r="H275" s="158">
        <v>146.614</v>
      </c>
      <c r="I275" s="159"/>
      <c r="J275" s="160">
        <f t="shared" si="80"/>
        <v>0</v>
      </c>
      <c r="K275" s="161"/>
      <c r="L275" s="162"/>
      <c r="M275" s="163" t="s">
        <v>1</v>
      </c>
      <c r="N275" s="164" t="s">
        <v>41</v>
      </c>
      <c r="P275" s="150">
        <f t="shared" si="81"/>
        <v>0</v>
      </c>
      <c r="Q275" s="150">
        <v>4.0000000000000002E-4</v>
      </c>
      <c r="R275" s="150">
        <f t="shared" si="82"/>
        <v>5.8645600000000006E-2</v>
      </c>
      <c r="S275" s="150">
        <v>0</v>
      </c>
      <c r="T275" s="151">
        <f t="shared" si="83"/>
        <v>0</v>
      </c>
      <c r="AR275" s="152" t="s">
        <v>529</v>
      </c>
      <c r="AT275" s="152" t="s">
        <v>353</v>
      </c>
      <c r="AU275" s="152" t="s">
        <v>87</v>
      </c>
      <c r="AY275" s="13" t="s">
        <v>317</v>
      </c>
      <c r="BE275" s="153">
        <f t="shared" si="84"/>
        <v>0</v>
      </c>
      <c r="BF275" s="153">
        <f t="shared" si="85"/>
        <v>0</v>
      </c>
      <c r="BG275" s="153">
        <f t="shared" si="86"/>
        <v>0</v>
      </c>
      <c r="BH275" s="153">
        <f t="shared" si="87"/>
        <v>0</v>
      </c>
      <c r="BI275" s="153">
        <f t="shared" si="88"/>
        <v>0</v>
      </c>
      <c r="BJ275" s="13" t="s">
        <v>87</v>
      </c>
      <c r="BK275" s="153">
        <f t="shared" si="89"/>
        <v>0</v>
      </c>
      <c r="BL275" s="13" t="s">
        <v>372</v>
      </c>
      <c r="BM275" s="152" t="s">
        <v>3193</v>
      </c>
    </row>
    <row r="276" spans="2:65" s="1" customFormat="1" ht="24.15" customHeight="1">
      <c r="B276" s="139"/>
      <c r="C276" s="140" t="s">
        <v>2184</v>
      </c>
      <c r="D276" s="140" t="s">
        <v>319</v>
      </c>
      <c r="E276" s="141" t="s">
        <v>3194</v>
      </c>
      <c r="F276" s="142" t="s">
        <v>3195</v>
      </c>
      <c r="G276" s="143" t="s">
        <v>452</v>
      </c>
      <c r="H276" s="144">
        <v>110.8</v>
      </c>
      <c r="I276" s="145"/>
      <c r="J276" s="146">
        <f t="shared" si="80"/>
        <v>0</v>
      </c>
      <c r="K276" s="147"/>
      <c r="L276" s="28"/>
      <c r="M276" s="148" t="s">
        <v>1</v>
      </c>
      <c r="N276" s="149" t="s">
        <v>41</v>
      </c>
      <c r="P276" s="150">
        <f t="shared" si="81"/>
        <v>0</v>
      </c>
      <c r="Q276" s="150">
        <v>8.4999999999999995E-4</v>
      </c>
      <c r="R276" s="150">
        <f t="shared" si="82"/>
        <v>9.4179999999999986E-2</v>
      </c>
      <c r="S276" s="150">
        <v>0</v>
      </c>
      <c r="T276" s="151">
        <f t="shared" si="83"/>
        <v>0</v>
      </c>
      <c r="AR276" s="152" t="s">
        <v>372</v>
      </c>
      <c r="AT276" s="152" t="s">
        <v>319</v>
      </c>
      <c r="AU276" s="152" t="s">
        <v>87</v>
      </c>
      <c r="AY276" s="13" t="s">
        <v>317</v>
      </c>
      <c r="BE276" s="153">
        <f t="shared" si="84"/>
        <v>0</v>
      </c>
      <c r="BF276" s="153">
        <f t="shared" si="85"/>
        <v>0</v>
      </c>
      <c r="BG276" s="153">
        <f t="shared" si="86"/>
        <v>0</v>
      </c>
      <c r="BH276" s="153">
        <f t="shared" si="87"/>
        <v>0</v>
      </c>
      <c r="BI276" s="153">
        <f t="shared" si="88"/>
        <v>0</v>
      </c>
      <c r="BJ276" s="13" t="s">
        <v>87</v>
      </c>
      <c r="BK276" s="153">
        <f t="shared" si="89"/>
        <v>0</v>
      </c>
      <c r="BL276" s="13" t="s">
        <v>372</v>
      </c>
      <c r="BM276" s="152" t="s">
        <v>3196</v>
      </c>
    </row>
    <row r="277" spans="2:65" s="1" customFormat="1" ht="33" customHeight="1">
      <c r="B277" s="139"/>
      <c r="C277" s="154" t="s">
        <v>2188</v>
      </c>
      <c r="D277" s="154" t="s">
        <v>353</v>
      </c>
      <c r="E277" s="155" t="s">
        <v>3197</v>
      </c>
      <c r="F277" s="156" t="s">
        <v>3198</v>
      </c>
      <c r="G277" s="157" t="s">
        <v>452</v>
      </c>
      <c r="H277" s="158">
        <v>113.01600000000001</v>
      </c>
      <c r="I277" s="159"/>
      <c r="J277" s="160">
        <f t="shared" si="80"/>
        <v>0</v>
      </c>
      <c r="K277" s="161"/>
      <c r="L277" s="162"/>
      <c r="M277" s="163" t="s">
        <v>1</v>
      </c>
      <c r="N277" s="164" t="s">
        <v>41</v>
      </c>
      <c r="P277" s="150">
        <f t="shared" si="81"/>
        <v>0</v>
      </c>
      <c r="Q277" s="150">
        <v>4.2000000000000002E-4</v>
      </c>
      <c r="R277" s="150">
        <f t="shared" si="82"/>
        <v>4.7466720000000004E-2</v>
      </c>
      <c r="S277" s="150">
        <v>0</v>
      </c>
      <c r="T277" s="151">
        <f t="shared" si="83"/>
        <v>0</v>
      </c>
      <c r="AR277" s="152" t="s">
        <v>529</v>
      </c>
      <c r="AT277" s="152" t="s">
        <v>353</v>
      </c>
      <c r="AU277" s="152" t="s">
        <v>87</v>
      </c>
      <c r="AY277" s="13" t="s">
        <v>317</v>
      </c>
      <c r="BE277" s="153">
        <f t="shared" si="84"/>
        <v>0</v>
      </c>
      <c r="BF277" s="153">
        <f t="shared" si="85"/>
        <v>0</v>
      </c>
      <c r="BG277" s="153">
        <f t="shared" si="86"/>
        <v>0</v>
      </c>
      <c r="BH277" s="153">
        <f t="shared" si="87"/>
        <v>0</v>
      </c>
      <c r="BI277" s="153">
        <f t="shared" si="88"/>
        <v>0</v>
      </c>
      <c r="BJ277" s="13" t="s">
        <v>87</v>
      </c>
      <c r="BK277" s="153">
        <f t="shared" si="89"/>
        <v>0</v>
      </c>
      <c r="BL277" s="13" t="s">
        <v>372</v>
      </c>
      <c r="BM277" s="152" t="s">
        <v>3199</v>
      </c>
    </row>
    <row r="278" spans="2:65" s="1" customFormat="1" ht="24.15" customHeight="1">
      <c r="B278" s="139"/>
      <c r="C278" s="140" t="s">
        <v>2192</v>
      </c>
      <c r="D278" s="140" t="s">
        <v>319</v>
      </c>
      <c r="E278" s="141" t="s">
        <v>3200</v>
      </c>
      <c r="F278" s="142" t="s">
        <v>3201</v>
      </c>
      <c r="G278" s="143" t="s">
        <v>375</v>
      </c>
      <c r="H278" s="144">
        <v>127.49</v>
      </c>
      <c r="I278" s="145"/>
      <c r="J278" s="146">
        <f t="shared" si="80"/>
        <v>0</v>
      </c>
      <c r="K278" s="147"/>
      <c r="L278" s="28"/>
      <c r="M278" s="148" t="s">
        <v>1</v>
      </c>
      <c r="N278" s="149" t="s">
        <v>41</v>
      </c>
      <c r="P278" s="150">
        <f t="shared" si="81"/>
        <v>0</v>
      </c>
      <c r="Q278" s="150">
        <v>0.12640000000000001</v>
      </c>
      <c r="R278" s="150">
        <f t="shared" si="82"/>
        <v>16.114736000000001</v>
      </c>
      <c r="S278" s="150">
        <v>0</v>
      </c>
      <c r="T278" s="151">
        <f t="shared" si="83"/>
        <v>0</v>
      </c>
      <c r="AR278" s="152" t="s">
        <v>372</v>
      </c>
      <c r="AT278" s="152" t="s">
        <v>319</v>
      </c>
      <c r="AU278" s="152" t="s">
        <v>87</v>
      </c>
      <c r="AY278" s="13" t="s">
        <v>317</v>
      </c>
      <c r="BE278" s="153">
        <f t="shared" si="84"/>
        <v>0</v>
      </c>
      <c r="BF278" s="153">
        <f t="shared" si="85"/>
        <v>0</v>
      </c>
      <c r="BG278" s="153">
        <f t="shared" si="86"/>
        <v>0</v>
      </c>
      <c r="BH278" s="153">
        <f t="shared" si="87"/>
        <v>0</v>
      </c>
      <c r="BI278" s="153">
        <f t="shared" si="88"/>
        <v>0</v>
      </c>
      <c r="BJ278" s="13" t="s">
        <v>87</v>
      </c>
      <c r="BK278" s="153">
        <f t="shared" si="89"/>
        <v>0</v>
      </c>
      <c r="BL278" s="13" t="s">
        <v>372</v>
      </c>
      <c r="BM278" s="152" t="s">
        <v>3202</v>
      </c>
    </row>
    <row r="279" spans="2:65" s="1" customFormat="1" ht="24.15" customHeight="1">
      <c r="B279" s="139"/>
      <c r="C279" s="140" t="s">
        <v>2195</v>
      </c>
      <c r="D279" s="140" t="s">
        <v>319</v>
      </c>
      <c r="E279" s="141" t="s">
        <v>3203</v>
      </c>
      <c r="F279" s="142" t="s">
        <v>3204</v>
      </c>
      <c r="G279" s="143" t="s">
        <v>375</v>
      </c>
      <c r="H279" s="144">
        <v>147.66</v>
      </c>
      <c r="I279" s="145"/>
      <c r="J279" s="146">
        <f t="shared" si="80"/>
        <v>0</v>
      </c>
      <c r="K279" s="147"/>
      <c r="L279" s="28"/>
      <c r="M279" s="148" t="s">
        <v>1</v>
      </c>
      <c r="N279" s="149" t="s">
        <v>41</v>
      </c>
      <c r="P279" s="150">
        <f t="shared" si="81"/>
        <v>0</v>
      </c>
      <c r="Q279" s="150">
        <v>0</v>
      </c>
      <c r="R279" s="150">
        <f t="shared" si="82"/>
        <v>0</v>
      </c>
      <c r="S279" s="150">
        <v>0</v>
      </c>
      <c r="T279" s="151">
        <f t="shared" si="83"/>
        <v>0</v>
      </c>
      <c r="AR279" s="152" t="s">
        <v>372</v>
      </c>
      <c r="AT279" s="152" t="s">
        <v>319</v>
      </c>
      <c r="AU279" s="152" t="s">
        <v>87</v>
      </c>
      <c r="AY279" s="13" t="s">
        <v>317</v>
      </c>
      <c r="BE279" s="153">
        <f t="shared" si="84"/>
        <v>0</v>
      </c>
      <c r="BF279" s="153">
        <f t="shared" si="85"/>
        <v>0</v>
      </c>
      <c r="BG279" s="153">
        <f t="shared" si="86"/>
        <v>0</v>
      </c>
      <c r="BH279" s="153">
        <f t="shared" si="87"/>
        <v>0</v>
      </c>
      <c r="BI279" s="153">
        <f t="shared" si="88"/>
        <v>0</v>
      </c>
      <c r="BJ279" s="13" t="s">
        <v>87</v>
      </c>
      <c r="BK279" s="153">
        <f t="shared" si="89"/>
        <v>0</v>
      </c>
      <c r="BL279" s="13" t="s">
        <v>372</v>
      </c>
      <c r="BM279" s="152" t="s">
        <v>3205</v>
      </c>
    </row>
    <row r="280" spans="2:65" s="1" customFormat="1" ht="24.15" customHeight="1">
      <c r="B280" s="139"/>
      <c r="C280" s="140" t="s">
        <v>2199</v>
      </c>
      <c r="D280" s="140" t="s">
        <v>319</v>
      </c>
      <c r="E280" s="141" t="s">
        <v>3206</v>
      </c>
      <c r="F280" s="142" t="s">
        <v>3207</v>
      </c>
      <c r="G280" s="143" t="s">
        <v>375</v>
      </c>
      <c r="H280" s="144">
        <v>147.66</v>
      </c>
      <c r="I280" s="145"/>
      <c r="J280" s="146">
        <f t="shared" si="80"/>
        <v>0</v>
      </c>
      <c r="K280" s="147"/>
      <c r="L280" s="28"/>
      <c r="M280" s="148" t="s">
        <v>1</v>
      </c>
      <c r="N280" s="149" t="s">
        <v>41</v>
      </c>
      <c r="P280" s="150">
        <f t="shared" si="81"/>
        <v>0</v>
      </c>
      <c r="Q280" s="150">
        <v>0</v>
      </c>
      <c r="R280" s="150">
        <f t="shared" si="82"/>
        <v>0</v>
      </c>
      <c r="S280" s="150">
        <v>0</v>
      </c>
      <c r="T280" s="151">
        <f t="shared" si="83"/>
        <v>0</v>
      </c>
      <c r="AR280" s="152" t="s">
        <v>372</v>
      </c>
      <c r="AT280" s="152" t="s">
        <v>319</v>
      </c>
      <c r="AU280" s="152" t="s">
        <v>87</v>
      </c>
      <c r="AY280" s="13" t="s">
        <v>317</v>
      </c>
      <c r="BE280" s="153">
        <f t="shared" si="84"/>
        <v>0</v>
      </c>
      <c r="BF280" s="153">
        <f t="shared" si="85"/>
        <v>0</v>
      </c>
      <c r="BG280" s="153">
        <f t="shared" si="86"/>
        <v>0</v>
      </c>
      <c r="BH280" s="153">
        <f t="shared" si="87"/>
        <v>0</v>
      </c>
      <c r="BI280" s="153">
        <f t="shared" si="88"/>
        <v>0</v>
      </c>
      <c r="BJ280" s="13" t="s">
        <v>87</v>
      </c>
      <c r="BK280" s="153">
        <f t="shared" si="89"/>
        <v>0</v>
      </c>
      <c r="BL280" s="13" t="s">
        <v>372</v>
      </c>
      <c r="BM280" s="152" t="s">
        <v>3208</v>
      </c>
    </row>
    <row r="281" spans="2:65" s="1" customFormat="1" ht="24.15" customHeight="1">
      <c r="B281" s="139"/>
      <c r="C281" s="140" t="s">
        <v>2203</v>
      </c>
      <c r="D281" s="140" t="s">
        <v>319</v>
      </c>
      <c r="E281" s="141" t="s">
        <v>3209</v>
      </c>
      <c r="F281" s="142" t="s">
        <v>3210</v>
      </c>
      <c r="G281" s="143" t="s">
        <v>356</v>
      </c>
      <c r="H281" s="144">
        <v>17.13</v>
      </c>
      <c r="I281" s="145"/>
      <c r="J281" s="146">
        <f t="shared" si="80"/>
        <v>0</v>
      </c>
      <c r="K281" s="147"/>
      <c r="L281" s="28"/>
      <c r="M281" s="148" t="s">
        <v>1</v>
      </c>
      <c r="N281" s="149" t="s">
        <v>41</v>
      </c>
      <c r="P281" s="150">
        <f t="shared" si="81"/>
        <v>0</v>
      </c>
      <c r="Q281" s="150">
        <v>0</v>
      </c>
      <c r="R281" s="150">
        <f t="shared" si="82"/>
        <v>0</v>
      </c>
      <c r="S281" s="150">
        <v>0</v>
      </c>
      <c r="T281" s="151">
        <f t="shared" si="83"/>
        <v>0</v>
      </c>
      <c r="AR281" s="152" t="s">
        <v>372</v>
      </c>
      <c r="AT281" s="152" t="s">
        <v>319</v>
      </c>
      <c r="AU281" s="152" t="s">
        <v>87</v>
      </c>
      <c r="AY281" s="13" t="s">
        <v>317</v>
      </c>
      <c r="BE281" s="153">
        <f t="shared" si="84"/>
        <v>0</v>
      </c>
      <c r="BF281" s="153">
        <f t="shared" si="85"/>
        <v>0</v>
      </c>
      <c r="BG281" s="153">
        <f t="shared" si="86"/>
        <v>0</v>
      </c>
      <c r="BH281" s="153">
        <f t="shared" si="87"/>
        <v>0</v>
      </c>
      <c r="BI281" s="153">
        <f t="shared" si="88"/>
        <v>0</v>
      </c>
      <c r="BJ281" s="13" t="s">
        <v>87</v>
      </c>
      <c r="BK281" s="153">
        <f t="shared" si="89"/>
        <v>0</v>
      </c>
      <c r="BL281" s="13" t="s">
        <v>372</v>
      </c>
      <c r="BM281" s="152" t="s">
        <v>3211</v>
      </c>
    </row>
    <row r="282" spans="2:65" s="11" customFormat="1" ht="22.8" customHeight="1">
      <c r="B282" s="127"/>
      <c r="D282" s="128" t="s">
        <v>74</v>
      </c>
      <c r="E282" s="137" t="s">
        <v>1765</v>
      </c>
      <c r="F282" s="137" t="s">
        <v>2374</v>
      </c>
      <c r="I282" s="130"/>
      <c r="J282" s="138">
        <f>BK282</f>
        <v>0</v>
      </c>
      <c r="L282" s="127"/>
      <c r="M282" s="132"/>
      <c r="P282" s="133">
        <f>SUM(P283:P297)</f>
        <v>0</v>
      </c>
      <c r="R282" s="133">
        <f>SUM(R283:R297)</f>
        <v>1.6814022186400002</v>
      </c>
      <c r="T282" s="134">
        <f>SUM(T283:T297)</f>
        <v>0</v>
      </c>
      <c r="AR282" s="128" t="s">
        <v>87</v>
      </c>
      <c r="AT282" s="135" t="s">
        <v>74</v>
      </c>
      <c r="AU282" s="135" t="s">
        <v>82</v>
      </c>
      <c r="AY282" s="128" t="s">
        <v>317</v>
      </c>
      <c r="BK282" s="136">
        <f>SUM(BK283:BK297)</f>
        <v>0</v>
      </c>
    </row>
    <row r="283" spans="2:65" s="1" customFormat="1" ht="16.5" customHeight="1">
      <c r="B283" s="139"/>
      <c r="C283" s="140" t="s">
        <v>2207</v>
      </c>
      <c r="D283" s="140" t="s">
        <v>319</v>
      </c>
      <c r="E283" s="141" t="s">
        <v>3212</v>
      </c>
      <c r="F283" s="142" t="s">
        <v>3213</v>
      </c>
      <c r="G283" s="143" t="s">
        <v>375</v>
      </c>
      <c r="H283" s="144">
        <v>102</v>
      </c>
      <c r="I283" s="145"/>
      <c r="J283" s="146">
        <f t="shared" ref="J283:J297" si="90">ROUND(I283*H283,2)</f>
        <v>0</v>
      </c>
      <c r="K283" s="147"/>
      <c r="L283" s="28"/>
      <c r="M283" s="148" t="s">
        <v>1</v>
      </c>
      <c r="N283" s="149" t="s">
        <v>41</v>
      </c>
      <c r="P283" s="150">
        <f t="shared" ref="P283:P297" si="91">O283*H283</f>
        <v>0</v>
      </c>
      <c r="Q283" s="150">
        <v>3.2499999999999998E-6</v>
      </c>
      <c r="R283" s="150">
        <f t="shared" ref="R283:R297" si="92">Q283*H283</f>
        <v>3.3149999999999998E-4</v>
      </c>
      <c r="S283" s="150">
        <v>0</v>
      </c>
      <c r="T283" s="151">
        <f t="shared" ref="T283:T297" si="93">S283*H283</f>
        <v>0</v>
      </c>
      <c r="AR283" s="152" t="s">
        <v>372</v>
      </c>
      <c r="AT283" s="152" t="s">
        <v>319</v>
      </c>
      <c r="AU283" s="152" t="s">
        <v>87</v>
      </c>
      <c r="AY283" s="13" t="s">
        <v>317</v>
      </c>
      <c r="BE283" s="153">
        <f t="shared" ref="BE283:BE297" si="94">IF(N283="základná",J283,0)</f>
        <v>0</v>
      </c>
      <c r="BF283" s="153">
        <f t="shared" ref="BF283:BF297" si="95">IF(N283="znížená",J283,0)</f>
        <v>0</v>
      </c>
      <c r="BG283" s="153">
        <f t="shared" ref="BG283:BG297" si="96">IF(N283="zákl. prenesená",J283,0)</f>
        <v>0</v>
      </c>
      <c r="BH283" s="153">
        <f t="shared" ref="BH283:BH297" si="97">IF(N283="zníž. prenesená",J283,0)</f>
        <v>0</v>
      </c>
      <c r="BI283" s="153">
        <f t="shared" ref="BI283:BI297" si="98">IF(N283="nulová",J283,0)</f>
        <v>0</v>
      </c>
      <c r="BJ283" s="13" t="s">
        <v>87</v>
      </c>
      <c r="BK283" s="153">
        <f t="shared" ref="BK283:BK297" si="99">ROUND(I283*H283,2)</f>
        <v>0</v>
      </c>
      <c r="BL283" s="13" t="s">
        <v>372</v>
      </c>
      <c r="BM283" s="152" t="s">
        <v>3214</v>
      </c>
    </row>
    <row r="284" spans="2:65" s="1" customFormat="1" ht="21.75" customHeight="1">
      <c r="B284" s="139"/>
      <c r="C284" s="154" t="s">
        <v>2211</v>
      </c>
      <c r="D284" s="154" t="s">
        <v>353</v>
      </c>
      <c r="E284" s="155" t="s">
        <v>3215</v>
      </c>
      <c r="F284" s="156" t="s">
        <v>3216</v>
      </c>
      <c r="G284" s="157" t="s">
        <v>375</v>
      </c>
      <c r="H284" s="158">
        <v>117.3</v>
      </c>
      <c r="I284" s="159"/>
      <c r="J284" s="160">
        <f t="shared" si="90"/>
        <v>0</v>
      </c>
      <c r="K284" s="161"/>
      <c r="L284" s="162"/>
      <c r="M284" s="163" t="s">
        <v>1</v>
      </c>
      <c r="N284" s="164" t="s">
        <v>41</v>
      </c>
      <c r="P284" s="150">
        <f t="shared" si="91"/>
        <v>0</v>
      </c>
      <c r="Q284" s="150">
        <v>1E-4</v>
      </c>
      <c r="R284" s="150">
        <f t="shared" si="92"/>
        <v>1.1730000000000001E-2</v>
      </c>
      <c r="S284" s="150">
        <v>0</v>
      </c>
      <c r="T284" s="151">
        <f t="shared" si="93"/>
        <v>0</v>
      </c>
      <c r="AR284" s="152" t="s">
        <v>529</v>
      </c>
      <c r="AT284" s="152" t="s">
        <v>353</v>
      </c>
      <c r="AU284" s="152" t="s">
        <v>87</v>
      </c>
      <c r="AY284" s="13" t="s">
        <v>317</v>
      </c>
      <c r="BE284" s="153">
        <f t="shared" si="94"/>
        <v>0</v>
      </c>
      <c r="BF284" s="153">
        <f t="shared" si="95"/>
        <v>0</v>
      </c>
      <c r="BG284" s="153">
        <f t="shared" si="96"/>
        <v>0</v>
      </c>
      <c r="BH284" s="153">
        <f t="shared" si="97"/>
        <v>0</v>
      </c>
      <c r="BI284" s="153">
        <f t="shared" si="98"/>
        <v>0</v>
      </c>
      <c r="BJ284" s="13" t="s">
        <v>87</v>
      </c>
      <c r="BK284" s="153">
        <f t="shared" si="99"/>
        <v>0</v>
      </c>
      <c r="BL284" s="13" t="s">
        <v>372</v>
      </c>
      <c r="BM284" s="152" t="s">
        <v>3217</v>
      </c>
    </row>
    <row r="285" spans="2:65" s="1" customFormat="1" ht="24.15" customHeight="1">
      <c r="B285" s="139"/>
      <c r="C285" s="140" t="s">
        <v>2215</v>
      </c>
      <c r="D285" s="140" t="s">
        <v>319</v>
      </c>
      <c r="E285" s="141" t="s">
        <v>3218</v>
      </c>
      <c r="F285" s="142" t="s">
        <v>3219</v>
      </c>
      <c r="G285" s="143" t="s">
        <v>375</v>
      </c>
      <c r="H285" s="144">
        <v>102</v>
      </c>
      <c r="I285" s="145"/>
      <c r="J285" s="146">
        <f t="shared" si="90"/>
        <v>0</v>
      </c>
      <c r="K285" s="147"/>
      <c r="L285" s="28"/>
      <c r="M285" s="148" t="s">
        <v>1</v>
      </c>
      <c r="N285" s="149" t="s">
        <v>41</v>
      </c>
      <c r="P285" s="150">
        <f t="shared" si="91"/>
        <v>0</v>
      </c>
      <c r="Q285" s="150">
        <v>0</v>
      </c>
      <c r="R285" s="150">
        <f t="shared" si="92"/>
        <v>0</v>
      </c>
      <c r="S285" s="150">
        <v>0</v>
      </c>
      <c r="T285" s="151">
        <f t="shared" si="93"/>
        <v>0</v>
      </c>
      <c r="AR285" s="152" t="s">
        <v>372</v>
      </c>
      <c r="AT285" s="152" t="s">
        <v>319</v>
      </c>
      <c r="AU285" s="152" t="s">
        <v>87</v>
      </c>
      <c r="AY285" s="13" t="s">
        <v>317</v>
      </c>
      <c r="BE285" s="153">
        <f t="shared" si="94"/>
        <v>0</v>
      </c>
      <c r="BF285" s="153">
        <f t="shared" si="95"/>
        <v>0</v>
      </c>
      <c r="BG285" s="153">
        <f t="shared" si="96"/>
        <v>0</v>
      </c>
      <c r="BH285" s="153">
        <f t="shared" si="97"/>
        <v>0</v>
      </c>
      <c r="BI285" s="153">
        <f t="shared" si="98"/>
        <v>0</v>
      </c>
      <c r="BJ285" s="13" t="s">
        <v>87</v>
      </c>
      <c r="BK285" s="153">
        <f t="shared" si="99"/>
        <v>0</v>
      </c>
      <c r="BL285" s="13" t="s">
        <v>372</v>
      </c>
      <c r="BM285" s="152" t="s">
        <v>3220</v>
      </c>
    </row>
    <row r="286" spans="2:65" s="1" customFormat="1" ht="33" customHeight="1">
      <c r="B286" s="139"/>
      <c r="C286" s="154" t="s">
        <v>2219</v>
      </c>
      <c r="D286" s="154" t="s">
        <v>353</v>
      </c>
      <c r="E286" s="155" t="s">
        <v>3221</v>
      </c>
      <c r="F286" s="156" t="s">
        <v>3222</v>
      </c>
      <c r="G286" s="157" t="s">
        <v>375</v>
      </c>
      <c r="H286" s="158">
        <v>214.2</v>
      </c>
      <c r="I286" s="159"/>
      <c r="J286" s="160">
        <f t="shared" si="90"/>
        <v>0</v>
      </c>
      <c r="K286" s="161"/>
      <c r="L286" s="162"/>
      <c r="M286" s="163" t="s">
        <v>1</v>
      </c>
      <c r="N286" s="164" t="s">
        <v>41</v>
      </c>
      <c r="P286" s="150">
        <f t="shared" si="91"/>
        <v>0</v>
      </c>
      <c r="Q286" s="150">
        <v>8.0000000000000004E-4</v>
      </c>
      <c r="R286" s="150">
        <f t="shared" si="92"/>
        <v>0.17136000000000001</v>
      </c>
      <c r="S286" s="150">
        <v>0</v>
      </c>
      <c r="T286" s="151">
        <f t="shared" si="93"/>
        <v>0</v>
      </c>
      <c r="AR286" s="152" t="s">
        <v>529</v>
      </c>
      <c r="AT286" s="152" t="s">
        <v>353</v>
      </c>
      <c r="AU286" s="152" t="s">
        <v>87</v>
      </c>
      <c r="AY286" s="13" t="s">
        <v>317</v>
      </c>
      <c r="BE286" s="153">
        <f t="shared" si="94"/>
        <v>0</v>
      </c>
      <c r="BF286" s="153">
        <f t="shared" si="95"/>
        <v>0</v>
      </c>
      <c r="BG286" s="153">
        <f t="shared" si="96"/>
        <v>0</v>
      </c>
      <c r="BH286" s="153">
        <f t="shared" si="97"/>
        <v>0</v>
      </c>
      <c r="BI286" s="153">
        <f t="shared" si="98"/>
        <v>0</v>
      </c>
      <c r="BJ286" s="13" t="s">
        <v>87</v>
      </c>
      <c r="BK286" s="153">
        <f t="shared" si="99"/>
        <v>0</v>
      </c>
      <c r="BL286" s="13" t="s">
        <v>372</v>
      </c>
      <c r="BM286" s="152" t="s">
        <v>3223</v>
      </c>
    </row>
    <row r="287" spans="2:65" s="1" customFormat="1" ht="16.5" customHeight="1">
      <c r="B287" s="139"/>
      <c r="C287" s="140" t="s">
        <v>460</v>
      </c>
      <c r="D287" s="140" t="s">
        <v>319</v>
      </c>
      <c r="E287" s="141" t="s">
        <v>3224</v>
      </c>
      <c r="F287" s="142" t="s">
        <v>3225</v>
      </c>
      <c r="G287" s="143" t="s">
        <v>375</v>
      </c>
      <c r="H287" s="144">
        <v>79.888000000000005</v>
      </c>
      <c r="I287" s="145"/>
      <c r="J287" s="146">
        <f t="shared" si="90"/>
        <v>0</v>
      </c>
      <c r="K287" s="147"/>
      <c r="L287" s="28"/>
      <c r="M287" s="148" t="s">
        <v>1</v>
      </c>
      <c r="N287" s="149" t="s">
        <v>41</v>
      </c>
      <c r="P287" s="150">
        <f t="shared" si="91"/>
        <v>0</v>
      </c>
      <c r="Q287" s="150">
        <v>5.2800000000000003E-6</v>
      </c>
      <c r="R287" s="150">
        <f t="shared" si="92"/>
        <v>4.2180864000000007E-4</v>
      </c>
      <c r="S287" s="150">
        <v>0</v>
      </c>
      <c r="T287" s="151">
        <f t="shared" si="93"/>
        <v>0</v>
      </c>
      <c r="AR287" s="152" t="s">
        <v>372</v>
      </c>
      <c r="AT287" s="152" t="s">
        <v>319</v>
      </c>
      <c r="AU287" s="152" t="s">
        <v>87</v>
      </c>
      <c r="AY287" s="13" t="s">
        <v>317</v>
      </c>
      <c r="BE287" s="153">
        <f t="shared" si="94"/>
        <v>0</v>
      </c>
      <c r="BF287" s="153">
        <f t="shared" si="95"/>
        <v>0</v>
      </c>
      <c r="BG287" s="153">
        <f t="shared" si="96"/>
        <v>0</v>
      </c>
      <c r="BH287" s="153">
        <f t="shared" si="97"/>
        <v>0</v>
      </c>
      <c r="BI287" s="153">
        <f t="shared" si="98"/>
        <v>0</v>
      </c>
      <c r="BJ287" s="13" t="s">
        <v>87</v>
      </c>
      <c r="BK287" s="153">
        <f t="shared" si="99"/>
        <v>0</v>
      </c>
      <c r="BL287" s="13" t="s">
        <v>372</v>
      </c>
      <c r="BM287" s="152" t="s">
        <v>3226</v>
      </c>
    </row>
    <row r="288" spans="2:65" s="1" customFormat="1" ht="16.5" customHeight="1">
      <c r="B288" s="139"/>
      <c r="C288" s="154" t="s">
        <v>2226</v>
      </c>
      <c r="D288" s="154" t="s">
        <v>353</v>
      </c>
      <c r="E288" s="155" t="s">
        <v>3227</v>
      </c>
      <c r="F288" s="156" t="s">
        <v>3228</v>
      </c>
      <c r="G288" s="157" t="s">
        <v>375</v>
      </c>
      <c r="H288" s="158">
        <v>91.870999999999995</v>
      </c>
      <c r="I288" s="159"/>
      <c r="J288" s="160">
        <f t="shared" si="90"/>
        <v>0</v>
      </c>
      <c r="K288" s="161"/>
      <c r="L288" s="162"/>
      <c r="M288" s="163" t="s">
        <v>1</v>
      </c>
      <c r="N288" s="164" t="s">
        <v>41</v>
      </c>
      <c r="P288" s="150">
        <f t="shared" si="91"/>
        <v>0</v>
      </c>
      <c r="Q288" s="150">
        <v>2.1000000000000001E-4</v>
      </c>
      <c r="R288" s="150">
        <f t="shared" si="92"/>
        <v>1.929291E-2</v>
      </c>
      <c r="S288" s="150">
        <v>0</v>
      </c>
      <c r="T288" s="151">
        <f t="shared" si="93"/>
        <v>0</v>
      </c>
      <c r="AR288" s="152" t="s">
        <v>529</v>
      </c>
      <c r="AT288" s="152" t="s">
        <v>353</v>
      </c>
      <c r="AU288" s="152" t="s">
        <v>87</v>
      </c>
      <c r="AY288" s="13" t="s">
        <v>317</v>
      </c>
      <c r="BE288" s="153">
        <f t="shared" si="94"/>
        <v>0</v>
      </c>
      <c r="BF288" s="153">
        <f t="shared" si="95"/>
        <v>0</v>
      </c>
      <c r="BG288" s="153">
        <f t="shared" si="96"/>
        <v>0</v>
      </c>
      <c r="BH288" s="153">
        <f t="shared" si="97"/>
        <v>0</v>
      </c>
      <c r="BI288" s="153">
        <f t="shared" si="98"/>
        <v>0</v>
      </c>
      <c r="BJ288" s="13" t="s">
        <v>87</v>
      </c>
      <c r="BK288" s="153">
        <f t="shared" si="99"/>
        <v>0</v>
      </c>
      <c r="BL288" s="13" t="s">
        <v>372</v>
      </c>
      <c r="BM288" s="152" t="s">
        <v>3229</v>
      </c>
    </row>
    <row r="289" spans="2:65" s="1" customFormat="1" ht="24.15" customHeight="1">
      <c r="B289" s="139"/>
      <c r="C289" s="140" t="s">
        <v>2232</v>
      </c>
      <c r="D289" s="140" t="s">
        <v>319</v>
      </c>
      <c r="E289" s="141" t="s">
        <v>3230</v>
      </c>
      <c r="F289" s="142" t="s">
        <v>3231</v>
      </c>
      <c r="G289" s="143" t="s">
        <v>375</v>
      </c>
      <c r="H289" s="144">
        <v>22.4</v>
      </c>
      <c r="I289" s="145"/>
      <c r="J289" s="146">
        <f t="shared" si="90"/>
        <v>0</v>
      </c>
      <c r="K289" s="147"/>
      <c r="L289" s="28"/>
      <c r="M289" s="148" t="s">
        <v>1</v>
      </c>
      <c r="N289" s="149" t="s">
        <v>41</v>
      </c>
      <c r="P289" s="150">
        <f t="shared" si="91"/>
        <v>0</v>
      </c>
      <c r="Q289" s="150">
        <v>3.5000000000000001E-3</v>
      </c>
      <c r="R289" s="150">
        <f t="shared" si="92"/>
        <v>7.8399999999999997E-2</v>
      </c>
      <c r="S289" s="150">
        <v>0</v>
      </c>
      <c r="T289" s="151">
        <f t="shared" si="93"/>
        <v>0</v>
      </c>
      <c r="AR289" s="152" t="s">
        <v>372</v>
      </c>
      <c r="AT289" s="152" t="s">
        <v>319</v>
      </c>
      <c r="AU289" s="152" t="s">
        <v>87</v>
      </c>
      <c r="AY289" s="13" t="s">
        <v>317</v>
      </c>
      <c r="BE289" s="153">
        <f t="shared" si="94"/>
        <v>0</v>
      </c>
      <c r="BF289" s="153">
        <f t="shared" si="95"/>
        <v>0</v>
      </c>
      <c r="BG289" s="153">
        <f t="shared" si="96"/>
        <v>0</v>
      </c>
      <c r="BH289" s="153">
        <f t="shared" si="97"/>
        <v>0</v>
      </c>
      <c r="BI289" s="153">
        <f t="shared" si="98"/>
        <v>0</v>
      </c>
      <c r="BJ289" s="13" t="s">
        <v>87</v>
      </c>
      <c r="BK289" s="153">
        <f t="shared" si="99"/>
        <v>0</v>
      </c>
      <c r="BL289" s="13" t="s">
        <v>372</v>
      </c>
      <c r="BM289" s="152" t="s">
        <v>3232</v>
      </c>
    </row>
    <row r="290" spans="2:65" s="1" customFormat="1" ht="24.15" customHeight="1">
      <c r="B290" s="139"/>
      <c r="C290" s="154" t="s">
        <v>2236</v>
      </c>
      <c r="D290" s="154" t="s">
        <v>353</v>
      </c>
      <c r="E290" s="155" t="s">
        <v>3233</v>
      </c>
      <c r="F290" s="156" t="s">
        <v>3234</v>
      </c>
      <c r="G290" s="157" t="s">
        <v>375</v>
      </c>
      <c r="H290" s="158">
        <v>23.52</v>
      </c>
      <c r="I290" s="159"/>
      <c r="J290" s="160">
        <f t="shared" si="90"/>
        <v>0</v>
      </c>
      <c r="K290" s="161"/>
      <c r="L290" s="162"/>
      <c r="M290" s="163" t="s">
        <v>1</v>
      </c>
      <c r="N290" s="164" t="s">
        <v>41</v>
      </c>
      <c r="P290" s="150">
        <f t="shared" si="91"/>
        <v>0</v>
      </c>
      <c r="Q290" s="150">
        <v>5.9999999999999995E-4</v>
      </c>
      <c r="R290" s="150">
        <f t="shared" si="92"/>
        <v>1.4111999999999998E-2</v>
      </c>
      <c r="S290" s="150">
        <v>0</v>
      </c>
      <c r="T290" s="151">
        <f t="shared" si="93"/>
        <v>0</v>
      </c>
      <c r="AR290" s="152" t="s">
        <v>529</v>
      </c>
      <c r="AT290" s="152" t="s">
        <v>353</v>
      </c>
      <c r="AU290" s="152" t="s">
        <v>87</v>
      </c>
      <c r="AY290" s="13" t="s">
        <v>317</v>
      </c>
      <c r="BE290" s="153">
        <f t="shared" si="94"/>
        <v>0</v>
      </c>
      <c r="BF290" s="153">
        <f t="shared" si="95"/>
        <v>0</v>
      </c>
      <c r="BG290" s="153">
        <f t="shared" si="96"/>
        <v>0</v>
      </c>
      <c r="BH290" s="153">
        <f t="shared" si="97"/>
        <v>0</v>
      </c>
      <c r="BI290" s="153">
        <f t="shared" si="98"/>
        <v>0</v>
      </c>
      <c r="BJ290" s="13" t="s">
        <v>87</v>
      </c>
      <c r="BK290" s="153">
        <f t="shared" si="99"/>
        <v>0</v>
      </c>
      <c r="BL290" s="13" t="s">
        <v>372</v>
      </c>
      <c r="BM290" s="152" t="s">
        <v>3235</v>
      </c>
    </row>
    <row r="291" spans="2:65" s="1" customFormat="1" ht="16.5" customHeight="1">
      <c r="B291" s="139"/>
      <c r="C291" s="140" t="s">
        <v>2240</v>
      </c>
      <c r="D291" s="140" t="s">
        <v>319</v>
      </c>
      <c r="E291" s="141" t="s">
        <v>3236</v>
      </c>
      <c r="F291" s="142" t="s">
        <v>3237</v>
      </c>
      <c r="G291" s="143" t="s">
        <v>375</v>
      </c>
      <c r="H291" s="144">
        <v>17.2</v>
      </c>
      <c r="I291" s="145"/>
      <c r="J291" s="146">
        <f t="shared" si="90"/>
        <v>0</v>
      </c>
      <c r="K291" s="147"/>
      <c r="L291" s="28"/>
      <c r="M291" s="148" t="s">
        <v>1</v>
      </c>
      <c r="N291" s="149" t="s">
        <v>41</v>
      </c>
      <c r="P291" s="150">
        <f t="shared" si="91"/>
        <v>0</v>
      </c>
      <c r="Q291" s="150">
        <v>1.2E-4</v>
      </c>
      <c r="R291" s="150">
        <f t="shared" si="92"/>
        <v>2.0639999999999999E-3</v>
      </c>
      <c r="S291" s="150">
        <v>0</v>
      </c>
      <c r="T291" s="151">
        <f t="shared" si="93"/>
        <v>0</v>
      </c>
      <c r="AR291" s="152" t="s">
        <v>372</v>
      </c>
      <c r="AT291" s="152" t="s">
        <v>319</v>
      </c>
      <c r="AU291" s="152" t="s">
        <v>87</v>
      </c>
      <c r="AY291" s="13" t="s">
        <v>317</v>
      </c>
      <c r="BE291" s="153">
        <f t="shared" si="94"/>
        <v>0</v>
      </c>
      <c r="BF291" s="153">
        <f t="shared" si="95"/>
        <v>0</v>
      </c>
      <c r="BG291" s="153">
        <f t="shared" si="96"/>
        <v>0</v>
      </c>
      <c r="BH291" s="153">
        <f t="shared" si="97"/>
        <v>0</v>
      </c>
      <c r="BI291" s="153">
        <f t="shared" si="98"/>
        <v>0</v>
      </c>
      <c r="BJ291" s="13" t="s">
        <v>87</v>
      </c>
      <c r="BK291" s="153">
        <f t="shared" si="99"/>
        <v>0</v>
      </c>
      <c r="BL291" s="13" t="s">
        <v>372</v>
      </c>
      <c r="BM291" s="152" t="s">
        <v>3238</v>
      </c>
    </row>
    <row r="292" spans="2:65" s="1" customFormat="1" ht="24.15" customHeight="1">
      <c r="B292" s="139"/>
      <c r="C292" s="154" t="s">
        <v>2244</v>
      </c>
      <c r="D292" s="154" t="s">
        <v>353</v>
      </c>
      <c r="E292" s="155" t="s">
        <v>2976</v>
      </c>
      <c r="F292" s="156" t="s">
        <v>2977</v>
      </c>
      <c r="G292" s="157" t="s">
        <v>375</v>
      </c>
      <c r="H292" s="158">
        <v>18.059999999999999</v>
      </c>
      <c r="I292" s="159"/>
      <c r="J292" s="160">
        <f t="shared" si="90"/>
        <v>0</v>
      </c>
      <c r="K292" s="161"/>
      <c r="L292" s="162"/>
      <c r="M292" s="163" t="s">
        <v>1</v>
      </c>
      <c r="N292" s="164" t="s">
        <v>41</v>
      </c>
      <c r="P292" s="150">
        <f t="shared" si="91"/>
        <v>0</v>
      </c>
      <c r="Q292" s="150">
        <v>1.5E-3</v>
      </c>
      <c r="R292" s="150">
        <f t="shared" si="92"/>
        <v>2.7089999999999999E-2</v>
      </c>
      <c r="S292" s="150">
        <v>0</v>
      </c>
      <c r="T292" s="151">
        <f t="shared" si="93"/>
        <v>0</v>
      </c>
      <c r="AR292" s="152" t="s">
        <v>529</v>
      </c>
      <c r="AT292" s="152" t="s">
        <v>353</v>
      </c>
      <c r="AU292" s="152" t="s">
        <v>87</v>
      </c>
      <c r="AY292" s="13" t="s">
        <v>317</v>
      </c>
      <c r="BE292" s="153">
        <f t="shared" si="94"/>
        <v>0</v>
      </c>
      <c r="BF292" s="153">
        <f t="shared" si="95"/>
        <v>0</v>
      </c>
      <c r="BG292" s="153">
        <f t="shared" si="96"/>
        <v>0</v>
      </c>
      <c r="BH292" s="153">
        <f t="shared" si="97"/>
        <v>0</v>
      </c>
      <c r="BI292" s="153">
        <f t="shared" si="98"/>
        <v>0</v>
      </c>
      <c r="BJ292" s="13" t="s">
        <v>87</v>
      </c>
      <c r="BK292" s="153">
        <f t="shared" si="99"/>
        <v>0</v>
      </c>
      <c r="BL292" s="13" t="s">
        <v>372</v>
      </c>
      <c r="BM292" s="152" t="s">
        <v>3239</v>
      </c>
    </row>
    <row r="293" spans="2:65" s="1" customFormat="1" ht="37.799999999999997" customHeight="1">
      <c r="B293" s="139"/>
      <c r="C293" s="140" t="s">
        <v>2248</v>
      </c>
      <c r="D293" s="140" t="s">
        <v>319</v>
      </c>
      <c r="E293" s="141" t="s">
        <v>3240</v>
      </c>
      <c r="F293" s="142" t="s">
        <v>3241</v>
      </c>
      <c r="G293" s="143" t="s">
        <v>375</v>
      </c>
      <c r="H293" s="144">
        <v>120</v>
      </c>
      <c r="I293" s="145"/>
      <c r="J293" s="146">
        <f t="shared" si="90"/>
        <v>0</v>
      </c>
      <c r="K293" s="147"/>
      <c r="L293" s="28"/>
      <c r="M293" s="148" t="s">
        <v>1</v>
      </c>
      <c r="N293" s="149" t="s">
        <v>41</v>
      </c>
      <c r="P293" s="150">
        <f t="shared" si="91"/>
        <v>0</v>
      </c>
      <c r="Q293" s="150">
        <v>8.2249999999999999E-4</v>
      </c>
      <c r="R293" s="150">
        <f t="shared" si="92"/>
        <v>9.8699999999999996E-2</v>
      </c>
      <c r="S293" s="150">
        <v>0</v>
      </c>
      <c r="T293" s="151">
        <f t="shared" si="93"/>
        <v>0</v>
      </c>
      <c r="AR293" s="152" t="s">
        <v>372</v>
      </c>
      <c r="AT293" s="152" t="s">
        <v>319</v>
      </c>
      <c r="AU293" s="152" t="s">
        <v>87</v>
      </c>
      <c r="AY293" s="13" t="s">
        <v>317</v>
      </c>
      <c r="BE293" s="153">
        <f t="shared" si="94"/>
        <v>0</v>
      </c>
      <c r="BF293" s="153">
        <f t="shared" si="95"/>
        <v>0</v>
      </c>
      <c r="BG293" s="153">
        <f t="shared" si="96"/>
        <v>0</v>
      </c>
      <c r="BH293" s="153">
        <f t="shared" si="97"/>
        <v>0</v>
      </c>
      <c r="BI293" s="153">
        <f t="shared" si="98"/>
        <v>0</v>
      </c>
      <c r="BJ293" s="13" t="s">
        <v>87</v>
      </c>
      <c r="BK293" s="153">
        <f t="shared" si="99"/>
        <v>0</v>
      </c>
      <c r="BL293" s="13" t="s">
        <v>372</v>
      </c>
      <c r="BM293" s="152" t="s">
        <v>3242</v>
      </c>
    </row>
    <row r="294" spans="2:65" s="1" customFormat="1" ht="21.75" customHeight="1">
      <c r="B294" s="139"/>
      <c r="C294" s="154" t="s">
        <v>2252</v>
      </c>
      <c r="D294" s="154" t="s">
        <v>353</v>
      </c>
      <c r="E294" s="155" t="s">
        <v>3243</v>
      </c>
      <c r="F294" s="156" t="s">
        <v>3244</v>
      </c>
      <c r="G294" s="157" t="s">
        <v>375</v>
      </c>
      <c r="H294" s="158">
        <v>126</v>
      </c>
      <c r="I294" s="159"/>
      <c r="J294" s="160">
        <f t="shared" si="90"/>
        <v>0</v>
      </c>
      <c r="K294" s="161"/>
      <c r="L294" s="162"/>
      <c r="M294" s="163" t="s">
        <v>1</v>
      </c>
      <c r="N294" s="164" t="s">
        <v>41</v>
      </c>
      <c r="P294" s="150">
        <f t="shared" si="91"/>
        <v>0</v>
      </c>
      <c r="Q294" s="150">
        <v>1.1999999999999999E-3</v>
      </c>
      <c r="R294" s="150">
        <f t="shared" si="92"/>
        <v>0.15119999999999997</v>
      </c>
      <c r="S294" s="150">
        <v>0</v>
      </c>
      <c r="T294" s="151">
        <f t="shared" si="93"/>
        <v>0</v>
      </c>
      <c r="AR294" s="152" t="s">
        <v>529</v>
      </c>
      <c r="AT294" s="152" t="s">
        <v>353</v>
      </c>
      <c r="AU294" s="152" t="s">
        <v>87</v>
      </c>
      <c r="AY294" s="13" t="s">
        <v>317</v>
      </c>
      <c r="BE294" s="153">
        <f t="shared" si="94"/>
        <v>0</v>
      </c>
      <c r="BF294" s="153">
        <f t="shared" si="95"/>
        <v>0</v>
      </c>
      <c r="BG294" s="153">
        <f t="shared" si="96"/>
        <v>0</v>
      </c>
      <c r="BH294" s="153">
        <f t="shared" si="97"/>
        <v>0</v>
      </c>
      <c r="BI294" s="153">
        <f t="shared" si="98"/>
        <v>0</v>
      </c>
      <c r="BJ294" s="13" t="s">
        <v>87</v>
      </c>
      <c r="BK294" s="153">
        <f t="shared" si="99"/>
        <v>0</v>
      </c>
      <c r="BL294" s="13" t="s">
        <v>372</v>
      </c>
      <c r="BM294" s="152" t="s">
        <v>3245</v>
      </c>
    </row>
    <row r="295" spans="2:65" s="1" customFormat="1" ht="37.799999999999997" customHeight="1">
      <c r="B295" s="139"/>
      <c r="C295" s="140" t="s">
        <v>2256</v>
      </c>
      <c r="D295" s="140" t="s">
        <v>319</v>
      </c>
      <c r="E295" s="141" t="s">
        <v>3246</v>
      </c>
      <c r="F295" s="142" t="s">
        <v>3247</v>
      </c>
      <c r="G295" s="143" t="s">
        <v>375</v>
      </c>
      <c r="H295" s="144">
        <v>120</v>
      </c>
      <c r="I295" s="145"/>
      <c r="J295" s="146">
        <f t="shared" si="90"/>
        <v>0</v>
      </c>
      <c r="K295" s="147"/>
      <c r="L295" s="28"/>
      <c r="M295" s="148" t="s">
        <v>1</v>
      </c>
      <c r="N295" s="149" t="s">
        <v>41</v>
      </c>
      <c r="P295" s="150">
        <f t="shared" si="91"/>
        <v>0</v>
      </c>
      <c r="Q295" s="150">
        <v>8.2249999999999999E-4</v>
      </c>
      <c r="R295" s="150">
        <f t="shared" si="92"/>
        <v>9.8699999999999996E-2</v>
      </c>
      <c r="S295" s="150">
        <v>0</v>
      </c>
      <c r="T295" s="151">
        <f t="shared" si="93"/>
        <v>0</v>
      </c>
      <c r="AR295" s="152" t="s">
        <v>372</v>
      </c>
      <c r="AT295" s="152" t="s">
        <v>319</v>
      </c>
      <c r="AU295" s="152" t="s">
        <v>87</v>
      </c>
      <c r="AY295" s="13" t="s">
        <v>317</v>
      </c>
      <c r="BE295" s="153">
        <f t="shared" si="94"/>
        <v>0</v>
      </c>
      <c r="BF295" s="153">
        <f t="shared" si="95"/>
        <v>0</v>
      </c>
      <c r="BG295" s="153">
        <f t="shared" si="96"/>
        <v>0</v>
      </c>
      <c r="BH295" s="153">
        <f t="shared" si="97"/>
        <v>0</v>
      </c>
      <c r="BI295" s="153">
        <f t="shared" si="98"/>
        <v>0</v>
      </c>
      <c r="BJ295" s="13" t="s">
        <v>87</v>
      </c>
      <c r="BK295" s="153">
        <f t="shared" si="99"/>
        <v>0</v>
      </c>
      <c r="BL295" s="13" t="s">
        <v>372</v>
      </c>
      <c r="BM295" s="152" t="s">
        <v>3248</v>
      </c>
    </row>
    <row r="296" spans="2:65" s="1" customFormat="1" ht="21.75" customHeight="1">
      <c r="B296" s="139"/>
      <c r="C296" s="154" t="s">
        <v>2260</v>
      </c>
      <c r="D296" s="154" t="s">
        <v>353</v>
      </c>
      <c r="E296" s="155" t="s">
        <v>3249</v>
      </c>
      <c r="F296" s="156" t="s">
        <v>3250</v>
      </c>
      <c r="G296" s="157" t="s">
        <v>375</v>
      </c>
      <c r="H296" s="158">
        <v>126</v>
      </c>
      <c r="I296" s="159"/>
      <c r="J296" s="160">
        <f t="shared" si="90"/>
        <v>0</v>
      </c>
      <c r="K296" s="161"/>
      <c r="L296" s="162"/>
      <c r="M296" s="163" t="s">
        <v>1</v>
      </c>
      <c r="N296" s="164" t="s">
        <v>41</v>
      </c>
      <c r="P296" s="150">
        <f t="shared" si="91"/>
        <v>0</v>
      </c>
      <c r="Q296" s="150">
        <v>8.0000000000000002E-3</v>
      </c>
      <c r="R296" s="150">
        <f t="shared" si="92"/>
        <v>1.008</v>
      </c>
      <c r="S296" s="150">
        <v>0</v>
      </c>
      <c r="T296" s="151">
        <f t="shared" si="93"/>
        <v>0</v>
      </c>
      <c r="AR296" s="152" t="s">
        <v>529</v>
      </c>
      <c r="AT296" s="152" t="s">
        <v>353</v>
      </c>
      <c r="AU296" s="152" t="s">
        <v>87</v>
      </c>
      <c r="AY296" s="13" t="s">
        <v>317</v>
      </c>
      <c r="BE296" s="153">
        <f t="shared" si="94"/>
        <v>0</v>
      </c>
      <c r="BF296" s="153">
        <f t="shared" si="95"/>
        <v>0</v>
      </c>
      <c r="BG296" s="153">
        <f t="shared" si="96"/>
        <v>0</v>
      </c>
      <c r="BH296" s="153">
        <f t="shared" si="97"/>
        <v>0</v>
      </c>
      <c r="BI296" s="153">
        <f t="shared" si="98"/>
        <v>0</v>
      </c>
      <c r="BJ296" s="13" t="s">
        <v>87</v>
      </c>
      <c r="BK296" s="153">
        <f t="shared" si="99"/>
        <v>0</v>
      </c>
      <c r="BL296" s="13" t="s">
        <v>372</v>
      </c>
      <c r="BM296" s="152" t="s">
        <v>3251</v>
      </c>
    </row>
    <row r="297" spans="2:65" s="1" customFormat="1" ht="24.15" customHeight="1">
      <c r="B297" s="139"/>
      <c r="C297" s="140" t="s">
        <v>2264</v>
      </c>
      <c r="D297" s="140" t="s">
        <v>319</v>
      </c>
      <c r="E297" s="141" t="s">
        <v>2406</v>
      </c>
      <c r="F297" s="142" t="s">
        <v>2407</v>
      </c>
      <c r="G297" s="143" t="s">
        <v>652</v>
      </c>
      <c r="H297" s="176"/>
      <c r="I297" s="145"/>
      <c r="J297" s="146">
        <f t="shared" si="90"/>
        <v>0</v>
      </c>
      <c r="K297" s="147"/>
      <c r="L297" s="28"/>
      <c r="M297" s="148" t="s">
        <v>1</v>
      </c>
      <c r="N297" s="149" t="s">
        <v>41</v>
      </c>
      <c r="P297" s="150">
        <f t="shared" si="91"/>
        <v>0</v>
      </c>
      <c r="Q297" s="150">
        <v>0</v>
      </c>
      <c r="R297" s="150">
        <f t="shared" si="92"/>
        <v>0</v>
      </c>
      <c r="S297" s="150">
        <v>0</v>
      </c>
      <c r="T297" s="151">
        <f t="shared" si="93"/>
        <v>0</v>
      </c>
      <c r="AR297" s="152" t="s">
        <v>372</v>
      </c>
      <c r="AT297" s="152" t="s">
        <v>319</v>
      </c>
      <c r="AU297" s="152" t="s">
        <v>87</v>
      </c>
      <c r="AY297" s="13" t="s">
        <v>317</v>
      </c>
      <c r="BE297" s="153">
        <f t="shared" si="94"/>
        <v>0</v>
      </c>
      <c r="BF297" s="153">
        <f t="shared" si="95"/>
        <v>0</v>
      </c>
      <c r="BG297" s="153">
        <f t="shared" si="96"/>
        <v>0</v>
      </c>
      <c r="BH297" s="153">
        <f t="shared" si="97"/>
        <v>0</v>
      </c>
      <c r="BI297" s="153">
        <f t="shared" si="98"/>
        <v>0</v>
      </c>
      <c r="BJ297" s="13" t="s">
        <v>87</v>
      </c>
      <c r="BK297" s="153">
        <f t="shared" si="99"/>
        <v>0</v>
      </c>
      <c r="BL297" s="13" t="s">
        <v>372</v>
      </c>
      <c r="BM297" s="152" t="s">
        <v>3252</v>
      </c>
    </row>
    <row r="298" spans="2:65" s="11" customFormat="1" ht="22.8" customHeight="1">
      <c r="B298" s="127"/>
      <c r="D298" s="128" t="s">
        <v>74</v>
      </c>
      <c r="E298" s="137" t="s">
        <v>617</v>
      </c>
      <c r="F298" s="137" t="s">
        <v>3253</v>
      </c>
      <c r="I298" s="130"/>
      <c r="J298" s="138">
        <f>BK298</f>
        <v>0</v>
      </c>
      <c r="L298" s="127"/>
      <c r="M298" s="132"/>
      <c r="P298" s="133">
        <f>SUM(P299:P304)</f>
        <v>0</v>
      </c>
      <c r="R298" s="133">
        <f>SUM(R299:R304)</f>
        <v>2.3283957357799996</v>
      </c>
      <c r="T298" s="134">
        <f>SUM(T299:T304)</f>
        <v>0</v>
      </c>
      <c r="AR298" s="128" t="s">
        <v>87</v>
      </c>
      <c r="AT298" s="135" t="s">
        <v>74</v>
      </c>
      <c r="AU298" s="135" t="s">
        <v>82</v>
      </c>
      <c r="AY298" s="128" t="s">
        <v>317</v>
      </c>
      <c r="BK298" s="136">
        <f>SUM(BK299:BK304)</f>
        <v>0</v>
      </c>
    </row>
    <row r="299" spans="2:65" s="1" customFormat="1" ht="33" customHeight="1">
      <c r="B299" s="139"/>
      <c r="C299" s="140" t="s">
        <v>2268</v>
      </c>
      <c r="D299" s="140" t="s">
        <v>319</v>
      </c>
      <c r="E299" s="141" t="s">
        <v>3254</v>
      </c>
      <c r="F299" s="142" t="s">
        <v>3255</v>
      </c>
      <c r="G299" s="143" t="s">
        <v>375</v>
      </c>
      <c r="H299" s="144">
        <v>11.46</v>
      </c>
      <c r="I299" s="145"/>
      <c r="J299" s="146">
        <f t="shared" ref="J299:J304" si="100">ROUND(I299*H299,2)</f>
        <v>0</v>
      </c>
      <c r="K299" s="147"/>
      <c r="L299" s="28"/>
      <c r="M299" s="148" t="s">
        <v>1</v>
      </c>
      <c r="N299" s="149" t="s">
        <v>41</v>
      </c>
      <c r="P299" s="150">
        <f t="shared" ref="P299:P304" si="101">O299*H299</f>
        <v>0</v>
      </c>
      <c r="Q299" s="150">
        <v>8.5368000000000006E-3</v>
      </c>
      <c r="R299" s="150">
        <f t="shared" ref="R299:R304" si="102">Q299*H299</f>
        <v>9.7831728000000021E-2</v>
      </c>
      <c r="S299" s="150">
        <v>0</v>
      </c>
      <c r="T299" s="151">
        <f t="shared" ref="T299:T304" si="103">S299*H299</f>
        <v>0</v>
      </c>
      <c r="AR299" s="152" t="s">
        <v>372</v>
      </c>
      <c r="AT299" s="152" t="s">
        <v>319</v>
      </c>
      <c r="AU299" s="152" t="s">
        <v>87</v>
      </c>
      <c r="AY299" s="13" t="s">
        <v>317</v>
      </c>
      <c r="BE299" s="153">
        <f t="shared" ref="BE299:BE304" si="104">IF(N299="základná",J299,0)</f>
        <v>0</v>
      </c>
      <c r="BF299" s="153">
        <f t="shared" ref="BF299:BF304" si="105">IF(N299="znížená",J299,0)</f>
        <v>0</v>
      </c>
      <c r="BG299" s="153">
        <f t="shared" ref="BG299:BG304" si="106">IF(N299="zákl. prenesená",J299,0)</f>
        <v>0</v>
      </c>
      <c r="BH299" s="153">
        <f t="shared" ref="BH299:BH304" si="107">IF(N299="zníž. prenesená",J299,0)</f>
        <v>0</v>
      </c>
      <c r="BI299" s="153">
        <f t="shared" ref="BI299:BI304" si="108">IF(N299="nulová",J299,0)</f>
        <v>0</v>
      </c>
      <c r="BJ299" s="13" t="s">
        <v>87</v>
      </c>
      <c r="BK299" s="153">
        <f t="shared" ref="BK299:BK304" si="109">ROUND(I299*H299,2)</f>
        <v>0</v>
      </c>
      <c r="BL299" s="13" t="s">
        <v>372</v>
      </c>
      <c r="BM299" s="152" t="s">
        <v>3256</v>
      </c>
    </row>
    <row r="300" spans="2:65" s="1" customFormat="1" ht="33" customHeight="1">
      <c r="B300" s="139"/>
      <c r="C300" s="140" t="s">
        <v>2271</v>
      </c>
      <c r="D300" s="140" t="s">
        <v>319</v>
      </c>
      <c r="E300" s="141" t="s">
        <v>3257</v>
      </c>
      <c r="F300" s="142" t="s">
        <v>3258</v>
      </c>
      <c r="G300" s="143" t="s">
        <v>375</v>
      </c>
      <c r="H300" s="144">
        <v>10.914</v>
      </c>
      <c r="I300" s="145"/>
      <c r="J300" s="146">
        <f t="shared" si="100"/>
        <v>0</v>
      </c>
      <c r="K300" s="147"/>
      <c r="L300" s="28"/>
      <c r="M300" s="148" t="s">
        <v>1</v>
      </c>
      <c r="N300" s="149" t="s">
        <v>41</v>
      </c>
      <c r="P300" s="150">
        <f t="shared" si="101"/>
        <v>0</v>
      </c>
      <c r="Q300" s="150">
        <v>2.3677E-4</v>
      </c>
      <c r="R300" s="150">
        <f t="shared" si="102"/>
        <v>2.5841077799999999E-3</v>
      </c>
      <c r="S300" s="150">
        <v>0</v>
      </c>
      <c r="T300" s="151">
        <f t="shared" si="103"/>
        <v>0</v>
      </c>
      <c r="AR300" s="152" t="s">
        <v>372</v>
      </c>
      <c r="AT300" s="152" t="s">
        <v>319</v>
      </c>
      <c r="AU300" s="152" t="s">
        <v>87</v>
      </c>
      <c r="AY300" s="13" t="s">
        <v>317</v>
      </c>
      <c r="BE300" s="153">
        <f t="shared" si="104"/>
        <v>0</v>
      </c>
      <c r="BF300" s="153">
        <f t="shared" si="105"/>
        <v>0</v>
      </c>
      <c r="BG300" s="153">
        <f t="shared" si="106"/>
        <v>0</v>
      </c>
      <c r="BH300" s="153">
        <f t="shared" si="107"/>
        <v>0</v>
      </c>
      <c r="BI300" s="153">
        <f t="shared" si="108"/>
        <v>0</v>
      </c>
      <c r="BJ300" s="13" t="s">
        <v>87</v>
      </c>
      <c r="BK300" s="153">
        <f t="shared" si="109"/>
        <v>0</v>
      </c>
      <c r="BL300" s="13" t="s">
        <v>372</v>
      </c>
      <c r="BM300" s="152" t="s">
        <v>3259</v>
      </c>
    </row>
    <row r="301" spans="2:65" s="1" customFormat="1" ht="24.15" customHeight="1">
      <c r="B301" s="139"/>
      <c r="C301" s="140" t="s">
        <v>2275</v>
      </c>
      <c r="D301" s="140" t="s">
        <v>319</v>
      </c>
      <c r="E301" s="141" t="s">
        <v>3260</v>
      </c>
      <c r="F301" s="142" t="s">
        <v>3261</v>
      </c>
      <c r="G301" s="143" t="s">
        <v>375</v>
      </c>
      <c r="H301" s="144">
        <v>147.66</v>
      </c>
      <c r="I301" s="145"/>
      <c r="J301" s="146">
        <f t="shared" si="100"/>
        <v>0</v>
      </c>
      <c r="K301" s="147"/>
      <c r="L301" s="28"/>
      <c r="M301" s="148" t="s">
        <v>1</v>
      </c>
      <c r="N301" s="149" t="s">
        <v>41</v>
      </c>
      <c r="P301" s="150">
        <f t="shared" si="101"/>
        <v>0</v>
      </c>
      <c r="Q301" s="150">
        <v>0</v>
      </c>
      <c r="R301" s="150">
        <f t="shared" si="102"/>
        <v>0</v>
      </c>
      <c r="S301" s="150">
        <v>0</v>
      </c>
      <c r="T301" s="151">
        <f t="shared" si="103"/>
        <v>0</v>
      </c>
      <c r="AR301" s="152" t="s">
        <v>372</v>
      </c>
      <c r="AT301" s="152" t="s">
        <v>319</v>
      </c>
      <c r="AU301" s="152" t="s">
        <v>87</v>
      </c>
      <c r="AY301" s="13" t="s">
        <v>317</v>
      </c>
      <c r="BE301" s="153">
        <f t="shared" si="104"/>
        <v>0</v>
      </c>
      <c r="BF301" s="153">
        <f t="shared" si="105"/>
        <v>0</v>
      </c>
      <c r="BG301" s="153">
        <f t="shared" si="106"/>
        <v>0</v>
      </c>
      <c r="BH301" s="153">
        <f t="shared" si="107"/>
        <v>0</v>
      </c>
      <c r="BI301" s="153">
        <f t="shared" si="108"/>
        <v>0</v>
      </c>
      <c r="BJ301" s="13" t="s">
        <v>87</v>
      </c>
      <c r="BK301" s="153">
        <f t="shared" si="109"/>
        <v>0</v>
      </c>
      <c r="BL301" s="13" t="s">
        <v>372</v>
      </c>
      <c r="BM301" s="152" t="s">
        <v>3262</v>
      </c>
    </row>
    <row r="302" spans="2:65" s="1" customFormat="1" ht="24.15" customHeight="1">
      <c r="B302" s="139"/>
      <c r="C302" s="154" t="s">
        <v>2281</v>
      </c>
      <c r="D302" s="154" t="s">
        <v>353</v>
      </c>
      <c r="E302" s="155" t="s">
        <v>3263</v>
      </c>
      <c r="F302" s="156" t="s">
        <v>3264</v>
      </c>
      <c r="G302" s="157" t="s">
        <v>322</v>
      </c>
      <c r="H302" s="158">
        <v>4.43</v>
      </c>
      <c r="I302" s="159"/>
      <c r="J302" s="160">
        <f t="shared" si="100"/>
        <v>0</v>
      </c>
      <c r="K302" s="161"/>
      <c r="L302" s="162"/>
      <c r="M302" s="163" t="s">
        <v>1</v>
      </c>
      <c r="N302" s="164" t="s">
        <v>41</v>
      </c>
      <c r="P302" s="150">
        <f t="shared" si="101"/>
        <v>0</v>
      </c>
      <c r="Q302" s="150">
        <v>0.5</v>
      </c>
      <c r="R302" s="150">
        <f t="shared" si="102"/>
        <v>2.2149999999999999</v>
      </c>
      <c r="S302" s="150">
        <v>0</v>
      </c>
      <c r="T302" s="151">
        <f t="shared" si="103"/>
        <v>0</v>
      </c>
      <c r="AR302" s="152" t="s">
        <v>529</v>
      </c>
      <c r="AT302" s="152" t="s">
        <v>353</v>
      </c>
      <c r="AU302" s="152" t="s">
        <v>87</v>
      </c>
      <c r="AY302" s="13" t="s">
        <v>317</v>
      </c>
      <c r="BE302" s="153">
        <f t="shared" si="104"/>
        <v>0</v>
      </c>
      <c r="BF302" s="153">
        <f t="shared" si="105"/>
        <v>0</v>
      </c>
      <c r="BG302" s="153">
        <f t="shared" si="106"/>
        <v>0</v>
      </c>
      <c r="BH302" s="153">
        <f t="shared" si="107"/>
        <v>0</v>
      </c>
      <c r="BI302" s="153">
        <f t="shared" si="108"/>
        <v>0</v>
      </c>
      <c r="BJ302" s="13" t="s">
        <v>87</v>
      </c>
      <c r="BK302" s="153">
        <f t="shared" si="109"/>
        <v>0</v>
      </c>
      <c r="BL302" s="13" t="s">
        <v>372</v>
      </c>
      <c r="BM302" s="152" t="s">
        <v>3265</v>
      </c>
    </row>
    <row r="303" spans="2:65" s="1" customFormat="1" ht="24.15" customHeight="1">
      <c r="B303" s="139"/>
      <c r="C303" s="140" t="s">
        <v>2285</v>
      </c>
      <c r="D303" s="140" t="s">
        <v>319</v>
      </c>
      <c r="E303" s="141" t="s">
        <v>3266</v>
      </c>
      <c r="F303" s="142" t="s">
        <v>3267</v>
      </c>
      <c r="G303" s="143" t="s">
        <v>322</v>
      </c>
      <c r="H303" s="144">
        <v>4.43</v>
      </c>
      <c r="I303" s="145"/>
      <c r="J303" s="146">
        <f t="shared" si="100"/>
        <v>0</v>
      </c>
      <c r="K303" s="147"/>
      <c r="L303" s="28"/>
      <c r="M303" s="148" t="s">
        <v>1</v>
      </c>
      <c r="N303" s="149" t="s">
        <v>41</v>
      </c>
      <c r="P303" s="150">
        <f t="shared" si="101"/>
        <v>0</v>
      </c>
      <c r="Q303" s="150">
        <v>2.9299999999999999E-3</v>
      </c>
      <c r="R303" s="150">
        <f t="shared" si="102"/>
        <v>1.2979899999999999E-2</v>
      </c>
      <c r="S303" s="150">
        <v>0</v>
      </c>
      <c r="T303" s="151">
        <f t="shared" si="103"/>
        <v>0</v>
      </c>
      <c r="AR303" s="152" t="s">
        <v>372</v>
      </c>
      <c r="AT303" s="152" t="s">
        <v>319</v>
      </c>
      <c r="AU303" s="152" t="s">
        <v>87</v>
      </c>
      <c r="AY303" s="13" t="s">
        <v>317</v>
      </c>
      <c r="BE303" s="153">
        <f t="shared" si="104"/>
        <v>0</v>
      </c>
      <c r="BF303" s="153">
        <f t="shared" si="105"/>
        <v>0</v>
      </c>
      <c r="BG303" s="153">
        <f t="shared" si="106"/>
        <v>0</v>
      </c>
      <c r="BH303" s="153">
        <f t="shared" si="107"/>
        <v>0</v>
      </c>
      <c r="BI303" s="153">
        <f t="shared" si="108"/>
        <v>0</v>
      </c>
      <c r="BJ303" s="13" t="s">
        <v>87</v>
      </c>
      <c r="BK303" s="153">
        <f t="shared" si="109"/>
        <v>0</v>
      </c>
      <c r="BL303" s="13" t="s">
        <v>372</v>
      </c>
      <c r="BM303" s="152" t="s">
        <v>3268</v>
      </c>
    </row>
    <row r="304" spans="2:65" s="1" customFormat="1" ht="24.15" customHeight="1">
      <c r="B304" s="139"/>
      <c r="C304" s="140" t="s">
        <v>2288</v>
      </c>
      <c r="D304" s="140" t="s">
        <v>319</v>
      </c>
      <c r="E304" s="141" t="s">
        <v>905</v>
      </c>
      <c r="F304" s="142" t="s">
        <v>906</v>
      </c>
      <c r="G304" s="143" t="s">
        <v>652</v>
      </c>
      <c r="H304" s="176"/>
      <c r="I304" s="145"/>
      <c r="J304" s="146">
        <f t="shared" si="100"/>
        <v>0</v>
      </c>
      <c r="K304" s="147"/>
      <c r="L304" s="28"/>
      <c r="M304" s="148" t="s">
        <v>1</v>
      </c>
      <c r="N304" s="149" t="s">
        <v>41</v>
      </c>
      <c r="P304" s="150">
        <f t="shared" si="101"/>
        <v>0</v>
      </c>
      <c r="Q304" s="150">
        <v>0</v>
      </c>
      <c r="R304" s="150">
        <f t="shared" si="102"/>
        <v>0</v>
      </c>
      <c r="S304" s="150">
        <v>0</v>
      </c>
      <c r="T304" s="151">
        <f t="shared" si="103"/>
        <v>0</v>
      </c>
      <c r="AR304" s="152" t="s">
        <v>372</v>
      </c>
      <c r="AT304" s="152" t="s">
        <v>319</v>
      </c>
      <c r="AU304" s="152" t="s">
        <v>87</v>
      </c>
      <c r="AY304" s="13" t="s">
        <v>317</v>
      </c>
      <c r="BE304" s="153">
        <f t="shared" si="104"/>
        <v>0</v>
      </c>
      <c r="BF304" s="153">
        <f t="shared" si="105"/>
        <v>0</v>
      </c>
      <c r="BG304" s="153">
        <f t="shared" si="106"/>
        <v>0</v>
      </c>
      <c r="BH304" s="153">
        <f t="shared" si="107"/>
        <v>0</v>
      </c>
      <c r="BI304" s="153">
        <f t="shared" si="108"/>
        <v>0</v>
      </c>
      <c r="BJ304" s="13" t="s">
        <v>87</v>
      </c>
      <c r="BK304" s="153">
        <f t="shared" si="109"/>
        <v>0</v>
      </c>
      <c r="BL304" s="13" t="s">
        <v>372</v>
      </c>
      <c r="BM304" s="152" t="s">
        <v>3269</v>
      </c>
    </row>
    <row r="305" spans="2:65" s="11" customFormat="1" ht="22.8" customHeight="1">
      <c r="B305" s="127"/>
      <c r="D305" s="128" t="s">
        <v>74</v>
      </c>
      <c r="E305" s="137" t="s">
        <v>838</v>
      </c>
      <c r="F305" s="137" t="s">
        <v>2831</v>
      </c>
      <c r="I305" s="130"/>
      <c r="J305" s="138">
        <f>BK305</f>
        <v>0</v>
      </c>
      <c r="L305" s="127"/>
      <c r="M305" s="132"/>
      <c r="P305" s="133">
        <f>SUM(P306:P316)</f>
        <v>0</v>
      </c>
      <c r="R305" s="133">
        <f>SUM(R306:R316)</f>
        <v>1.5257187553</v>
      </c>
      <c r="T305" s="134">
        <f>SUM(T306:T316)</f>
        <v>0</v>
      </c>
      <c r="AR305" s="128" t="s">
        <v>87</v>
      </c>
      <c r="AT305" s="135" t="s">
        <v>74</v>
      </c>
      <c r="AU305" s="135" t="s">
        <v>82</v>
      </c>
      <c r="AY305" s="128" t="s">
        <v>317</v>
      </c>
      <c r="BK305" s="136">
        <f>SUM(BK306:BK316)</f>
        <v>0</v>
      </c>
    </row>
    <row r="306" spans="2:65" s="1" customFormat="1" ht="24.15" customHeight="1">
      <c r="B306" s="139"/>
      <c r="C306" s="140" t="s">
        <v>2292</v>
      </c>
      <c r="D306" s="140" t="s">
        <v>319</v>
      </c>
      <c r="E306" s="141" t="s">
        <v>3270</v>
      </c>
      <c r="F306" s="142" t="s">
        <v>3271</v>
      </c>
      <c r="G306" s="143" t="s">
        <v>452</v>
      </c>
      <c r="H306" s="144">
        <v>3.4649999999999999</v>
      </c>
      <c r="I306" s="145"/>
      <c r="J306" s="146">
        <f t="shared" ref="J306:J316" si="110">ROUND(I306*H306,2)</f>
        <v>0</v>
      </c>
      <c r="K306" s="147"/>
      <c r="L306" s="28"/>
      <c r="M306" s="148" t="s">
        <v>1</v>
      </c>
      <c r="N306" s="149" t="s">
        <v>41</v>
      </c>
      <c r="P306" s="150">
        <f t="shared" ref="P306:P316" si="111">O306*H306</f>
        <v>0</v>
      </c>
      <c r="Q306" s="150">
        <v>1.5650000000000001E-4</v>
      </c>
      <c r="R306" s="150">
        <f t="shared" ref="R306:R316" si="112">Q306*H306</f>
        <v>5.4227250000000006E-4</v>
      </c>
      <c r="S306" s="150">
        <v>0</v>
      </c>
      <c r="T306" s="151">
        <f t="shared" ref="T306:T316" si="113">S306*H306</f>
        <v>0</v>
      </c>
      <c r="AR306" s="152" t="s">
        <v>372</v>
      </c>
      <c r="AT306" s="152" t="s">
        <v>319</v>
      </c>
      <c r="AU306" s="152" t="s">
        <v>87</v>
      </c>
      <c r="AY306" s="13" t="s">
        <v>317</v>
      </c>
      <c r="BE306" s="153">
        <f t="shared" ref="BE306:BE316" si="114">IF(N306="základná",J306,0)</f>
        <v>0</v>
      </c>
      <c r="BF306" s="153">
        <f t="shared" ref="BF306:BF316" si="115">IF(N306="znížená",J306,0)</f>
        <v>0</v>
      </c>
      <c r="BG306" s="153">
        <f t="shared" ref="BG306:BG316" si="116">IF(N306="zákl. prenesená",J306,0)</f>
        <v>0</v>
      </c>
      <c r="BH306" s="153">
        <f t="shared" ref="BH306:BH316" si="117">IF(N306="zníž. prenesená",J306,0)</f>
        <v>0</v>
      </c>
      <c r="BI306" s="153">
        <f t="shared" ref="BI306:BI316" si="118">IF(N306="nulová",J306,0)</f>
        <v>0</v>
      </c>
      <c r="BJ306" s="13" t="s">
        <v>87</v>
      </c>
      <c r="BK306" s="153">
        <f t="shared" ref="BK306:BK316" si="119">ROUND(I306*H306,2)</f>
        <v>0</v>
      </c>
      <c r="BL306" s="13" t="s">
        <v>372</v>
      </c>
      <c r="BM306" s="152" t="s">
        <v>3272</v>
      </c>
    </row>
    <row r="307" spans="2:65" s="1" customFormat="1" ht="37.799999999999997" customHeight="1">
      <c r="B307" s="139"/>
      <c r="C307" s="140" t="s">
        <v>2296</v>
      </c>
      <c r="D307" s="140" t="s">
        <v>319</v>
      </c>
      <c r="E307" s="141" t="s">
        <v>3273</v>
      </c>
      <c r="F307" s="142" t="s">
        <v>3274</v>
      </c>
      <c r="G307" s="143" t="s">
        <v>375</v>
      </c>
      <c r="H307" s="144">
        <v>4.766</v>
      </c>
      <c r="I307" s="145"/>
      <c r="J307" s="146">
        <f t="shared" si="110"/>
        <v>0</v>
      </c>
      <c r="K307" s="147"/>
      <c r="L307" s="28"/>
      <c r="M307" s="148" t="s">
        <v>1</v>
      </c>
      <c r="N307" s="149" t="s">
        <v>41</v>
      </c>
      <c r="P307" s="150">
        <f t="shared" si="111"/>
        <v>0</v>
      </c>
      <c r="Q307" s="150">
        <v>2.176196E-2</v>
      </c>
      <c r="R307" s="150">
        <f t="shared" si="112"/>
        <v>0.10371750136000001</v>
      </c>
      <c r="S307" s="150">
        <v>0</v>
      </c>
      <c r="T307" s="151">
        <f t="shared" si="113"/>
        <v>0</v>
      </c>
      <c r="AR307" s="152" t="s">
        <v>372</v>
      </c>
      <c r="AT307" s="152" t="s">
        <v>319</v>
      </c>
      <c r="AU307" s="152" t="s">
        <v>87</v>
      </c>
      <c r="AY307" s="13" t="s">
        <v>317</v>
      </c>
      <c r="BE307" s="153">
        <f t="shared" si="114"/>
        <v>0</v>
      </c>
      <c r="BF307" s="153">
        <f t="shared" si="115"/>
        <v>0</v>
      </c>
      <c r="BG307" s="153">
        <f t="shared" si="116"/>
        <v>0</v>
      </c>
      <c r="BH307" s="153">
        <f t="shared" si="117"/>
        <v>0</v>
      </c>
      <c r="BI307" s="153">
        <f t="shared" si="118"/>
        <v>0</v>
      </c>
      <c r="BJ307" s="13" t="s">
        <v>87</v>
      </c>
      <c r="BK307" s="153">
        <f t="shared" si="119"/>
        <v>0</v>
      </c>
      <c r="BL307" s="13" t="s">
        <v>372</v>
      </c>
      <c r="BM307" s="152" t="s">
        <v>3275</v>
      </c>
    </row>
    <row r="308" spans="2:65" s="1" customFormat="1" ht="24.15" customHeight="1">
      <c r="B308" s="139"/>
      <c r="C308" s="140" t="s">
        <v>2300</v>
      </c>
      <c r="D308" s="140" t="s">
        <v>319</v>
      </c>
      <c r="E308" s="141" t="s">
        <v>3276</v>
      </c>
      <c r="F308" s="142" t="s">
        <v>3277</v>
      </c>
      <c r="G308" s="143" t="s">
        <v>375</v>
      </c>
      <c r="H308" s="144">
        <v>100.657</v>
      </c>
      <c r="I308" s="145"/>
      <c r="J308" s="146">
        <f t="shared" si="110"/>
        <v>0</v>
      </c>
      <c r="K308" s="147"/>
      <c r="L308" s="28"/>
      <c r="M308" s="148" t="s">
        <v>1</v>
      </c>
      <c r="N308" s="149" t="s">
        <v>41</v>
      </c>
      <c r="P308" s="150">
        <f t="shared" si="111"/>
        <v>0</v>
      </c>
      <c r="Q308" s="150">
        <v>2.8240000000000001E-5</v>
      </c>
      <c r="R308" s="150">
        <f t="shared" si="112"/>
        <v>2.8425536800000002E-3</v>
      </c>
      <c r="S308" s="150">
        <v>0</v>
      </c>
      <c r="T308" s="151">
        <f t="shared" si="113"/>
        <v>0</v>
      </c>
      <c r="AR308" s="152" t="s">
        <v>372</v>
      </c>
      <c r="AT308" s="152" t="s">
        <v>319</v>
      </c>
      <c r="AU308" s="152" t="s">
        <v>87</v>
      </c>
      <c r="AY308" s="13" t="s">
        <v>317</v>
      </c>
      <c r="BE308" s="153">
        <f t="shared" si="114"/>
        <v>0</v>
      </c>
      <c r="BF308" s="153">
        <f t="shared" si="115"/>
        <v>0</v>
      </c>
      <c r="BG308" s="153">
        <f t="shared" si="116"/>
        <v>0</v>
      </c>
      <c r="BH308" s="153">
        <f t="shared" si="117"/>
        <v>0</v>
      </c>
      <c r="BI308" s="153">
        <f t="shared" si="118"/>
        <v>0</v>
      </c>
      <c r="BJ308" s="13" t="s">
        <v>87</v>
      </c>
      <c r="BK308" s="153">
        <f t="shared" si="119"/>
        <v>0</v>
      </c>
      <c r="BL308" s="13" t="s">
        <v>372</v>
      </c>
      <c r="BM308" s="152" t="s">
        <v>3278</v>
      </c>
    </row>
    <row r="309" spans="2:65" s="1" customFormat="1" ht="24.15" customHeight="1">
      <c r="B309" s="139"/>
      <c r="C309" s="154" t="s">
        <v>2302</v>
      </c>
      <c r="D309" s="154" t="s">
        <v>353</v>
      </c>
      <c r="E309" s="155" t="s">
        <v>3279</v>
      </c>
      <c r="F309" s="156" t="s">
        <v>3280</v>
      </c>
      <c r="G309" s="157" t="s">
        <v>452</v>
      </c>
      <c r="H309" s="158">
        <v>40.262999999999998</v>
      </c>
      <c r="I309" s="159"/>
      <c r="J309" s="160">
        <f t="shared" si="110"/>
        <v>0</v>
      </c>
      <c r="K309" s="161"/>
      <c r="L309" s="162"/>
      <c r="M309" s="163" t="s">
        <v>1</v>
      </c>
      <c r="N309" s="164" t="s">
        <v>41</v>
      </c>
      <c r="P309" s="150">
        <f t="shared" si="111"/>
        <v>0</v>
      </c>
      <c r="Q309" s="150">
        <v>3.4000000000000002E-4</v>
      </c>
      <c r="R309" s="150">
        <f t="shared" si="112"/>
        <v>1.3689420000000001E-2</v>
      </c>
      <c r="S309" s="150">
        <v>0</v>
      </c>
      <c r="T309" s="151">
        <f t="shared" si="113"/>
        <v>0</v>
      </c>
      <c r="AR309" s="152" t="s">
        <v>529</v>
      </c>
      <c r="AT309" s="152" t="s">
        <v>353</v>
      </c>
      <c r="AU309" s="152" t="s">
        <v>87</v>
      </c>
      <c r="AY309" s="13" t="s">
        <v>317</v>
      </c>
      <c r="BE309" s="153">
        <f t="shared" si="114"/>
        <v>0</v>
      </c>
      <c r="BF309" s="153">
        <f t="shared" si="115"/>
        <v>0</v>
      </c>
      <c r="BG309" s="153">
        <f t="shared" si="116"/>
        <v>0</v>
      </c>
      <c r="BH309" s="153">
        <f t="shared" si="117"/>
        <v>0</v>
      </c>
      <c r="BI309" s="153">
        <f t="shared" si="118"/>
        <v>0</v>
      </c>
      <c r="BJ309" s="13" t="s">
        <v>87</v>
      </c>
      <c r="BK309" s="153">
        <f t="shared" si="119"/>
        <v>0</v>
      </c>
      <c r="BL309" s="13" t="s">
        <v>372</v>
      </c>
      <c r="BM309" s="152" t="s">
        <v>3281</v>
      </c>
    </row>
    <row r="310" spans="2:65" s="1" customFormat="1" ht="24.15" customHeight="1">
      <c r="B310" s="139"/>
      <c r="C310" s="154" t="s">
        <v>2304</v>
      </c>
      <c r="D310" s="154" t="s">
        <v>353</v>
      </c>
      <c r="E310" s="155" t="s">
        <v>3282</v>
      </c>
      <c r="F310" s="156" t="s">
        <v>3283</v>
      </c>
      <c r="G310" s="157" t="s">
        <v>452</v>
      </c>
      <c r="H310" s="158">
        <v>211.38</v>
      </c>
      <c r="I310" s="159"/>
      <c r="J310" s="160">
        <f t="shared" si="110"/>
        <v>0</v>
      </c>
      <c r="K310" s="161"/>
      <c r="L310" s="162"/>
      <c r="M310" s="163" t="s">
        <v>1</v>
      </c>
      <c r="N310" s="164" t="s">
        <v>41</v>
      </c>
      <c r="P310" s="150">
        <f t="shared" si="111"/>
        <v>0</v>
      </c>
      <c r="Q310" s="150">
        <v>5.1999999999999995E-4</v>
      </c>
      <c r="R310" s="150">
        <f t="shared" si="112"/>
        <v>0.10991759999999999</v>
      </c>
      <c r="S310" s="150">
        <v>0</v>
      </c>
      <c r="T310" s="151">
        <f t="shared" si="113"/>
        <v>0</v>
      </c>
      <c r="AR310" s="152" t="s">
        <v>529</v>
      </c>
      <c r="AT310" s="152" t="s">
        <v>353</v>
      </c>
      <c r="AU310" s="152" t="s">
        <v>87</v>
      </c>
      <c r="AY310" s="13" t="s">
        <v>317</v>
      </c>
      <c r="BE310" s="153">
        <f t="shared" si="114"/>
        <v>0</v>
      </c>
      <c r="BF310" s="153">
        <f t="shared" si="115"/>
        <v>0</v>
      </c>
      <c r="BG310" s="153">
        <f t="shared" si="116"/>
        <v>0</v>
      </c>
      <c r="BH310" s="153">
        <f t="shared" si="117"/>
        <v>0</v>
      </c>
      <c r="BI310" s="153">
        <f t="shared" si="118"/>
        <v>0</v>
      </c>
      <c r="BJ310" s="13" t="s">
        <v>87</v>
      </c>
      <c r="BK310" s="153">
        <f t="shared" si="119"/>
        <v>0</v>
      </c>
      <c r="BL310" s="13" t="s">
        <v>372</v>
      </c>
      <c r="BM310" s="152" t="s">
        <v>3284</v>
      </c>
    </row>
    <row r="311" spans="2:65" s="1" customFormat="1" ht="24.15" customHeight="1">
      <c r="B311" s="139"/>
      <c r="C311" s="140" t="s">
        <v>2306</v>
      </c>
      <c r="D311" s="140" t="s">
        <v>319</v>
      </c>
      <c r="E311" s="141" t="s">
        <v>3285</v>
      </c>
      <c r="F311" s="142" t="s">
        <v>3286</v>
      </c>
      <c r="G311" s="143" t="s">
        <v>375</v>
      </c>
      <c r="H311" s="144">
        <v>100.657</v>
      </c>
      <c r="I311" s="145"/>
      <c r="J311" s="146">
        <f t="shared" si="110"/>
        <v>0</v>
      </c>
      <c r="K311" s="147"/>
      <c r="L311" s="28"/>
      <c r="M311" s="148" t="s">
        <v>1</v>
      </c>
      <c r="N311" s="149" t="s">
        <v>41</v>
      </c>
      <c r="P311" s="150">
        <f t="shared" si="111"/>
        <v>0</v>
      </c>
      <c r="Q311" s="150">
        <v>9.7367999999999999E-4</v>
      </c>
      <c r="R311" s="150">
        <f t="shared" si="112"/>
        <v>9.8007707759999993E-2</v>
      </c>
      <c r="S311" s="150">
        <v>0</v>
      </c>
      <c r="T311" s="151">
        <f t="shared" si="113"/>
        <v>0</v>
      </c>
      <c r="AR311" s="152" t="s">
        <v>372</v>
      </c>
      <c r="AT311" s="152" t="s">
        <v>319</v>
      </c>
      <c r="AU311" s="152" t="s">
        <v>87</v>
      </c>
      <c r="AY311" s="13" t="s">
        <v>317</v>
      </c>
      <c r="BE311" s="153">
        <f t="shared" si="114"/>
        <v>0</v>
      </c>
      <c r="BF311" s="153">
        <f t="shared" si="115"/>
        <v>0</v>
      </c>
      <c r="BG311" s="153">
        <f t="shared" si="116"/>
        <v>0</v>
      </c>
      <c r="BH311" s="153">
        <f t="shared" si="117"/>
        <v>0</v>
      </c>
      <c r="BI311" s="153">
        <f t="shared" si="118"/>
        <v>0</v>
      </c>
      <c r="BJ311" s="13" t="s">
        <v>87</v>
      </c>
      <c r="BK311" s="153">
        <f t="shared" si="119"/>
        <v>0</v>
      </c>
      <c r="BL311" s="13" t="s">
        <v>372</v>
      </c>
      <c r="BM311" s="152" t="s">
        <v>3287</v>
      </c>
    </row>
    <row r="312" spans="2:65" s="1" customFormat="1" ht="24.15" customHeight="1">
      <c r="B312" s="139"/>
      <c r="C312" s="154" t="s">
        <v>2308</v>
      </c>
      <c r="D312" s="154" t="s">
        <v>353</v>
      </c>
      <c r="E312" s="155" t="s">
        <v>3288</v>
      </c>
      <c r="F312" s="156" t="s">
        <v>3289</v>
      </c>
      <c r="G312" s="157" t="s">
        <v>375</v>
      </c>
      <c r="H312" s="158">
        <v>10.537000000000001</v>
      </c>
      <c r="I312" s="159"/>
      <c r="J312" s="160">
        <f t="shared" si="110"/>
        <v>0</v>
      </c>
      <c r="K312" s="161"/>
      <c r="L312" s="162"/>
      <c r="M312" s="163" t="s">
        <v>1</v>
      </c>
      <c r="N312" s="164" t="s">
        <v>41</v>
      </c>
      <c r="P312" s="150">
        <f t="shared" si="111"/>
        <v>0</v>
      </c>
      <c r="Q312" s="150">
        <v>1.35E-2</v>
      </c>
      <c r="R312" s="150">
        <f t="shared" si="112"/>
        <v>0.1422495</v>
      </c>
      <c r="S312" s="150">
        <v>0</v>
      </c>
      <c r="T312" s="151">
        <f t="shared" si="113"/>
        <v>0</v>
      </c>
      <c r="AR312" s="152" t="s">
        <v>529</v>
      </c>
      <c r="AT312" s="152" t="s">
        <v>353</v>
      </c>
      <c r="AU312" s="152" t="s">
        <v>87</v>
      </c>
      <c r="AY312" s="13" t="s">
        <v>317</v>
      </c>
      <c r="BE312" s="153">
        <f t="shared" si="114"/>
        <v>0</v>
      </c>
      <c r="BF312" s="153">
        <f t="shared" si="115"/>
        <v>0</v>
      </c>
      <c r="BG312" s="153">
        <f t="shared" si="116"/>
        <v>0</v>
      </c>
      <c r="BH312" s="153">
        <f t="shared" si="117"/>
        <v>0</v>
      </c>
      <c r="BI312" s="153">
        <f t="shared" si="118"/>
        <v>0</v>
      </c>
      <c r="BJ312" s="13" t="s">
        <v>87</v>
      </c>
      <c r="BK312" s="153">
        <f t="shared" si="119"/>
        <v>0</v>
      </c>
      <c r="BL312" s="13" t="s">
        <v>372</v>
      </c>
      <c r="BM312" s="152" t="s">
        <v>3290</v>
      </c>
    </row>
    <row r="313" spans="2:65" s="1" customFormat="1" ht="21.75" customHeight="1">
      <c r="B313" s="139"/>
      <c r="C313" s="154" t="s">
        <v>2310</v>
      </c>
      <c r="D313" s="154" t="s">
        <v>353</v>
      </c>
      <c r="E313" s="155" t="s">
        <v>3291</v>
      </c>
      <c r="F313" s="156" t="s">
        <v>3292</v>
      </c>
      <c r="G313" s="157" t="s">
        <v>375</v>
      </c>
      <c r="H313" s="158">
        <v>95.153000000000006</v>
      </c>
      <c r="I313" s="159"/>
      <c r="J313" s="160">
        <f t="shared" si="110"/>
        <v>0</v>
      </c>
      <c r="K313" s="161"/>
      <c r="L313" s="162"/>
      <c r="M313" s="163" t="s">
        <v>1</v>
      </c>
      <c r="N313" s="164" t="s">
        <v>41</v>
      </c>
      <c r="P313" s="150">
        <f t="shared" si="111"/>
        <v>0</v>
      </c>
      <c r="Q313" s="150">
        <v>1.0999999999999999E-2</v>
      </c>
      <c r="R313" s="150">
        <f t="shared" si="112"/>
        <v>1.046683</v>
      </c>
      <c r="S313" s="150">
        <v>0</v>
      </c>
      <c r="T313" s="151">
        <f t="shared" si="113"/>
        <v>0</v>
      </c>
      <c r="AR313" s="152" t="s">
        <v>529</v>
      </c>
      <c r="AT313" s="152" t="s">
        <v>353</v>
      </c>
      <c r="AU313" s="152" t="s">
        <v>87</v>
      </c>
      <c r="AY313" s="13" t="s">
        <v>317</v>
      </c>
      <c r="BE313" s="153">
        <f t="shared" si="114"/>
        <v>0</v>
      </c>
      <c r="BF313" s="153">
        <f t="shared" si="115"/>
        <v>0</v>
      </c>
      <c r="BG313" s="153">
        <f t="shared" si="116"/>
        <v>0</v>
      </c>
      <c r="BH313" s="153">
        <f t="shared" si="117"/>
        <v>0</v>
      </c>
      <c r="BI313" s="153">
        <f t="shared" si="118"/>
        <v>0</v>
      </c>
      <c r="BJ313" s="13" t="s">
        <v>87</v>
      </c>
      <c r="BK313" s="153">
        <f t="shared" si="119"/>
        <v>0</v>
      </c>
      <c r="BL313" s="13" t="s">
        <v>372</v>
      </c>
      <c r="BM313" s="152" t="s">
        <v>3293</v>
      </c>
    </row>
    <row r="314" spans="2:65" s="1" customFormat="1" ht="33" customHeight="1">
      <c r="B314" s="139"/>
      <c r="C314" s="140" t="s">
        <v>2312</v>
      </c>
      <c r="D314" s="140" t="s">
        <v>319</v>
      </c>
      <c r="E314" s="141" t="s">
        <v>3294</v>
      </c>
      <c r="F314" s="142" t="s">
        <v>3295</v>
      </c>
      <c r="G314" s="143" t="s">
        <v>452</v>
      </c>
      <c r="H314" s="144">
        <v>161.38399999999999</v>
      </c>
      <c r="I314" s="145"/>
      <c r="J314" s="146">
        <f t="shared" si="110"/>
        <v>0</v>
      </c>
      <c r="K314" s="147"/>
      <c r="L314" s="28"/>
      <c r="M314" s="148" t="s">
        <v>1</v>
      </c>
      <c r="N314" s="149" t="s">
        <v>41</v>
      </c>
      <c r="P314" s="150">
        <f t="shared" si="111"/>
        <v>0</v>
      </c>
      <c r="Q314" s="150">
        <v>5.0000000000000002E-5</v>
      </c>
      <c r="R314" s="150">
        <f t="shared" si="112"/>
        <v>8.0692000000000003E-3</v>
      </c>
      <c r="S314" s="150">
        <v>0</v>
      </c>
      <c r="T314" s="151">
        <f t="shared" si="113"/>
        <v>0</v>
      </c>
      <c r="AR314" s="152" t="s">
        <v>372</v>
      </c>
      <c r="AT314" s="152" t="s">
        <v>319</v>
      </c>
      <c r="AU314" s="152" t="s">
        <v>87</v>
      </c>
      <c r="AY314" s="13" t="s">
        <v>317</v>
      </c>
      <c r="BE314" s="153">
        <f t="shared" si="114"/>
        <v>0</v>
      </c>
      <c r="BF314" s="153">
        <f t="shared" si="115"/>
        <v>0</v>
      </c>
      <c r="BG314" s="153">
        <f t="shared" si="116"/>
        <v>0</v>
      </c>
      <c r="BH314" s="153">
        <f t="shared" si="117"/>
        <v>0</v>
      </c>
      <c r="BI314" s="153">
        <f t="shared" si="118"/>
        <v>0</v>
      </c>
      <c r="BJ314" s="13" t="s">
        <v>87</v>
      </c>
      <c r="BK314" s="153">
        <f t="shared" si="119"/>
        <v>0</v>
      </c>
      <c r="BL314" s="13" t="s">
        <v>372</v>
      </c>
      <c r="BM314" s="152" t="s">
        <v>3296</v>
      </c>
    </row>
    <row r="315" spans="2:65" s="1" customFormat="1" ht="24.15" customHeight="1">
      <c r="B315" s="139"/>
      <c r="C315" s="140" t="s">
        <v>3297</v>
      </c>
      <c r="D315" s="140" t="s">
        <v>319</v>
      </c>
      <c r="E315" s="141" t="s">
        <v>3298</v>
      </c>
      <c r="F315" s="142" t="s">
        <v>3299</v>
      </c>
      <c r="G315" s="143" t="s">
        <v>375</v>
      </c>
      <c r="H315" s="144">
        <v>142.69999999999999</v>
      </c>
      <c r="I315" s="145"/>
      <c r="J315" s="146">
        <f t="shared" si="110"/>
        <v>0</v>
      </c>
      <c r="K315" s="147"/>
      <c r="L315" s="28"/>
      <c r="M315" s="148" t="s">
        <v>1</v>
      </c>
      <c r="N315" s="149" t="s">
        <v>41</v>
      </c>
      <c r="P315" s="150">
        <f t="shared" si="111"/>
        <v>0</v>
      </c>
      <c r="Q315" s="150">
        <v>0</v>
      </c>
      <c r="R315" s="150">
        <f t="shared" si="112"/>
        <v>0</v>
      </c>
      <c r="S315" s="150">
        <v>0</v>
      </c>
      <c r="T315" s="151">
        <f t="shared" si="113"/>
        <v>0</v>
      </c>
      <c r="AR315" s="152" t="s">
        <v>372</v>
      </c>
      <c r="AT315" s="152" t="s">
        <v>319</v>
      </c>
      <c r="AU315" s="152" t="s">
        <v>87</v>
      </c>
      <c r="AY315" s="13" t="s">
        <v>317</v>
      </c>
      <c r="BE315" s="153">
        <f t="shared" si="114"/>
        <v>0</v>
      </c>
      <c r="BF315" s="153">
        <f t="shared" si="115"/>
        <v>0</v>
      </c>
      <c r="BG315" s="153">
        <f t="shared" si="116"/>
        <v>0</v>
      </c>
      <c r="BH315" s="153">
        <f t="shared" si="117"/>
        <v>0</v>
      </c>
      <c r="BI315" s="153">
        <f t="shared" si="118"/>
        <v>0</v>
      </c>
      <c r="BJ315" s="13" t="s">
        <v>87</v>
      </c>
      <c r="BK315" s="153">
        <f t="shared" si="119"/>
        <v>0</v>
      </c>
      <c r="BL315" s="13" t="s">
        <v>372</v>
      </c>
      <c r="BM315" s="152" t="s">
        <v>3300</v>
      </c>
    </row>
    <row r="316" spans="2:65" s="1" customFormat="1" ht="24.15" customHeight="1">
      <c r="B316" s="139"/>
      <c r="C316" s="140" t="s">
        <v>3301</v>
      </c>
      <c r="D316" s="140" t="s">
        <v>319</v>
      </c>
      <c r="E316" s="141" t="s">
        <v>3302</v>
      </c>
      <c r="F316" s="142" t="s">
        <v>3303</v>
      </c>
      <c r="G316" s="143" t="s">
        <v>652</v>
      </c>
      <c r="H316" s="176"/>
      <c r="I316" s="145"/>
      <c r="J316" s="146">
        <f t="shared" si="110"/>
        <v>0</v>
      </c>
      <c r="K316" s="147"/>
      <c r="L316" s="28"/>
      <c r="M316" s="148" t="s">
        <v>1</v>
      </c>
      <c r="N316" s="149" t="s">
        <v>41</v>
      </c>
      <c r="P316" s="150">
        <f t="shared" si="111"/>
        <v>0</v>
      </c>
      <c r="Q316" s="150">
        <v>0</v>
      </c>
      <c r="R316" s="150">
        <f t="shared" si="112"/>
        <v>0</v>
      </c>
      <c r="S316" s="150">
        <v>0</v>
      </c>
      <c r="T316" s="151">
        <f t="shared" si="113"/>
        <v>0</v>
      </c>
      <c r="AR316" s="152" t="s">
        <v>372</v>
      </c>
      <c r="AT316" s="152" t="s">
        <v>319</v>
      </c>
      <c r="AU316" s="152" t="s">
        <v>87</v>
      </c>
      <c r="AY316" s="13" t="s">
        <v>317</v>
      </c>
      <c r="BE316" s="153">
        <f t="shared" si="114"/>
        <v>0</v>
      </c>
      <c r="BF316" s="153">
        <f t="shared" si="115"/>
        <v>0</v>
      </c>
      <c r="BG316" s="153">
        <f t="shared" si="116"/>
        <v>0</v>
      </c>
      <c r="BH316" s="153">
        <f t="shared" si="117"/>
        <v>0</v>
      </c>
      <c r="BI316" s="153">
        <f t="shared" si="118"/>
        <v>0</v>
      </c>
      <c r="BJ316" s="13" t="s">
        <v>87</v>
      </c>
      <c r="BK316" s="153">
        <f t="shared" si="119"/>
        <v>0</v>
      </c>
      <c r="BL316" s="13" t="s">
        <v>372</v>
      </c>
      <c r="BM316" s="152" t="s">
        <v>3304</v>
      </c>
    </row>
    <row r="317" spans="2:65" s="11" customFormat="1" ht="22.8" customHeight="1">
      <c r="B317" s="127"/>
      <c r="D317" s="128" t="s">
        <v>74</v>
      </c>
      <c r="E317" s="137" t="s">
        <v>2856</v>
      </c>
      <c r="F317" s="137" t="s">
        <v>2857</v>
      </c>
      <c r="I317" s="130"/>
      <c r="J317" s="138">
        <f>BK317</f>
        <v>0</v>
      </c>
      <c r="L317" s="127"/>
      <c r="M317" s="132"/>
      <c r="P317" s="133">
        <f>SUM(P318:P323)</f>
        <v>0</v>
      </c>
      <c r="R317" s="133">
        <f>SUM(R318:R323)</f>
        <v>1.8543499999999997E-2</v>
      </c>
      <c r="T317" s="134">
        <f>SUM(T318:T323)</f>
        <v>0</v>
      </c>
      <c r="AR317" s="128" t="s">
        <v>87</v>
      </c>
      <c r="AT317" s="135" t="s">
        <v>74</v>
      </c>
      <c r="AU317" s="135" t="s">
        <v>82</v>
      </c>
      <c r="AY317" s="128" t="s">
        <v>317</v>
      </c>
      <c r="BK317" s="136">
        <f>SUM(BK318:BK323)</f>
        <v>0</v>
      </c>
    </row>
    <row r="318" spans="2:65" s="1" customFormat="1" ht="24.15" customHeight="1">
      <c r="B318" s="139"/>
      <c r="C318" s="140" t="s">
        <v>3305</v>
      </c>
      <c r="D318" s="140" t="s">
        <v>319</v>
      </c>
      <c r="E318" s="141" t="s">
        <v>3306</v>
      </c>
      <c r="F318" s="142" t="s">
        <v>3307</v>
      </c>
      <c r="G318" s="143" t="s">
        <v>452</v>
      </c>
      <c r="H318" s="144">
        <v>21.52</v>
      </c>
      <c r="I318" s="145"/>
      <c r="J318" s="146">
        <f t="shared" ref="J318:J323" si="120">ROUND(I318*H318,2)</f>
        <v>0</v>
      </c>
      <c r="K318" s="147"/>
      <c r="L318" s="28"/>
      <c r="M318" s="148" t="s">
        <v>1</v>
      </c>
      <c r="N318" s="149" t="s">
        <v>41</v>
      </c>
      <c r="P318" s="150">
        <f t="shared" ref="P318:P323" si="121">O318*H318</f>
        <v>0</v>
      </c>
      <c r="Q318" s="150">
        <v>1.1E-4</v>
      </c>
      <c r="R318" s="150">
        <f t="shared" ref="R318:R323" si="122">Q318*H318</f>
        <v>2.3671999999999999E-3</v>
      </c>
      <c r="S318" s="150">
        <v>0</v>
      </c>
      <c r="T318" s="151">
        <f t="shared" ref="T318:T323" si="123">S318*H318</f>
        <v>0</v>
      </c>
      <c r="AR318" s="152" t="s">
        <v>372</v>
      </c>
      <c r="AT318" s="152" t="s">
        <v>319</v>
      </c>
      <c r="AU318" s="152" t="s">
        <v>87</v>
      </c>
      <c r="AY318" s="13" t="s">
        <v>317</v>
      </c>
      <c r="BE318" s="153">
        <f t="shared" ref="BE318:BE323" si="124">IF(N318="základná",J318,0)</f>
        <v>0</v>
      </c>
      <c r="BF318" s="153">
        <f t="shared" ref="BF318:BF323" si="125">IF(N318="znížená",J318,0)</f>
        <v>0</v>
      </c>
      <c r="BG318" s="153">
        <f t="shared" ref="BG318:BG323" si="126">IF(N318="zákl. prenesená",J318,0)</f>
        <v>0</v>
      </c>
      <c r="BH318" s="153">
        <f t="shared" ref="BH318:BH323" si="127">IF(N318="zníž. prenesená",J318,0)</f>
        <v>0</v>
      </c>
      <c r="BI318" s="153">
        <f t="shared" ref="BI318:BI323" si="128">IF(N318="nulová",J318,0)</f>
        <v>0</v>
      </c>
      <c r="BJ318" s="13" t="s">
        <v>87</v>
      </c>
      <c r="BK318" s="153">
        <f t="shared" ref="BK318:BK323" si="129">ROUND(I318*H318,2)</f>
        <v>0</v>
      </c>
      <c r="BL318" s="13" t="s">
        <v>372</v>
      </c>
      <c r="BM318" s="152" t="s">
        <v>3308</v>
      </c>
    </row>
    <row r="319" spans="2:65" s="1" customFormat="1" ht="33" customHeight="1">
      <c r="B319" s="139"/>
      <c r="C319" s="154" t="s">
        <v>3309</v>
      </c>
      <c r="D319" s="154" t="s">
        <v>353</v>
      </c>
      <c r="E319" s="155" t="s">
        <v>3310</v>
      </c>
      <c r="F319" s="156" t="s">
        <v>3311</v>
      </c>
      <c r="G319" s="157" t="s">
        <v>452</v>
      </c>
      <c r="H319" s="158">
        <v>21.52</v>
      </c>
      <c r="I319" s="159"/>
      <c r="J319" s="160">
        <f t="shared" si="120"/>
        <v>0</v>
      </c>
      <c r="K319" s="161"/>
      <c r="L319" s="162"/>
      <c r="M319" s="163" t="s">
        <v>1</v>
      </c>
      <c r="N319" s="164" t="s">
        <v>41</v>
      </c>
      <c r="P319" s="150">
        <f t="shared" si="121"/>
        <v>0</v>
      </c>
      <c r="Q319" s="150">
        <v>0</v>
      </c>
      <c r="R319" s="150">
        <f t="shared" si="122"/>
        <v>0</v>
      </c>
      <c r="S319" s="150">
        <v>0</v>
      </c>
      <c r="T319" s="151">
        <f t="shared" si="123"/>
        <v>0</v>
      </c>
      <c r="AR319" s="152" t="s">
        <v>529</v>
      </c>
      <c r="AT319" s="152" t="s">
        <v>353</v>
      </c>
      <c r="AU319" s="152" t="s">
        <v>87</v>
      </c>
      <c r="AY319" s="13" t="s">
        <v>317</v>
      </c>
      <c r="BE319" s="153">
        <f t="shared" si="124"/>
        <v>0</v>
      </c>
      <c r="BF319" s="153">
        <f t="shared" si="125"/>
        <v>0</v>
      </c>
      <c r="BG319" s="153">
        <f t="shared" si="126"/>
        <v>0</v>
      </c>
      <c r="BH319" s="153">
        <f t="shared" si="127"/>
        <v>0</v>
      </c>
      <c r="BI319" s="153">
        <f t="shared" si="128"/>
        <v>0</v>
      </c>
      <c r="BJ319" s="13" t="s">
        <v>87</v>
      </c>
      <c r="BK319" s="153">
        <f t="shared" si="129"/>
        <v>0</v>
      </c>
      <c r="BL319" s="13" t="s">
        <v>372</v>
      </c>
      <c r="BM319" s="152" t="s">
        <v>3312</v>
      </c>
    </row>
    <row r="320" spans="2:65" s="1" customFormat="1" ht="16.5" customHeight="1">
      <c r="B320" s="139"/>
      <c r="C320" s="154" t="s">
        <v>3313</v>
      </c>
      <c r="D320" s="154" t="s">
        <v>353</v>
      </c>
      <c r="E320" s="155" t="s">
        <v>3314</v>
      </c>
      <c r="F320" s="156" t="s">
        <v>3315</v>
      </c>
      <c r="G320" s="157" t="s">
        <v>452</v>
      </c>
      <c r="H320" s="158">
        <v>5.6</v>
      </c>
      <c r="I320" s="159"/>
      <c r="J320" s="160">
        <f t="shared" si="120"/>
        <v>0</v>
      </c>
      <c r="K320" s="161"/>
      <c r="L320" s="162"/>
      <c r="M320" s="163" t="s">
        <v>1</v>
      </c>
      <c r="N320" s="164" t="s">
        <v>41</v>
      </c>
      <c r="P320" s="150">
        <f t="shared" si="121"/>
        <v>0</v>
      </c>
      <c r="Q320" s="150">
        <v>0</v>
      </c>
      <c r="R320" s="150">
        <f t="shared" si="122"/>
        <v>0</v>
      </c>
      <c r="S320" s="150">
        <v>0</v>
      </c>
      <c r="T320" s="151">
        <f t="shared" si="123"/>
        <v>0</v>
      </c>
      <c r="AR320" s="152" t="s">
        <v>529</v>
      </c>
      <c r="AT320" s="152" t="s">
        <v>353</v>
      </c>
      <c r="AU320" s="152" t="s">
        <v>87</v>
      </c>
      <c r="AY320" s="13" t="s">
        <v>317</v>
      </c>
      <c r="BE320" s="153">
        <f t="shared" si="124"/>
        <v>0</v>
      </c>
      <c r="BF320" s="153">
        <f t="shared" si="125"/>
        <v>0</v>
      </c>
      <c r="BG320" s="153">
        <f t="shared" si="126"/>
        <v>0</v>
      </c>
      <c r="BH320" s="153">
        <f t="shared" si="127"/>
        <v>0</v>
      </c>
      <c r="BI320" s="153">
        <f t="shared" si="128"/>
        <v>0</v>
      </c>
      <c r="BJ320" s="13" t="s">
        <v>87</v>
      </c>
      <c r="BK320" s="153">
        <f t="shared" si="129"/>
        <v>0</v>
      </c>
      <c r="BL320" s="13" t="s">
        <v>372</v>
      </c>
      <c r="BM320" s="152" t="s">
        <v>3316</v>
      </c>
    </row>
    <row r="321" spans="2:65" s="1" customFormat="1" ht="37.799999999999997" customHeight="1">
      <c r="B321" s="139"/>
      <c r="C321" s="140" t="s">
        <v>3317</v>
      </c>
      <c r="D321" s="140" t="s">
        <v>319</v>
      </c>
      <c r="E321" s="141" t="s">
        <v>3318</v>
      </c>
      <c r="F321" s="142" t="s">
        <v>3319</v>
      </c>
      <c r="G321" s="143" t="s">
        <v>433</v>
      </c>
      <c r="H321" s="144">
        <v>21</v>
      </c>
      <c r="I321" s="145"/>
      <c r="J321" s="146">
        <f t="shared" si="120"/>
        <v>0</v>
      </c>
      <c r="K321" s="147"/>
      <c r="L321" s="28"/>
      <c r="M321" s="148" t="s">
        <v>1</v>
      </c>
      <c r="N321" s="149" t="s">
        <v>41</v>
      </c>
      <c r="P321" s="150">
        <f t="shared" si="121"/>
        <v>0</v>
      </c>
      <c r="Q321" s="150">
        <v>1.7029999999999999E-4</v>
      </c>
      <c r="R321" s="150">
        <f t="shared" si="122"/>
        <v>3.5762999999999997E-3</v>
      </c>
      <c r="S321" s="150">
        <v>0</v>
      </c>
      <c r="T321" s="151">
        <f t="shared" si="123"/>
        <v>0</v>
      </c>
      <c r="AR321" s="152" t="s">
        <v>372</v>
      </c>
      <c r="AT321" s="152" t="s">
        <v>319</v>
      </c>
      <c r="AU321" s="152" t="s">
        <v>87</v>
      </c>
      <c r="AY321" s="13" t="s">
        <v>317</v>
      </c>
      <c r="BE321" s="153">
        <f t="shared" si="124"/>
        <v>0</v>
      </c>
      <c r="BF321" s="153">
        <f t="shared" si="125"/>
        <v>0</v>
      </c>
      <c r="BG321" s="153">
        <f t="shared" si="126"/>
        <v>0</v>
      </c>
      <c r="BH321" s="153">
        <f t="shared" si="127"/>
        <v>0</v>
      </c>
      <c r="BI321" s="153">
        <f t="shared" si="128"/>
        <v>0</v>
      </c>
      <c r="BJ321" s="13" t="s">
        <v>87</v>
      </c>
      <c r="BK321" s="153">
        <f t="shared" si="129"/>
        <v>0</v>
      </c>
      <c r="BL321" s="13" t="s">
        <v>372</v>
      </c>
      <c r="BM321" s="152" t="s">
        <v>3320</v>
      </c>
    </row>
    <row r="322" spans="2:65" s="1" customFormat="1" ht="24.15" customHeight="1">
      <c r="B322" s="139"/>
      <c r="C322" s="154" t="s">
        <v>3321</v>
      </c>
      <c r="D322" s="154" t="s">
        <v>353</v>
      </c>
      <c r="E322" s="155" t="s">
        <v>3322</v>
      </c>
      <c r="F322" s="156" t="s">
        <v>3323</v>
      </c>
      <c r="G322" s="157" t="s">
        <v>433</v>
      </c>
      <c r="H322" s="158">
        <v>21</v>
      </c>
      <c r="I322" s="159"/>
      <c r="J322" s="160">
        <f t="shared" si="120"/>
        <v>0</v>
      </c>
      <c r="K322" s="161"/>
      <c r="L322" s="162"/>
      <c r="M322" s="163" t="s">
        <v>1</v>
      </c>
      <c r="N322" s="164" t="s">
        <v>41</v>
      </c>
      <c r="P322" s="150">
        <f t="shared" si="121"/>
        <v>0</v>
      </c>
      <c r="Q322" s="150">
        <v>5.9999999999999995E-4</v>
      </c>
      <c r="R322" s="150">
        <f t="shared" si="122"/>
        <v>1.2599999999999998E-2</v>
      </c>
      <c r="S322" s="150">
        <v>0</v>
      </c>
      <c r="T322" s="151">
        <f t="shared" si="123"/>
        <v>0</v>
      </c>
      <c r="AR322" s="152" t="s">
        <v>529</v>
      </c>
      <c r="AT322" s="152" t="s">
        <v>353</v>
      </c>
      <c r="AU322" s="152" t="s">
        <v>87</v>
      </c>
      <c r="AY322" s="13" t="s">
        <v>317</v>
      </c>
      <c r="BE322" s="153">
        <f t="shared" si="124"/>
        <v>0</v>
      </c>
      <c r="BF322" s="153">
        <f t="shared" si="125"/>
        <v>0</v>
      </c>
      <c r="BG322" s="153">
        <f t="shared" si="126"/>
        <v>0</v>
      </c>
      <c r="BH322" s="153">
        <f t="shared" si="127"/>
        <v>0</v>
      </c>
      <c r="BI322" s="153">
        <f t="shared" si="128"/>
        <v>0</v>
      </c>
      <c r="BJ322" s="13" t="s">
        <v>87</v>
      </c>
      <c r="BK322" s="153">
        <f t="shared" si="129"/>
        <v>0</v>
      </c>
      <c r="BL322" s="13" t="s">
        <v>372</v>
      </c>
      <c r="BM322" s="152" t="s">
        <v>3324</v>
      </c>
    </row>
    <row r="323" spans="2:65" s="1" customFormat="1" ht="24.15" customHeight="1">
      <c r="B323" s="139"/>
      <c r="C323" s="140" t="s">
        <v>3325</v>
      </c>
      <c r="D323" s="140" t="s">
        <v>319</v>
      </c>
      <c r="E323" s="141" t="s">
        <v>2864</v>
      </c>
      <c r="F323" s="142" t="s">
        <v>2865</v>
      </c>
      <c r="G323" s="143" t="s">
        <v>652</v>
      </c>
      <c r="H323" s="176"/>
      <c r="I323" s="145"/>
      <c r="J323" s="146">
        <f t="shared" si="120"/>
        <v>0</v>
      </c>
      <c r="K323" s="147"/>
      <c r="L323" s="28"/>
      <c r="M323" s="148" t="s">
        <v>1</v>
      </c>
      <c r="N323" s="149" t="s">
        <v>41</v>
      </c>
      <c r="P323" s="150">
        <f t="shared" si="121"/>
        <v>0</v>
      </c>
      <c r="Q323" s="150">
        <v>0</v>
      </c>
      <c r="R323" s="150">
        <f t="shared" si="122"/>
        <v>0</v>
      </c>
      <c r="S323" s="150">
        <v>0</v>
      </c>
      <c r="T323" s="151">
        <f t="shared" si="123"/>
        <v>0</v>
      </c>
      <c r="AR323" s="152" t="s">
        <v>372</v>
      </c>
      <c r="AT323" s="152" t="s">
        <v>319</v>
      </c>
      <c r="AU323" s="152" t="s">
        <v>87</v>
      </c>
      <c r="AY323" s="13" t="s">
        <v>317</v>
      </c>
      <c r="BE323" s="153">
        <f t="shared" si="124"/>
        <v>0</v>
      </c>
      <c r="BF323" s="153">
        <f t="shared" si="125"/>
        <v>0</v>
      </c>
      <c r="BG323" s="153">
        <f t="shared" si="126"/>
        <v>0</v>
      </c>
      <c r="BH323" s="153">
        <f t="shared" si="127"/>
        <v>0</v>
      </c>
      <c r="BI323" s="153">
        <f t="shared" si="128"/>
        <v>0</v>
      </c>
      <c r="BJ323" s="13" t="s">
        <v>87</v>
      </c>
      <c r="BK323" s="153">
        <f t="shared" si="129"/>
        <v>0</v>
      </c>
      <c r="BL323" s="13" t="s">
        <v>372</v>
      </c>
      <c r="BM323" s="152" t="s">
        <v>3326</v>
      </c>
    </row>
    <row r="324" spans="2:65" s="11" customFormat="1" ht="22.8" customHeight="1">
      <c r="B324" s="127"/>
      <c r="D324" s="128" t="s">
        <v>74</v>
      </c>
      <c r="E324" s="137" t="s">
        <v>856</v>
      </c>
      <c r="F324" s="137" t="s">
        <v>3327</v>
      </c>
      <c r="I324" s="130"/>
      <c r="J324" s="138">
        <f>BK324</f>
        <v>0</v>
      </c>
      <c r="L324" s="127"/>
      <c r="M324" s="132"/>
      <c r="P324" s="133">
        <f>SUM(P325:P326)</f>
        <v>0</v>
      </c>
      <c r="R324" s="133">
        <f>SUM(R325:R326)</f>
        <v>4.4608824299999995E-2</v>
      </c>
      <c r="T324" s="134">
        <f>SUM(T325:T326)</f>
        <v>0</v>
      </c>
      <c r="AR324" s="128" t="s">
        <v>87</v>
      </c>
      <c r="AT324" s="135" t="s">
        <v>74</v>
      </c>
      <c r="AU324" s="135" t="s">
        <v>82</v>
      </c>
      <c r="AY324" s="128" t="s">
        <v>317</v>
      </c>
      <c r="BK324" s="136">
        <f>SUM(BK325:BK326)</f>
        <v>0</v>
      </c>
    </row>
    <row r="325" spans="2:65" s="1" customFormat="1" ht="24.15" customHeight="1">
      <c r="B325" s="139"/>
      <c r="C325" s="140" t="s">
        <v>3328</v>
      </c>
      <c r="D325" s="140" t="s">
        <v>319</v>
      </c>
      <c r="E325" s="141" t="s">
        <v>3329</v>
      </c>
      <c r="F325" s="142" t="s">
        <v>3330</v>
      </c>
      <c r="G325" s="143" t="s">
        <v>375</v>
      </c>
      <c r="H325" s="144">
        <v>169.809</v>
      </c>
      <c r="I325" s="145"/>
      <c r="J325" s="146">
        <f>ROUND(I325*H325,2)</f>
        <v>0</v>
      </c>
      <c r="K325" s="147"/>
      <c r="L325" s="28"/>
      <c r="M325" s="148" t="s">
        <v>1</v>
      </c>
      <c r="N325" s="149" t="s">
        <v>41</v>
      </c>
      <c r="P325" s="150">
        <f>O325*H325</f>
        <v>0</v>
      </c>
      <c r="Q325" s="150">
        <v>2.6269999999999999E-4</v>
      </c>
      <c r="R325" s="150">
        <f>Q325*H325</f>
        <v>4.4608824299999995E-2</v>
      </c>
      <c r="S325" s="150">
        <v>0</v>
      </c>
      <c r="T325" s="151">
        <f>S325*H325</f>
        <v>0</v>
      </c>
      <c r="AR325" s="152" t="s">
        <v>372</v>
      </c>
      <c r="AT325" s="152" t="s">
        <v>319</v>
      </c>
      <c r="AU325" s="152" t="s">
        <v>87</v>
      </c>
      <c r="AY325" s="13" t="s">
        <v>317</v>
      </c>
      <c r="BE325" s="153">
        <f>IF(N325="základná",J325,0)</f>
        <v>0</v>
      </c>
      <c r="BF325" s="153">
        <f>IF(N325="znížená",J325,0)</f>
        <v>0</v>
      </c>
      <c r="BG325" s="153">
        <f>IF(N325="zákl. prenesená",J325,0)</f>
        <v>0</v>
      </c>
      <c r="BH325" s="153">
        <f>IF(N325="zníž. prenesená",J325,0)</f>
        <v>0</v>
      </c>
      <c r="BI325" s="153">
        <f>IF(N325="nulová",J325,0)</f>
        <v>0</v>
      </c>
      <c r="BJ325" s="13" t="s">
        <v>87</v>
      </c>
      <c r="BK325" s="153">
        <f>ROUND(I325*H325,2)</f>
        <v>0</v>
      </c>
      <c r="BL325" s="13" t="s">
        <v>372</v>
      </c>
      <c r="BM325" s="152" t="s">
        <v>3331</v>
      </c>
    </row>
    <row r="326" spans="2:65" s="1" customFormat="1" ht="21.75" customHeight="1">
      <c r="B326" s="139"/>
      <c r="C326" s="140" t="s">
        <v>3332</v>
      </c>
      <c r="D326" s="140" t="s">
        <v>319</v>
      </c>
      <c r="E326" s="141" t="s">
        <v>3333</v>
      </c>
      <c r="F326" s="142" t="s">
        <v>3334</v>
      </c>
      <c r="G326" s="143" t="s">
        <v>652</v>
      </c>
      <c r="H326" s="176"/>
      <c r="I326" s="145"/>
      <c r="J326" s="146">
        <f>ROUND(I326*H326,2)</f>
        <v>0</v>
      </c>
      <c r="K326" s="147"/>
      <c r="L326" s="28"/>
      <c r="M326" s="148" t="s">
        <v>1</v>
      </c>
      <c r="N326" s="149" t="s">
        <v>41</v>
      </c>
      <c r="P326" s="150">
        <f>O326*H326</f>
        <v>0</v>
      </c>
      <c r="Q326" s="150">
        <v>0</v>
      </c>
      <c r="R326" s="150">
        <f>Q326*H326</f>
        <v>0</v>
      </c>
      <c r="S326" s="150">
        <v>0</v>
      </c>
      <c r="T326" s="151">
        <f>S326*H326</f>
        <v>0</v>
      </c>
      <c r="AR326" s="152" t="s">
        <v>372</v>
      </c>
      <c r="AT326" s="152" t="s">
        <v>319</v>
      </c>
      <c r="AU326" s="152" t="s">
        <v>87</v>
      </c>
      <c r="AY326" s="13" t="s">
        <v>317</v>
      </c>
      <c r="BE326" s="153">
        <f>IF(N326="základná",J326,0)</f>
        <v>0</v>
      </c>
      <c r="BF326" s="153">
        <f>IF(N326="znížená",J326,0)</f>
        <v>0</v>
      </c>
      <c r="BG326" s="153">
        <f>IF(N326="zákl. prenesená",J326,0)</f>
        <v>0</v>
      </c>
      <c r="BH326" s="153">
        <f>IF(N326="zníž. prenesená",J326,0)</f>
        <v>0</v>
      </c>
      <c r="BI326" s="153">
        <f>IF(N326="nulová",J326,0)</f>
        <v>0</v>
      </c>
      <c r="BJ326" s="13" t="s">
        <v>87</v>
      </c>
      <c r="BK326" s="153">
        <f>ROUND(I326*H326,2)</f>
        <v>0</v>
      </c>
      <c r="BL326" s="13" t="s">
        <v>372</v>
      </c>
      <c r="BM326" s="152" t="s">
        <v>3335</v>
      </c>
    </row>
    <row r="327" spans="2:65" s="11" customFormat="1" ht="22.8" customHeight="1">
      <c r="B327" s="127"/>
      <c r="D327" s="128" t="s">
        <v>74</v>
      </c>
      <c r="E327" s="137" t="s">
        <v>644</v>
      </c>
      <c r="F327" s="137" t="s">
        <v>2867</v>
      </c>
      <c r="I327" s="130"/>
      <c r="J327" s="138">
        <f>BK327</f>
        <v>0</v>
      </c>
      <c r="L327" s="127"/>
      <c r="M327" s="132"/>
      <c r="P327" s="133">
        <f>SUM(P328:P344)</f>
        <v>0</v>
      </c>
      <c r="R327" s="133">
        <f>SUM(R328:R344)</f>
        <v>91.916584979999996</v>
      </c>
      <c r="T327" s="134">
        <f>SUM(T328:T344)</f>
        <v>0</v>
      </c>
      <c r="AR327" s="128" t="s">
        <v>87</v>
      </c>
      <c r="AT327" s="135" t="s">
        <v>74</v>
      </c>
      <c r="AU327" s="135" t="s">
        <v>82</v>
      </c>
      <c r="AY327" s="128" t="s">
        <v>317</v>
      </c>
      <c r="BK327" s="136">
        <f>SUM(BK328:BK344)</f>
        <v>0</v>
      </c>
    </row>
    <row r="328" spans="2:65" s="1" customFormat="1" ht="37.799999999999997" customHeight="1">
      <c r="B328" s="139"/>
      <c r="C328" s="140" t="s">
        <v>3336</v>
      </c>
      <c r="D328" s="140" t="s">
        <v>319</v>
      </c>
      <c r="E328" s="141" t="s">
        <v>2868</v>
      </c>
      <c r="F328" s="142" t="s">
        <v>2869</v>
      </c>
      <c r="G328" s="143" t="s">
        <v>375</v>
      </c>
      <c r="H328" s="144">
        <v>115.77800000000001</v>
      </c>
      <c r="I328" s="145"/>
      <c r="J328" s="146">
        <f t="shared" ref="J328:J344" si="130">ROUND(I328*H328,2)</f>
        <v>0</v>
      </c>
      <c r="K328" s="147"/>
      <c r="L328" s="28"/>
      <c r="M328" s="148" t="s">
        <v>1</v>
      </c>
      <c r="N328" s="149" t="s">
        <v>41</v>
      </c>
      <c r="P328" s="150">
        <f t="shared" ref="P328:P344" si="131">O328*H328</f>
        <v>0</v>
      </c>
      <c r="Q328" s="150">
        <v>3.0000000000000001E-5</v>
      </c>
      <c r="R328" s="150">
        <f t="shared" ref="R328:R344" si="132">Q328*H328</f>
        <v>3.4733400000000001E-3</v>
      </c>
      <c r="S328" s="150">
        <v>0</v>
      </c>
      <c r="T328" s="151">
        <f t="shared" ref="T328:T344" si="133">S328*H328</f>
        <v>0</v>
      </c>
      <c r="AR328" s="152" t="s">
        <v>372</v>
      </c>
      <c r="AT328" s="152" t="s">
        <v>319</v>
      </c>
      <c r="AU328" s="152" t="s">
        <v>87</v>
      </c>
      <c r="AY328" s="13" t="s">
        <v>317</v>
      </c>
      <c r="BE328" s="153">
        <f t="shared" ref="BE328:BE344" si="134">IF(N328="základná",J328,0)</f>
        <v>0</v>
      </c>
      <c r="BF328" s="153">
        <f t="shared" ref="BF328:BF344" si="135">IF(N328="znížená",J328,0)</f>
        <v>0</v>
      </c>
      <c r="BG328" s="153">
        <f t="shared" ref="BG328:BG344" si="136">IF(N328="zákl. prenesená",J328,0)</f>
        <v>0</v>
      </c>
      <c r="BH328" s="153">
        <f t="shared" ref="BH328:BH344" si="137">IF(N328="zníž. prenesená",J328,0)</f>
        <v>0</v>
      </c>
      <c r="BI328" s="153">
        <f t="shared" ref="BI328:BI344" si="138">IF(N328="nulová",J328,0)</f>
        <v>0</v>
      </c>
      <c r="BJ328" s="13" t="s">
        <v>87</v>
      </c>
      <c r="BK328" s="153">
        <f t="shared" ref="BK328:BK344" si="139">ROUND(I328*H328,2)</f>
        <v>0</v>
      </c>
      <c r="BL328" s="13" t="s">
        <v>372</v>
      </c>
      <c r="BM328" s="152" t="s">
        <v>3337</v>
      </c>
    </row>
    <row r="329" spans="2:65" s="1" customFormat="1" ht="21.75" customHeight="1">
      <c r="B329" s="139"/>
      <c r="C329" s="154" t="s">
        <v>3338</v>
      </c>
      <c r="D329" s="154" t="s">
        <v>353</v>
      </c>
      <c r="E329" s="155" t="s">
        <v>2871</v>
      </c>
      <c r="F329" s="156" t="s">
        <v>2872</v>
      </c>
      <c r="G329" s="157" t="s">
        <v>375</v>
      </c>
      <c r="H329" s="158">
        <v>121.56699999999999</v>
      </c>
      <c r="I329" s="159"/>
      <c r="J329" s="160">
        <f t="shared" si="130"/>
        <v>0</v>
      </c>
      <c r="K329" s="161"/>
      <c r="L329" s="162"/>
      <c r="M329" s="163" t="s">
        <v>1</v>
      </c>
      <c r="N329" s="164" t="s">
        <v>41</v>
      </c>
      <c r="P329" s="150">
        <f t="shared" si="131"/>
        <v>0</v>
      </c>
      <c r="Q329" s="150">
        <v>0.75</v>
      </c>
      <c r="R329" s="150">
        <f t="shared" si="132"/>
        <v>91.175249999999991</v>
      </c>
      <c r="S329" s="150">
        <v>0</v>
      </c>
      <c r="T329" s="151">
        <f t="shared" si="133"/>
        <v>0</v>
      </c>
      <c r="AR329" s="152" t="s">
        <v>529</v>
      </c>
      <c r="AT329" s="152" t="s">
        <v>353</v>
      </c>
      <c r="AU329" s="152" t="s">
        <v>87</v>
      </c>
      <c r="AY329" s="13" t="s">
        <v>317</v>
      </c>
      <c r="BE329" s="153">
        <f t="shared" si="134"/>
        <v>0</v>
      </c>
      <c r="BF329" s="153">
        <f t="shared" si="135"/>
        <v>0</v>
      </c>
      <c r="BG329" s="153">
        <f t="shared" si="136"/>
        <v>0</v>
      </c>
      <c r="BH329" s="153">
        <f t="shared" si="137"/>
        <v>0</v>
      </c>
      <c r="BI329" s="153">
        <f t="shared" si="138"/>
        <v>0</v>
      </c>
      <c r="BJ329" s="13" t="s">
        <v>87</v>
      </c>
      <c r="BK329" s="153">
        <f t="shared" si="139"/>
        <v>0</v>
      </c>
      <c r="BL329" s="13" t="s">
        <v>372</v>
      </c>
      <c r="BM329" s="152" t="s">
        <v>3339</v>
      </c>
    </row>
    <row r="330" spans="2:65" s="1" customFormat="1" ht="21.75" customHeight="1">
      <c r="B330" s="139"/>
      <c r="C330" s="140" t="s">
        <v>3340</v>
      </c>
      <c r="D330" s="140" t="s">
        <v>319</v>
      </c>
      <c r="E330" s="141" t="s">
        <v>3341</v>
      </c>
      <c r="F330" s="142" t="s">
        <v>3342</v>
      </c>
      <c r="G330" s="143" t="s">
        <v>452</v>
      </c>
      <c r="H330" s="144">
        <v>305.09399999999999</v>
      </c>
      <c r="I330" s="145"/>
      <c r="J330" s="146">
        <f t="shared" si="130"/>
        <v>0</v>
      </c>
      <c r="K330" s="147"/>
      <c r="L330" s="28"/>
      <c r="M330" s="148" t="s">
        <v>1</v>
      </c>
      <c r="N330" s="149" t="s">
        <v>41</v>
      </c>
      <c r="P330" s="150">
        <f t="shared" si="131"/>
        <v>0</v>
      </c>
      <c r="Q330" s="150">
        <v>6.0000000000000002E-5</v>
      </c>
      <c r="R330" s="150">
        <f t="shared" si="132"/>
        <v>1.8305640000000001E-2</v>
      </c>
      <c r="S330" s="150">
        <v>0</v>
      </c>
      <c r="T330" s="151">
        <f t="shared" si="133"/>
        <v>0</v>
      </c>
      <c r="AR330" s="152" t="s">
        <v>372</v>
      </c>
      <c r="AT330" s="152" t="s">
        <v>319</v>
      </c>
      <c r="AU330" s="152" t="s">
        <v>87</v>
      </c>
      <c r="AY330" s="13" t="s">
        <v>317</v>
      </c>
      <c r="BE330" s="153">
        <f t="shared" si="134"/>
        <v>0</v>
      </c>
      <c r="BF330" s="153">
        <f t="shared" si="135"/>
        <v>0</v>
      </c>
      <c r="BG330" s="153">
        <f t="shared" si="136"/>
        <v>0</v>
      </c>
      <c r="BH330" s="153">
        <f t="shared" si="137"/>
        <v>0</v>
      </c>
      <c r="BI330" s="153">
        <f t="shared" si="138"/>
        <v>0</v>
      </c>
      <c r="BJ330" s="13" t="s">
        <v>87</v>
      </c>
      <c r="BK330" s="153">
        <f t="shared" si="139"/>
        <v>0</v>
      </c>
      <c r="BL330" s="13" t="s">
        <v>372</v>
      </c>
      <c r="BM330" s="152" t="s">
        <v>3343</v>
      </c>
    </row>
    <row r="331" spans="2:65" s="1" customFormat="1" ht="24.15" customHeight="1">
      <c r="B331" s="139"/>
      <c r="C331" s="154" t="s">
        <v>3344</v>
      </c>
      <c r="D331" s="154" t="s">
        <v>353</v>
      </c>
      <c r="E331" s="155" t="s">
        <v>3345</v>
      </c>
      <c r="F331" s="156" t="s">
        <v>3346</v>
      </c>
      <c r="G331" s="157" t="s">
        <v>322</v>
      </c>
      <c r="H331" s="158">
        <v>0.76300000000000001</v>
      </c>
      <c r="I331" s="159"/>
      <c r="J331" s="160">
        <f t="shared" si="130"/>
        <v>0</v>
      </c>
      <c r="K331" s="161"/>
      <c r="L331" s="162"/>
      <c r="M331" s="163" t="s">
        <v>1</v>
      </c>
      <c r="N331" s="164" t="s">
        <v>41</v>
      </c>
      <c r="P331" s="150">
        <f t="shared" si="131"/>
        <v>0</v>
      </c>
      <c r="Q331" s="150">
        <v>0.55000000000000004</v>
      </c>
      <c r="R331" s="150">
        <f t="shared" si="132"/>
        <v>0.41965000000000002</v>
      </c>
      <c r="S331" s="150">
        <v>0</v>
      </c>
      <c r="T331" s="151">
        <f t="shared" si="133"/>
        <v>0</v>
      </c>
      <c r="AR331" s="152" t="s">
        <v>529</v>
      </c>
      <c r="AT331" s="152" t="s">
        <v>353</v>
      </c>
      <c r="AU331" s="152" t="s">
        <v>87</v>
      </c>
      <c r="AY331" s="13" t="s">
        <v>317</v>
      </c>
      <c r="BE331" s="153">
        <f t="shared" si="134"/>
        <v>0</v>
      </c>
      <c r="BF331" s="153">
        <f t="shared" si="135"/>
        <v>0</v>
      </c>
      <c r="BG331" s="153">
        <f t="shared" si="136"/>
        <v>0</v>
      </c>
      <c r="BH331" s="153">
        <f t="shared" si="137"/>
        <v>0</v>
      </c>
      <c r="BI331" s="153">
        <f t="shared" si="138"/>
        <v>0</v>
      </c>
      <c r="BJ331" s="13" t="s">
        <v>87</v>
      </c>
      <c r="BK331" s="153">
        <f t="shared" si="139"/>
        <v>0</v>
      </c>
      <c r="BL331" s="13" t="s">
        <v>372</v>
      </c>
      <c r="BM331" s="152" t="s">
        <v>3347</v>
      </c>
    </row>
    <row r="332" spans="2:65" s="1" customFormat="1" ht="24.15" customHeight="1">
      <c r="B332" s="139"/>
      <c r="C332" s="140" t="s">
        <v>3348</v>
      </c>
      <c r="D332" s="140" t="s">
        <v>319</v>
      </c>
      <c r="E332" s="141" t="s">
        <v>3349</v>
      </c>
      <c r="F332" s="142" t="s">
        <v>3350</v>
      </c>
      <c r="G332" s="143" t="s">
        <v>452</v>
      </c>
      <c r="H332" s="144">
        <v>32.72</v>
      </c>
      <c r="I332" s="145"/>
      <c r="J332" s="146">
        <f t="shared" si="130"/>
        <v>0</v>
      </c>
      <c r="K332" s="147"/>
      <c r="L332" s="28"/>
      <c r="M332" s="148" t="s">
        <v>1</v>
      </c>
      <c r="N332" s="149" t="s">
        <v>41</v>
      </c>
      <c r="P332" s="150">
        <f t="shared" si="131"/>
        <v>0</v>
      </c>
      <c r="Q332" s="150">
        <v>2.1499999999999999E-4</v>
      </c>
      <c r="R332" s="150">
        <f t="shared" si="132"/>
        <v>7.0347999999999999E-3</v>
      </c>
      <c r="S332" s="150">
        <v>0</v>
      </c>
      <c r="T332" s="151">
        <f t="shared" si="133"/>
        <v>0</v>
      </c>
      <c r="AR332" s="152" t="s">
        <v>372</v>
      </c>
      <c r="AT332" s="152" t="s">
        <v>319</v>
      </c>
      <c r="AU332" s="152" t="s">
        <v>87</v>
      </c>
      <c r="AY332" s="13" t="s">
        <v>317</v>
      </c>
      <c r="BE332" s="153">
        <f t="shared" si="134"/>
        <v>0</v>
      </c>
      <c r="BF332" s="153">
        <f t="shared" si="135"/>
        <v>0</v>
      </c>
      <c r="BG332" s="153">
        <f t="shared" si="136"/>
        <v>0</v>
      </c>
      <c r="BH332" s="153">
        <f t="shared" si="137"/>
        <v>0</v>
      </c>
      <c r="BI332" s="153">
        <f t="shared" si="138"/>
        <v>0</v>
      </c>
      <c r="BJ332" s="13" t="s">
        <v>87</v>
      </c>
      <c r="BK332" s="153">
        <f t="shared" si="139"/>
        <v>0</v>
      </c>
      <c r="BL332" s="13" t="s">
        <v>372</v>
      </c>
      <c r="BM332" s="152" t="s">
        <v>3351</v>
      </c>
    </row>
    <row r="333" spans="2:65" s="1" customFormat="1" ht="37.799999999999997" customHeight="1">
      <c r="B333" s="139"/>
      <c r="C333" s="154" t="s">
        <v>3352</v>
      </c>
      <c r="D333" s="154" t="s">
        <v>353</v>
      </c>
      <c r="E333" s="155" t="s">
        <v>3353</v>
      </c>
      <c r="F333" s="156" t="s">
        <v>3354</v>
      </c>
      <c r="G333" s="157" t="s">
        <v>452</v>
      </c>
      <c r="H333" s="158">
        <v>34.356000000000002</v>
      </c>
      <c r="I333" s="159"/>
      <c r="J333" s="160">
        <f t="shared" si="130"/>
        <v>0</v>
      </c>
      <c r="K333" s="161"/>
      <c r="L333" s="162"/>
      <c r="M333" s="163" t="s">
        <v>1</v>
      </c>
      <c r="N333" s="164" t="s">
        <v>41</v>
      </c>
      <c r="P333" s="150">
        <f t="shared" si="131"/>
        <v>0</v>
      </c>
      <c r="Q333" s="150">
        <v>1E-4</v>
      </c>
      <c r="R333" s="150">
        <f t="shared" si="132"/>
        <v>3.4356000000000005E-3</v>
      </c>
      <c r="S333" s="150">
        <v>0</v>
      </c>
      <c r="T333" s="151">
        <f t="shared" si="133"/>
        <v>0</v>
      </c>
      <c r="AR333" s="152" t="s">
        <v>529</v>
      </c>
      <c r="AT333" s="152" t="s">
        <v>353</v>
      </c>
      <c r="AU333" s="152" t="s">
        <v>87</v>
      </c>
      <c r="AY333" s="13" t="s">
        <v>317</v>
      </c>
      <c r="BE333" s="153">
        <f t="shared" si="134"/>
        <v>0</v>
      </c>
      <c r="BF333" s="153">
        <f t="shared" si="135"/>
        <v>0</v>
      </c>
      <c r="BG333" s="153">
        <f t="shared" si="136"/>
        <v>0</v>
      </c>
      <c r="BH333" s="153">
        <f t="shared" si="137"/>
        <v>0</v>
      </c>
      <c r="BI333" s="153">
        <f t="shared" si="138"/>
        <v>0</v>
      </c>
      <c r="BJ333" s="13" t="s">
        <v>87</v>
      </c>
      <c r="BK333" s="153">
        <f t="shared" si="139"/>
        <v>0</v>
      </c>
      <c r="BL333" s="13" t="s">
        <v>372</v>
      </c>
      <c r="BM333" s="152" t="s">
        <v>3355</v>
      </c>
    </row>
    <row r="334" spans="2:65" s="1" customFormat="1" ht="37.799999999999997" customHeight="1">
      <c r="B334" s="139"/>
      <c r="C334" s="154" t="s">
        <v>3356</v>
      </c>
      <c r="D334" s="154" t="s">
        <v>353</v>
      </c>
      <c r="E334" s="155" t="s">
        <v>3357</v>
      </c>
      <c r="F334" s="156" t="s">
        <v>3358</v>
      </c>
      <c r="G334" s="157" t="s">
        <v>452</v>
      </c>
      <c r="H334" s="158">
        <v>34.356000000000002</v>
      </c>
      <c r="I334" s="159"/>
      <c r="J334" s="160">
        <f t="shared" si="130"/>
        <v>0</v>
      </c>
      <c r="K334" s="161"/>
      <c r="L334" s="162"/>
      <c r="M334" s="163" t="s">
        <v>1</v>
      </c>
      <c r="N334" s="164" t="s">
        <v>41</v>
      </c>
      <c r="P334" s="150">
        <f t="shared" si="131"/>
        <v>0</v>
      </c>
      <c r="Q334" s="150">
        <v>1E-4</v>
      </c>
      <c r="R334" s="150">
        <f t="shared" si="132"/>
        <v>3.4356000000000005E-3</v>
      </c>
      <c r="S334" s="150">
        <v>0</v>
      </c>
      <c r="T334" s="151">
        <f t="shared" si="133"/>
        <v>0</v>
      </c>
      <c r="AR334" s="152" t="s">
        <v>529</v>
      </c>
      <c r="AT334" s="152" t="s">
        <v>353</v>
      </c>
      <c r="AU334" s="152" t="s">
        <v>87</v>
      </c>
      <c r="AY334" s="13" t="s">
        <v>317</v>
      </c>
      <c r="BE334" s="153">
        <f t="shared" si="134"/>
        <v>0</v>
      </c>
      <c r="BF334" s="153">
        <f t="shared" si="135"/>
        <v>0</v>
      </c>
      <c r="BG334" s="153">
        <f t="shared" si="136"/>
        <v>0</v>
      </c>
      <c r="BH334" s="153">
        <f t="shared" si="137"/>
        <v>0</v>
      </c>
      <c r="BI334" s="153">
        <f t="shared" si="138"/>
        <v>0</v>
      </c>
      <c r="BJ334" s="13" t="s">
        <v>87</v>
      </c>
      <c r="BK334" s="153">
        <f t="shared" si="139"/>
        <v>0</v>
      </c>
      <c r="BL334" s="13" t="s">
        <v>372</v>
      </c>
      <c r="BM334" s="152" t="s">
        <v>3359</v>
      </c>
    </row>
    <row r="335" spans="2:65" s="1" customFormat="1" ht="33" customHeight="1">
      <c r="B335" s="139"/>
      <c r="C335" s="154" t="s">
        <v>3360</v>
      </c>
      <c r="D335" s="154" t="s">
        <v>353</v>
      </c>
      <c r="E335" s="155" t="s">
        <v>3361</v>
      </c>
      <c r="F335" s="156" t="s">
        <v>3362</v>
      </c>
      <c r="G335" s="157" t="s">
        <v>433</v>
      </c>
      <c r="H335" s="158">
        <v>2</v>
      </c>
      <c r="I335" s="159"/>
      <c r="J335" s="160">
        <f t="shared" si="130"/>
        <v>0</v>
      </c>
      <c r="K335" s="161"/>
      <c r="L335" s="162"/>
      <c r="M335" s="163" t="s">
        <v>1</v>
      </c>
      <c r="N335" s="164" t="s">
        <v>41</v>
      </c>
      <c r="P335" s="150">
        <f t="shared" si="131"/>
        <v>0</v>
      </c>
      <c r="Q335" s="150">
        <v>0</v>
      </c>
      <c r="R335" s="150">
        <f t="shared" si="132"/>
        <v>0</v>
      </c>
      <c r="S335" s="150">
        <v>0</v>
      </c>
      <c r="T335" s="151">
        <f t="shared" si="133"/>
        <v>0</v>
      </c>
      <c r="AR335" s="152" t="s">
        <v>529</v>
      </c>
      <c r="AT335" s="152" t="s">
        <v>353</v>
      </c>
      <c r="AU335" s="152" t="s">
        <v>87</v>
      </c>
      <c r="AY335" s="13" t="s">
        <v>317</v>
      </c>
      <c r="BE335" s="153">
        <f t="shared" si="134"/>
        <v>0</v>
      </c>
      <c r="BF335" s="153">
        <f t="shared" si="135"/>
        <v>0</v>
      </c>
      <c r="BG335" s="153">
        <f t="shared" si="136"/>
        <v>0</v>
      </c>
      <c r="BH335" s="153">
        <f t="shared" si="137"/>
        <v>0</v>
      </c>
      <c r="BI335" s="153">
        <f t="shared" si="138"/>
        <v>0</v>
      </c>
      <c r="BJ335" s="13" t="s">
        <v>87</v>
      </c>
      <c r="BK335" s="153">
        <f t="shared" si="139"/>
        <v>0</v>
      </c>
      <c r="BL335" s="13" t="s">
        <v>372</v>
      </c>
      <c r="BM335" s="152" t="s">
        <v>3363</v>
      </c>
    </row>
    <row r="336" spans="2:65" s="1" customFormat="1" ht="33" customHeight="1">
      <c r="B336" s="139"/>
      <c r="C336" s="154" t="s">
        <v>3364</v>
      </c>
      <c r="D336" s="154" t="s">
        <v>353</v>
      </c>
      <c r="E336" s="155" t="s">
        <v>3365</v>
      </c>
      <c r="F336" s="156" t="s">
        <v>3366</v>
      </c>
      <c r="G336" s="157" t="s">
        <v>433</v>
      </c>
      <c r="H336" s="158">
        <v>1</v>
      </c>
      <c r="I336" s="159"/>
      <c r="J336" s="160">
        <f t="shared" si="130"/>
        <v>0</v>
      </c>
      <c r="K336" s="161"/>
      <c r="L336" s="162"/>
      <c r="M336" s="163" t="s">
        <v>1</v>
      </c>
      <c r="N336" s="164" t="s">
        <v>41</v>
      </c>
      <c r="P336" s="150">
        <f t="shared" si="131"/>
        <v>0</v>
      </c>
      <c r="Q336" s="150">
        <v>0</v>
      </c>
      <c r="R336" s="150">
        <f t="shared" si="132"/>
        <v>0</v>
      </c>
      <c r="S336" s="150">
        <v>0</v>
      </c>
      <c r="T336" s="151">
        <f t="shared" si="133"/>
        <v>0</v>
      </c>
      <c r="AR336" s="152" t="s">
        <v>529</v>
      </c>
      <c r="AT336" s="152" t="s">
        <v>353</v>
      </c>
      <c r="AU336" s="152" t="s">
        <v>87</v>
      </c>
      <c r="AY336" s="13" t="s">
        <v>317</v>
      </c>
      <c r="BE336" s="153">
        <f t="shared" si="134"/>
        <v>0</v>
      </c>
      <c r="BF336" s="153">
        <f t="shared" si="135"/>
        <v>0</v>
      </c>
      <c r="BG336" s="153">
        <f t="shared" si="136"/>
        <v>0</v>
      </c>
      <c r="BH336" s="153">
        <f t="shared" si="137"/>
        <v>0</v>
      </c>
      <c r="BI336" s="153">
        <f t="shared" si="138"/>
        <v>0</v>
      </c>
      <c r="BJ336" s="13" t="s">
        <v>87</v>
      </c>
      <c r="BK336" s="153">
        <f t="shared" si="139"/>
        <v>0</v>
      </c>
      <c r="BL336" s="13" t="s">
        <v>372</v>
      </c>
      <c r="BM336" s="152" t="s">
        <v>3367</v>
      </c>
    </row>
    <row r="337" spans="2:65" s="1" customFormat="1" ht="24.15" customHeight="1">
      <c r="B337" s="139"/>
      <c r="C337" s="154" t="s">
        <v>3368</v>
      </c>
      <c r="D337" s="154" t="s">
        <v>353</v>
      </c>
      <c r="E337" s="155" t="s">
        <v>3369</v>
      </c>
      <c r="F337" s="156" t="s">
        <v>3370</v>
      </c>
      <c r="G337" s="157" t="s">
        <v>433</v>
      </c>
      <c r="H337" s="158">
        <v>1</v>
      </c>
      <c r="I337" s="159"/>
      <c r="J337" s="160">
        <f t="shared" si="130"/>
        <v>0</v>
      </c>
      <c r="K337" s="161"/>
      <c r="L337" s="162"/>
      <c r="M337" s="163" t="s">
        <v>1</v>
      </c>
      <c r="N337" s="164" t="s">
        <v>41</v>
      </c>
      <c r="P337" s="150">
        <f t="shared" si="131"/>
        <v>0</v>
      </c>
      <c r="Q337" s="150">
        <v>0</v>
      </c>
      <c r="R337" s="150">
        <f t="shared" si="132"/>
        <v>0</v>
      </c>
      <c r="S337" s="150">
        <v>0</v>
      </c>
      <c r="T337" s="151">
        <f t="shared" si="133"/>
        <v>0</v>
      </c>
      <c r="AR337" s="152" t="s">
        <v>529</v>
      </c>
      <c r="AT337" s="152" t="s">
        <v>353</v>
      </c>
      <c r="AU337" s="152" t="s">
        <v>87</v>
      </c>
      <c r="AY337" s="13" t="s">
        <v>317</v>
      </c>
      <c r="BE337" s="153">
        <f t="shared" si="134"/>
        <v>0</v>
      </c>
      <c r="BF337" s="153">
        <f t="shared" si="135"/>
        <v>0</v>
      </c>
      <c r="BG337" s="153">
        <f t="shared" si="136"/>
        <v>0</v>
      </c>
      <c r="BH337" s="153">
        <f t="shared" si="137"/>
        <v>0</v>
      </c>
      <c r="BI337" s="153">
        <f t="shared" si="138"/>
        <v>0</v>
      </c>
      <c r="BJ337" s="13" t="s">
        <v>87</v>
      </c>
      <c r="BK337" s="153">
        <f t="shared" si="139"/>
        <v>0</v>
      </c>
      <c r="BL337" s="13" t="s">
        <v>372</v>
      </c>
      <c r="BM337" s="152" t="s">
        <v>3371</v>
      </c>
    </row>
    <row r="338" spans="2:65" s="1" customFormat="1" ht="24.15" customHeight="1">
      <c r="B338" s="139"/>
      <c r="C338" s="154" t="s">
        <v>3372</v>
      </c>
      <c r="D338" s="154" t="s">
        <v>353</v>
      </c>
      <c r="E338" s="155" t="s">
        <v>3373</v>
      </c>
      <c r="F338" s="156" t="s">
        <v>3374</v>
      </c>
      <c r="G338" s="157" t="s">
        <v>433</v>
      </c>
      <c r="H338" s="158">
        <v>2</v>
      </c>
      <c r="I338" s="159"/>
      <c r="J338" s="160">
        <f t="shared" si="130"/>
        <v>0</v>
      </c>
      <c r="K338" s="161"/>
      <c r="L338" s="162"/>
      <c r="M338" s="163" t="s">
        <v>1</v>
      </c>
      <c r="N338" s="164" t="s">
        <v>41</v>
      </c>
      <c r="P338" s="150">
        <f t="shared" si="131"/>
        <v>0</v>
      </c>
      <c r="Q338" s="150">
        <v>0</v>
      </c>
      <c r="R338" s="150">
        <f t="shared" si="132"/>
        <v>0</v>
      </c>
      <c r="S338" s="150">
        <v>0</v>
      </c>
      <c r="T338" s="151">
        <f t="shared" si="133"/>
        <v>0</v>
      </c>
      <c r="AR338" s="152" t="s">
        <v>529</v>
      </c>
      <c r="AT338" s="152" t="s">
        <v>353</v>
      </c>
      <c r="AU338" s="152" t="s">
        <v>87</v>
      </c>
      <c r="AY338" s="13" t="s">
        <v>317</v>
      </c>
      <c r="BE338" s="153">
        <f t="shared" si="134"/>
        <v>0</v>
      </c>
      <c r="BF338" s="153">
        <f t="shared" si="135"/>
        <v>0</v>
      </c>
      <c r="BG338" s="153">
        <f t="shared" si="136"/>
        <v>0</v>
      </c>
      <c r="BH338" s="153">
        <f t="shared" si="137"/>
        <v>0</v>
      </c>
      <c r="BI338" s="153">
        <f t="shared" si="138"/>
        <v>0</v>
      </c>
      <c r="BJ338" s="13" t="s">
        <v>87</v>
      </c>
      <c r="BK338" s="153">
        <f t="shared" si="139"/>
        <v>0</v>
      </c>
      <c r="BL338" s="13" t="s">
        <v>372</v>
      </c>
      <c r="BM338" s="152" t="s">
        <v>3375</v>
      </c>
    </row>
    <row r="339" spans="2:65" s="1" customFormat="1" ht="33" customHeight="1">
      <c r="B339" s="139"/>
      <c r="C339" s="140" t="s">
        <v>3376</v>
      </c>
      <c r="D339" s="140" t="s">
        <v>319</v>
      </c>
      <c r="E339" s="141" t="s">
        <v>3377</v>
      </c>
      <c r="F339" s="142" t="s">
        <v>3378</v>
      </c>
      <c r="G339" s="143" t="s">
        <v>433</v>
      </c>
      <c r="H339" s="144">
        <v>11</v>
      </c>
      <c r="I339" s="145"/>
      <c r="J339" s="146">
        <f t="shared" si="130"/>
        <v>0</v>
      </c>
      <c r="K339" s="147"/>
      <c r="L339" s="28"/>
      <c r="M339" s="148" t="s">
        <v>1</v>
      </c>
      <c r="N339" s="149" t="s">
        <v>41</v>
      </c>
      <c r="P339" s="150">
        <f t="shared" si="131"/>
        <v>0</v>
      </c>
      <c r="Q339" s="150">
        <v>0</v>
      </c>
      <c r="R339" s="150">
        <f t="shared" si="132"/>
        <v>0</v>
      </c>
      <c r="S339" s="150">
        <v>0</v>
      </c>
      <c r="T339" s="151">
        <f t="shared" si="133"/>
        <v>0</v>
      </c>
      <c r="AR339" s="152" t="s">
        <v>372</v>
      </c>
      <c r="AT339" s="152" t="s">
        <v>319</v>
      </c>
      <c r="AU339" s="152" t="s">
        <v>87</v>
      </c>
      <c r="AY339" s="13" t="s">
        <v>317</v>
      </c>
      <c r="BE339" s="153">
        <f t="shared" si="134"/>
        <v>0</v>
      </c>
      <c r="BF339" s="153">
        <f t="shared" si="135"/>
        <v>0</v>
      </c>
      <c r="BG339" s="153">
        <f t="shared" si="136"/>
        <v>0</v>
      </c>
      <c r="BH339" s="153">
        <f t="shared" si="137"/>
        <v>0</v>
      </c>
      <c r="BI339" s="153">
        <f t="shared" si="138"/>
        <v>0</v>
      </c>
      <c r="BJ339" s="13" t="s">
        <v>87</v>
      </c>
      <c r="BK339" s="153">
        <f t="shared" si="139"/>
        <v>0</v>
      </c>
      <c r="BL339" s="13" t="s">
        <v>372</v>
      </c>
      <c r="BM339" s="152" t="s">
        <v>3379</v>
      </c>
    </row>
    <row r="340" spans="2:65" s="1" customFormat="1" ht="33" customHeight="1">
      <c r="B340" s="139"/>
      <c r="C340" s="154" t="s">
        <v>3380</v>
      </c>
      <c r="D340" s="154" t="s">
        <v>353</v>
      </c>
      <c r="E340" s="155" t="s">
        <v>3381</v>
      </c>
      <c r="F340" s="156" t="s">
        <v>3382</v>
      </c>
      <c r="G340" s="157" t="s">
        <v>433</v>
      </c>
      <c r="H340" s="158">
        <v>11</v>
      </c>
      <c r="I340" s="159"/>
      <c r="J340" s="160">
        <f t="shared" si="130"/>
        <v>0</v>
      </c>
      <c r="K340" s="161"/>
      <c r="L340" s="162"/>
      <c r="M340" s="163" t="s">
        <v>1</v>
      </c>
      <c r="N340" s="164" t="s">
        <v>41</v>
      </c>
      <c r="P340" s="150">
        <f t="shared" si="131"/>
        <v>0</v>
      </c>
      <c r="Q340" s="150">
        <v>1E-3</v>
      </c>
      <c r="R340" s="150">
        <f t="shared" si="132"/>
        <v>1.0999999999999999E-2</v>
      </c>
      <c r="S340" s="150">
        <v>0</v>
      </c>
      <c r="T340" s="151">
        <f t="shared" si="133"/>
        <v>0</v>
      </c>
      <c r="AR340" s="152" t="s">
        <v>529</v>
      </c>
      <c r="AT340" s="152" t="s">
        <v>353</v>
      </c>
      <c r="AU340" s="152" t="s">
        <v>87</v>
      </c>
      <c r="AY340" s="13" t="s">
        <v>317</v>
      </c>
      <c r="BE340" s="153">
        <f t="shared" si="134"/>
        <v>0</v>
      </c>
      <c r="BF340" s="153">
        <f t="shared" si="135"/>
        <v>0</v>
      </c>
      <c r="BG340" s="153">
        <f t="shared" si="136"/>
        <v>0</v>
      </c>
      <c r="BH340" s="153">
        <f t="shared" si="137"/>
        <v>0</v>
      </c>
      <c r="BI340" s="153">
        <f t="shared" si="138"/>
        <v>0</v>
      </c>
      <c r="BJ340" s="13" t="s">
        <v>87</v>
      </c>
      <c r="BK340" s="153">
        <f t="shared" si="139"/>
        <v>0</v>
      </c>
      <c r="BL340" s="13" t="s">
        <v>372</v>
      </c>
      <c r="BM340" s="152" t="s">
        <v>3383</v>
      </c>
    </row>
    <row r="341" spans="2:65" s="1" customFormat="1" ht="24.15" customHeight="1">
      <c r="B341" s="139"/>
      <c r="C341" s="154" t="s">
        <v>3384</v>
      </c>
      <c r="D341" s="154" t="s">
        <v>353</v>
      </c>
      <c r="E341" s="155" t="s">
        <v>3385</v>
      </c>
      <c r="F341" s="156" t="s">
        <v>3386</v>
      </c>
      <c r="G341" s="157" t="s">
        <v>433</v>
      </c>
      <c r="H341" s="158">
        <v>7</v>
      </c>
      <c r="I341" s="159"/>
      <c r="J341" s="160">
        <f t="shared" si="130"/>
        <v>0</v>
      </c>
      <c r="K341" s="161"/>
      <c r="L341" s="162"/>
      <c r="M341" s="163" t="s">
        <v>1</v>
      </c>
      <c r="N341" s="164" t="s">
        <v>41</v>
      </c>
      <c r="P341" s="150">
        <f t="shared" si="131"/>
        <v>0</v>
      </c>
      <c r="Q341" s="150">
        <v>2.5000000000000001E-2</v>
      </c>
      <c r="R341" s="150">
        <f t="shared" si="132"/>
        <v>0.17500000000000002</v>
      </c>
      <c r="S341" s="150">
        <v>0</v>
      </c>
      <c r="T341" s="151">
        <f t="shared" si="133"/>
        <v>0</v>
      </c>
      <c r="AR341" s="152" t="s">
        <v>529</v>
      </c>
      <c r="AT341" s="152" t="s">
        <v>353</v>
      </c>
      <c r="AU341" s="152" t="s">
        <v>87</v>
      </c>
      <c r="AY341" s="13" t="s">
        <v>317</v>
      </c>
      <c r="BE341" s="153">
        <f t="shared" si="134"/>
        <v>0</v>
      </c>
      <c r="BF341" s="153">
        <f t="shared" si="135"/>
        <v>0</v>
      </c>
      <c r="BG341" s="153">
        <f t="shared" si="136"/>
        <v>0</v>
      </c>
      <c r="BH341" s="153">
        <f t="shared" si="137"/>
        <v>0</v>
      </c>
      <c r="BI341" s="153">
        <f t="shared" si="138"/>
        <v>0</v>
      </c>
      <c r="BJ341" s="13" t="s">
        <v>87</v>
      </c>
      <c r="BK341" s="153">
        <f t="shared" si="139"/>
        <v>0</v>
      </c>
      <c r="BL341" s="13" t="s">
        <v>372</v>
      </c>
      <c r="BM341" s="152" t="s">
        <v>3387</v>
      </c>
    </row>
    <row r="342" spans="2:65" s="1" customFormat="1" ht="24.15" customHeight="1">
      <c r="B342" s="139"/>
      <c r="C342" s="154" t="s">
        <v>3388</v>
      </c>
      <c r="D342" s="154" t="s">
        <v>353</v>
      </c>
      <c r="E342" s="155" t="s">
        <v>3389</v>
      </c>
      <c r="F342" s="156" t="s">
        <v>3390</v>
      </c>
      <c r="G342" s="157" t="s">
        <v>433</v>
      </c>
      <c r="H342" s="158">
        <v>3</v>
      </c>
      <c r="I342" s="159"/>
      <c r="J342" s="160">
        <f t="shared" si="130"/>
        <v>0</v>
      </c>
      <c r="K342" s="161"/>
      <c r="L342" s="162"/>
      <c r="M342" s="163" t="s">
        <v>1</v>
      </c>
      <c r="N342" s="164" t="s">
        <v>41</v>
      </c>
      <c r="P342" s="150">
        <f t="shared" si="131"/>
        <v>0</v>
      </c>
      <c r="Q342" s="150">
        <v>2.5000000000000001E-2</v>
      </c>
      <c r="R342" s="150">
        <f t="shared" si="132"/>
        <v>7.5000000000000011E-2</v>
      </c>
      <c r="S342" s="150">
        <v>0</v>
      </c>
      <c r="T342" s="151">
        <f t="shared" si="133"/>
        <v>0</v>
      </c>
      <c r="AR342" s="152" t="s">
        <v>529</v>
      </c>
      <c r="AT342" s="152" t="s">
        <v>353</v>
      </c>
      <c r="AU342" s="152" t="s">
        <v>87</v>
      </c>
      <c r="AY342" s="13" t="s">
        <v>317</v>
      </c>
      <c r="BE342" s="153">
        <f t="shared" si="134"/>
        <v>0</v>
      </c>
      <c r="BF342" s="153">
        <f t="shared" si="135"/>
        <v>0</v>
      </c>
      <c r="BG342" s="153">
        <f t="shared" si="136"/>
        <v>0</v>
      </c>
      <c r="BH342" s="153">
        <f t="shared" si="137"/>
        <v>0</v>
      </c>
      <c r="BI342" s="153">
        <f t="shared" si="138"/>
        <v>0</v>
      </c>
      <c r="BJ342" s="13" t="s">
        <v>87</v>
      </c>
      <c r="BK342" s="153">
        <f t="shared" si="139"/>
        <v>0</v>
      </c>
      <c r="BL342" s="13" t="s">
        <v>372</v>
      </c>
      <c r="BM342" s="152" t="s">
        <v>3391</v>
      </c>
    </row>
    <row r="343" spans="2:65" s="1" customFormat="1" ht="24.15" customHeight="1">
      <c r="B343" s="139"/>
      <c r="C343" s="154" t="s">
        <v>3392</v>
      </c>
      <c r="D343" s="154" t="s">
        <v>353</v>
      </c>
      <c r="E343" s="155" t="s">
        <v>3393</v>
      </c>
      <c r="F343" s="156" t="s">
        <v>3394</v>
      </c>
      <c r="G343" s="157" t="s">
        <v>433</v>
      </c>
      <c r="H343" s="158">
        <v>1</v>
      </c>
      <c r="I343" s="159"/>
      <c r="J343" s="160">
        <f t="shared" si="130"/>
        <v>0</v>
      </c>
      <c r="K343" s="161"/>
      <c r="L343" s="162"/>
      <c r="M343" s="163" t="s">
        <v>1</v>
      </c>
      <c r="N343" s="164" t="s">
        <v>41</v>
      </c>
      <c r="P343" s="150">
        <f t="shared" si="131"/>
        <v>0</v>
      </c>
      <c r="Q343" s="150">
        <v>2.5000000000000001E-2</v>
      </c>
      <c r="R343" s="150">
        <f t="shared" si="132"/>
        <v>2.5000000000000001E-2</v>
      </c>
      <c r="S343" s="150">
        <v>0</v>
      </c>
      <c r="T343" s="151">
        <f t="shared" si="133"/>
        <v>0</v>
      </c>
      <c r="AR343" s="152" t="s">
        <v>529</v>
      </c>
      <c r="AT343" s="152" t="s">
        <v>353</v>
      </c>
      <c r="AU343" s="152" t="s">
        <v>87</v>
      </c>
      <c r="AY343" s="13" t="s">
        <v>317</v>
      </c>
      <c r="BE343" s="153">
        <f t="shared" si="134"/>
        <v>0</v>
      </c>
      <c r="BF343" s="153">
        <f t="shared" si="135"/>
        <v>0</v>
      </c>
      <c r="BG343" s="153">
        <f t="shared" si="136"/>
        <v>0</v>
      </c>
      <c r="BH343" s="153">
        <f t="shared" si="137"/>
        <v>0</v>
      </c>
      <c r="BI343" s="153">
        <f t="shared" si="138"/>
        <v>0</v>
      </c>
      <c r="BJ343" s="13" t="s">
        <v>87</v>
      </c>
      <c r="BK343" s="153">
        <f t="shared" si="139"/>
        <v>0</v>
      </c>
      <c r="BL343" s="13" t="s">
        <v>372</v>
      </c>
      <c r="BM343" s="152" t="s">
        <v>3395</v>
      </c>
    </row>
    <row r="344" spans="2:65" s="1" customFormat="1" ht="24.15" customHeight="1">
      <c r="B344" s="139"/>
      <c r="C344" s="140" t="s">
        <v>3396</v>
      </c>
      <c r="D344" s="140" t="s">
        <v>319</v>
      </c>
      <c r="E344" s="141" t="s">
        <v>2877</v>
      </c>
      <c r="F344" s="142" t="s">
        <v>2878</v>
      </c>
      <c r="G344" s="143" t="s">
        <v>652</v>
      </c>
      <c r="H344" s="176"/>
      <c r="I344" s="145"/>
      <c r="J344" s="146">
        <f t="shared" si="130"/>
        <v>0</v>
      </c>
      <c r="K344" s="147"/>
      <c r="L344" s="28"/>
      <c r="M344" s="148" t="s">
        <v>1</v>
      </c>
      <c r="N344" s="149" t="s">
        <v>41</v>
      </c>
      <c r="P344" s="150">
        <f t="shared" si="131"/>
        <v>0</v>
      </c>
      <c r="Q344" s="150">
        <v>0</v>
      </c>
      <c r="R344" s="150">
        <f t="shared" si="132"/>
        <v>0</v>
      </c>
      <c r="S344" s="150">
        <v>0</v>
      </c>
      <c r="T344" s="151">
        <f t="shared" si="133"/>
        <v>0</v>
      </c>
      <c r="AR344" s="152" t="s">
        <v>372</v>
      </c>
      <c r="AT344" s="152" t="s">
        <v>319</v>
      </c>
      <c r="AU344" s="152" t="s">
        <v>87</v>
      </c>
      <c r="AY344" s="13" t="s">
        <v>317</v>
      </c>
      <c r="BE344" s="153">
        <f t="shared" si="134"/>
        <v>0</v>
      </c>
      <c r="BF344" s="153">
        <f t="shared" si="135"/>
        <v>0</v>
      </c>
      <c r="BG344" s="153">
        <f t="shared" si="136"/>
        <v>0</v>
      </c>
      <c r="BH344" s="153">
        <f t="shared" si="137"/>
        <v>0</v>
      </c>
      <c r="BI344" s="153">
        <f t="shared" si="138"/>
        <v>0</v>
      </c>
      <c r="BJ344" s="13" t="s">
        <v>87</v>
      </c>
      <c r="BK344" s="153">
        <f t="shared" si="139"/>
        <v>0</v>
      </c>
      <c r="BL344" s="13" t="s">
        <v>372</v>
      </c>
      <c r="BM344" s="152" t="s">
        <v>3397</v>
      </c>
    </row>
    <row r="345" spans="2:65" s="11" customFormat="1" ht="22.8" customHeight="1">
      <c r="B345" s="127"/>
      <c r="D345" s="128" t="s">
        <v>74</v>
      </c>
      <c r="E345" s="137" t="s">
        <v>1913</v>
      </c>
      <c r="F345" s="137" t="s">
        <v>3398</v>
      </c>
      <c r="I345" s="130"/>
      <c r="J345" s="138">
        <f>BK345</f>
        <v>0</v>
      </c>
      <c r="L345" s="127"/>
      <c r="M345" s="132"/>
      <c r="P345" s="133">
        <f>SUM(P346:P349)</f>
        <v>0</v>
      </c>
      <c r="R345" s="133">
        <f>SUM(R346:R349)</f>
        <v>7.6588002500000005</v>
      </c>
      <c r="T345" s="134">
        <f>SUM(T346:T349)</f>
        <v>0</v>
      </c>
      <c r="AR345" s="128" t="s">
        <v>87</v>
      </c>
      <c r="AT345" s="135" t="s">
        <v>74</v>
      </c>
      <c r="AU345" s="135" t="s">
        <v>82</v>
      </c>
      <c r="AY345" s="128" t="s">
        <v>317</v>
      </c>
      <c r="BK345" s="136">
        <f>SUM(BK346:BK349)</f>
        <v>0</v>
      </c>
    </row>
    <row r="346" spans="2:65" s="1" customFormat="1" ht="24.15" customHeight="1">
      <c r="B346" s="139"/>
      <c r="C346" s="140" t="s">
        <v>3399</v>
      </c>
      <c r="D346" s="140" t="s">
        <v>319</v>
      </c>
      <c r="E346" s="141" t="s">
        <v>3400</v>
      </c>
      <c r="F346" s="142" t="s">
        <v>3401</v>
      </c>
      <c r="G346" s="143" t="s">
        <v>452</v>
      </c>
      <c r="H346" s="144">
        <v>127.9</v>
      </c>
      <c r="I346" s="145"/>
      <c r="J346" s="146">
        <f>ROUND(I346*H346,2)</f>
        <v>0</v>
      </c>
      <c r="K346" s="147"/>
      <c r="L346" s="28"/>
      <c r="M346" s="148" t="s">
        <v>1</v>
      </c>
      <c r="N346" s="149" t="s">
        <v>41</v>
      </c>
      <c r="P346" s="150">
        <f>O346*H346</f>
        <v>0</v>
      </c>
      <c r="Q346" s="150">
        <v>0</v>
      </c>
      <c r="R346" s="150">
        <f>Q346*H346</f>
        <v>0</v>
      </c>
      <c r="S346" s="150">
        <v>0</v>
      </c>
      <c r="T346" s="151">
        <f>S346*H346</f>
        <v>0</v>
      </c>
      <c r="AR346" s="152" t="s">
        <v>372</v>
      </c>
      <c r="AT346" s="152" t="s">
        <v>319</v>
      </c>
      <c r="AU346" s="152" t="s">
        <v>87</v>
      </c>
      <c r="AY346" s="13" t="s">
        <v>317</v>
      </c>
      <c r="BE346" s="153">
        <f>IF(N346="základná",J346,0)</f>
        <v>0</v>
      </c>
      <c r="BF346" s="153">
        <f>IF(N346="znížená",J346,0)</f>
        <v>0</v>
      </c>
      <c r="BG346" s="153">
        <f>IF(N346="zákl. prenesená",J346,0)</f>
        <v>0</v>
      </c>
      <c r="BH346" s="153">
        <f>IF(N346="zníž. prenesená",J346,0)</f>
        <v>0</v>
      </c>
      <c r="BI346" s="153">
        <f>IF(N346="nulová",J346,0)</f>
        <v>0</v>
      </c>
      <c r="BJ346" s="13" t="s">
        <v>87</v>
      </c>
      <c r="BK346" s="153">
        <f>ROUND(I346*H346,2)</f>
        <v>0</v>
      </c>
      <c r="BL346" s="13" t="s">
        <v>372</v>
      </c>
      <c r="BM346" s="152" t="s">
        <v>3402</v>
      </c>
    </row>
    <row r="347" spans="2:65" s="1" customFormat="1" ht="24.15" customHeight="1">
      <c r="B347" s="139"/>
      <c r="C347" s="140" t="s">
        <v>3403</v>
      </c>
      <c r="D347" s="140" t="s">
        <v>319</v>
      </c>
      <c r="E347" s="141" t="s">
        <v>3404</v>
      </c>
      <c r="F347" s="142" t="s">
        <v>3405</v>
      </c>
      <c r="G347" s="143" t="s">
        <v>375</v>
      </c>
      <c r="H347" s="144">
        <v>111.34</v>
      </c>
      <c r="I347" s="145"/>
      <c r="J347" s="146">
        <f>ROUND(I347*H347,2)</f>
        <v>0</v>
      </c>
      <c r="K347" s="147"/>
      <c r="L347" s="28"/>
      <c r="M347" s="148" t="s">
        <v>1</v>
      </c>
      <c r="N347" s="149" t="s">
        <v>41</v>
      </c>
      <c r="P347" s="150">
        <f>O347*H347</f>
        <v>0</v>
      </c>
      <c r="Q347" s="150">
        <v>4.4479999999999999E-2</v>
      </c>
      <c r="R347" s="150">
        <f>Q347*H347</f>
        <v>4.9524032</v>
      </c>
      <c r="S347" s="150">
        <v>0</v>
      </c>
      <c r="T347" s="151">
        <f>S347*H347</f>
        <v>0</v>
      </c>
      <c r="AR347" s="152" t="s">
        <v>372</v>
      </c>
      <c r="AT347" s="152" t="s">
        <v>319</v>
      </c>
      <c r="AU347" s="152" t="s">
        <v>87</v>
      </c>
      <c r="AY347" s="13" t="s">
        <v>317</v>
      </c>
      <c r="BE347" s="153">
        <f>IF(N347="základná",J347,0)</f>
        <v>0</v>
      </c>
      <c r="BF347" s="153">
        <f>IF(N347="znížená",J347,0)</f>
        <v>0</v>
      </c>
      <c r="BG347" s="153">
        <f>IF(N347="zákl. prenesená",J347,0)</f>
        <v>0</v>
      </c>
      <c r="BH347" s="153">
        <f>IF(N347="zníž. prenesená",J347,0)</f>
        <v>0</v>
      </c>
      <c r="BI347" s="153">
        <f>IF(N347="nulová",J347,0)</f>
        <v>0</v>
      </c>
      <c r="BJ347" s="13" t="s">
        <v>87</v>
      </c>
      <c r="BK347" s="153">
        <f>ROUND(I347*H347,2)</f>
        <v>0</v>
      </c>
      <c r="BL347" s="13" t="s">
        <v>372</v>
      </c>
      <c r="BM347" s="152" t="s">
        <v>3406</v>
      </c>
    </row>
    <row r="348" spans="2:65" s="1" customFormat="1" ht="24.15" customHeight="1">
      <c r="B348" s="139"/>
      <c r="C348" s="154" t="s">
        <v>3407</v>
      </c>
      <c r="D348" s="154" t="s">
        <v>353</v>
      </c>
      <c r="E348" s="155" t="s">
        <v>3408</v>
      </c>
      <c r="F348" s="156" t="s">
        <v>3409</v>
      </c>
      <c r="G348" s="157" t="s">
        <v>375</v>
      </c>
      <c r="H348" s="158">
        <v>116.907</v>
      </c>
      <c r="I348" s="159"/>
      <c r="J348" s="160">
        <f>ROUND(I348*H348,2)</f>
        <v>0</v>
      </c>
      <c r="K348" s="161"/>
      <c r="L348" s="162"/>
      <c r="M348" s="163" t="s">
        <v>1</v>
      </c>
      <c r="N348" s="164" t="s">
        <v>41</v>
      </c>
      <c r="P348" s="150">
        <f>O348*H348</f>
        <v>0</v>
      </c>
      <c r="Q348" s="150">
        <v>2.315E-2</v>
      </c>
      <c r="R348" s="150">
        <f>Q348*H348</f>
        <v>2.7063970500000001</v>
      </c>
      <c r="S348" s="150">
        <v>0</v>
      </c>
      <c r="T348" s="151">
        <f>S348*H348</f>
        <v>0</v>
      </c>
      <c r="AR348" s="152" t="s">
        <v>529</v>
      </c>
      <c r="AT348" s="152" t="s">
        <v>353</v>
      </c>
      <c r="AU348" s="152" t="s">
        <v>87</v>
      </c>
      <c r="AY348" s="13" t="s">
        <v>317</v>
      </c>
      <c r="BE348" s="153">
        <f>IF(N348="základná",J348,0)</f>
        <v>0</v>
      </c>
      <c r="BF348" s="153">
        <f>IF(N348="znížená",J348,0)</f>
        <v>0</v>
      </c>
      <c r="BG348" s="153">
        <f>IF(N348="zákl. prenesená",J348,0)</f>
        <v>0</v>
      </c>
      <c r="BH348" s="153">
        <f>IF(N348="zníž. prenesená",J348,0)</f>
        <v>0</v>
      </c>
      <c r="BI348" s="153">
        <f>IF(N348="nulová",J348,0)</f>
        <v>0</v>
      </c>
      <c r="BJ348" s="13" t="s">
        <v>87</v>
      </c>
      <c r="BK348" s="153">
        <f>ROUND(I348*H348,2)</f>
        <v>0</v>
      </c>
      <c r="BL348" s="13" t="s">
        <v>372</v>
      </c>
      <c r="BM348" s="152" t="s">
        <v>3410</v>
      </c>
    </row>
    <row r="349" spans="2:65" s="1" customFormat="1" ht="24.15" customHeight="1">
      <c r="B349" s="139"/>
      <c r="C349" s="140" t="s">
        <v>3411</v>
      </c>
      <c r="D349" s="140" t="s">
        <v>319</v>
      </c>
      <c r="E349" s="141" t="s">
        <v>3412</v>
      </c>
      <c r="F349" s="142" t="s">
        <v>3413</v>
      </c>
      <c r="G349" s="143" t="s">
        <v>652</v>
      </c>
      <c r="H349" s="176"/>
      <c r="I349" s="145"/>
      <c r="J349" s="146">
        <f>ROUND(I349*H349,2)</f>
        <v>0</v>
      </c>
      <c r="K349" s="147"/>
      <c r="L349" s="28"/>
      <c r="M349" s="148" t="s">
        <v>1</v>
      </c>
      <c r="N349" s="149" t="s">
        <v>41</v>
      </c>
      <c r="P349" s="150">
        <f>O349*H349</f>
        <v>0</v>
      </c>
      <c r="Q349" s="150">
        <v>0</v>
      </c>
      <c r="R349" s="150">
        <f>Q349*H349</f>
        <v>0</v>
      </c>
      <c r="S349" s="150">
        <v>0</v>
      </c>
      <c r="T349" s="151">
        <f>S349*H349</f>
        <v>0</v>
      </c>
      <c r="AR349" s="152" t="s">
        <v>372</v>
      </c>
      <c r="AT349" s="152" t="s">
        <v>319</v>
      </c>
      <c r="AU349" s="152" t="s">
        <v>87</v>
      </c>
      <c r="AY349" s="13" t="s">
        <v>317</v>
      </c>
      <c r="BE349" s="153">
        <f>IF(N349="základná",J349,0)</f>
        <v>0</v>
      </c>
      <c r="BF349" s="153">
        <f>IF(N349="znížená",J349,0)</f>
        <v>0</v>
      </c>
      <c r="BG349" s="153">
        <f>IF(N349="zákl. prenesená",J349,0)</f>
        <v>0</v>
      </c>
      <c r="BH349" s="153">
        <f>IF(N349="zníž. prenesená",J349,0)</f>
        <v>0</v>
      </c>
      <c r="BI349" s="153">
        <f>IF(N349="nulová",J349,0)</f>
        <v>0</v>
      </c>
      <c r="BJ349" s="13" t="s">
        <v>87</v>
      </c>
      <c r="BK349" s="153">
        <f>ROUND(I349*H349,2)</f>
        <v>0</v>
      </c>
      <c r="BL349" s="13" t="s">
        <v>372</v>
      </c>
      <c r="BM349" s="152" t="s">
        <v>3414</v>
      </c>
    </row>
    <row r="350" spans="2:65" s="11" customFormat="1" ht="22.8" customHeight="1">
      <c r="B350" s="127"/>
      <c r="D350" s="128" t="s">
        <v>74</v>
      </c>
      <c r="E350" s="137" t="s">
        <v>1924</v>
      </c>
      <c r="F350" s="137" t="s">
        <v>3415</v>
      </c>
      <c r="I350" s="130"/>
      <c r="J350" s="138">
        <f>BK350</f>
        <v>0</v>
      </c>
      <c r="L350" s="127"/>
      <c r="M350" s="132"/>
      <c r="P350" s="133">
        <f>SUM(P351:P356)</f>
        <v>0</v>
      </c>
      <c r="R350" s="133">
        <f>SUM(R351:R356)</f>
        <v>3.9607790899999995</v>
      </c>
      <c r="T350" s="134">
        <f>SUM(T351:T356)</f>
        <v>0</v>
      </c>
      <c r="AR350" s="128" t="s">
        <v>87</v>
      </c>
      <c r="AT350" s="135" t="s">
        <v>74</v>
      </c>
      <c r="AU350" s="135" t="s">
        <v>82</v>
      </c>
      <c r="AY350" s="128" t="s">
        <v>317</v>
      </c>
      <c r="BK350" s="136">
        <f>SUM(BK351:BK356)</f>
        <v>0</v>
      </c>
    </row>
    <row r="351" spans="2:65" s="1" customFormat="1" ht="24.15" customHeight="1">
      <c r="B351" s="139"/>
      <c r="C351" s="140" t="s">
        <v>3416</v>
      </c>
      <c r="D351" s="140" t="s">
        <v>319</v>
      </c>
      <c r="E351" s="141" t="s">
        <v>3417</v>
      </c>
      <c r="F351" s="142" t="s">
        <v>3401</v>
      </c>
      <c r="G351" s="143" t="s">
        <v>452</v>
      </c>
      <c r="H351" s="144">
        <v>44.35</v>
      </c>
      <c r="I351" s="145"/>
      <c r="J351" s="146">
        <f t="shared" ref="J351:J356" si="140">ROUND(I351*H351,2)</f>
        <v>0</v>
      </c>
      <c r="K351" s="147"/>
      <c r="L351" s="28"/>
      <c r="M351" s="148" t="s">
        <v>1</v>
      </c>
      <c r="N351" s="149" t="s">
        <v>41</v>
      </c>
      <c r="P351" s="150">
        <f t="shared" ref="P351:P356" si="141">O351*H351</f>
        <v>0</v>
      </c>
      <c r="Q351" s="150">
        <v>0</v>
      </c>
      <c r="R351" s="150">
        <f t="shared" ref="R351:R356" si="142">Q351*H351</f>
        <v>0</v>
      </c>
      <c r="S351" s="150">
        <v>0</v>
      </c>
      <c r="T351" s="151">
        <f t="shared" ref="T351:T356" si="143">S351*H351</f>
        <v>0</v>
      </c>
      <c r="AR351" s="152" t="s">
        <v>372</v>
      </c>
      <c r="AT351" s="152" t="s">
        <v>319</v>
      </c>
      <c r="AU351" s="152" t="s">
        <v>87</v>
      </c>
      <c r="AY351" s="13" t="s">
        <v>317</v>
      </c>
      <c r="BE351" s="153">
        <f t="shared" ref="BE351:BE356" si="144">IF(N351="základná",J351,0)</f>
        <v>0</v>
      </c>
      <c r="BF351" s="153">
        <f t="shared" ref="BF351:BF356" si="145">IF(N351="znížená",J351,0)</f>
        <v>0</v>
      </c>
      <c r="BG351" s="153">
        <f t="shared" ref="BG351:BG356" si="146">IF(N351="zákl. prenesená",J351,0)</f>
        <v>0</v>
      </c>
      <c r="BH351" s="153">
        <f t="shared" ref="BH351:BH356" si="147">IF(N351="zníž. prenesená",J351,0)</f>
        <v>0</v>
      </c>
      <c r="BI351" s="153">
        <f t="shared" ref="BI351:BI356" si="148">IF(N351="nulová",J351,0)</f>
        <v>0</v>
      </c>
      <c r="BJ351" s="13" t="s">
        <v>87</v>
      </c>
      <c r="BK351" s="153">
        <f t="shared" ref="BK351:BK356" si="149">ROUND(I351*H351,2)</f>
        <v>0</v>
      </c>
      <c r="BL351" s="13" t="s">
        <v>372</v>
      </c>
      <c r="BM351" s="152" t="s">
        <v>3418</v>
      </c>
    </row>
    <row r="352" spans="2:65" s="1" customFormat="1" ht="24.15" customHeight="1">
      <c r="B352" s="139"/>
      <c r="C352" s="140" t="s">
        <v>3419</v>
      </c>
      <c r="D352" s="140" t="s">
        <v>319</v>
      </c>
      <c r="E352" s="141" t="s">
        <v>3420</v>
      </c>
      <c r="F352" s="142" t="s">
        <v>3421</v>
      </c>
      <c r="G352" s="143" t="s">
        <v>375</v>
      </c>
      <c r="H352" s="144">
        <v>52.378999999999998</v>
      </c>
      <c r="I352" s="145"/>
      <c r="J352" s="146">
        <f t="shared" si="140"/>
        <v>0</v>
      </c>
      <c r="K352" s="147"/>
      <c r="L352" s="28"/>
      <c r="M352" s="148" t="s">
        <v>1</v>
      </c>
      <c r="N352" s="149" t="s">
        <v>41</v>
      </c>
      <c r="P352" s="150">
        <f t="shared" si="141"/>
        <v>0</v>
      </c>
      <c r="Q352" s="150">
        <v>5.5829999999999998E-2</v>
      </c>
      <c r="R352" s="150">
        <f t="shared" si="142"/>
        <v>2.9243195699999998</v>
      </c>
      <c r="S352" s="150">
        <v>0</v>
      </c>
      <c r="T352" s="151">
        <f t="shared" si="143"/>
        <v>0</v>
      </c>
      <c r="AR352" s="152" t="s">
        <v>372</v>
      </c>
      <c r="AT352" s="152" t="s">
        <v>319</v>
      </c>
      <c r="AU352" s="152" t="s">
        <v>87</v>
      </c>
      <c r="AY352" s="13" t="s">
        <v>317</v>
      </c>
      <c r="BE352" s="153">
        <f t="shared" si="144"/>
        <v>0</v>
      </c>
      <c r="BF352" s="153">
        <f t="shared" si="145"/>
        <v>0</v>
      </c>
      <c r="BG352" s="153">
        <f t="shared" si="146"/>
        <v>0</v>
      </c>
      <c r="BH352" s="153">
        <f t="shared" si="147"/>
        <v>0</v>
      </c>
      <c r="BI352" s="153">
        <f t="shared" si="148"/>
        <v>0</v>
      </c>
      <c r="BJ352" s="13" t="s">
        <v>87</v>
      </c>
      <c r="BK352" s="153">
        <f t="shared" si="149"/>
        <v>0</v>
      </c>
      <c r="BL352" s="13" t="s">
        <v>372</v>
      </c>
      <c r="BM352" s="152" t="s">
        <v>3422</v>
      </c>
    </row>
    <row r="353" spans="2:65" s="1" customFormat="1" ht="24.15" customHeight="1">
      <c r="B353" s="139"/>
      <c r="C353" s="154" t="s">
        <v>3423</v>
      </c>
      <c r="D353" s="154" t="s">
        <v>353</v>
      </c>
      <c r="E353" s="155" t="s">
        <v>3424</v>
      </c>
      <c r="F353" s="156" t="s">
        <v>3425</v>
      </c>
      <c r="G353" s="157" t="s">
        <v>375</v>
      </c>
      <c r="H353" s="158">
        <v>54.997999999999998</v>
      </c>
      <c r="I353" s="159"/>
      <c r="J353" s="160">
        <f t="shared" si="140"/>
        <v>0</v>
      </c>
      <c r="K353" s="161"/>
      <c r="L353" s="162"/>
      <c r="M353" s="163" t="s">
        <v>1</v>
      </c>
      <c r="N353" s="164" t="s">
        <v>41</v>
      </c>
      <c r="P353" s="150">
        <f t="shared" si="141"/>
        <v>0</v>
      </c>
      <c r="Q353" s="150">
        <v>1.8519999999999998E-2</v>
      </c>
      <c r="R353" s="150">
        <f t="shared" si="142"/>
        <v>1.0185629599999999</v>
      </c>
      <c r="S353" s="150">
        <v>0</v>
      </c>
      <c r="T353" s="151">
        <f t="shared" si="143"/>
        <v>0</v>
      </c>
      <c r="AR353" s="152" t="s">
        <v>529</v>
      </c>
      <c r="AT353" s="152" t="s">
        <v>353</v>
      </c>
      <c r="AU353" s="152" t="s">
        <v>87</v>
      </c>
      <c r="AY353" s="13" t="s">
        <v>317</v>
      </c>
      <c r="BE353" s="153">
        <f t="shared" si="144"/>
        <v>0</v>
      </c>
      <c r="BF353" s="153">
        <f t="shared" si="145"/>
        <v>0</v>
      </c>
      <c r="BG353" s="153">
        <f t="shared" si="146"/>
        <v>0</v>
      </c>
      <c r="BH353" s="153">
        <f t="shared" si="147"/>
        <v>0</v>
      </c>
      <c r="BI353" s="153">
        <f t="shared" si="148"/>
        <v>0</v>
      </c>
      <c r="BJ353" s="13" t="s">
        <v>87</v>
      </c>
      <c r="BK353" s="153">
        <f t="shared" si="149"/>
        <v>0</v>
      </c>
      <c r="BL353" s="13" t="s">
        <v>372</v>
      </c>
      <c r="BM353" s="152" t="s">
        <v>3426</v>
      </c>
    </row>
    <row r="354" spans="2:65" s="1" customFormat="1" ht="16.5" customHeight="1">
      <c r="B354" s="139"/>
      <c r="C354" s="140" t="s">
        <v>3427</v>
      </c>
      <c r="D354" s="140" t="s">
        <v>319</v>
      </c>
      <c r="E354" s="141" t="s">
        <v>3428</v>
      </c>
      <c r="F354" s="142" t="s">
        <v>3429</v>
      </c>
      <c r="G354" s="143" t="s">
        <v>452</v>
      </c>
      <c r="H354" s="144">
        <v>3.3</v>
      </c>
      <c r="I354" s="145"/>
      <c r="J354" s="146">
        <f t="shared" si="140"/>
        <v>0</v>
      </c>
      <c r="K354" s="147"/>
      <c r="L354" s="28"/>
      <c r="M354" s="148" t="s">
        <v>1</v>
      </c>
      <c r="N354" s="149" t="s">
        <v>41</v>
      </c>
      <c r="P354" s="150">
        <f t="shared" si="141"/>
        <v>0</v>
      </c>
      <c r="Q354" s="150">
        <v>5.2599999999999999E-3</v>
      </c>
      <c r="R354" s="150">
        <f t="shared" si="142"/>
        <v>1.7357999999999998E-2</v>
      </c>
      <c r="S354" s="150">
        <v>0</v>
      </c>
      <c r="T354" s="151">
        <f t="shared" si="143"/>
        <v>0</v>
      </c>
      <c r="AR354" s="152" t="s">
        <v>372</v>
      </c>
      <c r="AT354" s="152" t="s">
        <v>319</v>
      </c>
      <c r="AU354" s="152" t="s">
        <v>87</v>
      </c>
      <c r="AY354" s="13" t="s">
        <v>317</v>
      </c>
      <c r="BE354" s="153">
        <f t="shared" si="144"/>
        <v>0</v>
      </c>
      <c r="BF354" s="153">
        <f t="shared" si="145"/>
        <v>0</v>
      </c>
      <c r="BG354" s="153">
        <f t="shared" si="146"/>
        <v>0</v>
      </c>
      <c r="BH354" s="153">
        <f t="shared" si="147"/>
        <v>0</v>
      </c>
      <c r="BI354" s="153">
        <f t="shared" si="148"/>
        <v>0</v>
      </c>
      <c r="BJ354" s="13" t="s">
        <v>87</v>
      </c>
      <c r="BK354" s="153">
        <f t="shared" si="149"/>
        <v>0</v>
      </c>
      <c r="BL354" s="13" t="s">
        <v>372</v>
      </c>
      <c r="BM354" s="152" t="s">
        <v>3430</v>
      </c>
    </row>
    <row r="355" spans="2:65" s="1" customFormat="1" ht="21.75" customHeight="1">
      <c r="B355" s="139"/>
      <c r="C355" s="154" t="s">
        <v>3431</v>
      </c>
      <c r="D355" s="154" t="s">
        <v>353</v>
      </c>
      <c r="E355" s="155" t="s">
        <v>3432</v>
      </c>
      <c r="F355" s="156" t="s">
        <v>3433</v>
      </c>
      <c r="G355" s="157" t="s">
        <v>3434</v>
      </c>
      <c r="H355" s="158">
        <v>3.3660000000000001</v>
      </c>
      <c r="I355" s="159"/>
      <c r="J355" s="160">
        <f t="shared" si="140"/>
        <v>0</v>
      </c>
      <c r="K355" s="161"/>
      <c r="L355" s="162"/>
      <c r="M355" s="163" t="s">
        <v>1</v>
      </c>
      <c r="N355" s="164" t="s">
        <v>41</v>
      </c>
      <c r="P355" s="150">
        <f t="shared" si="141"/>
        <v>0</v>
      </c>
      <c r="Q355" s="150">
        <v>1.6000000000000001E-4</v>
      </c>
      <c r="R355" s="150">
        <f t="shared" si="142"/>
        <v>5.385600000000001E-4</v>
      </c>
      <c r="S355" s="150">
        <v>0</v>
      </c>
      <c r="T355" s="151">
        <f t="shared" si="143"/>
        <v>0</v>
      </c>
      <c r="AR355" s="152" t="s">
        <v>529</v>
      </c>
      <c r="AT355" s="152" t="s">
        <v>353</v>
      </c>
      <c r="AU355" s="152" t="s">
        <v>87</v>
      </c>
      <c r="AY355" s="13" t="s">
        <v>317</v>
      </c>
      <c r="BE355" s="153">
        <f t="shared" si="144"/>
        <v>0</v>
      </c>
      <c r="BF355" s="153">
        <f t="shared" si="145"/>
        <v>0</v>
      </c>
      <c r="BG355" s="153">
        <f t="shared" si="146"/>
        <v>0</v>
      </c>
      <c r="BH355" s="153">
        <f t="shared" si="147"/>
        <v>0</v>
      </c>
      <c r="BI355" s="153">
        <f t="shared" si="148"/>
        <v>0</v>
      </c>
      <c r="BJ355" s="13" t="s">
        <v>87</v>
      </c>
      <c r="BK355" s="153">
        <f t="shared" si="149"/>
        <v>0</v>
      </c>
      <c r="BL355" s="13" t="s">
        <v>372</v>
      </c>
      <c r="BM355" s="152" t="s">
        <v>3435</v>
      </c>
    </row>
    <row r="356" spans="2:65" s="1" customFormat="1" ht="24.15" customHeight="1">
      <c r="B356" s="139"/>
      <c r="C356" s="140" t="s">
        <v>3436</v>
      </c>
      <c r="D356" s="140" t="s">
        <v>319</v>
      </c>
      <c r="E356" s="141" t="s">
        <v>3437</v>
      </c>
      <c r="F356" s="142" t="s">
        <v>3438</v>
      </c>
      <c r="G356" s="143" t="s">
        <v>652</v>
      </c>
      <c r="H356" s="176"/>
      <c r="I356" s="145"/>
      <c r="J356" s="146">
        <f t="shared" si="140"/>
        <v>0</v>
      </c>
      <c r="K356" s="147"/>
      <c r="L356" s="28"/>
      <c r="M356" s="148" t="s">
        <v>1</v>
      </c>
      <c r="N356" s="149" t="s">
        <v>41</v>
      </c>
      <c r="P356" s="150">
        <f t="shared" si="141"/>
        <v>0</v>
      </c>
      <c r="Q356" s="150">
        <v>0</v>
      </c>
      <c r="R356" s="150">
        <f t="shared" si="142"/>
        <v>0</v>
      </c>
      <c r="S356" s="150">
        <v>0</v>
      </c>
      <c r="T356" s="151">
        <f t="shared" si="143"/>
        <v>0</v>
      </c>
      <c r="AR356" s="152" t="s">
        <v>372</v>
      </c>
      <c r="AT356" s="152" t="s">
        <v>319</v>
      </c>
      <c r="AU356" s="152" t="s">
        <v>87</v>
      </c>
      <c r="AY356" s="13" t="s">
        <v>317</v>
      </c>
      <c r="BE356" s="153">
        <f t="shared" si="144"/>
        <v>0</v>
      </c>
      <c r="BF356" s="153">
        <f t="shared" si="145"/>
        <v>0</v>
      </c>
      <c r="BG356" s="153">
        <f t="shared" si="146"/>
        <v>0</v>
      </c>
      <c r="BH356" s="153">
        <f t="shared" si="147"/>
        <v>0</v>
      </c>
      <c r="BI356" s="153">
        <f t="shared" si="148"/>
        <v>0</v>
      </c>
      <c r="BJ356" s="13" t="s">
        <v>87</v>
      </c>
      <c r="BK356" s="153">
        <f t="shared" si="149"/>
        <v>0</v>
      </c>
      <c r="BL356" s="13" t="s">
        <v>372</v>
      </c>
      <c r="BM356" s="152" t="s">
        <v>3439</v>
      </c>
    </row>
    <row r="357" spans="2:65" s="11" customFormat="1" ht="22.8" customHeight="1">
      <c r="B357" s="127"/>
      <c r="D357" s="128" t="s">
        <v>74</v>
      </c>
      <c r="E357" s="137" t="s">
        <v>654</v>
      </c>
      <c r="F357" s="137" t="s">
        <v>3440</v>
      </c>
      <c r="I357" s="130"/>
      <c r="J357" s="138">
        <f>BK357</f>
        <v>0</v>
      </c>
      <c r="L357" s="127"/>
      <c r="M357" s="132"/>
      <c r="P357" s="133">
        <f>P358</f>
        <v>0</v>
      </c>
      <c r="R357" s="133">
        <f>R358</f>
        <v>9.5497499999999994E-4</v>
      </c>
      <c r="T357" s="134">
        <f>T358</f>
        <v>0</v>
      </c>
      <c r="AR357" s="128" t="s">
        <v>87</v>
      </c>
      <c r="AT357" s="135" t="s">
        <v>74</v>
      </c>
      <c r="AU357" s="135" t="s">
        <v>82</v>
      </c>
      <c r="AY357" s="128" t="s">
        <v>317</v>
      </c>
      <c r="BK357" s="136">
        <f>BK358</f>
        <v>0</v>
      </c>
    </row>
    <row r="358" spans="2:65" s="1" customFormat="1" ht="24.15" customHeight="1">
      <c r="B358" s="139"/>
      <c r="C358" s="140" t="s">
        <v>3441</v>
      </c>
      <c r="D358" s="140" t="s">
        <v>319</v>
      </c>
      <c r="E358" s="141" t="s">
        <v>3442</v>
      </c>
      <c r="F358" s="142" t="s">
        <v>3443</v>
      </c>
      <c r="G358" s="143" t="s">
        <v>375</v>
      </c>
      <c r="H358" s="144">
        <v>10.914</v>
      </c>
      <c r="I358" s="145"/>
      <c r="J358" s="146">
        <f>ROUND(I358*H358,2)</f>
        <v>0</v>
      </c>
      <c r="K358" s="147"/>
      <c r="L358" s="28"/>
      <c r="M358" s="148" t="s">
        <v>1</v>
      </c>
      <c r="N358" s="149" t="s">
        <v>41</v>
      </c>
      <c r="P358" s="150">
        <f>O358*H358</f>
        <v>0</v>
      </c>
      <c r="Q358" s="150">
        <v>8.7499999999999999E-5</v>
      </c>
      <c r="R358" s="150">
        <f>Q358*H358</f>
        <v>9.5497499999999994E-4</v>
      </c>
      <c r="S358" s="150">
        <v>0</v>
      </c>
      <c r="T358" s="151">
        <f>S358*H358</f>
        <v>0</v>
      </c>
      <c r="AR358" s="152" t="s">
        <v>372</v>
      </c>
      <c r="AT358" s="152" t="s">
        <v>319</v>
      </c>
      <c r="AU358" s="152" t="s">
        <v>87</v>
      </c>
      <c r="AY358" s="13" t="s">
        <v>317</v>
      </c>
      <c r="BE358" s="153">
        <f>IF(N358="základná",J358,0)</f>
        <v>0</v>
      </c>
      <c r="BF358" s="153">
        <f>IF(N358="znížená",J358,0)</f>
        <v>0</v>
      </c>
      <c r="BG358" s="153">
        <f>IF(N358="zákl. prenesená",J358,0)</f>
        <v>0</v>
      </c>
      <c r="BH358" s="153">
        <f>IF(N358="zníž. prenesená",J358,0)</f>
        <v>0</v>
      </c>
      <c r="BI358" s="153">
        <f>IF(N358="nulová",J358,0)</f>
        <v>0</v>
      </c>
      <c r="BJ358" s="13" t="s">
        <v>87</v>
      </c>
      <c r="BK358" s="153">
        <f>ROUND(I358*H358,2)</f>
        <v>0</v>
      </c>
      <c r="BL358" s="13" t="s">
        <v>372</v>
      </c>
      <c r="BM358" s="152" t="s">
        <v>3444</v>
      </c>
    </row>
    <row r="359" spans="2:65" s="11" customFormat="1" ht="22.8" customHeight="1">
      <c r="B359" s="127"/>
      <c r="D359" s="128" t="s">
        <v>74</v>
      </c>
      <c r="E359" s="137" t="s">
        <v>1390</v>
      </c>
      <c r="F359" s="137" t="s">
        <v>3445</v>
      </c>
      <c r="I359" s="130"/>
      <c r="J359" s="138">
        <f>BK359</f>
        <v>0</v>
      </c>
      <c r="L359" s="127"/>
      <c r="M359" s="132"/>
      <c r="P359" s="133">
        <f>SUM(P360:P364)</f>
        <v>0</v>
      </c>
      <c r="R359" s="133">
        <f>SUM(R360:R364)</f>
        <v>0.16777784507999999</v>
      </c>
      <c r="T359" s="134">
        <f>SUM(T360:T364)</f>
        <v>0</v>
      </c>
      <c r="AR359" s="128" t="s">
        <v>87</v>
      </c>
      <c r="AT359" s="135" t="s">
        <v>74</v>
      </c>
      <c r="AU359" s="135" t="s">
        <v>82</v>
      </c>
      <c r="AY359" s="128" t="s">
        <v>317</v>
      </c>
      <c r="BK359" s="136">
        <f>SUM(BK360:BK364)</f>
        <v>0</v>
      </c>
    </row>
    <row r="360" spans="2:65" s="1" customFormat="1" ht="24.15" customHeight="1">
      <c r="B360" s="139"/>
      <c r="C360" s="140" t="s">
        <v>3446</v>
      </c>
      <c r="D360" s="140" t="s">
        <v>319</v>
      </c>
      <c r="E360" s="141" t="s">
        <v>3447</v>
      </c>
      <c r="F360" s="142" t="s">
        <v>3448</v>
      </c>
      <c r="G360" s="143" t="s">
        <v>375</v>
      </c>
      <c r="H360" s="144">
        <v>443.24799999999999</v>
      </c>
      <c r="I360" s="145"/>
      <c r="J360" s="146">
        <f>ROUND(I360*H360,2)</f>
        <v>0</v>
      </c>
      <c r="K360" s="147"/>
      <c r="L360" s="28"/>
      <c r="M360" s="148" t="s">
        <v>1</v>
      </c>
      <c r="N360" s="149" t="s">
        <v>41</v>
      </c>
      <c r="P360" s="150">
        <f>O360*H360</f>
        <v>0</v>
      </c>
      <c r="Q360" s="150">
        <v>1.2750000000000001E-4</v>
      </c>
      <c r="R360" s="150">
        <f>Q360*H360</f>
        <v>5.6514120000000001E-2</v>
      </c>
      <c r="S360" s="150">
        <v>0</v>
      </c>
      <c r="T360" s="151">
        <f>S360*H360</f>
        <v>0</v>
      </c>
      <c r="AR360" s="152" t="s">
        <v>372</v>
      </c>
      <c r="AT360" s="152" t="s">
        <v>319</v>
      </c>
      <c r="AU360" s="152" t="s">
        <v>87</v>
      </c>
      <c r="AY360" s="13" t="s">
        <v>317</v>
      </c>
      <c r="BE360" s="153">
        <f>IF(N360="základná",J360,0)</f>
        <v>0</v>
      </c>
      <c r="BF360" s="153">
        <f>IF(N360="znížená",J360,0)</f>
        <v>0</v>
      </c>
      <c r="BG360" s="153">
        <f>IF(N360="zákl. prenesená",J360,0)</f>
        <v>0</v>
      </c>
      <c r="BH360" s="153">
        <f>IF(N360="zníž. prenesená",J360,0)</f>
        <v>0</v>
      </c>
      <c r="BI360" s="153">
        <f>IF(N360="nulová",J360,0)</f>
        <v>0</v>
      </c>
      <c r="BJ360" s="13" t="s">
        <v>87</v>
      </c>
      <c r="BK360" s="153">
        <f>ROUND(I360*H360,2)</f>
        <v>0</v>
      </c>
      <c r="BL360" s="13" t="s">
        <v>372</v>
      </c>
      <c r="BM360" s="152" t="s">
        <v>3449</v>
      </c>
    </row>
    <row r="361" spans="2:65" s="1" customFormat="1" ht="24.15" customHeight="1">
      <c r="B361" s="139"/>
      <c r="C361" s="140" t="s">
        <v>3450</v>
      </c>
      <c r="D361" s="140" t="s">
        <v>319</v>
      </c>
      <c r="E361" s="141" t="s">
        <v>3451</v>
      </c>
      <c r="F361" s="142" t="s">
        <v>3452</v>
      </c>
      <c r="G361" s="143" t="s">
        <v>375</v>
      </c>
      <c r="H361" s="144">
        <v>443.24799999999999</v>
      </c>
      <c r="I361" s="145"/>
      <c r="J361" s="146">
        <f>ROUND(I361*H361,2)</f>
        <v>0</v>
      </c>
      <c r="K361" s="147"/>
      <c r="L361" s="28"/>
      <c r="M361" s="148" t="s">
        <v>1</v>
      </c>
      <c r="N361" s="149" t="s">
        <v>41</v>
      </c>
      <c r="P361" s="150">
        <f>O361*H361</f>
        <v>0</v>
      </c>
      <c r="Q361" s="150">
        <v>3.4800000000000001E-6</v>
      </c>
      <c r="R361" s="150">
        <f>Q361*H361</f>
        <v>1.54250304E-3</v>
      </c>
      <c r="S361" s="150">
        <v>0</v>
      </c>
      <c r="T361" s="151">
        <f>S361*H361</f>
        <v>0</v>
      </c>
      <c r="AR361" s="152" t="s">
        <v>372</v>
      </c>
      <c r="AT361" s="152" t="s">
        <v>319</v>
      </c>
      <c r="AU361" s="152" t="s">
        <v>87</v>
      </c>
      <c r="AY361" s="13" t="s">
        <v>317</v>
      </c>
      <c r="BE361" s="153">
        <f>IF(N361="základná",J361,0)</f>
        <v>0</v>
      </c>
      <c r="BF361" s="153">
        <f>IF(N361="znížená",J361,0)</f>
        <v>0</v>
      </c>
      <c r="BG361" s="153">
        <f>IF(N361="zákl. prenesená",J361,0)</f>
        <v>0</v>
      </c>
      <c r="BH361" s="153">
        <f>IF(N361="zníž. prenesená",J361,0)</f>
        <v>0</v>
      </c>
      <c r="BI361" s="153">
        <f>IF(N361="nulová",J361,0)</f>
        <v>0</v>
      </c>
      <c r="BJ361" s="13" t="s">
        <v>87</v>
      </c>
      <c r="BK361" s="153">
        <f>ROUND(I361*H361,2)</f>
        <v>0</v>
      </c>
      <c r="BL361" s="13" t="s">
        <v>372</v>
      </c>
      <c r="BM361" s="152" t="s">
        <v>3453</v>
      </c>
    </row>
    <row r="362" spans="2:65" s="1" customFormat="1" ht="24.15" customHeight="1">
      <c r="B362" s="139"/>
      <c r="C362" s="140" t="s">
        <v>3454</v>
      </c>
      <c r="D362" s="140" t="s">
        <v>319</v>
      </c>
      <c r="E362" s="141" t="s">
        <v>3455</v>
      </c>
      <c r="F362" s="142" t="s">
        <v>3456</v>
      </c>
      <c r="G362" s="143" t="s">
        <v>375</v>
      </c>
      <c r="H362" s="144">
        <v>48.795999999999999</v>
      </c>
      <c r="I362" s="145"/>
      <c r="J362" s="146">
        <f>ROUND(I362*H362,2)</f>
        <v>0</v>
      </c>
      <c r="K362" s="147"/>
      <c r="L362" s="28"/>
      <c r="M362" s="148" t="s">
        <v>1</v>
      </c>
      <c r="N362" s="149" t="s">
        <v>41</v>
      </c>
      <c r="P362" s="150">
        <f>O362*H362</f>
        <v>0</v>
      </c>
      <c r="Q362" s="150">
        <v>1.5725E-4</v>
      </c>
      <c r="R362" s="150">
        <f>Q362*H362</f>
        <v>7.6731710000000003E-3</v>
      </c>
      <c r="S362" s="150">
        <v>0</v>
      </c>
      <c r="T362" s="151">
        <f>S362*H362</f>
        <v>0</v>
      </c>
      <c r="AR362" s="152" t="s">
        <v>372</v>
      </c>
      <c r="AT362" s="152" t="s">
        <v>319</v>
      </c>
      <c r="AU362" s="152" t="s">
        <v>87</v>
      </c>
      <c r="AY362" s="13" t="s">
        <v>317</v>
      </c>
      <c r="BE362" s="153">
        <f>IF(N362="základná",J362,0)</f>
        <v>0</v>
      </c>
      <c r="BF362" s="153">
        <f>IF(N362="znížená",J362,0)</f>
        <v>0</v>
      </c>
      <c r="BG362" s="153">
        <f>IF(N362="zákl. prenesená",J362,0)</f>
        <v>0</v>
      </c>
      <c r="BH362" s="153">
        <f>IF(N362="zníž. prenesená",J362,0)</f>
        <v>0</v>
      </c>
      <c r="BI362" s="153">
        <f>IF(N362="nulová",J362,0)</f>
        <v>0</v>
      </c>
      <c r="BJ362" s="13" t="s">
        <v>87</v>
      </c>
      <c r="BK362" s="153">
        <f>ROUND(I362*H362,2)</f>
        <v>0</v>
      </c>
      <c r="BL362" s="13" t="s">
        <v>372</v>
      </c>
      <c r="BM362" s="152" t="s">
        <v>3457</v>
      </c>
    </row>
    <row r="363" spans="2:65" s="1" customFormat="1" ht="24.15" customHeight="1">
      <c r="B363" s="139"/>
      <c r="C363" s="140" t="s">
        <v>3458</v>
      </c>
      <c r="D363" s="140" t="s">
        <v>319</v>
      </c>
      <c r="E363" s="141" t="s">
        <v>3459</v>
      </c>
      <c r="F363" s="142" t="s">
        <v>3460</v>
      </c>
      <c r="G363" s="143" t="s">
        <v>375</v>
      </c>
      <c r="H363" s="144">
        <v>102</v>
      </c>
      <c r="I363" s="145"/>
      <c r="J363" s="146">
        <f>ROUND(I363*H363,2)</f>
        <v>0</v>
      </c>
      <c r="K363" s="147"/>
      <c r="L363" s="28"/>
      <c r="M363" s="148" t="s">
        <v>1</v>
      </c>
      <c r="N363" s="149" t="s">
        <v>41</v>
      </c>
      <c r="P363" s="150">
        <f>O363*H363</f>
        <v>0</v>
      </c>
      <c r="Q363" s="150">
        <v>3.2499999999999998E-6</v>
      </c>
      <c r="R363" s="150">
        <f>Q363*H363</f>
        <v>3.3149999999999998E-4</v>
      </c>
      <c r="S363" s="150">
        <v>0</v>
      </c>
      <c r="T363" s="151">
        <f>S363*H363</f>
        <v>0</v>
      </c>
      <c r="AR363" s="152" t="s">
        <v>372</v>
      </c>
      <c r="AT363" s="152" t="s">
        <v>319</v>
      </c>
      <c r="AU363" s="152" t="s">
        <v>87</v>
      </c>
      <c r="AY363" s="13" t="s">
        <v>317</v>
      </c>
      <c r="BE363" s="153">
        <f>IF(N363="základná",J363,0)</f>
        <v>0</v>
      </c>
      <c r="BF363" s="153">
        <f>IF(N363="znížená",J363,0)</f>
        <v>0</v>
      </c>
      <c r="BG363" s="153">
        <f>IF(N363="zákl. prenesená",J363,0)</f>
        <v>0</v>
      </c>
      <c r="BH363" s="153">
        <f>IF(N363="zníž. prenesená",J363,0)</f>
        <v>0</v>
      </c>
      <c r="BI363" s="153">
        <f>IF(N363="nulová",J363,0)</f>
        <v>0</v>
      </c>
      <c r="BJ363" s="13" t="s">
        <v>87</v>
      </c>
      <c r="BK363" s="153">
        <f>ROUND(I363*H363,2)</f>
        <v>0</v>
      </c>
      <c r="BL363" s="13" t="s">
        <v>372</v>
      </c>
      <c r="BM363" s="152" t="s">
        <v>3461</v>
      </c>
    </row>
    <row r="364" spans="2:65" s="1" customFormat="1" ht="37.799999999999997" customHeight="1">
      <c r="B364" s="139"/>
      <c r="C364" s="140" t="s">
        <v>3462</v>
      </c>
      <c r="D364" s="140" t="s">
        <v>319</v>
      </c>
      <c r="E364" s="141" t="s">
        <v>3463</v>
      </c>
      <c r="F364" s="142" t="s">
        <v>3464</v>
      </c>
      <c r="G364" s="143" t="s">
        <v>375</v>
      </c>
      <c r="H364" s="144">
        <v>443.24799999999999</v>
      </c>
      <c r="I364" s="145"/>
      <c r="J364" s="146">
        <f>ROUND(I364*H364,2)</f>
        <v>0</v>
      </c>
      <c r="K364" s="147"/>
      <c r="L364" s="28"/>
      <c r="M364" s="148" t="s">
        <v>1</v>
      </c>
      <c r="N364" s="149" t="s">
        <v>41</v>
      </c>
      <c r="P364" s="150">
        <f>O364*H364</f>
        <v>0</v>
      </c>
      <c r="Q364" s="150">
        <v>2.2948000000000001E-4</v>
      </c>
      <c r="R364" s="150">
        <f>Q364*H364</f>
        <v>0.10171655104000001</v>
      </c>
      <c r="S364" s="150">
        <v>0</v>
      </c>
      <c r="T364" s="151">
        <f>S364*H364</f>
        <v>0</v>
      </c>
      <c r="AR364" s="152" t="s">
        <v>372</v>
      </c>
      <c r="AT364" s="152" t="s">
        <v>319</v>
      </c>
      <c r="AU364" s="152" t="s">
        <v>87</v>
      </c>
      <c r="AY364" s="13" t="s">
        <v>317</v>
      </c>
      <c r="BE364" s="153">
        <f>IF(N364="základná",J364,0)</f>
        <v>0</v>
      </c>
      <c r="BF364" s="153">
        <f>IF(N364="znížená",J364,0)</f>
        <v>0</v>
      </c>
      <c r="BG364" s="153">
        <f>IF(N364="zákl. prenesená",J364,0)</f>
        <v>0</v>
      </c>
      <c r="BH364" s="153">
        <f>IF(N364="zníž. prenesená",J364,0)</f>
        <v>0</v>
      </c>
      <c r="BI364" s="153">
        <f>IF(N364="nulová",J364,0)</f>
        <v>0</v>
      </c>
      <c r="BJ364" s="13" t="s">
        <v>87</v>
      </c>
      <c r="BK364" s="153">
        <f>ROUND(I364*H364,2)</f>
        <v>0</v>
      </c>
      <c r="BL364" s="13" t="s">
        <v>372</v>
      </c>
      <c r="BM364" s="152" t="s">
        <v>3465</v>
      </c>
    </row>
    <row r="365" spans="2:65" s="11" customFormat="1" ht="25.95" customHeight="1">
      <c r="B365" s="127"/>
      <c r="D365" s="128" t="s">
        <v>74</v>
      </c>
      <c r="E365" s="129" t="s">
        <v>889</v>
      </c>
      <c r="F365" s="129" t="s">
        <v>890</v>
      </c>
      <c r="I365" s="130"/>
      <c r="J365" s="131">
        <f>BK365</f>
        <v>0</v>
      </c>
      <c r="L365" s="127"/>
      <c r="M365" s="132"/>
      <c r="P365" s="133">
        <f>SUM(P366:P367)</f>
        <v>0</v>
      </c>
      <c r="R365" s="133">
        <f>SUM(R366:R367)</f>
        <v>0</v>
      </c>
      <c r="T365" s="134">
        <f>SUM(T366:T367)</f>
        <v>0</v>
      </c>
      <c r="AR365" s="128" t="s">
        <v>259</v>
      </c>
      <c r="AT365" s="135" t="s">
        <v>74</v>
      </c>
      <c r="AU365" s="135" t="s">
        <v>75</v>
      </c>
      <c r="AY365" s="128" t="s">
        <v>317</v>
      </c>
      <c r="BK365" s="136">
        <f>SUM(BK366:BK367)</f>
        <v>0</v>
      </c>
    </row>
    <row r="366" spans="2:65" s="1" customFormat="1" ht="16.5" customHeight="1">
      <c r="B366" s="139"/>
      <c r="C366" s="140" t="s">
        <v>3466</v>
      </c>
      <c r="D366" s="140" t="s">
        <v>319</v>
      </c>
      <c r="E366" s="141" t="s">
        <v>892</v>
      </c>
      <c r="F366" s="142" t="s">
        <v>893</v>
      </c>
      <c r="G366" s="143" t="s">
        <v>433</v>
      </c>
      <c r="H366" s="144">
        <v>2</v>
      </c>
      <c r="I366" s="145"/>
      <c r="J366" s="146">
        <f>ROUND(I366*H366,2)</f>
        <v>0</v>
      </c>
      <c r="K366" s="147"/>
      <c r="L366" s="28"/>
      <c r="M366" s="148" t="s">
        <v>1</v>
      </c>
      <c r="N366" s="149" t="s">
        <v>41</v>
      </c>
      <c r="P366" s="150">
        <f>O366*H366</f>
        <v>0</v>
      </c>
      <c r="Q366" s="150">
        <v>0</v>
      </c>
      <c r="R366" s="150">
        <f>Q366*H366</f>
        <v>0</v>
      </c>
      <c r="S366" s="150">
        <v>0</v>
      </c>
      <c r="T366" s="151">
        <f>S366*H366</f>
        <v>0</v>
      </c>
      <c r="AR366" s="152" t="s">
        <v>894</v>
      </c>
      <c r="AT366" s="152" t="s">
        <v>319</v>
      </c>
      <c r="AU366" s="152" t="s">
        <v>82</v>
      </c>
      <c r="AY366" s="13" t="s">
        <v>317</v>
      </c>
      <c r="BE366" s="153">
        <f>IF(N366="základná",J366,0)</f>
        <v>0</v>
      </c>
      <c r="BF366" s="153">
        <f>IF(N366="znížená",J366,0)</f>
        <v>0</v>
      </c>
      <c r="BG366" s="153">
        <f>IF(N366="zákl. prenesená",J366,0)</f>
        <v>0</v>
      </c>
      <c r="BH366" s="153">
        <f>IF(N366="zníž. prenesená",J366,0)</f>
        <v>0</v>
      </c>
      <c r="BI366" s="153">
        <f>IF(N366="nulová",J366,0)</f>
        <v>0</v>
      </c>
      <c r="BJ366" s="13" t="s">
        <v>87</v>
      </c>
      <c r="BK366" s="153">
        <f>ROUND(I366*H366,2)</f>
        <v>0</v>
      </c>
      <c r="BL366" s="13" t="s">
        <v>894</v>
      </c>
      <c r="BM366" s="152" t="s">
        <v>3467</v>
      </c>
    </row>
    <row r="367" spans="2:65" s="1" customFormat="1" ht="37.799999999999997" customHeight="1">
      <c r="B367" s="139"/>
      <c r="C367" s="140" t="s">
        <v>3468</v>
      </c>
      <c r="D367" s="140" t="s">
        <v>319</v>
      </c>
      <c r="E367" s="141" t="s">
        <v>3469</v>
      </c>
      <c r="F367" s="142" t="s">
        <v>3470</v>
      </c>
      <c r="G367" s="143" t="s">
        <v>433</v>
      </c>
      <c r="H367" s="144">
        <v>1</v>
      </c>
      <c r="I367" s="145"/>
      <c r="J367" s="146">
        <f>ROUND(I367*H367,2)</f>
        <v>0</v>
      </c>
      <c r="K367" s="147"/>
      <c r="L367" s="28"/>
      <c r="M367" s="165" t="s">
        <v>1</v>
      </c>
      <c r="N367" s="166" t="s">
        <v>41</v>
      </c>
      <c r="O367" s="167"/>
      <c r="P367" s="168">
        <f>O367*H367</f>
        <v>0</v>
      </c>
      <c r="Q367" s="168">
        <v>0</v>
      </c>
      <c r="R367" s="168">
        <f>Q367*H367</f>
        <v>0</v>
      </c>
      <c r="S367" s="168">
        <v>0</v>
      </c>
      <c r="T367" s="169">
        <f>S367*H367</f>
        <v>0</v>
      </c>
      <c r="AR367" s="152" t="s">
        <v>894</v>
      </c>
      <c r="AT367" s="152" t="s">
        <v>319</v>
      </c>
      <c r="AU367" s="152" t="s">
        <v>82</v>
      </c>
      <c r="AY367" s="13" t="s">
        <v>317</v>
      </c>
      <c r="BE367" s="153">
        <f>IF(N367="základná",J367,0)</f>
        <v>0</v>
      </c>
      <c r="BF367" s="153">
        <f>IF(N367="znížená",J367,0)</f>
        <v>0</v>
      </c>
      <c r="BG367" s="153">
        <f>IF(N367="zákl. prenesená",J367,0)</f>
        <v>0</v>
      </c>
      <c r="BH367" s="153">
        <f>IF(N367="zníž. prenesená",J367,0)</f>
        <v>0</v>
      </c>
      <c r="BI367" s="153">
        <f>IF(N367="nulová",J367,0)</f>
        <v>0</v>
      </c>
      <c r="BJ367" s="13" t="s">
        <v>87</v>
      </c>
      <c r="BK367" s="153">
        <f>ROUND(I367*H367,2)</f>
        <v>0</v>
      </c>
      <c r="BL367" s="13" t="s">
        <v>894</v>
      </c>
      <c r="BM367" s="152" t="s">
        <v>3471</v>
      </c>
    </row>
    <row r="368" spans="2:65" s="1" customFormat="1" ht="6.9" customHeight="1">
      <c r="B368" s="43"/>
      <c r="C368" s="44"/>
      <c r="D368" s="44"/>
      <c r="E368" s="44"/>
      <c r="F368" s="44"/>
      <c r="G368" s="44"/>
      <c r="H368" s="44"/>
      <c r="I368" s="44"/>
      <c r="J368" s="44"/>
      <c r="K368" s="44"/>
      <c r="L368" s="28"/>
    </row>
  </sheetData>
  <autoFilter ref="C145:K367" xr:uid="{00000000-0009-0000-0000-000010000000}"/>
  <mergeCells count="15">
    <mergeCell ref="E132:H132"/>
    <mergeCell ref="E136:H136"/>
    <mergeCell ref="E134:H134"/>
    <mergeCell ref="E138:H13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BM183"/>
  <sheetViews>
    <sheetView showGridLines="0" topLeftCell="A119" workbookViewId="0">
      <selection activeCell="W132" sqref="W132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01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3" t="s">
        <v>154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" customHeight="1">
      <c r="B4" s="16"/>
      <c r="D4" s="17" t="s">
        <v>286</v>
      </c>
      <c r="L4" s="16"/>
      <c r="M4" s="92" t="s">
        <v>9</v>
      </c>
      <c r="AT4" s="13" t="s">
        <v>3</v>
      </c>
    </row>
    <row r="5" spans="2:46" ht="6.9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226" t="str">
        <f>'Rekapitulácia stavby'!K6</f>
        <v>Archeoskanzen Bojná</v>
      </c>
      <c r="F7" s="227"/>
      <c r="G7" s="227"/>
      <c r="H7" s="227"/>
      <c r="L7" s="16"/>
    </row>
    <row r="8" spans="2:46" ht="13.2">
      <c r="B8" s="16"/>
      <c r="D8" s="23" t="s">
        <v>287</v>
      </c>
      <c r="L8" s="16"/>
    </row>
    <row r="9" spans="2:46" ht="16.5" customHeight="1">
      <c r="B9" s="16"/>
      <c r="E9" s="226" t="s">
        <v>2628</v>
      </c>
      <c r="F9" s="183"/>
      <c r="G9" s="183"/>
      <c r="H9" s="183"/>
      <c r="L9" s="16"/>
    </row>
    <row r="10" spans="2:46" ht="12" customHeight="1">
      <c r="B10" s="16"/>
      <c r="D10" s="23" t="s">
        <v>289</v>
      </c>
      <c r="L10" s="16"/>
    </row>
    <row r="11" spans="2:46" s="1" customFormat="1" ht="16.5" customHeight="1">
      <c r="B11" s="28"/>
      <c r="E11" s="221" t="s">
        <v>2884</v>
      </c>
      <c r="F11" s="228"/>
      <c r="G11" s="228"/>
      <c r="H11" s="228"/>
      <c r="L11" s="28"/>
    </row>
    <row r="12" spans="2:46" s="1" customFormat="1" ht="12" customHeight="1">
      <c r="B12" s="28"/>
      <c r="D12" s="23" t="s">
        <v>291</v>
      </c>
      <c r="L12" s="28"/>
    </row>
    <row r="13" spans="2:46" s="1" customFormat="1" ht="16.5" customHeight="1">
      <c r="B13" s="28"/>
      <c r="E13" s="208" t="s">
        <v>3472</v>
      </c>
      <c r="F13" s="228"/>
      <c r="G13" s="228"/>
      <c r="H13" s="228"/>
      <c r="L13" s="28"/>
    </row>
    <row r="14" spans="2:46" s="1" customFormat="1" ht="10.199999999999999">
      <c r="B14" s="28"/>
      <c r="L14" s="28"/>
    </row>
    <row r="15" spans="2:46" s="1" customFormat="1" ht="12" customHeight="1">
      <c r="B15" s="28"/>
      <c r="D15" s="23" t="s">
        <v>17</v>
      </c>
      <c r="F15" s="21" t="s">
        <v>1</v>
      </c>
      <c r="I15" s="23" t="s">
        <v>18</v>
      </c>
      <c r="J15" s="21" t="s">
        <v>1</v>
      </c>
      <c r="L15" s="28"/>
    </row>
    <row r="16" spans="2:46" s="1" customFormat="1" ht="12" customHeight="1">
      <c r="B16" s="28"/>
      <c r="D16" s="23" t="s">
        <v>19</v>
      </c>
      <c r="F16" s="21" t="s">
        <v>20</v>
      </c>
      <c r="I16" s="23" t="s">
        <v>21</v>
      </c>
      <c r="J16" s="51" t="str">
        <f>'Rekapitulácia stavby'!AN8</f>
        <v>19. 6. 2024</v>
      </c>
      <c r="L16" s="28"/>
    </row>
    <row r="17" spans="2:12" s="1" customFormat="1" ht="10.8" customHeight="1">
      <c r="B17" s="28"/>
      <c r="L17" s="28"/>
    </row>
    <row r="18" spans="2:12" s="1" customFormat="1" ht="12" customHeight="1">
      <c r="B18" s="28"/>
      <c r="D18" s="23" t="s">
        <v>23</v>
      </c>
      <c r="I18" s="23" t="s">
        <v>24</v>
      </c>
      <c r="J18" s="21" t="s">
        <v>1</v>
      </c>
      <c r="L18" s="28"/>
    </row>
    <row r="19" spans="2:12" s="1" customFormat="1" ht="18" customHeight="1">
      <c r="B19" s="28"/>
      <c r="E19" s="21" t="s">
        <v>25</v>
      </c>
      <c r="I19" s="23" t="s">
        <v>26</v>
      </c>
      <c r="J19" s="21" t="s">
        <v>1</v>
      </c>
      <c r="L19" s="28"/>
    </row>
    <row r="20" spans="2:12" s="1" customFormat="1" ht="6.9" customHeight="1">
      <c r="B20" s="28"/>
      <c r="L20" s="28"/>
    </row>
    <row r="21" spans="2:12" s="1" customFormat="1" ht="12" customHeight="1">
      <c r="B21" s="28"/>
      <c r="D21" s="23" t="s">
        <v>27</v>
      </c>
      <c r="I21" s="23" t="s">
        <v>24</v>
      </c>
      <c r="J21" s="24" t="str">
        <f>'Rekapitulácia stavby'!AN13</f>
        <v>Vyplň údaj</v>
      </c>
      <c r="L21" s="28"/>
    </row>
    <row r="22" spans="2:12" s="1" customFormat="1" ht="18" customHeight="1">
      <c r="B22" s="28"/>
      <c r="E22" s="229" t="str">
        <f>'Rekapitulácia stavby'!E14</f>
        <v>Vyplň údaj</v>
      </c>
      <c r="F22" s="182"/>
      <c r="G22" s="182"/>
      <c r="H22" s="182"/>
      <c r="I22" s="23" t="s">
        <v>26</v>
      </c>
      <c r="J22" s="24" t="str">
        <f>'Rekapitulácia stavby'!AN14</f>
        <v>Vyplň údaj</v>
      </c>
      <c r="L22" s="28"/>
    </row>
    <row r="23" spans="2:12" s="1" customFormat="1" ht="6.9" customHeight="1">
      <c r="B23" s="28"/>
      <c r="L23" s="28"/>
    </row>
    <row r="24" spans="2:12" s="1" customFormat="1" ht="12" customHeight="1">
      <c r="B24" s="28"/>
      <c r="D24" s="23" t="s">
        <v>29</v>
      </c>
      <c r="I24" s="23" t="s">
        <v>24</v>
      </c>
      <c r="J24" s="21" t="s">
        <v>1</v>
      </c>
      <c r="L24" s="28"/>
    </row>
    <row r="25" spans="2:12" s="1" customFormat="1" ht="18" customHeight="1">
      <c r="B25" s="28"/>
      <c r="E25" s="21" t="s">
        <v>30</v>
      </c>
      <c r="I25" s="23" t="s">
        <v>26</v>
      </c>
      <c r="J25" s="21" t="s">
        <v>1</v>
      </c>
      <c r="L25" s="28"/>
    </row>
    <row r="26" spans="2:12" s="1" customFormat="1" ht="6.9" customHeight="1">
      <c r="B26" s="28"/>
      <c r="L26" s="28"/>
    </row>
    <row r="27" spans="2:12" s="1" customFormat="1" ht="12" customHeight="1">
      <c r="B27" s="28"/>
      <c r="D27" s="23" t="s">
        <v>32</v>
      </c>
      <c r="I27" s="23" t="s">
        <v>24</v>
      </c>
      <c r="J27" s="21" t="s">
        <v>1</v>
      </c>
      <c r="L27" s="28"/>
    </row>
    <row r="28" spans="2:12" s="1" customFormat="1" ht="18" customHeight="1">
      <c r="B28" s="28"/>
      <c r="E28" s="21" t="s">
        <v>30</v>
      </c>
      <c r="I28" s="23" t="s">
        <v>26</v>
      </c>
      <c r="J28" s="21" t="s">
        <v>1</v>
      </c>
      <c r="L28" s="28"/>
    </row>
    <row r="29" spans="2:12" s="1" customFormat="1" ht="6.9" customHeight="1">
      <c r="B29" s="28"/>
      <c r="L29" s="28"/>
    </row>
    <row r="30" spans="2:12" s="1" customFormat="1" ht="12" customHeight="1">
      <c r="B30" s="28"/>
      <c r="D30" s="23" t="s">
        <v>33</v>
      </c>
      <c r="L30" s="28"/>
    </row>
    <row r="31" spans="2:12" s="7" customFormat="1" ht="16.5" customHeight="1">
      <c r="B31" s="93"/>
      <c r="E31" s="187" t="s">
        <v>1</v>
      </c>
      <c r="F31" s="187"/>
      <c r="G31" s="187"/>
      <c r="H31" s="187"/>
      <c r="L31" s="93"/>
    </row>
    <row r="32" spans="2:12" s="1" customFormat="1" ht="6.9" customHeight="1">
      <c r="B32" s="28"/>
      <c r="L32" s="28"/>
    </row>
    <row r="33" spans="2:12" s="1" customFormat="1" ht="6.9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35" customHeight="1">
      <c r="B34" s="28"/>
      <c r="D34" s="94" t="s">
        <v>35</v>
      </c>
      <c r="J34" s="65">
        <f>ROUND(J131, 2)</f>
        <v>0</v>
      </c>
      <c r="L34" s="28"/>
    </row>
    <row r="35" spans="2:12" s="1" customFormat="1" ht="6.9" customHeight="1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4" customHeight="1">
      <c r="B36" s="28"/>
      <c r="F36" s="31" t="s">
        <v>37</v>
      </c>
      <c r="I36" s="31" t="s">
        <v>36</v>
      </c>
      <c r="J36" s="31" t="s">
        <v>38</v>
      </c>
      <c r="L36" s="28"/>
    </row>
    <row r="37" spans="2:12" s="1" customFormat="1" ht="14.4" customHeight="1">
      <c r="B37" s="28"/>
      <c r="D37" s="54" t="s">
        <v>39</v>
      </c>
      <c r="E37" s="33" t="s">
        <v>40</v>
      </c>
      <c r="F37" s="95">
        <f>ROUND((SUM(BE131:BE182)),  2)</f>
        <v>0</v>
      </c>
      <c r="G37" s="96"/>
      <c r="H37" s="96"/>
      <c r="I37" s="97">
        <v>0.2</v>
      </c>
      <c r="J37" s="95">
        <f>ROUND(((SUM(BE131:BE182))*I37),  2)</f>
        <v>0</v>
      </c>
      <c r="L37" s="28"/>
    </row>
    <row r="38" spans="2:12" s="1" customFormat="1" ht="14.4" customHeight="1">
      <c r="B38" s="28"/>
      <c r="E38" s="33" t="s">
        <v>41</v>
      </c>
      <c r="F38" s="95">
        <f>ROUND((SUM(BF131:BF182)),  2)</f>
        <v>0</v>
      </c>
      <c r="G38" s="96"/>
      <c r="H38" s="96"/>
      <c r="I38" s="97">
        <v>0.2</v>
      </c>
      <c r="J38" s="95">
        <f>ROUND(((SUM(BF131:BF182))*I38),  2)</f>
        <v>0</v>
      </c>
      <c r="L38" s="28"/>
    </row>
    <row r="39" spans="2:12" s="1" customFormat="1" ht="14.4" hidden="1" customHeight="1">
      <c r="B39" s="28"/>
      <c r="E39" s="23" t="s">
        <v>42</v>
      </c>
      <c r="F39" s="84">
        <f>ROUND((SUM(BG131:BG182)),  2)</f>
        <v>0</v>
      </c>
      <c r="I39" s="98">
        <v>0.2</v>
      </c>
      <c r="J39" s="84">
        <f>0</f>
        <v>0</v>
      </c>
      <c r="L39" s="28"/>
    </row>
    <row r="40" spans="2:12" s="1" customFormat="1" ht="14.4" hidden="1" customHeight="1">
      <c r="B40" s="28"/>
      <c r="E40" s="23" t="s">
        <v>43</v>
      </c>
      <c r="F40" s="84">
        <f>ROUND((SUM(BH131:BH182)),  2)</f>
        <v>0</v>
      </c>
      <c r="I40" s="98">
        <v>0.2</v>
      </c>
      <c r="J40" s="84">
        <f>0</f>
        <v>0</v>
      </c>
      <c r="L40" s="28"/>
    </row>
    <row r="41" spans="2:12" s="1" customFormat="1" ht="14.4" hidden="1" customHeight="1">
      <c r="B41" s="28"/>
      <c r="E41" s="33" t="s">
        <v>44</v>
      </c>
      <c r="F41" s="95">
        <f>ROUND((SUM(BI131:BI182)),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6.9" customHeight="1">
      <c r="B42" s="28"/>
      <c r="L42" s="28"/>
    </row>
    <row r="43" spans="2:12" s="1" customFormat="1" ht="25.35" customHeight="1">
      <c r="B43" s="28"/>
      <c r="C43" s="99"/>
      <c r="D43" s="100" t="s">
        <v>45</v>
      </c>
      <c r="E43" s="56"/>
      <c r="F43" s="56"/>
      <c r="G43" s="101" t="s">
        <v>46</v>
      </c>
      <c r="H43" s="102" t="s">
        <v>47</v>
      </c>
      <c r="I43" s="56"/>
      <c r="J43" s="103">
        <f>SUM(J34:J41)</f>
        <v>0</v>
      </c>
      <c r="K43" s="104"/>
      <c r="L43" s="28"/>
    </row>
    <row r="44" spans="2:12" s="1" customFormat="1" ht="14.4" customHeight="1">
      <c r="B44" s="28"/>
      <c r="L44" s="28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ht="10.199999999999999">
      <c r="B51" s="16"/>
      <c r="L51" s="16"/>
    </row>
    <row r="52" spans="2:12" ht="10.199999999999999">
      <c r="B52" s="16"/>
      <c r="L52" s="16"/>
    </row>
    <row r="53" spans="2:12" ht="10.199999999999999">
      <c r="B53" s="16"/>
      <c r="L53" s="16"/>
    </row>
    <row r="54" spans="2:12" ht="10.199999999999999">
      <c r="B54" s="16"/>
      <c r="L54" s="16"/>
    </row>
    <row r="55" spans="2:12" ht="10.199999999999999">
      <c r="B55" s="16"/>
      <c r="L55" s="16"/>
    </row>
    <row r="56" spans="2:12" ht="10.199999999999999">
      <c r="B56" s="16"/>
      <c r="L56" s="16"/>
    </row>
    <row r="57" spans="2:12" ht="10.199999999999999">
      <c r="B57" s="16"/>
      <c r="L57" s="16"/>
    </row>
    <row r="58" spans="2:12" ht="10.199999999999999">
      <c r="B58" s="16"/>
      <c r="L58" s="16"/>
    </row>
    <row r="59" spans="2:12" ht="10.199999999999999">
      <c r="B59" s="16"/>
      <c r="L59" s="16"/>
    </row>
    <row r="60" spans="2:12" ht="10.199999999999999">
      <c r="B60" s="16"/>
      <c r="L60" s="16"/>
    </row>
    <row r="61" spans="2:12" s="1" customFormat="1" ht="13.2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ht="10.199999999999999">
      <c r="B62" s="16"/>
      <c r="L62" s="16"/>
    </row>
    <row r="63" spans="2:12" ht="10.199999999999999">
      <c r="B63" s="16"/>
      <c r="L63" s="16"/>
    </row>
    <row r="64" spans="2:12" ht="10.199999999999999">
      <c r="B64" s="16"/>
      <c r="L64" s="16"/>
    </row>
    <row r="65" spans="2:12" s="1" customFormat="1" ht="13.2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ht="10.199999999999999">
      <c r="B66" s="16"/>
      <c r="L66" s="16"/>
    </row>
    <row r="67" spans="2:12" ht="10.199999999999999">
      <c r="B67" s="16"/>
      <c r="L67" s="16"/>
    </row>
    <row r="68" spans="2:12" ht="10.199999999999999">
      <c r="B68" s="16"/>
      <c r="L68" s="16"/>
    </row>
    <row r="69" spans="2:12" ht="10.199999999999999">
      <c r="B69" s="16"/>
      <c r="L69" s="16"/>
    </row>
    <row r="70" spans="2:12" ht="10.199999999999999">
      <c r="B70" s="16"/>
      <c r="L70" s="16"/>
    </row>
    <row r="71" spans="2:12" ht="10.199999999999999">
      <c r="B71" s="16"/>
      <c r="L71" s="16"/>
    </row>
    <row r="72" spans="2:12" ht="10.199999999999999">
      <c r="B72" s="16"/>
      <c r="L72" s="16"/>
    </row>
    <row r="73" spans="2:12" ht="10.199999999999999">
      <c r="B73" s="16"/>
      <c r="L73" s="16"/>
    </row>
    <row r="74" spans="2:12" ht="10.199999999999999">
      <c r="B74" s="16"/>
      <c r="L74" s="16"/>
    </row>
    <row r="75" spans="2:12" ht="10.199999999999999">
      <c r="B75" s="16"/>
      <c r="L75" s="16"/>
    </row>
    <row r="76" spans="2:12" s="1" customFormat="1" ht="13.2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" customHeight="1">
      <c r="B82" s="28"/>
      <c r="C82" s="17" t="s">
        <v>293</v>
      </c>
      <c r="L82" s="28"/>
    </row>
    <row r="83" spans="2:12" s="1" customFormat="1" ht="6.9" customHeight="1">
      <c r="B83" s="28"/>
      <c r="L83" s="28"/>
    </row>
    <row r="84" spans="2:12" s="1" customFormat="1" ht="12" customHeight="1">
      <c r="B84" s="28"/>
      <c r="C84" s="23" t="s">
        <v>15</v>
      </c>
      <c r="L84" s="28"/>
    </row>
    <row r="85" spans="2:12" s="1" customFormat="1" ht="16.5" customHeight="1">
      <c r="B85" s="28"/>
      <c r="E85" s="226" t="str">
        <f>E7</f>
        <v>Archeoskanzen Bojná</v>
      </c>
      <c r="F85" s="227"/>
      <c r="G85" s="227"/>
      <c r="H85" s="227"/>
      <c r="L85" s="28"/>
    </row>
    <row r="86" spans="2:12" ht="12" customHeight="1">
      <c r="B86" s="16"/>
      <c r="C86" s="23" t="s">
        <v>287</v>
      </c>
      <c r="L86" s="16"/>
    </row>
    <row r="87" spans="2:12" ht="16.5" customHeight="1">
      <c r="B87" s="16"/>
      <c r="E87" s="226" t="s">
        <v>2628</v>
      </c>
      <c r="F87" s="183"/>
      <c r="G87" s="183"/>
      <c r="H87" s="183"/>
      <c r="L87" s="16"/>
    </row>
    <row r="88" spans="2:12" ht="12" customHeight="1">
      <c r="B88" s="16"/>
      <c r="C88" s="23" t="s">
        <v>289</v>
      </c>
      <c r="L88" s="16"/>
    </row>
    <row r="89" spans="2:12" s="1" customFormat="1" ht="16.5" customHeight="1">
      <c r="B89" s="28"/>
      <c r="E89" s="221" t="s">
        <v>2884</v>
      </c>
      <c r="F89" s="228"/>
      <c r="G89" s="228"/>
      <c r="H89" s="228"/>
      <c r="L89" s="28"/>
    </row>
    <row r="90" spans="2:12" s="1" customFormat="1" ht="12" customHeight="1">
      <c r="B90" s="28"/>
      <c r="C90" s="23" t="s">
        <v>291</v>
      </c>
      <c r="L90" s="28"/>
    </row>
    <row r="91" spans="2:12" s="1" customFormat="1" ht="16.5" customHeight="1">
      <c r="B91" s="28"/>
      <c r="E91" s="208" t="str">
        <f>E13</f>
        <v>SO-3.3_ELE - Elektroinštalácia</v>
      </c>
      <c r="F91" s="228"/>
      <c r="G91" s="228"/>
      <c r="H91" s="228"/>
      <c r="L91" s="28"/>
    </row>
    <row r="92" spans="2:12" s="1" customFormat="1" ht="6.9" customHeight="1">
      <c r="B92" s="28"/>
      <c r="L92" s="28"/>
    </row>
    <row r="93" spans="2:12" s="1" customFormat="1" ht="12" customHeight="1">
      <c r="B93" s="28"/>
      <c r="C93" s="23" t="s">
        <v>19</v>
      </c>
      <c r="F93" s="21" t="str">
        <f>F16</f>
        <v>okrajová časť obce Bojná</v>
      </c>
      <c r="I93" s="23" t="s">
        <v>21</v>
      </c>
      <c r="J93" s="51" t="str">
        <f>IF(J16="","",J16)</f>
        <v>19. 6. 2024</v>
      </c>
      <c r="L93" s="28"/>
    </row>
    <row r="94" spans="2:12" s="1" customFormat="1" ht="6.9" customHeight="1">
      <c r="B94" s="28"/>
      <c r="L94" s="28"/>
    </row>
    <row r="95" spans="2:12" s="1" customFormat="1" ht="40.049999999999997" customHeight="1">
      <c r="B95" s="28"/>
      <c r="C95" s="23" t="s">
        <v>23</v>
      </c>
      <c r="F95" s="21" t="str">
        <f>E19</f>
        <v>Obec Bojná, 201 Bojná, 956 01 Bojná</v>
      </c>
      <c r="I95" s="23" t="s">
        <v>29</v>
      </c>
      <c r="J95" s="26" t="str">
        <f>E25</f>
        <v>Projekt design s.r.o., Brezová 89/1B, Tovarníky</v>
      </c>
      <c r="L95" s="28"/>
    </row>
    <row r="96" spans="2:12" s="1" customFormat="1" ht="40.049999999999997" customHeight="1">
      <c r="B96" s="28"/>
      <c r="C96" s="23" t="s">
        <v>27</v>
      </c>
      <c r="F96" s="21" t="str">
        <f>IF(E22="","",E22)</f>
        <v>Vyplň údaj</v>
      </c>
      <c r="I96" s="23" t="s">
        <v>32</v>
      </c>
      <c r="J96" s="26" t="str">
        <f>E28</f>
        <v>Projekt design s.r.o., Brezová 89/1B, Tovarníky</v>
      </c>
      <c r="L96" s="28"/>
    </row>
    <row r="97" spans="2:47" s="1" customFormat="1" ht="10.35" customHeight="1">
      <c r="B97" s="28"/>
      <c r="L97" s="28"/>
    </row>
    <row r="98" spans="2:47" s="1" customFormat="1" ht="29.25" customHeight="1">
      <c r="B98" s="28"/>
      <c r="C98" s="107" t="s">
        <v>294</v>
      </c>
      <c r="D98" s="99"/>
      <c r="E98" s="99"/>
      <c r="F98" s="99"/>
      <c r="G98" s="99"/>
      <c r="H98" s="99"/>
      <c r="I98" s="99"/>
      <c r="J98" s="108" t="s">
        <v>295</v>
      </c>
      <c r="K98" s="99"/>
      <c r="L98" s="28"/>
    </row>
    <row r="99" spans="2:47" s="1" customFormat="1" ht="10.35" customHeight="1">
      <c r="B99" s="28"/>
      <c r="L99" s="28"/>
    </row>
    <row r="100" spans="2:47" s="1" customFormat="1" ht="22.8" customHeight="1">
      <c r="B100" s="28"/>
      <c r="C100" s="109" t="s">
        <v>296</v>
      </c>
      <c r="J100" s="65">
        <f>J131</f>
        <v>0</v>
      </c>
      <c r="L100" s="28"/>
      <c r="AU100" s="13" t="s">
        <v>297</v>
      </c>
    </row>
    <row r="101" spans="2:47" s="8" customFormat="1" ht="24.9" customHeight="1">
      <c r="B101" s="110"/>
      <c r="D101" s="111" t="s">
        <v>3473</v>
      </c>
      <c r="E101" s="112"/>
      <c r="F101" s="112"/>
      <c r="G101" s="112"/>
      <c r="H101" s="112"/>
      <c r="I101" s="112"/>
      <c r="J101" s="113">
        <f>J132</f>
        <v>0</v>
      </c>
      <c r="L101" s="110"/>
    </row>
    <row r="102" spans="2:47" s="9" customFormat="1" ht="19.95" customHeight="1">
      <c r="B102" s="114"/>
      <c r="D102" s="115" t="s">
        <v>3474</v>
      </c>
      <c r="E102" s="116"/>
      <c r="F102" s="116"/>
      <c r="G102" s="116"/>
      <c r="H102" s="116"/>
      <c r="I102" s="116"/>
      <c r="J102" s="117">
        <f>J133</f>
        <v>0</v>
      </c>
      <c r="L102" s="114"/>
    </row>
    <row r="103" spans="2:47" s="9" customFormat="1" ht="19.95" customHeight="1">
      <c r="B103" s="114"/>
      <c r="D103" s="115" t="s">
        <v>3475</v>
      </c>
      <c r="E103" s="116"/>
      <c r="F103" s="116"/>
      <c r="G103" s="116"/>
      <c r="H103" s="116"/>
      <c r="I103" s="116"/>
      <c r="J103" s="117">
        <f>J155</f>
        <v>0</v>
      </c>
      <c r="L103" s="114"/>
    </row>
    <row r="104" spans="2:47" s="9" customFormat="1" ht="19.95" customHeight="1">
      <c r="B104" s="114"/>
      <c r="D104" s="115" t="s">
        <v>3476</v>
      </c>
      <c r="E104" s="116"/>
      <c r="F104" s="116"/>
      <c r="G104" s="116"/>
      <c r="H104" s="116"/>
      <c r="I104" s="116"/>
      <c r="J104" s="117">
        <f>J157</f>
        <v>0</v>
      </c>
      <c r="L104" s="114"/>
    </row>
    <row r="105" spans="2:47" s="9" customFormat="1" ht="19.95" customHeight="1">
      <c r="B105" s="114"/>
      <c r="D105" s="115" t="s">
        <v>3477</v>
      </c>
      <c r="E105" s="116"/>
      <c r="F105" s="116"/>
      <c r="G105" s="116"/>
      <c r="H105" s="116"/>
      <c r="I105" s="116"/>
      <c r="J105" s="117">
        <f>J159</f>
        <v>0</v>
      </c>
      <c r="L105" s="114"/>
    </row>
    <row r="106" spans="2:47" s="9" customFormat="1" ht="19.95" customHeight="1">
      <c r="B106" s="114"/>
      <c r="D106" s="115" t="s">
        <v>3478</v>
      </c>
      <c r="E106" s="116"/>
      <c r="F106" s="116"/>
      <c r="G106" s="116"/>
      <c r="H106" s="116"/>
      <c r="I106" s="116"/>
      <c r="J106" s="117">
        <f>J170</f>
        <v>0</v>
      </c>
      <c r="L106" s="114"/>
    </row>
    <row r="107" spans="2:47" s="9" customFormat="1" ht="19.95" customHeight="1">
      <c r="B107" s="114"/>
      <c r="D107" s="115" t="s">
        <v>3479</v>
      </c>
      <c r="E107" s="116"/>
      <c r="F107" s="116"/>
      <c r="G107" s="116"/>
      <c r="H107" s="116"/>
      <c r="I107" s="116"/>
      <c r="J107" s="117">
        <f>J174</f>
        <v>0</v>
      </c>
      <c r="L107" s="114"/>
    </row>
    <row r="108" spans="2:47" s="1" customFormat="1" ht="21.75" customHeight="1">
      <c r="B108" s="28"/>
      <c r="L108" s="28"/>
    </row>
    <row r="109" spans="2:47" s="1" customFormat="1" ht="6.9" customHeight="1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28"/>
    </row>
    <row r="113" spans="2:12" s="1" customFormat="1" ht="6.9" customHeight="1">
      <c r="B113" s="45"/>
      <c r="C113" s="46"/>
      <c r="D113" s="46"/>
      <c r="E113" s="46"/>
      <c r="F113" s="46"/>
      <c r="G113" s="46"/>
      <c r="H113" s="46"/>
      <c r="I113" s="46"/>
      <c r="J113" s="46"/>
      <c r="K113" s="46"/>
      <c r="L113" s="28"/>
    </row>
    <row r="114" spans="2:12" s="1" customFormat="1" ht="24.9" customHeight="1">
      <c r="B114" s="28"/>
      <c r="C114" s="17" t="s">
        <v>303</v>
      </c>
      <c r="L114" s="28"/>
    </row>
    <row r="115" spans="2:12" s="1" customFormat="1" ht="6.9" customHeight="1">
      <c r="B115" s="28"/>
      <c r="L115" s="28"/>
    </row>
    <row r="116" spans="2:12" s="1" customFormat="1" ht="12" customHeight="1">
      <c r="B116" s="28"/>
      <c r="C116" s="23" t="s">
        <v>15</v>
      </c>
      <c r="L116" s="28"/>
    </row>
    <row r="117" spans="2:12" s="1" customFormat="1" ht="16.5" customHeight="1">
      <c r="B117" s="28"/>
      <c r="E117" s="226" t="str">
        <f>E7</f>
        <v>Archeoskanzen Bojná</v>
      </c>
      <c r="F117" s="227"/>
      <c r="G117" s="227"/>
      <c r="H117" s="227"/>
      <c r="L117" s="28"/>
    </row>
    <row r="118" spans="2:12" ht="12" customHeight="1">
      <c r="B118" s="16"/>
      <c r="C118" s="23" t="s">
        <v>287</v>
      </c>
      <c r="L118" s="16"/>
    </row>
    <row r="119" spans="2:12" ht="16.5" customHeight="1">
      <c r="B119" s="16"/>
      <c r="E119" s="226" t="s">
        <v>2628</v>
      </c>
      <c r="F119" s="183"/>
      <c r="G119" s="183"/>
      <c r="H119" s="183"/>
      <c r="L119" s="16"/>
    </row>
    <row r="120" spans="2:12" ht="12" customHeight="1">
      <c r="B120" s="16"/>
      <c r="C120" s="23" t="s">
        <v>289</v>
      </c>
      <c r="L120" s="16"/>
    </row>
    <row r="121" spans="2:12" s="1" customFormat="1" ht="16.5" customHeight="1">
      <c r="B121" s="28"/>
      <c r="E121" s="221" t="s">
        <v>2884</v>
      </c>
      <c r="F121" s="228"/>
      <c r="G121" s="228"/>
      <c r="H121" s="228"/>
      <c r="L121" s="28"/>
    </row>
    <row r="122" spans="2:12" s="1" customFormat="1" ht="12" customHeight="1">
      <c r="B122" s="28"/>
      <c r="C122" s="23" t="s">
        <v>291</v>
      </c>
      <c r="L122" s="28"/>
    </row>
    <row r="123" spans="2:12" s="1" customFormat="1" ht="16.5" customHeight="1">
      <c r="B123" s="28"/>
      <c r="E123" s="208" t="str">
        <f>E13</f>
        <v>SO-3.3_ELE - Elektroinštalácia</v>
      </c>
      <c r="F123" s="228"/>
      <c r="G123" s="228"/>
      <c r="H123" s="228"/>
      <c r="L123" s="28"/>
    </row>
    <row r="124" spans="2:12" s="1" customFormat="1" ht="6.9" customHeight="1">
      <c r="B124" s="28"/>
      <c r="L124" s="28"/>
    </row>
    <row r="125" spans="2:12" s="1" customFormat="1" ht="12" customHeight="1">
      <c r="B125" s="28"/>
      <c r="C125" s="23" t="s">
        <v>19</v>
      </c>
      <c r="F125" s="21" t="str">
        <f>F16</f>
        <v>okrajová časť obce Bojná</v>
      </c>
      <c r="I125" s="23" t="s">
        <v>21</v>
      </c>
      <c r="J125" s="51" t="str">
        <f>IF(J16="","",J16)</f>
        <v>19. 6. 2024</v>
      </c>
      <c r="L125" s="28"/>
    </row>
    <row r="126" spans="2:12" s="1" customFormat="1" ht="6.9" customHeight="1">
      <c r="B126" s="28"/>
      <c r="L126" s="28"/>
    </row>
    <row r="127" spans="2:12" s="1" customFormat="1" ht="40.049999999999997" customHeight="1">
      <c r="B127" s="28"/>
      <c r="C127" s="23" t="s">
        <v>23</v>
      </c>
      <c r="F127" s="21" t="str">
        <f>E19</f>
        <v>Obec Bojná, 201 Bojná, 956 01 Bojná</v>
      </c>
      <c r="I127" s="23" t="s">
        <v>29</v>
      </c>
      <c r="J127" s="26" t="str">
        <f>E25</f>
        <v>Projekt design s.r.o., Brezová 89/1B, Tovarníky</v>
      </c>
      <c r="L127" s="28"/>
    </row>
    <row r="128" spans="2:12" s="1" customFormat="1" ht="40.049999999999997" customHeight="1">
      <c r="B128" s="28"/>
      <c r="C128" s="23" t="s">
        <v>27</v>
      </c>
      <c r="F128" s="21" t="str">
        <f>IF(E22="","",E22)</f>
        <v>Vyplň údaj</v>
      </c>
      <c r="I128" s="23" t="s">
        <v>32</v>
      </c>
      <c r="J128" s="26" t="str">
        <f>E28</f>
        <v>Projekt design s.r.o., Brezová 89/1B, Tovarníky</v>
      </c>
      <c r="L128" s="28"/>
    </row>
    <row r="129" spans="2:65" s="1" customFormat="1" ht="10.35" customHeight="1">
      <c r="B129" s="28"/>
      <c r="L129" s="28"/>
    </row>
    <row r="130" spans="2:65" s="10" customFormat="1" ht="29.25" customHeight="1">
      <c r="B130" s="118"/>
      <c r="C130" s="119" t="s">
        <v>304</v>
      </c>
      <c r="D130" s="120" t="s">
        <v>60</v>
      </c>
      <c r="E130" s="120" t="s">
        <v>56</v>
      </c>
      <c r="F130" s="120" t="s">
        <v>7531</v>
      </c>
      <c r="G130" s="120" t="s">
        <v>305</v>
      </c>
      <c r="H130" s="120" t="s">
        <v>306</v>
      </c>
      <c r="I130" s="120" t="s">
        <v>307</v>
      </c>
      <c r="J130" s="121" t="s">
        <v>295</v>
      </c>
      <c r="K130" s="122" t="s">
        <v>308</v>
      </c>
      <c r="L130" s="118"/>
      <c r="M130" s="58" t="s">
        <v>1</v>
      </c>
      <c r="N130" s="59" t="s">
        <v>39</v>
      </c>
      <c r="O130" s="59" t="s">
        <v>309</v>
      </c>
      <c r="P130" s="59" t="s">
        <v>310</v>
      </c>
      <c r="Q130" s="59" t="s">
        <v>311</v>
      </c>
      <c r="R130" s="59" t="s">
        <v>312</v>
      </c>
      <c r="S130" s="59" t="s">
        <v>313</v>
      </c>
      <c r="T130" s="60" t="s">
        <v>314</v>
      </c>
    </row>
    <row r="131" spans="2:65" s="1" customFormat="1" ht="22.8" customHeight="1">
      <c r="B131" s="28"/>
      <c r="C131" s="63" t="s">
        <v>296</v>
      </c>
      <c r="J131" s="123">
        <f>BK131</f>
        <v>0</v>
      </c>
      <c r="L131" s="28"/>
      <c r="M131" s="61"/>
      <c r="N131" s="52"/>
      <c r="O131" s="52"/>
      <c r="P131" s="124">
        <f>P132</f>
        <v>0</v>
      </c>
      <c r="Q131" s="52"/>
      <c r="R131" s="124">
        <f>R132</f>
        <v>0</v>
      </c>
      <c r="S131" s="52"/>
      <c r="T131" s="125">
        <f>T132</f>
        <v>0</v>
      </c>
      <c r="AT131" s="13" t="s">
        <v>74</v>
      </c>
      <c r="AU131" s="13" t="s">
        <v>297</v>
      </c>
      <c r="BK131" s="126">
        <f>BK132</f>
        <v>0</v>
      </c>
    </row>
    <row r="132" spans="2:65" s="11" customFormat="1" ht="25.95" customHeight="1">
      <c r="B132" s="127"/>
      <c r="D132" s="128" t="s">
        <v>74</v>
      </c>
      <c r="E132" s="129" t="s">
        <v>315</v>
      </c>
      <c r="F132" s="129" t="s">
        <v>315</v>
      </c>
      <c r="I132" s="130"/>
      <c r="J132" s="131">
        <f>BK132</f>
        <v>0</v>
      </c>
      <c r="L132" s="127"/>
      <c r="M132" s="132"/>
      <c r="P132" s="133">
        <f>P133+P155+P157+P159+P170+P174</f>
        <v>0</v>
      </c>
      <c r="R132" s="133">
        <f>R133+R155+R157+R159+R170+R174</f>
        <v>0</v>
      </c>
      <c r="T132" s="134">
        <f>T133+T155+T157+T159+T170+T174</f>
        <v>0</v>
      </c>
      <c r="AR132" s="128" t="s">
        <v>82</v>
      </c>
      <c r="AT132" s="135" t="s">
        <v>74</v>
      </c>
      <c r="AU132" s="135" t="s">
        <v>75</v>
      </c>
      <c r="AY132" s="128" t="s">
        <v>317</v>
      </c>
      <c r="BK132" s="136">
        <f>BK133+BK155+BK157+BK159+BK170+BK174</f>
        <v>0</v>
      </c>
    </row>
    <row r="133" spans="2:65" s="11" customFormat="1" ht="22.8" customHeight="1">
      <c r="B133" s="127"/>
      <c r="D133" s="128" t="s">
        <v>74</v>
      </c>
      <c r="E133" s="137" t="s">
        <v>3480</v>
      </c>
      <c r="F133" s="137" t="s">
        <v>95</v>
      </c>
      <c r="I133" s="130"/>
      <c r="J133" s="138">
        <f>BK133</f>
        <v>0</v>
      </c>
      <c r="L133" s="127"/>
      <c r="M133" s="132"/>
      <c r="P133" s="133">
        <f>SUM(P134:P154)</f>
        <v>0</v>
      </c>
      <c r="R133" s="133">
        <f>SUM(R134:R154)</f>
        <v>0</v>
      </c>
      <c r="T133" s="134">
        <f>SUM(T134:T154)</f>
        <v>0</v>
      </c>
      <c r="AR133" s="128" t="s">
        <v>82</v>
      </c>
      <c r="AT133" s="135" t="s">
        <v>74</v>
      </c>
      <c r="AU133" s="135" t="s">
        <v>82</v>
      </c>
      <c r="AY133" s="128" t="s">
        <v>317</v>
      </c>
      <c r="BK133" s="136">
        <f>SUM(BK134:BK154)</f>
        <v>0</v>
      </c>
    </row>
    <row r="134" spans="2:65" s="1" customFormat="1" ht="21.75" customHeight="1">
      <c r="B134" s="139"/>
      <c r="C134" s="140" t="s">
        <v>82</v>
      </c>
      <c r="D134" s="140" t="s">
        <v>319</v>
      </c>
      <c r="E134" s="141" t="s">
        <v>3481</v>
      </c>
      <c r="F134" s="142" t="s">
        <v>3482</v>
      </c>
      <c r="G134" s="143" t="s">
        <v>433</v>
      </c>
      <c r="H134" s="144">
        <v>10</v>
      </c>
      <c r="I134" s="145"/>
      <c r="J134" s="146">
        <f t="shared" ref="J134:J154" si="0">ROUND(I134*H134,2)</f>
        <v>0</v>
      </c>
      <c r="K134" s="147"/>
      <c r="L134" s="28"/>
      <c r="M134" s="148" t="s">
        <v>1</v>
      </c>
      <c r="N134" s="149" t="s">
        <v>41</v>
      </c>
      <c r="P134" s="150">
        <f t="shared" ref="P134:P154" si="1">O134*H134</f>
        <v>0</v>
      </c>
      <c r="Q134" s="150">
        <v>0</v>
      </c>
      <c r="R134" s="150">
        <f t="shared" ref="R134:R154" si="2">Q134*H134</f>
        <v>0</v>
      </c>
      <c r="S134" s="150">
        <v>0</v>
      </c>
      <c r="T134" s="151">
        <f t="shared" ref="T134:T154" si="3">S134*H134</f>
        <v>0</v>
      </c>
      <c r="AR134" s="152" t="s">
        <v>259</v>
      </c>
      <c r="AT134" s="152" t="s">
        <v>319</v>
      </c>
      <c r="AU134" s="152" t="s">
        <v>87</v>
      </c>
      <c r="AY134" s="13" t="s">
        <v>317</v>
      </c>
      <c r="BE134" s="153">
        <f t="shared" ref="BE134:BE154" si="4">IF(N134="základná",J134,0)</f>
        <v>0</v>
      </c>
      <c r="BF134" s="153">
        <f t="shared" ref="BF134:BF154" si="5">IF(N134="znížená",J134,0)</f>
        <v>0</v>
      </c>
      <c r="BG134" s="153">
        <f t="shared" ref="BG134:BG154" si="6">IF(N134="zákl. prenesená",J134,0)</f>
        <v>0</v>
      </c>
      <c r="BH134" s="153">
        <f t="shared" ref="BH134:BH154" si="7">IF(N134="zníž. prenesená",J134,0)</f>
        <v>0</v>
      </c>
      <c r="BI134" s="153">
        <f t="shared" ref="BI134:BI154" si="8">IF(N134="nulová",J134,0)</f>
        <v>0</v>
      </c>
      <c r="BJ134" s="13" t="s">
        <v>87</v>
      </c>
      <c r="BK134" s="153">
        <f t="shared" ref="BK134:BK154" si="9">ROUND(I134*H134,2)</f>
        <v>0</v>
      </c>
      <c r="BL134" s="13" t="s">
        <v>259</v>
      </c>
      <c r="BM134" s="152" t="s">
        <v>3483</v>
      </c>
    </row>
    <row r="135" spans="2:65" s="1" customFormat="1" ht="16.5" customHeight="1">
      <c r="B135" s="139"/>
      <c r="C135" s="140" t="s">
        <v>87</v>
      </c>
      <c r="D135" s="140" t="s">
        <v>319</v>
      </c>
      <c r="E135" s="141" t="s">
        <v>3484</v>
      </c>
      <c r="F135" s="142" t="s">
        <v>3485</v>
      </c>
      <c r="G135" s="143" t="s">
        <v>452</v>
      </c>
      <c r="H135" s="144">
        <v>100</v>
      </c>
      <c r="I135" s="145"/>
      <c r="J135" s="146">
        <f t="shared" si="0"/>
        <v>0</v>
      </c>
      <c r="K135" s="147"/>
      <c r="L135" s="28"/>
      <c r="M135" s="148" t="s">
        <v>1</v>
      </c>
      <c r="N135" s="149" t="s">
        <v>41</v>
      </c>
      <c r="P135" s="150">
        <f t="shared" si="1"/>
        <v>0</v>
      </c>
      <c r="Q135" s="150">
        <v>0</v>
      </c>
      <c r="R135" s="150">
        <f t="shared" si="2"/>
        <v>0</v>
      </c>
      <c r="S135" s="150">
        <v>0</v>
      </c>
      <c r="T135" s="151">
        <f t="shared" si="3"/>
        <v>0</v>
      </c>
      <c r="AR135" s="152" t="s">
        <v>259</v>
      </c>
      <c r="AT135" s="152" t="s">
        <v>319</v>
      </c>
      <c r="AU135" s="152" t="s">
        <v>87</v>
      </c>
      <c r="AY135" s="13" t="s">
        <v>317</v>
      </c>
      <c r="BE135" s="153">
        <f t="shared" si="4"/>
        <v>0</v>
      </c>
      <c r="BF135" s="153">
        <f t="shared" si="5"/>
        <v>0</v>
      </c>
      <c r="BG135" s="153">
        <f t="shared" si="6"/>
        <v>0</v>
      </c>
      <c r="BH135" s="153">
        <f t="shared" si="7"/>
        <v>0</v>
      </c>
      <c r="BI135" s="153">
        <f t="shared" si="8"/>
        <v>0</v>
      </c>
      <c r="BJ135" s="13" t="s">
        <v>87</v>
      </c>
      <c r="BK135" s="153">
        <f t="shared" si="9"/>
        <v>0</v>
      </c>
      <c r="BL135" s="13" t="s">
        <v>259</v>
      </c>
      <c r="BM135" s="152" t="s">
        <v>3486</v>
      </c>
    </row>
    <row r="136" spans="2:65" s="1" customFormat="1" ht="16.5" customHeight="1">
      <c r="B136" s="139"/>
      <c r="C136" s="140" t="s">
        <v>92</v>
      </c>
      <c r="D136" s="140" t="s">
        <v>319</v>
      </c>
      <c r="E136" s="141" t="s">
        <v>3487</v>
      </c>
      <c r="F136" s="142" t="s">
        <v>3488</v>
      </c>
      <c r="G136" s="143" t="s">
        <v>452</v>
      </c>
      <c r="H136" s="144">
        <v>500</v>
      </c>
      <c r="I136" s="145"/>
      <c r="J136" s="146">
        <f t="shared" si="0"/>
        <v>0</v>
      </c>
      <c r="K136" s="147"/>
      <c r="L136" s="28"/>
      <c r="M136" s="148" t="s">
        <v>1</v>
      </c>
      <c r="N136" s="149" t="s">
        <v>41</v>
      </c>
      <c r="P136" s="150">
        <f t="shared" si="1"/>
        <v>0</v>
      </c>
      <c r="Q136" s="150">
        <v>0</v>
      </c>
      <c r="R136" s="150">
        <f t="shared" si="2"/>
        <v>0</v>
      </c>
      <c r="S136" s="150">
        <v>0</v>
      </c>
      <c r="T136" s="151">
        <f t="shared" si="3"/>
        <v>0</v>
      </c>
      <c r="AR136" s="152" t="s">
        <v>259</v>
      </c>
      <c r="AT136" s="152" t="s">
        <v>319</v>
      </c>
      <c r="AU136" s="152" t="s">
        <v>87</v>
      </c>
      <c r="AY136" s="13" t="s">
        <v>317</v>
      </c>
      <c r="BE136" s="153">
        <f t="shared" si="4"/>
        <v>0</v>
      </c>
      <c r="BF136" s="153">
        <f t="shared" si="5"/>
        <v>0</v>
      </c>
      <c r="BG136" s="153">
        <f t="shared" si="6"/>
        <v>0</v>
      </c>
      <c r="BH136" s="153">
        <f t="shared" si="7"/>
        <v>0</v>
      </c>
      <c r="BI136" s="153">
        <f t="shared" si="8"/>
        <v>0</v>
      </c>
      <c r="BJ136" s="13" t="s">
        <v>87</v>
      </c>
      <c r="BK136" s="153">
        <f t="shared" si="9"/>
        <v>0</v>
      </c>
      <c r="BL136" s="13" t="s">
        <v>259</v>
      </c>
      <c r="BM136" s="152" t="s">
        <v>3489</v>
      </c>
    </row>
    <row r="137" spans="2:65" s="1" customFormat="1" ht="16.5" customHeight="1">
      <c r="B137" s="139"/>
      <c r="C137" s="140" t="s">
        <v>259</v>
      </c>
      <c r="D137" s="140" t="s">
        <v>319</v>
      </c>
      <c r="E137" s="141" t="s">
        <v>3490</v>
      </c>
      <c r="F137" s="142" t="s">
        <v>3491</v>
      </c>
      <c r="G137" s="143" t="s">
        <v>452</v>
      </c>
      <c r="H137" s="144">
        <v>50</v>
      </c>
      <c r="I137" s="145"/>
      <c r="J137" s="146">
        <f t="shared" si="0"/>
        <v>0</v>
      </c>
      <c r="K137" s="147"/>
      <c r="L137" s="28"/>
      <c r="M137" s="148" t="s">
        <v>1</v>
      </c>
      <c r="N137" s="149" t="s">
        <v>41</v>
      </c>
      <c r="P137" s="150">
        <f t="shared" si="1"/>
        <v>0</v>
      </c>
      <c r="Q137" s="150">
        <v>0</v>
      </c>
      <c r="R137" s="150">
        <f t="shared" si="2"/>
        <v>0</v>
      </c>
      <c r="S137" s="150">
        <v>0</v>
      </c>
      <c r="T137" s="151">
        <f t="shared" si="3"/>
        <v>0</v>
      </c>
      <c r="AR137" s="152" t="s">
        <v>259</v>
      </c>
      <c r="AT137" s="152" t="s">
        <v>319</v>
      </c>
      <c r="AU137" s="152" t="s">
        <v>87</v>
      </c>
      <c r="AY137" s="13" t="s">
        <v>317</v>
      </c>
      <c r="BE137" s="153">
        <f t="shared" si="4"/>
        <v>0</v>
      </c>
      <c r="BF137" s="153">
        <f t="shared" si="5"/>
        <v>0</v>
      </c>
      <c r="BG137" s="153">
        <f t="shared" si="6"/>
        <v>0</v>
      </c>
      <c r="BH137" s="153">
        <f t="shared" si="7"/>
        <v>0</v>
      </c>
      <c r="BI137" s="153">
        <f t="shared" si="8"/>
        <v>0</v>
      </c>
      <c r="BJ137" s="13" t="s">
        <v>87</v>
      </c>
      <c r="BK137" s="153">
        <f t="shared" si="9"/>
        <v>0</v>
      </c>
      <c r="BL137" s="13" t="s">
        <v>259</v>
      </c>
      <c r="BM137" s="152" t="s">
        <v>3492</v>
      </c>
    </row>
    <row r="138" spans="2:65" s="1" customFormat="1" ht="16.5" customHeight="1">
      <c r="B138" s="139"/>
      <c r="C138" s="140" t="s">
        <v>262</v>
      </c>
      <c r="D138" s="140" t="s">
        <v>319</v>
      </c>
      <c r="E138" s="141" t="s">
        <v>3493</v>
      </c>
      <c r="F138" s="142" t="s">
        <v>3494</v>
      </c>
      <c r="G138" s="143" t="s">
        <v>452</v>
      </c>
      <c r="H138" s="144">
        <v>50</v>
      </c>
      <c r="I138" s="145"/>
      <c r="J138" s="146">
        <f t="shared" si="0"/>
        <v>0</v>
      </c>
      <c r="K138" s="147"/>
      <c r="L138" s="28"/>
      <c r="M138" s="148" t="s">
        <v>1</v>
      </c>
      <c r="N138" s="149" t="s">
        <v>41</v>
      </c>
      <c r="P138" s="150">
        <f t="shared" si="1"/>
        <v>0</v>
      </c>
      <c r="Q138" s="150">
        <v>0</v>
      </c>
      <c r="R138" s="150">
        <f t="shared" si="2"/>
        <v>0</v>
      </c>
      <c r="S138" s="150">
        <v>0</v>
      </c>
      <c r="T138" s="151">
        <f t="shared" si="3"/>
        <v>0</v>
      </c>
      <c r="AR138" s="152" t="s">
        <v>259</v>
      </c>
      <c r="AT138" s="152" t="s">
        <v>319</v>
      </c>
      <c r="AU138" s="152" t="s">
        <v>87</v>
      </c>
      <c r="AY138" s="13" t="s">
        <v>317</v>
      </c>
      <c r="BE138" s="153">
        <f t="shared" si="4"/>
        <v>0</v>
      </c>
      <c r="BF138" s="153">
        <f t="shared" si="5"/>
        <v>0</v>
      </c>
      <c r="BG138" s="153">
        <f t="shared" si="6"/>
        <v>0</v>
      </c>
      <c r="BH138" s="153">
        <f t="shared" si="7"/>
        <v>0</v>
      </c>
      <c r="BI138" s="153">
        <f t="shared" si="8"/>
        <v>0</v>
      </c>
      <c r="BJ138" s="13" t="s">
        <v>87</v>
      </c>
      <c r="BK138" s="153">
        <f t="shared" si="9"/>
        <v>0</v>
      </c>
      <c r="BL138" s="13" t="s">
        <v>259</v>
      </c>
      <c r="BM138" s="152" t="s">
        <v>3495</v>
      </c>
    </row>
    <row r="139" spans="2:65" s="1" customFormat="1" ht="16.5" customHeight="1">
      <c r="B139" s="139"/>
      <c r="C139" s="140" t="s">
        <v>265</v>
      </c>
      <c r="D139" s="140" t="s">
        <v>319</v>
      </c>
      <c r="E139" s="141" t="s">
        <v>3496</v>
      </c>
      <c r="F139" s="142" t="s">
        <v>3497</v>
      </c>
      <c r="G139" s="143" t="s">
        <v>452</v>
      </c>
      <c r="H139" s="144">
        <v>50</v>
      </c>
      <c r="I139" s="145"/>
      <c r="J139" s="146">
        <f t="shared" si="0"/>
        <v>0</v>
      </c>
      <c r="K139" s="147"/>
      <c r="L139" s="28"/>
      <c r="M139" s="148" t="s">
        <v>1</v>
      </c>
      <c r="N139" s="149" t="s">
        <v>41</v>
      </c>
      <c r="P139" s="150">
        <f t="shared" si="1"/>
        <v>0</v>
      </c>
      <c r="Q139" s="150">
        <v>0</v>
      </c>
      <c r="R139" s="150">
        <f t="shared" si="2"/>
        <v>0</v>
      </c>
      <c r="S139" s="150">
        <v>0</v>
      </c>
      <c r="T139" s="151">
        <f t="shared" si="3"/>
        <v>0</v>
      </c>
      <c r="AR139" s="152" t="s">
        <v>259</v>
      </c>
      <c r="AT139" s="152" t="s">
        <v>319</v>
      </c>
      <c r="AU139" s="152" t="s">
        <v>87</v>
      </c>
      <c r="AY139" s="13" t="s">
        <v>317</v>
      </c>
      <c r="BE139" s="153">
        <f t="shared" si="4"/>
        <v>0</v>
      </c>
      <c r="BF139" s="153">
        <f t="shared" si="5"/>
        <v>0</v>
      </c>
      <c r="BG139" s="153">
        <f t="shared" si="6"/>
        <v>0</v>
      </c>
      <c r="BH139" s="153">
        <f t="shared" si="7"/>
        <v>0</v>
      </c>
      <c r="BI139" s="153">
        <f t="shared" si="8"/>
        <v>0</v>
      </c>
      <c r="BJ139" s="13" t="s">
        <v>87</v>
      </c>
      <c r="BK139" s="153">
        <f t="shared" si="9"/>
        <v>0</v>
      </c>
      <c r="BL139" s="13" t="s">
        <v>259</v>
      </c>
      <c r="BM139" s="152" t="s">
        <v>3498</v>
      </c>
    </row>
    <row r="140" spans="2:65" s="1" customFormat="1" ht="16.5" customHeight="1">
      <c r="B140" s="139"/>
      <c r="C140" s="140" t="s">
        <v>268</v>
      </c>
      <c r="D140" s="140" t="s">
        <v>319</v>
      </c>
      <c r="E140" s="141" t="s">
        <v>3499</v>
      </c>
      <c r="F140" s="142" t="s">
        <v>3500</v>
      </c>
      <c r="G140" s="143" t="s">
        <v>452</v>
      </c>
      <c r="H140" s="144">
        <v>25</v>
      </c>
      <c r="I140" s="145"/>
      <c r="J140" s="146">
        <f t="shared" si="0"/>
        <v>0</v>
      </c>
      <c r="K140" s="147"/>
      <c r="L140" s="28"/>
      <c r="M140" s="148" t="s">
        <v>1</v>
      </c>
      <c r="N140" s="149" t="s">
        <v>41</v>
      </c>
      <c r="P140" s="150">
        <f t="shared" si="1"/>
        <v>0</v>
      </c>
      <c r="Q140" s="150">
        <v>0</v>
      </c>
      <c r="R140" s="150">
        <f t="shared" si="2"/>
        <v>0</v>
      </c>
      <c r="S140" s="150">
        <v>0</v>
      </c>
      <c r="T140" s="151">
        <f t="shared" si="3"/>
        <v>0</v>
      </c>
      <c r="AR140" s="152" t="s">
        <v>259</v>
      </c>
      <c r="AT140" s="152" t="s">
        <v>319</v>
      </c>
      <c r="AU140" s="152" t="s">
        <v>87</v>
      </c>
      <c r="AY140" s="13" t="s">
        <v>317</v>
      </c>
      <c r="BE140" s="153">
        <f t="shared" si="4"/>
        <v>0</v>
      </c>
      <c r="BF140" s="153">
        <f t="shared" si="5"/>
        <v>0</v>
      </c>
      <c r="BG140" s="153">
        <f t="shared" si="6"/>
        <v>0</v>
      </c>
      <c r="BH140" s="153">
        <f t="shared" si="7"/>
        <v>0</v>
      </c>
      <c r="BI140" s="153">
        <f t="shared" si="8"/>
        <v>0</v>
      </c>
      <c r="BJ140" s="13" t="s">
        <v>87</v>
      </c>
      <c r="BK140" s="153">
        <f t="shared" si="9"/>
        <v>0</v>
      </c>
      <c r="BL140" s="13" t="s">
        <v>259</v>
      </c>
      <c r="BM140" s="152" t="s">
        <v>3501</v>
      </c>
    </row>
    <row r="141" spans="2:65" s="1" customFormat="1" ht="24.15" customHeight="1">
      <c r="B141" s="139"/>
      <c r="C141" s="140" t="s">
        <v>271</v>
      </c>
      <c r="D141" s="140" t="s">
        <v>319</v>
      </c>
      <c r="E141" s="141" t="s">
        <v>3502</v>
      </c>
      <c r="F141" s="142" t="s">
        <v>3503</v>
      </c>
      <c r="G141" s="143" t="s">
        <v>433</v>
      </c>
      <c r="H141" s="144">
        <v>1</v>
      </c>
      <c r="I141" s="145"/>
      <c r="J141" s="146">
        <f t="shared" si="0"/>
        <v>0</v>
      </c>
      <c r="K141" s="147"/>
      <c r="L141" s="28"/>
      <c r="M141" s="148" t="s">
        <v>1</v>
      </c>
      <c r="N141" s="149" t="s">
        <v>41</v>
      </c>
      <c r="P141" s="150">
        <f t="shared" si="1"/>
        <v>0</v>
      </c>
      <c r="Q141" s="150">
        <v>0</v>
      </c>
      <c r="R141" s="150">
        <f t="shared" si="2"/>
        <v>0</v>
      </c>
      <c r="S141" s="150">
        <v>0</v>
      </c>
      <c r="T141" s="151">
        <f t="shared" si="3"/>
        <v>0</v>
      </c>
      <c r="AR141" s="152" t="s">
        <v>259</v>
      </c>
      <c r="AT141" s="152" t="s">
        <v>319</v>
      </c>
      <c r="AU141" s="152" t="s">
        <v>87</v>
      </c>
      <c r="AY141" s="13" t="s">
        <v>317</v>
      </c>
      <c r="BE141" s="153">
        <f t="shared" si="4"/>
        <v>0</v>
      </c>
      <c r="BF141" s="153">
        <f t="shared" si="5"/>
        <v>0</v>
      </c>
      <c r="BG141" s="153">
        <f t="shared" si="6"/>
        <v>0</v>
      </c>
      <c r="BH141" s="153">
        <f t="shared" si="7"/>
        <v>0</v>
      </c>
      <c r="BI141" s="153">
        <f t="shared" si="8"/>
        <v>0</v>
      </c>
      <c r="BJ141" s="13" t="s">
        <v>87</v>
      </c>
      <c r="BK141" s="153">
        <f t="shared" si="9"/>
        <v>0</v>
      </c>
      <c r="BL141" s="13" t="s">
        <v>259</v>
      </c>
      <c r="BM141" s="152" t="s">
        <v>3504</v>
      </c>
    </row>
    <row r="142" spans="2:65" s="1" customFormat="1" ht="24.15" customHeight="1">
      <c r="B142" s="139"/>
      <c r="C142" s="140" t="s">
        <v>274</v>
      </c>
      <c r="D142" s="140" t="s">
        <v>319</v>
      </c>
      <c r="E142" s="141" t="s">
        <v>3505</v>
      </c>
      <c r="F142" s="142" t="s">
        <v>3506</v>
      </c>
      <c r="G142" s="143" t="s">
        <v>452</v>
      </c>
      <c r="H142" s="144">
        <v>20</v>
      </c>
      <c r="I142" s="145"/>
      <c r="J142" s="146">
        <f t="shared" si="0"/>
        <v>0</v>
      </c>
      <c r="K142" s="147"/>
      <c r="L142" s="28"/>
      <c r="M142" s="148" t="s">
        <v>1</v>
      </c>
      <c r="N142" s="149" t="s">
        <v>41</v>
      </c>
      <c r="P142" s="150">
        <f t="shared" si="1"/>
        <v>0</v>
      </c>
      <c r="Q142" s="150">
        <v>0</v>
      </c>
      <c r="R142" s="150">
        <f t="shared" si="2"/>
        <v>0</v>
      </c>
      <c r="S142" s="150">
        <v>0</v>
      </c>
      <c r="T142" s="151">
        <f t="shared" si="3"/>
        <v>0</v>
      </c>
      <c r="AR142" s="152" t="s">
        <v>259</v>
      </c>
      <c r="AT142" s="152" t="s">
        <v>319</v>
      </c>
      <c r="AU142" s="152" t="s">
        <v>87</v>
      </c>
      <c r="AY142" s="13" t="s">
        <v>317</v>
      </c>
      <c r="BE142" s="153">
        <f t="shared" si="4"/>
        <v>0</v>
      </c>
      <c r="BF142" s="153">
        <f t="shared" si="5"/>
        <v>0</v>
      </c>
      <c r="BG142" s="153">
        <f t="shared" si="6"/>
        <v>0</v>
      </c>
      <c r="BH142" s="153">
        <f t="shared" si="7"/>
        <v>0</v>
      </c>
      <c r="BI142" s="153">
        <f t="shared" si="8"/>
        <v>0</v>
      </c>
      <c r="BJ142" s="13" t="s">
        <v>87</v>
      </c>
      <c r="BK142" s="153">
        <f t="shared" si="9"/>
        <v>0</v>
      </c>
      <c r="BL142" s="13" t="s">
        <v>259</v>
      </c>
      <c r="BM142" s="152" t="s">
        <v>3507</v>
      </c>
    </row>
    <row r="143" spans="2:65" s="1" customFormat="1" ht="16.5" customHeight="1">
      <c r="B143" s="139"/>
      <c r="C143" s="140" t="s">
        <v>277</v>
      </c>
      <c r="D143" s="140" t="s">
        <v>319</v>
      </c>
      <c r="E143" s="141" t="s">
        <v>3508</v>
      </c>
      <c r="F143" s="142" t="s">
        <v>3509</v>
      </c>
      <c r="G143" s="143" t="s">
        <v>452</v>
      </c>
      <c r="H143" s="144">
        <v>250</v>
      </c>
      <c r="I143" s="145"/>
      <c r="J143" s="146">
        <f t="shared" si="0"/>
        <v>0</v>
      </c>
      <c r="K143" s="147"/>
      <c r="L143" s="28"/>
      <c r="M143" s="148" t="s">
        <v>1</v>
      </c>
      <c r="N143" s="149" t="s">
        <v>41</v>
      </c>
      <c r="P143" s="150">
        <f t="shared" si="1"/>
        <v>0</v>
      </c>
      <c r="Q143" s="150">
        <v>0</v>
      </c>
      <c r="R143" s="150">
        <f t="shared" si="2"/>
        <v>0</v>
      </c>
      <c r="S143" s="150">
        <v>0</v>
      </c>
      <c r="T143" s="151">
        <f t="shared" si="3"/>
        <v>0</v>
      </c>
      <c r="AR143" s="152" t="s">
        <v>259</v>
      </c>
      <c r="AT143" s="152" t="s">
        <v>319</v>
      </c>
      <c r="AU143" s="152" t="s">
        <v>87</v>
      </c>
      <c r="AY143" s="13" t="s">
        <v>317</v>
      </c>
      <c r="BE143" s="153">
        <f t="shared" si="4"/>
        <v>0</v>
      </c>
      <c r="BF143" s="153">
        <f t="shared" si="5"/>
        <v>0</v>
      </c>
      <c r="BG143" s="153">
        <f t="shared" si="6"/>
        <v>0</v>
      </c>
      <c r="BH143" s="153">
        <f t="shared" si="7"/>
        <v>0</v>
      </c>
      <c r="BI143" s="153">
        <f t="shared" si="8"/>
        <v>0</v>
      </c>
      <c r="BJ143" s="13" t="s">
        <v>87</v>
      </c>
      <c r="BK143" s="153">
        <f t="shared" si="9"/>
        <v>0</v>
      </c>
      <c r="BL143" s="13" t="s">
        <v>259</v>
      </c>
      <c r="BM143" s="152" t="s">
        <v>3510</v>
      </c>
    </row>
    <row r="144" spans="2:65" s="1" customFormat="1" ht="16.5" customHeight="1">
      <c r="B144" s="139"/>
      <c r="C144" s="140" t="s">
        <v>280</v>
      </c>
      <c r="D144" s="140" t="s">
        <v>319</v>
      </c>
      <c r="E144" s="141" t="s">
        <v>3511</v>
      </c>
      <c r="F144" s="142" t="s">
        <v>3512</v>
      </c>
      <c r="G144" s="143" t="s">
        <v>452</v>
      </c>
      <c r="H144" s="144">
        <v>100</v>
      </c>
      <c r="I144" s="145"/>
      <c r="J144" s="146">
        <f t="shared" si="0"/>
        <v>0</v>
      </c>
      <c r="K144" s="147"/>
      <c r="L144" s="28"/>
      <c r="M144" s="148" t="s">
        <v>1</v>
      </c>
      <c r="N144" s="149" t="s">
        <v>41</v>
      </c>
      <c r="P144" s="150">
        <f t="shared" si="1"/>
        <v>0</v>
      </c>
      <c r="Q144" s="150">
        <v>0</v>
      </c>
      <c r="R144" s="150">
        <f t="shared" si="2"/>
        <v>0</v>
      </c>
      <c r="S144" s="150">
        <v>0</v>
      </c>
      <c r="T144" s="151">
        <f t="shared" si="3"/>
        <v>0</v>
      </c>
      <c r="AR144" s="152" t="s">
        <v>259</v>
      </c>
      <c r="AT144" s="152" t="s">
        <v>319</v>
      </c>
      <c r="AU144" s="152" t="s">
        <v>87</v>
      </c>
      <c r="AY144" s="13" t="s">
        <v>317</v>
      </c>
      <c r="BE144" s="153">
        <f t="shared" si="4"/>
        <v>0</v>
      </c>
      <c r="BF144" s="153">
        <f t="shared" si="5"/>
        <v>0</v>
      </c>
      <c r="BG144" s="153">
        <f t="shared" si="6"/>
        <v>0</v>
      </c>
      <c r="BH144" s="153">
        <f t="shared" si="7"/>
        <v>0</v>
      </c>
      <c r="BI144" s="153">
        <f t="shared" si="8"/>
        <v>0</v>
      </c>
      <c r="BJ144" s="13" t="s">
        <v>87</v>
      </c>
      <c r="BK144" s="153">
        <f t="shared" si="9"/>
        <v>0</v>
      </c>
      <c r="BL144" s="13" t="s">
        <v>259</v>
      </c>
      <c r="BM144" s="152" t="s">
        <v>3513</v>
      </c>
    </row>
    <row r="145" spans="2:65" s="1" customFormat="1" ht="21.75" customHeight="1">
      <c r="B145" s="139"/>
      <c r="C145" s="140" t="s">
        <v>358</v>
      </c>
      <c r="D145" s="140" t="s">
        <v>319</v>
      </c>
      <c r="E145" s="141" t="s">
        <v>3514</v>
      </c>
      <c r="F145" s="142" t="s">
        <v>3515</v>
      </c>
      <c r="G145" s="143" t="s">
        <v>433</v>
      </c>
      <c r="H145" s="144">
        <v>2</v>
      </c>
      <c r="I145" s="145"/>
      <c r="J145" s="146">
        <f t="shared" si="0"/>
        <v>0</v>
      </c>
      <c r="K145" s="147"/>
      <c r="L145" s="28"/>
      <c r="M145" s="148" t="s">
        <v>1</v>
      </c>
      <c r="N145" s="149" t="s">
        <v>41</v>
      </c>
      <c r="P145" s="150">
        <f t="shared" si="1"/>
        <v>0</v>
      </c>
      <c r="Q145" s="150">
        <v>0</v>
      </c>
      <c r="R145" s="150">
        <f t="shared" si="2"/>
        <v>0</v>
      </c>
      <c r="S145" s="150">
        <v>0</v>
      </c>
      <c r="T145" s="151">
        <f t="shared" si="3"/>
        <v>0</v>
      </c>
      <c r="AR145" s="152" t="s">
        <v>259</v>
      </c>
      <c r="AT145" s="152" t="s">
        <v>319</v>
      </c>
      <c r="AU145" s="152" t="s">
        <v>87</v>
      </c>
      <c r="AY145" s="13" t="s">
        <v>317</v>
      </c>
      <c r="BE145" s="153">
        <f t="shared" si="4"/>
        <v>0</v>
      </c>
      <c r="BF145" s="153">
        <f t="shared" si="5"/>
        <v>0</v>
      </c>
      <c r="BG145" s="153">
        <f t="shared" si="6"/>
        <v>0</v>
      </c>
      <c r="BH145" s="153">
        <f t="shared" si="7"/>
        <v>0</v>
      </c>
      <c r="BI145" s="153">
        <f t="shared" si="8"/>
        <v>0</v>
      </c>
      <c r="BJ145" s="13" t="s">
        <v>87</v>
      </c>
      <c r="BK145" s="153">
        <f t="shared" si="9"/>
        <v>0</v>
      </c>
      <c r="BL145" s="13" t="s">
        <v>259</v>
      </c>
      <c r="BM145" s="152" t="s">
        <v>3516</v>
      </c>
    </row>
    <row r="146" spans="2:65" s="1" customFormat="1" ht="16.5" customHeight="1">
      <c r="B146" s="139"/>
      <c r="C146" s="140" t="s">
        <v>362</v>
      </c>
      <c r="D146" s="140" t="s">
        <v>319</v>
      </c>
      <c r="E146" s="141" t="s">
        <v>3517</v>
      </c>
      <c r="F146" s="142" t="s">
        <v>3518</v>
      </c>
      <c r="G146" s="143" t="s">
        <v>433</v>
      </c>
      <c r="H146" s="144">
        <v>10</v>
      </c>
      <c r="I146" s="145"/>
      <c r="J146" s="146">
        <f t="shared" si="0"/>
        <v>0</v>
      </c>
      <c r="K146" s="147"/>
      <c r="L146" s="28"/>
      <c r="M146" s="148" t="s">
        <v>1</v>
      </c>
      <c r="N146" s="149" t="s">
        <v>41</v>
      </c>
      <c r="P146" s="150">
        <f t="shared" si="1"/>
        <v>0</v>
      </c>
      <c r="Q146" s="150">
        <v>0</v>
      </c>
      <c r="R146" s="150">
        <f t="shared" si="2"/>
        <v>0</v>
      </c>
      <c r="S146" s="150">
        <v>0</v>
      </c>
      <c r="T146" s="151">
        <f t="shared" si="3"/>
        <v>0</v>
      </c>
      <c r="AR146" s="152" t="s">
        <v>259</v>
      </c>
      <c r="AT146" s="152" t="s">
        <v>319</v>
      </c>
      <c r="AU146" s="152" t="s">
        <v>87</v>
      </c>
      <c r="AY146" s="13" t="s">
        <v>317</v>
      </c>
      <c r="BE146" s="153">
        <f t="shared" si="4"/>
        <v>0</v>
      </c>
      <c r="BF146" s="153">
        <f t="shared" si="5"/>
        <v>0</v>
      </c>
      <c r="BG146" s="153">
        <f t="shared" si="6"/>
        <v>0</v>
      </c>
      <c r="BH146" s="153">
        <f t="shared" si="7"/>
        <v>0</v>
      </c>
      <c r="BI146" s="153">
        <f t="shared" si="8"/>
        <v>0</v>
      </c>
      <c r="BJ146" s="13" t="s">
        <v>87</v>
      </c>
      <c r="BK146" s="153">
        <f t="shared" si="9"/>
        <v>0</v>
      </c>
      <c r="BL146" s="13" t="s">
        <v>259</v>
      </c>
      <c r="BM146" s="152" t="s">
        <v>3519</v>
      </c>
    </row>
    <row r="147" spans="2:65" s="1" customFormat="1" ht="16.5" customHeight="1">
      <c r="B147" s="139"/>
      <c r="C147" s="140" t="s">
        <v>364</v>
      </c>
      <c r="D147" s="140" t="s">
        <v>319</v>
      </c>
      <c r="E147" s="141" t="s">
        <v>3520</v>
      </c>
      <c r="F147" s="142" t="s">
        <v>3521</v>
      </c>
      <c r="G147" s="143" t="s">
        <v>433</v>
      </c>
      <c r="H147" s="144">
        <v>1</v>
      </c>
      <c r="I147" s="145"/>
      <c r="J147" s="146">
        <f t="shared" si="0"/>
        <v>0</v>
      </c>
      <c r="K147" s="147"/>
      <c r="L147" s="28"/>
      <c r="M147" s="148" t="s">
        <v>1</v>
      </c>
      <c r="N147" s="149" t="s">
        <v>41</v>
      </c>
      <c r="P147" s="150">
        <f t="shared" si="1"/>
        <v>0</v>
      </c>
      <c r="Q147" s="150">
        <v>0</v>
      </c>
      <c r="R147" s="150">
        <f t="shared" si="2"/>
        <v>0</v>
      </c>
      <c r="S147" s="150">
        <v>0</v>
      </c>
      <c r="T147" s="151">
        <f t="shared" si="3"/>
        <v>0</v>
      </c>
      <c r="AR147" s="152" t="s">
        <v>259</v>
      </c>
      <c r="AT147" s="152" t="s">
        <v>319</v>
      </c>
      <c r="AU147" s="152" t="s">
        <v>87</v>
      </c>
      <c r="AY147" s="13" t="s">
        <v>317</v>
      </c>
      <c r="BE147" s="153">
        <f t="shared" si="4"/>
        <v>0</v>
      </c>
      <c r="BF147" s="153">
        <f t="shared" si="5"/>
        <v>0</v>
      </c>
      <c r="BG147" s="153">
        <f t="shared" si="6"/>
        <v>0</v>
      </c>
      <c r="BH147" s="153">
        <f t="shared" si="7"/>
        <v>0</v>
      </c>
      <c r="BI147" s="153">
        <f t="shared" si="8"/>
        <v>0</v>
      </c>
      <c r="BJ147" s="13" t="s">
        <v>87</v>
      </c>
      <c r="BK147" s="153">
        <f t="shared" si="9"/>
        <v>0</v>
      </c>
      <c r="BL147" s="13" t="s">
        <v>259</v>
      </c>
      <c r="BM147" s="152" t="s">
        <v>3522</v>
      </c>
    </row>
    <row r="148" spans="2:65" s="1" customFormat="1" ht="21.75" customHeight="1">
      <c r="B148" s="139"/>
      <c r="C148" s="140" t="s">
        <v>368</v>
      </c>
      <c r="D148" s="140" t="s">
        <v>319</v>
      </c>
      <c r="E148" s="141" t="s">
        <v>3523</v>
      </c>
      <c r="F148" s="142" t="s">
        <v>3524</v>
      </c>
      <c r="G148" s="143" t="s">
        <v>433</v>
      </c>
      <c r="H148" s="144">
        <v>1</v>
      </c>
      <c r="I148" s="145"/>
      <c r="J148" s="146">
        <f t="shared" si="0"/>
        <v>0</v>
      </c>
      <c r="K148" s="147"/>
      <c r="L148" s="28"/>
      <c r="M148" s="148" t="s">
        <v>1</v>
      </c>
      <c r="N148" s="149" t="s">
        <v>41</v>
      </c>
      <c r="P148" s="150">
        <f t="shared" si="1"/>
        <v>0</v>
      </c>
      <c r="Q148" s="150">
        <v>0</v>
      </c>
      <c r="R148" s="150">
        <f t="shared" si="2"/>
        <v>0</v>
      </c>
      <c r="S148" s="150">
        <v>0</v>
      </c>
      <c r="T148" s="151">
        <f t="shared" si="3"/>
        <v>0</v>
      </c>
      <c r="AR148" s="152" t="s">
        <v>259</v>
      </c>
      <c r="AT148" s="152" t="s">
        <v>319</v>
      </c>
      <c r="AU148" s="152" t="s">
        <v>87</v>
      </c>
      <c r="AY148" s="13" t="s">
        <v>317</v>
      </c>
      <c r="BE148" s="153">
        <f t="shared" si="4"/>
        <v>0</v>
      </c>
      <c r="BF148" s="153">
        <f t="shared" si="5"/>
        <v>0</v>
      </c>
      <c r="BG148" s="153">
        <f t="shared" si="6"/>
        <v>0</v>
      </c>
      <c r="BH148" s="153">
        <f t="shared" si="7"/>
        <v>0</v>
      </c>
      <c r="BI148" s="153">
        <f t="shared" si="8"/>
        <v>0</v>
      </c>
      <c r="BJ148" s="13" t="s">
        <v>87</v>
      </c>
      <c r="BK148" s="153">
        <f t="shared" si="9"/>
        <v>0</v>
      </c>
      <c r="BL148" s="13" t="s">
        <v>259</v>
      </c>
      <c r="BM148" s="152" t="s">
        <v>3525</v>
      </c>
    </row>
    <row r="149" spans="2:65" s="1" customFormat="1" ht="21.75" customHeight="1">
      <c r="B149" s="139"/>
      <c r="C149" s="140" t="s">
        <v>372</v>
      </c>
      <c r="D149" s="140" t="s">
        <v>319</v>
      </c>
      <c r="E149" s="141" t="s">
        <v>3526</v>
      </c>
      <c r="F149" s="142" t="s">
        <v>3527</v>
      </c>
      <c r="G149" s="143" t="s">
        <v>433</v>
      </c>
      <c r="H149" s="144">
        <v>6</v>
      </c>
      <c r="I149" s="145"/>
      <c r="J149" s="146">
        <f t="shared" si="0"/>
        <v>0</v>
      </c>
      <c r="K149" s="147"/>
      <c r="L149" s="28"/>
      <c r="M149" s="148" t="s">
        <v>1</v>
      </c>
      <c r="N149" s="149" t="s">
        <v>41</v>
      </c>
      <c r="P149" s="150">
        <f t="shared" si="1"/>
        <v>0</v>
      </c>
      <c r="Q149" s="150">
        <v>0</v>
      </c>
      <c r="R149" s="150">
        <f t="shared" si="2"/>
        <v>0</v>
      </c>
      <c r="S149" s="150">
        <v>0</v>
      </c>
      <c r="T149" s="151">
        <f t="shared" si="3"/>
        <v>0</v>
      </c>
      <c r="AR149" s="152" t="s">
        <v>259</v>
      </c>
      <c r="AT149" s="152" t="s">
        <v>319</v>
      </c>
      <c r="AU149" s="152" t="s">
        <v>87</v>
      </c>
      <c r="AY149" s="13" t="s">
        <v>317</v>
      </c>
      <c r="BE149" s="153">
        <f t="shared" si="4"/>
        <v>0</v>
      </c>
      <c r="BF149" s="153">
        <f t="shared" si="5"/>
        <v>0</v>
      </c>
      <c r="BG149" s="153">
        <f t="shared" si="6"/>
        <v>0</v>
      </c>
      <c r="BH149" s="153">
        <f t="shared" si="7"/>
        <v>0</v>
      </c>
      <c r="BI149" s="153">
        <f t="shared" si="8"/>
        <v>0</v>
      </c>
      <c r="BJ149" s="13" t="s">
        <v>87</v>
      </c>
      <c r="BK149" s="153">
        <f t="shared" si="9"/>
        <v>0</v>
      </c>
      <c r="BL149" s="13" t="s">
        <v>259</v>
      </c>
      <c r="BM149" s="152" t="s">
        <v>3528</v>
      </c>
    </row>
    <row r="150" spans="2:65" s="1" customFormat="1" ht="16.5" customHeight="1">
      <c r="B150" s="139"/>
      <c r="C150" s="140" t="s">
        <v>377</v>
      </c>
      <c r="D150" s="140" t="s">
        <v>319</v>
      </c>
      <c r="E150" s="141" t="s">
        <v>3529</v>
      </c>
      <c r="F150" s="142" t="s">
        <v>3530</v>
      </c>
      <c r="G150" s="143" t="s">
        <v>433</v>
      </c>
      <c r="H150" s="144">
        <v>33</v>
      </c>
      <c r="I150" s="145"/>
      <c r="J150" s="146">
        <f t="shared" si="0"/>
        <v>0</v>
      </c>
      <c r="K150" s="147"/>
      <c r="L150" s="28"/>
      <c r="M150" s="148" t="s">
        <v>1</v>
      </c>
      <c r="N150" s="149" t="s">
        <v>41</v>
      </c>
      <c r="P150" s="150">
        <f t="shared" si="1"/>
        <v>0</v>
      </c>
      <c r="Q150" s="150">
        <v>0</v>
      </c>
      <c r="R150" s="150">
        <f t="shared" si="2"/>
        <v>0</v>
      </c>
      <c r="S150" s="150">
        <v>0</v>
      </c>
      <c r="T150" s="151">
        <f t="shared" si="3"/>
        <v>0</v>
      </c>
      <c r="AR150" s="152" t="s">
        <v>259</v>
      </c>
      <c r="AT150" s="152" t="s">
        <v>319</v>
      </c>
      <c r="AU150" s="152" t="s">
        <v>87</v>
      </c>
      <c r="AY150" s="13" t="s">
        <v>317</v>
      </c>
      <c r="BE150" s="153">
        <f t="shared" si="4"/>
        <v>0</v>
      </c>
      <c r="BF150" s="153">
        <f t="shared" si="5"/>
        <v>0</v>
      </c>
      <c r="BG150" s="153">
        <f t="shared" si="6"/>
        <v>0</v>
      </c>
      <c r="BH150" s="153">
        <f t="shared" si="7"/>
        <v>0</v>
      </c>
      <c r="BI150" s="153">
        <f t="shared" si="8"/>
        <v>0</v>
      </c>
      <c r="BJ150" s="13" t="s">
        <v>87</v>
      </c>
      <c r="BK150" s="153">
        <f t="shared" si="9"/>
        <v>0</v>
      </c>
      <c r="BL150" s="13" t="s">
        <v>259</v>
      </c>
      <c r="BM150" s="152" t="s">
        <v>3531</v>
      </c>
    </row>
    <row r="151" spans="2:65" s="1" customFormat="1" ht="16.5" customHeight="1">
      <c r="B151" s="139"/>
      <c r="C151" s="140" t="s">
        <v>383</v>
      </c>
      <c r="D151" s="140" t="s">
        <v>319</v>
      </c>
      <c r="E151" s="141" t="s">
        <v>3532</v>
      </c>
      <c r="F151" s="142" t="s">
        <v>3533</v>
      </c>
      <c r="G151" s="143" t="s">
        <v>433</v>
      </c>
      <c r="H151" s="144">
        <v>10</v>
      </c>
      <c r="I151" s="145"/>
      <c r="J151" s="146">
        <f t="shared" si="0"/>
        <v>0</v>
      </c>
      <c r="K151" s="147"/>
      <c r="L151" s="28"/>
      <c r="M151" s="148" t="s">
        <v>1</v>
      </c>
      <c r="N151" s="149" t="s">
        <v>41</v>
      </c>
      <c r="P151" s="150">
        <f t="shared" si="1"/>
        <v>0</v>
      </c>
      <c r="Q151" s="150">
        <v>0</v>
      </c>
      <c r="R151" s="150">
        <f t="shared" si="2"/>
        <v>0</v>
      </c>
      <c r="S151" s="150">
        <v>0</v>
      </c>
      <c r="T151" s="151">
        <f t="shared" si="3"/>
        <v>0</v>
      </c>
      <c r="AR151" s="152" t="s">
        <v>259</v>
      </c>
      <c r="AT151" s="152" t="s">
        <v>319</v>
      </c>
      <c r="AU151" s="152" t="s">
        <v>87</v>
      </c>
      <c r="AY151" s="13" t="s">
        <v>317</v>
      </c>
      <c r="BE151" s="153">
        <f t="shared" si="4"/>
        <v>0</v>
      </c>
      <c r="BF151" s="153">
        <f t="shared" si="5"/>
        <v>0</v>
      </c>
      <c r="BG151" s="153">
        <f t="shared" si="6"/>
        <v>0</v>
      </c>
      <c r="BH151" s="153">
        <f t="shared" si="7"/>
        <v>0</v>
      </c>
      <c r="BI151" s="153">
        <f t="shared" si="8"/>
        <v>0</v>
      </c>
      <c r="BJ151" s="13" t="s">
        <v>87</v>
      </c>
      <c r="BK151" s="153">
        <f t="shared" si="9"/>
        <v>0</v>
      </c>
      <c r="BL151" s="13" t="s">
        <v>259</v>
      </c>
      <c r="BM151" s="152" t="s">
        <v>3534</v>
      </c>
    </row>
    <row r="152" spans="2:65" s="1" customFormat="1" ht="16.5" customHeight="1">
      <c r="B152" s="139"/>
      <c r="C152" s="140" t="s">
        <v>385</v>
      </c>
      <c r="D152" s="140" t="s">
        <v>319</v>
      </c>
      <c r="E152" s="141" t="s">
        <v>3535</v>
      </c>
      <c r="F152" s="142" t="s">
        <v>3536</v>
      </c>
      <c r="G152" s="143" t="s">
        <v>433</v>
      </c>
      <c r="H152" s="144">
        <v>52</v>
      </c>
      <c r="I152" s="145"/>
      <c r="J152" s="146">
        <f t="shared" si="0"/>
        <v>0</v>
      </c>
      <c r="K152" s="147"/>
      <c r="L152" s="28"/>
      <c r="M152" s="148" t="s">
        <v>1</v>
      </c>
      <c r="N152" s="149" t="s">
        <v>41</v>
      </c>
      <c r="P152" s="150">
        <f t="shared" si="1"/>
        <v>0</v>
      </c>
      <c r="Q152" s="150">
        <v>0</v>
      </c>
      <c r="R152" s="150">
        <f t="shared" si="2"/>
        <v>0</v>
      </c>
      <c r="S152" s="150">
        <v>0</v>
      </c>
      <c r="T152" s="151">
        <f t="shared" si="3"/>
        <v>0</v>
      </c>
      <c r="AR152" s="152" t="s">
        <v>259</v>
      </c>
      <c r="AT152" s="152" t="s">
        <v>319</v>
      </c>
      <c r="AU152" s="152" t="s">
        <v>87</v>
      </c>
      <c r="AY152" s="13" t="s">
        <v>317</v>
      </c>
      <c r="BE152" s="153">
        <f t="shared" si="4"/>
        <v>0</v>
      </c>
      <c r="BF152" s="153">
        <f t="shared" si="5"/>
        <v>0</v>
      </c>
      <c r="BG152" s="153">
        <f t="shared" si="6"/>
        <v>0</v>
      </c>
      <c r="BH152" s="153">
        <f t="shared" si="7"/>
        <v>0</v>
      </c>
      <c r="BI152" s="153">
        <f t="shared" si="8"/>
        <v>0</v>
      </c>
      <c r="BJ152" s="13" t="s">
        <v>87</v>
      </c>
      <c r="BK152" s="153">
        <f t="shared" si="9"/>
        <v>0</v>
      </c>
      <c r="BL152" s="13" t="s">
        <v>259</v>
      </c>
      <c r="BM152" s="152" t="s">
        <v>3537</v>
      </c>
    </row>
    <row r="153" spans="2:65" s="1" customFormat="1" ht="16.5" customHeight="1">
      <c r="B153" s="139"/>
      <c r="C153" s="140" t="s">
        <v>7</v>
      </c>
      <c r="D153" s="140" t="s">
        <v>319</v>
      </c>
      <c r="E153" s="141" t="s">
        <v>3538</v>
      </c>
      <c r="F153" s="142" t="s">
        <v>3539</v>
      </c>
      <c r="G153" s="143" t="s">
        <v>452</v>
      </c>
      <c r="H153" s="144">
        <v>20</v>
      </c>
      <c r="I153" s="145"/>
      <c r="J153" s="146">
        <f t="shared" si="0"/>
        <v>0</v>
      </c>
      <c r="K153" s="147"/>
      <c r="L153" s="28"/>
      <c r="M153" s="148" t="s">
        <v>1</v>
      </c>
      <c r="N153" s="149" t="s">
        <v>41</v>
      </c>
      <c r="P153" s="150">
        <f t="shared" si="1"/>
        <v>0</v>
      </c>
      <c r="Q153" s="150">
        <v>0</v>
      </c>
      <c r="R153" s="150">
        <f t="shared" si="2"/>
        <v>0</v>
      </c>
      <c r="S153" s="150">
        <v>0</v>
      </c>
      <c r="T153" s="151">
        <f t="shared" si="3"/>
        <v>0</v>
      </c>
      <c r="AR153" s="152" t="s">
        <v>259</v>
      </c>
      <c r="AT153" s="152" t="s">
        <v>319</v>
      </c>
      <c r="AU153" s="152" t="s">
        <v>87</v>
      </c>
      <c r="AY153" s="13" t="s">
        <v>317</v>
      </c>
      <c r="BE153" s="153">
        <f t="shared" si="4"/>
        <v>0</v>
      </c>
      <c r="BF153" s="153">
        <f t="shared" si="5"/>
        <v>0</v>
      </c>
      <c r="BG153" s="153">
        <f t="shared" si="6"/>
        <v>0</v>
      </c>
      <c r="BH153" s="153">
        <f t="shared" si="7"/>
        <v>0</v>
      </c>
      <c r="BI153" s="153">
        <f t="shared" si="8"/>
        <v>0</v>
      </c>
      <c r="BJ153" s="13" t="s">
        <v>87</v>
      </c>
      <c r="BK153" s="153">
        <f t="shared" si="9"/>
        <v>0</v>
      </c>
      <c r="BL153" s="13" t="s">
        <v>259</v>
      </c>
      <c r="BM153" s="152" t="s">
        <v>3540</v>
      </c>
    </row>
    <row r="154" spans="2:65" s="1" customFormat="1" ht="16.5" customHeight="1">
      <c r="B154" s="139"/>
      <c r="C154" s="140" t="s">
        <v>388</v>
      </c>
      <c r="D154" s="140" t="s">
        <v>319</v>
      </c>
      <c r="E154" s="141" t="s">
        <v>3541</v>
      </c>
      <c r="F154" s="142" t="s">
        <v>3542</v>
      </c>
      <c r="G154" s="143" t="s">
        <v>452</v>
      </c>
      <c r="H154" s="144">
        <v>50</v>
      </c>
      <c r="I154" s="145"/>
      <c r="J154" s="146">
        <f t="shared" si="0"/>
        <v>0</v>
      </c>
      <c r="K154" s="147"/>
      <c r="L154" s="28"/>
      <c r="M154" s="148" t="s">
        <v>1</v>
      </c>
      <c r="N154" s="149" t="s">
        <v>41</v>
      </c>
      <c r="P154" s="150">
        <f t="shared" si="1"/>
        <v>0</v>
      </c>
      <c r="Q154" s="150">
        <v>0</v>
      </c>
      <c r="R154" s="150">
        <f t="shared" si="2"/>
        <v>0</v>
      </c>
      <c r="S154" s="150">
        <v>0</v>
      </c>
      <c r="T154" s="151">
        <f t="shared" si="3"/>
        <v>0</v>
      </c>
      <c r="AR154" s="152" t="s">
        <v>259</v>
      </c>
      <c r="AT154" s="152" t="s">
        <v>319</v>
      </c>
      <c r="AU154" s="152" t="s">
        <v>87</v>
      </c>
      <c r="AY154" s="13" t="s">
        <v>317</v>
      </c>
      <c r="BE154" s="153">
        <f t="shared" si="4"/>
        <v>0</v>
      </c>
      <c r="BF154" s="153">
        <f t="shared" si="5"/>
        <v>0</v>
      </c>
      <c r="BG154" s="153">
        <f t="shared" si="6"/>
        <v>0</v>
      </c>
      <c r="BH154" s="153">
        <f t="shared" si="7"/>
        <v>0</v>
      </c>
      <c r="BI154" s="153">
        <f t="shared" si="8"/>
        <v>0</v>
      </c>
      <c r="BJ154" s="13" t="s">
        <v>87</v>
      </c>
      <c r="BK154" s="153">
        <f t="shared" si="9"/>
        <v>0</v>
      </c>
      <c r="BL154" s="13" t="s">
        <v>259</v>
      </c>
      <c r="BM154" s="152" t="s">
        <v>3543</v>
      </c>
    </row>
    <row r="155" spans="2:65" s="11" customFormat="1" ht="22.8" customHeight="1">
      <c r="B155" s="127"/>
      <c r="D155" s="128" t="s">
        <v>74</v>
      </c>
      <c r="E155" s="137" t="s">
        <v>546</v>
      </c>
      <c r="F155" s="137" t="s">
        <v>3544</v>
      </c>
      <c r="I155" s="130"/>
      <c r="J155" s="138">
        <f>BK155</f>
        <v>0</v>
      </c>
      <c r="L155" s="127"/>
      <c r="M155" s="132"/>
      <c r="P155" s="133">
        <f>P156</f>
        <v>0</v>
      </c>
      <c r="R155" s="133">
        <f>R156</f>
        <v>0</v>
      </c>
      <c r="T155" s="134">
        <f>T156</f>
        <v>0</v>
      </c>
      <c r="AR155" s="128" t="s">
        <v>82</v>
      </c>
      <c r="AT155" s="135" t="s">
        <v>74</v>
      </c>
      <c r="AU155" s="135" t="s">
        <v>82</v>
      </c>
      <c r="AY155" s="128" t="s">
        <v>317</v>
      </c>
      <c r="BK155" s="136">
        <f>BK156</f>
        <v>0</v>
      </c>
    </row>
    <row r="156" spans="2:65" s="1" customFormat="1" ht="66.75" customHeight="1">
      <c r="B156" s="139"/>
      <c r="C156" s="140" t="s">
        <v>392</v>
      </c>
      <c r="D156" s="140" t="s">
        <v>319</v>
      </c>
      <c r="E156" s="141" t="s">
        <v>3545</v>
      </c>
      <c r="F156" s="142" t="s">
        <v>3546</v>
      </c>
      <c r="G156" s="143" t="s">
        <v>433</v>
      </c>
      <c r="H156" s="144">
        <v>1</v>
      </c>
      <c r="I156" s="145"/>
      <c r="J156" s="146">
        <f>ROUND(I156*H156,2)</f>
        <v>0</v>
      </c>
      <c r="K156" s="147"/>
      <c r="L156" s="28"/>
      <c r="M156" s="148" t="s">
        <v>1</v>
      </c>
      <c r="N156" s="149" t="s">
        <v>41</v>
      </c>
      <c r="P156" s="150">
        <f>O156*H156</f>
        <v>0</v>
      </c>
      <c r="Q156" s="150">
        <v>0</v>
      </c>
      <c r="R156" s="150">
        <f>Q156*H156</f>
        <v>0</v>
      </c>
      <c r="S156" s="150">
        <v>0</v>
      </c>
      <c r="T156" s="151">
        <f>S156*H156</f>
        <v>0</v>
      </c>
      <c r="AR156" s="152" t="s">
        <v>259</v>
      </c>
      <c r="AT156" s="152" t="s">
        <v>319</v>
      </c>
      <c r="AU156" s="152" t="s">
        <v>87</v>
      </c>
      <c r="AY156" s="13" t="s">
        <v>317</v>
      </c>
      <c r="BE156" s="153">
        <f>IF(N156="základná",J156,0)</f>
        <v>0</v>
      </c>
      <c r="BF156" s="153">
        <f>IF(N156="znížená",J156,0)</f>
        <v>0</v>
      </c>
      <c r="BG156" s="153">
        <f>IF(N156="zákl. prenesená",J156,0)</f>
        <v>0</v>
      </c>
      <c r="BH156" s="153">
        <f>IF(N156="zníž. prenesená",J156,0)</f>
        <v>0</v>
      </c>
      <c r="BI156" s="153">
        <f>IF(N156="nulová",J156,0)</f>
        <v>0</v>
      </c>
      <c r="BJ156" s="13" t="s">
        <v>87</v>
      </c>
      <c r="BK156" s="153">
        <f>ROUND(I156*H156,2)</f>
        <v>0</v>
      </c>
      <c r="BL156" s="13" t="s">
        <v>259</v>
      </c>
      <c r="BM156" s="152" t="s">
        <v>3547</v>
      </c>
    </row>
    <row r="157" spans="2:65" s="11" customFormat="1" ht="22.8" customHeight="1">
      <c r="B157" s="127"/>
      <c r="D157" s="128" t="s">
        <v>74</v>
      </c>
      <c r="E157" s="137" t="s">
        <v>601</v>
      </c>
      <c r="F157" s="137" t="s">
        <v>2637</v>
      </c>
      <c r="I157" s="130"/>
      <c r="J157" s="138">
        <f>BK157</f>
        <v>0</v>
      </c>
      <c r="L157" s="127"/>
      <c r="M157" s="132"/>
      <c r="P157" s="133">
        <f>P158</f>
        <v>0</v>
      </c>
      <c r="R157" s="133">
        <f>R158</f>
        <v>0</v>
      </c>
      <c r="T157" s="134">
        <f>T158</f>
        <v>0</v>
      </c>
      <c r="AR157" s="128" t="s">
        <v>82</v>
      </c>
      <c r="AT157" s="135" t="s">
        <v>74</v>
      </c>
      <c r="AU157" s="135" t="s">
        <v>82</v>
      </c>
      <c r="AY157" s="128" t="s">
        <v>317</v>
      </c>
      <c r="BK157" s="136">
        <f>BK158</f>
        <v>0</v>
      </c>
    </row>
    <row r="158" spans="2:65" s="1" customFormat="1" ht="24.15" customHeight="1">
      <c r="B158" s="139"/>
      <c r="C158" s="140" t="s">
        <v>396</v>
      </c>
      <c r="D158" s="140" t="s">
        <v>319</v>
      </c>
      <c r="E158" s="141" t="s">
        <v>3548</v>
      </c>
      <c r="F158" s="142" t="s">
        <v>3549</v>
      </c>
      <c r="G158" s="143" t="s">
        <v>452</v>
      </c>
      <c r="H158" s="144">
        <v>20</v>
      </c>
      <c r="I158" s="145"/>
      <c r="J158" s="146">
        <f>ROUND(I158*H158,2)</f>
        <v>0</v>
      </c>
      <c r="K158" s="147"/>
      <c r="L158" s="28"/>
      <c r="M158" s="148" t="s">
        <v>1</v>
      </c>
      <c r="N158" s="149" t="s">
        <v>41</v>
      </c>
      <c r="P158" s="150">
        <f>O158*H158</f>
        <v>0</v>
      </c>
      <c r="Q158" s="150">
        <v>0</v>
      </c>
      <c r="R158" s="150">
        <f>Q158*H158</f>
        <v>0</v>
      </c>
      <c r="S158" s="150">
        <v>0</v>
      </c>
      <c r="T158" s="151">
        <f>S158*H158</f>
        <v>0</v>
      </c>
      <c r="AR158" s="152" t="s">
        <v>259</v>
      </c>
      <c r="AT158" s="152" t="s">
        <v>319</v>
      </c>
      <c r="AU158" s="152" t="s">
        <v>87</v>
      </c>
      <c r="AY158" s="13" t="s">
        <v>317</v>
      </c>
      <c r="BE158" s="153">
        <f>IF(N158="základná",J158,0)</f>
        <v>0</v>
      </c>
      <c r="BF158" s="153">
        <f>IF(N158="znížená",J158,0)</f>
        <v>0</v>
      </c>
      <c r="BG158" s="153">
        <f>IF(N158="zákl. prenesená",J158,0)</f>
        <v>0</v>
      </c>
      <c r="BH158" s="153">
        <f>IF(N158="zníž. prenesená",J158,0)</f>
        <v>0</v>
      </c>
      <c r="BI158" s="153">
        <f>IF(N158="nulová",J158,0)</f>
        <v>0</v>
      </c>
      <c r="BJ158" s="13" t="s">
        <v>87</v>
      </c>
      <c r="BK158" s="153">
        <f>ROUND(I158*H158,2)</f>
        <v>0</v>
      </c>
      <c r="BL158" s="13" t="s">
        <v>259</v>
      </c>
      <c r="BM158" s="152" t="s">
        <v>3550</v>
      </c>
    </row>
    <row r="159" spans="2:65" s="11" customFormat="1" ht="22.8" customHeight="1">
      <c r="B159" s="127"/>
      <c r="D159" s="128" t="s">
        <v>74</v>
      </c>
      <c r="E159" s="137" t="s">
        <v>594</v>
      </c>
      <c r="F159" s="137" t="s">
        <v>3551</v>
      </c>
      <c r="I159" s="130"/>
      <c r="J159" s="138">
        <f>BK159</f>
        <v>0</v>
      </c>
      <c r="L159" s="127"/>
      <c r="M159" s="132"/>
      <c r="P159" s="133">
        <f>SUM(P160:P169)</f>
        <v>0</v>
      </c>
      <c r="R159" s="133">
        <f>SUM(R160:R169)</f>
        <v>0</v>
      </c>
      <c r="T159" s="134">
        <f>SUM(T160:T169)</f>
        <v>0</v>
      </c>
      <c r="AR159" s="128" t="s">
        <v>82</v>
      </c>
      <c r="AT159" s="135" t="s">
        <v>74</v>
      </c>
      <c r="AU159" s="135" t="s">
        <v>82</v>
      </c>
      <c r="AY159" s="128" t="s">
        <v>317</v>
      </c>
      <c r="BK159" s="136">
        <f>SUM(BK160:BK169)</f>
        <v>0</v>
      </c>
    </row>
    <row r="160" spans="2:65" s="1" customFormat="1" ht="24.15" customHeight="1">
      <c r="B160" s="139"/>
      <c r="C160" s="140" t="s">
        <v>398</v>
      </c>
      <c r="D160" s="140" t="s">
        <v>319</v>
      </c>
      <c r="E160" s="141" t="s">
        <v>3552</v>
      </c>
      <c r="F160" s="142" t="s">
        <v>3553</v>
      </c>
      <c r="G160" s="143" t="s">
        <v>452</v>
      </c>
      <c r="H160" s="144">
        <v>40</v>
      </c>
      <c r="I160" s="145"/>
      <c r="J160" s="146">
        <f t="shared" ref="J160:J169" si="10">ROUND(I160*H160,2)</f>
        <v>0</v>
      </c>
      <c r="K160" s="147"/>
      <c r="L160" s="28"/>
      <c r="M160" s="148" t="s">
        <v>1</v>
      </c>
      <c r="N160" s="149" t="s">
        <v>41</v>
      </c>
      <c r="P160" s="150">
        <f t="shared" ref="P160:P169" si="11">O160*H160</f>
        <v>0</v>
      </c>
      <c r="Q160" s="150">
        <v>0</v>
      </c>
      <c r="R160" s="150">
        <f t="shared" ref="R160:R169" si="12">Q160*H160</f>
        <v>0</v>
      </c>
      <c r="S160" s="150">
        <v>0</v>
      </c>
      <c r="T160" s="151">
        <f t="shared" ref="T160:T169" si="13">S160*H160</f>
        <v>0</v>
      </c>
      <c r="AR160" s="152" t="s">
        <v>259</v>
      </c>
      <c r="AT160" s="152" t="s">
        <v>319</v>
      </c>
      <c r="AU160" s="152" t="s">
        <v>87</v>
      </c>
      <c r="AY160" s="13" t="s">
        <v>317</v>
      </c>
      <c r="BE160" s="153">
        <f t="shared" ref="BE160:BE169" si="14">IF(N160="základná",J160,0)</f>
        <v>0</v>
      </c>
      <c r="BF160" s="153">
        <f t="shared" ref="BF160:BF169" si="15">IF(N160="znížená",J160,0)</f>
        <v>0</v>
      </c>
      <c r="BG160" s="153">
        <f t="shared" ref="BG160:BG169" si="16">IF(N160="zákl. prenesená",J160,0)</f>
        <v>0</v>
      </c>
      <c r="BH160" s="153">
        <f t="shared" ref="BH160:BH169" si="17">IF(N160="zníž. prenesená",J160,0)</f>
        <v>0</v>
      </c>
      <c r="BI160" s="153">
        <f t="shared" ref="BI160:BI169" si="18">IF(N160="nulová",J160,0)</f>
        <v>0</v>
      </c>
      <c r="BJ160" s="13" t="s">
        <v>87</v>
      </c>
      <c r="BK160" s="153">
        <f t="shared" ref="BK160:BK169" si="19">ROUND(I160*H160,2)</f>
        <v>0</v>
      </c>
      <c r="BL160" s="13" t="s">
        <v>259</v>
      </c>
      <c r="BM160" s="152" t="s">
        <v>3554</v>
      </c>
    </row>
    <row r="161" spans="2:65" s="1" customFormat="1" ht="16.5" customHeight="1">
      <c r="B161" s="139"/>
      <c r="C161" s="140" t="s">
        <v>402</v>
      </c>
      <c r="D161" s="140" t="s">
        <v>319</v>
      </c>
      <c r="E161" s="141" t="s">
        <v>3555</v>
      </c>
      <c r="F161" s="142" t="s">
        <v>3556</v>
      </c>
      <c r="G161" s="143" t="s">
        <v>452</v>
      </c>
      <c r="H161" s="144">
        <v>80</v>
      </c>
      <c r="I161" s="145"/>
      <c r="J161" s="146">
        <f t="shared" si="10"/>
        <v>0</v>
      </c>
      <c r="K161" s="147"/>
      <c r="L161" s="28"/>
      <c r="M161" s="148" t="s">
        <v>1</v>
      </c>
      <c r="N161" s="149" t="s">
        <v>41</v>
      </c>
      <c r="P161" s="150">
        <f t="shared" si="11"/>
        <v>0</v>
      </c>
      <c r="Q161" s="150">
        <v>0</v>
      </c>
      <c r="R161" s="150">
        <f t="shared" si="12"/>
        <v>0</v>
      </c>
      <c r="S161" s="150">
        <v>0</v>
      </c>
      <c r="T161" s="151">
        <f t="shared" si="13"/>
        <v>0</v>
      </c>
      <c r="AR161" s="152" t="s">
        <v>259</v>
      </c>
      <c r="AT161" s="152" t="s">
        <v>319</v>
      </c>
      <c r="AU161" s="152" t="s">
        <v>87</v>
      </c>
      <c r="AY161" s="13" t="s">
        <v>317</v>
      </c>
      <c r="BE161" s="153">
        <f t="shared" si="14"/>
        <v>0</v>
      </c>
      <c r="BF161" s="153">
        <f t="shared" si="15"/>
        <v>0</v>
      </c>
      <c r="BG161" s="153">
        <f t="shared" si="16"/>
        <v>0</v>
      </c>
      <c r="BH161" s="153">
        <f t="shared" si="17"/>
        <v>0</v>
      </c>
      <c r="BI161" s="153">
        <f t="shared" si="18"/>
        <v>0</v>
      </c>
      <c r="BJ161" s="13" t="s">
        <v>87</v>
      </c>
      <c r="BK161" s="153">
        <f t="shared" si="19"/>
        <v>0</v>
      </c>
      <c r="BL161" s="13" t="s">
        <v>259</v>
      </c>
      <c r="BM161" s="152" t="s">
        <v>3557</v>
      </c>
    </row>
    <row r="162" spans="2:65" s="1" customFormat="1" ht="16.5" customHeight="1">
      <c r="B162" s="139"/>
      <c r="C162" s="140" t="s">
        <v>408</v>
      </c>
      <c r="D162" s="140" t="s">
        <v>319</v>
      </c>
      <c r="E162" s="141" t="s">
        <v>3558</v>
      </c>
      <c r="F162" s="142" t="s">
        <v>3559</v>
      </c>
      <c r="G162" s="143" t="s">
        <v>452</v>
      </c>
      <c r="H162" s="144">
        <v>30</v>
      </c>
      <c r="I162" s="145"/>
      <c r="J162" s="146">
        <f t="shared" si="10"/>
        <v>0</v>
      </c>
      <c r="K162" s="147"/>
      <c r="L162" s="28"/>
      <c r="M162" s="148" t="s">
        <v>1</v>
      </c>
      <c r="N162" s="149" t="s">
        <v>41</v>
      </c>
      <c r="P162" s="150">
        <f t="shared" si="11"/>
        <v>0</v>
      </c>
      <c r="Q162" s="150">
        <v>0</v>
      </c>
      <c r="R162" s="150">
        <f t="shared" si="12"/>
        <v>0</v>
      </c>
      <c r="S162" s="150">
        <v>0</v>
      </c>
      <c r="T162" s="151">
        <f t="shared" si="13"/>
        <v>0</v>
      </c>
      <c r="AR162" s="152" t="s">
        <v>259</v>
      </c>
      <c r="AT162" s="152" t="s">
        <v>319</v>
      </c>
      <c r="AU162" s="152" t="s">
        <v>87</v>
      </c>
      <c r="AY162" s="13" t="s">
        <v>317</v>
      </c>
      <c r="BE162" s="153">
        <f t="shared" si="14"/>
        <v>0</v>
      </c>
      <c r="BF162" s="153">
        <f t="shared" si="15"/>
        <v>0</v>
      </c>
      <c r="BG162" s="153">
        <f t="shared" si="16"/>
        <v>0</v>
      </c>
      <c r="BH162" s="153">
        <f t="shared" si="17"/>
        <v>0</v>
      </c>
      <c r="BI162" s="153">
        <f t="shared" si="18"/>
        <v>0</v>
      </c>
      <c r="BJ162" s="13" t="s">
        <v>87</v>
      </c>
      <c r="BK162" s="153">
        <f t="shared" si="19"/>
        <v>0</v>
      </c>
      <c r="BL162" s="13" t="s">
        <v>259</v>
      </c>
      <c r="BM162" s="152" t="s">
        <v>3560</v>
      </c>
    </row>
    <row r="163" spans="2:65" s="1" customFormat="1" ht="16.5" customHeight="1">
      <c r="B163" s="139"/>
      <c r="C163" s="140" t="s">
        <v>410</v>
      </c>
      <c r="D163" s="140" t="s">
        <v>319</v>
      </c>
      <c r="E163" s="141" t="s">
        <v>3561</v>
      </c>
      <c r="F163" s="142" t="s">
        <v>3562</v>
      </c>
      <c r="G163" s="143" t="s">
        <v>433</v>
      </c>
      <c r="H163" s="144">
        <v>10</v>
      </c>
      <c r="I163" s="145"/>
      <c r="J163" s="146">
        <f t="shared" si="10"/>
        <v>0</v>
      </c>
      <c r="K163" s="147"/>
      <c r="L163" s="28"/>
      <c r="M163" s="148" t="s">
        <v>1</v>
      </c>
      <c r="N163" s="149" t="s">
        <v>41</v>
      </c>
      <c r="P163" s="150">
        <f t="shared" si="11"/>
        <v>0</v>
      </c>
      <c r="Q163" s="150">
        <v>0</v>
      </c>
      <c r="R163" s="150">
        <f t="shared" si="12"/>
        <v>0</v>
      </c>
      <c r="S163" s="150">
        <v>0</v>
      </c>
      <c r="T163" s="151">
        <f t="shared" si="13"/>
        <v>0</v>
      </c>
      <c r="AR163" s="152" t="s">
        <v>259</v>
      </c>
      <c r="AT163" s="152" t="s">
        <v>319</v>
      </c>
      <c r="AU163" s="152" t="s">
        <v>87</v>
      </c>
      <c r="AY163" s="13" t="s">
        <v>317</v>
      </c>
      <c r="BE163" s="153">
        <f t="shared" si="14"/>
        <v>0</v>
      </c>
      <c r="BF163" s="153">
        <f t="shared" si="15"/>
        <v>0</v>
      </c>
      <c r="BG163" s="153">
        <f t="shared" si="16"/>
        <v>0</v>
      </c>
      <c r="BH163" s="153">
        <f t="shared" si="17"/>
        <v>0</v>
      </c>
      <c r="BI163" s="153">
        <f t="shared" si="18"/>
        <v>0</v>
      </c>
      <c r="BJ163" s="13" t="s">
        <v>87</v>
      </c>
      <c r="BK163" s="153">
        <f t="shared" si="19"/>
        <v>0</v>
      </c>
      <c r="BL163" s="13" t="s">
        <v>259</v>
      </c>
      <c r="BM163" s="152" t="s">
        <v>3563</v>
      </c>
    </row>
    <row r="164" spans="2:65" s="1" customFormat="1" ht="16.5" customHeight="1">
      <c r="B164" s="139"/>
      <c r="C164" s="140" t="s">
        <v>412</v>
      </c>
      <c r="D164" s="140" t="s">
        <v>319</v>
      </c>
      <c r="E164" s="141" t="s">
        <v>3564</v>
      </c>
      <c r="F164" s="142" t="s">
        <v>3565</v>
      </c>
      <c r="G164" s="143" t="s">
        <v>433</v>
      </c>
      <c r="H164" s="144">
        <v>2</v>
      </c>
      <c r="I164" s="145"/>
      <c r="J164" s="146">
        <f t="shared" si="10"/>
        <v>0</v>
      </c>
      <c r="K164" s="147"/>
      <c r="L164" s="28"/>
      <c r="M164" s="148" t="s">
        <v>1</v>
      </c>
      <c r="N164" s="149" t="s">
        <v>41</v>
      </c>
      <c r="P164" s="150">
        <f t="shared" si="11"/>
        <v>0</v>
      </c>
      <c r="Q164" s="150">
        <v>0</v>
      </c>
      <c r="R164" s="150">
        <f t="shared" si="12"/>
        <v>0</v>
      </c>
      <c r="S164" s="150">
        <v>0</v>
      </c>
      <c r="T164" s="151">
        <f t="shared" si="13"/>
        <v>0</v>
      </c>
      <c r="AR164" s="152" t="s">
        <v>259</v>
      </c>
      <c r="AT164" s="152" t="s">
        <v>319</v>
      </c>
      <c r="AU164" s="152" t="s">
        <v>87</v>
      </c>
      <c r="AY164" s="13" t="s">
        <v>317</v>
      </c>
      <c r="BE164" s="153">
        <f t="shared" si="14"/>
        <v>0</v>
      </c>
      <c r="BF164" s="153">
        <f t="shared" si="15"/>
        <v>0</v>
      </c>
      <c r="BG164" s="153">
        <f t="shared" si="16"/>
        <v>0</v>
      </c>
      <c r="BH164" s="153">
        <f t="shared" si="17"/>
        <v>0</v>
      </c>
      <c r="BI164" s="153">
        <f t="shared" si="18"/>
        <v>0</v>
      </c>
      <c r="BJ164" s="13" t="s">
        <v>87</v>
      </c>
      <c r="BK164" s="153">
        <f t="shared" si="19"/>
        <v>0</v>
      </c>
      <c r="BL164" s="13" t="s">
        <v>259</v>
      </c>
      <c r="BM164" s="152" t="s">
        <v>3566</v>
      </c>
    </row>
    <row r="165" spans="2:65" s="1" customFormat="1" ht="21.75" customHeight="1">
      <c r="B165" s="139"/>
      <c r="C165" s="140" t="s">
        <v>414</v>
      </c>
      <c r="D165" s="140" t="s">
        <v>319</v>
      </c>
      <c r="E165" s="141" t="s">
        <v>3567</v>
      </c>
      <c r="F165" s="142" t="s">
        <v>3568</v>
      </c>
      <c r="G165" s="143" t="s">
        <v>433</v>
      </c>
      <c r="H165" s="144">
        <v>4</v>
      </c>
      <c r="I165" s="145"/>
      <c r="J165" s="146">
        <f t="shared" si="10"/>
        <v>0</v>
      </c>
      <c r="K165" s="147"/>
      <c r="L165" s="28"/>
      <c r="M165" s="148" t="s">
        <v>1</v>
      </c>
      <c r="N165" s="149" t="s">
        <v>41</v>
      </c>
      <c r="P165" s="150">
        <f t="shared" si="11"/>
        <v>0</v>
      </c>
      <c r="Q165" s="150">
        <v>0</v>
      </c>
      <c r="R165" s="150">
        <f t="shared" si="12"/>
        <v>0</v>
      </c>
      <c r="S165" s="150">
        <v>0</v>
      </c>
      <c r="T165" s="151">
        <f t="shared" si="13"/>
        <v>0</v>
      </c>
      <c r="AR165" s="152" t="s">
        <v>259</v>
      </c>
      <c r="AT165" s="152" t="s">
        <v>319</v>
      </c>
      <c r="AU165" s="152" t="s">
        <v>87</v>
      </c>
      <c r="AY165" s="13" t="s">
        <v>317</v>
      </c>
      <c r="BE165" s="153">
        <f t="shared" si="14"/>
        <v>0</v>
      </c>
      <c r="BF165" s="153">
        <f t="shared" si="15"/>
        <v>0</v>
      </c>
      <c r="BG165" s="153">
        <f t="shared" si="16"/>
        <v>0</v>
      </c>
      <c r="BH165" s="153">
        <f t="shared" si="17"/>
        <v>0</v>
      </c>
      <c r="BI165" s="153">
        <f t="shared" si="18"/>
        <v>0</v>
      </c>
      <c r="BJ165" s="13" t="s">
        <v>87</v>
      </c>
      <c r="BK165" s="153">
        <f t="shared" si="19"/>
        <v>0</v>
      </c>
      <c r="BL165" s="13" t="s">
        <v>259</v>
      </c>
      <c r="BM165" s="152" t="s">
        <v>3569</v>
      </c>
    </row>
    <row r="166" spans="2:65" s="1" customFormat="1" ht="21.75" customHeight="1">
      <c r="B166" s="139"/>
      <c r="C166" s="140" t="s">
        <v>416</v>
      </c>
      <c r="D166" s="140" t="s">
        <v>319</v>
      </c>
      <c r="E166" s="141" t="s">
        <v>3570</v>
      </c>
      <c r="F166" s="142" t="s">
        <v>3571</v>
      </c>
      <c r="G166" s="143" t="s">
        <v>433</v>
      </c>
      <c r="H166" s="144">
        <v>3</v>
      </c>
      <c r="I166" s="145"/>
      <c r="J166" s="146">
        <f t="shared" si="10"/>
        <v>0</v>
      </c>
      <c r="K166" s="147"/>
      <c r="L166" s="28"/>
      <c r="M166" s="148" t="s">
        <v>1</v>
      </c>
      <c r="N166" s="149" t="s">
        <v>41</v>
      </c>
      <c r="P166" s="150">
        <f t="shared" si="11"/>
        <v>0</v>
      </c>
      <c r="Q166" s="150">
        <v>0</v>
      </c>
      <c r="R166" s="150">
        <f t="shared" si="12"/>
        <v>0</v>
      </c>
      <c r="S166" s="150">
        <v>0</v>
      </c>
      <c r="T166" s="151">
        <f t="shared" si="13"/>
        <v>0</v>
      </c>
      <c r="AR166" s="152" t="s">
        <v>259</v>
      </c>
      <c r="AT166" s="152" t="s">
        <v>319</v>
      </c>
      <c r="AU166" s="152" t="s">
        <v>87</v>
      </c>
      <c r="AY166" s="13" t="s">
        <v>317</v>
      </c>
      <c r="BE166" s="153">
        <f t="shared" si="14"/>
        <v>0</v>
      </c>
      <c r="BF166" s="153">
        <f t="shared" si="15"/>
        <v>0</v>
      </c>
      <c r="BG166" s="153">
        <f t="shared" si="16"/>
        <v>0</v>
      </c>
      <c r="BH166" s="153">
        <f t="shared" si="17"/>
        <v>0</v>
      </c>
      <c r="BI166" s="153">
        <f t="shared" si="18"/>
        <v>0</v>
      </c>
      <c r="BJ166" s="13" t="s">
        <v>87</v>
      </c>
      <c r="BK166" s="153">
        <f t="shared" si="19"/>
        <v>0</v>
      </c>
      <c r="BL166" s="13" t="s">
        <v>259</v>
      </c>
      <c r="BM166" s="152" t="s">
        <v>3572</v>
      </c>
    </row>
    <row r="167" spans="2:65" s="1" customFormat="1" ht="16.5" customHeight="1">
      <c r="B167" s="139"/>
      <c r="C167" s="140" t="s">
        <v>418</v>
      </c>
      <c r="D167" s="140" t="s">
        <v>319</v>
      </c>
      <c r="E167" s="141" t="s">
        <v>3573</v>
      </c>
      <c r="F167" s="142" t="s">
        <v>3574</v>
      </c>
      <c r="G167" s="143" t="s">
        <v>433</v>
      </c>
      <c r="H167" s="144">
        <v>4</v>
      </c>
      <c r="I167" s="145"/>
      <c r="J167" s="146">
        <f t="shared" si="10"/>
        <v>0</v>
      </c>
      <c r="K167" s="147"/>
      <c r="L167" s="28"/>
      <c r="M167" s="148" t="s">
        <v>1</v>
      </c>
      <c r="N167" s="149" t="s">
        <v>41</v>
      </c>
      <c r="P167" s="150">
        <f t="shared" si="11"/>
        <v>0</v>
      </c>
      <c r="Q167" s="150">
        <v>0</v>
      </c>
      <c r="R167" s="150">
        <f t="shared" si="12"/>
        <v>0</v>
      </c>
      <c r="S167" s="150">
        <v>0</v>
      </c>
      <c r="T167" s="151">
        <f t="shared" si="13"/>
        <v>0</v>
      </c>
      <c r="AR167" s="152" t="s">
        <v>259</v>
      </c>
      <c r="AT167" s="152" t="s">
        <v>319</v>
      </c>
      <c r="AU167" s="152" t="s">
        <v>87</v>
      </c>
      <c r="AY167" s="13" t="s">
        <v>317</v>
      </c>
      <c r="BE167" s="153">
        <f t="shared" si="14"/>
        <v>0</v>
      </c>
      <c r="BF167" s="153">
        <f t="shared" si="15"/>
        <v>0</v>
      </c>
      <c r="BG167" s="153">
        <f t="shared" si="16"/>
        <v>0</v>
      </c>
      <c r="BH167" s="153">
        <f t="shared" si="17"/>
        <v>0</v>
      </c>
      <c r="BI167" s="153">
        <f t="shared" si="18"/>
        <v>0</v>
      </c>
      <c r="BJ167" s="13" t="s">
        <v>87</v>
      </c>
      <c r="BK167" s="153">
        <f t="shared" si="19"/>
        <v>0</v>
      </c>
      <c r="BL167" s="13" t="s">
        <v>259</v>
      </c>
      <c r="BM167" s="152" t="s">
        <v>3575</v>
      </c>
    </row>
    <row r="168" spans="2:65" s="1" customFormat="1" ht="16.5" customHeight="1">
      <c r="B168" s="139"/>
      <c r="C168" s="140" t="s">
        <v>529</v>
      </c>
      <c r="D168" s="140" t="s">
        <v>319</v>
      </c>
      <c r="E168" s="141" t="s">
        <v>3576</v>
      </c>
      <c r="F168" s="142" t="s">
        <v>3577</v>
      </c>
      <c r="G168" s="143" t="s">
        <v>433</v>
      </c>
      <c r="H168" s="144">
        <v>8</v>
      </c>
      <c r="I168" s="145"/>
      <c r="J168" s="146">
        <f t="shared" si="10"/>
        <v>0</v>
      </c>
      <c r="K168" s="147"/>
      <c r="L168" s="28"/>
      <c r="M168" s="148" t="s">
        <v>1</v>
      </c>
      <c r="N168" s="149" t="s">
        <v>41</v>
      </c>
      <c r="P168" s="150">
        <f t="shared" si="11"/>
        <v>0</v>
      </c>
      <c r="Q168" s="150">
        <v>0</v>
      </c>
      <c r="R168" s="150">
        <f t="shared" si="12"/>
        <v>0</v>
      </c>
      <c r="S168" s="150">
        <v>0</v>
      </c>
      <c r="T168" s="151">
        <f t="shared" si="13"/>
        <v>0</v>
      </c>
      <c r="AR168" s="152" t="s">
        <v>259</v>
      </c>
      <c r="AT168" s="152" t="s">
        <v>319</v>
      </c>
      <c r="AU168" s="152" t="s">
        <v>87</v>
      </c>
      <c r="AY168" s="13" t="s">
        <v>317</v>
      </c>
      <c r="BE168" s="153">
        <f t="shared" si="14"/>
        <v>0</v>
      </c>
      <c r="BF168" s="153">
        <f t="shared" si="15"/>
        <v>0</v>
      </c>
      <c r="BG168" s="153">
        <f t="shared" si="16"/>
        <v>0</v>
      </c>
      <c r="BH168" s="153">
        <f t="shared" si="17"/>
        <v>0</v>
      </c>
      <c r="BI168" s="153">
        <f t="shared" si="18"/>
        <v>0</v>
      </c>
      <c r="BJ168" s="13" t="s">
        <v>87</v>
      </c>
      <c r="BK168" s="153">
        <f t="shared" si="19"/>
        <v>0</v>
      </c>
      <c r="BL168" s="13" t="s">
        <v>259</v>
      </c>
      <c r="BM168" s="152" t="s">
        <v>3578</v>
      </c>
    </row>
    <row r="169" spans="2:65" s="1" customFormat="1" ht="16.5" customHeight="1">
      <c r="B169" s="139"/>
      <c r="C169" s="140" t="s">
        <v>780</v>
      </c>
      <c r="D169" s="140" t="s">
        <v>319</v>
      </c>
      <c r="E169" s="141" t="s">
        <v>3579</v>
      </c>
      <c r="F169" s="142" t="s">
        <v>3580</v>
      </c>
      <c r="G169" s="143" t="s">
        <v>433</v>
      </c>
      <c r="H169" s="144">
        <v>8</v>
      </c>
      <c r="I169" s="145"/>
      <c r="J169" s="146">
        <f t="shared" si="10"/>
        <v>0</v>
      </c>
      <c r="K169" s="147"/>
      <c r="L169" s="28"/>
      <c r="M169" s="148" t="s">
        <v>1</v>
      </c>
      <c r="N169" s="149" t="s">
        <v>41</v>
      </c>
      <c r="P169" s="150">
        <f t="shared" si="11"/>
        <v>0</v>
      </c>
      <c r="Q169" s="150">
        <v>0</v>
      </c>
      <c r="R169" s="150">
        <f t="shared" si="12"/>
        <v>0</v>
      </c>
      <c r="S169" s="150">
        <v>0</v>
      </c>
      <c r="T169" s="151">
        <f t="shared" si="13"/>
        <v>0</v>
      </c>
      <c r="AR169" s="152" t="s">
        <v>259</v>
      </c>
      <c r="AT169" s="152" t="s">
        <v>319</v>
      </c>
      <c r="AU169" s="152" t="s">
        <v>87</v>
      </c>
      <c r="AY169" s="13" t="s">
        <v>317</v>
      </c>
      <c r="BE169" s="153">
        <f t="shared" si="14"/>
        <v>0</v>
      </c>
      <c r="BF169" s="153">
        <f t="shared" si="15"/>
        <v>0</v>
      </c>
      <c r="BG169" s="153">
        <f t="shared" si="16"/>
        <v>0</v>
      </c>
      <c r="BH169" s="153">
        <f t="shared" si="17"/>
        <v>0</v>
      </c>
      <c r="BI169" s="153">
        <f t="shared" si="18"/>
        <v>0</v>
      </c>
      <c r="BJ169" s="13" t="s">
        <v>87</v>
      </c>
      <c r="BK169" s="153">
        <f t="shared" si="19"/>
        <v>0</v>
      </c>
      <c r="BL169" s="13" t="s">
        <v>259</v>
      </c>
      <c r="BM169" s="152" t="s">
        <v>3581</v>
      </c>
    </row>
    <row r="170" spans="2:65" s="11" customFormat="1" ht="22.8" customHeight="1">
      <c r="B170" s="127"/>
      <c r="D170" s="128" t="s">
        <v>74</v>
      </c>
      <c r="E170" s="137" t="s">
        <v>1271</v>
      </c>
      <c r="F170" s="137" t="s">
        <v>3582</v>
      </c>
      <c r="I170" s="130"/>
      <c r="J170" s="138">
        <f>BK170</f>
        <v>0</v>
      </c>
      <c r="L170" s="127"/>
      <c r="M170" s="132"/>
      <c r="P170" s="133">
        <f>SUM(P171:P173)</f>
        <v>0</v>
      </c>
      <c r="R170" s="133">
        <f>SUM(R171:R173)</f>
        <v>0</v>
      </c>
      <c r="T170" s="134">
        <f>SUM(T171:T173)</f>
        <v>0</v>
      </c>
      <c r="AR170" s="128" t="s">
        <v>82</v>
      </c>
      <c r="AT170" s="135" t="s">
        <v>74</v>
      </c>
      <c r="AU170" s="135" t="s">
        <v>82</v>
      </c>
      <c r="AY170" s="128" t="s">
        <v>317</v>
      </c>
      <c r="BK170" s="136">
        <f>SUM(BK171:BK173)</f>
        <v>0</v>
      </c>
    </row>
    <row r="171" spans="2:65" s="1" customFormat="1" ht="16.5" customHeight="1">
      <c r="B171" s="139"/>
      <c r="C171" s="140" t="s">
        <v>784</v>
      </c>
      <c r="D171" s="140" t="s">
        <v>319</v>
      </c>
      <c r="E171" s="141" t="s">
        <v>3583</v>
      </c>
      <c r="F171" s="142" t="s">
        <v>3584</v>
      </c>
      <c r="G171" s="143" t="s">
        <v>433</v>
      </c>
      <c r="H171" s="144">
        <v>2</v>
      </c>
      <c r="I171" s="145"/>
      <c r="J171" s="146">
        <f>ROUND(I171*H171,2)</f>
        <v>0</v>
      </c>
      <c r="K171" s="147"/>
      <c r="L171" s="28"/>
      <c r="M171" s="148" t="s">
        <v>1</v>
      </c>
      <c r="N171" s="149" t="s">
        <v>41</v>
      </c>
      <c r="P171" s="150">
        <f>O171*H171</f>
        <v>0</v>
      </c>
      <c r="Q171" s="150">
        <v>0</v>
      </c>
      <c r="R171" s="150">
        <f>Q171*H171</f>
        <v>0</v>
      </c>
      <c r="S171" s="150">
        <v>0</v>
      </c>
      <c r="T171" s="151">
        <f>S171*H171</f>
        <v>0</v>
      </c>
      <c r="AR171" s="152" t="s">
        <v>259</v>
      </c>
      <c r="AT171" s="152" t="s">
        <v>319</v>
      </c>
      <c r="AU171" s="152" t="s">
        <v>87</v>
      </c>
      <c r="AY171" s="13" t="s">
        <v>317</v>
      </c>
      <c r="BE171" s="153">
        <f>IF(N171="základná",J171,0)</f>
        <v>0</v>
      </c>
      <c r="BF171" s="153">
        <f>IF(N171="znížená",J171,0)</f>
        <v>0</v>
      </c>
      <c r="BG171" s="153">
        <f>IF(N171="zákl. prenesená",J171,0)</f>
        <v>0</v>
      </c>
      <c r="BH171" s="153">
        <f>IF(N171="zníž. prenesená",J171,0)</f>
        <v>0</v>
      </c>
      <c r="BI171" s="153">
        <f>IF(N171="nulová",J171,0)</f>
        <v>0</v>
      </c>
      <c r="BJ171" s="13" t="s">
        <v>87</v>
      </c>
      <c r="BK171" s="153">
        <f>ROUND(I171*H171,2)</f>
        <v>0</v>
      </c>
      <c r="BL171" s="13" t="s">
        <v>259</v>
      </c>
      <c r="BM171" s="152" t="s">
        <v>3585</v>
      </c>
    </row>
    <row r="172" spans="2:65" s="1" customFormat="1" ht="16.5" customHeight="1">
      <c r="B172" s="139"/>
      <c r="C172" s="140" t="s">
        <v>788</v>
      </c>
      <c r="D172" s="140" t="s">
        <v>319</v>
      </c>
      <c r="E172" s="141" t="s">
        <v>3586</v>
      </c>
      <c r="F172" s="142" t="s">
        <v>3587</v>
      </c>
      <c r="G172" s="143" t="s">
        <v>433</v>
      </c>
      <c r="H172" s="144">
        <v>34</v>
      </c>
      <c r="I172" s="145"/>
      <c r="J172" s="146">
        <f>ROUND(I172*H172,2)</f>
        <v>0</v>
      </c>
      <c r="K172" s="147"/>
      <c r="L172" s="28"/>
      <c r="M172" s="148" t="s">
        <v>1</v>
      </c>
      <c r="N172" s="149" t="s">
        <v>41</v>
      </c>
      <c r="P172" s="150">
        <f>O172*H172</f>
        <v>0</v>
      </c>
      <c r="Q172" s="150">
        <v>0</v>
      </c>
      <c r="R172" s="150">
        <f>Q172*H172</f>
        <v>0</v>
      </c>
      <c r="S172" s="150">
        <v>0</v>
      </c>
      <c r="T172" s="151">
        <f>S172*H172</f>
        <v>0</v>
      </c>
      <c r="AR172" s="152" t="s">
        <v>259</v>
      </c>
      <c r="AT172" s="152" t="s">
        <v>319</v>
      </c>
      <c r="AU172" s="152" t="s">
        <v>87</v>
      </c>
      <c r="AY172" s="13" t="s">
        <v>317</v>
      </c>
      <c r="BE172" s="153">
        <f>IF(N172="základná",J172,0)</f>
        <v>0</v>
      </c>
      <c r="BF172" s="153">
        <f>IF(N172="znížená",J172,0)</f>
        <v>0</v>
      </c>
      <c r="BG172" s="153">
        <f>IF(N172="zákl. prenesená",J172,0)</f>
        <v>0</v>
      </c>
      <c r="BH172" s="153">
        <f>IF(N172="zníž. prenesená",J172,0)</f>
        <v>0</v>
      </c>
      <c r="BI172" s="153">
        <f>IF(N172="nulová",J172,0)</f>
        <v>0</v>
      </c>
      <c r="BJ172" s="13" t="s">
        <v>87</v>
      </c>
      <c r="BK172" s="153">
        <f>ROUND(I172*H172,2)</f>
        <v>0</v>
      </c>
      <c r="BL172" s="13" t="s">
        <v>259</v>
      </c>
      <c r="BM172" s="152" t="s">
        <v>3588</v>
      </c>
    </row>
    <row r="173" spans="2:65" s="1" customFormat="1" ht="16.5" customHeight="1">
      <c r="B173" s="139"/>
      <c r="C173" s="140" t="s">
        <v>792</v>
      </c>
      <c r="D173" s="140" t="s">
        <v>319</v>
      </c>
      <c r="E173" s="141" t="s">
        <v>3589</v>
      </c>
      <c r="F173" s="142" t="s">
        <v>3590</v>
      </c>
      <c r="G173" s="143" t="s">
        <v>433</v>
      </c>
      <c r="H173" s="144">
        <v>6</v>
      </c>
      <c r="I173" s="145"/>
      <c r="J173" s="146">
        <f>ROUND(I173*H173,2)</f>
        <v>0</v>
      </c>
      <c r="K173" s="147"/>
      <c r="L173" s="28"/>
      <c r="M173" s="148" t="s">
        <v>1</v>
      </c>
      <c r="N173" s="149" t="s">
        <v>41</v>
      </c>
      <c r="P173" s="150">
        <f>O173*H173</f>
        <v>0</v>
      </c>
      <c r="Q173" s="150">
        <v>0</v>
      </c>
      <c r="R173" s="150">
        <f>Q173*H173</f>
        <v>0</v>
      </c>
      <c r="S173" s="150">
        <v>0</v>
      </c>
      <c r="T173" s="151">
        <f>S173*H173</f>
        <v>0</v>
      </c>
      <c r="AR173" s="152" t="s">
        <v>259</v>
      </c>
      <c r="AT173" s="152" t="s">
        <v>319</v>
      </c>
      <c r="AU173" s="152" t="s">
        <v>87</v>
      </c>
      <c r="AY173" s="13" t="s">
        <v>317</v>
      </c>
      <c r="BE173" s="153">
        <f>IF(N173="základná",J173,0)</f>
        <v>0</v>
      </c>
      <c r="BF173" s="153">
        <f>IF(N173="znížená",J173,0)</f>
        <v>0</v>
      </c>
      <c r="BG173" s="153">
        <f>IF(N173="zákl. prenesená",J173,0)</f>
        <v>0</v>
      </c>
      <c r="BH173" s="153">
        <f>IF(N173="zníž. prenesená",J173,0)</f>
        <v>0</v>
      </c>
      <c r="BI173" s="153">
        <f>IF(N173="nulová",J173,0)</f>
        <v>0</v>
      </c>
      <c r="BJ173" s="13" t="s">
        <v>87</v>
      </c>
      <c r="BK173" s="153">
        <f>ROUND(I173*H173,2)</f>
        <v>0</v>
      </c>
      <c r="BL173" s="13" t="s">
        <v>259</v>
      </c>
      <c r="BM173" s="152" t="s">
        <v>3591</v>
      </c>
    </row>
    <row r="174" spans="2:65" s="11" customFormat="1" ht="22.8" customHeight="1">
      <c r="B174" s="127"/>
      <c r="D174" s="128" t="s">
        <v>74</v>
      </c>
      <c r="E174" s="137" t="s">
        <v>1272</v>
      </c>
      <c r="F174" s="137" t="s">
        <v>3592</v>
      </c>
      <c r="I174" s="130"/>
      <c r="J174" s="138">
        <f>BK174</f>
        <v>0</v>
      </c>
      <c r="L174" s="127"/>
      <c r="M174" s="132"/>
      <c r="P174" s="133">
        <f>SUM(P175:P182)</f>
        <v>0</v>
      </c>
      <c r="R174" s="133">
        <f>SUM(R175:R182)</f>
        <v>0</v>
      </c>
      <c r="T174" s="134">
        <f>SUM(T175:T182)</f>
        <v>0</v>
      </c>
      <c r="AR174" s="128" t="s">
        <v>82</v>
      </c>
      <c r="AT174" s="135" t="s">
        <v>74</v>
      </c>
      <c r="AU174" s="135" t="s">
        <v>82</v>
      </c>
      <c r="AY174" s="128" t="s">
        <v>317</v>
      </c>
      <c r="BK174" s="136">
        <f>SUM(BK175:BK182)</f>
        <v>0</v>
      </c>
    </row>
    <row r="175" spans="2:65" s="1" customFormat="1" ht="16.5" customHeight="1">
      <c r="B175" s="139"/>
      <c r="C175" s="140" t="s">
        <v>796</v>
      </c>
      <c r="D175" s="140" t="s">
        <v>319</v>
      </c>
      <c r="E175" s="141" t="s">
        <v>3593</v>
      </c>
      <c r="F175" s="142" t="s">
        <v>3594</v>
      </c>
      <c r="G175" s="143" t="s">
        <v>599</v>
      </c>
      <c r="H175" s="144">
        <v>32</v>
      </c>
      <c r="I175" s="145"/>
      <c r="J175" s="146">
        <f t="shared" ref="J175:J182" si="20">ROUND(I175*H175,2)</f>
        <v>0</v>
      </c>
      <c r="K175" s="147"/>
      <c r="L175" s="28"/>
      <c r="M175" s="148" t="s">
        <v>1</v>
      </c>
      <c r="N175" s="149" t="s">
        <v>41</v>
      </c>
      <c r="P175" s="150">
        <f t="shared" ref="P175:P182" si="21">O175*H175</f>
        <v>0</v>
      </c>
      <c r="Q175" s="150">
        <v>0</v>
      </c>
      <c r="R175" s="150">
        <f t="shared" ref="R175:R182" si="22">Q175*H175</f>
        <v>0</v>
      </c>
      <c r="S175" s="150">
        <v>0</v>
      </c>
      <c r="T175" s="151">
        <f t="shared" ref="T175:T182" si="23">S175*H175</f>
        <v>0</v>
      </c>
      <c r="AR175" s="152" t="s">
        <v>259</v>
      </c>
      <c r="AT175" s="152" t="s">
        <v>319</v>
      </c>
      <c r="AU175" s="152" t="s">
        <v>87</v>
      </c>
      <c r="AY175" s="13" t="s">
        <v>317</v>
      </c>
      <c r="BE175" s="153">
        <f t="shared" ref="BE175:BE182" si="24">IF(N175="základná",J175,0)</f>
        <v>0</v>
      </c>
      <c r="BF175" s="153">
        <f t="shared" ref="BF175:BF182" si="25">IF(N175="znížená",J175,0)</f>
        <v>0</v>
      </c>
      <c r="BG175" s="153">
        <f t="shared" ref="BG175:BG182" si="26">IF(N175="zákl. prenesená",J175,0)</f>
        <v>0</v>
      </c>
      <c r="BH175" s="153">
        <f t="shared" ref="BH175:BH182" si="27">IF(N175="zníž. prenesená",J175,0)</f>
        <v>0</v>
      </c>
      <c r="BI175" s="153">
        <f t="shared" ref="BI175:BI182" si="28">IF(N175="nulová",J175,0)</f>
        <v>0</v>
      </c>
      <c r="BJ175" s="13" t="s">
        <v>87</v>
      </c>
      <c r="BK175" s="153">
        <f t="shared" ref="BK175:BK182" si="29">ROUND(I175*H175,2)</f>
        <v>0</v>
      </c>
      <c r="BL175" s="13" t="s">
        <v>259</v>
      </c>
      <c r="BM175" s="152" t="s">
        <v>3595</v>
      </c>
    </row>
    <row r="176" spans="2:65" s="1" customFormat="1" ht="16.5" customHeight="1">
      <c r="B176" s="139"/>
      <c r="C176" s="140" t="s">
        <v>800</v>
      </c>
      <c r="D176" s="140" t="s">
        <v>319</v>
      </c>
      <c r="E176" s="141" t="s">
        <v>3596</v>
      </c>
      <c r="F176" s="142" t="s">
        <v>3597</v>
      </c>
      <c r="G176" s="143" t="s">
        <v>599</v>
      </c>
      <c r="H176" s="144">
        <v>32</v>
      </c>
      <c r="I176" s="145"/>
      <c r="J176" s="146">
        <f t="shared" si="20"/>
        <v>0</v>
      </c>
      <c r="K176" s="147"/>
      <c r="L176" s="28"/>
      <c r="M176" s="148" t="s">
        <v>1</v>
      </c>
      <c r="N176" s="149" t="s">
        <v>41</v>
      </c>
      <c r="P176" s="150">
        <f t="shared" si="21"/>
        <v>0</v>
      </c>
      <c r="Q176" s="150">
        <v>0</v>
      </c>
      <c r="R176" s="150">
        <f t="shared" si="22"/>
        <v>0</v>
      </c>
      <c r="S176" s="150">
        <v>0</v>
      </c>
      <c r="T176" s="151">
        <f t="shared" si="23"/>
        <v>0</v>
      </c>
      <c r="AR176" s="152" t="s">
        <v>259</v>
      </c>
      <c r="AT176" s="152" t="s">
        <v>319</v>
      </c>
      <c r="AU176" s="152" t="s">
        <v>87</v>
      </c>
      <c r="AY176" s="13" t="s">
        <v>317</v>
      </c>
      <c r="BE176" s="153">
        <f t="shared" si="24"/>
        <v>0</v>
      </c>
      <c r="BF176" s="153">
        <f t="shared" si="25"/>
        <v>0</v>
      </c>
      <c r="BG176" s="153">
        <f t="shared" si="26"/>
        <v>0</v>
      </c>
      <c r="BH176" s="153">
        <f t="shared" si="27"/>
        <v>0</v>
      </c>
      <c r="BI176" s="153">
        <f t="shared" si="28"/>
        <v>0</v>
      </c>
      <c r="BJ176" s="13" t="s">
        <v>87</v>
      </c>
      <c r="BK176" s="153">
        <f t="shared" si="29"/>
        <v>0</v>
      </c>
      <c r="BL176" s="13" t="s">
        <v>259</v>
      </c>
      <c r="BM176" s="152" t="s">
        <v>3598</v>
      </c>
    </row>
    <row r="177" spans="2:65" s="1" customFormat="1" ht="16.5" customHeight="1">
      <c r="B177" s="139"/>
      <c r="C177" s="140" t="s">
        <v>804</v>
      </c>
      <c r="D177" s="140" t="s">
        <v>319</v>
      </c>
      <c r="E177" s="141" t="s">
        <v>3599</v>
      </c>
      <c r="F177" s="142" t="s">
        <v>3600</v>
      </c>
      <c r="G177" s="143" t="s">
        <v>440</v>
      </c>
      <c r="H177" s="144">
        <v>2</v>
      </c>
      <c r="I177" s="145"/>
      <c r="J177" s="146">
        <f t="shared" si="20"/>
        <v>0</v>
      </c>
      <c r="K177" s="147"/>
      <c r="L177" s="28"/>
      <c r="M177" s="148" t="s">
        <v>1</v>
      </c>
      <c r="N177" s="149" t="s">
        <v>41</v>
      </c>
      <c r="P177" s="150">
        <f t="shared" si="21"/>
        <v>0</v>
      </c>
      <c r="Q177" s="150">
        <v>0</v>
      </c>
      <c r="R177" s="150">
        <f t="shared" si="22"/>
        <v>0</v>
      </c>
      <c r="S177" s="150">
        <v>0</v>
      </c>
      <c r="T177" s="151">
        <f t="shared" si="23"/>
        <v>0</v>
      </c>
      <c r="AR177" s="152" t="s">
        <v>259</v>
      </c>
      <c r="AT177" s="152" t="s">
        <v>319</v>
      </c>
      <c r="AU177" s="152" t="s">
        <v>87</v>
      </c>
      <c r="AY177" s="13" t="s">
        <v>317</v>
      </c>
      <c r="BE177" s="153">
        <f t="shared" si="24"/>
        <v>0</v>
      </c>
      <c r="BF177" s="153">
        <f t="shared" si="25"/>
        <v>0</v>
      </c>
      <c r="BG177" s="153">
        <f t="shared" si="26"/>
        <v>0</v>
      </c>
      <c r="BH177" s="153">
        <f t="shared" si="27"/>
        <v>0</v>
      </c>
      <c r="BI177" s="153">
        <f t="shared" si="28"/>
        <v>0</v>
      </c>
      <c r="BJ177" s="13" t="s">
        <v>87</v>
      </c>
      <c r="BK177" s="153">
        <f t="shared" si="29"/>
        <v>0</v>
      </c>
      <c r="BL177" s="13" t="s">
        <v>259</v>
      </c>
      <c r="BM177" s="152" t="s">
        <v>3601</v>
      </c>
    </row>
    <row r="178" spans="2:65" s="1" customFormat="1" ht="24.15" customHeight="1">
      <c r="B178" s="139"/>
      <c r="C178" s="140" t="s">
        <v>808</v>
      </c>
      <c r="D178" s="140" t="s">
        <v>319</v>
      </c>
      <c r="E178" s="141" t="s">
        <v>3602</v>
      </c>
      <c r="F178" s="142" t="s">
        <v>3603</v>
      </c>
      <c r="G178" s="143" t="s">
        <v>652</v>
      </c>
      <c r="H178" s="176"/>
      <c r="I178" s="145"/>
      <c r="J178" s="146">
        <f t="shared" si="20"/>
        <v>0</v>
      </c>
      <c r="K178" s="147"/>
      <c r="L178" s="28"/>
      <c r="M178" s="148" t="s">
        <v>1</v>
      </c>
      <c r="N178" s="149" t="s">
        <v>41</v>
      </c>
      <c r="P178" s="150">
        <f t="shared" si="21"/>
        <v>0</v>
      </c>
      <c r="Q178" s="150">
        <v>0</v>
      </c>
      <c r="R178" s="150">
        <f t="shared" si="22"/>
        <v>0</v>
      </c>
      <c r="S178" s="150">
        <v>0</v>
      </c>
      <c r="T178" s="151">
        <f t="shared" si="23"/>
        <v>0</v>
      </c>
      <c r="AR178" s="152" t="s">
        <v>259</v>
      </c>
      <c r="AT178" s="152" t="s">
        <v>319</v>
      </c>
      <c r="AU178" s="152" t="s">
        <v>87</v>
      </c>
      <c r="AY178" s="13" t="s">
        <v>317</v>
      </c>
      <c r="BE178" s="153">
        <f t="shared" si="24"/>
        <v>0</v>
      </c>
      <c r="BF178" s="153">
        <f t="shared" si="25"/>
        <v>0</v>
      </c>
      <c r="BG178" s="153">
        <f t="shared" si="26"/>
        <v>0</v>
      </c>
      <c r="BH178" s="153">
        <f t="shared" si="27"/>
        <v>0</v>
      </c>
      <c r="BI178" s="153">
        <f t="shared" si="28"/>
        <v>0</v>
      </c>
      <c r="BJ178" s="13" t="s">
        <v>87</v>
      </c>
      <c r="BK178" s="153">
        <f t="shared" si="29"/>
        <v>0</v>
      </c>
      <c r="BL178" s="13" t="s">
        <v>259</v>
      </c>
      <c r="BM178" s="152" t="s">
        <v>3604</v>
      </c>
    </row>
    <row r="179" spans="2:65" s="1" customFormat="1" ht="21.75" customHeight="1">
      <c r="B179" s="139"/>
      <c r="C179" s="140" t="s">
        <v>812</v>
      </c>
      <c r="D179" s="140" t="s">
        <v>319</v>
      </c>
      <c r="E179" s="141" t="s">
        <v>3605</v>
      </c>
      <c r="F179" s="142" t="s">
        <v>3606</v>
      </c>
      <c r="G179" s="143" t="s">
        <v>599</v>
      </c>
      <c r="H179" s="144">
        <v>100</v>
      </c>
      <c r="I179" s="145"/>
      <c r="J179" s="146">
        <f t="shared" si="20"/>
        <v>0</v>
      </c>
      <c r="K179" s="147"/>
      <c r="L179" s="28"/>
      <c r="M179" s="148" t="s">
        <v>1</v>
      </c>
      <c r="N179" s="149" t="s">
        <v>41</v>
      </c>
      <c r="P179" s="150">
        <f t="shared" si="21"/>
        <v>0</v>
      </c>
      <c r="Q179" s="150">
        <v>0</v>
      </c>
      <c r="R179" s="150">
        <f t="shared" si="22"/>
        <v>0</v>
      </c>
      <c r="S179" s="150">
        <v>0</v>
      </c>
      <c r="T179" s="151">
        <f t="shared" si="23"/>
        <v>0</v>
      </c>
      <c r="AR179" s="152" t="s">
        <v>259</v>
      </c>
      <c r="AT179" s="152" t="s">
        <v>319</v>
      </c>
      <c r="AU179" s="152" t="s">
        <v>87</v>
      </c>
      <c r="AY179" s="13" t="s">
        <v>317</v>
      </c>
      <c r="BE179" s="153">
        <f t="shared" si="24"/>
        <v>0</v>
      </c>
      <c r="BF179" s="153">
        <f t="shared" si="25"/>
        <v>0</v>
      </c>
      <c r="BG179" s="153">
        <f t="shared" si="26"/>
        <v>0</v>
      </c>
      <c r="BH179" s="153">
        <f t="shared" si="27"/>
        <v>0</v>
      </c>
      <c r="BI179" s="153">
        <f t="shared" si="28"/>
        <v>0</v>
      </c>
      <c r="BJ179" s="13" t="s">
        <v>87</v>
      </c>
      <c r="BK179" s="153">
        <f t="shared" si="29"/>
        <v>0</v>
      </c>
      <c r="BL179" s="13" t="s">
        <v>259</v>
      </c>
      <c r="BM179" s="152" t="s">
        <v>3607</v>
      </c>
    </row>
    <row r="180" spans="2:65" s="1" customFormat="1" ht="16.5" customHeight="1">
      <c r="B180" s="139"/>
      <c r="C180" s="140" t="s">
        <v>816</v>
      </c>
      <c r="D180" s="140" t="s">
        <v>319</v>
      </c>
      <c r="E180" s="141" t="s">
        <v>3608</v>
      </c>
      <c r="F180" s="142" t="s">
        <v>3609</v>
      </c>
      <c r="G180" s="143" t="s">
        <v>440</v>
      </c>
      <c r="H180" s="144">
        <v>1</v>
      </c>
      <c r="I180" s="145"/>
      <c r="J180" s="146">
        <f t="shared" si="20"/>
        <v>0</v>
      </c>
      <c r="K180" s="147"/>
      <c r="L180" s="28"/>
      <c r="M180" s="148" t="s">
        <v>1</v>
      </c>
      <c r="N180" s="149" t="s">
        <v>41</v>
      </c>
      <c r="P180" s="150">
        <f t="shared" si="21"/>
        <v>0</v>
      </c>
      <c r="Q180" s="150">
        <v>0</v>
      </c>
      <c r="R180" s="150">
        <f t="shared" si="22"/>
        <v>0</v>
      </c>
      <c r="S180" s="150">
        <v>0</v>
      </c>
      <c r="T180" s="151">
        <f t="shared" si="23"/>
        <v>0</v>
      </c>
      <c r="AR180" s="152" t="s">
        <v>259</v>
      </c>
      <c r="AT180" s="152" t="s">
        <v>319</v>
      </c>
      <c r="AU180" s="152" t="s">
        <v>87</v>
      </c>
      <c r="AY180" s="13" t="s">
        <v>317</v>
      </c>
      <c r="BE180" s="153">
        <f t="shared" si="24"/>
        <v>0</v>
      </c>
      <c r="BF180" s="153">
        <f t="shared" si="25"/>
        <v>0</v>
      </c>
      <c r="BG180" s="153">
        <f t="shared" si="26"/>
        <v>0</v>
      </c>
      <c r="BH180" s="153">
        <f t="shared" si="27"/>
        <v>0</v>
      </c>
      <c r="BI180" s="153">
        <f t="shared" si="28"/>
        <v>0</v>
      </c>
      <c r="BJ180" s="13" t="s">
        <v>87</v>
      </c>
      <c r="BK180" s="153">
        <f t="shared" si="29"/>
        <v>0</v>
      </c>
      <c r="BL180" s="13" t="s">
        <v>259</v>
      </c>
      <c r="BM180" s="152" t="s">
        <v>3610</v>
      </c>
    </row>
    <row r="181" spans="2:65" s="1" customFormat="1" ht="24.15" customHeight="1">
      <c r="B181" s="139"/>
      <c r="C181" s="140" t="s">
        <v>820</v>
      </c>
      <c r="D181" s="140" t="s">
        <v>319</v>
      </c>
      <c r="E181" s="141" t="s">
        <v>3611</v>
      </c>
      <c r="F181" s="142" t="s">
        <v>3612</v>
      </c>
      <c r="G181" s="143" t="s">
        <v>440</v>
      </c>
      <c r="H181" s="144">
        <v>1</v>
      </c>
      <c r="I181" s="145"/>
      <c r="J181" s="146">
        <f t="shared" si="20"/>
        <v>0</v>
      </c>
      <c r="K181" s="147"/>
      <c r="L181" s="28"/>
      <c r="M181" s="148" t="s">
        <v>1</v>
      </c>
      <c r="N181" s="149" t="s">
        <v>41</v>
      </c>
      <c r="P181" s="150">
        <f t="shared" si="21"/>
        <v>0</v>
      </c>
      <c r="Q181" s="150">
        <v>0</v>
      </c>
      <c r="R181" s="150">
        <f t="shared" si="22"/>
        <v>0</v>
      </c>
      <c r="S181" s="150">
        <v>0</v>
      </c>
      <c r="T181" s="151">
        <f t="shared" si="23"/>
        <v>0</v>
      </c>
      <c r="AR181" s="152" t="s">
        <v>259</v>
      </c>
      <c r="AT181" s="152" t="s">
        <v>319</v>
      </c>
      <c r="AU181" s="152" t="s">
        <v>87</v>
      </c>
      <c r="AY181" s="13" t="s">
        <v>317</v>
      </c>
      <c r="BE181" s="153">
        <f t="shared" si="24"/>
        <v>0</v>
      </c>
      <c r="BF181" s="153">
        <f t="shared" si="25"/>
        <v>0</v>
      </c>
      <c r="BG181" s="153">
        <f t="shared" si="26"/>
        <v>0</v>
      </c>
      <c r="BH181" s="153">
        <f t="shared" si="27"/>
        <v>0</v>
      </c>
      <c r="BI181" s="153">
        <f t="shared" si="28"/>
        <v>0</v>
      </c>
      <c r="BJ181" s="13" t="s">
        <v>87</v>
      </c>
      <c r="BK181" s="153">
        <f t="shared" si="29"/>
        <v>0</v>
      </c>
      <c r="BL181" s="13" t="s">
        <v>259</v>
      </c>
      <c r="BM181" s="152" t="s">
        <v>3613</v>
      </c>
    </row>
    <row r="182" spans="2:65" s="1" customFormat="1" ht="37.799999999999997" customHeight="1">
      <c r="B182" s="139"/>
      <c r="C182" s="140" t="s">
        <v>824</v>
      </c>
      <c r="D182" s="140" t="s">
        <v>319</v>
      </c>
      <c r="E182" s="141" t="s">
        <v>3614</v>
      </c>
      <c r="F182" s="142" t="s">
        <v>3615</v>
      </c>
      <c r="G182" s="143" t="s">
        <v>440</v>
      </c>
      <c r="H182" s="144">
        <v>1</v>
      </c>
      <c r="I182" s="145"/>
      <c r="J182" s="146">
        <f t="shared" si="20"/>
        <v>0</v>
      </c>
      <c r="K182" s="147"/>
      <c r="L182" s="28"/>
      <c r="M182" s="165" t="s">
        <v>1</v>
      </c>
      <c r="N182" s="166" t="s">
        <v>41</v>
      </c>
      <c r="O182" s="167"/>
      <c r="P182" s="168">
        <f t="shared" si="21"/>
        <v>0</v>
      </c>
      <c r="Q182" s="168">
        <v>0</v>
      </c>
      <c r="R182" s="168">
        <f t="shared" si="22"/>
        <v>0</v>
      </c>
      <c r="S182" s="168">
        <v>0</v>
      </c>
      <c r="T182" s="169">
        <f t="shared" si="23"/>
        <v>0</v>
      </c>
      <c r="AR182" s="152" t="s">
        <v>259</v>
      </c>
      <c r="AT182" s="152" t="s">
        <v>319</v>
      </c>
      <c r="AU182" s="152" t="s">
        <v>87</v>
      </c>
      <c r="AY182" s="13" t="s">
        <v>317</v>
      </c>
      <c r="BE182" s="153">
        <f t="shared" si="24"/>
        <v>0</v>
      </c>
      <c r="BF182" s="153">
        <f t="shared" si="25"/>
        <v>0</v>
      </c>
      <c r="BG182" s="153">
        <f t="shared" si="26"/>
        <v>0</v>
      </c>
      <c r="BH182" s="153">
        <f t="shared" si="27"/>
        <v>0</v>
      </c>
      <c r="BI182" s="153">
        <f t="shared" si="28"/>
        <v>0</v>
      </c>
      <c r="BJ182" s="13" t="s">
        <v>87</v>
      </c>
      <c r="BK182" s="153">
        <f t="shared" si="29"/>
        <v>0</v>
      </c>
      <c r="BL182" s="13" t="s">
        <v>259</v>
      </c>
      <c r="BM182" s="152" t="s">
        <v>3616</v>
      </c>
    </row>
    <row r="183" spans="2:65" s="1" customFormat="1" ht="6.9" customHeight="1">
      <c r="B183" s="43"/>
      <c r="C183" s="44"/>
      <c r="D183" s="44"/>
      <c r="E183" s="44"/>
      <c r="F183" s="44"/>
      <c r="G183" s="44"/>
      <c r="H183" s="44"/>
      <c r="I183" s="44"/>
      <c r="J183" s="44"/>
      <c r="K183" s="44"/>
      <c r="L183" s="28"/>
    </row>
  </sheetData>
  <autoFilter ref="C130:K182" xr:uid="{00000000-0009-0000-0000-000011000000}"/>
  <mergeCells count="15">
    <mergeCell ref="E117:H117"/>
    <mergeCell ref="E121:H121"/>
    <mergeCell ref="E119:H119"/>
    <mergeCell ref="E123:H123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BM242"/>
  <sheetViews>
    <sheetView showGridLines="0" topLeftCell="A118" workbookViewId="0">
      <selection activeCell="W129" sqref="W129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01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3" t="s">
        <v>156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" customHeight="1">
      <c r="B4" s="16"/>
      <c r="D4" s="17" t="s">
        <v>286</v>
      </c>
      <c r="L4" s="16"/>
      <c r="M4" s="92" t="s">
        <v>9</v>
      </c>
      <c r="AT4" s="13" t="s">
        <v>3</v>
      </c>
    </row>
    <row r="5" spans="2:46" ht="6.9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226" t="str">
        <f>'Rekapitulácia stavby'!K6</f>
        <v>Archeoskanzen Bojná</v>
      </c>
      <c r="F7" s="227"/>
      <c r="G7" s="227"/>
      <c r="H7" s="227"/>
      <c r="L7" s="16"/>
    </row>
    <row r="8" spans="2:46" ht="13.2">
      <c r="B8" s="16"/>
      <c r="D8" s="23" t="s">
        <v>287</v>
      </c>
      <c r="L8" s="16"/>
    </row>
    <row r="9" spans="2:46" ht="16.5" customHeight="1">
      <c r="B9" s="16"/>
      <c r="E9" s="226" t="s">
        <v>2628</v>
      </c>
      <c r="F9" s="183"/>
      <c r="G9" s="183"/>
      <c r="H9" s="183"/>
      <c r="L9" s="16"/>
    </row>
    <row r="10" spans="2:46" ht="12" customHeight="1">
      <c r="B10" s="16"/>
      <c r="D10" s="23" t="s">
        <v>289</v>
      </c>
      <c r="L10" s="16"/>
    </row>
    <row r="11" spans="2:46" s="1" customFormat="1" ht="16.5" customHeight="1">
      <c r="B11" s="28"/>
      <c r="E11" s="221" t="s">
        <v>2884</v>
      </c>
      <c r="F11" s="228"/>
      <c r="G11" s="228"/>
      <c r="H11" s="228"/>
      <c r="L11" s="28"/>
    </row>
    <row r="12" spans="2:46" s="1" customFormat="1" ht="12" customHeight="1">
      <c r="B12" s="28"/>
      <c r="D12" s="23" t="s">
        <v>291</v>
      </c>
      <c r="L12" s="28"/>
    </row>
    <row r="13" spans="2:46" s="1" customFormat="1" ht="16.5" customHeight="1">
      <c r="B13" s="28"/>
      <c r="E13" s="208" t="s">
        <v>3617</v>
      </c>
      <c r="F13" s="228"/>
      <c r="G13" s="228"/>
      <c r="H13" s="228"/>
      <c r="L13" s="28"/>
    </row>
    <row r="14" spans="2:46" s="1" customFormat="1" ht="10.199999999999999">
      <c r="B14" s="28"/>
      <c r="L14" s="28"/>
    </row>
    <row r="15" spans="2:46" s="1" customFormat="1" ht="12" customHeight="1">
      <c r="B15" s="28"/>
      <c r="D15" s="23" t="s">
        <v>17</v>
      </c>
      <c r="F15" s="21" t="s">
        <v>1</v>
      </c>
      <c r="I15" s="23" t="s">
        <v>18</v>
      </c>
      <c r="J15" s="21" t="s">
        <v>1</v>
      </c>
      <c r="L15" s="28"/>
    </row>
    <row r="16" spans="2:46" s="1" customFormat="1" ht="12" customHeight="1">
      <c r="B16" s="28"/>
      <c r="D16" s="23" t="s">
        <v>19</v>
      </c>
      <c r="F16" s="21" t="s">
        <v>20</v>
      </c>
      <c r="I16" s="23" t="s">
        <v>21</v>
      </c>
      <c r="J16" s="51" t="str">
        <f>'Rekapitulácia stavby'!AN8</f>
        <v>19. 6. 2024</v>
      </c>
      <c r="L16" s="28"/>
    </row>
    <row r="17" spans="2:12" s="1" customFormat="1" ht="10.8" customHeight="1">
      <c r="B17" s="28"/>
      <c r="L17" s="28"/>
    </row>
    <row r="18" spans="2:12" s="1" customFormat="1" ht="12" customHeight="1">
      <c r="B18" s="28"/>
      <c r="D18" s="23" t="s">
        <v>23</v>
      </c>
      <c r="I18" s="23" t="s">
        <v>24</v>
      </c>
      <c r="J18" s="21" t="s">
        <v>1</v>
      </c>
      <c r="L18" s="28"/>
    </row>
    <row r="19" spans="2:12" s="1" customFormat="1" ht="18" customHeight="1">
      <c r="B19" s="28"/>
      <c r="E19" s="21" t="s">
        <v>25</v>
      </c>
      <c r="I19" s="23" t="s">
        <v>26</v>
      </c>
      <c r="J19" s="21" t="s">
        <v>1</v>
      </c>
      <c r="L19" s="28"/>
    </row>
    <row r="20" spans="2:12" s="1" customFormat="1" ht="6.9" customHeight="1">
      <c r="B20" s="28"/>
      <c r="L20" s="28"/>
    </row>
    <row r="21" spans="2:12" s="1" customFormat="1" ht="12" customHeight="1">
      <c r="B21" s="28"/>
      <c r="D21" s="23" t="s">
        <v>27</v>
      </c>
      <c r="I21" s="23" t="s">
        <v>24</v>
      </c>
      <c r="J21" s="24" t="str">
        <f>'Rekapitulácia stavby'!AN13</f>
        <v>Vyplň údaj</v>
      </c>
      <c r="L21" s="28"/>
    </row>
    <row r="22" spans="2:12" s="1" customFormat="1" ht="18" customHeight="1">
      <c r="B22" s="28"/>
      <c r="E22" s="229" t="str">
        <f>'Rekapitulácia stavby'!E14</f>
        <v>Vyplň údaj</v>
      </c>
      <c r="F22" s="182"/>
      <c r="G22" s="182"/>
      <c r="H22" s="182"/>
      <c r="I22" s="23" t="s">
        <v>26</v>
      </c>
      <c r="J22" s="24" t="str">
        <f>'Rekapitulácia stavby'!AN14</f>
        <v>Vyplň údaj</v>
      </c>
      <c r="L22" s="28"/>
    </row>
    <row r="23" spans="2:12" s="1" customFormat="1" ht="6.9" customHeight="1">
      <c r="B23" s="28"/>
      <c r="L23" s="28"/>
    </row>
    <row r="24" spans="2:12" s="1" customFormat="1" ht="12" customHeight="1">
      <c r="B24" s="28"/>
      <c r="D24" s="23" t="s">
        <v>29</v>
      </c>
      <c r="I24" s="23" t="s">
        <v>24</v>
      </c>
      <c r="J24" s="21" t="s">
        <v>1</v>
      </c>
      <c r="L24" s="28"/>
    </row>
    <row r="25" spans="2:12" s="1" customFormat="1" ht="18" customHeight="1">
      <c r="B25" s="28"/>
      <c r="E25" s="21" t="s">
        <v>30</v>
      </c>
      <c r="I25" s="23" t="s">
        <v>26</v>
      </c>
      <c r="J25" s="21" t="s">
        <v>1</v>
      </c>
      <c r="L25" s="28"/>
    </row>
    <row r="26" spans="2:12" s="1" customFormat="1" ht="6.9" customHeight="1">
      <c r="B26" s="28"/>
      <c r="L26" s="28"/>
    </row>
    <row r="27" spans="2:12" s="1" customFormat="1" ht="12" customHeight="1">
      <c r="B27" s="28"/>
      <c r="D27" s="23" t="s">
        <v>32</v>
      </c>
      <c r="I27" s="23" t="s">
        <v>24</v>
      </c>
      <c r="J27" s="21" t="s">
        <v>1</v>
      </c>
      <c r="L27" s="28"/>
    </row>
    <row r="28" spans="2:12" s="1" customFormat="1" ht="18" customHeight="1">
      <c r="B28" s="28"/>
      <c r="E28" s="21" t="s">
        <v>30</v>
      </c>
      <c r="I28" s="23" t="s">
        <v>26</v>
      </c>
      <c r="J28" s="21" t="s">
        <v>1</v>
      </c>
      <c r="L28" s="28"/>
    </row>
    <row r="29" spans="2:12" s="1" customFormat="1" ht="6.9" customHeight="1">
      <c r="B29" s="28"/>
      <c r="L29" s="28"/>
    </row>
    <row r="30" spans="2:12" s="1" customFormat="1" ht="12" customHeight="1">
      <c r="B30" s="28"/>
      <c r="D30" s="23" t="s">
        <v>33</v>
      </c>
      <c r="L30" s="28"/>
    </row>
    <row r="31" spans="2:12" s="7" customFormat="1" ht="16.5" customHeight="1">
      <c r="B31" s="93"/>
      <c r="E31" s="187" t="s">
        <v>1</v>
      </c>
      <c r="F31" s="187"/>
      <c r="G31" s="187"/>
      <c r="H31" s="187"/>
      <c r="L31" s="93"/>
    </row>
    <row r="32" spans="2:12" s="1" customFormat="1" ht="6.9" customHeight="1">
      <c r="B32" s="28"/>
      <c r="L32" s="28"/>
    </row>
    <row r="33" spans="2:12" s="1" customFormat="1" ht="6.9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35" customHeight="1">
      <c r="B34" s="28"/>
      <c r="D34" s="94" t="s">
        <v>35</v>
      </c>
      <c r="J34" s="65">
        <f>ROUND(J132, 2)</f>
        <v>0</v>
      </c>
      <c r="L34" s="28"/>
    </row>
    <row r="35" spans="2:12" s="1" customFormat="1" ht="6.9" customHeight="1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4" customHeight="1">
      <c r="B36" s="28"/>
      <c r="F36" s="31" t="s">
        <v>37</v>
      </c>
      <c r="I36" s="31" t="s">
        <v>36</v>
      </c>
      <c r="J36" s="31" t="s">
        <v>38</v>
      </c>
      <c r="L36" s="28"/>
    </row>
    <row r="37" spans="2:12" s="1" customFormat="1" ht="14.4" customHeight="1">
      <c r="B37" s="28"/>
      <c r="D37" s="54" t="s">
        <v>39</v>
      </c>
      <c r="E37" s="33" t="s">
        <v>40</v>
      </c>
      <c r="F37" s="95">
        <f>ROUND((SUM(BE132:BE241)),  2)</f>
        <v>0</v>
      </c>
      <c r="G37" s="96"/>
      <c r="H37" s="96"/>
      <c r="I37" s="97">
        <v>0.2</v>
      </c>
      <c r="J37" s="95">
        <f>ROUND(((SUM(BE132:BE241))*I37),  2)</f>
        <v>0</v>
      </c>
      <c r="L37" s="28"/>
    </row>
    <row r="38" spans="2:12" s="1" customFormat="1" ht="14.4" customHeight="1">
      <c r="B38" s="28"/>
      <c r="E38" s="33" t="s">
        <v>41</v>
      </c>
      <c r="F38" s="95">
        <f>ROUND((SUM(BF132:BF241)),  2)</f>
        <v>0</v>
      </c>
      <c r="G38" s="96"/>
      <c r="H38" s="96"/>
      <c r="I38" s="97">
        <v>0.2</v>
      </c>
      <c r="J38" s="95">
        <f>ROUND(((SUM(BF132:BF241))*I38),  2)</f>
        <v>0</v>
      </c>
      <c r="L38" s="28"/>
    </row>
    <row r="39" spans="2:12" s="1" customFormat="1" ht="14.4" hidden="1" customHeight="1">
      <c r="B39" s="28"/>
      <c r="E39" s="23" t="s">
        <v>42</v>
      </c>
      <c r="F39" s="84">
        <f>ROUND((SUM(BG132:BG241)),  2)</f>
        <v>0</v>
      </c>
      <c r="I39" s="98">
        <v>0.2</v>
      </c>
      <c r="J39" s="84">
        <f>0</f>
        <v>0</v>
      </c>
      <c r="L39" s="28"/>
    </row>
    <row r="40" spans="2:12" s="1" customFormat="1" ht="14.4" hidden="1" customHeight="1">
      <c r="B40" s="28"/>
      <c r="E40" s="23" t="s">
        <v>43</v>
      </c>
      <c r="F40" s="84">
        <f>ROUND((SUM(BH132:BH241)),  2)</f>
        <v>0</v>
      </c>
      <c r="I40" s="98">
        <v>0.2</v>
      </c>
      <c r="J40" s="84">
        <f>0</f>
        <v>0</v>
      </c>
      <c r="L40" s="28"/>
    </row>
    <row r="41" spans="2:12" s="1" customFormat="1" ht="14.4" hidden="1" customHeight="1">
      <c r="B41" s="28"/>
      <c r="E41" s="33" t="s">
        <v>44</v>
      </c>
      <c r="F41" s="95">
        <f>ROUND((SUM(BI132:BI241)),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6.9" customHeight="1">
      <c r="B42" s="28"/>
      <c r="L42" s="28"/>
    </row>
    <row r="43" spans="2:12" s="1" customFormat="1" ht="25.35" customHeight="1">
      <c r="B43" s="28"/>
      <c r="C43" s="99"/>
      <c r="D43" s="100" t="s">
        <v>45</v>
      </c>
      <c r="E43" s="56"/>
      <c r="F43" s="56"/>
      <c r="G43" s="101" t="s">
        <v>46</v>
      </c>
      <c r="H43" s="102" t="s">
        <v>47</v>
      </c>
      <c r="I43" s="56"/>
      <c r="J43" s="103">
        <f>SUM(J34:J41)</f>
        <v>0</v>
      </c>
      <c r="K43" s="104"/>
      <c r="L43" s="28"/>
    </row>
    <row r="44" spans="2:12" s="1" customFormat="1" ht="14.4" customHeight="1">
      <c r="B44" s="28"/>
      <c r="L44" s="28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ht="10.199999999999999">
      <c r="B51" s="16"/>
      <c r="L51" s="16"/>
    </row>
    <row r="52" spans="2:12" ht="10.199999999999999">
      <c r="B52" s="16"/>
      <c r="L52" s="16"/>
    </row>
    <row r="53" spans="2:12" ht="10.199999999999999">
      <c r="B53" s="16"/>
      <c r="L53" s="16"/>
    </row>
    <row r="54" spans="2:12" ht="10.199999999999999">
      <c r="B54" s="16"/>
      <c r="L54" s="16"/>
    </row>
    <row r="55" spans="2:12" ht="10.199999999999999">
      <c r="B55" s="16"/>
      <c r="L55" s="16"/>
    </row>
    <row r="56" spans="2:12" ht="10.199999999999999">
      <c r="B56" s="16"/>
      <c r="L56" s="16"/>
    </row>
    <row r="57" spans="2:12" ht="10.199999999999999">
      <c r="B57" s="16"/>
      <c r="L57" s="16"/>
    </row>
    <row r="58" spans="2:12" ht="10.199999999999999">
      <c r="B58" s="16"/>
      <c r="L58" s="16"/>
    </row>
    <row r="59" spans="2:12" ht="10.199999999999999">
      <c r="B59" s="16"/>
      <c r="L59" s="16"/>
    </row>
    <row r="60" spans="2:12" ht="10.199999999999999">
      <c r="B60" s="16"/>
      <c r="L60" s="16"/>
    </row>
    <row r="61" spans="2:12" s="1" customFormat="1" ht="13.2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ht="10.199999999999999">
      <c r="B62" s="16"/>
      <c r="L62" s="16"/>
    </row>
    <row r="63" spans="2:12" ht="10.199999999999999">
      <c r="B63" s="16"/>
      <c r="L63" s="16"/>
    </row>
    <row r="64" spans="2:12" ht="10.199999999999999">
      <c r="B64" s="16"/>
      <c r="L64" s="16"/>
    </row>
    <row r="65" spans="2:12" s="1" customFormat="1" ht="13.2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ht="10.199999999999999">
      <c r="B66" s="16"/>
      <c r="L66" s="16"/>
    </row>
    <row r="67" spans="2:12" ht="10.199999999999999">
      <c r="B67" s="16"/>
      <c r="L67" s="16"/>
    </row>
    <row r="68" spans="2:12" ht="10.199999999999999">
      <c r="B68" s="16"/>
      <c r="L68" s="16"/>
    </row>
    <row r="69" spans="2:12" ht="10.199999999999999">
      <c r="B69" s="16"/>
      <c r="L69" s="16"/>
    </row>
    <row r="70" spans="2:12" ht="10.199999999999999">
      <c r="B70" s="16"/>
      <c r="L70" s="16"/>
    </row>
    <row r="71" spans="2:12" ht="10.199999999999999">
      <c r="B71" s="16"/>
      <c r="L71" s="16"/>
    </row>
    <row r="72" spans="2:12" ht="10.199999999999999">
      <c r="B72" s="16"/>
      <c r="L72" s="16"/>
    </row>
    <row r="73" spans="2:12" ht="10.199999999999999">
      <c r="B73" s="16"/>
      <c r="L73" s="16"/>
    </row>
    <row r="74" spans="2:12" ht="10.199999999999999">
      <c r="B74" s="16"/>
      <c r="L74" s="16"/>
    </row>
    <row r="75" spans="2:12" ht="10.199999999999999">
      <c r="B75" s="16"/>
      <c r="L75" s="16"/>
    </row>
    <row r="76" spans="2:12" s="1" customFormat="1" ht="13.2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" customHeight="1">
      <c r="B82" s="28"/>
      <c r="C82" s="17" t="s">
        <v>293</v>
      </c>
      <c r="L82" s="28"/>
    </row>
    <row r="83" spans="2:12" s="1" customFormat="1" ht="6.9" customHeight="1">
      <c r="B83" s="28"/>
      <c r="L83" s="28"/>
    </row>
    <row r="84" spans="2:12" s="1" customFormat="1" ht="12" customHeight="1">
      <c r="B84" s="28"/>
      <c r="C84" s="23" t="s">
        <v>15</v>
      </c>
      <c r="L84" s="28"/>
    </row>
    <row r="85" spans="2:12" s="1" customFormat="1" ht="16.5" customHeight="1">
      <c r="B85" s="28"/>
      <c r="E85" s="226" t="str">
        <f>E7</f>
        <v>Archeoskanzen Bojná</v>
      </c>
      <c r="F85" s="227"/>
      <c r="G85" s="227"/>
      <c r="H85" s="227"/>
      <c r="L85" s="28"/>
    </row>
    <row r="86" spans="2:12" ht="12" customHeight="1">
      <c r="B86" s="16"/>
      <c r="C86" s="23" t="s">
        <v>287</v>
      </c>
      <c r="L86" s="16"/>
    </row>
    <row r="87" spans="2:12" ht="16.5" customHeight="1">
      <c r="B87" s="16"/>
      <c r="E87" s="226" t="s">
        <v>2628</v>
      </c>
      <c r="F87" s="183"/>
      <c r="G87" s="183"/>
      <c r="H87" s="183"/>
      <c r="L87" s="16"/>
    </row>
    <row r="88" spans="2:12" ht="12" customHeight="1">
      <c r="B88" s="16"/>
      <c r="C88" s="23" t="s">
        <v>289</v>
      </c>
      <c r="L88" s="16"/>
    </row>
    <row r="89" spans="2:12" s="1" customFormat="1" ht="16.5" customHeight="1">
      <c r="B89" s="28"/>
      <c r="E89" s="221" t="s">
        <v>2884</v>
      </c>
      <c r="F89" s="228"/>
      <c r="G89" s="228"/>
      <c r="H89" s="228"/>
      <c r="L89" s="28"/>
    </row>
    <row r="90" spans="2:12" s="1" customFormat="1" ht="12" customHeight="1">
      <c r="B90" s="28"/>
      <c r="C90" s="23" t="s">
        <v>291</v>
      </c>
      <c r="L90" s="28"/>
    </row>
    <row r="91" spans="2:12" s="1" customFormat="1" ht="16.5" customHeight="1">
      <c r="B91" s="28"/>
      <c r="E91" s="208" t="str">
        <f>E13</f>
        <v>SO-3.3_ZTI - Zdravotechnická inštalácia</v>
      </c>
      <c r="F91" s="228"/>
      <c r="G91" s="228"/>
      <c r="H91" s="228"/>
      <c r="L91" s="28"/>
    </row>
    <row r="92" spans="2:12" s="1" customFormat="1" ht="6.9" customHeight="1">
      <c r="B92" s="28"/>
      <c r="L92" s="28"/>
    </row>
    <row r="93" spans="2:12" s="1" customFormat="1" ht="12" customHeight="1">
      <c r="B93" s="28"/>
      <c r="C93" s="23" t="s">
        <v>19</v>
      </c>
      <c r="F93" s="21" t="str">
        <f>F16</f>
        <v>okrajová časť obce Bojná</v>
      </c>
      <c r="I93" s="23" t="s">
        <v>21</v>
      </c>
      <c r="J93" s="51" t="str">
        <f>IF(J16="","",J16)</f>
        <v>19. 6. 2024</v>
      </c>
      <c r="L93" s="28"/>
    </row>
    <row r="94" spans="2:12" s="1" customFormat="1" ht="6.9" customHeight="1">
      <c r="B94" s="28"/>
      <c r="L94" s="28"/>
    </row>
    <row r="95" spans="2:12" s="1" customFormat="1" ht="40.049999999999997" customHeight="1">
      <c r="B95" s="28"/>
      <c r="C95" s="23" t="s">
        <v>23</v>
      </c>
      <c r="F95" s="21" t="str">
        <f>E19</f>
        <v>Obec Bojná, 201 Bojná, 956 01 Bojná</v>
      </c>
      <c r="I95" s="23" t="s">
        <v>29</v>
      </c>
      <c r="J95" s="26" t="str">
        <f>E25</f>
        <v>Projekt design s.r.o., Brezová 89/1B, Tovarníky</v>
      </c>
      <c r="L95" s="28"/>
    </row>
    <row r="96" spans="2:12" s="1" customFormat="1" ht="40.049999999999997" customHeight="1">
      <c r="B96" s="28"/>
      <c r="C96" s="23" t="s">
        <v>27</v>
      </c>
      <c r="F96" s="21" t="str">
        <f>IF(E22="","",E22)</f>
        <v>Vyplň údaj</v>
      </c>
      <c r="I96" s="23" t="s">
        <v>32</v>
      </c>
      <c r="J96" s="26" t="str">
        <f>E28</f>
        <v>Projekt design s.r.o., Brezová 89/1B, Tovarníky</v>
      </c>
      <c r="L96" s="28"/>
    </row>
    <row r="97" spans="2:47" s="1" customFormat="1" ht="10.35" customHeight="1">
      <c r="B97" s="28"/>
      <c r="L97" s="28"/>
    </row>
    <row r="98" spans="2:47" s="1" customFormat="1" ht="29.25" customHeight="1">
      <c r="B98" s="28"/>
      <c r="C98" s="107" t="s">
        <v>294</v>
      </c>
      <c r="D98" s="99"/>
      <c r="E98" s="99"/>
      <c r="F98" s="99"/>
      <c r="G98" s="99"/>
      <c r="H98" s="99"/>
      <c r="I98" s="99"/>
      <c r="J98" s="108" t="s">
        <v>295</v>
      </c>
      <c r="K98" s="99"/>
      <c r="L98" s="28"/>
    </row>
    <row r="99" spans="2:47" s="1" customFormat="1" ht="10.35" customHeight="1">
      <c r="B99" s="28"/>
      <c r="L99" s="28"/>
    </row>
    <row r="100" spans="2:47" s="1" customFormat="1" ht="22.8" customHeight="1">
      <c r="B100" s="28"/>
      <c r="C100" s="109" t="s">
        <v>296</v>
      </c>
      <c r="J100" s="65">
        <f>J132</f>
        <v>0</v>
      </c>
      <c r="L100" s="28"/>
      <c r="AU100" s="13" t="s">
        <v>297</v>
      </c>
    </row>
    <row r="101" spans="2:47" s="8" customFormat="1" ht="24.9" customHeight="1">
      <c r="B101" s="110"/>
      <c r="D101" s="111" t="s">
        <v>298</v>
      </c>
      <c r="E101" s="112"/>
      <c r="F101" s="112"/>
      <c r="G101" s="112"/>
      <c r="H101" s="112"/>
      <c r="I101" s="112"/>
      <c r="J101" s="113">
        <f>J133</f>
        <v>0</v>
      </c>
      <c r="L101" s="110"/>
    </row>
    <row r="102" spans="2:47" s="9" customFormat="1" ht="19.95" customHeight="1">
      <c r="B102" s="114"/>
      <c r="D102" s="115" t="s">
        <v>2315</v>
      </c>
      <c r="E102" s="116"/>
      <c r="F102" s="116"/>
      <c r="G102" s="116"/>
      <c r="H102" s="116"/>
      <c r="I102" s="116"/>
      <c r="J102" s="117">
        <f>J134</f>
        <v>0</v>
      </c>
      <c r="L102" s="114"/>
    </row>
    <row r="103" spans="2:47" s="9" customFormat="1" ht="19.95" customHeight="1">
      <c r="B103" s="114"/>
      <c r="D103" s="115" t="s">
        <v>2636</v>
      </c>
      <c r="E103" s="116"/>
      <c r="F103" s="116"/>
      <c r="G103" s="116"/>
      <c r="H103" s="116"/>
      <c r="I103" s="116"/>
      <c r="J103" s="117">
        <f>J153</f>
        <v>0</v>
      </c>
      <c r="L103" s="114"/>
    </row>
    <row r="104" spans="2:47" s="8" customFormat="1" ht="24.9" customHeight="1">
      <c r="B104" s="110"/>
      <c r="D104" s="111" t="s">
        <v>2316</v>
      </c>
      <c r="E104" s="112"/>
      <c r="F104" s="112"/>
      <c r="G104" s="112"/>
      <c r="H104" s="112"/>
      <c r="I104" s="112"/>
      <c r="J104" s="113">
        <f>J155</f>
        <v>0</v>
      </c>
      <c r="L104" s="110"/>
    </row>
    <row r="105" spans="2:47" s="9" customFormat="1" ht="19.95" customHeight="1">
      <c r="B105" s="114"/>
      <c r="D105" s="115" t="s">
        <v>2317</v>
      </c>
      <c r="E105" s="116"/>
      <c r="F105" s="116"/>
      <c r="G105" s="116"/>
      <c r="H105" s="116"/>
      <c r="I105" s="116"/>
      <c r="J105" s="117">
        <f>J156</f>
        <v>0</v>
      </c>
      <c r="L105" s="114"/>
    </row>
    <row r="106" spans="2:47" s="9" customFormat="1" ht="19.95" customHeight="1">
      <c r="B106" s="114"/>
      <c r="D106" s="115" t="s">
        <v>2318</v>
      </c>
      <c r="E106" s="116"/>
      <c r="F106" s="116"/>
      <c r="G106" s="116"/>
      <c r="H106" s="116"/>
      <c r="I106" s="116"/>
      <c r="J106" s="117">
        <f>J175</f>
        <v>0</v>
      </c>
      <c r="L106" s="114"/>
    </row>
    <row r="107" spans="2:47" s="9" customFormat="1" ht="19.95" customHeight="1">
      <c r="B107" s="114"/>
      <c r="D107" s="115" t="s">
        <v>2319</v>
      </c>
      <c r="E107" s="116"/>
      <c r="F107" s="116"/>
      <c r="G107" s="116"/>
      <c r="H107" s="116"/>
      <c r="I107" s="116"/>
      <c r="J107" s="117">
        <f>J181</f>
        <v>0</v>
      </c>
      <c r="L107" s="114"/>
    </row>
    <row r="108" spans="2:47" s="9" customFormat="1" ht="19.95" customHeight="1">
      <c r="B108" s="114"/>
      <c r="D108" s="115" t="s">
        <v>2320</v>
      </c>
      <c r="E108" s="116"/>
      <c r="F108" s="116"/>
      <c r="G108" s="116"/>
      <c r="H108" s="116"/>
      <c r="I108" s="116"/>
      <c r="J108" s="117">
        <f>J206</f>
        <v>0</v>
      </c>
      <c r="L108" s="114"/>
    </row>
    <row r="109" spans="2:47" s="1" customFormat="1" ht="21.75" customHeight="1">
      <c r="B109" s="28"/>
      <c r="L109" s="28"/>
    </row>
    <row r="110" spans="2:47" s="1" customFormat="1" ht="6.9" customHeight="1"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28"/>
    </row>
    <row r="114" spans="2:12" s="1" customFormat="1" ht="6.9" customHeight="1">
      <c r="B114" s="45"/>
      <c r="C114" s="46"/>
      <c r="D114" s="46"/>
      <c r="E114" s="46"/>
      <c r="F114" s="46"/>
      <c r="G114" s="46"/>
      <c r="H114" s="46"/>
      <c r="I114" s="46"/>
      <c r="J114" s="46"/>
      <c r="K114" s="46"/>
      <c r="L114" s="28"/>
    </row>
    <row r="115" spans="2:12" s="1" customFormat="1" ht="24.9" customHeight="1">
      <c r="B115" s="28"/>
      <c r="C115" s="17" t="s">
        <v>303</v>
      </c>
      <c r="L115" s="28"/>
    </row>
    <row r="116" spans="2:12" s="1" customFormat="1" ht="6.9" customHeight="1">
      <c r="B116" s="28"/>
      <c r="L116" s="28"/>
    </row>
    <row r="117" spans="2:12" s="1" customFormat="1" ht="12" customHeight="1">
      <c r="B117" s="28"/>
      <c r="C117" s="23" t="s">
        <v>15</v>
      </c>
      <c r="L117" s="28"/>
    </row>
    <row r="118" spans="2:12" s="1" customFormat="1" ht="16.5" customHeight="1">
      <c r="B118" s="28"/>
      <c r="E118" s="226" t="str">
        <f>E7</f>
        <v>Archeoskanzen Bojná</v>
      </c>
      <c r="F118" s="227"/>
      <c r="G118" s="227"/>
      <c r="H118" s="227"/>
      <c r="L118" s="28"/>
    </row>
    <row r="119" spans="2:12" ht="12" customHeight="1">
      <c r="B119" s="16"/>
      <c r="C119" s="23" t="s">
        <v>287</v>
      </c>
      <c r="L119" s="16"/>
    </row>
    <row r="120" spans="2:12" ht="16.5" customHeight="1">
      <c r="B120" s="16"/>
      <c r="E120" s="226" t="s">
        <v>2628</v>
      </c>
      <c r="F120" s="183"/>
      <c r="G120" s="183"/>
      <c r="H120" s="183"/>
      <c r="L120" s="16"/>
    </row>
    <row r="121" spans="2:12" ht="12" customHeight="1">
      <c r="B121" s="16"/>
      <c r="C121" s="23" t="s">
        <v>289</v>
      </c>
      <c r="L121" s="16"/>
    </row>
    <row r="122" spans="2:12" s="1" customFormat="1" ht="16.5" customHeight="1">
      <c r="B122" s="28"/>
      <c r="E122" s="221" t="s">
        <v>2884</v>
      </c>
      <c r="F122" s="228"/>
      <c r="G122" s="228"/>
      <c r="H122" s="228"/>
      <c r="L122" s="28"/>
    </row>
    <row r="123" spans="2:12" s="1" customFormat="1" ht="12" customHeight="1">
      <c r="B123" s="28"/>
      <c r="C123" s="23" t="s">
        <v>291</v>
      </c>
      <c r="L123" s="28"/>
    </row>
    <row r="124" spans="2:12" s="1" customFormat="1" ht="16.5" customHeight="1">
      <c r="B124" s="28"/>
      <c r="E124" s="208" t="str">
        <f>E13</f>
        <v>SO-3.3_ZTI - Zdravotechnická inštalácia</v>
      </c>
      <c r="F124" s="228"/>
      <c r="G124" s="228"/>
      <c r="H124" s="228"/>
      <c r="L124" s="28"/>
    </row>
    <row r="125" spans="2:12" s="1" customFormat="1" ht="6.9" customHeight="1">
      <c r="B125" s="28"/>
      <c r="L125" s="28"/>
    </row>
    <row r="126" spans="2:12" s="1" customFormat="1" ht="12" customHeight="1">
      <c r="B126" s="28"/>
      <c r="C126" s="23" t="s">
        <v>19</v>
      </c>
      <c r="F126" s="21" t="str">
        <f>F16</f>
        <v>okrajová časť obce Bojná</v>
      </c>
      <c r="I126" s="23" t="s">
        <v>21</v>
      </c>
      <c r="J126" s="51" t="str">
        <f>IF(J16="","",J16)</f>
        <v>19. 6. 2024</v>
      </c>
      <c r="L126" s="28"/>
    </row>
    <row r="127" spans="2:12" s="1" customFormat="1" ht="6.9" customHeight="1">
      <c r="B127" s="28"/>
      <c r="L127" s="28"/>
    </row>
    <row r="128" spans="2:12" s="1" customFormat="1" ht="40.049999999999997" customHeight="1">
      <c r="B128" s="28"/>
      <c r="C128" s="23" t="s">
        <v>23</v>
      </c>
      <c r="F128" s="21" t="str">
        <f>E19</f>
        <v>Obec Bojná, 201 Bojná, 956 01 Bojná</v>
      </c>
      <c r="I128" s="23" t="s">
        <v>29</v>
      </c>
      <c r="J128" s="26" t="str">
        <f>E25</f>
        <v>Projekt design s.r.o., Brezová 89/1B, Tovarníky</v>
      </c>
      <c r="L128" s="28"/>
    </row>
    <row r="129" spans="2:65" s="1" customFormat="1" ht="40.049999999999997" customHeight="1">
      <c r="B129" s="28"/>
      <c r="C129" s="23" t="s">
        <v>27</v>
      </c>
      <c r="F129" s="21" t="str">
        <f>IF(E22="","",E22)</f>
        <v>Vyplň údaj</v>
      </c>
      <c r="I129" s="23" t="s">
        <v>32</v>
      </c>
      <c r="J129" s="26" t="str">
        <f>E28</f>
        <v>Projekt design s.r.o., Brezová 89/1B, Tovarníky</v>
      </c>
      <c r="L129" s="28"/>
    </row>
    <row r="130" spans="2:65" s="1" customFormat="1" ht="10.35" customHeight="1">
      <c r="B130" s="28"/>
      <c r="L130" s="28"/>
    </row>
    <row r="131" spans="2:65" s="10" customFormat="1" ht="29.25" customHeight="1">
      <c r="B131" s="118"/>
      <c r="C131" s="119" t="s">
        <v>304</v>
      </c>
      <c r="D131" s="120" t="s">
        <v>60</v>
      </c>
      <c r="E131" s="120" t="s">
        <v>56</v>
      </c>
      <c r="F131" s="120" t="s">
        <v>7531</v>
      </c>
      <c r="G131" s="120" t="s">
        <v>305</v>
      </c>
      <c r="H131" s="120" t="s">
        <v>306</v>
      </c>
      <c r="I131" s="120" t="s">
        <v>307</v>
      </c>
      <c r="J131" s="121" t="s">
        <v>295</v>
      </c>
      <c r="K131" s="122" t="s">
        <v>308</v>
      </c>
      <c r="L131" s="118"/>
      <c r="M131" s="58" t="s">
        <v>1</v>
      </c>
      <c r="N131" s="59" t="s">
        <v>39</v>
      </c>
      <c r="O131" s="59" t="s">
        <v>309</v>
      </c>
      <c r="P131" s="59" t="s">
        <v>310</v>
      </c>
      <c r="Q131" s="59" t="s">
        <v>311</v>
      </c>
      <c r="R131" s="59" t="s">
        <v>312</v>
      </c>
      <c r="S131" s="59" t="s">
        <v>313</v>
      </c>
      <c r="T131" s="60" t="s">
        <v>314</v>
      </c>
    </row>
    <row r="132" spans="2:65" s="1" customFormat="1" ht="22.8" customHeight="1">
      <c r="B132" s="28"/>
      <c r="C132" s="63" t="s">
        <v>296</v>
      </c>
      <c r="J132" s="123">
        <f>BK132</f>
        <v>0</v>
      </c>
      <c r="L132" s="28"/>
      <c r="M132" s="61"/>
      <c r="N132" s="52"/>
      <c r="O132" s="52"/>
      <c r="P132" s="124">
        <f>P133+P155</f>
        <v>0</v>
      </c>
      <c r="Q132" s="52"/>
      <c r="R132" s="124">
        <f>R133+R155</f>
        <v>0.42201400625999996</v>
      </c>
      <c r="S132" s="52"/>
      <c r="T132" s="125">
        <f>T133+T155</f>
        <v>0</v>
      </c>
      <c r="AT132" s="13" t="s">
        <v>74</v>
      </c>
      <c r="AU132" s="13" t="s">
        <v>297</v>
      </c>
      <c r="BK132" s="126">
        <f>BK133+BK155</f>
        <v>0</v>
      </c>
    </row>
    <row r="133" spans="2:65" s="11" customFormat="1" ht="25.95" customHeight="1">
      <c r="B133" s="127"/>
      <c r="D133" s="128" t="s">
        <v>74</v>
      </c>
      <c r="E133" s="129" t="s">
        <v>315</v>
      </c>
      <c r="F133" s="129" t="s">
        <v>316</v>
      </c>
      <c r="I133" s="130"/>
      <c r="J133" s="131">
        <f>BK133</f>
        <v>0</v>
      </c>
      <c r="L133" s="127"/>
      <c r="M133" s="132"/>
      <c r="P133" s="133">
        <f>P134+P153</f>
        <v>0</v>
      </c>
      <c r="R133" s="133">
        <f>R134+R153</f>
        <v>4.7610979999999997E-2</v>
      </c>
      <c r="T133" s="134">
        <f>T134+T153</f>
        <v>0</v>
      </c>
      <c r="AR133" s="128" t="s">
        <v>82</v>
      </c>
      <c r="AT133" s="135" t="s">
        <v>74</v>
      </c>
      <c r="AU133" s="135" t="s">
        <v>75</v>
      </c>
      <c r="AY133" s="128" t="s">
        <v>317</v>
      </c>
      <c r="BK133" s="136">
        <f>BK134+BK153</f>
        <v>0</v>
      </c>
    </row>
    <row r="134" spans="2:65" s="11" customFormat="1" ht="22.8" customHeight="1">
      <c r="B134" s="127"/>
      <c r="D134" s="128" t="s">
        <v>74</v>
      </c>
      <c r="E134" s="137" t="s">
        <v>271</v>
      </c>
      <c r="F134" s="137" t="s">
        <v>2321</v>
      </c>
      <c r="I134" s="130"/>
      <c r="J134" s="138">
        <f>BK134</f>
        <v>0</v>
      </c>
      <c r="L134" s="127"/>
      <c r="M134" s="132"/>
      <c r="P134" s="133">
        <f>SUM(P135:P152)</f>
        <v>0</v>
      </c>
      <c r="R134" s="133">
        <f>SUM(R135:R152)</f>
        <v>4.7610979999999997E-2</v>
      </c>
      <c r="T134" s="134">
        <f>SUM(T135:T152)</f>
        <v>0</v>
      </c>
      <c r="AR134" s="128" t="s">
        <v>82</v>
      </c>
      <c r="AT134" s="135" t="s">
        <v>74</v>
      </c>
      <c r="AU134" s="135" t="s">
        <v>82</v>
      </c>
      <c r="AY134" s="128" t="s">
        <v>317</v>
      </c>
      <c r="BK134" s="136">
        <f>SUM(BK135:BK152)</f>
        <v>0</v>
      </c>
    </row>
    <row r="135" spans="2:65" s="1" customFormat="1" ht="33" customHeight="1">
      <c r="B135" s="139"/>
      <c r="C135" s="140" t="s">
        <v>82</v>
      </c>
      <c r="D135" s="140" t="s">
        <v>319</v>
      </c>
      <c r="E135" s="141" t="s">
        <v>2322</v>
      </c>
      <c r="F135" s="142" t="s">
        <v>2323</v>
      </c>
      <c r="G135" s="143" t="s">
        <v>452</v>
      </c>
      <c r="H135" s="144">
        <v>4.2</v>
      </c>
      <c r="I135" s="145"/>
      <c r="J135" s="146">
        <f>ROUND(I135*H135,2)</f>
        <v>0</v>
      </c>
      <c r="K135" s="147"/>
      <c r="L135" s="28"/>
      <c r="M135" s="148" t="s">
        <v>1</v>
      </c>
      <c r="N135" s="149" t="s">
        <v>41</v>
      </c>
      <c r="P135" s="150">
        <f>O135*H135</f>
        <v>0</v>
      </c>
      <c r="Q135" s="150">
        <v>0</v>
      </c>
      <c r="R135" s="150">
        <f>Q135*H135</f>
        <v>0</v>
      </c>
      <c r="S135" s="150">
        <v>0</v>
      </c>
      <c r="T135" s="151">
        <f>S135*H135</f>
        <v>0</v>
      </c>
      <c r="AR135" s="152" t="s">
        <v>259</v>
      </c>
      <c r="AT135" s="152" t="s">
        <v>319</v>
      </c>
      <c r="AU135" s="152" t="s">
        <v>87</v>
      </c>
      <c r="AY135" s="13" t="s">
        <v>317</v>
      </c>
      <c r="BE135" s="153">
        <f>IF(N135="základná",J135,0)</f>
        <v>0</v>
      </c>
      <c r="BF135" s="153">
        <f>IF(N135="znížená",J135,0)</f>
        <v>0</v>
      </c>
      <c r="BG135" s="153">
        <f>IF(N135="zákl. prenesená",J135,0)</f>
        <v>0</v>
      </c>
      <c r="BH135" s="153">
        <f>IF(N135="zníž. prenesená",J135,0)</f>
        <v>0</v>
      </c>
      <c r="BI135" s="153">
        <f>IF(N135="nulová",J135,0)</f>
        <v>0</v>
      </c>
      <c r="BJ135" s="13" t="s">
        <v>87</v>
      </c>
      <c r="BK135" s="153">
        <f>ROUND(I135*H135,2)</f>
        <v>0</v>
      </c>
      <c r="BL135" s="13" t="s">
        <v>259</v>
      </c>
      <c r="BM135" s="152" t="s">
        <v>3618</v>
      </c>
    </row>
    <row r="136" spans="2:65" s="1" customFormat="1" ht="33" customHeight="1">
      <c r="B136" s="139"/>
      <c r="C136" s="154" t="s">
        <v>87</v>
      </c>
      <c r="D136" s="154" t="s">
        <v>353</v>
      </c>
      <c r="E136" s="155" t="s">
        <v>2325</v>
      </c>
      <c r="F136" s="156" t="s">
        <v>2326</v>
      </c>
      <c r="G136" s="157" t="s">
        <v>452</v>
      </c>
      <c r="H136" s="158">
        <v>4.2</v>
      </c>
      <c r="I136" s="159"/>
      <c r="J136" s="160">
        <f>ROUND(I136*H136,2)</f>
        <v>0</v>
      </c>
      <c r="K136" s="161"/>
      <c r="L136" s="162"/>
      <c r="M136" s="163" t="s">
        <v>1</v>
      </c>
      <c r="N136" s="164" t="s">
        <v>41</v>
      </c>
      <c r="P136" s="150">
        <f>O136*H136</f>
        <v>0</v>
      </c>
      <c r="Q136" s="150">
        <v>2.7E-4</v>
      </c>
      <c r="R136" s="150">
        <f>Q136*H136</f>
        <v>1.134E-3</v>
      </c>
      <c r="S136" s="150">
        <v>0</v>
      </c>
      <c r="T136" s="151">
        <f>S136*H136</f>
        <v>0</v>
      </c>
      <c r="AR136" s="152" t="s">
        <v>271</v>
      </c>
      <c r="AT136" s="152" t="s">
        <v>353</v>
      </c>
      <c r="AU136" s="152" t="s">
        <v>87</v>
      </c>
      <c r="AY136" s="13" t="s">
        <v>317</v>
      </c>
      <c r="BE136" s="153">
        <f>IF(N136="základná",J136,0)</f>
        <v>0</v>
      </c>
      <c r="BF136" s="153">
        <f>IF(N136="znížená",J136,0)</f>
        <v>0</v>
      </c>
      <c r="BG136" s="153">
        <f>IF(N136="zákl. prenesená",J136,0)</f>
        <v>0</v>
      </c>
      <c r="BH136" s="153">
        <f>IF(N136="zníž. prenesená",J136,0)</f>
        <v>0</v>
      </c>
      <c r="BI136" s="153">
        <f>IF(N136="nulová",J136,0)</f>
        <v>0</v>
      </c>
      <c r="BJ136" s="13" t="s">
        <v>87</v>
      </c>
      <c r="BK136" s="153">
        <f>ROUND(I136*H136,2)</f>
        <v>0</v>
      </c>
      <c r="BL136" s="13" t="s">
        <v>259</v>
      </c>
      <c r="BM136" s="152" t="s">
        <v>3619</v>
      </c>
    </row>
    <row r="137" spans="2:65" s="1" customFormat="1" ht="24.15" customHeight="1">
      <c r="B137" s="139"/>
      <c r="C137" s="140" t="s">
        <v>92</v>
      </c>
      <c r="D137" s="140" t="s">
        <v>319</v>
      </c>
      <c r="E137" s="141" t="s">
        <v>2328</v>
      </c>
      <c r="F137" s="142" t="s">
        <v>2329</v>
      </c>
      <c r="G137" s="143" t="s">
        <v>452</v>
      </c>
      <c r="H137" s="144">
        <v>9.8070000000000004</v>
      </c>
      <c r="I137" s="145"/>
      <c r="J137" s="146">
        <f>ROUND(I137*H137,2)</f>
        <v>0</v>
      </c>
      <c r="K137" s="147"/>
      <c r="L137" s="28"/>
      <c r="M137" s="148" t="s">
        <v>1</v>
      </c>
      <c r="N137" s="149" t="s">
        <v>41</v>
      </c>
      <c r="P137" s="150">
        <f>O137*H137</f>
        <v>0</v>
      </c>
      <c r="Q137" s="150">
        <v>7.9999999999999996E-6</v>
      </c>
      <c r="R137" s="150">
        <f>Q137*H137</f>
        <v>7.8455999999999996E-5</v>
      </c>
      <c r="S137" s="150">
        <v>0</v>
      </c>
      <c r="T137" s="151">
        <f>S137*H137</f>
        <v>0</v>
      </c>
      <c r="AR137" s="152" t="s">
        <v>259</v>
      </c>
      <c r="AT137" s="152" t="s">
        <v>319</v>
      </c>
      <c r="AU137" s="152" t="s">
        <v>87</v>
      </c>
      <c r="AY137" s="13" t="s">
        <v>317</v>
      </c>
      <c r="BE137" s="153">
        <f>IF(N137="základná",J137,0)</f>
        <v>0</v>
      </c>
      <c r="BF137" s="153">
        <f>IF(N137="znížená",J137,0)</f>
        <v>0</v>
      </c>
      <c r="BG137" s="153">
        <f>IF(N137="zákl. prenesená",J137,0)</f>
        <v>0</v>
      </c>
      <c r="BH137" s="153">
        <f>IF(N137="zníž. prenesená",J137,0)</f>
        <v>0</v>
      </c>
      <c r="BI137" s="153">
        <f>IF(N137="nulová",J137,0)</f>
        <v>0</v>
      </c>
      <c r="BJ137" s="13" t="s">
        <v>87</v>
      </c>
      <c r="BK137" s="153">
        <f>ROUND(I137*H137,2)</f>
        <v>0</v>
      </c>
      <c r="BL137" s="13" t="s">
        <v>259</v>
      </c>
      <c r="BM137" s="152" t="s">
        <v>3620</v>
      </c>
    </row>
    <row r="138" spans="2:65" s="1" customFormat="1" ht="33" customHeight="1">
      <c r="B138" s="139"/>
      <c r="C138" s="154" t="s">
        <v>259</v>
      </c>
      <c r="D138" s="154" t="s">
        <v>353</v>
      </c>
      <c r="E138" s="155" t="s">
        <v>2331</v>
      </c>
      <c r="F138" s="156" t="s">
        <v>2332</v>
      </c>
      <c r="G138" s="157" t="s">
        <v>433</v>
      </c>
      <c r="H138" s="158">
        <v>9.8070000000000004</v>
      </c>
      <c r="I138" s="159"/>
      <c r="J138" s="160">
        <f>ROUND(I138*H138,2)</f>
        <v>0</v>
      </c>
      <c r="K138" s="161"/>
      <c r="L138" s="162"/>
      <c r="M138" s="163" t="s">
        <v>1</v>
      </c>
      <c r="N138" s="164" t="s">
        <v>41</v>
      </c>
      <c r="P138" s="150">
        <f>O138*H138</f>
        <v>0</v>
      </c>
      <c r="Q138" s="150">
        <v>1.2999999999999999E-3</v>
      </c>
      <c r="R138" s="150">
        <f>Q138*H138</f>
        <v>1.2749099999999999E-2</v>
      </c>
      <c r="S138" s="150">
        <v>0</v>
      </c>
      <c r="T138" s="151">
        <f>S138*H138</f>
        <v>0</v>
      </c>
      <c r="AR138" s="152" t="s">
        <v>271</v>
      </c>
      <c r="AT138" s="152" t="s">
        <v>353</v>
      </c>
      <c r="AU138" s="152" t="s">
        <v>87</v>
      </c>
      <c r="AY138" s="13" t="s">
        <v>317</v>
      </c>
      <c r="BE138" s="153">
        <f>IF(N138="základná",J138,0)</f>
        <v>0</v>
      </c>
      <c r="BF138" s="153">
        <f>IF(N138="znížená",J138,0)</f>
        <v>0</v>
      </c>
      <c r="BG138" s="153">
        <f>IF(N138="zákl. prenesená",J138,0)</f>
        <v>0</v>
      </c>
      <c r="BH138" s="153">
        <f>IF(N138="zníž. prenesená",J138,0)</f>
        <v>0</v>
      </c>
      <c r="BI138" s="153">
        <f>IF(N138="nulová",J138,0)</f>
        <v>0</v>
      </c>
      <c r="BJ138" s="13" t="s">
        <v>87</v>
      </c>
      <c r="BK138" s="153">
        <f>ROUND(I138*H138,2)</f>
        <v>0</v>
      </c>
      <c r="BL138" s="13" t="s">
        <v>259</v>
      </c>
      <c r="BM138" s="152" t="s">
        <v>3621</v>
      </c>
    </row>
    <row r="139" spans="2:65" s="1" customFormat="1" ht="28.8">
      <c r="B139" s="28"/>
      <c r="D139" s="170" t="s">
        <v>484</v>
      </c>
      <c r="F139" s="171" t="s">
        <v>2334</v>
      </c>
      <c r="I139" s="172"/>
      <c r="L139" s="28"/>
      <c r="M139" s="173"/>
      <c r="T139" s="55"/>
      <c r="AT139" s="13" t="s">
        <v>484</v>
      </c>
      <c r="AU139" s="13" t="s">
        <v>87</v>
      </c>
    </row>
    <row r="140" spans="2:65" s="1" customFormat="1" ht="24.15" customHeight="1">
      <c r="B140" s="139"/>
      <c r="C140" s="140" t="s">
        <v>262</v>
      </c>
      <c r="D140" s="140" t="s">
        <v>319</v>
      </c>
      <c r="E140" s="141" t="s">
        <v>2335</v>
      </c>
      <c r="F140" s="142" t="s">
        <v>2336</v>
      </c>
      <c r="G140" s="143" t="s">
        <v>452</v>
      </c>
      <c r="H140" s="144">
        <v>14.028</v>
      </c>
      <c r="I140" s="145"/>
      <c r="J140" s="146">
        <f>ROUND(I140*H140,2)</f>
        <v>0</v>
      </c>
      <c r="K140" s="147"/>
      <c r="L140" s="28"/>
      <c r="M140" s="148" t="s">
        <v>1</v>
      </c>
      <c r="N140" s="149" t="s">
        <v>41</v>
      </c>
      <c r="P140" s="150">
        <f>O140*H140</f>
        <v>0</v>
      </c>
      <c r="Q140" s="150">
        <v>7.9999999999999996E-6</v>
      </c>
      <c r="R140" s="150">
        <f>Q140*H140</f>
        <v>1.12224E-4</v>
      </c>
      <c r="S140" s="150">
        <v>0</v>
      </c>
      <c r="T140" s="151">
        <f>S140*H140</f>
        <v>0</v>
      </c>
      <c r="AR140" s="152" t="s">
        <v>259</v>
      </c>
      <c r="AT140" s="152" t="s">
        <v>319</v>
      </c>
      <c r="AU140" s="152" t="s">
        <v>87</v>
      </c>
      <c r="AY140" s="13" t="s">
        <v>317</v>
      </c>
      <c r="BE140" s="153">
        <f>IF(N140="základná",J140,0)</f>
        <v>0</v>
      </c>
      <c r="BF140" s="153">
        <f>IF(N140="znížená",J140,0)</f>
        <v>0</v>
      </c>
      <c r="BG140" s="153">
        <f>IF(N140="zákl. prenesená",J140,0)</f>
        <v>0</v>
      </c>
      <c r="BH140" s="153">
        <f>IF(N140="zníž. prenesená",J140,0)</f>
        <v>0</v>
      </c>
      <c r="BI140" s="153">
        <f>IF(N140="nulová",J140,0)</f>
        <v>0</v>
      </c>
      <c r="BJ140" s="13" t="s">
        <v>87</v>
      </c>
      <c r="BK140" s="153">
        <f>ROUND(I140*H140,2)</f>
        <v>0</v>
      </c>
      <c r="BL140" s="13" t="s">
        <v>259</v>
      </c>
      <c r="BM140" s="152" t="s">
        <v>3622</v>
      </c>
    </row>
    <row r="141" spans="2:65" s="1" customFormat="1" ht="33" customHeight="1">
      <c r="B141" s="139"/>
      <c r="C141" s="154" t="s">
        <v>265</v>
      </c>
      <c r="D141" s="154" t="s">
        <v>353</v>
      </c>
      <c r="E141" s="155" t="s">
        <v>2338</v>
      </c>
      <c r="F141" s="156" t="s">
        <v>2339</v>
      </c>
      <c r="G141" s="157" t="s">
        <v>433</v>
      </c>
      <c r="H141" s="158">
        <v>14.028</v>
      </c>
      <c r="I141" s="159"/>
      <c r="J141" s="160">
        <f>ROUND(I141*H141,2)</f>
        <v>0</v>
      </c>
      <c r="K141" s="161"/>
      <c r="L141" s="162"/>
      <c r="M141" s="163" t="s">
        <v>1</v>
      </c>
      <c r="N141" s="164" t="s">
        <v>41</v>
      </c>
      <c r="P141" s="150">
        <f>O141*H141</f>
        <v>0</v>
      </c>
      <c r="Q141" s="150">
        <v>1.4E-3</v>
      </c>
      <c r="R141" s="150">
        <f>Q141*H141</f>
        <v>1.9639199999999999E-2</v>
      </c>
      <c r="S141" s="150">
        <v>0</v>
      </c>
      <c r="T141" s="151">
        <f>S141*H141</f>
        <v>0</v>
      </c>
      <c r="AR141" s="152" t="s">
        <v>271</v>
      </c>
      <c r="AT141" s="152" t="s">
        <v>353</v>
      </c>
      <c r="AU141" s="152" t="s">
        <v>87</v>
      </c>
      <c r="AY141" s="13" t="s">
        <v>317</v>
      </c>
      <c r="BE141" s="153">
        <f>IF(N141="základná",J141,0)</f>
        <v>0</v>
      </c>
      <c r="BF141" s="153">
        <f>IF(N141="znížená",J141,0)</f>
        <v>0</v>
      </c>
      <c r="BG141" s="153">
        <f>IF(N141="zákl. prenesená",J141,0)</f>
        <v>0</v>
      </c>
      <c r="BH141" s="153">
        <f>IF(N141="zníž. prenesená",J141,0)</f>
        <v>0</v>
      </c>
      <c r="BI141" s="153">
        <f>IF(N141="nulová",J141,0)</f>
        <v>0</v>
      </c>
      <c r="BJ141" s="13" t="s">
        <v>87</v>
      </c>
      <c r="BK141" s="153">
        <f>ROUND(I141*H141,2)</f>
        <v>0</v>
      </c>
      <c r="BL141" s="13" t="s">
        <v>259</v>
      </c>
      <c r="BM141" s="152" t="s">
        <v>3623</v>
      </c>
    </row>
    <row r="142" spans="2:65" s="1" customFormat="1" ht="28.8">
      <c r="B142" s="28"/>
      <c r="D142" s="170" t="s">
        <v>484</v>
      </c>
      <c r="F142" s="171" t="s">
        <v>2341</v>
      </c>
      <c r="I142" s="172"/>
      <c r="L142" s="28"/>
      <c r="M142" s="173"/>
      <c r="T142" s="55"/>
      <c r="AT142" s="13" t="s">
        <v>484</v>
      </c>
      <c r="AU142" s="13" t="s">
        <v>87</v>
      </c>
    </row>
    <row r="143" spans="2:65" s="1" customFormat="1" ht="16.5" customHeight="1">
      <c r="B143" s="139"/>
      <c r="C143" s="140" t="s">
        <v>268</v>
      </c>
      <c r="D143" s="140" t="s">
        <v>319</v>
      </c>
      <c r="E143" s="141" t="s">
        <v>2342</v>
      </c>
      <c r="F143" s="142" t="s">
        <v>2343</v>
      </c>
      <c r="G143" s="143" t="s">
        <v>433</v>
      </c>
      <c r="H143" s="144">
        <v>14</v>
      </c>
      <c r="I143" s="145"/>
      <c r="J143" s="146">
        <f t="shared" ref="J143:J152" si="0">ROUND(I143*H143,2)</f>
        <v>0</v>
      </c>
      <c r="K143" s="147"/>
      <c r="L143" s="28"/>
      <c r="M143" s="148" t="s">
        <v>1</v>
      </c>
      <c r="N143" s="149" t="s">
        <v>41</v>
      </c>
      <c r="P143" s="150">
        <f t="shared" ref="P143:P152" si="1">O143*H143</f>
        <v>0</v>
      </c>
      <c r="Q143" s="150">
        <v>4.0000000000000003E-5</v>
      </c>
      <c r="R143" s="150">
        <f t="shared" ref="R143:R152" si="2">Q143*H143</f>
        <v>5.6000000000000006E-4</v>
      </c>
      <c r="S143" s="150">
        <v>0</v>
      </c>
      <c r="T143" s="151">
        <f t="shared" ref="T143:T152" si="3">S143*H143</f>
        <v>0</v>
      </c>
      <c r="AR143" s="152" t="s">
        <v>259</v>
      </c>
      <c r="AT143" s="152" t="s">
        <v>319</v>
      </c>
      <c r="AU143" s="152" t="s">
        <v>87</v>
      </c>
      <c r="AY143" s="13" t="s">
        <v>317</v>
      </c>
      <c r="BE143" s="153">
        <f t="shared" ref="BE143:BE152" si="4">IF(N143="základná",J143,0)</f>
        <v>0</v>
      </c>
      <c r="BF143" s="153">
        <f t="shared" ref="BF143:BF152" si="5">IF(N143="znížená",J143,0)</f>
        <v>0</v>
      </c>
      <c r="BG143" s="153">
        <f t="shared" ref="BG143:BG152" si="6">IF(N143="zákl. prenesená",J143,0)</f>
        <v>0</v>
      </c>
      <c r="BH143" s="153">
        <f t="shared" ref="BH143:BH152" si="7">IF(N143="zníž. prenesená",J143,0)</f>
        <v>0</v>
      </c>
      <c r="BI143" s="153">
        <f t="shared" ref="BI143:BI152" si="8">IF(N143="nulová",J143,0)</f>
        <v>0</v>
      </c>
      <c r="BJ143" s="13" t="s">
        <v>87</v>
      </c>
      <c r="BK143" s="153">
        <f t="shared" ref="BK143:BK152" si="9">ROUND(I143*H143,2)</f>
        <v>0</v>
      </c>
      <c r="BL143" s="13" t="s">
        <v>259</v>
      </c>
      <c r="BM143" s="152" t="s">
        <v>3624</v>
      </c>
    </row>
    <row r="144" spans="2:65" s="1" customFormat="1" ht="24.15" customHeight="1">
      <c r="B144" s="139"/>
      <c r="C144" s="154" t="s">
        <v>271</v>
      </c>
      <c r="D144" s="154" t="s">
        <v>353</v>
      </c>
      <c r="E144" s="155" t="s">
        <v>2345</v>
      </c>
      <c r="F144" s="156" t="s">
        <v>2346</v>
      </c>
      <c r="G144" s="157" t="s">
        <v>433</v>
      </c>
      <c r="H144" s="158">
        <v>14</v>
      </c>
      <c r="I144" s="159"/>
      <c r="J144" s="160">
        <f t="shared" si="0"/>
        <v>0</v>
      </c>
      <c r="K144" s="161"/>
      <c r="L144" s="162"/>
      <c r="M144" s="163" t="s">
        <v>1</v>
      </c>
      <c r="N144" s="164" t="s">
        <v>41</v>
      </c>
      <c r="P144" s="150">
        <f t="shared" si="1"/>
        <v>0</v>
      </c>
      <c r="Q144" s="150">
        <v>3.2000000000000003E-4</v>
      </c>
      <c r="R144" s="150">
        <f t="shared" si="2"/>
        <v>4.4800000000000005E-3</v>
      </c>
      <c r="S144" s="150">
        <v>0</v>
      </c>
      <c r="T144" s="151">
        <f t="shared" si="3"/>
        <v>0</v>
      </c>
      <c r="AR144" s="152" t="s">
        <v>271</v>
      </c>
      <c r="AT144" s="152" t="s">
        <v>353</v>
      </c>
      <c r="AU144" s="152" t="s">
        <v>87</v>
      </c>
      <c r="AY144" s="13" t="s">
        <v>317</v>
      </c>
      <c r="BE144" s="153">
        <f t="shared" si="4"/>
        <v>0</v>
      </c>
      <c r="BF144" s="153">
        <f t="shared" si="5"/>
        <v>0</v>
      </c>
      <c r="BG144" s="153">
        <f t="shared" si="6"/>
        <v>0</v>
      </c>
      <c r="BH144" s="153">
        <f t="shared" si="7"/>
        <v>0</v>
      </c>
      <c r="BI144" s="153">
        <f t="shared" si="8"/>
        <v>0</v>
      </c>
      <c r="BJ144" s="13" t="s">
        <v>87</v>
      </c>
      <c r="BK144" s="153">
        <f t="shared" si="9"/>
        <v>0</v>
      </c>
      <c r="BL144" s="13" t="s">
        <v>259</v>
      </c>
      <c r="BM144" s="152" t="s">
        <v>3625</v>
      </c>
    </row>
    <row r="145" spans="2:65" s="1" customFormat="1" ht="16.5" customHeight="1">
      <c r="B145" s="139"/>
      <c r="C145" s="140" t="s">
        <v>274</v>
      </c>
      <c r="D145" s="140" t="s">
        <v>319</v>
      </c>
      <c r="E145" s="141" t="s">
        <v>2348</v>
      </c>
      <c r="F145" s="142" t="s">
        <v>2349</v>
      </c>
      <c r="G145" s="143" t="s">
        <v>433</v>
      </c>
      <c r="H145" s="144">
        <v>10</v>
      </c>
      <c r="I145" s="145"/>
      <c r="J145" s="146">
        <f t="shared" si="0"/>
        <v>0</v>
      </c>
      <c r="K145" s="147"/>
      <c r="L145" s="28"/>
      <c r="M145" s="148" t="s">
        <v>1</v>
      </c>
      <c r="N145" s="149" t="s">
        <v>41</v>
      </c>
      <c r="P145" s="150">
        <f t="shared" si="1"/>
        <v>0</v>
      </c>
      <c r="Q145" s="150">
        <v>4.3999999999999999E-5</v>
      </c>
      <c r="R145" s="150">
        <f t="shared" si="2"/>
        <v>4.3999999999999996E-4</v>
      </c>
      <c r="S145" s="150">
        <v>0</v>
      </c>
      <c r="T145" s="151">
        <f t="shared" si="3"/>
        <v>0</v>
      </c>
      <c r="AR145" s="152" t="s">
        <v>259</v>
      </c>
      <c r="AT145" s="152" t="s">
        <v>319</v>
      </c>
      <c r="AU145" s="152" t="s">
        <v>87</v>
      </c>
      <c r="AY145" s="13" t="s">
        <v>317</v>
      </c>
      <c r="BE145" s="153">
        <f t="shared" si="4"/>
        <v>0</v>
      </c>
      <c r="BF145" s="153">
        <f t="shared" si="5"/>
        <v>0</v>
      </c>
      <c r="BG145" s="153">
        <f t="shared" si="6"/>
        <v>0</v>
      </c>
      <c r="BH145" s="153">
        <f t="shared" si="7"/>
        <v>0</v>
      </c>
      <c r="BI145" s="153">
        <f t="shared" si="8"/>
        <v>0</v>
      </c>
      <c r="BJ145" s="13" t="s">
        <v>87</v>
      </c>
      <c r="BK145" s="153">
        <f t="shared" si="9"/>
        <v>0</v>
      </c>
      <c r="BL145" s="13" t="s">
        <v>259</v>
      </c>
      <c r="BM145" s="152" t="s">
        <v>3626</v>
      </c>
    </row>
    <row r="146" spans="2:65" s="1" customFormat="1" ht="24.15" customHeight="1">
      <c r="B146" s="139"/>
      <c r="C146" s="154" t="s">
        <v>277</v>
      </c>
      <c r="D146" s="154" t="s">
        <v>353</v>
      </c>
      <c r="E146" s="155" t="s">
        <v>2351</v>
      </c>
      <c r="F146" s="156" t="s">
        <v>2352</v>
      </c>
      <c r="G146" s="157" t="s">
        <v>433</v>
      </c>
      <c r="H146" s="158">
        <v>10</v>
      </c>
      <c r="I146" s="159"/>
      <c r="J146" s="160">
        <f t="shared" si="0"/>
        <v>0</v>
      </c>
      <c r="K146" s="161"/>
      <c r="L146" s="162"/>
      <c r="M146" s="163" t="s">
        <v>1</v>
      </c>
      <c r="N146" s="164" t="s">
        <v>41</v>
      </c>
      <c r="P146" s="150">
        <f t="shared" si="1"/>
        <v>0</v>
      </c>
      <c r="Q146" s="150">
        <v>3.1E-4</v>
      </c>
      <c r="R146" s="150">
        <f t="shared" si="2"/>
        <v>3.0999999999999999E-3</v>
      </c>
      <c r="S146" s="150">
        <v>0</v>
      </c>
      <c r="T146" s="151">
        <f t="shared" si="3"/>
        <v>0</v>
      </c>
      <c r="AR146" s="152" t="s">
        <v>271</v>
      </c>
      <c r="AT146" s="152" t="s">
        <v>353</v>
      </c>
      <c r="AU146" s="152" t="s">
        <v>87</v>
      </c>
      <c r="AY146" s="13" t="s">
        <v>317</v>
      </c>
      <c r="BE146" s="153">
        <f t="shared" si="4"/>
        <v>0</v>
      </c>
      <c r="BF146" s="153">
        <f t="shared" si="5"/>
        <v>0</v>
      </c>
      <c r="BG146" s="153">
        <f t="shared" si="6"/>
        <v>0</v>
      </c>
      <c r="BH146" s="153">
        <f t="shared" si="7"/>
        <v>0</v>
      </c>
      <c r="BI146" s="153">
        <f t="shared" si="8"/>
        <v>0</v>
      </c>
      <c r="BJ146" s="13" t="s">
        <v>87</v>
      </c>
      <c r="BK146" s="153">
        <f t="shared" si="9"/>
        <v>0</v>
      </c>
      <c r="BL146" s="13" t="s">
        <v>259</v>
      </c>
      <c r="BM146" s="152" t="s">
        <v>3627</v>
      </c>
    </row>
    <row r="147" spans="2:65" s="1" customFormat="1" ht="16.5" customHeight="1">
      <c r="B147" s="139"/>
      <c r="C147" s="140" t="s">
        <v>280</v>
      </c>
      <c r="D147" s="140" t="s">
        <v>319</v>
      </c>
      <c r="E147" s="141" t="s">
        <v>2354</v>
      </c>
      <c r="F147" s="142" t="s">
        <v>2355</v>
      </c>
      <c r="G147" s="143" t="s">
        <v>433</v>
      </c>
      <c r="H147" s="144">
        <v>6</v>
      </c>
      <c r="I147" s="145"/>
      <c r="J147" s="146">
        <f t="shared" si="0"/>
        <v>0</v>
      </c>
      <c r="K147" s="147"/>
      <c r="L147" s="28"/>
      <c r="M147" s="148" t="s">
        <v>1</v>
      </c>
      <c r="N147" s="149" t="s">
        <v>41</v>
      </c>
      <c r="P147" s="150">
        <f t="shared" si="1"/>
        <v>0</v>
      </c>
      <c r="Q147" s="150">
        <v>4.3999999999999999E-5</v>
      </c>
      <c r="R147" s="150">
        <f t="shared" si="2"/>
        <v>2.6400000000000002E-4</v>
      </c>
      <c r="S147" s="150">
        <v>0</v>
      </c>
      <c r="T147" s="151">
        <f t="shared" si="3"/>
        <v>0</v>
      </c>
      <c r="AR147" s="152" t="s">
        <v>259</v>
      </c>
      <c r="AT147" s="152" t="s">
        <v>319</v>
      </c>
      <c r="AU147" s="152" t="s">
        <v>87</v>
      </c>
      <c r="AY147" s="13" t="s">
        <v>317</v>
      </c>
      <c r="BE147" s="153">
        <f t="shared" si="4"/>
        <v>0</v>
      </c>
      <c r="BF147" s="153">
        <f t="shared" si="5"/>
        <v>0</v>
      </c>
      <c r="BG147" s="153">
        <f t="shared" si="6"/>
        <v>0</v>
      </c>
      <c r="BH147" s="153">
        <f t="shared" si="7"/>
        <v>0</v>
      </c>
      <c r="BI147" s="153">
        <f t="shared" si="8"/>
        <v>0</v>
      </c>
      <c r="BJ147" s="13" t="s">
        <v>87</v>
      </c>
      <c r="BK147" s="153">
        <f t="shared" si="9"/>
        <v>0</v>
      </c>
      <c r="BL147" s="13" t="s">
        <v>259</v>
      </c>
      <c r="BM147" s="152" t="s">
        <v>3628</v>
      </c>
    </row>
    <row r="148" spans="2:65" s="1" customFormat="1" ht="24.15" customHeight="1">
      <c r="B148" s="139"/>
      <c r="C148" s="154" t="s">
        <v>358</v>
      </c>
      <c r="D148" s="154" t="s">
        <v>353</v>
      </c>
      <c r="E148" s="155" t="s">
        <v>2357</v>
      </c>
      <c r="F148" s="156" t="s">
        <v>2358</v>
      </c>
      <c r="G148" s="157" t="s">
        <v>433</v>
      </c>
      <c r="H148" s="158">
        <v>3</v>
      </c>
      <c r="I148" s="159"/>
      <c r="J148" s="160">
        <f t="shared" si="0"/>
        <v>0</v>
      </c>
      <c r="K148" s="161"/>
      <c r="L148" s="162"/>
      <c r="M148" s="163" t="s">
        <v>1</v>
      </c>
      <c r="N148" s="164" t="s">
        <v>41</v>
      </c>
      <c r="P148" s="150">
        <f t="shared" si="1"/>
        <v>0</v>
      </c>
      <c r="Q148" s="150">
        <v>7.6999999999999996E-4</v>
      </c>
      <c r="R148" s="150">
        <f t="shared" si="2"/>
        <v>2.31E-3</v>
      </c>
      <c r="S148" s="150">
        <v>0</v>
      </c>
      <c r="T148" s="151">
        <f t="shared" si="3"/>
        <v>0</v>
      </c>
      <c r="AR148" s="152" t="s">
        <v>271</v>
      </c>
      <c r="AT148" s="152" t="s">
        <v>353</v>
      </c>
      <c r="AU148" s="152" t="s">
        <v>87</v>
      </c>
      <c r="AY148" s="13" t="s">
        <v>317</v>
      </c>
      <c r="BE148" s="153">
        <f t="shared" si="4"/>
        <v>0</v>
      </c>
      <c r="BF148" s="153">
        <f t="shared" si="5"/>
        <v>0</v>
      </c>
      <c r="BG148" s="153">
        <f t="shared" si="6"/>
        <v>0</v>
      </c>
      <c r="BH148" s="153">
        <f t="shared" si="7"/>
        <v>0</v>
      </c>
      <c r="BI148" s="153">
        <f t="shared" si="8"/>
        <v>0</v>
      </c>
      <c r="BJ148" s="13" t="s">
        <v>87</v>
      </c>
      <c r="BK148" s="153">
        <f t="shared" si="9"/>
        <v>0</v>
      </c>
      <c r="BL148" s="13" t="s">
        <v>259</v>
      </c>
      <c r="BM148" s="152" t="s">
        <v>3629</v>
      </c>
    </row>
    <row r="149" spans="2:65" s="1" customFormat="1" ht="24.15" customHeight="1">
      <c r="B149" s="139"/>
      <c r="C149" s="154" t="s">
        <v>362</v>
      </c>
      <c r="D149" s="154" t="s">
        <v>353</v>
      </c>
      <c r="E149" s="155" t="s">
        <v>3630</v>
      </c>
      <c r="F149" s="156" t="s">
        <v>3631</v>
      </c>
      <c r="G149" s="157" t="s">
        <v>433</v>
      </c>
      <c r="H149" s="158">
        <v>3</v>
      </c>
      <c r="I149" s="159"/>
      <c r="J149" s="160">
        <f t="shared" si="0"/>
        <v>0</v>
      </c>
      <c r="K149" s="161"/>
      <c r="L149" s="162"/>
      <c r="M149" s="163" t="s">
        <v>1</v>
      </c>
      <c r="N149" s="164" t="s">
        <v>41</v>
      </c>
      <c r="P149" s="150">
        <f t="shared" si="1"/>
        <v>0</v>
      </c>
      <c r="Q149" s="150">
        <v>8.0999999999999996E-4</v>
      </c>
      <c r="R149" s="150">
        <f t="shared" si="2"/>
        <v>2.4299999999999999E-3</v>
      </c>
      <c r="S149" s="150">
        <v>0</v>
      </c>
      <c r="T149" s="151">
        <f t="shared" si="3"/>
        <v>0</v>
      </c>
      <c r="AR149" s="152" t="s">
        <v>271</v>
      </c>
      <c r="AT149" s="152" t="s">
        <v>353</v>
      </c>
      <c r="AU149" s="152" t="s">
        <v>87</v>
      </c>
      <c r="AY149" s="13" t="s">
        <v>317</v>
      </c>
      <c r="BE149" s="153">
        <f t="shared" si="4"/>
        <v>0</v>
      </c>
      <c r="BF149" s="153">
        <f t="shared" si="5"/>
        <v>0</v>
      </c>
      <c r="BG149" s="153">
        <f t="shared" si="6"/>
        <v>0</v>
      </c>
      <c r="BH149" s="153">
        <f t="shared" si="7"/>
        <v>0</v>
      </c>
      <c r="BI149" s="153">
        <f t="shared" si="8"/>
        <v>0</v>
      </c>
      <c r="BJ149" s="13" t="s">
        <v>87</v>
      </c>
      <c r="BK149" s="153">
        <f t="shared" si="9"/>
        <v>0</v>
      </c>
      <c r="BL149" s="13" t="s">
        <v>259</v>
      </c>
      <c r="BM149" s="152" t="s">
        <v>3632</v>
      </c>
    </row>
    <row r="150" spans="2:65" s="1" customFormat="1" ht="16.5" customHeight="1">
      <c r="B150" s="139"/>
      <c r="C150" s="140" t="s">
        <v>364</v>
      </c>
      <c r="D150" s="140" t="s">
        <v>319</v>
      </c>
      <c r="E150" s="141" t="s">
        <v>2360</v>
      </c>
      <c r="F150" s="142" t="s">
        <v>2361</v>
      </c>
      <c r="G150" s="143" t="s">
        <v>433</v>
      </c>
      <c r="H150" s="144">
        <v>1</v>
      </c>
      <c r="I150" s="145"/>
      <c r="J150" s="146">
        <f t="shared" si="0"/>
        <v>0</v>
      </c>
      <c r="K150" s="147"/>
      <c r="L150" s="28"/>
      <c r="M150" s="148" t="s">
        <v>1</v>
      </c>
      <c r="N150" s="149" t="s">
        <v>41</v>
      </c>
      <c r="P150" s="150">
        <f t="shared" si="1"/>
        <v>0</v>
      </c>
      <c r="Q150" s="150">
        <v>4.3999999999999999E-5</v>
      </c>
      <c r="R150" s="150">
        <f t="shared" si="2"/>
        <v>4.3999999999999999E-5</v>
      </c>
      <c r="S150" s="150">
        <v>0</v>
      </c>
      <c r="T150" s="151">
        <f t="shared" si="3"/>
        <v>0</v>
      </c>
      <c r="AR150" s="152" t="s">
        <v>259</v>
      </c>
      <c r="AT150" s="152" t="s">
        <v>319</v>
      </c>
      <c r="AU150" s="152" t="s">
        <v>87</v>
      </c>
      <c r="AY150" s="13" t="s">
        <v>317</v>
      </c>
      <c r="BE150" s="153">
        <f t="shared" si="4"/>
        <v>0</v>
      </c>
      <c r="BF150" s="153">
        <f t="shared" si="5"/>
        <v>0</v>
      </c>
      <c r="BG150" s="153">
        <f t="shared" si="6"/>
        <v>0</v>
      </c>
      <c r="BH150" s="153">
        <f t="shared" si="7"/>
        <v>0</v>
      </c>
      <c r="BI150" s="153">
        <f t="shared" si="8"/>
        <v>0</v>
      </c>
      <c r="BJ150" s="13" t="s">
        <v>87</v>
      </c>
      <c r="BK150" s="153">
        <f t="shared" si="9"/>
        <v>0</v>
      </c>
      <c r="BL150" s="13" t="s">
        <v>259</v>
      </c>
      <c r="BM150" s="152" t="s">
        <v>3633</v>
      </c>
    </row>
    <row r="151" spans="2:65" s="1" customFormat="1" ht="24.15" customHeight="1">
      <c r="B151" s="139"/>
      <c r="C151" s="154" t="s">
        <v>368</v>
      </c>
      <c r="D151" s="154" t="s">
        <v>353</v>
      </c>
      <c r="E151" s="155" t="s">
        <v>2363</v>
      </c>
      <c r="F151" s="156" t="s">
        <v>2364</v>
      </c>
      <c r="G151" s="157" t="s">
        <v>433</v>
      </c>
      <c r="H151" s="158">
        <v>1</v>
      </c>
      <c r="I151" s="159"/>
      <c r="J151" s="160">
        <f t="shared" si="0"/>
        <v>0</v>
      </c>
      <c r="K151" s="161"/>
      <c r="L151" s="162"/>
      <c r="M151" s="163" t="s">
        <v>1</v>
      </c>
      <c r="N151" s="164" t="s">
        <v>41</v>
      </c>
      <c r="P151" s="150">
        <f t="shared" si="1"/>
        <v>0</v>
      </c>
      <c r="Q151" s="150">
        <v>2.7E-4</v>
      </c>
      <c r="R151" s="150">
        <f t="shared" si="2"/>
        <v>2.7E-4</v>
      </c>
      <c r="S151" s="150">
        <v>0</v>
      </c>
      <c r="T151" s="151">
        <f t="shared" si="3"/>
        <v>0</v>
      </c>
      <c r="AR151" s="152" t="s">
        <v>271</v>
      </c>
      <c r="AT151" s="152" t="s">
        <v>353</v>
      </c>
      <c r="AU151" s="152" t="s">
        <v>87</v>
      </c>
      <c r="AY151" s="13" t="s">
        <v>317</v>
      </c>
      <c r="BE151" s="153">
        <f t="shared" si="4"/>
        <v>0</v>
      </c>
      <c r="BF151" s="153">
        <f t="shared" si="5"/>
        <v>0</v>
      </c>
      <c r="BG151" s="153">
        <f t="shared" si="6"/>
        <v>0</v>
      </c>
      <c r="BH151" s="153">
        <f t="shared" si="7"/>
        <v>0</v>
      </c>
      <c r="BI151" s="153">
        <f t="shared" si="8"/>
        <v>0</v>
      </c>
      <c r="BJ151" s="13" t="s">
        <v>87</v>
      </c>
      <c r="BK151" s="153">
        <f t="shared" si="9"/>
        <v>0</v>
      </c>
      <c r="BL151" s="13" t="s">
        <v>259</v>
      </c>
      <c r="BM151" s="152" t="s">
        <v>3634</v>
      </c>
    </row>
    <row r="152" spans="2:65" s="1" customFormat="1" ht="16.5" customHeight="1">
      <c r="B152" s="139"/>
      <c r="C152" s="140" t="s">
        <v>372</v>
      </c>
      <c r="D152" s="140" t="s">
        <v>319</v>
      </c>
      <c r="E152" s="141" t="s">
        <v>2366</v>
      </c>
      <c r="F152" s="142" t="s">
        <v>2367</v>
      </c>
      <c r="G152" s="143" t="s">
        <v>452</v>
      </c>
      <c r="H152" s="144">
        <v>23.835000000000001</v>
      </c>
      <c r="I152" s="145"/>
      <c r="J152" s="146">
        <f t="shared" si="0"/>
        <v>0</v>
      </c>
      <c r="K152" s="147"/>
      <c r="L152" s="28"/>
      <c r="M152" s="148" t="s">
        <v>1</v>
      </c>
      <c r="N152" s="149" t="s">
        <v>41</v>
      </c>
      <c r="P152" s="150">
        <f t="shared" si="1"/>
        <v>0</v>
      </c>
      <c r="Q152" s="150">
        <v>0</v>
      </c>
      <c r="R152" s="150">
        <f t="shared" si="2"/>
        <v>0</v>
      </c>
      <c r="S152" s="150">
        <v>0</v>
      </c>
      <c r="T152" s="151">
        <f t="shared" si="3"/>
        <v>0</v>
      </c>
      <c r="AR152" s="152" t="s">
        <v>259</v>
      </c>
      <c r="AT152" s="152" t="s">
        <v>319</v>
      </c>
      <c r="AU152" s="152" t="s">
        <v>87</v>
      </c>
      <c r="AY152" s="13" t="s">
        <v>317</v>
      </c>
      <c r="BE152" s="153">
        <f t="shared" si="4"/>
        <v>0</v>
      </c>
      <c r="BF152" s="153">
        <f t="shared" si="5"/>
        <v>0</v>
      </c>
      <c r="BG152" s="153">
        <f t="shared" si="6"/>
        <v>0</v>
      </c>
      <c r="BH152" s="153">
        <f t="shared" si="7"/>
        <v>0</v>
      </c>
      <c r="BI152" s="153">
        <f t="shared" si="8"/>
        <v>0</v>
      </c>
      <c r="BJ152" s="13" t="s">
        <v>87</v>
      </c>
      <c r="BK152" s="153">
        <f t="shared" si="9"/>
        <v>0</v>
      </c>
      <c r="BL152" s="13" t="s">
        <v>259</v>
      </c>
      <c r="BM152" s="152" t="s">
        <v>3635</v>
      </c>
    </row>
    <row r="153" spans="2:65" s="11" customFormat="1" ht="22.8" customHeight="1">
      <c r="B153" s="127"/>
      <c r="D153" s="128" t="s">
        <v>74</v>
      </c>
      <c r="E153" s="137" t="s">
        <v>589</v>
      </c>
      <c r="F153" s="137" t="s">
        <v>2741</v>
      </c>
      <c r="I153" s="130"/>
      <c r="J153" s="138">
        <f>BK153</f>
        <v>0</v>
      </c>
      <c r="L153" s="127"/>
      <c r="M153" s="132"/>
      <c r="P153" s="133">
        <f>P154</f>
        <v>0</v>
      </c>
      <c r="R153" s="133">
        <f>R154</f>
        <v>0</v>
      </c>
      <c r="T153" s="134">
        <f>T154</f>
        <v>0</v>
      </c>
      <c r="AR153" s="128" t="s">
        <v>82</v>
      </c>
      <c r="AT153" s="135" t="s">
        <v>74</v>
      </c>
      <c r="AU153" s="135" t="s">
        <v>82</v>
      </c>
      <c r="AY153" s="128" t="s">
        <v>317</v>
      </c>
      <c r="BK153" s="136">
        <f>BK154</f>
        <v>0</v>
      </c>
    </row>
    <row r="154" spans="2:65" s="1" customFormat="1" ht="33" customHeight="1">
      <c r="B154" s="139"/>
      <c r="C154" s="140" t="s">
        <v>377</v>
      </c>
      <c r="D154" s="140" t="s">
        <v>319</v>
      </c>
      <c r="E154" s="141" t="s">
        <v>3636</v>
      </c>
      <c r="F154" s="142" t="s">
        <v>2370</v>
      </c>
      <c r="G154" s="143" t="s">
        <v>356</v>
      </c>
      <c r="H154" s="144">
        <v>0.05</v>
      </c>
      <c r="I154" s="145"/>
      <c r="J154" s="146">
        <f>ROUND(I154*H154,2)</f>
        <v>0</v>
      </c>
      <c r="K154" s="147"/>
      <c r="L154" s="28"/>
      <c r="M154" s="148" t="s">
        <v>1</v>
      </c>
      <c r="N154" s="149" t="s">
        <v>41</v>
      </c>
      <c r="P154" s="150">
        <f>O154*H154</f>
        <v>0</v>
      </c>
      <c r="Q154" s="150">
        <v>0</v>
      </c>
      <c r="R154" s="150">
        <f>Q154*H154</f>
        <v>0</v>
      </c>
      <c r="S154" s="150">
        <v>0</v>
      </c>
      <c r="T154" s="151">
        <f>S154*H154</f>
        <v>0</v>
      </c>
      <c r="AR154" s="152" t="s">
        <v>259</v>
      </c>
      <c r="AT154" s="152" t="s">
        <v>319</v>
      </c>
      <c r="AU154" s="152" t="s">
        <v>87</v>
      </c>
      <c r="AY154" s="13" t="s">
        <v>317</v>
      </c>
      <c r="BE154" s="153">
        <f>IF(N154="základná",J154,0)</f>
        <v>0</v>
      </c>
      <c r="BF154" s="153">
        <f>IF(N154="znížená",J154,0)</f>
        <v>0</v>
      </c>
      <c r="BG154" s="153">
        <f>IF(N154="zákl. prenesená",J154,0)</f>
        <v>0</v>
      </c>
      <c r="BH154" s="153">
        <f>IF(N154="zníž. prenesená",J154,0)</f>
        <v>0</v>
      </c>
      <c r="BI154" s="153">
        <f>IF(N154="nulová",J154,0)</f>
        <v>0</v>
      </c>
      <c r="BJ154" s="13" t="s">
        <v>87</v>
      </c>
      <c r="BK154" s="153">
        <f>ROUND(I154*H154,2)</f>
        <v>0</v>
      </c>
      <c r="BL154" s="13" t="s">
        <v>259</v>
      </c>
      <c r="BM154" s="152" t="s">
        <v>3637</v>
      </c>
    </row>
    <row r="155" spans="2:65" s="11" customFormat="1" ht="25.95" customHeight="1">
      <c r="B155" s="127"/>
      <c r="D155" s="128" t="s">
        <v>74</v>
      </c>
      <c r="E155" s="129" t="s">
        <v>2372</v>
      </c>
      <c r="F155" s="129" t="s">
        <v>2373</v>
      </c>
      <c r="I155" s="130"/>
      <c r="J155" s="131">
        <f>BK155</f>
        <v>0</v>
      </c>
      <c r="L155" s="127"/>
      <c r="M155" s="132"/>
      <c r="P155" s="133">
        <f>P156+P175+P181+P206</f>
        <v>0</v>
      </c>
      <c r="R155" s="133">
        <f>R156+R175+R181+R206</f>
        <v>0.37440302625999999</v>
      </c>
      <c r="T155" s="134">
        <f>T156+T175+T181+T206</f>
        <v>0</v>
      </c>
      <c r="AR155" s="128" t="s">
        <v>87</v>
      </c>
      <c r="AT155" s="135" t="s">
        <v>74</v>
      </c>
      <c r="AU155" s="135" t="s">
        <v>75</v>
      </c>
      <c r="AY155" s="128" t="s">
        <v>317</v>
      </c>
      <c r="BK155" s="136">
        <f>BK156+BK175+BK181+BK206</f>
        <v>0</v>
      </c>
    </row>
    <row r="156" spans="2:65" s="11" customFormat="1" ht="22.8" customHeight="1">
      <c r="B156" s="127"/>
      <c r="D156" s="128" t="s">
        <v>74</v>
      </c>
      <c r="E156" s="137" t="s">
        <v>1765</v>
      </c>
      <c r="F156" s="137" t="s">
        <v>2374</v>
      </c>
      <c r="I156" s="130"/>
      <c r="J156" s="138">
        <f>BK156</f>
        <v>0</v>
      </c>
      <c r="L156" s="127"/>
      <c r="M156" s="132"/>
      <c r="P156" s="133">
        <f>SUM(P157:P174)</f>
        <v>0</v>
      </c>
      <c r="R156" s="133">
        <f>SUM(R157:R174)</f>
        <v>6.4480060000000001E-3</v>
      </c>
      <c r="T156" s="134">
        <f>SUM(T157:T174)</f>
        <v>0</v>
      </c>
      <c r="AR156" s="128" t="s">
        <v>87</v>
      </c>
      <c r="AT156" s="135" t="s">
        <v>74</v>
      </c>
      <c r="AU156" s="135" t="s">
        <v>82</v>
      </c>
      <c r="AY156" s="128" t="s">
        <v>317</v>
      </c>
      <c r="BK156" s="136">
        <f>SUM(BK157:BK174)</f>
        <v>0</v>
      </c>
    </row>
    <row r="157" spans="2:65" s="1" customFormat="1" ht="24.15" customHeight="1">
      <c r="B157" s="139"/>
      <c r="C157" s="140" t="s">
        <v>383</v>
      </c>
      <c r="D157" s="140" t="s">
        <v>319</v>
      </c>
      <c r="E157" s="141" t="s">
        <v>2375</v>
      </c>
      <c r="F157" s="142" t="s">
        <v>2376</v>
      </c>
      <c r="G157" s="143" t="s">
        <v>452</v>
      </c>
      <c r="H157" s="144">
        <v>56.11</v>
      </c>
      <c r="I157" s="145"/>
      <c r="J157" s="146">
        <f>ROUND(I157*H157,2)</f>
        <v>0</v>
      </c>
      <c r="K157" s="147"/>
      <c r="L157" s="28"/>
      <c r="M157" s="148" t="s">
        <v>1</v>
      </c>
      <c r="N157" s="149" t="s">
        <v>41</v>
      </c>
      <c r="P157" s="150">
        <f>O157*H157</f>
        <v>0</v>
      </c>
      <c r="Q157" s="150">
        <v>9.0000000000000002E-6</v>
      </c>
      <c r="R157" s="150">
        <f>Q157*H157</f>
        <v>5.0498999999999997E-4</v>
      </c>
      <c r="S157" s="150">
        <v>0</v>
      </c>
      <c r="T157" s="151">
        <f>S157*H157</f>
        <v>0</v>
      </c>
      <c r="AR157" s="152" t="s">
        <v>372</v>
      </c>
      <c r="AT157" s="152" t="s">
        <v>319</v>
      </c>
      <c r="AU157" s="152" t="s">
        <v>87</v>
      </c>
      <c r="AY157" s="13" t="s">
        <v>317</v>
      </c>
      <c r="BE157" s="153">
        <f>IF(N157="základná",J157,0)</f>
        <v>0</v>
      </c>
      <c r="BF157" s="153">
        <f>IF(N157="znížená",J157,0)</f>
        <v>0</v>
      </c>
      <c r="BG157" s="153">
        <f>IF(N157="zákl. prenesená",J157,0)</f>
        <v>0</v>
      </c>
      <c r="BH157" s="153">
        <f>IF(N157="zníž. prenesená",J157,0)</f>
        <v>0</v>
      </c>
      <c r="BI157" s="153">
        <f>IF(N157="nulová",J157,0)</f>
        <v>0</v>
      </c>
      <c r="BJ157" s="13" t="s">
        <v>87</v>
      </c>
      <c r="BK157" s="153">
        <f>ROUND(I157*H157,2)</f>
        <v>0</v>
      </c>
      <c r="BL157" s="13" t="s">
        <v>372</v>
      </c>
      <c r="BM157" s="152" t="s">
        <v>3638</v>
      </c>
    </row>
    <row r="158" spans="2:65" s="1" customFormat="1" ht="33" customHeight="1">
      <c r="B158" s="139"/>
      <c r="C158" s="154" t="s">
        <v>385</v>
      </c>
      <c r="D158" s="154" t="s">
        <v>353</v>
      </c>
      <c r="E158" s="155" t="s">
        <v>2378</v>
      </c>
      <c r="F158" s="156" t="s">
        <v>2379</v>
      </c>
      <c r="G158" s="157" t="s">
        <v>452</v>
      </c>
      <c r="H158" s="158">
        <v>7.14</v>
      </c>
      <c r="I158" s="159"/>
      <c r="J158" s="160">
        <f>ROUND(I158*H158,2)</f>
        <v>0</v>
      </c>
      <c r="K158" s="161"/>
      <c r="L158" s="162"/>
      <c r="M158" s="163" t="s">
        <v>1</v>
      </c>
      <c r="N158" s="164" t="s">
        <v>41</v>
      </c>
      <c r="P158" s="150">
        <f>O158*H158</f>
        <v>0</v>
      </c>
      <c r="Q158" s="150">
        <v>4.0000000000000003E-5</v>
      </c>
      <c r="R158" s="150">
        <f>Q158*H158</f>
        <v>2.856E-4</v>
      </c>
      <c r="S158" s="150">
        <v>0</v>
      </c>
      <c r="T158" s="151">
        <f>S158*H158</f>
        <v>0</v>
      </c>
      <c r="AR158" s="152" t="s">
        <v>529</v>
      </c>
      <c r="AT158" s="152" t="s">
        <v>353</v>
      </c>
      <c r="AU158" s="152" t="s">
        <v>87</v>
      </c>
      <c r="AY158" s="13" t="s">
        <v>317</v>
      </c>
      <c r="BE158" s="153">
        <f>IF(N158="základná",J158,0)</f>
        <v>0</v>
      </c>
      <c r="BF158" s="153">
        <f>IF(N158="znížená",J158,0)</f>
        <v>0</v>
      </c>
      <c r="BG158" s="153">
        <f>IF(N158="zákl. prenesená",J158,0)</f>
        <v>0</v>
      </c>
      <c r="BH158" s="153">
        <f>IF(N158="zníž. prenesená",J158,0)</f>
        <v>0</v>
      </c>
      <c r="BI158" s="153">
        <f>IF(N158="nulová",J158,0)</f>
        <v>0</v>
      </c>
      <c r="BJ158" s="13" t="s">
        <v>87</v>
      </c>
      <c r="BK158" s="153">
        <f>ROUND(I158*H158,2)</f>
        <v>0</v>
      </c>
      <c r="BL158" s="13" t="s">
        <v>372</v>
      </c>
      <c r="BM158" s="152" t="s">
        <v>3639</v>
      </c>
    </row>
    <row r="159" spans="2:65" s="1" customFormat="1" ht="38.4">
      <c r="B159" s="28"/>
      <c r="D159" s="170" t="s">
        <v>484</v>
      </c>
      <c r="F159" s="171" t="s">
        <v>2381</v>
      </c>
      <c r="I159" s="172"/>
      <c r="L159" s="28"/>
      <c r="M159" s="173"/>
      <c r="T159" s="55"/>
      <c r="AT159" s="13" t="s">
        <v>484</v>
      </c>
      <c r="AU159" s="13" t="s">
        <v>87</v>
      </c>
    </row>
    <row r="160" spans="2:65" s="1" customFormat="1" ht="33" customHeight="1">
      <c r="B160" s="139"/>
      <c r="C160" s="154" t="s">
        <v>7</v>
      </c>
      <c r="D160" s="154" t="s">
        <v>353</v>
      </c>
      <c r="E160" s="155" t="s">
        <v>2382</v>
      </c>
      <c r="F160" s="156" t="s">
        <v>2383</v>
      </c>
      <c r="G160" s="157" t="s">
        <v>452</v>
      </c>
      <c r="H160" s="158">
        <v>31.038</v>
      </c>
      <c r="I160" s="159"/>
      <c r="J160" s="160">
        <f>ROUND(I160*H160,2)</f>
        <v>0</v>
      </c>
      <c r="K160" s="161"/>
      <c r="L160" s="162"/>
      <c r="M160" s="163" t="s">
        <v>1</v>
      </c>
      <c r="N160" s="164" t="s">
        <v>41</v>
      </c>
      <c r="P160" s="150">
        <f>O160*H160</f>
        <v>0</v>
      </c>
      <c r="Q160" s="150">
        <v>1.0000000000000001E-5</v>
      </c>
      <c r="R160" s="150">
        <f>Q160*H160</f>
        <v>3.1038000000000002E-4</v>
      </c>
      <c r="S160" s="150">
        <v>0</v>
      </c>
      <c r="T160" s="151">
        <f>S160*H160</f>
        <v>0</v>
      </c>
      <c r="AR160" s="152" t="s">
        <v>529</v>
      </c>
      <c r="AT160" s="152" t="s">
        <v>353</v>
      </c>
      <c r="AU160" s="152" t="s">
        <v>87</v>
      </c>
      <c r="AY160" s="13" t="s">
        <v>317</v>
      </c>
      <c r="BE160" s="153">
        <f>IF(N160="základná",J160,0)</f>
        <v>0</v>
      </c>
      <c r="BF160" s="153">
        <f>IF(N160="znížená",J160,0)</f>
        <v>0</v>
      </c>
      <c r="BG160" s="153">
        <f>IF(N160="zákl. prenesená",J160,0)</f>
        <v>0</v>
      </c>
      <c r="BH160" s="153">
        <f>IF(N160="zníž. prenesená",J160,0)</f>
        <v>0</v>
      </c>
      <c r="BI160" s="153">
        <f>IF(N160="nulová",J160,0)</f>
        <v>0</v>
      </c>
      <c r="BJ160" s="13" t="s">
        <v>87</v>
      </c>
      <c r="BK160" s="153">
        <f>ROUND(I160*H160,2)</f>
        <v>0</v>
      </c>
      <c r="BL160" s="13" t="s">
        <v>372</v>
      </c>
      <c r="BM160" s="152" t="s">
        <v>3640</v>
      </c>
    </row>
    <row r="161" spans="2:65" s="1" customFormat="1" ht="38.4">
      <c r="B161" s="28"/>
      <c r="D161" s="170" t="s">
        <v>484</v>
      </c>
      <c r="F161" s="171" t="s">
        <v>2381</v>
      </c>
      <c r="I161" s="172"/>
      <c r="L161" s="28"/>
      <c r="M161" s="173"/>
      <c r="T161" s="55"/>
      <c r="AT161" s="13" t="s">
        <v>484</v>
      </c>
      <c r="AU161" s="13" t="s">
        <v>87</v>
      </c>
    </row>
    <row r="162" spans="2:65" s="1" customFormat="1" ht="33" customHeight="1">
      <c r="B162" s="139"/>
      <c r="C162" s="154" t="s">
        <v>388</v>
      </c>
      <c r="D162" s="154" t="s">
        <v>353</v>
      </c>
      <c r="E162" s="155" t="s">
        <v>2385</v>
      </c>
      <c r="F162" s="156" t="s">
        <v>2386</v>
      </c>
      <c r="G162" s="157" t="s">
        <v>452</v>
      </c>
      <c r="H162" s="158">
        <v>12.957000000000001</v>
      </c>
      <c r="I162" s="159"/>
      <c r="J162" s="160">
        <f>ROUND(I162*H162,2)</f>
        <v>0</v>
      </c>
      <c r="K162" s="161"/>
      <c r="L162" s="162"/>
      <c r="M162" s="163" t="s">
        <v>1</v>
      </c>
      <c r="N162" s="164" t="s">
        <v>41</v>
      </c>
      <c r="P162" s="150">
        <f>O162*H162</f>
        <v>0</v>
      </c>
      <c r="Q162" s="150">
        <v>9.0000000000000006E-5</v>
      </c>
      <c r="R162" s="150">
        <f>Q162*H162</f>
        <v>1.1661300000000002E-3</v>
      </c>
      <c r="S162" s="150">
        <v>0</v>
      </c>
      <c r="T162" s="151">
        <f>S162*H162</f>
        <v>0</v>
      </c>
      <c r="AR162" s="152" t="s">
        <v>529</v>
      </c>
      <c r="AT162" s="152" t="s">
        <v>353</v>
      </c>
      <c r="AU162" s="152" t="s">
        <v>87</v>
      </c>
      <c r="AY162" s="13" t="s">
        <v>317</v>
      </c>
      <c r="BE162" s="153">
        <f>IF(N162="základná",J162,0)</f>
        <v>0</v>
      </c>
      <c r="BF162" s="153">
        <f>IF(N162="znížená",J162,0)</f>
        <v>0</v>
      </c>
      <c r="BG162" s="153">
        <f>IF(N162="zákl. prenesená",J162,0)</f>
        <v>0</v>
      </c>
      <c r="BH162" s="153">
        <f>IF(N162="zníž. prenesená",J162,0)</f>
        <v>0</v>
      </c>
      <c r="BI162" s="153">
        <f>IF(N162="nulová",J162,0)</f>
        <v>0</v>
      </c>
      <c r="BJ162" s="13" t="s">
        <v>87</v>
      </c>
      <c r="BK162" s="153">
        <f>ROUND(I162*H162,2)</f>
        <v>0</v>
      </c>
      <c r="BL162" s="13" t="s">
        <v>372</v>
      </c>
      <c r="BM162" s="152" t="s">
        <v>3641</v>
      </c>
    </row>
    <row r="163" spans="2:65" s="1" customFormat="1" ht="38.4">
      <c r="B163" s="28"/>
      <c r="D163" s="170" t="s">
        <v>484</v>
      </c>
      <c r="F163" s="171" t="s">
        <v>2381</v>
      </c>
      <c r="I163" s="172"/>
      <c r="L163" s="28"/>
      <c r="M163" s="173"/>
      <c r="T163" s="55"/>
      <c r="AT163" s="13" t="s">
        <v>484</v>
      </c>
      <c r="AU163" s="13" t="s">
        <v>87</v>
      </c>
    </row>
    <row r="164" spans="2:65" s="1" customFormat="1" ht="33" customHeight="1">
      <c r="B164" s="139"/>
      <c r="C164" s="154" t="s">
        <v>392</v>
      </c>
      <c r="D164" s="154" t="s">
        <v>353</v>
      </c>
      <c r="E164" s="155" t="s">
        <v>2388</v>
      </c>
      <c r="F164" s="156" t="s">
        <v>2389</v>
      </c>
      <c r="G164" s="157" t="s">
        <v>452</v>
      </c>
      <c r="H164" s="158">
        <v>6.6260000000000003</v>
      </c>
      <c r="I164" s="159"/>
      <c r="J164" s="160">
        <f>ROUND(I164*H164,2)</f>
        <v>0</v>
      </c>
      <c r="K164" s="161"/>
      <c r="L164" s="162"/>
      <c r="M164" s="163" t="s">
        <v>1</v>
      </c>
      <c r="N164" s="164" t="s">
        <v>41</v>
      </c>
      <c r="P164" s="150">
        <f>O164*H164</f>
        <v>0</v>
      </c>
      <c r="Q164" s="150">
        <v>8.0000000000000007E-5</v>
      </c>
      <c r="R164" s="150">
        <f>Q164*H164</f>
        <v>5.3008000000000005E-4</v>
      </c>
      <c r="S164" s="150">
        <v>0</v>
      </c>
      <c r="T164" s="151">
        <f>S164*H164</f>
        <v>0</v>
      </c>
      <c r="AR164" s="152" t="s">
        <v>529</v>
      </c>
      <c r="AT164" s="152" t="s">
        <v>353</v>
      </c>
      <c r="AU164" s="152" t="s">
        <v>87</v>
      </c>
      <c r="AY164" s="13" t="s">
        <v>317</v>
      </c>
      <c r="BE164" s="153">
        <f>IF(N164="základná",J164,0)</f>
        <v>0</v>
      </c>
      <c r="BF164" s="153">
        <f>IF(N164="znížená",J164,0)</f>
        <v>0</v>
      </c>
      <c r="BG164" s="153">
        <f>IF(N164="zákl. prenesená",J164,0)</f>
        <v>0</v>
      </c>
      <c r="BH164" s="153">
        <f>IF(N164="zníž. prenesená",J164,0)</f>
        <v>0</v>
      </c>
      <c r="BI164" s="153">
        <f>IF(N164="nulová",J164,0)</f>
        <v>0</v>
      </c>
      <c r="BJ164" s="13" t="s">
        <v>87</v>
      </c>
      <c r="BK164" s="153">
        <f>ROUND(I164*H164,2)</f>
        <v>0</v>
      </c>
      <c r="BL164" s="13" t="s">
        <v>372</v>
      </c>
      <c r="BM164" s="152" t="s">
        <v>3642</v>
      </c>
    </row>
    <row r="165" spans="2:65" s="1" customFormat="1" ht="38.4">
      <c r="B165" s="28"/>
      <c r="D165" s="170" t="s">
        <v>484</v>
      </c>
      <c r="F165" s="171" t="s">
        <v>2381</v>
      </c>
      <c r="I165" s="172"/>
      <c r="L165" s="28"/>
      <c r="M165" s="173"/>
      <c r="T165" s="55"/>
      <c r="AT165" s="13" t="s">
        <v>484</v>
      </c>
      <c r="AU165" s="13" t="s">
        <v>87</v>
      </c>
    </row>
    <row r="166" spans="2:65" s="1" customFormat="1" ht="24.15" customHeight="1">
      <c r="B166" s="139"/>
      <c r="C166" s="140" t="s">
        <v>396</v>
      </c>
      <c r="D166" s="140" t="s">
        <v>319</v>
      </c>
      <c r="E166" s="141" t="s">
        <v>2391</v>
      </c>
      <c r="F166" s="142" t="s">
        <v>2392</v>
      </c>
      <c r="G166" s="143" t="s">
        <v>452</v>
      </c>
      <c r="H166" s="144">
        <v>39.648000000000003</v>
      </c>
      <c r="I166" s="145"/>
      <c r="J166" s="146">
        <f>ROUND(I166*H166,2)</f>
        <v>0</v>
      </c>
      <c r="K166" s="147"/>
      <c r="L166" s="28"/>
      <c r="M166" s="148" t="s">
        <v>1</v>
      </c>
      <c r="N166" s="149" t="s">
        <v>41</v>
      </c>
      <c r="P166" s="150">
        <f>O166*H166</f>
        <v>0</v>
      </c>
      <c r="Q166" s="150">
        <v>2.0000000000000002E-5</v>
      </c>
      <c r="R166" s="150">
        <f>Q166*H166</f>
        <v>7.9296000000000011E-4</v>
      </c>
      <c r="S166" s="150">
        <v>0</v>
      </c>
      <c r="T166" s="151">
        <f>S166*H166</f>
        <v>0</v>
      </c>
      <c r="AR166" s="152" t="s">
        <v>372</v>
      </c>
      <c r="AT166" s="152" t="s">
        <v>319</v>
      </c>
      <c r="AU166" s="152" t="s">
        <v>87</v>
      </c>
      <c r="AY166" s="13" t="s">
        <v>317</v>
      </c>
      <c r="BE166" s="153">
        <f>IF(N166="základná",J166,0)</f>
        <v>0</v>
      </c>
      <c r="BF166" s="153">
        <f>IF(N166="znížená",J166,0)</f>
        <v>0</v>
      </c>
      <c r="BG166" s="153">
        <f>IF(N166="zákl. prenesená",J166,0)</f>
        <v>0</v>
      </c>
      <c r="BH166" s="153">
        <f>IF(N166="zníž. prenesená",J166,0)</f>
        <v>0</v>
      </c>
      <c r="BI166" s="153">
        <f>IF(N166="nulová",J166,0)</f>
        <v>0</v>
      </c>
      <c r="BJ166" s="13" t="s">
        <v>87</v>
      </c>
      <c r="BK166" s="153">
        <f>ROUND(I166*H166,2)</f>
        <v>0</v>
      </c>
      <c r="BL166" s="13" t="s">
        <v>372</v>
      </c>
      <c r="BM166" s="152" t="s">
        <v>3643</v>
      </c>
    </row>
    <row r="167" spans="2:65" s="1" customFormat="1" ht="33" customHeight="1">
      <c r="B167" s="139"/>
      <c r="C167" s="154" t="s">
        <v>398</v>
      </c>
      <c r="D167" s="154" t="s">
        <v>353</v>
      </c>
      <c r="E167" s="155" t="s">
        <v>3644</v>
      </c>
      <c r="F167" s="156" t="s">
        <v>3645</v>
      </c>
      <c r="G167" s="157" t="s">
        <v>452</v>
      </c>
      <c r="H167" s="158">
        <v>39.648000000000003</v>
      </c>
      <c r="I167" s="159"/>
      <c r="J167" s="160">
        <f>ROUND(I167*H167,2)</f>
        <v>0</v>
      </c>
      <c r="K167" s="161"/>
      <c r="L167" s="162"/>
      <c r="M167" s="163" t="s">
        <v>1</v>
      </c>
      <c r="N167" s="164" t="s">
        <v>41</v>
      </c>
      <c r="P167" s="150">
        <f>O167*H167</f>
        <v>0</v>
      </c>
      <c r="Q167" s="150">
        <v>3.0000000000000001E-5</v>
      </c>
      <c r="R167" s="150">
        <f>Q167*H167</f>
        <v>1.1894400000000002E-3</v>
      </c>
      <c r="S167" s="150">
        <v>0</v>
      </c>
      <c r="T167" s="151">
        <f>S167*H167</f>
        <v>0</v>
      </c>
      <c r="AR167" s="152" t="s">
        <v>529</v>
      </c>
      <c r="AT167" s="152" t="s">
        <v>353</v>
      </c>
      <c r="AU167" s="152" t="s">
        <v>87</v>
      </c>
      <c r="AY167" s="13" t="s">
        <v>317</v>
      </c>
      <c r="BE167" s="153">
        <f>IF(N167="základná",J167,0)</f>
        <v>0</v>
      </c>
      <c r="BF167" s="153">
        <f>IF(N167="znížená",J167,0)</f>
        <v>0</v>
      </c>
      <c r="BG167" s="153">
        <f>IF(N167="zákl. prenesená",J167,0)</f>
        <v>0</v>
      </c>
      <c r="BH167" s="153">
        <f>IF(N167="zníž. prenesená",J167,0)</f>
        <v>0</v>
      </c>
      <c r="BI167" s="153">
        <f>IF(N167="nulová",J167,0)</f>
        <v>0</v>
      </c>
      <c r="BJ167" s="13" t="s">
        <v>87</v>
      </c>
      <c r="BK167" s="153">
        <f>ROUND(I167*H167,2)</f>
        <v>0</v>
      </c>
      <c r="BL167" s="13" t="s">
        <v>372</v>
      </c>
      <c r="BM167" s="152" t="s">
        <v>3646</v>
      </c>
    </row>
    <row r="168" spans="2:65" s="1" customFormat="1" ht="38.4">
      <c r="B168" s="28"/>
      <c r="D168" s="170" t="s">
        <v>484</v>
      </c>
      <c r="F168" s="171" t="s">
        <v>2381</v>
      </c>
      <c r="I168" s="172"/>
      <c r="L168" s="28"/>
      <c r="M168" s="173"/>
      <c r="T168" s="55"/>
      <c r="AT168" s="13" t="s">
        <v>484</v>
      </c>
      <c r="AU168" s="13" t="s">
        <v>87</v>
      </c>
    </row>
    <row r="169" spans="2:65" s="1" customFormat="1" ht="21.75" customHeight="1">
      <c r="B169" s="139"/>
      <c r="C169" s="140" t="s">
        <v>402</v>
      </c>
      <c r="D169" s="140" t="s">
        <v>319</v>
      </c>
      <c r="E169" s="141" t="s">
        <v>2397</v>
      </c>
      <c r="F169" s="142" t="s">
        <v>2398</v>
      </c>
      <c r="G169" s="143" t="s">
        <v>452</v>
      </c>
      <c r="H169" s="144">
        <v>18.962</v>
      </c>
      <c r="I169" s="145"/>
      <c r="J169" s="146">
        <f>ROUND(I169*H169,2)</f>
        <v>0</v>
      </c>
      <c r="K169" s="147"/>
      <c r="L169" s="28"/>
      <c r="M169" s="148" t="s">
        <v>1</v>
      </c>
      <c r="N169" s="149" t="s">
        <v>41</v>
      </c>
      <c r="P169" s="150">
        <f>O169*H169</f>
        <v>0</v>
      </c>
      <c r="Q169" s="150">
        <v>3.3000000000000003E-5</v>
      </c>
      <c r="R169" s="150">
        <f>Q169*H169</f>
        <v>6.2574600000000005E-4</v>
      </c>
      <c r="S169" s="150">
        <v>0</v>
      </c>
      <c r="T169" s="151">
        <f>S169*H169</f>
        <v>0</v>
      </c>
      <c r="AR169" s="152" t="s">
        <v>372</v>
      </c>
      <c r="AT169" s="152" t="s">
        <v>319</v>
      </c>
      <c r="AU169" s="152" t="s">
        <v>87</v>
      </c>
      <c r="AY169" s="13" t="s">
        <v>317</v>
      </c>
      <c r="BE169" s="153">
        <f>IF(N169="základná",J169,0)</f>
        <v>0</v>
      </c>
      <c r="BF169" s="153">
        <f>IF(N169="znížená",J169,0)</f>
        <v>0</v>
      </c>
      <c r="BG169" s="153">
        <f>IF(N169="zákl. prenesená",J169,0)</f>
        <v>0</v>
      </c>
      <c r="BH169" s="153">
        <f>IF(N169="zníž. prenesená",J169,0)</f>
        <v>0</v>
      </c>
      <c r="BI169" s="153">
        <f>IF(N169="nulová",J169,0)</f>
        <v>0</v>
      </c>
      <c r="BJ169" s="13" t="s">
        <v>87</v>
      </c>
      <c r="BK169" s="153">
        <f>ROUND(I169*H169,2)</f>
        <v>0</v>
      </c>
      <c r="BL169" s="13" t="s">
        <v>372</v>
      </c>
      <c r="BM169" s="152" t="s">
        <v>3647</v>
      </c>
    </row>
    <row r="170" spans="2:65" s="1" customFormat="1" ht="33" customHeight="1">
      <c r="B170" s="139"/>
      <c r="C170" s="154" t="s">
        <v>408</v>
      </c>
      <c r="D170" s="154" t="s">
        <v>353</v>
      </c>
      <c r="E170" s="155" t="s">
        <v>2400</v>
      </c>
      <c r="F170" s="156" t="s">
        <v>2401</v>
      </c>
      <c r="G170" s="157" t="s">
        <v>452</v>
      </c>
      <c r="H170" s="158">
        <v>13.093999999999999</v>
      </c>
      <c r="I170" s="159"/>
      <c r="J170" s="160">
        <f>ROUND(I170*H170,2)</f>
        <v>0</v>
      </c>
      <c r="K170" s="161"/>
      <c r="L170" s="162"/>
      <c r="M170" s="163" t="s">
        <v>1</v>
      </c>
      <c r="N170" s="164" t="s">
        <v>41</v>
      </c>
      <c r="P170" s="150">
        <f>O170*H170</f>
        <v>0</v>
      </c>
      <c r="Q170" s="150">
        <v>6.0000000000000002E-5</v>
      </c>
      <c r="R170" s="150">
        <f>Q170*H170</f>
        <v>7.8563999999999999E-4</v>
      </c>
      <c r="S170" s="150">
        <v>0</v>
      </c>
      <c r="T170" s="151">
        <f>S170*H170</f>
        <v>0</v>
      </c>
      <c r="AR170" s="152" t="s">
        <v>529</v>
      </c>
      <c r="AT170" s="152" t="s">
        <v>353</v>
      </c>
      <c r="AU170" s="152" t="s">
        <v>87</v>
      </c>
      <c r="AY170" s="13" t="s">
        <v>317</v>
      </c>
      <c r="BE170" s="153">
        <f>IF(N170="základná",J170,0)</f>
        <v>0</v>
      </c>
      <c r="BF170" s="153">
        <f>IF(N170="znížená",J170,0)</f>
        <v>0</v>
      </c>
      <c r="BG170" s="153">
        <f>IF(N170="zákl. prenesená",J170,0)</f>
        <v>0</v>
      </c>
      <c r="BH170" s="153">
        <f>IF(N170="zníž. prenesená",J170,0)</f>
        <v>0</v>
      </c>
      <c r="BI170" s="153">
        <f>IF(N170="nulová",J170,0)</f>
        <v>0</v>
      </c>
      <c r="BJ170" s="13" t="s">
        <v>87</v>
      </c>
      <c r="BK170" s="153">
        <f>ROUND(I170*H170,2)</f>
        <v>0</v>
      </c>
      <c r="BL170" s="13" t="s">
        <v>372</v>
      </c>
      <c r="BM170" s="152" t="s">
        <v>3648</v>
      </c>
    </row>
    <row r="171" spans="2:65" s="1" customFormat="1" ht="38.4">
      <c r="B171" s="28"/>
      <c r="D171" s="170" t="s">
        <v>484</v>
      </c>
      <c r="F171" s="171" t="s">
        <v>2381</v>
      </c>
      <c r="I171" s="172"/>
      <c r="L171" s="28"/>
      <c r="M171" s="173"/>
      <c r="T171" s="55"/>
      <c r="AT171" s="13" t="s">
        <v>484</v>
      </c>
      <c r="AU171" s="13" t="s">
        <v>87</v>
      </c>
    </row>
    <row r="172" spans="2:65" s="1" customFormat="1" ht="33" customHeight="1">
      <c r="B172" s="139"/>
      <c r="C172" s="154" t="s">
        <v>410</v>
      </c>
      <c r="D172" s="154" t="s">
        <v>353</v>
      </c>
      <c r="E172" s="155" t="s">
        <v>2403</v>
      </c>
      <c r="F172" s="156" t="s">
        <v>2404</v>
      </c>
      <c r="G172" s="157" t="s">
        <v>452</v>
      </c>
      <c r="H172" s="158">
        <v>6.4260000000000002</v>
      </c>
      <c r="I172" s="159"/>
      <c r="J172" s="160">
        <f>ROUND(I172*H172,2)</f>
        <v>0</v>
      </c>
      <c r="K172" s="161"/>
      <c r="L172" s="162"/>
      <c r="M172" s="163" t="s">
        <v>1</v>
      </c>
      <c r="N172" s="164" t="s">
        <v>41</v>
      </c>
      <c r="P172" s="150">
        <f>O172*H172</f>
        <v>0</v>
      </c>
      <c r="Q172" s="150">
        <v>4.0000000000000003E-5</v>
      </c>
      <c r="R172" s="150">
        <f>Q172*H172</f>
        <v>2.5704000000000005E-4</v>
      </c>
      <c r="S172" s="150">
        <v>0</v>
      </c>
      <c r="T172" s="151">
        <f>S172*H172</f>
        <v>0</v>
      </c>
      <c r="AR172" s="152" t="s">
        <v>529</v>
      </c>
      <c r="AT172" s="152" t="s">
        <v>353</v>
      </c>
      <c r="AU172" s="152" t="s">
        <v>87</v>
      </c>
      <c r="AY172" s="13" t="s">
        <v>317</v>
      </c>
      <c r="BE172" s="153">
        <f>IF(N172="základná",J172,0)</f>
        <v>0</v>
      </c>
      <c r="BF172" s="153">
        <f>IF(N172="znížená",J172,0)</f>
        <v>0</v>
      </c>
      <c r="BG172" s="153">
        <f>IF(N172="zákl. prenesená",J172,0)</f>
        <v>0</v>
      </c>
      <c r="BH172" s="153">
        <f>IF(N172="zníž. prenesená",J172,0)</f>
        <v>0</v>
      </c>
      <c r="BI172" s="153">
        <f>IF(N172="nulová",J172,0)</f>
        <v>0</v>
      </c>
      <c r="BJ172" s="13" t="s">
        <v>87</v>
      </c>
      <c r="BK172" s="153">
        <f>ROUND(I172*H172,2)</f>
        <v>0</v>
      </c>
      <c r="BL172" s="13" t="s">
        <v>372</v>
      </c>
      <c r="BM172" s="152" t="s">
        <v>3649</v>
      </c>
    </row>
    <row r="173" spans="2:65" s="1" customFormat="1" ht="38.4">
      <c r="B173" s="28"/>
      <c r="D173" s="170" t="s">
        <v>484</v>
      </c>
      <c r="F173" s="171" t="s">
        <v>2381</v>
      </c>
      <c r="I173" s="172"/>
      <c r="L173" s="28"/>
      <c r="M173" s="173"/>
      <c r="T173" s="55"/>
      <c r="AT173" s="13" t="s">
        <v>484</v>
      </c>
      <c r="AU173" s="13" t="s">
        <v>87</v>
      </c>
    </row>
    <row r="174" spans="2:65" s="1" customFormat="1" ht="24.15" customHeight="1">
      <c r="B174" s="139"/>
      <c r="C174" s="140" t="s">
        <v>412</v>
      </c>
      <c r="D174" s="140" t="s">
        <v>319</v>
      </c>
      <c r="E174" s="141" t="s">
        <v>2406</v>
      </c>
      <c r="F174" s="142" t="s">
        <v>2407</v>
      </c>
      <c r="G174" s="143" t="s">
        <v>652</v>
      </c>
      <c r="H174" s="176"/>
      <c r="I174" s="145"/>
      <c r="J174" s="146">
        <f>ROUND(I174*H174,2)</f>
        <v>0</v>
      </c>
      <c r="K174" s="147"/>
      <c r="L174" s="28"/>
      <c r="M174" s="148" t="s">
        <v>1</v>
      </c>
      <c r="N174" s="149" t="s">
        <v>41</v>
      </c>
      <c r="P174" s="150">
        <f>O174*H174</f>
        <v>0</v>
      </c>
      <c r="Q174" s="150">
        <v>0</v>
      </c>
      <c r="R174" s="150">
        <f>Q174*H174</f>
        <v>0</v>
      </c>
      <c r="S174" s="150">
        <v>0</v>
      </c>
      <c r="T174" s="151">
        <f>S174*H174</f>
        <v>0</v>
      </c>
      <c r="AR174" s="152" t="s">
        <v>372</v>
      </c>
      <c r="AT174" s="152" t="s">
        <v>319</v>
      </c>
      <c r="AU174" s="152" t="s">
        <v>87</v>
      </c>
      <c r="AY174" s="13" t="s">
        <v>317</v>
      </c>
      <c r="BE174" s="153">
        <f>IF(N174="základná",J174,0)</f>
        <v>0</v>
      </c>
      <c r="BF174" s="153">
        <f>IF(N174="znížená",J174,0)</f>
        <v>0</v>
      </c>
      <c r="BG174" s="153">
        <f>IF(N174="zákl. prenesená",J174,0)</f>
        <v>0</v>
      </c>
      <c r="BH174" s="153">
        <f>IF(N174="zníž. prenesená",J174,0)</f>
        <v>0</v>
      </c>
      <c r="BI174" s="153">
        <f>IF(N174="nulová",J174,0)</f>
        <v>0</v>
      </c>
      <c r="BJ174" s="13" t="s">
        <v>87</v>
      </c>
      <c r="BK174" s="153">
        <f>ROUND(I174*H174,2)</f>
        <v>0</v>
      </c>
      <c r="BL174" s="13" t="s">
        <v>372</v>
      </c>
      <c r="BM174" s="152" t="s">
        <v>3650</v>
      </c>
    </row>
    <row r="175" spans="2:65" s="11" customFormat="1" ht="22.8" customHeight="1">
      <c r="B175" s="127"/>
      <c r="D175" s="128" t="s">
        <v>74</v>
      </c>
      <c r="E175" s="137" t="s">
        <v>2409</v>
      </c>
      <c r="F175" s="137" t="s">
        <v>2410</v>
      </c>
      <c r="I175" s="130"/>
      <c r="J175" s="138">
        <f>BK175</f>
        <v>0</v>
      </c>
      <c r="L175" s="127"/>
      <c r="M175" s="132"/>
      <c r="P175" s="133">
        <f>SUM(P176:P180)</f>
        <v>0</v>
      </c>
      <c r="R175" s="133">
        <f>SUM(R176:R180)</f>
        <v>1.673461536E-2</v>
      </c>
      <c r="T175" s="134">
        <f>SUM(T176:T180)</f>
        <v>0</v>
      </c>
      <c r="AR175" s="128" t="s">
        <v>87</v>
      </c>
      <c r="AT175" s="135" t="s">
        <v>74</v>
      </c>
      <c r="AU175" s="135" t="s">
        <v>82</v>
      </c>
      <c r="AY175" s="128" t="s">
        <v>317</v>
      </c>
      <c r="BK175" s="136">
        <f>SUM(BK176:BK180)</f>
        <v>0</v>
      </c>
    </row>
    <row r="176" spans="2:65" s="1" customFormat="1" ht="16.5" customHeight="1">
      <c r="B176" s="139"/>
      <c r="C176" s="140" t="s">
        <v>414</v>
      </c>
      <c r="D176" s="140" t="s">
        <v>319</v>
      </c>
      <c r="E176" s="141" t="s">
        <v>2411</v>
      </c>
      <c r="F176" s="142" t="s">
        <v>2412</v>
      </c>
      <c r="G176" s="143" t="s">
        <v>452</v>
      </c>
      <c r="H176" s="144">
        <v>7.2770000000000001</v>
      </c>
      <c r="I176" s="145"/>
      <c r="J176" s="146">
        <f>ROUND(I176*H176,2)</f>
        <v>0</v>
      </c>
      <c r="K176" s="147"/>
      <c r="L176" s="28"/>
      <c r="M176" s="148" t="s">
        <v>1</v>
      </c>
      <c r="N176" s="149" t="s">
        <v>41</v>
      </c>
      <c r="P176" s="150">
        <f>O176*H176</f>
        <v>0</v>
      </c>
      <c r="Q176" s="150">
        <v>8.6355000000000004E-4</v>
      </c>
      <c r="R176" s="150">
        <f>Q176*H176</f>
        <v>6.2840533500000007E-3</v>
      </c>
      <c r="S176" s="150">
        <v>0</v>
      </c>
      <c r="T176" s="151">
        <f>S176*H176</f>
        <v>0</v>
      </c>
      <c r="AR176" s="152" t="s">
        <v>372</v>
      </c>
      <c r="AT176" s="152" t="s">
        <v>319</v>
      </c>
      <c r="AU176" s="152" t="s">
        <v>87</v>
      </c>
      <c r="AY176" s="13" t="s">
        <v>317</v>
      </c>
      <c r="BE176" s="153">
        <f>IF(N176="základná",J176,0)</f>
        <v>0</v>
      </c>
      <c r="BF176" s="153">
        <f>IF(N176="znížená",J176,0)</f>
        <v>0</v>
      </c>
      <c r="BG176" s="153">
        <f>IF(N176="zákl. prenesená",J176,0)</f>
        <v>0</v>
      </c>
      <c r="BH176" s="153">
        <f>IF(N176="zníž. prenesená",J176,0)</f>
        <v>0</v>
      </c>
      <c r="BI176" s="153">
        <f>IF(N176="nulová",J176,0)</f>
        <v>0</v>
      </c>
      <c r="BJ176" s="13" t="s">
        <v>87</v>
      </c>
      <c r="BK176" s="153">
        <f>ROUND(I176*H176,2)</f>
        <v>0</v>
      </c>
      <c r="BL176" s="13" t="s">
        <v>372</v>
      </c>
      <c r="BM176" s="152" t="s">
        <v>3651</v>
      </c>
    </row>
    <row r="177" spans="2:65" s="1" customFormat="1" ht="16.5" customHeight="1">
      <c r="B177" s="139"/>
      <c r="C177" s="140" t="s">
        <v>416</v>
      </c>
      <c r="D177" s="140" t="s">
        <v>319</v>
      </c>
      <c r="E177" s="141" t="s">
        <v>2414</v>
      </c>
      <c r="F177" s="142" t="s">
        <v>2415</v>
      </c>
      <c r="G177" s="143" t="s">
        <v>452</v>
      </c>
      <c r="H177" s="144">
        <v>2.625</v>
      </c>
      <c r="I177" s="145"/>
      <c r="J177" s="146">
        <f>ROUND(I177*H177,2)</f>
        <v>0</v>
      </c>
      <c r="K177" s="147"/>
      <c r="L177" s="28"/>
      <c r="M177" s="148" t="s">
        <v>1</v>
      </c>
      <c r="N177" s="149" t="s">
        <v>41</v>
      </c>
      <c r="P177" s="150">
        <f>O177*H177</f>
        <v>0</v>
      </c>
      <c r="Q177" s="150">
        <v>1.3770500000000001E-3</v>
      </c>
      <c r="R177" s="150">
        <f>Q177*H177</f>
        <v>3.6147562500000001E-3</v>
      </c>
      <c r="S177" s="150">
        <v>0</v>
      </c>
      <c r="T177" s="151">
        <f>S177*H177</f>
        <v>0</v>
      </c>
      <c r="AR177" s="152" t="s">
        <v>372</v>
      </c>
      <c r="AT177" s="152" t="s">
        <v>319</v>
      </c>
      <c r="AU177" s="152" t="s">
        <v>87</v>
      </c>
      <c r="AY177" s="13" t="s">
        <v>317</v>
      </c>
      <c r="BE177" s="153">
        <f>IF(N177="základná",J177,0)</f>
        <v>0</v>
      </c>
      <c r="BF177" s="153">
        <f>IF(N177="znížená",J177,0)</f>
        <v>0</v>
      </c>
      <c r="BG177" s="153">
        <f>IF(N177="zákl. prenesená",J177,0)</f>
        <v>0</v>
      </c>
      <c r="BH177" s="153">
        <f>IF(N177="zníž. prenesená",J177,0)</f>
        <v>0</v>
      </c>
      <c r="BI177" s="153">
        <f>IF(N177="nulová",J177,0)</f>
        <v>0</v>
      </c>
      <c r="BJ177" s="13" t="s">
        <v>87</v>
      </c>
      <c r="BK177" s="153">
        <f>ROUND(I177*H177,2)</f>
        <v>0</v>
      </c>
      <c r="BL177" s="13" t="s">
        <v>372</v>
      </c>
      <c r="BM177" s="152" t="s">
        <v>3652</v>
      </c>
    </row>
    <row r="178" spans="2:65" s="1" customFormat="1" ht="16.5" customHeight="1">
      <c r="B178" s="139"/>
      <c r="C178" s="140" t="s">
        <v>418</v>
      </c>
      <c r="D178" s="140" t="s">
        <v>319</v>
      </c>
      <c r="E178" s="141" t="s">
        <v>2417</v>
      </c>
      <c r="F178" s="142" t="s">
        <v>2418</v>
      </c>
      <c r="G178" s="143" t="s">
        <v>452</v>
      </c>
      <c r="H178" s="144">
        <v>2.3519999999999999</v>
      </c>
      <c r="I178" s="145"/>
      <c r="J178" s="146">
        <f>ROUND(I178*H178,2)</f>
        <v>0</v>
      </c>
      <c r="K178" s="147"/>
      <c r="L178" s="28"/>
      <c r="M178" s="148" t="s">
        <v>1</v>
      </c>
      <c r="N178" s="149" t="s">
        <v>41</v>
      </c>
      <c r="P178" s="150">
        <f>O178*H178</f>
        <v>0</v>
      </c>
      <c r="Q178" s="150">
        <v>2.9063800000000001E-3</v>
      </c>
      <c r="R178" s="150">
        <f>Q178*H178</f>
        <v>6.8358057599999999E-3</v>
      </c>
      <c r="S178" s="150">
        <v>0</v>
      </c>
      <c r="T178" s="151">
        <f>S178*H178</f>
        <v>0</v>
      </c>
      <c r="AR178" s="152" t="s">
        <v>372</v>
      </c>
      <c r="AT178" s="152" t="s">
        <v>319</v>
      </c>
      <c r="AU178" s="152" t="s">
        <v>87</v>
      </c>
      <c r="AY178" s="13" t="s">
        <v>317</v>
      </c>
      <c r="BE178" s="153">
        <f>IF(N178="základná",J178,0)</f>
        <v>0</v>
      </c>
      <c r="BF178" s="153">
        <f>IF(N178="znížená",J178,0)</f>
        <v>0</v>
      </c>
      <c r="BG178" s="153">
        <f>IF(N178="zákl. prenesená",J178,0)</f>
        <v>0</v>
      </c>
      <c r="BH178" s="153">
        <f>IF(N178="zníž. prenesená",J178,0)</f>
        <v>0</v>
      </c>
      <c r="BI178" s="153">
        <f>IF(N178="nulová",J178,0)</f>
        <v>0</v>
      </c>
      <c r="BJ178" s="13" t="s">
        <v>87</v>
      </c>
      <c r="BK178" s="153">
        <f>ROUND(I178*H178,2)</f>
        <v>0</v>
      </c>
      <c r="BL178" s="13" t="s">
        <v>372</v>
      </c>
      <c r="BM178" s="152" t="s">
        <v>3653</v>
      </c>
    </row>
    <row r="179" spans="2:65" s="1" customFormat="1" ht="24.15" customHeight="1">
      <c r="B179" s="139"/>
      <c r="C179" s="140" t="s">
        <v>529</v>
      </c>
      <c r="D179" s="140" t="s">
        <v>319</v>
      </c>
      <c r="E179" s="141" t="s">
        <v>2420</v>
      </c>
      <c r="F179" s="142" t="s">
        <v>2421</v>
      </c>
      <c r="G179" s="143" t="s">
        <v>452</v>
      </c>
      <c r="H179" s="144">
        <v>12.499000000000001</v>
      </c>
      <c r="I179" s="145"/>
      <c r="J179" s="146">
        <f>ROUND(I179*H179,2)</f>
        <v>0</v>
      </c>
      <c r="K179" s="147"/>
      <c r="L179" s="28"/>
      <c r="M179" s="148" t="s">
        <v>1</v>
      </c>
      <c r="N179" s="149" t="s">
        <v>41</v>
      </c>
      <c r="P179" s="150">
        <f>O179*H179</f>
        <v>0</v>
      </c>
      <c r="Q179" s="150">
        <v>0</v>
      </c>
      <c r="R179" s="150">
        <f>Q179*H179</f>
        <v>0</v>
      </c>
      <c r="S179" s="150">
        <v>0</v>
      </c>
      <c r="T179" s="151">
        <f>S179*H179</f>
        <v>0</v>
      </c>
      <c r="AR179" s="152" t="s">
        <v>372</v>
      </c>
      <c r="AT179" s="152" t="s">
        <v>319</v>
      </c>
      <c r="AU179" s="152" t="s">
        <v>87</v>
      </c>
      <c r="AY179" s="13" t="s">
        <v>317</v>
      </c>
      <c r="BE179" s="153">
        <f>IF(N179="základná",J179,0)</f>
        <v>0</v>
      </c>
      <c r="BF179" s="153">
        <f>IF(N179="znížená",J179,0)</f>
        <v>0</v>
      </c>
      <c r="BG179" s="153">
        <f>IF(N179="zákl. prenesená",J179,0)</f>
        <v>0</v>
      </c>
      <c r="BH179" s="153">
        <f>IF(N179="zníž. prenesená",J179,0)</f>
        <v>0</v>
      </c>
      <c r="BI179" s="153">
        <f>IF(N179="nulová",J179,0)</f>
        <v>0</v>
      </c>
      <c r="BJ179" s="13" t="s">
        <v>87</v>
      </c>
      <c r="BK179" s="153">
        <f>ROUND(I179*H179,2)</f>
        <v>0</v>
      </c>
      <c r="BL179" s="13" t="s">
        <v>372</v>
      </c>
      <c r="BM179" s="152" t="s">
        <v>3654</v>
      </c>
    </row>
    <row r="180" spans="2:65" s="1" customFormat="1" ht="24.15" customHeight="1">
      <c r="B180" s="139"/>
      <c r="C180" s="140" t="s">
        <v>780</v>
      </c>
      <c r="D180" s="140" t="s">
        <v>319</v>
      </c>
      <c r="E180" s="141" t="s">
        <v>2423</v>
      </c>
      <c r="F180" s="142" t="s">
        <v>2424</v>
      </c>
      <c r="G180" s="143" t="s">
        <v>652</v>
      </c>
      <c r="H180" s="176"/>
      <c r="I180" s="145"/>
      <c r="J180" s="146">
        <f>ROUND(I180*H180,2)</f>
        <v>0</v>
      </c>
      <c r="K180" s="147"/>
      <c r="L180" s="28"/>
      <c r="M180" s="148" t="s">
        <v>1</v>
      </c>
      <c r="N180" s="149" t="s">
        <v>41</v>
      </c>
      <c r="P180" s="150">
        <f>O180*H180</f>
        <v>0</v>
      </c>
      <c r="Q180" s="150">
        <v>0</v>
      </c>
      <c r="R180" s="150">
        <f>Q180*H180</f>
        <v>0</v>
      </c>
      <c r="S180" s="150">
        <v>0</v>
      </c>
      <c r="T180" s="151">
        <f>S180*H180</f>
        <v>0</v>
      </c>
      <c r="AR180" s="152" t="s">
        <v>372</v>
      </c>
      <c r="AT180" s="152" t="s">
        <v>319</v>
      </c>
      <c r="AU180" s="152" t="s">
        <v>87</v>
      </c>
      <c r="AY180" s="13" t="s">
        <v>317</v>
      </c>
      <c r="BE180" s="153">
        <f>IF(N180="základná",J180,0)</f>
        <v>0</v>
      </c>
      <c r="BF180" s="153">
        <f>IF(N180="znížená",J180,0)</f>
        <v>0</v>
      </c>
      <c r="BG180" s="153">
        <f>IF(N180="zákl. prenesená",J180,0)</f>
        <v>0</v>
      </c>
      <c r="BH180" s="153">
        <f>IF(N180="zníž. prenesená",J180,0)</f>
        <v>0</v>
      </c>
      <c r="BI180" s="153">
        <f>IF(N180="nulová",J180,0)</f>
        <v>0</v>
      </c>
      <c r="BJ180" s="13" t="s">
        <v>87</v>
      </c>
      <c r="BK180" s="153">
        <f>ROUND(I180*H180,2)</f>
        <v>0</v>
      </c>
      <c r="BL180" s="13" t="s">
        <v>372</v>
      </c>
      <c r="BM180" s="152" t="s">
        <v>3655</v>
      </c>
    </row>
    <row r="181" spans="2:65" s="11" customFormat="1" ht="22.8" customHeight="1">
      <c r="B181" s="127"/>
      <c r="D181" s="128" t="s">
        <v>74</v>
      </c>
      <c r="E181" s="137" t="s">
        <v>2426</v>
      </c>
      <c r="F181" s="137" t="s">
        <v>2427</v>
      </c>
      <c r="I181" s="130"/>
      <c r="J181" s="138">
        <f>BK181</f>
        <v>0</v>
      </c>
      <c r="L181" s="127"/>
      <c r="M181" s="132"/>
      <c r="P181" s="133">
        <f>SUM(P182:P205)</f>
        <v>0</v>
      </c>
      <c r="R181" s="133">
        <f>SUM(R182:R205)</f>
        <v>7.8001014899999999E-2</v>
      </c>
      <c r="T181" s="134">
        <f>SUM(T182:T205)</f>
        <v>0</v>
      </c>
      <c r="AR181" s="128" t="s">
        <v>87</v>
      </c>
      <c r="AT181" s="135" t="s">
        <v>74</v>
      </c>
      <c r="AU181" s="135" t="s">
        <v>82</v>
      </c>
      <c r="AY181" s="128" t="s">
        <v>317</v>
      </c>
      <c r="BK181" s="136">
        <f>SUM(BK182:BK205)</f>
        <v>0</v>
      </c>
    </row>
    <row r="182" spans="2:65" s="1" customFormat="1" ht="24.15" customHeight="1">
      <c r="B182" s="139"/>
      <c r="C182" s="140" t="s">
        <v>784</v>
      </c>
      <c r="D182" s="140" t="s">
        <v>319</v>
      </c>
      <c r="E182" s="141" t="s">
        <v>2431</v>
      </c>
      <c r="F182" s="142" t="s">
        <v>2432</v>
      </c>
      <c r="G182" s="143" t="s">
        <v>452</v>
      </c>
      <c r="H182" s="144">
        <v>7.14</v>
      </c>
      <c r="I182" s="145"/>
      <c r="J182" s="146">
        <f t="shared" ref="J182:J203" si="10">ROUND(I182*H182,2)</f>
        <v>0</v>
      </c>
      <c r="K182" s="147"/>
      <c r="L182" s="28"/>
      <c r="M182" s="148" t="s">
        <v>1</v>
      </c>
      <c r="N182" s="149" t="s">
        <v>41</v>
      </c>
      <c r="P182" s="150">
        <f t="shared" ref="P182:P203" si="11">O182*H182</f>
        <v>0</v>
      </c>
      <c r="Q182" s="150">
        <v>3.6010000000000003E-4</v>
      </c>
      <c r="R182" s="150">
        <f t="shared" ref="R182:R203" si="12">Q182*H182</f>
        <v>2.5711140000000002E-3</v>
      </c>
      <c r="S182" s="150">
        <v>0</v>
      </c>
      <c r="T182" s="151">
        <f t="shared" ref="T182:T203" si="13">S182*H182</f>
        <v>0</v>
      </c>
      <c r="AR182" s="152" t="s">
        <v>372</v>
      </c>
      <c r="AT182" s="152" t="s">
        <v>319</v>
      </c>
      <c r="AU182" s="152" t="s">
        <v>87</v>
      </c>
      <c r="AY182" s="13" t="s">
        <v>317</v>
      </c>
      <c r="BE182" s="153">
        <f t="shared" ref="BE182:BE203" si="14">IF(N182="základná",J182,0)</f>
        <v>0</v>
      </c>
      <c r="BF182" s="153">
        <f t="shared" ref="BF182:BF203" si="15">IF(N182="znížená",J182,0)</f>
        <v>0</v>
      </c>
      <c r="BG182" s="153">
        <f t="shared" ref="BG182:BG203" si="16">IF(N182="zákl. prenesená",J182,0)</f>
        <v>0</v>
      </c>
      <c r="BH182" s="153">
        <f t="shared" ref="BH182:BH203" si="17">IF(N182="zníž. prenesená",J182,0)</f>
        <v>0</v>
      </c>
      <c r="BI182" s="153">
        <f t="shared" ref="BI182:BI203" si="18">IF(N182="nulová",J182,0)</f>
        <v>0</v>
      </c>
      <c r="BJ182" s="13" t="s">
        <v>87</v>
      </c>
      <c r="BK182" s="153">
        <f t="shared" ref="BK182:BK203" si="19">ROUND(I182*H182,2)</f>
        <v>0</v>
      </c>
      <c r="BL182" s="13" t="s">
        <v>372</v>
      </c>
      <c r="BM182" s="152" t="s">
        <v>3656</v>
      </c>
    </row>
    <row r="183" spans="2:65" s="1" customFormat="1" ht="24.15" customHeight="1">
      <c r="B183" s="139"/>
      <c r="C183" s="140" t="s">
        <v>788</v>
      </c>
      <c r="D183" s="140" t="s">
        <v>319</v>
      </c>
      <c r="E183" s="141" t="s">
        <v>2434</v>
      </c>
      <c r="F183" s="142" t="s">
        <v>2435</v>
      </c>
      <c r="G183" s="143" t="s">
        <v>452</v>
      </c>
      <c r="H183" s="144">
        <v>70.686000000000007</v>
      </c>
      <c r="I183" s="145"/>
      <c r="J183" s="146">
        <f t="shared" si="10"/>
        <v>0</v>
      </c>
      <c r="K183" s="147"/>
      <c r="L183" s="28"/>
      <c r="M183" s="148" t="s">
        <v>1</v>
      </c>
      <c r="N183" s="149" t="s">
        <v>41</v>
      </c>
      <c r="P183" s="150">
        <f t="shared" si="11"/>
        <v>0</v>
      </c>
      <c r="Q183" s="150">
        <v>4.0309999999999999E-4</v>
      </c>
      <c r="R183" s="150">
        <f t="shared" si="12"/>
        <v>2.8493526600000003E-2</v>
      </c>
      <c r="S183" s="150">
        <v>0</v>
      </c>
      <c r="T183" s="151">
        <f t="shared" si="13"/>
        <v>0</v>
      </c>
      <c r="AR183" s="152" t="s">
        <v>372</v>
      </c>
      <c r="AT183" s="152" t="s">
        <v>319</v>
      </c>
      <c r="AU183" s="152" t="s">
        <v>87</v>
      </c>
      <c r="AY183" s="13" t="s">
        <v>317</v>
      </c>
      <c r="BE183" s="153">
        <f t="shared" si="14"/>
        <v>0</v>
      </c>
      <c r="BF183" s="153">
        <f t="shared" si="15"/>
        <v>0</v>
      </c>
      <c r="BG183" s="153">
        <f t="shared" si="16"/>
        <v>0</v>
      </c>
      <c r="BH183" s="153">
        <f t="shared" si="17"/>
        <v>0</v>
      </c>
      <c r="BI183" s="153">
        <f t="shared" si="18"/>
        <v>0</v>
      </c>
      <c r="BJ183" s="13" t="s">
        <v>87</v>
      </c>
      <c r="BK183" s="153">
        <f t="shared" si="19"/>
        <v>0</v>
      </c>
      <c r="BL183" s="13" t="s">
        <v>372</v>
      </c>
      <c r="BM183" s="152" t="s">
        <v>3657</v>
      </c>
    </row>
    <row r="184" spans="2:65" s="1" customFormat="1" ht="24.15" customHeight="1">
      <c r="B184" s="139"/>
      <c r="C184" s="140" t="s">
        <v>792</v>
      </c>
      <c r="D184" s="140" t="s">
        <v>319</v>
      </c>
      <c r="E184" s="141" t="s">
        <v>2437</v>
      </c>
      <c r="F184" s="142" t="s">
        <v>2438</v>
      </c>
      <c r="G184" s="143" t="s">
        <v>452</v>
      </c>
      <c r="H184" s="144">
        <v>26.050999999999998</v>
      </c>
      <c r="I184" s="145"/>
      <c r="J184" s="146">
        <f t="shared" si="10"/>
        <v>0</v>
      </c>
      <c r="K184" s="147"/>
      <c r="L184" s="28"/>
      <c r="M184" s="148" t="s">
        <v>1</v>
      </c>
      <c r="N184" s="149" t="s">
        <v>41</v>
      </c>
      <c r="P184" s="150">
        <f t="shared" si="11"/>
        <v>0</v>
      </c>
      <c r="Q184" s="150">
        <v>4.3110000000000002E-4</v>
      </c>
      <c r="R184" s="150">
        <f t="shared" si="12"/>
        <v>1.12305861E-2</v>
      </c>
      <c r="S184" s="150">
        <v>0</v>
      </c>
      <c r="T184" s="151">
        <f t="shared" si="13"/>
        <v>0</v>
      </c>
      <c r="AR184" s="152" t="s">
        <v>372</v>
      </c>
      <c r="AT184" s="152" t="s">
        <v>319</v>
      </c>
      <c r="AU184" s="152" t="s">
        <v>87</v>
      </c>
      <c r="AY184" s="13" t="s">
        <v>317</v>
      </c>
      <c r="BE184" s="153">
        <f t="shared" si="14"/>
        <v>0</v>
      </c>
      <c r="BF184" s="153">
        <f t="shared" si="15"/>
        <v>0</v>
      </c>
      <c r="BG184" s="153">
        <f t="shared" si="16"/>
        <v>0</v>
      </c>
      <c r="BH184" s="153">
        <f t="shared" si="17"/>
        <v>0</v>
      </c>
      <c r="BI184" s="153">
        <f t="shared" si="18"/>
        <v>0</v>
      </c>
      <c r="BJ184" s="13" t="s">
        <v>87</v>
      </c>
      <c r="BK184" s="153">
        <f t="shared" si="19"/>
        <v>0</v>
      </c>
      <c r="BL184" s="13" t="s">
        <v>372</v>
      </c>
      <c r="BM184" s="152" t="s">
        <v>3658</v>
      </c>
    </row>
    <row r="185" spans="2:65" s="1" customFormat="1" ht="24.15" customHeight="1">
      <c r="B185" s="139"/>
      <c r="C185" s="140" t="s">
        <v>796</v>
      </c>
      <c r="D185" s="140" t="s">
        <v>319</v>
      </c>
      <c r="E185" s="141" t="s">
        <v>2440</v>
      </c>
      <c r="F185" s="142" t="s">
        <v>2441</v>
      </c>
      <c r="G185" s="143" t="s">
        <v>452</v>
      </c>
      <c r="H185" s="144">
        <v>13.052</v>
      </c>
      <c r="I185" s="145"/>
      <c r="J185" s="146">
        <f t="shared" si="10"/>
        <v>0</v>
      </c>
      <c r="K185" s="147"/>
      <c r="L185" s="28"/>
      <c r="M185" s="148" t="s">
        <v>1</v>
      </c>
      <c r="N185" s="149" t="s">
        <v>41</v>
      </c>
      <c r="P185" s="150">
        <f t="shared" si="11"/>
        <v>0</v>
      </c>
      <c r="Q185" s="150">
        <v>5.5957000000000001E-4</v>
      </c>
      <c r="R185" s="150">
        <f t="shared" si="12"/>
        <v>7.3035076399999999E-3</v>
      </c>
      <c r="S185" s="150">
        <v>0</v>
      </c>
      <c r="T185" s="151">
        <f t="shared" si="13"/>
        <v>0</v>
      </c>
      <c r="AR185" s="152" t="s">
        <v>372</v>
      </c>
      <c r="AT185" s="152" t="s">
        <v>319</v>
      </c>
      <c r="AU185" s="152" t="s">
        <v>87</v>
      </c>
      <c r="AY185" s="13" t="s">
        <v>317</v>
      </c>
      <c r="BE185" s="153">
        <f t="shared" si="14"/>
        <v>0</v>
      </c>
      <c r="BF185" s="153">
        <f t="shared" si="15"/>
        <v>0</v>
      </c>
      <c r="BG185" s="153">
        <f t="shared" si="16"/>
        <v>0</v>
      </c>
      <c r="BH185" s="153">
        <f t="shared" si="17"/>
        <v>0</v>
      </c>
      <c r="BI185" s="153">
        <f t="shared" si="18"/>
        <v>0</v>
      </c>
      <c r="BJ185" s="13" t="s">
        <v>87</v>
      </c>
      <c r="BK185" s="153">
        <f t="shared" si="19"/>
        <v>0</v>
      </c>
      <c r="BL185" s="13" t="s">
        <v>372</v>
      </c>
      <c r="BM185" s="152" t="s">
        <v>3659</v>
      </c>
    </row>
    <row r="186" spans="2:65" s="1" customFormat="1" ht="24.15" customHeight="1">
      <c r="B186" s="139"/>
      <c r="C186" s="140" t="s">
        <v>800</v>
      </c>
      <c r="D186" s="140" t="s">
        <v>319</v>
      </c>
      <c r="E186" s="141" t="s">
        <v>2443</v>
      </c>
      <c r="F186" s="142" t="s">
        <v>2444</v>
      </c>
      <c r="G186" s="143" t="s">
        <v>433</v>
      </c>
      <c r="H186" s="144">
        <v>1</v>
      </c>
      <c r="I186" s="145"/>
      <c r="J186" s="146">
        <f t="shared" si="10"/>
        <v>0</v>
      </c>
      <c r="K186" s="147"/>
      <c r="L186" s="28"/>
      <c r="M186" s="148" t="s">
        <v>1</v>
      </c>
      <c r="N186" s="149" t="s">
        <v>41</v>
      </c>
      <c r="P186" s="150">
        <f t="shared" si="11"/>
        <v>0</v>
      </c>
      <c r="Q186" s="150">
        <v>2.2670000000000001E-5</v>
      </c>
      <c r="R186" s="150">
        <f t="shared" si="12"/>
        <v>2.2670000000000001E-5</v>
      </c>
      <c r="S186" s="150">
        <v>0</v>
      </c>
      <c r="T186" s="151">
        <f t="shared" si="13"/>
        <v>0</v>
      </c>
      <c r="AR186" s="152" t="s">
        <v>372</v>
      </c>
      <c r="AT186" s="152" t="s">
        <v>319</v>
      </c>
      <c r="AU186" s="152" t="s">
        <v>87</v>
      </c>
      <c r="AY186" s="13" t="s">
        <v>317</v>
      </c>
      <c r="BE186" s="153">
        <f t="shared" si="14"/>
        <v>0</v>
      </c>
      <c r="BF186" s="153">
        <f t="shared" si="15"/>
        <v>0</v>
      </c>
      <c r="BG186" s="153">
        <f t="shared" si="16"/>
        <v>0</v>
      </c>
      <c r="BH186" s="153">
        <f t="shared" si="17"/>
        <v>0</v>
      </c>
      <c r="BI186" s="153">
        <f t="shared" si="18"/>
        <v>0</v>
      </c>
      <c r="BJ186" s="13" t="s">
        <v>87</v>
      </c>
      <c r="BK186" s="153">
        <f t="shared" si="19"/>
        <v>0</v>
      </c>
      <c r="BL186" s="13" t="s">
        <v>372</v>
      </c>
      <c r="BM186" s="152" t="s">
        <v>3660</v>
      </c>
    </row>
    <row r="187" spans="2:65" s="1" customFormat="1" ht="24.15" customHeight="1">
      <c r="B187" s="139"/>
      <c r="C187" s="154" t="s">
        <v>804</v>
      </c>
      <c r="D187" s="154" t="s">
        <v>353</v>
      </c>
      <c r="E187" s="155" t="s">
        <v>3661</v>
      </c>
      <c r="F187" s="156" t="s">
        <v>3662</v>
      </c>
      <c r="G187" s="157" t="s">
        <v>433</v>
      </c>
      <c r="H187" s="158">
        <v>1</v>
      </c>
      <c r="I187" s="159"/>
      <c r="J187" s="160">
        <f t="shared" si="10"/>
        <v>0</v>
      </c>
      <c r="K187" s="161"/>
      <c r="L187" s="162"/>
      <c r="M187" s="163" t="s">
        <v>1</v>
      </c>
      <c r="N187" s="164" t="s">
        <v>41</v>
      </c>
      <c r="P187" s="150">
        <f t="shared" si="11"/>
        <v>0</v>
      </c>
      <c r="Q187" s="150">
        <v>3.0000000000000001E-5</v>
      </c>
      <c r="R187" s="150">
        <f t="shared" si="12"/>
        <v>3.0000000000000001E-5</v>
      </c>
      <c r="S187" s="150">
        <v>0</v>
      </c>
      <c r="T187" s="151">
        <f t="shared" si="13"/>
        <v>0</v>
      </c>
      <c r="AR187" s="152" t="s">
        <v>529</v>
      </c>
      <c r="AT187" s="152" t="s">
        <v>353</v>
      </c>
      <c r="AU187" s="152" t="s">
        <v>87</v>
      </c>
      <c r="AY187" s="13" t="s">
        <v>317</v>
      </c>
      <c r="BE187" s="153">
        <f t="shared" si="14"/>
        <v>0</v>
      </c>
      <c r="BF187" s="153">
        <f t="shared" si="15"/>
        <v>0</v>
      </c>
      <c r="BG187" s="153">
        <f t="shared" si="16"/>
        <v>0</v>
      </c>
      <c r="BH187" s="153">
        <f t="shared" si="17"/>
        <v>0</v>
      </c>
      <c r="BI187" s="153">
        <f t="shared" si="18"/>
        <v>0</v>
      </c>
      <c r="BJ187" s="13" t="s">
        <v>87</v>
      </c>
      <c r="BK187" s="153">
        <f t="shared" si="19"/>
        <v>0</v>
      </c>
      <c r="BL187" s="13" t="s">
        <v>372</v>
      </c>
      <c r="BM187" s="152" t="s">
        <v>3663</v>
      </c>
    </row>
    <row r="188" spans="2:65" s="1" customFormat="1" ht="24.15" customHeight="1">
      <c r="B188" s="139"/>
      <c r="C188" s="140" t="s">
        <v>808</v>
      </c>
      <c r="D188" s="140" t="s">
        <v>319</v>
      </c>
      <c r="E188" s="141" t="s">
        <v>2449</v>
      </c>
      <c r="F188" s="142" t="s">
        <v>2450</v>
      </c>
      <c r="G188" s="143" t="s">
        <v>433</v>
      </c>
      <c r="H188" s="144">
        <v>2</v>
      </c>
      <c r="I188" s="145"/>
      <c r="J188" s="146">
        <f t="shared" si="10"/>
        <v>0</v>
      </c>
      <c r="K188" s="147"/>
      <c r="L188" s="28"/>
      <c r="M188" s="148" t="s">
        <v>1</v>
      </c>
      <c r="N188" s="149" t="s">
        <v>41</v>
      </c>
      <c r="P188" s="150">
        <f t="shared" si="11"/>
        <v>0</v>
      </c>
      <c r="Q188" s="150">
        <v>5.1539999999999998E-5</v>
      </c>
      <c r="R188" s="150">
        <f t="shared" si="12"/>
        <v>1.0308E-4</v>
      </c>
      <c r="S188" s="150">
        <v>0</v>
      </c>
      <c r="T188" s="151">
        <f t="shared" si="13"/>
        <v>0</v>
      </c>
      <c r="AR188" s="152" t="s">
        <v>372</v>
      </c>
      <c r="AT188" s="152" t="s">
        <v>319</v>
      </c>
      <c r="AU188" s="152" t="s">
        <v>87</v>
      </c>
      <c r="AY188" s="13" t="s">
        <v>317</v>
      </c>
      <c r="BE188" s="153">
        <f t="shared" si="14"/>
        <v>0</v>
      </c>
      <c r="BF188" s="153">
        <f t="shared" si="15"/>
        <v>0</v>
      </c>
      <c r="BG188" s="153">
        <f t="shared" si="16"/>
        <v>0</v>
      </c>
      <c r="BH188" s="153">
        <f t="shared" si="17"/>
        <v>0</v>
      </c>
      <c r="BI188" s="153">
        <f t="shared" si="18"/>
        <v>0</v>
      </c>
      <c r="BJ188" s="13" t="s">
        <v>87</v>
      </c>
      <c r="BK188" s="153">
        <f t="shared" si="19"/>
        <v>0</v>
      </c>
      <c r="BL188" s="13" t="s">
        <v>372</v>
      </c>
      <c r="BM188" s="152" t="s">
        <v>3664</v>
      </c>
    </row>
    <row r="189" spans="2:65" s="1" customFormat="1" ht="24.15" customHeight="1">
      <c r="B189" s="139"/>
      <c r="C189" s="154" t="s">
        <v>812</v>
      </c>
      <c r="D189" s="154" t="s">
        <v>353</v>
      </c>
      <c r="E189" s="155" t="s">
        <v>3665</v>
      </c>
      <c r="F189" s="156" t="s">
        <v>3666</v>
      </c>
      <c r="G189" s="157" t="s">
        <v>433</v>
      </c>
      <c r="H189" s="158">
        <v>2</v>
      </c>
      <c r="I189" s="159"/>
      <c r="J189" s="160">
        <f t="shared" si="10"/>
        <v>0</v>
      </c>
      <c r="K189" s="161"/>
      <c r="L189" s="162"/>
      <c r="M189" s="163" t="s">
        <v>1</v>
      </c>
      <c r="N189" s="164" t="s">
        <v>41</v>
      </c>
      <c r="P189" s="150">
        <f t="shared" si="11"/>
        <v>0</v>
      </c>
      <c r="Q189" s="150">
        <v>8.0000000000000007E-5</v>
      </c>
      <c r="R189" s="150">
        <f t="shared" si="12"/>
        <v>1.6000000000000001E-4</v>
      </c>
      <c r="S189" s="150">
        <v>0</v>
      </c>
      <c r="T189" s="151">
        <f t="shared" si="13"/>
        <v>0</v>
      </c>
      <c r="AR189" s="152" t="s">
        <v>529</v>
      </c>
      <c r="AT189" s="152" t="s">
        <v>353</v>
      </c>
      <c r="AU189" s="152" t="s">
        <v>87</v>
      </c>
      <c r="AY189" s="13" t="s">
        <v>317</v>
      </c>
      <c r="BE189" s="153">
        <f t="shared" si="14"/>
        <v>0</v>
      </c>
      <c r="BF189" s="153">
        <f t="shared" si="15"/>
        <v>0</v>
      </c>
      <c r="BG189" s="153">
        <f t="shared" si="16"/>
        <v>0</v>
      </c>
      <c r="BH189" s="153">
        <f t="shared" si="17"/>
        <v>0</v>
      </c>
      <c r="BI189" s="153">
        <f t="shared" si="18"/>
        <v>0</v>
      </c>
      <c r="BJ189" s="13" t="s">
        <v>87</v>
      </c>
      <c r="BK189" s="153">
        <f t="shared" si="19"/>
        <v>0</v>
      </c>
      <c r="BL189" s="13" t="s">
        <v>372</v>
      </c>
      <c r="BM189" s="152" t="s">
        <v>3667</v>
      </c>
    </row>
    <row r="190" spans="2:65" s="1" customFormat="1" ht="21.75" customHeight="1">
      <c r="B190" s="139"/>
      <c r="C190" s="140" t="s">
        <v>816</v>
      </c>
      <c r="D190" s="140" t="s">
        <v>319</v>
      </c>
      <c r="E190" s="141" t="s">
        <v>2461</v>
      </c>
      <c r="F190" s="142" t="s">
        <v>2462</v>
      </c>
      <c r="G190" s="143" t="s">
        <v>433</v>
      </c>
      <c r="H190" s="144">
        <v>2</v>
      </c>
      <c r="I190" s="145"/>
      <c r="J190" s="146">
        <f t="shared" si="10"/>
        <v>0</v>
      </c>
      <c r="K190" s="147"/>
      <c r="L190" s="28"/>
      <c r="M190" s="148" t="s">
        <v>1</v>
      </c>
      <c r="N190" s="149" t="s">
        <v>41</v>
      </c>
      <c r="P190" s="150">
        <f t="shared" si="11"/>
        <v>0</v>
      </c>
      <c r="Q190" s="150">
        <v>2.2670000000000001E-5</v>
      </c>
      <c r="R190" s="150">
        <f t="shared" si="12"/>
        <v>4.5340000000000003E-5</v>
      </c>
      <c r="S190" s="150">
        <v>0</v>
      </c>
      <c r="T190" s="151">
        <f t="shared" si="13"/>
        <v>0</v>
      </c>
      <c r="AR190" s="152" t="s">
        <v>372</v>
      </c>
      <c r="AT190" s="152" t="s">
        <v>319</v>
      </c>
      <c r="AU190" s="152" t="s">
        <v>87</v>
      </c>
      <c r="AY190" s="13" t="s">
        <v>317</v>
      </c>
      <c r="BE190" s="153">
        <f t="shared" si="14"/>
        <v>0</v>
      </c>
      <c r="BF190" s="153">
        <f t="shared" si="15"/>
        <v>0</v>
      </c>
      <c r="BG190" s="153">
        <f t="shared" si="16"/>
        <v>0</v>
      </c>
      <c r="BH190" s="153">
        <f t="shared" si="17"/>
        <v>0</v>
      </c>
      <c r="BI190" s="153">
        <f t="shared" si="18"/>
        <v>0</v>
      </c>
      <c r="BJ190" s="13" t="s">
        <v>87</v>
      </c>
      <c r="BK190" s="153">
        <f t="shared" si="19"/>
        <v>0</v>
      </c>
      <c r="BL190" s="13" t="s">
        <v>372</v>
      </c>
      <c r="BM190" s="152" t="s">
        <v>3668</v>
      </c>
    </row>
    <row r="191" spans="2:65" s="1" customFormat="1" ht="21.75" customHeight="1">
      <c r="B191" s="139"/>
      <c r="C191" s="154" t="s">
        <v>820</v>
      </c>
      <c r="D191" s="154" t="s">
        <v>353</v>
      </c>
      <c r="E191" s="155" t="s">
        <v>2464</v>
      </c>
      <c r="F191" s="156" t="s">
        <v>2465</v>
      </c>
      <c r="G191" s="157" t="s">
        <v>433</v>
      </c>
      <c r="H191" s="158">
        <v>2</v>
      </c>
      <c r="I191" s="159"/>
      <c r="J191" s="160">
        <f t="shared" si="10"/>
        <v>0</v>
      </c>
      <c r="K191" s="161"/>
      <c r="L191" s="162"/>
      <c r="M191" s="163" t="s">
        <v>1</v>
      </c>
      <c r="N191" s="164" t="s">
        <v>41</v>
      </c>
      <c r="P191" s="150">
        <f t="shared" si="11"/>
        <v>0</v>
      </c>
      <c r="Q191" s="150">
        <v>1.2999999999999999E-4</v>
      </c>
      <c r="R191" s="150">
        <f t="shared" si="12"/>
        <v>2.5999999999999998E-4</v>
      </c>
      <c r="S191" s="150">
        <v>0</v>
      </c>
      <c r="T191" s="151">
        <f t="shared" si="13"/>
        <v>0</v>
      </c>
      <c r="AR191" s="152" t="s">
        <v>529</v>
      </c>
      <c r="AT191" s="152" t="s">
        <v>353</v>
      </c>
      <c r="AU191" s="152" t="s">
        <v>87</v>
      </c>
      <c r="AY191" s="13" t="s">
        <v>317</v>
      </c>
      <c r="BE191" s="153">
        <f t="shared" si="14"/>
        <v>0</v>
      </c>
      <c r="BF191" s="153">
        <f t="shared" si="15"/>
        <v>0</v>
      </c>
      <c r="BG191" s="153">
        <f t="shared" si="16"/>
        <v>0</v>
      </c>
      <c r="BH191" s="153">
        <f t="shared" si="17"/>
        <v>0</v>
      </c>
      <c r="BI191" s="153">
        <f t="shared" si="18"/>
        <v>0</v>
      </c>
      <c r="BJ191" s="13" t="s">
        <v>87</v>
      </c>
      <c r="BK191" s="153">
        <f t="shared" si="19"/>
        <v>0</v>
      </c>
      <c r="BL191" s="13" t="s">
        <v>372</v>
      </c>
      <c r="BM191" s="152" t="s">
        <v>3669</v>
      </c>
    </row>
    <row r="192" spans="2:65" s="1" customFormat="1" ht="21.75" customHeight="1">
      <c r="B192" s="139"/>
      <c r="C192" s="140" t="s">
        <v>824</v>
      </c>
      <c r="D192" s="140" t="s">
        <v>319</v>
      </c>
      <c r="E192" s="141" t="s">
        <v>2467</v>
      </c>
      <c r="F192" s="142" t="s">
        <v>2468</v>
      </c>
      <c r="G192" s="143" t="s">
        <v>433</v>
      </c>
      <c r="H192" s="144">
        <v>2</v>
      </c>
      <c r="I192" s="145"/>
      <c r="J192" s="146">
        <f t="shared" si="10"/>
        <v>0</v>
      </c>
      <c r="K192" s="147"/>
      <c r="L192" s="28"/>
      <c r="M192" s="148" t="s">
        <v>1</v>
      </c>
      <c r="N192" s="149" t="s">
        <v>41</v>
      </c>
      <c r="P192" s="150">
        <f t="shared" si="11"/>
        <v>0</v>
      </c>
      <c r="Q192" s="150">
        <v>2.0000000000000002E-5</v>
      </c>
      <c r="R192" s="150">
        <f t="shared" si="12"/>
        <v>4.0000000000000003E-5</v>
      </c>
      <c r="S192" s="150">
        <v>0</v>
      </c>
      <c r="T192" s="151">
        <f t="shared" si="13"/>
        <v>0</v>
      </c>
      <c r="AR192" s="152" t="s">
        <v>372</v>
      </c>
      <c r="AT192" s="152" t="s">
        <v>319</v>
      </c>
      <c r="AU192" s="152" t="s">
        <v>87</v>
      </c>
      <c r="AY192" s="13" t="s">
        <v>317</v>
      </c>
      <c r="BE192" s="153">
        <f t="shared" si="14"/>
        <v>0</v>
      </c>
      <c r="BF192" s="153">
        <f t="shared" si="15"/>
        <v>0</v>
      </c>
      <c r="BG192" s="153">
        <f t="shared" si="16"/>
        <v>0</v>
      </c>
      <c r="BH192" s="153">
        <f t="shared" si="17"/>
        <v>0</v>
      </c>
      <c r="BI192" s="153">
        <f t="shared" si="18"/>
        <v>0</v>
      </c>
      <c r="BJ192" s="13" t="s">
        <v>87</v>
      </c>
      <c r="BK192" s="153">
        <f t="shared" si="19"/>
        <v>0</v>
      </c>
      <c r="BL192" s="13" t="s">
        <v>372</v>
      </c>
      <c r="BM192" s="152" t="s">
        <v>3670</v>
      </c>
    </row>
    <row r="193" spans="2:65" s="1" customFormat="1" ht="21.75" customHeight="1">
      <c r="B193" s="139"/>
      <c r="C193" s="154" t="s">
        <v>828</v>
      </c>
      <c r="D193" s="154" t="s">
        <v>353</v>
      </c>
      <c r="E193" s="155" t="s">
        <v>2464</v>
      </c>
      <c r="F193" s="156" t="s">
        <v>2465</v>
      </c>
      <c r="G193" s="157" t="s">
        <v>433</v>
      </c>
      <c r="H193" s="158">
        <v>2</v>
      </c>
      <c r="I193" s="159"/>
      <c r="J193" s="160">
        <f t="shared" si="10"/>
        <v>0</v>
      </c>
      <c r="K193" s="161"/>
      <c r="L193" s="162"/>
      <c r="M193" s="163" t="s">
        <v>1</v>
      </c>
      <c r="N193" s="164" t="s">
        <v>41</v>
      </c>
      <c r="P193" s="150">
        <f t="shared" si="11"/>
        <v>0</v>
      </c>
      <c r="Q193" s="150">
        <v>1.2999999999999999E-4</v>
      </c>
      <c r="R193" s="150">
        <f t="shared" si="12"/>
        <v>2.5999999999999998E-4</v>
      </c>
      <c r="S193" s="150">
        <v>0</v>
      </c>
      <c r="T193" s="151">
        <f t="shared" si="13"/>
        <v>0</v>
      </c>
      <c r="AR193" s="152" t="s">
        <v>529</v>
      </c>
      <c r="AT193" s="152" t="s">
        <v>353</v>
      </c>
      <c r="AU193" s="152" t="s">
        <v>87</v>
      </c>
      <c r="AY193" s="13" t="s">
        <v>317</v>
      </c>
      <c r="BE193" s="153">
        <f t="shared" si="14"/>
        <v>0</v>
      </c>
      <c r="BF193" s="153">
        <f t="shared" si="15"/>
        <v>0</v>
      </c>
      <c r="BG193" s="153">
        <f t="shared" si="16"/>
        <v>0</v>
      </c>
      <c r="BH193" s="153">
        <f t="shared" si="17"/>
        <v>0</v>
      </c>
      <c r="BI193" s="153">
        <f t="shared" si="18"/>
        <v>0</v>
      </c>
      <c r="BJ193" s="13" t="s">
        <v>87</v>
      </c>
      <c r="BK193" s="153">
        <f t="shared" si="19"/>
        <v>0</v>
      </c>
      <c r="BL193" s="13" t="s">
        <v>372</v>
      </c>
      <c r="BM193" s="152" t="s">
        <v>3671</v>
      </c>
    </row>
    <row r="194" spans="2:65" s="1" customFormat="1" ht="21.75" customHeight="1">
      <c r="B194" s="139"/>
      <c r="C194" s="140" t="s">
        <v>832</v>
      </c>
      <c r="D194" s="140" t="s">
        <v>319</v>
      </c>
      <c r="E194" s="141" t="s">
        <v>2473</v>
      </c>
      <c r="F194" s="142" t="s">
        <v>2474</v>
      </c>
      <c r="G194" s="143" t="s">
        <v>433</v>
      </c>
      <c r="H194" s="144">
        <v>1</v>
      </c>
      <c r="I194" s="145"/>
      <c r="J194" s="146">
        <f t="shared" si="10"/>
        <v>0</v>
      </c>
      <c r="K194" s="147"/>
      <c r="L194" s="28"/>
      <c r="M194" s="148" t="s">
        <v>1</v>
      </c>
      <c r="N194" s="149" t="s">
        <v>41</v>
      </c>
      <c r="P194" s="150">
        <f t="shared" si="11"/>
        <v>0</v>
      </c>
      <c r="Q194" s="150">
        <v>4.5479999999999998E-5</v>
      </c>
      <c r="R194" s="150">
        <f t="shared" si="12"/>
        <v>4.5479999999999998E-5</v>
      </c>
      <c r="S194" s="150">
        <v>0</v>
      </c>
      <c r="T194" s="151">
        <f t="shared" si="13"/>
        <v>0</v>
      </c>
      <c r="AR194" s="152" t="s">
        <v>372</v>
      </c>
      <c r="AT194" s="152" t="s">
        <v>319</v>
      </c>
      <c r="AU194" s="152" t="s">
        <v>87</v>
      </c>
      <c r="AY194" s="13" t="s">
        <v>317</v>
      </c>
      <c r="BE194" s="153">
        <f t="shared" si="14"/>
        <v>0</v>
      </c>
      <c r="BF194" s="153">
        <f t="shared" si="15"/>
        <v>0</v>
      </c>
      <c r="BG194" s="153">
        <f t="shared" si="16"/>
        <v>0</v>
      </c>
      <c r="BH194" s="153">
        <f t="shared" si="17"/>
        <v>0</v>
      </c>
      <c r="BI194" s="153">
        <f t="shared" si="18"/>
        <v>0</v>
      </c>
      <c r="BJ194" s="13" t="s">
        <v>87</v>
      </c>
      <c r="BK194" s="153">
        <f t="shared" si="19"/>
        <v>0</v>
      </c>
      <c r="BL194" s="13" t="s">
        <v>372</v>
      </c>
      <c r="BM194" s="152" t="s">
        <v>3672</v>
      </c>
    </row>
    <row r="195" spans="2:65" s="1" customFormat="1" ht="24.15" customHeight="1">
      <c r="B195" s="139"/>
      <c r="C195" s="154" t="s">
        <v>836</v>
      </c>
      <c r="D195" s="154" t="s">
        <v>353</v>
      </c>
      <c r="E195" s="155" t="s">
        <v>3673</v>
      </c>
      <c r="F195" s="156" t="s">
        <v>3674</v>
      </c>
      <c r="G195" s="157" t="s">
        <v>433</v>
      </c>
      <c r="H195" s="158">
        <v>1</v>
      </c>
      <c r="I195" s="159"/>
      <c r="J195" s="160">
        <f t="shared" si="10"/>
        <v>0</v>
      </c>
      <c r="K195" s="161"/>
      <c r="L195" s="162"/>
      <c r="M195" s="163" t="s">
        <v>1</v>
      </c>
      <c r="N195" s="164" t="s">
        <v>41</v>
      </c>
      <c r="P195" s="150">
        <f t="shared" si="11"/>
        <v>0</v>
      </c>
      <c r="Q195" s="150">
        <v>5.0000000000000001E-4</v>
      </c>
      <c r="R195" s="150">
        <f t="shared" si="12"/>
        <v>5.0000000000000001E-4</v>
      </c>
      <c r="S195" s="150">
        <v>0</v>
      </c>
      <c r="T195" s="151">
        <f t="shared" si="13"/>
        <v>0</v>
      </c>
      <c r="AR195" s="152" t="s">
        <v>529</v>
      </c>
      <c r="AT195" s="152" t="s">
        <v>353</v>
      </c>
      <c r="AU195" s="152" t="s">
        <v>87</v>
      </c>
      <c r="AY195" s="13" t="s">
        <v>317</v>
      </c>
      <c r="BE195" s="153">
        <f t="shared" si="14"/>
        <v>0</v>
      </c>
      <c r="BF195" s="153">
        <f t="shared" si="15"/>
        <v>0</v>
      </c>
      <c r="BG195" s="153">
        <f t="shared" si="16"/>
        <v>0</v>
      </c>
      <c r="BH195" s="153">
        <f t="shared" si="17"/>
        <v>0</v>
      </c>
      <c r="BI195" s="153">
        <f t="shared" si="18"/>
        <v>0</v>
      </c>
      <c r="BJ195" s="13" t="s">
        <v>87</v>
      </c>
      <c r="BK195" s="153">
        <f t="shared" si="19"/>
        <v>0</v>
      </c>
      <c r="BL195" s="13" t="s">
        <v>372</v>
      </c>
      <c r="BM195" s="152" t="s">
        <v>3675</v>
      </c>
    </row>
    <row r="196" spans="2:65" s="1" customFormat="1" ht="16.5" customHeight="1">
      <c r="B196" s="139"/>
      <c r="C196" s="140" t="s">
        <v>840</v>
      </c>
      <c r="D196" s="140" t="s">
        <v>319</v>
      </c>
      <c r="E196" s="141" t="s">
        <v>2479</v>
      </c>
      <c r="F196" s="142" t="s">
        <v>2480</v>
      </c>
      <c r="G196" s="143" t="s">
        <v>433</v>
      </c>
      <c r="H196" s="144">
        <v>1</v>
      </c>
      <c r="I196" s="145"/>
      <c r="J196" s="146">
        <f t="shared" si="10"/>
        <v>0</v>
      </c>
      <c r="K196" s="147"/>
      <c r="L196" s="28"/>
      <c r="M196" s="148" t="s">
        <v>1</v>
      </c>
      <c r="N196" s="149" t="s">
        <v>41</v>
      </c>
      <c r="P196" s="150">
        <f t="shared" si="11"/>
        <v>0</v>
      </c>
      <c r="Q196" s="150">
        <v>4.5479999999999998E-5</v>
      </c>
      <c r="R196" s="150">
        <f t="shared" si="12"/>
        <v>4.5479999999999998E-5</v>
      </c>
      <c r="S196" s="150">
        <v>0</v>
      </c>
      <c r="T196" s="151">
        <f t="shared" si="13"/>
        <v>0</v>
      </c>
      <c r="AR196" s="152" t="s">
        <v>372</v>
      </c>
      <c r="AT196" s="152" t="s">
        <v>319</v>
      </c>
      <c r="AU196" s="152" t="s">
        <v>87</v>
      </c>
      <c r="AY196" s="13" t="s">
        <v>317</v>
      </c>
      <c r="BE196" s="153">
        <f t="shared" si="14"/>
        <v>0</v>
      </c>
      <c r="BF196" s="153">
        <f t="shared" si="15"/>
        <v>0</v>
      </c>
      <c r="BG196" s="153">
        <f t="shared" si="16"/>
        <v>0</v>
      </c>
      <c r="BH196" s="153">
        <f t="shared" si="17"/>
        <v>0</v>
      </c>
      <c r="BI196" s="153">
        <f t="shared" si="18"/>
        <v>0</v>
      </c>
      <c r="BJ196" s="13" t="s">
        <v>87</v>
      </c>
      <c r="BK196" s="153">
        <f t="shared" si="19"/>
        <v>0</v>
      </c>
      <c r="BL196" s="13" t="s">
        <v>372</v>
      </c>
      <c r="BM196" s="152" t="s">
        <v>3676</v>
      </c>
    </row>
    <row r="197" spans="2:65" s="1" customFormat="1" ht="24.15" customHeight="1">
      <c r="B197" s="139"/>
      <c r="C197" s="154" t="s">
        <v>844</v>
      </c>
      <c r="D197" s="154" t="s">
        <v>353</v>
      </c>
      <c r="E197" s="155" t="s">
        <v>2482</v>
      </c>
      <c r="F197" s="156" t="s">
        <v>2483</v>
      </c>
      <c r="G197" s="157" t="s">
        <v>433</v>
      </c>
      <c r="H197" s="158">
        <v>1</v>
      </c>
      <c r="I197" s="159"/>
      <c r="J197" s="160">
        <f t="shared" si="10"/>
        <v>0</v>
      </c>
      <c r="K197" s="161"/>
      <c r="L197" s="162"/>
      <c r="M197" s="163" t="s">
        <v>1</v>
      </c>
      <c r="N197" s="164" t="s">
        <v>41</v>
      </c>
      <c r="P197" s="150">
        <f t="shared" si="11"/>
        <v>0</v>
      </c>
      <c r="Q197" s="150">
        <v>6.7000000000000002E-4</v>
      </c>
      <c r="R197" s="150">
        <f t="shared" si="12"/>
        <v>6.7000000000000002E-4</v>
      </c>
      <c r="S197" s="150">
        <v>0</v>
      </c>
      <c r="T197" s="151">
        <f t="shared" si="13"/>
        <v>0</v>
      </c>
      <c r="AR197" s="152" t="s">
        <v>529</v>
      </c>
      <c r="AT197" s="152" t="s">
        <v>353</v>
      </c>
      <c r="AU197" s="152" t="s">
        <v>87</v>
      </c>
      <c r="AY197" s="13" t="s">
        <v>317</v>
      </c>
      <c r="BE197" s="153">
        <f t="shared" si="14"/>
        <v>0</v>
      </c>
      <c r="BF197" s="153">
        <f t="shared" si="15"/>
        <v>0</v>
      </c>
      <c r="BG197" s="153">
        <f t="shared" si="16"/>
        <v>0</v>
      </c>
      <c r="BH197" s="153">
        <f t="shared" si="17"/>
        <v>0</v>
      </c>
      <c r="BI197" s="153">
        <f t="shared" si="18"/>
        <v>0</v>
      </c>
      <c r="BJ197" s="13" t="s">
        <v>87</v>
      </c>
      <c r="BK197" s="153">
        <f t="shared" si="19"/>
        <v>0</v>
      </c>
      <c r="BL197" s="13" t="s">
        <v>372</v>
      </c>
      <c r="BM197" s="152" t="s">
        <v>3677</v>
      </c>
    </row>
    <row r="198" spans="2:65" s="1" customFormat="1" ht="16.5" customHeight="1">
      <c r="B198" s="139"/>
      <c r="C198" s="140" t="s">
        <v>848</v>
      </c>
      <c r="D198" s="140" t="s">
        <v>319</v>
      </c>
      <c r="E198" s="141" t="s">
        <v>2491</v>
      </c>
      <c r="F198" s="142" t="s">
        <v>2492</v>
      </c>
      <c r="G198" s="143" t="s">
        <v>433</v>
      </c>
      <c r="H198" s="144">
        <v>1</v>
      </c>
      <c r="I198" s="145"/>
      <c r="J198" s="146">
        <f t="shared" si="10"/>
        <v>0</v>
      </c>
      <c r="K198" s="147"/>
      <c r="L198" s="28"/>
      <c r="M198" s="148" t="s">
        <v>1</v>
      </c>
      <c r="N198" s="149" t="s">
        <v>41</v>
      </c>
      <c r="P198" s="150">
        <f t="shared" si="11"/>
        <v>0</v>
      </c>
      <c r="Q198" s="150">
        <v>5.1539999999999998E-5</v>
      </c>
      <c r="R198" s="150">
        <f t="shared" si="12"/>
        <v>5.1539999999999998E-5</v>
      </c>
      <c r="S198" s="150">
        <v>0</v>
      </c>
      <c r="T198" s="151">
        <f t="shared" si="13"/>
        <v>0</v>
      </c>
      <c r="AR198" s="152" t="s">
        <v>372</v>
      </c>
      <c r="AT198" s="152" t="s">
        <v>319</v>
      </c>
      <c r="AU198" s="152" t="s">
        <v>87</v>
      </c>
      <c r="AY198" s="13" t="s">
        <v>317</v>
      </c>
      <c r="BE198" s="153">
        <f t="shared" si="14"/>
        <v>0</v>
      </c>
      <c r="BF198" s="153">
        <f t="shared" si="15"/>
        <v>0</v>
      </c>
      <c r="BG198" s="153">
        <f t="shared" si="16"/>
        <v>0</v>
      </c>
      <c r="BH198" s="153">
        <f t="shared" si="17"/>
        <v>0</v>
      </c>
      <c r="BI198" s="153">
        <f t="shared" si="18"/>
        <v>0</v>
      </c>
      <c r="BJ198" s="13" t="s">
        <v>87</v>
      </c>
      <c r="BK198" s="153">
        <f t="shared" si="19"/>
        <v>0</v>
      </c>
      <c r="BL198" s="13" t="s">
        <v>372</v>
      </c>
      <c r="BM198" s="152" t="s">
        <v>3678</v>
      </c>
    </row>
    <row r="199" spans="2:65" s="1" customFormat="1" ht="16.5" customHeight="1">
      <c r="B199" s="139"/>
      <c r="C199" s="154" t="s">
        <v>852</v>
      </c>
      <c r="D199" s="154" t="s">
        <v>353</v>
      </c>
      <c r="E199" s="155" t="s">
        <v>2494</v>
      </c>
      <c r="F199" s="156" t="s">
        <v>2495</v>
      </c>
      <c r="G199" s="157" t="s">
        <v>433</v>
      </c>
      <c r="H199" s="158">
        <v>1</v>
      </c>
      <c r="I199" s="159"/>
      <c r="J199" s="160">
        <f t="shared" si="10"/>
        <v>0</v>
      </c>
      <c r="K199" s="161"/>
      <c r="L199" s="162"/>
      <c r="M199" s="163" t="s">
        <v>1</v>
      </c>
      <c r="N199" s="164" t="s">
        <v>41</v>
      </c>
      <c r="P199" s="150">
        <f t="shared" si="11"/>
        <v>0</v>
      </c>
      <c r="Q199" s="150">
        <v>6.8999999999999997E-4</v>
      </c>
      <c r="R199" s="150">
        <f t="shared" si="12"/>
        <v>6.8999999999999997E-4</v>
      </c>
      <c r="S199" s="150">
        <v>0</v>
      </c>
      <c r="T199" s="151">
        <f t="shared" si="13"/>
        <v>0</v>
      </c>
      <c r="AR199" s="152" t="s">
        <v>529</v>
      </c>
      <c r="AT199" s="152" t="s">
        <v>353</v>
      </c>
      <c r="AU199" s="152" t="s">
        <v>87</v>
      </c>
      <c r="AY199" s="13" t="s">
        <v>317</v>
      </c>
      <c r="BE199" s="153">
        <f t="shared" si="14"/>
        <v>0</v>
      </c>
      <c r="BF199" s="153">
        <f t="shared" si="15"/>
        <v>0</v>
      </c>
      <c r="BG199" s="153">
        <f t="shared" si="16"/>
        <v>0</v>
      </c>
      <c r="BH199" s="153">
        <f t="shared" si="17"/>
        <v>0</v>
      </c>
      <c r="BI199" s="153">
        <f t="shared" si="18"/>
        <v>0</v>
      </c>
      <c r="BJ199" s="13" t="s">
        <v>87</v>
      </c>
      <c r="BK199" s="153">
        <f t="shared" si="19"/>
        <v>0</v>
      </c>
      <c r="BL199" s="13" t="s">
        <v>372</v>
      </c>
      <c r="BM199" s="152" t="s">
        <v>3679</v>
      </c>
    </row>
    <row r="200" spans="2:65" s="1" customFormat="1" ht="24.15" customHeight="1">
      <c r="B200" s="139"/>
      <c r="C200" s="140" t="s">
        <v>858</v>
      </c>
      <c r="D200" s="140" t="s">
        <v>319</v>
      </c>
      <c r="E200" s="141" t="s">
        <v>2514</v>
      </c>
      <c r="F200" s="142" t="s">
        <v>2515</v>
      </c>
      <c r="G200" s="143" t="s">
        <v>452</v>
      </c>
      <c r="H200" s="144">
        <v>116.928</v>
      </c>
      <c r="I200" s="145"/>
      <c r="J200" s="146">
        <f t="shared" si="10"/>
        <v>0</v>
      </c>
      <c r="K200" s="147"/>
      <c r="L200" s="28"/>
      <c r="M200" s="148" t="s">
        <v>1</v>
      </c>
      <c r="N200" s="149" t="s">
        <v>41</v>
      </c>
      <c r="P200" s="150">
        <f t="shared" si="11"/>
        <v>0</v>
      </c>
      <c r="Q200" s="150">
        <v>1.8652E-4</v>
      </c>
      <c r="R200" s="150">
        <f t="shared" si="12"/>
        <v>2.1809410559999999E-2</v>
      </c>
      <c r="S200" s="150">
        <v>0</v>
      </c>
      <c r="T200" s="151">
        <f t="shared" si="13"/>
        <v>0</v>
      </c>
      <c r="AR200" s="152" t="s">
        <v>372</v>
      </c>
      <c r="AT200" s="152" t="s">
        <v>319</v>
      </c>
      <c r="AU200" s="152" t="s">
        <v>87</v>
      </c>
      <c r="AY200" s="13" t="s">
        <v>317</v>
      </c>
      <c r="BE200" s="153">
        <f t="shared" si="14"/>
        <v>0</v>
      </c>
      <c r="BF200" s="153">
        <f t="shared" si="15"/>
        <v>0</v>
      </c>
      <c r="BG200" s="153">
        <f t="shared" si="16"/>
        <v>0</v>
      </c>
      <c r="BH200" s="153">
        <f t="shared" si="17"/>
        <v>0</v>
      </c>
      <c r="BI200" s="153">
        <f t="shared" si="18"/>
        <v>0</v>
      </c>
      <c r="BJ200" s="13" t="s">
        <v>87</v>
      </c>
      <c r="BK200" s="153">
        <f t="shared" si="19"/>
        <v>0</v>
      </c>
      <c r="BL200" s="13" t="s">
        <v>372</v>
      </c>
      <c r="BM200" s="152" t="s">
        <v>3680</v>
      </c>
    </row>
    <row r="201" spans="2:65" s="1" customFormat="1" ht="24.15" customHeight="1">
      <c r="B201" s="139"/>
      <c r="C201" s="140" t="s">
        <v>862</v>
      </c>
      <c r="D201" s="140" t="s">
        <v>319</v>
      </c>
      <c r="E201" s="141" t="s">
        <v>2517</v>
      </c>
      <c r="F201" s="142" t="s">
        <v>2518</v>
      </c>
      <c r="G201" s="143" t="s">
        <v>452</v>
      </c>
      <c r="H201" s="144">
        <v>116.928</v>
      </c>
      <c r="I201" s="145"/>
      <c r="J201" s="146">
        <f t="shared" si="10"/>
        <v>0</v>
      </c>
      <c r="K201" s="147"/>
      <c r="L201" s="28"/>
      <c r="M201" s="148" t="s">
        <v>1</v>
      </c>
      <c r="N201" s="149" t="s">
        <v>41</v>
      </c>
      <c r="P201" s="150">
        <f t="shared" si="11"/>
        <v>0</v>
      </c>
      <c r="Q201" s="150">
        <v>1.0000000000000001E-5</v>
      </c>
      <c r="R201" s="150">
        <f t="shared" si="12"/>
        <v>1.16928E-3</v>
      </c>
      <c r="S201" s="150">
        <v>0</v>
      </c>
      <c r="T201" s="151">
        <f t="shared" si="13"/>
        <v>0</v>
      </c>
      <c r="AR201" s="152" t="s">
        <v>372</v>
      </c>
      <c r="AT201" s="152" t="s">
        <v>319</v>
      </c>
      <c r="AU201" s="152" t="s">
        <v>87</v>
      </c>
      <c r="AY201" s="13" t="s">
        <v>317</v>
      </c>
      <c r="BE201" s="153">
        <f t="shared" si="14"/>
        <v>0</v>
      </c>
      <c r="BF201" s="153">
        <f t="shared" si="15"/>
        <v>0</v>
      </c>
      <c r="BG201" s="153">
        <f t="shared" si="16"/>
        <v>0</v>
      </c>
      <c r="BH201" s="153">
        <f t="shared" si="17"/>
        <v>0</v>
      </c>
      <c r="BI201" s="153">
        <f t="shared" si="18"/>
        <v>0</v>
      </c>
      <c r="BJ201" s="13" t="s">
        <v>87</v>
      </c>
      <c r="BK201" s="153">
        <f t="shared" si="19"/>
        <v>0</v>
      </c>
      <c r="BL201" s="13" t="s">
        <v>372</v>
      </c>
      <c r="BM201" s="152" t="s">
        <v>3681</v>
      </c>
    </row>
    <row r="202" spans="2:65" s="1" customFormat="1" ht="24.15" customHeight="1">
      <c r="B202" s="139"/>
      <c r="C202" s="140" t="s">
        <v>866</v>
      </c>
      <c r="D202" s="140" t="s">
        <v>319</v>
      </c>
      <c r="E202" s="141" t="s">
        <v>2520</v>
      </c>
      <c r="F202" s="142" t="s">
        <v>2521</v>
      </c>
      <c r="G202" s="143" t="s">
        <v>433</v>
      </c>
      <c r="H202" s="144">
        <v>1</v>
      </c>
      <c r="I202" s="145"/>
      <c r="J202" s="146">
        <f t="shared" si="10"/>
        <v>0</v>
      </c>
      <c r="K202" s="147"/>
      <c r="L202" s="28"/>
      <c r="M202" s="148" t="s">
        <v>1</v>
      </c>
      <c r="N202" s="149" t="s">
        <v>41</v>
      </c>
      <c r="P202" s="150">
        <f t="shared" si="11"/>
        <v>0</v>
      </c>
      <c r="Q202" s="150">
        <v>0</v>
      </c>
      <c r="R202" s="150">
        <f t="shared" si="12"/>
        <v>0</v>
      </c>
      <c r="S202" s="150">
        <v>0</v>
      </c>
      <c r="T202" s="151">
        <f t="shared" si="13"/>
        <v>0</v>
      </c>
      <c r="AR202" s="152" t="s">
        <v>259</v>
      </c>
      <c r="AT202" s="152" t="s">
        <v>319</v>
      </c>
      <c r="AU202" s="152" t="s">
        <v>87</v>
      </c>
      <c r="AY202" s="13" t="s">
        <v>317</v>
      </c>
      <c r="BE202" s="153">
        <f t="shared" si="14"/>
        <v>0</v>
      </c>
      <c r="BF202" s="153">
        <f t="shared" si="15"/>
        <v>0</v>
      </c>
      <c r="BG202" s="153">
        <f t="shared" si="16"/>
        <v>0</v>
      </c>
      <c r="BH202" s="153">
        <f t="shared" si="17"/>
        <v>0</v>
      </c>
      <c r="BI202" s="153">
        <f t="shared" si="18"/>
        <v>0</v>
      </c>
      <c r="BJ202" s="13" t="s">
        <v>87</v>
      </c>
      <c r="BK202" s="153">
        <f t="shared" si="19"/>
        <v>0</v>
      </c>
      <c r="BL202" s="13" t="s">
        <v>259</v>
      </c>
      <c r="BM202" s="152" t="s">
        <v>3682</v>
      </c>
    </row>
    <row r="203" spans="2:65" s="1" customFormat="1" ht="24.15" customHeight="1">
      <c r="B203" s="139"/>
      <c r="C203" s="154" t="s">
        <v>870</v>
      </c>
      <c r="D203" s="154" t="s">
        <v>353</v>
      </c>
      <c r="E203" s="155" t="s">
        <v>2523</v>
      </c>
      <c r="F203" s="156" t="s">
        <v>2524</v>
      </c>
      <c r="G203" s="157" t="s">
        <v>433</v>
      </c>
      <c r="H203" s="158">
        <v>1</v>
      </c>
      <c r="I203" s="159"/>
      <c r="J203" s="160">
        <f t="shared" si="10"/>
        <v>0</v>
      </c>
      <c r="K203" s="161"/>
      <c r="L203" s="162"/>
      <c r="M203" s="163" t="s">
        <v>1</v>
      </c>
      <c r="N203" s="164" t="s">
        <v>41</v>
      </c>
      <c r="P203" s="150">
        <f t="shared" si="11"/>
        <v>0</v>
      </c>
      <c r="Q203" s="150">
        <v>2.5000000000000001E-3</v>
      </c>
      <c r="R203" s="150">
        <f t="shared" si="12"/>
        <v>2.5000000000000001E-3</v>
      </c>
      <c r="S203" s="150">
        <v>0</v>
      </c>
      <c r="T203" s="151">
        <f t="shared" si="13"/>
        <v>0</v>
      </c>
      <c r="AR203" s="152" t="s">
        <v>271</v>
      </c>
      <c r="AT203" s="152" t="s">
        <v>353</v>
      </c>
      <c r="AU203" s="152" t="s">
        <v>87</v>
      </c>
      <c r="AY203" s="13" t="s">
        <v>317</v>
      </c>
      <c r="BE203" s="153">
        <f t="shared" si="14"/>
        <v>0</v>
      </c>
      <c r="BF203" s="153">
        <f t="shared" si="15"/>
        <v>0</v>
      </c>
      <c r="BG203" s="153">
        <f t="shared" si="16"/>
        <v>0</v>
      </c>
      <c r="BH203" s="153">
        <f t="shared" si="17"/>
        <v>0</v>
      </c>
      <c r="BI203" s="153">
        <f t="shared" si="18"/>
        <v>0</v>
      </c>
      <c r="BJ203" s="13" t="s">
        <v>87</v>
      </c>
      <c r="BK203" s="153">
        <f t="shared" si="19"/>
        <v>0</v>
      </c>
      <c r="BL203" s="13" t="s">
        <v>259</v>
      </c>
      <c r="BM203" s="152" t="s">
        <v>3683</v>
      </c>
    </row>
    <row r="204" spans="2:65" s="1" customFormat="1" ht="28.8">
      <c r="B204" s="28"/>
      <c r="D204" s="170" t="s">
        <v>484</v>
      </c>
      <c r="F204" s="171" t="s">
        <v>2526</v>
      </c>
      <c r="I204" s="172"/>
      <c r="L204" s="28"/>
      <c r="M204" s="173"/>
      <c r="T204" s="55"/>
      <c r="AT204" s="13" t="s">
        <v>484</v>
      </c>
      <c r="AU204" s="13" t="s">
        <v>87</v>
      </c>
    </row>
    <row r="205" spans="2:65" s="1" customFormat="1" ht="24.15" customHeight="1">
      <c r="B205" s="139"/>
      <c r="C205" s="140" t="s">
        <v>874</v>
      </c>
      <c r="D205" s="140" t="s">
        <v>319</v>
      </c>
      <c r="E205" s="141" t="s">
        <v>2527</v>
      </c>
      <c r="F205" s="142" t="s">
        <v>2528</v>
      </c>
      <c r="G205" s="143" t="s">
        <v>652</v>
      </c>
      <c r="H205" s="176"/>
      <c r="I205" s="145"/>
      <c r="J205" s="146">
        <f>ROUND(I205*H205,2)</f>
        <v>0</v>
      </c>
      <c r="K205" s="147"/>
      <c r="L205" s="28"/>
      <c r="M205" s="148" t="s">
        <v>1</v>
      </c>
      <c r="N205" s="149" t="s">
        <v>41</v>
      </c>
      <c r="P205" s="150">
        <f>O205*H205</f>
        <v>0</v>
      </c>
      <c r="Q205" s="150">
        <v>0</v>
      </c>
      <c r="R205" s="150">
        <f>Q205*H205</f>
        <v>0</v>
      </c>
      <c r="S205" s="150">
        <v>0</v>
      </c>
      <c r="T205" s="151">
        <f>S205*H205</f>
        <v>0</v>
      </c>
      <c r="AR205" s="152" t="s">
        <v>372</v>
      </c>
      <c r="AT205" s="152" t="s">
        <v>319</v>
      </c>
      <c r="AU205" s="152" t="s">
        <v>87</v>
      </c>
      <c r="AY205" s="13" t="s">
        <v>317</v>
      </c>
      <c r="BE205" s="153">
        <f>IF(N205="základná",J205,0)</f>
        <v>0</v>
      </c>
      <c r="BF205" s="153">
        <f>IF(N205="znížená",J205,0)</f>
        <v>0</v>
      </c>
      <c r="BG205" s="153">
        <f>IF(N205="zákl. prenesená",J205,0)</f>
        <v>0</v>
      </c>
      <c r="BH205" s="153">
        <f>IF(N205="zníž. prenesená",J205,0)</f>
        <v>0</v>
      </c>
      <c r="BI205" s="153">
        <f>IF(N205="nulová",J205,0)</f>
        <v>0</v>
      </c>
      <c r="BJ205" s="13" t="s">
        <v>87</v>
      </c>
      <c r="BK205" s="153">
        <f>ROUND(I205*H205,2)</f>
        <v>0</v>
      </c>
      <c r="BL205" s="13" t="s">
        <v>372</v>
      </c>
      <c r="BM205" s="152" t="s">
        <v>3684</v>
      </c>
    </row>
    <row r="206" spans="2:65" s="11" customFormat="1" ht="22.8" customHeight="1">
      <c r="B206" s="127"/>
      <c r="D206" s="128" t="s">
        <v>74</v>
      </c>
      <c r="E206" s="137" t="s">
        <v>2530</v>
      </c>
      <c r="F206" s="137" t="s">
        <v>2531</v>
      </c>
      <c r="I206" s="130"/>
      <c r="J206" s="138">
        <f>BK206</f>
        <v>0</v>
      </c>
      <c r="L206" s="127"/>
      <c r="M206" s="132"/>
      <c r="P206" s="133">
        <f>SUM(P207:P241)</f>
        <v>0</v>
      </c>
      <c r="R206" s="133">
        <f>SUM(R207:R241)</f>
        <v>0.27321939000000001</v>
      </c>
      <c r="T206" s="134">
        <f>SUM(T207:T241)</f>
        <v>0</v>
      </c>
      <c r="AR206" s="128" t="s">
        <v>87</v>
      </c>
      <c r="AT206" s="135" t="s">
        <v>74</v>
      </c>
      <c r="AU206" s="135" t="s">
        <v>82</v>
      </c>
      <c r="AY206" s="128" t="s">
        <v>317</v>
      </c>
      <c r="BK206" s="136">
        <f>SUM(BK207:BK241)</f>
        <v>0</v>
      </c>
    </row>
    <row r="207" spans="2:65" s="1" customFormat="1" ht="24.15" customHeight="1">
      <c r="B207" s="139"/>
      <c r="C207" s="140" t="s">
        <v>876</v>
      </c>
      <c r="D207" s="140" t="s">
        <v>319</v>
      </c>
      <c r="E207" s="141" t="s">
        <v>2538</v>
      </c>
      <c r="F207" s="142" t="s">
        <v>2539</v>
      </c>
      <c r="G207" s="143" t="s">
        <v>433</v>
      </c>
      <c r="H207" s="144">
        <v>3</v>
      </c>
      <c r="I207" s="145"/>
      <c r="J207" s="146">
        <f t="shared" ref="J207:J219" si="20">ROUND(I207*H207,2)</f>
        <v>0</v>
      </c>
      <c r="K207" s="147"/>
      <c r="L207" s="28"/>
      <c r="M207" s="148" t="s">
        <v>1</v>
      </c>
      <c r="N207" s="149" t="s">
        <v>41</v>
      </c>
      <c r="P207" s="150">
        <f t="shared" ref="P207:P219" si="21">O207*H207</f>
        <v>0</v>
      </c>
      <c r="Q207" s="150">
        <v>0</v>
      </c>
      <c r="R207" s="150">
        <f t="shared" ref="R207:R219" si="22">Q207*H207</f>
        <v>0</v>
      </c>
      <c r="S207" s="150">
        <v>0</v>
      </c>
      <c r="T207" s="151">
        <f t="shared" ref="T207:T219" si="23">S207*H207</f>
        <v>0</v>
      </c>
      <c r="AR207" s="152" t="s">
        <v>372</v>
      </c>
      <c r="AT207" s="152" t="s">
        <v>319</v>
      </c>
      <c r="AU207" s="152" t="s">
        <v>87</v>
      </c>
      <c r="AY207" s="13" t="s">
        <v>317</v>
      </c>
      <c r="BE207" s="153">
        <f t="shared" ref="BE207:BE219" si="24">IF(N207="základná",J207,0)</f>
        <v>0</v>
      </c>
      <c r="BF207" s="153">
        <f t="shared" ref="BF207:BF219" si="25">IF(N207="znížená",J207,0)</f>
        <v>0</v>
      </c>
      <c r="BG207" s="153">
        <f t="shared" ref="BG207:BG219" si="26">IF(N207="zákl. prenesená",J207,0)</f>
        <v>0</v>
      </c>
      <c r="BH207" s="153">
        <f t="shared" ref="BH207:BH219" si="27">IF(N207="zníž. prenesená",J207,0)</f>
        <v>0</v>
      </c>
      <c r="BI207" s="153">
        <f t="shared" ref="BI207:BI219" si="28">IF(N207="nulová",J207,0)</f>
        <v>0</v>
      </c>
      <c r="BJ207" s="13" t="s">
        <v>87</v>
      </c>
      <c r="BK207" s="153">
        <f t="shared" ref="BK207:BK219" si="29">ROUND(I207*H207,2)</f>
        <v>0</v>
      </c>
      <c r="BL207" s="13" t="s">
        <v>372</v>
      </c>
      <c r="BM207" s="152" t="s">
        <v>3685</v>
      </c>
    </row>
    <row r="208" spans="2:65" s="1" customFormat="1" ht="37.799999999999997" customHeight="1">
      <c r="B208" s="139"/>
      <c r="C208" s="154" t="s">
        <v>881</v>
      </c>
      <c r="D208" s="154" t="s">
        <v>353</v>
      </c>
      <c r="E208" s="155" t="s">
        <v>2541</v>
      </c>
      <c r="F208" s="156" t="s">
        <v>2542</v>
      </c>
      <c r="G208" s="157" t="s">
        <v>433</v>
      </c>
      <c r="H208" s="158">
        <v>3</v>
      </c>
      <c r="I208" s="159"/>
      <c r="J208" s="160">
        <f t="shared" si="20"/>
        <v>0</v>
      </c>
      <c r="K208" s="161"/>
      <c r="L208" s="162"/>
      <c r="M208" s="163" t="s">
        <v>1</v>
      </c>
      <c r="N208" s="164" t="s">
        <v>41</v>
      </c>
      <c r="P208" s="150">
        <f t="shared" si="21"/>
        <v>0</v>
      </c>
      <c r="Q208" s="150">
        <v>1.6049999999999998E-2</v>
      </c>
      <c r="R208" s="150">
        <f t="shared" si="22"/>
        <v>4.8149999999999998E-2</v>
      </c>
      <c r="S208" s="150">
        <v>0</v>
      </c>
      <c r="T208" s="151">
        <f t="shared" si="23"/>
        <v>0</v>
      </c>
      <c r="AR208" s="152" t="s">
        <v>529</v>
      </c>
      <c r="AT208" s="152" t="s">
        <v>353</v>
      </c>
      <c r="AU208" s="152" t="s">
        <v>87</v>
      </c>
      <c r="AY208" s="13" t="s">
        <v>317</v>
      </c>
      <c r="BE208" s="153">
        <f t="shared" si="24"/>
        <v>0</v>
      </c>
      <c r="BF208" s="153">
        <f t="shared" si="25"/>
        <v>0</v>
      </c>
      <c r="BG208" s="153">
        <f t="shared" si="26"/>
        <v>0</v>
      </c>
      <c r="BH208" s="153">
        <f t="shared" si="27"/>
        <v>0</v>
      </c>
      <c r="BI208" s="153">
        <f t="shared" si="28"/>
        <v>0</v>
      </c>
      <c r="BJ208" s="13" t="s">
        <v>87</v>
      </c>
      <c r="BK208" s="153">
        <f t="shared" si="29"/>
        <v>0</v>
      </c>
      <c r="BL208" s="13" t="s">
        <v>372</v>
      </c>
      <c r="BM208" s="152" t="s">
        <v>3686</v>
      </c>
    </row>
    <row r="209" spans="2:65" s="1" customFormat="1" ht="16.5" customHeight="1">
      <c r="B209" s="139"/>
      <c r="C209" s="140" t="s">
        <v>885</v>
      </c>
      <c r="D209" s="140" t="s">
        <v>319</v>
      </c>
      <c r="E209" s="141" t="s">
        <v>2544</v>
      </c>
      <c r="F209" s="142" t="s">
        <v>2545</v>
      </c>
      <c r="G209" s="143" t="s">
        <v>433</v>
      </c>
      <c r="H209" s="144">
        <v>3</v>
      </c>
      <c r="I209" s="145"/>
      <c r="J209" s="146">
        <f t="shared" si="20"/>
        <v>0</v>
      </c>
      <c r="K209" s="147"/>
      <c r="L209" s="28"/>
      <c r="M209" s="148" t="s">
        <v>1</v>
      </c>
      <c r="N209" s="149" t="s">
        <v>41</v>
      </c>
      <c r="P209" s="150">
        <f t="shared" si="21"/>
        <v>0</v>
      </c>
      <c r="Q209" s="150">
        <v>0</v>
      </c>
      <c r="R209" s="150">
        <f t="shared" si="22"/>
        <v>0</v>
      </c>
      <c r="S209" s="150">
        <v>0</v>
      </c>
      <c r="T209" s="151">
        <f t="shared" si="23"/>
        <v>0</v>
      </c>
      <c r="AR209" s="152" t="s">
        <v>372</v>
      </c>
      <c r="AT209" s="152" t="s">
        <v>319</v>
      </c>
      <c r="AU209" s="152" t="s">
        <v>87</v>
      </c>
      <c r="AY209" s="13" t="s">
        <v>317</v>
      </c>
      <c r="BE209" s="153">
        <f t="shared" si="24"/>
        <v>0</v>
      </c>
      <c r="BF209" s="153">
        <f t="shared" si="25"/>
        <v>0</v>
      </c>
      <c r="BG209" s="153">
        <f t="shared" si="26"/>
        <v>0</v>
      </c>
      <c r="BH209" s="153">
        <f t="shared" si="27"/>
        <v>0</v>
      </c>
      <c r="BI209" s="153">
        <f t="shared" si="28"/>
        <v>0</v>
      </c>
      <c r="BJ209" s="13" t="s">
        <v>87</v>
      </c>
      <c r="BK209" s="153">
        <f t="shared" si="29"/>
        <v>0</v>
      </c>
      <c r="BL209" s="13" t="s">
        <v>372</v>
      </c>
      <c r="BM209" s="152" t="s">
        <v>3687</v>
      </c>
    </row>
    <row r="210" spans="2:65" s="1" customFormat="1" ht="24.15" customHeight="1">
      <c r="B210" s="139"/>
      <c r="C210" s="154" t="s">
        <v>891</v>
      </c>
      <c r="D210" s="154" t="s">
        <v>353</v>
      </c>
      <c r="E210" s="155" t="s">
        <v>2547</v>
      </c>
      <c r="F210" s="156" t="s">
        <v>2548</v>
      </c>
      <c r="G210" s="157" t="s">
        <v>433</v>
      </c>
      <c r="H210" s="158">
        <v>3</v>
      </c>
      <c r="I210" s="159"/>
      <c r="J210" s="160">
        <f t="shared" si="20"/>
        <v>0</v>
      </c>
      <c r="K210" s="161"/>
      <c r="L210" s="162"/>
      <c r="M210" s="163" t="s">
        <v>1</v>
      </c>
      <c r="N210" s="164" t="s">
        <v>41</v>
      </c>
      <c r="P210" s="150">
        <f t="shared" si="21"/>
        <v>0</v>
      </c>
      <c r="Q210" s="150">
        <v>1.35E-2</v>
      </c>
      <c r="R210" s="150">
        <f t="shared" si="22"/>
        <v>4.0500000000000001E-2</v>
      </c>
      <c r="S210" s="150">
        <v>0</v>
      </c>
      <c r="T210" s="151">
        <f t="shared" si="23"/>
        <v>0</v>
      </c>
      <c r="AR210" s="152" t="s">
        <v>529</v>
      </c>
      <c r="AT210" s="152" t="s">
        <v>353</v>
      </c>
      <c r="AU210" s="152" t="s">
        <v>87</v>
      </c>
      <c r="AY210" s="13" t="s">
        <v>317</v>
      </c>
      <c r="BE210" s="153">
        <f t="shared" si="24"/>
        <v>0</v>
      </c>
      <c r="BF210" s="153">
        <f t="shared" si="25"/>
        <v>0</v>
      </c>
      <c r="BG210" s="153">
        <f t="shared" si="26"/>
        <v>0</v>
      </c>
      <c r="BH210" s="153">
        <f t="shared" si="27"/>
        <v>0</v>
      </c>
      <c r="BI210" s="153">
        <f t="shared" si="28"/>
        <v>0</v>
      </c>
      <c r="BJ210" s="13" t="s">
        <v>87</v>
      </c>
      <c r="BK210" s="153">
        <f t="shared" si="29"/>
        <v>0</v>
      </c>
      <c r="BL210" s="13" t="s">
        <v>372</v>
      </c>
      <c r="BM210" s="152" t="s">
        <v>3688</v>
      </c>
    </row>
    <row r="211" spans="2:65" s="1" customFormat="1" ht="24.15" customHeight="1">
      <c r="B211" s="139"/>
      <c r="C211" s="154" t="s">
        <v>1236</v>
      </c>
      <c r="D211" s="154" t="s">
        <v>353</v>
      </c>
      <c r="E211" s="155" t="s">
        <v>2550</v>
      </c>
      <c r="F211" s="156" t="s">
        <v>2551</v>
      </c>
      <c r="G211" s="157" t="s">
        <v>433</v>
      </c>
      <c r="H211" s="158">
        <v>3</v>
      </c>
      <c r="I211" s="159"/>
      <c r="J211" s="160">
        <f t="shared" si="20"/>
        <v>0</v>
      </c>
      <c r="K211" s="161"/>
      <c r="L211" s="162"/>
      <c r="M211" s="163" t="s">
        <v>1</v>
      </c>
      <c r="N211" s="164" t="s">
        <v>41</v>
      </c>
      <c r="P211" s="150">
        <f t="shared" si="21"/>
        <v>0</v>
      </c>
      <c r="Q211" s="150">
        <v>3.3E-4</v>
      </c>
      <c r="R211" s="150">
        <f t="shared" si="22"/>
        <v>9.8999999999999999E-4</v>
      </c>
      <c r="S211" s="150">
        <v>0</v>
      </c>
      <c r="T211" s="151">
        <f t="shared" si="23"/>
        <v>0</v>
      </c>
      <c r="AR211" s="152" t="s">
        <v>529</v>
      </c>
      <c r="AT211" s="152" t="s">
        <v>353</v>
      </c>
      <c r="AU211" s="152" t="s">
        <v>87</v>
      </c>
      <c r="AY211" s="13" t="s">
        <v>317</v>
      </c>
      <c r="BE211" s="153">
        <f t="shared" si="24"/>
        <v>0</v>
      </c>
      <c r="BF211" s="153">
        <f t="shared" si="25"/>
        <v>0</v>
      </c>
      <c r="BG211" s="153">
        <f t="shared" si="26"/>
        <v>0</v>
      </c>
      <c r="BH211" s="153">
        <f t="shared" si="27"/>
        <v>0</v>
      </c>
      <c r="BI211" s="153">
        <f t="shared" si="28"/>
        <v>0</v>
      </c>
      <c r="BJ211" s="13" t="s">
        <v>87</v>
      </c>
      <c r="BK211" s="153">
        <f t="shared" si="29"/>
        <v>0</v>
      </c>
      <c r="BL211" s="13" t="s">
        <v>372</v>
      </c>
      <c r="BM211" s="152" t="s">
        <v>3689</v>
      </c>
    </row>
    <row r="212" spans="2:65" s="1" customFormat="1" ht="24.15" customHeight="1">
      <c r="B212" s="139"/>
      <c r="C212" s="140" t="s">
        <v>1240</v>
      </c>
      <c r="D212" s="140" t="s">
        <v>319</v>
      </c>
      <c r="E212" s="141" t="s">
        <v>2565</v>
      </c>
      <c r="F212" s="142" t="s">
        <v>2566</v>
      </c>
      <c r="G212" s="143" t="s">
        <v>433</v>
      </c>
      <c r="H212" s="144">
        <v>6</v>
      </c>
      <c r="I212" s="145"/>
      <c r="J212" s="146">
        <f t="shared" si="20"/>
        <v>0</v>
      </c>
      <c r="K212" s="147"/>
      <c r="L212" s="28"/>
      <c r="M212" s="148" t="s">
        <v>1</v>
      </c>
      <c r="N212" s="149" t="s">
        <v>41</v>
      </c>
      <c r="P212" s="150">
        <f t="shared" si="21"/>
        <v>0</v>
      </c>
      <c r="Q212" s="150">
        <v>2.7999999999999998E-4</v>
      </c>
      <c r="R212" s="150">
        <f t="shared" si="22"/>
        <v>1.6799999999999999E-3</v>
      </c>
      <c r="S212" s="150">
        <v>0</v>
      </c>
      <c r="T212" s="151">
        <f t="shared" si="23"/>
        <v>0</v>
      </c>
      <c r="AR212" s="152" t="s">
        <v>372</v>
      </c>
      <c r="AT212" s="152" t="s">
        <v>319</v>
      </c>
      <c r="AU212" s="152" t="s">
        <v>87</v>
      </c>
      <c r="AY212" s="13" t="s">
        <v>317</v>
      </c>
      <c r="BE212" s="153">
        <f t="shared" si="24"/>
        <v>0</v>
      </c>
      <c r="BF212" s="153">
        <f t="shared" si="25"/>
        <v>0</v>
      </c>
      <c r="BG212" s="153">
        <f t="shared" si="26"/>
        <v>0</v>
      </c>
      <c r="BH212" s="153">
        <f t="shared" si="27"/>
        <v>0</v>
      </c>
      <c r="BI212" s="153">
        <f t="shared" si="28"/>
        <v>0</v>
      </c>
      <c r="BJ212" s="13" t="s">
        <v>87</v>
      </c>
      <c r="BK212" s="153">
        <f t="shared" si="29"/>
        <v>0</v>
      </c>
      <c r="BL212" s="13" t="s">
        <v>372</v>
      </c>
      <c r="BM212" s="152" t="s">
        <v>3690</v>
      </c>
    </row>
    <row r="213" spans="2:65" s="1" customFormat="1" ht="16.5" customHeight="1">
      <c r="B213" s="139"/>
      <c r="C213" s="154" t="s">
        <v>1244</v>
      </c>
      <c r="D213" s="154" t="s">
        <v>353</v>
      </c>
      <c r="E213" s="155" t="s">
        <v>2568</v>
      </c>
      <c r="F213" s="156" t="s">
        <v>2569</v>
      </c>
      <c r="G213" s="157" t="s">
        <v>433</v>
      </c>
      <c r="H213" s="158">
        <v>6</v>
      </c>
      <c r="I213" s="159"/>
      <c r="J213" s="160">
        <f t="shared" si="20"/>
        <v>0</v>
      </c>
      <c r="K213" s="161"/>
      <c r="L213" s="162"/>
      <c r="M213" s="163" t="s">
        <v>1</v>
      </c>
      <c r="N213" s="164" t="s">
        <v>41</v>
      </c>
      <c r="P213" s="150">
        <f t="shared" si="21"/>
        <v>0</v>
      </c>
      <c r="Q213" s="150">
        <v>1.41E-2</v>
      </c>
      <c r="R213" s="150">
        <f t="shared" si="22"/>
        <v>8.4599999999999995E-2</v>
      </c>
      <c r="S213" s="150">
        <v>0</v>
      </c>
      <c r="T213" s="151">
        <f t="shared" si="23"/>
        <v>0</v>
      </c>
      <c r="AR213" s="152" t="s">
        <v>529</v>
      </c>
      <c r="AT213" s="152" t="s">
        <v>353</v>
      </c>
      <c r="AU213" s="152" t="s">
        <v>87</v>
      </c>
      <c r="AY213" s="13" t="s">
        <v>317</v>
      </c>
      <c r="BE213" s="153">
        <f t="shared" si="24"/>
        <v>0</v>
      </c>
      <c r="BF213" s="153">
        <f t="shared" si="25"/>
        <v>0</v>
      </c>
      <c r="BG213" s="153">
        <f t="shared" si="26"/>
        <v>0</v>
      </c>
      <c r="BH213" s="153">
        <f t="shared" si="27"/>
        <v>0</v>
      </c>
      <c r="BI213" s="153">
        <f t="shared" si="28"/>
        <v>0</v>
      </c>
      <c r="BJ213" s="13" t="s">
        <v>87</v>
      </c>
      <c r="BK213" s="153">
        <f t="shared" si="29"/>
        <v>0</v>
      </c>
      <c r="BL213" s="13" t="s">
        <v>372</v>
      </c>
      <c r="BM213" s="152" t="s">
        <v>3691</v>
      </c>
    </row>
    <row r="214" spans="2:65" s="1" customFormat="1" ht="33" customHeight="1">
      <c r="B214" s="139"/>
      <c r="C214" s="140" t="s">
        <v>453</v>
      </c>
      <c r="D214" s="140" t="s">
        <v>319</v>
      </c>
      <c r="E214" s="141" t="s">
        <v>2571</v>
      </c>
      <c r="F214" s="142" t="s">
        <v>2572</v>
      </c>
      <c r="G214" s="143" t="s">
        <v>433</v>
      </c>
      <c r="H214" s="144">
        <v>1</v>
      </c>
      <c r="I214" s="145"/>
      <c r="J214" s="146">
        <f t="shared" si="20"/>
        <v>0</v>
      </c>
      <c r="K214" s="147"/>
      <c r="L214" s="28"/>
      <c r="M214" s="148" t="s">
        <v>1</v>
      </c>
      <c r="N214" s="149" t="s">
        <v>41</v>
      </c>
      <c r="P214" s="150">
        <f t="shared" si="21"/>
        <v>0</v>
      </c>
      <c r="Q214" s="150">
        <v>6.3139999999999995E-4</v>
      </c>
      <c r="R214" s="150">
        <f t="shared" si="22"/>
        <v>6.3139999999999995E-4</v>
      </c>
      <c r="S214" s="150">
        <v>0</v>
      </c>
      <c r="T214" s="151">
        <f t="shared" si="23"/>
        <v>0</v>
      </c>
      <c r="AR214" s="152" t="s">
        <v>372</v>
      </c>
      <c r="AT214" s="152" t="s">
        <v>319</v>
      </c>
      <c r="AU214" s="152" t="s">
        <v>87</v>
      </c>
      <c r="AY214" s="13" t="s">
        <v>317</v>
      </c>
      <c r="BE214" s="153">
        <f t="shared" si="24"/>
        <v>0</v>
      </c>
      <c r="BF214" s="153">
        <f t="shared" si="25"/>
        <v>0</v>
      </c>
      <c r="BG214" s="153">
        <f t="shared" si="26"/>
        <v>0</v>
      </c>
      <c r="BH214" s="153">
        <f t="shared" si="27"/>
        <v>0</v>
      </c>
      <c r="BI214" s="153">
        <f t="shared" si="28"/>
        <v>0</v>
      </c>
      <c r="BJ214" s="13" t="s">
        <v>87</v>
      </c>
      <c r="BK214" s="153">
        <f t="shared" si="29"/>
        <v>0</v>
      </c>
      <c r="BL214" s="13" t="s">
        <v>372</v>
      </c>
      <c r="BM214" s="152" t="s">
        <v>3692</v>
      </c>
    </row>
    <row r="215" spans="2:65" s="1" customFormat="1" ht="24.15" customHeight="1">
      <c r="B215" s="139"/>
      <c r="C215" s="154" t="s">
        <v>1251</v>
      </c>
      <c r="D215" s="154" t="s">
        <v>353</v>
      </c>
      <c r="E215" s="155" t="s">
        <v>2574</v>
      </c>
      <c r="F215" s="156" t="s">
        <v>2575</v>
      </c>
      <c r="G215" s="157" t="s">
        <v>433</v>
      </c>
      <c r="H215" s="158">
        <v>1</v>
      </c>
      <c r="I215" s="159"/>
      <c r="J215" s="160">
        <f t="shared" si="20"/>
        <v>0</v>
      </c>
      <c r="K215" s="161"/>
      <c r="L215" s="162"/>
      <c r="M215" s="163" t="s">
        <v>1</v>
      </c>
      <c r="N215" s="164" t="s">
        <v>41</v>
      </c>
      <c r="P215" s="150">
        <f t="shared" si="21"/>
        <v>0</v>
      </c>
      <c r="Q215" s="150">
        <v>1.2999999999999999E-3</v>
      </c>
      <c r="R215" s="150">
        <f t="shared" si="22"/>
        <v>1.2999999999999999E-3</v>
      </c>
      <c r="S215" s="150">
        <v>0</v>
      </c>
      <c r="T215" s="151">
        <f t="shared" si="23"/>
        <v>0</v>
      </c>
      <c r="AR215" s="152" t="s">
        <v>529</v>
      </c>
      <c r="AT215" s="152" t="s">
        <v>353</v>
      </c>
      <c r="AU215" s="152" t="s">
        <v>87</v>
      </c>
      <c r="AY215" s="13" t="s">
        <v>317</v>
      </c>
      <c r="BE215" s="153">
        <f t="shared" si="24"/>
        <v>0</v>
      </c>
      <c r="BF215" s="153">
        <f t="shared" si="25"/>
        <v>0</v>
      </c>
      <c r="BG215" s="153">
        <f t="shared" si="26"/>
        <v>0</v>
      </c>
      <c r="BH215" s="153">
        <f t="shared" si="27"/>
        <v>0</v>
      </c>
      <c r="BI215" s="153">
        <f t="shared" si="28"/>
        <v>0</v>
      </c>
      <c r="BJ215" s="13" t="s">
        <v>87</v>
      </c>
      <c r="BK215" s="153">
        <f t="shared" si="29"/>
        <v>0</v>
      </c>
      <c r="BL215" s="13" t="s">
        <v>372</v>
      </c>
      <c r="BM215" s="152" t="s">
        <v>3693</v>
      </c>
    </row>
    <row r="216" spans="2:65" s="1" customFormat="1" ht="24.15" customHeight="1">
      <c r="B216" s="139"/>
      <c r="C216" s="140" t="s">
        <v>1255</v>
      </c>
      <c r="D216" s="140" t="s">
        <v>319</v>
      </c>
      <c r="E216" s="141" t="s">
        <v>2577</v>
      </c>
      <c r="F216" s="142" t="s">
        <v>2578</v>
      </c>
      <c r="G216" s="143" t="s">
        <v>433</v>
      </c>
      <c r="H216" s="144">
        <v>1</v>
      </c>
      <c r="I216" s="145"/>
      <c r="J216" s="146">
        <f t="shared" si="20"/>
        <v>0</v>
      </c>
      <c r="K216" s="147"/>
      <c r="L216" s="28"/>
      <c r="M216" s="148" t="s">
        <v>1</v>
      </c>
      <c r="N216" s="149" t="s">
        <v>41</v>
      </c>
      <c r="P216" s="150">
        <f t="shared" si="21"/>
        <v>0</v>
      </c>
      <c r="Q216" s="150">
        <v>2.7999999999999998E-4</v>
      </c>
      <c r="R216" s="150">
        <f t="shared" si="22"/>
        <v>2.7999999999999998E-4</v>
      </c>
      <c r="S216" s="150">
        <v>0</v>
      </c>
      <c r="T216" s="151">
        <f t="shared" si="23"/>
        <v>0</v>
      </c>
      <c r="AR216" s="152" t="s">
        <v>372</v>
      </c>
      <c r="AT216" s="152" t="s">
        <v>319</v>
      </c>
      <c r="AU216" s="152" t="s">
        <v>87</v>
      </c>
      <c r="AY216" s="13" t="s">
        <v>317</v>
      </c>
      <c r="BE216" s="153">
        <f t="shared" si="24"/>
        <v>0</v>
      </c>
      <c r="BF216" s="153">
        <f t="shared" si="25"/>
        <v>0</v>
      </c>
      <c r="BG216" s="153">
        <f t="shared" si="26"/>
        <v>0</v>
      </c>
      <c r="BH216" s="153">
        <f t="shared" si="27"/>
        <v>0</v>
      </c>
      <c r="BI216" s="153">
        <f t="shared" si="28"/>
        <v>0</v>
      </c>
      <c r="BJ216" s="13" t="s">
        <v>87</v>
      </c>
      <c r="BK216" s="153">
        <f t="shared" si="29"/>
        <v>0</v>
      </c>
      <c r="BL216" s="13" t="s">
        <v>372</v>
      </c>
      <c r="BM216" s="152" t="s">
        <v>3694</v>
      </c>
    </row>
    <row r="217" spans="2:65" s="1" customFormat="1" ht="16.5" customHeight="1">
      <c r="B217" s="139"/>
      <c r="C217" s="154" t="s">
        <v>1259</v>
      </c>
      <c r="D217" s="154" t="s">
        <v>353</v>
      </c>
      <c r="E217" s="155" t="s">
        <v>2580</v>
      </c>
      <c r="F217" s="156" t="s">
        <v>2581</v>
      </c>
      <c r="G217" s="157" t="s">
        <v>433</v>
      </c>
      <c r="H217" s="158">
        <v>1</v>
      </c>
      <c r="I217" s="159"/>
      <c r="J217" s="160">
        <f t="shared" si="20"/>
        <v>0</v>
      </c>
      <c r="K217" s="161"/>
      <c r="L217" s="162"/>
      <c r="M217" s="163" t="s">
        <v>1</v>
      </c>
      <c r="N217" s="164" t="s">
        <v>41</v>
      </c>
      <c r="P217" s="150">
        <f t="shared" si="21"/>
        <v>0</v>
      </c>
      <c r="Q217" s="150">
        <v>1.8499999999999999E-2</v>
      </c>
      <c r="R217" s="150">
        <f t="shared" si="22"/>
        <v>1.8499999999999999E-2</v>
      </c>
      <c r="S217" s="150">
        <v>0</v>
      </c>
      <c r="T217" s="151">
        <f t="shared" si="23"/>
        <v>0</v>
      </c>
      <c r="AR217" s="152" t="s">
        <v>529</v>
      </c>
      <c r="AT217" s="152" t="s">
        <v>353</v>
      </c>
      <c r="AU217" s="152" t="s">
        <v>87</v>
      </c>
      <c r="AY217" s="13" t="s">
        <v>317</v>
      </c>
      <c r="BE217" s="153">
        <f t="shared" si="24"/>
        <v>0</v>
      </c>
      <c r="BF217" s="153">
        <f t="shared" si="25"/>
        <v>0</v>
      </c>
      <c r="BG217" s="153">
        <f t="shared" si="26"/>
        <v>0</v>
      </c>
      <c r="BH217" s="153">
        <f t="shared" si="27"/>
        <v>0</v>
      </c>
      <c r="BI217" s="153">
        <f t="shared" si="28"/>
        <v>0</v>
      </c>
      <c r="BJ217" s="13" t="s">
        <v>87</v>
      </c>
      <c r="BK217" s="153">
        <f t="shared" si="29"/>
        <v>0</v>
      </c>
      <c r="BL217" s="13" t="s">
        <v>372</v>
      </c>
      <c r="BM217" s="152" t="s">
        <v>3695</v>
      </c>
    </row>
    <row r="218" spans="2:65" s="1" customFormat="1" ht="24.15" customHeight="1">
      <c r="B218" s="139"/>
      <c r="C218" s="140" t="s">
        <v>1263</v>
      </c>
      <c r="D218" s="140" t="s">
        <v>319</v>
      </c>
      <c r="E218" s="141" t="s">
        <v>2583</v>
      </c>
      <c r="F218" s="142" t="s">
        <v>2584</v>
      </c>
      <c r="G218" s="143" t="s">
        <v>433</v>
      </c>
      <c r="H218" s="144">
        <v>1</v>
      </c>
      <c r="I218" s="145"/>
      <c r="J218" s="146">
        <f t="shared" si="20"/>
        <v>0</v>
      </c>
      <c r="K218" s="147"/>
      <c r="L218" s="28"/>
      <c r="M218" s="148" t="s">
        <v>1</v>
      </c>
      <c r="N218" s="149" t="s">
        <v>41</v>
      </c>
      <c r="P218" s="150">
        <f t="shared" si="21"/>
        <v>0</v>
      </c>
      <c r="Q218" s="150">
        <v>1.0632E-3</v>
      </c>
      <c r="R218" s="150">
        <f t="shared" si="22"/>
        <v>1.0632E-3</v>
      </c>
      <c r="S218" s="150">
        <v>0</v>
      </c>
      <c r="T218" s="151">
        <f t="shared" si="23"/>
        <v>0</v>
      </c>
      <c r="AR218" s="152" t="s">
        <v>372</v>
      </c>
      <c r="AT218" s="152" t="s">
        <v>319</v>
      </c>
      <c r="AU218" s="152" t="s">
        <v>87</v>
      </c>
      <c r="AY218" s="13" t="s">
        <v>317</v>
      </c>
      <c r="BE218" s="153">
        <f t="shared" si="24"/>
        <v>0</v>
      </c>
      <c r="BF218" s="153">
        <f t="shared" si="25"/>
        <v>0</v>
      </c>
      <c r="BG218" s="153">
        <f t="shared" si="26"/>
        <v>0</v>
      </c>
      <c r="BH218" s="153">
        <f t="shared" si="27"/>
        <v>0</v>
      </c>
      <c r="BI218" s="153">
        <f t="shared" si="28"/>
        <v>0</v>
      </c>
      <c r="BJ218" s="13" t="s">
        <v>87</v>
      </c>
      <c r="BK218" s="153">
        <f t="shared" si="29"/>
        <v>0</v>
      </c>
      <c r="BL218" s="13" t="s">
        <v>372</v>
      </c>
      <c r="BM218" s="152" t="s">
        <v>3696</v>
      </c>
    </row>
    <row r="219" spans="2:65" s="1" customFormat="1" ht="24.15" customHeight="1">
      <c r="B219" s="139"/>
      <c r="C219" s="154" t="s">
        <v>1265</v>
      </c>
      <c r="D219" s="154" t="s">
        <v>353</v>
      </c>
      <c r="E219" s="155" t="s">
        <v>3697</v>
      </c>
      <c r="F219" s="156" t="s">
        <v>3698</v>
      </c>
      <c r="G219" s="157" t="s">
        <v>433</v>
      </c>
      <c r="H219" s="158">
        <v>1</v>
      </c>
      <c r="I219" s="159"/>
      <c r="J219" s="160">
        <f t="shared" si="20"/>
        <v>0</v>
      </c>
      <c r="K219" s="161"/>
      <c r="L219" s="162"/>
      <c r="M219" s="163" t="s">
        <v>1</v>
      </c>
      <c r="N219" s="164" t="s">
        <v>41</v>
      </c>
      <c r="P219" s="150">
        <f t="shared" si="21"/>
        <v>0</v>
      </c>
      <c r="Q219" s="150">
        <v>3.9100000000000003E-2</v>
      </c>
      <c r="R219" s="150">
        <f t="shared" si="22"/>
        <v>3.9100000000000003E-2</v>
      </c>
      <c r="S219" s="150">
        <v>0</v>
      </c>
      <c r="T219" s="151">
        <f t="shared" si="23"/>
        <v>0</v>
      </c>
      <c r="AR219" s="152" t="s">
        <v>529</v>
      </c>
      <c r="AT219" s="152" t="s">
        <v>353</v>
      </c>
      <c r="AU219" s="152" t="s">
        <v>87</v>
      </c>
      <c r="AY219" s="13" t="s">
        <v>317</v>
      </c>
      <c r="BE219" s="153">
        <f t="shared" si="24"/>
        <v>0</v>
      </c>
      <c r="BF219" s="153">
        <f t="shared" si="25"/>
        <v>0</v>
      </c>
      <c r="BG219" s="153">
        <f t="shared" si="26"/>
        <v>0</v>
      </c>
      <c r="BH219" s="153">
        <f t="shared" si="27"/>
        <v>0</v>
      </c>
      <c r="BI219" s="153">
        <f t="shared" si="28"/>
        <v>0</v>
      </c>
      <c r="BJ219" s="13" t="s">
        <v>87</v>
      </c>
      <c r="BK219" s="153">
        <f t="shared" si="29"/>
        <v>0</v>
      </c>
      <c r="BL219" s="13" t="s">
        <v>372</v>
      </c>
      <c r="BM219" s="152" t="s">
        <v>3699</v>
      </c>
    </row>
    <row r="220" spans="2:65" s="1" customFormat="1" ht="28.8">
      <c r="B220" s="28"/>
      <c r="D220" s="170" t="s">
        <v>484</v>
      </c>
      <c r="F220" s="171" t="s">
        <v>2589</v>
      </c>
      <c r="I220" s="172"/>
      <c r="L220" s="28"/>
      <c r="M220" s="173"/>
      <c r="T220" s="55"/>
      <c r="AT220" s="13" t="s">
        <v>484</v>
      </c>
      <c r="AU220" s="13" t="s">
        <v>87</v>
      </c>
    </row>
    <row r="221" spans="2:65" s="1" customFormat="1" ht="21.75" customHeight="1">
      <c r="B221" s="139"/>
      <c r="C221" s="140" t="s">
        <v>1269</v>
      </c>
      <c r="D221" s="140" t="s">
        <v>319</v>
      </c>
      <c r="E221" s="141" t="s">
        <v>2590</v>
      </c>
      <c r="F221" s="142" t="s">
        <v>2591</v>
      </c>
      <c r="G221" s="143" t="s">
        <v>433</v>
      </c>
      <c r="H221" s="144">
        <v>17</v>
      </c>
      <c r="I221" s="145"/>
      <c r="J221" s="146">
        <f t="shared" ref="J221:J231" si="30">ROUND(I221*H221,2)</f>
        <v>0</v>
      </c>
      <c r="K221" s="147"/>
      <c r="L221" s="28"/>
      <c r="M221" s="148" t="s">
        <v>1</v>
      </c>
      <c r="N221" s="149" t="s">
        <v>41</v>
      </c>
      <c r="P221" s="150">
        <f t="shared" ref="P221:P231" si="31">O221*H221</f>
        <v>0</v>
      </c>
      <c r="Q221" s="150">
        <v>8.0000000000000007E-5</v>
      </c>
      <c r="R221" s="150">
        <f t="shared" ref="R221:R231" si="32">Q221*H221</f>
        <v>1.3600000000000001E-3</v>
      </c>
      <c r="S221" s="150">
        <v>0</v>
      </c>
      <c r="T221" s="151">
        <f t="shared" ref="T221:T231" si="33">S221*H221</f>
        <v>0</v>
      </c>
      <c r="AR221" s="152" t="s">
        <v>372</v>
      </c>
      <c r="AT221" s="152" t="s">
        <v>319</v>
      </c>
      <c r="AU221" s="152" t="s">
        <v>87</v>
      </c>
      <c r="AY221" s="13" t="s">
        <v>317</v>
      </c>
      <c r="BE221" s="153">
        <f t="shared" ref="BE221:BE231" si="34">IF(N221="základná",J221,0)</f>
        <v>0</v>
      </c>
      <c r="BF221" s="153">
        <f t="shared" ref="BF221:BF231" si="35">IF(N221="znížená",J221,0)</f>
        <v>0</v>
      </c>
      <c r="BG221" s="153">
        <f t="shared" ref="BG221:BG231" si="36">IF(N221="zákl. prenesená",J221,0)</f>
        <v>0</v>
      </c>
      <c r="BH221" s="153">
        <f t="shared" ref="BH221:BH231" si="37">IF(N221="zníž. prenesená",J221,0)</f>
        <v>0</v>
      </c>
      <c r="BI221" s="153">
        <f t="shared" ref="BI221:BI231" si="38">IF(N221="nulová",J221,0)</f>
        <v>0</v>
      </c>
      <c r="BJ221" s="13" t="s">
        <v>87</v>
      </c>
      <c r="BK221" s="153">
        <f t="shared" ref="BK221:BK231" si="39">ROUND(I221*H221,2)</f>
        <v>0</v>
      </c>
      <c r="BL221" s="13" t="s">
        <v>372</v>
      </c>
      <c r="BM221" s="152" t="s">
        <v>3700</v>
      </c>
    </row>
    <row r="222" spans="2:65" s="1" customFormat="1" ht="24.15" customHeight="1">
      <c r="B222" s="139"/>
      <c r="C222" s="154" t="s">
        <v>1274</v>
      </c>
      <c r="D222" s="154" t="s">
        <v>353</v>
      </c>
      <c r="E222" s="155" t="s">
        <v>2593</v>
      </c>
      <c r="F222" s="156" t="s">
        <v>2594</v>
      </c>
      <c r="G222" s="157" t="s">
        <v>433</v>
      </c>
      <c r="H222" s="158">
        <v>17</v>
      </c>
      <c r="I222" s="159"/>
      <c r="J222" s="160">
        <f t="shared" si="30"/>
        <v>0</v>
      </c>
      <c r="K222" s="161"/>
      <c r="L222" s="162"/>
      <c r="M222" s="163" t="s">
        <v>1</v>
      </c>
      <c r="N222" s="164" t="s">
        <v>41</v>
      </c>
      <c r="P222" s="150">
        <f t="shared" si="31"/>
        <v>0</v>
      </c>
      <c r="Q222" s="150">
        <v>4.0000000000000002E-4</v>
      </c>
      <c r="R222" s="150">
        <f t="shared" si="32"/>
        <v>6.8000000000000005E-3</v>
      </c>
      <c r="S222" s="150">
        <v>0</v>
      </c>
      <c r="T222" s="151">
        <f t="shared" si="33"/>
        <v>0</v>
      </c>
      <c r="AR222" s="152" t="s">
        <v>529</v>
      </c>
      <c r="AT222" s="152" t="s">
        <v>353</v>
      </c>
      <c r="AU222" s="152" t="s">
        <v>87</v>
      </c>
      <c r="AY222" s="13" t="s">
        <v>317</v>
      </c>
      <c r="BE222" s="153">
        <f t="shared" si="34"/>
        <v>0</v>
      </c>
      <c r="BF222" s="153">
        <f t="shared" si="35"/>
        <v>0</v>
      </c>
      <c r="BG222" s="153">
        <f t="shared" si="36"/>
        <v>0</v>
      </c>
      <c r="BH222" s="153">
        <f t="shared" si="37"/>
        <v>0</v>
      </c>
      <c r="BI222" s="153">
        <f t="shared" si="38"/>
        <v>0</v>
      </c>
      <c r="BJ222" s="13" t="s">
        <v>87</v>
      </c>
      <c r="BK222" s="153">
        <f t="shared" si="39"/>
        <v>0</v>
      </c>
      <c r="BL222" s="13" t="s">
        <v>372</v>
      </c>
      <c r="BM222" s="152" t="s">
        <v>3701</v>
      </c>
    </row>
    <row r="223" spans="2:65" s="1" customFormat="1" ht="33" customHeight="1">
      <c r="B223" s="139"/>
      <c r="C223" s="140" t="s">
        <v>1278</v>
      </c>
      <c r="D223" s="140" t="s">
        <v>319</v>
      </c>
      <c r="E223" s="141" t="s">
        <v>2596</v>
      </c>
      <c r="F223" s="142" t="s">
        <v>2597</v>
      </c>
      <c r="G223" s="143" t="s">
        <v>433</v>
      </c>
      <c r="H223" s="144">
        <v>7</v>
      </c>
      <c r="I223" s="145"/>
      <c r="J223" s="146">
        <f t="shared" si="30"/>
        <v>0</v>
      </c>
      <c r="K223" s="147"/>
      <c r="L223" s="28"/>
      <c r="M223" s="148" t="s">
        <v>1</v>
      </c>
      <c r="N223" s="149" t="s">
        <v>41</v>
      </c>
      <c r="P223" s="150">
        <f t="shared" si="31"/>
        <v>0</v>
      </c>
      <c r="Q223" s="150">
        <v>4.1999999999999996E-6</v>
      </c>
      <c r="R223" s="150">
        <f t="shared" si="32"/>
        <v>2.9399999999999996E-5</v>
      </c>
      <c r="S223" s="150">
        <v>0</v>
      </c>
      <c r="T223" s="151">
        <f t="shared" si="33"/>
        <v>0</v>
      </c>
      <c r="AR223" s="152" t="s">
        <v>372</v>
      </c>
      <c r="AT223" s="152" t="s">
        <v>319</v>
      </c>
      <c r="AU223" s="152" t="s">
        <v>87</v>
      </c>
      <c r="AY223" s="13" t="s">
        <v>317</v>
      </c>
      <c r="BE223" s="153">
        <f t="shared" si="34"/>
        <v>0</v>
      </c>
      <c r="BF223" s="153">
        <f t="shared" si="35"/>
        <v>0</v>
      </c>
      <c r="BG223" s="153">
        <f t="shared" si="36"/>
        <v>0</v>
      </c>
      <c r="BH223" s="153">
        <f t="shared" si="37"/>
        <v>0</v>
      </c>
      <c r="BI223" s="153">
        <f t="shared" si="38"/>
        <v>0</v>
      </c>
      <c r="BJ223" s="13" t="s">
        <v>87</v>
      </c>
      <c r="BK223" s="153">
        <f t="shared" si="39"/>
        <v>0</v>
      </c>
      <c r="BL223" s="13" t="s">
        <v>372</v>
      </c>
      <c r="BM223" s="152" t="s">
        <v>3702</v>
      </c>
    </row>
    <row r="224" spans="2:65" s="1" customFormat="1" ht="16.5" customHeight="1">
      <c r="B224" s="139"/>
      <c r="C224" s="154" t="s">
        <v>1282</v>
      </c>
      <c r="D224" s="154" t="s">
        <v>353</v>
      </c>
      <c r="E224" s="155" t="s">
        <v>2599</v>
      </c>
      <c r="F224" s="156" t="s">
        <v>2600</v>
      </c>
      <c r="G224" s="157" t="s">
        <v>433</v>
      </c>
      <c r="H224" s="158">
        <v>6</v>
      </c>
      <c r="I224" s="159"/>
      <c r="J224" s="160">
        <f t="shared" si="30"/>
        <v>0</v>
      </c>
      <c r="K224" s="161"/>
      <c r="L224" s="162"/>
      <c r="M224" s="163" t="s">
        <v>1</v>
      </c>
      <c r="N224" s="164" t="s">
        <v>41</v>
      </c>
      <c r="P224" s="150">
        <f t="shared" si="31"/>
        <v>0</v>
      </c>
      <c r="Q224" s="150">
        <v>2E-3</v>
      </c>
      <c r="R224" s="150">
        <f t="shared" si="32"/>
        <v>1.2E-2</v>
      </c>
      <c r="S224" s="150">
        <v>0</v>
      </c>
      <c r="T224" s="151">
        <f t="shared" si="33"/>
        <v>0</v>
      </c>
      <c r="AR224" s="152" t="s">
        <v>529</v>
      </c>
      <c r="AT224" s="152" t="s">
        <v>353</v>
      </c>
      <c r="AU224" s="152" t="s">
        <v>87</v>
      </c>
      <c r="AY224" s="13" t="s">
        <v>317</v>
      </c>
      <c r="BE224" s="153">
        <f t="shared" si="34"/>
        <v>0</v>
      </c>
      <c r="BF224" s="153">
        <f t="shared" si="35"/>
        <v>0</v>
      </c>
      <c r="BG224" s="153">
        <f t="shared" si="36"/>
        <v>0</v>
      </c>
      <c r="BH224" s="153">
        <f t="shared" si="37"/>
        <v>0</v>
      </c>
      <c r="BI224" s="153">
        <f t="shared" si="38"/>
        <v>0</v>
      </c>
      <c r="BJ224" s="13" t="s">
        <v>87</v>
      </c>
      <c r="BK224" s="153">
        <f t="shared" si="39"/>
        <v>0</v>
      </c>
      <c r="BL224" s="13" t="s">
        <v>372</v>
      </c>
      <c r="BM224" s="152" t="s">
        <v>3703</v>
      </c>
    </row>
    <row r="225" spans="2:65" s="1" customFormat="1" ht="16.5" customHeight="1">
      <c r="B225" s="139"/>
      <c r="C225" s="154" t="s">
        <v>1286</v>
      </c>
      <c r="D225" s="154" t="s">
        <v>353</v>
      </c>
      <c r="E225" s="155" t="s">
        <v>2602</v>
      </c>
      <c r="F225" s="156" t="s">
        <v>2603</v>
      </c>
      <c r="G225" s="157" t="s">
        <v>433</v>
      </c>
      <c r="H225" s="158">
        <v>1</v>
      </c>
      <c r="I225" s="159"/>
      <c r="J225" s="160">
        <f t="shared" si="30"/>
        <v>0</v>
      </c>
      <c r="K225" s="161"/>
      <c r="L225" s="162"/>
      <c r="M225" s="163" t="s">
        <v>1</v>
      </c>
      <c r="N225" s="164" t="s">
        <v>41</v>
      </c>
      <c r="P225" s="150">
        <f t="shared" si="31"/>
        <v>0</v>
      </c>
      <c r="Q225" s="150">
        <v>1.2999999999999999E-3</v>
      </c>
      <c r="R225" s="150">
        <f t="shared" si="32"/>
        <v>1.2999999999999999E-3</v>
      </c>
      <c r="S225" s="150">
        <v>0</v>
      </c>
      <c r="T225" s="151">
        <f t="shared" si="33"/>
        <v>0</v>
      </c>
      <c r="AR225" s="152" t="s">
        <v>529</v>
      </c>
      <c r="AT225" s="152" t="s">
        <v>353</v>
      </c>
      <c r="AU225" s="152" t="s">
        <v>87</v>
      </c>
      <c r="AY225" s="13" t="s">
        <v>317</v>
      </c>
      <c r="BE225" s="153">
        <f t="shared" si="34"/>
        <v>0</v>
      </c>
      <c r="BF225" s="153">
        <f t="shared" si="35"/>
        <v>0</v>
      </c>
      <c r="BG225" s="153">
        <f t="shared" si="36"/>
        <v>0</v>
      </c>
      <c r="BH225" s="153">
        <f t="shared" si="37"/>
        <v>0</v>
      </c>
      <c r="BI225" s="153">
        <f t="shared" si="38"/>
        <v>0</v>
      </c>
      <c r="BJ225" s="13" t="s">
        <v>87</v>
      </c>
      <c r="BK225" s="153">
        <f t="shared" si="39"/>
        <v>0</v>
      </c>
      <c r="BL225" s="13" t="s">
        <v>372</v>
      </c>
      <c r="BM225" s="152" t="s">
        <v>3704</v>
      </c>
    </row>
    <row r="226" spans="2:65" s="1" customFormat="1" ht="16.5" customHeight="1">
      <c r="B226" s="139"/>
      <c r="C226" s="140" t="s">
        <v>1290</v>
      </c>
      <c r="D226" s="140" t="s">
        <v>319</v>
      </c>
      <c r="E226" s="141" t="s">
        <v>3705</v>
      </c>
      <c r="F226" s="142" t="s">
        <v>3706</v>
      </c>
      <c r="G226" s="143" t="s">
        <v>433</v>
      </c>
      <c r="H226" s="144">
        <v>2</v>
      </c>
      <c r="I226" s="145"/>
      <c r="J226" s="146">
        <f t="shared" si="30"/>
        <v>0</v>
      </c>
      <c r="K226" s="147"/>
      <c r="L226" s="28"/>
      <c r="M226" s="148" t="s">
        <v>1</v>
      </c>
      <c r="N226" s="149" t="s">
        <v>41</v>
      </c>
      <c r="P226" s="150">
        <f t="shared" si="31"/>
        <v>0</v>
      </c>
      <c r="Q226" s="150">
        <v>4.1999999999999996E-6</v>
      </c>
      <c r="R226" s="150">
        <f t="shared" si="32"/>
        <v>8.3999999999999992E-6</v>
      </c>
      <c r="S226" s="150">
        <v>0</v>
      </c>
      <c r="T226" s="151">
        <f t="shared" si="33"/>
        <v>0</v>
      </c>
      <c r="AR226" s="152" t="s">
        <v>372</v>
      </c>
      <c r="AT226" s="152" t="s">
        <v>319</v>
      </c>
      <c r="AU226" s="152" t="s">
        <v>87</v>
      </c>
      <c r="AY226" s="13" t="s">
        <v>317</v>
      </c>
      <c r="BE226" s="153">
        <f t="shared" si="34"/>
        <v>0</v>
      </c>
      <c r="BF226" s="153">
        <f t="shared" si="35"/>
        <v>0</v>
      </c>
      <c r="BG226" s="153">
        <f t="shared" si="36"/>
        <v>0</v>
      </c>
      <c r="BH226" s="153">
        <f t="shared" si="37"/>
        <v>0</v>
      </c>
      <c r="BI226" s="153">
        <f t="shared" si="38"/>
        <v>0</v>
      </c>
      <c r="BJ226" s="13" t="s">
        <v>87</v>
      </c>
      <c r="BK226" s="153">
        <f t="shared" si="39"/>
        <v>0</v>
      </c>
      <c r="BL226" s="13" t="s">
        <v>372</v>
      </c>
      <c r="BM226" s="152" t="s">
        <v>3707</v>
      </c>
    </row>
    <row r="227" spans="2:65" s="1" customFormat="1" ht="24.15" customHeight="1">
      <c r="B227" s="139"/>
      <c r="C227" s="154" t="s">
        <v>1294</v>
      </c>
      <c r="D227" s="154" t="s">
        <v>353</v>
      </c>
      <c r="E227" s="155" t="s">
        <v>3708</v>
      </c>
      <c r="F227" s="156" t="s">
        <v>3709</v>
      </c>
      <c r="G227" s="157" t="s">
        <v>433</v>
      </c>
      <c r="H227" s="158">
        <v>2</v>
      </c>
      <c r="I227" s="159"/>
      <c r="J227" s="160">
        <f t="shared" si="30"/>
        <v>0</v>
      </c>
      <c r="K227" s="161"/>
      <c r="L227" s="162"/>
      <c r="M227" s="163" t="s">
        <v>1</v>
      </c>
      <c r="N227" s="164" t="s">
        <v>41</v>
      </c>
      <c r="P227" s="150">
        <f t="shared" si="31"/>
        <v>0</v>
      </c>
      <c r="Q227" s="150">
        <v>1.4400000000000001E-3</v>
      </c>
      <c r="R227" s="150">
        <f t="shared" si="32"/>
        <v>2.8800000000000002E-3</v>
      </c>
      <c r="S227" s="150">
        <v>0</v>
      </c>
      <c r="T227" s="151">
        <f t="shared" si="33"/>
        <v>0</v>
      </c>
      <c r="AR227" s="152" t="s">
        <v>529</v>
      </c>
      <c r="AT227" s="152" t="s">
        <v>353</v>
      </c>
      <c r="AU227" s="152" t="s">
        <v>87</v>
      </c>
      <c r="AY227" s="13" t="s">
        <v>317</v>
      </c>
      <c r="BE227" s="153">
        <f t="shared" si="34"/>
        <v>0</v>
      </c>
      <c r="BF227" s="153">
        <f t="shared" si="35"/>
        <v>0</v>
      </c>
      <c r="BG227" s="153">
        <f t="shared" si="36"/>
        <v>0</v>
      </c>
      <c r="BH227" s="153">
        <f t="shared" si="37"/>
        <v>0</v>
      </c>
      <c r="BI227" s="153">
        <f t="shared" si="38"/>
        <v>0</v>
      </c>
      <c r="BJ227" s="13" t="s">
        <v>87</v>
      </c>
      <c r="BK227" s="153">
        <f t="shared" si="39"/>
        <v>0</v>
      </c>
      <c r="BL227" s="13" t="s">
        <v>372</v>
      </c>
      <c r="BM227" s="152" t="s">
        <v>3710</v>
      </c>
    </row>
    <row r="228" spans="2:65" s="1" customFormat="1" ht="24.15" customHeight="1">
      <c r="B228" s="139"/>
      <c r="C228" s="140" t="s">
        <v>1298</v>
      </c>
      <c r="D228" s="140" t="s">
        <v>319</v>
      </c>
      <c r="E228" s="141" t="s">
        <v>2605</v>
      </c>
      <c r="F228" s="142" t="s">
        <v>2606</v>
      </c>
      <c r="G228" s="143" t="s">
        <v>433</v>
      </c>
      <c r="H228" s="144">
        <v>6</v>
      </c>
      <c r="I228" s="145"/>
      <c r="J228" s="146">
        <f t="shared" si="30"/>
        <v>0</v>
      </c>
      <c r="K228" s="147"/>
      <c r="L228" s="28"/>
      <c r="M228" s="148" t="s">
        <v>1</v>
      </c>
      <c r="N228" s="149" t="s">
        <v>41</v>
      </c>
      <c r="P228" s="150">
        <f t="shared" si="31"/>
        <v>0</v>
      </c>
      <c r="Q228" s="150">
        <v>0</v>
      </c>
      <c r="R228" s="150">
        <f t="shared" si="32"/>
        <v>0</v>
      </c>
      <c r="S228" s="150">
        <v>0</v>
      </c>
      <c r="T228" s="151">
        <f t="shared" si="33"/>
        <v>0</v>
      </c>
      <c r="AR228" s="152" t="s">
        <v>372</v>
      </c>
      <c r="AT228" s="152" t="s">
        <v>319</v>
      </c>
      <c r="AU228" s="152" t="s">
        <v>87</v>
      </c>
      <c r="AY228" s="13" t="s">
        <v>317</v>
      </c>
      <c r="BE228" s="153">
        <f t="shared" si="34"/>
        <v>0</v>
      </c>
      <c r="BF228" s="153">
        <f t="shared" si="35"/>
        <v>0</v>
      </c>
      <c r="BG228" s="153">
        <f t="shared" si="36"/>
        <v>0</v>
      </c>
      <c r="BH228" s="153">
        <f t="shared" si="37"/>
        <v>0</v>
      </c>
      <c r="BI228" s="153">
        <f t="shared" si="38"/>
        <v>0</v>
      </c>
      <c r="BJ228" s="13" t="s">
        <v>87</v>
      </c>
      <c r="BK228" s="153">
        <f t="shared" si="39"/>
        <v>0</v>
      </c>
      <c r="BL228" s="13" t="s">
        <v>372</v>
      </c>
      <c r="BM228" s="152" t="s">
        <v>3711</v>
      </c>
    </row>
    <row r="229" spans="2:65" s="1" customFormat="1" ht="21.75" customHeight="1">
      <c r="B229" s="139"/>
      <c r="C229" s="154" t="s">
        <v>1303</v>
      </c>
      <c r="D229" s="154" t="s">
        <v>353</v>
      </c>
      <c r="E229" s="155" t="s">
        <v>2608</v>
      </c>
      <c r="F229" s="156" t="s">
        <v>2609</v>
      </c>
      <c r="G229" s="157" t="s">
        <v>433</v>
      </c>
      <c r="H229" s="158">
        <v>6</v>
      </c>
      <c r="I229" s="159"/>
      <c r="J229" s="160">
        <f t="shared" si="30"/>
        <v>0</v>
      </c>
      <c r="K229" s="161"/>
      <c r="L229" s="162"/>
      <c r="M229" s="163" t="s">
        <v>1</v>
      </c>
      <c r="N229" s="164" t="s">
        <v>41</v>
      </c>
      <c r="P229" s="150">
        <f t="shared" si="31"/>
        <v>0</v>
      </c>
      <c r="Q229" s="150">
        <v>3.3E-4</v>
      </c>
      <c r="R229" s="150">
        <f t="shared" si="32"/>
        <v>1.98E-3</v>
      </c>
      <c r="S229" s="150">
        <v>0</v>
      </c>
      <c r="T229" s="151">
        <f t="shared" si="33"/>
        <v>0</v>
      </c>
      <c r="AR229" s="152" t="s">
        <v>529</v>
      </c>
      <c r="AT229" s="152" t="s">
        <v>353</v>
      </c>
      <c r="AU229" s="152" t="s">
        <v>87</v>
      </c>
      <c r="AY229" s="13" t="s">
        <v>317</v>
      </c>
      <c r="BE229" s="153">
        <f t="shared" si="34"/>
        <v>0</v>
      </c>
      <c r="BF229" s="153">
        <f t="shared" si="35"/>
        <v>0</v>
      </c>
      <c r="BG229" s="153">
        <f t="shared" si="36"/>
        <v>0</v>
      </c>
      <c r="BH229" s="153">
        <f t="shared" si="37"/>
        <v>0</v>
      </c>
      <c r="BI229" s="153">
        <f t="shared" si="38"/>
        <v>0</v>
      </c>
      <c r="BJ229" s="13" t="s">
        <v>87</v>
      </c>
      <c r="BK229" s="153">
        <f t="shared" si="39"/>
        <v>0</v>
      </c>
      <c r="BL229" s="13" t="s">
        <v>372</v>
      </c>
      <c r="BM229" s="152" t="s">
        <v>3712</v>
      </c>
    </row>
    <row r="230" spans="2:65" s="1" customFormat="1" ht="33" customHeight="1">
      <c r="B230" s="139"/>
      <c r="C230" s="140" t="s">
        <v>1307</v>
      </c>
      <c r="D230" s="140" t="s">
        <v>319</v>
      </c>
      <c r="E230" s="141" t="s">
        <v>2611</v>
      </c>
      <c r="F230" s="142" t="s">
        <v>2612</v>
      </c>
      <c r="G230" s="143" t="s">
        <v>433</v>
      </c>
      <c r="H230" s="144">
        <v>1</v>
      </c>
      <c r="I230" s="145"/>
      <c r="J230" s="146">
        <f t="shared" si="30"/>
        <v>0</v>
      </c>
      <c r="K230" s="147"/>
      <c r="L230" s="28"/>
      <c r="M230" s="148" t="s">
        <v>1</v>
      </c>
      <c r="N230" s="149" t="s">
        <v>41</v>
      </c>
      <c r="P230" s="150">
        <f t="shared" si="31"/>
        <v>0</v>
      </c>
      <c r="Q230" s="150">
        <v>6.99E-6</v>
      </c>
      <c r="R230" s="150">
        <f t="shared" si="32"/>
        <v>6.99E-6</v>
      </c>
      <c r="S230" s="150">
        <v>0</v>
      </c>
      <c r="T230" s="151">
        <f t="shared" si="33"/>
        <v>0</v>
      </c>
      <c r="AR230" s="152" t="s">
        <v>259</v>
      </c>
      <c r="AT230" s="152" t="s">
        <v>319</v>
      </c>
      <c r="AU230" s="152" t="s">
        <v>87</v>
      </c>
      <c r="AY230" s="13" t="s">
        <v>317</v>
      </c>
      <c r="BE230" s="153">
        <f t="shared" si="34"/>
        <v>0</v>
      </c>
      <c r="BF230" s="153">
        <f t="shared" si="35"/>
        <v>0</v>
      </c>
      <c r="BG230" s="153">
        <f t="shared" si="36"/>
        <v>0</v>
      </c>
      <c r="BH230" s="153">
        <f t="shared" si="37"/>
        <v>0</v>
      </c>
      <c r="BI230" s="153">
        <f t="shared" si="38"/>
        <v>0</v>
      </c>
      <c r="BJ230" s="13" t="s">
        <v>87</v>
      </c>
      <c r="BK230" s="153">
        <f t="shared" si="39"/>
        <v>0</v>
      </c>
      <c r="BL230" s="13" t="s">
        <v>259</v>
      </c>
      <c r="BM230" s="152" t="s">
        <v>3713</v>
      </c>
    </row>
    <row r="231" spans="2:65" s="1" customFormat="1" ht="33" customHeight="1">
      <c r="B231" s="139"/>
      <c r="C231" s="154" t="s">
        <v>1312</v>
      </c>
      <c r="D231" s="154" t="s">
        <v>353</v>
      </c>
      <c r="E231" s="155" t="s">
        <v>2614</v>
      </c>
      <c r="F231" s="156" t="s">
        <v>3714</v>
      </c>
      <c r="G231" s="157" t="s">
        <v>433</v>
      </c>
      <c r="H231" s="158">
        <v>1</v>
      </c>
      <c r="I231" s="159"/>
      <c r="J231" s="160">
        <f t="shared" si="30"/>
        <v>0</v>
      </c>
      <c r="K231" s="161"/>
      <c r="L231" s="162"/>
      <c r="M231" s="163" t="s">
        <v>1</v>
      </c>
      <c r="N231" s="164" t="s">
        <v>41</v>
      </c>
      <c r="P231" s="150">
        <f t="shared" si="31"/>
        <v>0</v>
      </c>
      <c r="Q231" s="150">
        <v>2.2000000000000001E-4</v>
      </c>
      <c r="R231" s="150">
        <f t="shared" si="32"/>
        <v>2.2000000000000001E-4</v>
      </c>
      <c r="S231" s="150">
        <v>0</v>
      </c>
      <c r="T231" s="151">
        <f t="shared" si="33"/>
        <v>0</v>
      </c>
      <c r="AR231" s="152" t="s">
        <v>271</v>
      </c>
      <c r="AT231" s="152" t="s">
        <v>353</v>
      </c>
      <c r="AU231" s="152" t="s">
        <v>87</v>
      </c>
      <c r="AY231" s="13" t="s">
        <v>317</v>
      </c>
      <c r="BE231" s="153">
        <f t="shared" si="34"/>
        <v>0</v>
      </c>
      <c r="BF231" s="153">
        <f t="shared" si="35"/>
        <v>0</v>
      </c>
      <c r="BG231" s="153">
        <f t="shared" si="36"/>
        <v>0</v>
      </c>
      <c r="BH231" s="153">
        <f t="shared" si="37"/>
        <v>0</v>
      </c>
      <c r="BI231" s="153">
        <f t="shared" si="38"/>
        <v>0</v>
      </c>
      <c r="BJ231" s="13" t="s">
        <v>87</v>
      </c>
      <c r="BK231" s="153">
        <f t="shared" si="39"/>
        <v>0</v>
      </c>
      <c r="BL231" s="13" t="s">
        <v>259</v>
      </c>
      <c r="BM231" s="152" t="s">
        <v>3715</v>
      </c>
    </row>
    <row r="232" spans="2:65" s="1" customFormat="1" ht="19.2">
      <c r="B232" s="28"/>
      <c r="D232" s="170" t="s">
        <v>484</v>
      </c>
      <c r="F232" s="171" t="s">
        <v>2617</v>
      </c>
      <c r="I232" s="172"/>
      <c r="L232" s="28"/>
      <c r="M232" s="173"/>
      <c r="T232" s="55"/>
      <c r="AT232" s="13" t="s">
        <v>484</v>
      </c>
      <c r="AU232" s="13" t="s">
        <v>87</v>
      </c>
    </row>
    <row r="233" spans="2:65" s="1" customFormat="1" ht="24.15" customHeight="1">
      <c r="B233" s="139"/>
      <c r="C233" s="140" t="s">
        <v>1316</v>
      </c>
      <c r="D233" s="140" t="s">
        <v>319</v>
      </c>
      <c r="E233" s="141" t="s">
        <v>3716</v>
      </c>
      <c r="F233" s="142" t="s">
        <v>3717</v>
      </c>
      <c r="G233" s="143" t="s">
        <v>433</v>
      </c>
      <c r="H233" s="144">
        <v>2</v>
      </c>
      <c r="I233" s="145"/>
      <c r="J233" s="146">
        <f>ROUND(I233*H233,2)</f>
        <v>0</v>
      </c>
      <c r="K233" s="147"/>
      <c r="L233" s="28"/>
      <c r="M233" s="148" t="s">
        <v>1</v>
      </c>
      <c r="N233" s="149" t="s">
        <v>41</v>
      </c>
      <c r="P233" s="150">
        <f>O233*H233</f>
        <v>0</v>
      </c>
      <c r="Q233" s="150">
        <v>0</v>
      </c>
      <c r="R233" s="150">
        <f>Q233*H233</f>
        <v>0</v>
      </c>
      <c r="S233" s="150">
        <v>0</v>
      </c>
      <c r="T233" s="151">
        <f>S233*H233</f>
        <v>0</v>
      </c>
      <c r="AR233" s="152" t="s">
        <v>372</v>
      </c>
      <c r="AT233" s="152" t="s">
        <v>319</v>
      </c>
      <c r="AU233" s="152" t="s">
        <v>87</v>
      </c>
      <c r="AY233" s="13" t="s">
        <v>317</v>
      </c>
      <c r="BE233" s="153">
        <f>IF(N233="základná",J233,0)</f>
        <v>0</v>
      </c>
      <c r="BF233" s="153">
        <f>IF(N233="znížená",J233,0)</f>
        <v>0</v>
      </c>
      <c r="BG233" s="153">
        <f>IF(N233="zákl. prenesená",J233,0)</f>
        <v>0</v>
      </c>
      <c r="BH233" s="153">
        <f>IF(N233="zníž. prenesená",J233,0)</f>
        <v>0</v>
      </c>
      <c r="BI233" s="153">
        <f>IF(N233="nulová",J233,0)</f>
        <v>0</v>
      </c>
      <c r="BJ233" s="13" t="s">
        <v>87</v>
      </c>
      <c r="BK233" s="153">
        <f>ROUND(I233*H233,2)</f>
        <v>0</v>
      </c>
      <c r="BL233" s="13" t="s">
        <v>372</v>
      </c>
      <c r="BM233" s="152" t="s">
        <v>3718</v>
      </c>
    </row>
    <row r="234" spans="2:65" s="1" customFormat="1" ht="16.5" customHeight="1">
      <c r="B234" s="139"/>
      <c r="C234" s="154" t="s">
        <v>1320</v>
      </c>
      <c r="D234" s="154" t="s">
        <v>353</v>
      </c>
      <c r="E234" s="155" t="s">
        <v>3719</v>
      </c>
      <c r="F234" s="156" t="s">
        <v>3720</v>
      </c>
      <c r="G234" s="157" t="s">
        <v>433</v>
      </c>
      <c r="H234" s="158">
        <v>2</v>
      </c>
      <c r="I234" s="159"/>
      <c r="J234" s="160">
        <f>ROUND(I234*H234,2)</f>
        <v>0</v>
      </c>
      <c r="K234" s="161"/>
      <c r="L234" s="162"/>
      <c r="M234" s="163" t="s">
        <v>1</v>
      </c>
      <c r="N234" s="164" t="s">
        <v>41</v>
      </c>
      <c r="P234" s="150">
        <f>O234*H234</f>
        <v>0</v>
      </c>
      <c r="Q234" s="150">
        <v>4.0999999999999999E-4</v>
      </c>
      <c r="R234" s="150">
        <f>Q234*H234</f>
        <v>8.1999999999999998E-4</v>
      </c>
      <c r="S234" s="150">
        <v>0</v>
      </c>
      <c r="T234" s="151">
        <f>S234*H234</f>
        <v>0</v>
      </c>
      <c r="AR234" s="152" t="s">
        <v>529</v>
      </c>
      <c r="AT234" s="152" t="s">
        <v>353</v>
      </c>
      <c r="AU234" s="152" t="s">
        <v>87</v>
      </c>
      <c r="AY234" s="13" t="s">
        <v>317</v>
      </c>
      <c r="BE234" s="153">
        <f>IF(N234="základná",J234,0)</f>
        <v>0</v>
      </c>
      <c r="BF234" s="153">
        <f>IF(N234="znížená",J234,0)</f>
        <v>0</v>
      </c>
      <c r="BG234" s="153">
        <f>IF(N234="zákl. prenesená",J234,0)</f>
        <v>0</v>
      </c>
      <c r="BH234" s="153">
        <f>IF(N234="zníž. prenesená",J234,0)</f>
        <v>0</v>
      </c>
      <c r="BI234" s="153">
        <f>IF(N234="nulová",J234,0)</f>
        <v>0</v>
      </c>
      <c r="BJ234" s="13" t="s">
        <v>87</v>
      </c>
      <c r="BK234" s="153">
        <f>ROUND(I234*H234,2)</f>
        <v>0</v>
      </c>
      <c r="BL234" s="13" t="s">
        <v>372</v>
      </c>
      <c r="BM234" s="152" t="s">
        <v>3721</v>
      </c>
    </row>
    <row r="235" spans="2:65" s="1" customFormat="1" ht="57.6">
      <c r="B235" s="28"/>
      <c r="D235" s="170" t="s">
        <v>484</v>
      </c>
      <c r="F235" s="171" t="s">
        <v>3722</v>
      </c>
      <c r="I235" s="172"/>
      <c r="L235" s="28"/>
      <c r="M235" s="173"/>
      <c r="T235" s="55"/>
      <c r="AT235" s="13" t="s">
        <v>484</v>
      </c>
      <c r="AU235" s="13" t="s">
        <v>87</v>
      </c>
    </row>
    <row r="236" spans="2:65" s="1" customFormat="1" ht="37.799999999999997" customHeight="1">
      <c r="B236" s="139"/>
      <c r="C236" s="154" t="s">
        <v>1324</v>
      </c>
      <c r="D236" s="154" t="s">
        <v>353</v>
      </c>
      <c r="E236" s="155" t="s">
        <v>3723</v>
      </c>
      <c r="F236" s="156" t="s">
        <v>3724</v>
      </c>
      <c r="G236" s="157" t="s">
        <v>433</v>
      </c>
      <c r="H236" s="158">
        <v>2</v>
      </c>
      <c r="I236" s="159"/>
      <c r="J236" s="160">
        <f>ROUND(I236*H236,2)</f>
        <v>0</v>
      </c>
      <c r="K236" s="161"/>
      <c r="L236" s="162"/>
      <c r="M236" s="163" t="s">
        <v>1</v>
      </c>
      <c r="N236" s="164" t="s">
        <v>41</v>
      </c>
      <c r="P236" s="150">
        <f>O236*H236</f>
        <v>0</v>
      </c>
      <c r="Q236" s="150">
        <v>4.0600000000000002E-3</v>
      </c>
      <c r="R236" s="150">
        <f>Q236*H236</f>
        <v>8.1200000000000005E-3</v>
      </c>
      <c r="S236" s="150">
        <v>0</v>
      </c>
      <c r="T236" s="151">
        <f>S236*H236</f>
        <v>0</v>
      </c>
      <c r="AR236" s="152" t="s">
        <v>529</v>
      </c>
      <c r="AT236" s="152" t="s">
        <v>353</v>
      </c>
      <c r="AU236" s="152" t="s">
        <v>87</v>
      </c>
      <c r="AY236" s="13" t="s">
        <v>317</v>
      </c>
      <c r="BE236" s="153">
        <f>IF(N236="základná",J236,0)</f>
        <v>0</v>
      </c>
      <c r="BF236" s="153">
        <f>IF(N236="znížená",J236,0)</f>
        <v>0</v>
      </c>
      <c r="BG236" s="153">
        <f>IF(N236="zákl. prenesená",J236,0)</f>
        <v>0</v>
      </c>
      <c r="BH236" s="153">
        <f>IF(N236="zníž. prenesená",J236,0)</f>
        <v>0</v>
      </c>
      <c r="BI236" s="153">
        <f>IF(N236="nulová",J236,0)</f>
        <v>0</v>
      </c>
      <c r="BJ236" s="13" t="s">
        <v>87</v>
      </c>
      <c r="BK236" s="153">
        <f>ROUND(I236*H236,2)</f>
        <v>0</v>
      </c>
      <c r="BL236" s="13" t="s">
        <v>372</v>
      </c>
      <c r="BM236" s="152" t="s">
        <v>3725</v>
      </c>
    </row>
    <row r="237" spans="2:65" s="1" customFormat="1" ht="38.4">
      <c r="B237" s="28"/>
      <c r="D237" s="170" t="s">
        <v>484</v>
      </c>
      <c r="F237" s="171" t="s">
        <v>3726</v>
      </c>
      <c r="I237" s="172"/>
      <c r="L237" s="28"/>
      <c r="M237" s="173"/>
      <c r="T237" s="55"/>
      <c r="AT237" s="13" t="s">
        <v>484</v>
      </c>
      <c r="AU237" s="13" t="s">
        <v>87</v>
      </c>
    </row>
    <row r="238" spans="2:65" s="1" customFormat="1" ht="24.15" customHeight="1">
      <c r="B238" s="139"/>
      <c r="C238" s="140" t="s">
        <v>1328</v>
      </c>
      <c r="D238" s="140" t="s">
        <v>319</v>
      </c>
      <c r="E238" s="141" t="s">
        <v>2618</v>
      </c>
      <c r="F238" s="142" t="s">
        <v>2619</v>
      </c>
      <c r="G238" s="143" t="s">
        <v>433</v>
      </c>
      <c r="H238" s="144">
        <v>1</v>
      </c>
      <c r="I238" s="145"/>
      <c r="J238" s="146">
        <f>ROUND(I238*H238,2)</f>
        <v>0</v>
      </c>
      <c r="K238" s="147"/>
      <c r="L238" s="28"/>
      <c r="M238" s="148" t="s">
        <v>1</v>
      </c>
      <c r="N238" s="149" t="s">
        <v>41</v>
      </c>
      <c r="P238" s="150">
        <f>O238*H238</f>
        <v>0</v>
      </c>
      <c r="Q238" s="150">
        <v>0</v>
      </c>
      <c r="R238" s="150">
        <f>Q238*H238</f>
        <v>0</v>
      </c>
      <c r="S238" s="150">
        <v>0</v>
      </c>
      <c r="T238" s="151">
        <f>S238*H238</f>
        <v>0</v>
      </c>
      <c r="AR238" s="152" t="s">
        <v>372</v>
      </c>
      <c r="AT238" s="152" t="s">
        <v>319</v>
      </c>
      <c r="AU238" s="152" t="s">
        <v>87</v>
      </c>
      <c r="AY238" s="13" t="s">
        <v>317</v>
      </c>
      <c r="BE238" s="153">
        <f>IF(N238="základná",J238,0)</f>
        <v>0</v>
      </c>
      <c r="BF238" s="153">
        <f>IF(N238="znížená",J238,0)</f>
        <v>0</v>
      </c>
      <c r="BG238" s="153">
        <f>IF(N238="zákl. prenesená",J238,0)</f>
        <v>0</v>
      </c>
      <c r="BH238" s="153">
        <f>IF(N238="zníž. prenesená",J238,0)</f>
        <v>0</v>
      </c>
      <c r="BI238" s="153">
        <f>IF(N238="nulová",J238,0)</f>
        <v>0</v>
      </c>
      <c r="BJ238" s="13" t="s">
        <v>87</v>
      </c>
      <c r="BK238" s="153">
        <f>ROUND(I238*H238,2)</f>
        <v>0</v>
      </c>
      <c r="BL238" s="13" t="s">
        <v>372</v>
      </c>
      <c r="BM238" s="152" t="s">
        <v>3727</v>
      </c>
    </row>
    <row r="239" spans="2:65" s="1" customFormat="1" ht="33" customHeight="1">
      <c r="B239" s="139"/>
      <c r="C239" s="154" t="s">
        <v>1330</v>
      </c>
      <c r="D239" s="154" t="s">
        <v>353</v>
      </c>
      <c r="E239" s="155" t="s">
        <v>2621</v>
      </c>
      <c r="F239" s="156" t="s">
        <v>3728</v>
      </c>
      <c r="G239" s="157" t="s">
        <v>433</v>
      </c>
      <c r="H239" s="158">
        <v>1</v>
      </c>
      <c r="I239" s="159"/>
      <c r="J239" s="160">
        <f>ROUND(I239*H239,2)</f>
        <v>0</v>
      </c>
      <c r="K239" s="161"/>
      <c r="L239" s="162"/>
      <c r="M239" s="163" t="s">
        <v>1</v>
      </c>
      <c r="N239" s="164" t="s">
        <v>41</v>
      </c>
      <c r="P239" s="150">
        <f>O239*H239</f>
        <v>0</v>
      </c>
      <c r="Q239" s="150">
        <v>8.9999999999999998E-4</v>
      </c>
      <c r="R239" s="150">
        <f>Q239*H239</f>
        <v>8.9999999999999998E-4</v>
      </c>
      <c r="S239" s="150">
        <v>0</v>
      </c>
      <c r="T239" s="151">
        <f>S239*H239</f>
        <v>0</v>
      </c>
      <c r="AR239" s="152" t="s">
        <v>529</v>
      </c>
      <c r="AT239" s="152" t="s">
        <v>353</v>
      </c>
      <c r="AU239" s="152" t="s">
        <v>87</v>
      </c>
      <c r="AY239" s="13" t="s">
        <v>317</v>
      </c>
      <c r="BE239" s="153">
        <f>IF(N239="základná",J239,0)</f>
        <v>0</v>
      </c>
      <c r="BF239" s="153">
        <f>IF(N239="znížená",J239,0)</f>
        <v>0</v>
      </c>
      <c r="BG239" s="153">
        <f>IF(N239="zákl. prenesená",J239,0)</f>
        <v>0</v>
      </c>
      <c r="BH239" s="153">
        <f>IF(N239="zníž. prenesená",J239,0)</f>
        <v>0</v>
      </c>
      <c r="BI239" s="153">
        <f>IF(N239="nulová",J239,0)</f>
        <v>0</v>
      </c>
      <c r="BJ239" s="13" t="s">
        <v>87</v>
      </c>
      <c r="BK239" s="153">
        <f>ROUND(I239*H239,2)</f>
        <v>0</v>
      </c>
      <c r="BL239" s="13" t="s">
        <v>372</v>
      </c>
      <c r="BM239" s="152" t="s">
        <v>3729</v>
      </c>
    </row>
    <row r="240" spans="2:65" s="1" customFormat="1" ht="48">
      <c r="B240" s="28"/>
      <c r="D240" s="170" t="s">
        <v>484</v>
      </c>
      <c r="F240" s="171" t="s">
        <v>2624</v>
      </c>
      <c r="I240" s="172"/>
      <c r="L240" s="28"/>
      <c r="M240" s="173"/>
      <c r="T240" s="55"/>
      <c r="AT240" s="13" t="s">
        <v>484</v>
      </c>
      <c r="AU240" s="13" t="s">
        <v>87</v>
      </c>
    </row>
    <row r="241" spans="2:65" s="1" customFormat="1" ht="24.15" customHeight="1">
      <c r="B241" s="139"/>
      <c r="C241" s="140" t="s">
        <v>1334</v>
      </c>
      <c r="D241" s="140" t="s">
        <v>319</v>
      </c>
      <c r="E241" s="141" t="s">
        <v>2625</v>
      </c>
      <c r="F241" s="142" t="s">
        <v>2626</v>
      </c>
      <c r="G241" s="143" t="s">
        <v>652</v>
      </c>
      <c r="H241" s="176"/>
      <c r="I241" s="145"/>
      <c r="J241" s="146">
        <f>ROUND(I241*H241,2)</f>
        <v>0</v>
      </c>
      <c r="K241" s="147"/>
      <c r="L241" s="28"/>
      <c r="M241" s="165" t="s">
        <v>1</v>
      </c>
      <c r="N241" s="166" t="s">
        <v>41</v>
      </c>
      <c r="O241" s="167"/>
      <c r="P241" s="168">
        <f>O241*H241</f>
        <v>0</v>
      </c>
      <c r="Q241" s="168">
        <v>0</v>
      </c>
      <c r="R241" s="168">
        <f>Q241*H241</f>
        <v>0</v>
      </c>
      <c r="S241" s="168">
        <v>0</v>
      </c>
      <c r="T241" s="169">
        <f>S241*H241</f>
        <v>0</v>
      </c>
      <c r="AR241" s="152" t="s">
        <v>372</v>
      </c>
      <c r="AT241" s="152" t="s">
        <v>319</v>
      </c>
      <c r="AU241" s="152" t="s">
        <v>87</v>
      </c>
      <c r="AY241" s="13" t="s">
        <v>317</v>
      </c>
      <c r="BE241" s="153">
        <f>IF(N241="základná",J241,0)</f>
        <v>0</v>
      </c>
      <c r="BF241" s="153">
        <f>IF(N241="znížená",J241,0)</f>
        <v>0</v>
      </c>
      <c r="BG241" s="153">
        <f>IF(N241="zákl. prenesená",J241,0)</f>
        <v>0</v>
      </c>
      <c r="BH241" s="153">
        <f>IF(N241="zníž. prenesená",J241,0)</f>
        <v>0</v>
      </c>
      <c r="BI241" s="153">
        <f>IF(N241="nulová",J241,0)</f>
        <v>0</v>
      </c>
      <c r="BJ241" s="13" t="s">
        <v>87</v>
      </c>
      <c r="BK241" s="153">
        <f>ROUND(I241*H241,2)</f>
        <v>0</v>
      </c>
      <c r="BL241" s="13" t="s">
        <v>372</v>
      </c>
      <c r="BM241" s="152" t="s">
        <v>3730</v>
      </c>
    </row>
    <row r="242" spans="2:65" s="1" customFormat="1" ht="6.9" customHeight="1">
      <c r="B242" s="43"/>
      <c r="C242" s="44"/>
      <c r="D242" s="44"/>
      <c r="E242" s="44"/>
      <c r="F242" s="44"/>
      <c r="G242" s="44"/>
      <c r="H242" s="44"/>
      <c r="I242" s="44"/>
      <c r="J242" s="44"/>
      <c r="K242" s="44"/>
      <c r="L242" s="28"/>
    </row>
  </sheetData>
  <autoFilter ref="C131:K241" xr:uid="{00000000-0009-0000-0000-000012000000}"/>
  <mergeCells count="15">
    <mergeCell ref="E118:H118"/>
    <mergeCell ref="E122:H122"/>
    <mergeCell ref="E120:H120"/>
    <mergeCell ref="E124:H124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2:BM132"/>
  <sheetViews>
    <sheetView showGridLines="0" topLeftCell="A109" workbookViewId="0">
      <selection activeCell="W126" sqref="W126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01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3" t="s">
        <v>159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" customHeight="1">
      <c r="B4" s="16"/>
      <c r="D4" s="17" t="s">
        <v>286</v>
      </c>
      <c r="L4" s="16"/>
      <c r="M4" s="92" t="s">
        <v>9</v>
      </c>
      <c r="AT4" s="13" t="s">
        <v>3</v>
      </c>
    </row>
    <row r="5" spans="2:46" ht="6.9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226" t="str">
        <f>'Rekapitulácia stavby'!K6</f>
        <v>Archeoskanzen Bojná</v>
      </c>
      <c r="F7" s="227"/>
      <c r="G7" s="227"/>
      <c r="H7" s="227"/>
      <c r="L7" s="16"/>
    </row>
    <row r="8" spans="2:46" ht="13.2">
      <c r="B8" s="16"/>
      <c r="D8" s="23" t="s">
        <v>287</v>
      </c>
      <c r="L8" s="16"/>
    </row>
    <row r="9" spans="2:46" ht="16.5" customHeight="1">
      <c r="B9" s="16"/>
      <c r="E9" s="226" t="s">
        <v>2628</v>
      </c>
      <c r="F9" s="183"/>
      <c r="G9" s="183"/>
      <c r="H9" s="183"/>
      <c r="L9" s="16"/>
    </row>
    <row r="10" spans="2:46" ht="12" customHeight="1">
      <c r="B10" s="16"/>
      <c r="D10" s="23" t="s">
        <v>289</v>
      </c>
      <c r="L10" s="16"/>
    </row>
    <row r="11" spans="2:46" s="1" customFormat="1" ht="16.5" customHeight="1">
      <c r="B11" s="28"/>
      <c r="E11" s="221" t="s">
        <v>2884</v>
      </c>
      <c r="F11" s="228"/>
      <c r="G11" s="228"/>
      <c r="H11" s="228"/>
      <c r="L11" s="28"/>
    </row>
    <row r="12" spans="2:46" s="1" customFormat="1" ht="12" customHeight="1">
      <c r="B12" s="28"/>
      <c r="D12" s="23" t="s">
        <v>291</v>
      </c>
      <c r="L12" s="28"/>
    </row>
    <row r="13" spans="2:46" s="1" customFormat="1" ht="16.5" customHeight="1">
      <c r="B13" s="28"/>
      <c r="E13" s="208" t="s">
        <v>3731</v>
      </c>
      <c r="F13" s="228"/>
      <c r="G13" s="228"/>
      <c r="H13" s="228"/>
      <c r="L13" s="28"/>
    </row>
    <row r="14" spans="2:46" s="1" customFormat="1" ht="10.199999999999999">
      <c r="B14" s="28"/>
      <c r="L14" s="28"/>
    </row>
    <row r="15" spans="2:46" s="1" customFormat="1" ht="12" customHeight="1">
      <c r="B15" s="28"/>
      <c r="D15" s="23" t="s">
        <v>17</v>
      </c>
      <c r="F15" s="21" t="s">
        <v>1</v>
      </c>
      <c r="I15" s="23" t="s">
        <v>18</v>
      </c>
      <c r="J15" s="21" t="s">
        <v>1</v>
      </c>
      <c r="L15" s="28"/>
    </row>
    <row r="16" spans="2:46" s="1" customFormat="1" ht="12" customHeight="1">
      <c r="B16" s="28"/>
      <c r="D16" s="23" t="s">
        <v>19</v>
      </c>
      <c r="F16" s="21" t="s">
        <v>20</v>
      </c>
      <c r="I16" s="23" t="s">
        <v>21</v>
      </c>
      <c r="J16" s="51" t="str">
        <f>'Rekapitulácia stavby'!AN8</f>
        <v>19. 6. 2024</v>
      </c>
      <c r="L16" s="28"/>
    </row>
    <row r="17" spans="2:12" s="1" customFormat="1" ht="10.8" customHeight="1">
      <c r="B17" s="28"/>
      <c r="L17" s="28"/>
    </row>
    <row r="18" spans="2:12" s="1" customFormat="1" ht="12" customHeight="1">
      <c r="B18" s="28"/>
      <c r="D18" s="23" t="s">
        <v>23</v>
      </c>
      <c r="I18" s="23" t="s">
        <v>24</v>
      </c>
      <c r="J18" s="21" t="s">
        <v>1</v>
      </c>
      <c r="L18" s="28"/>
    </row>
    <row r="19" spans="2:12" s="1" customFormat="1" ht="18" customHeight="1">
      <c r="B19" s="28"/>
      <c r="E19" s="21" t="s">
        <v>25</v>
      </c>
      <c r="I19" s="23" t="s">
        <v>26</v>
      </c>
      <c r="J19" s="21" t="s">
        <v>1</v>
      </c>
      <c r="L19" s="28"/>
    </row>
    <row r="20" spans="2:12" s="1" customFormat="1" ht="6.9" customHeight="1">
      <c r="B20" s="28"/>
      <c r="L20" s="28"/>
    </row>
    <row r="21" spans="2:12" s="1" customFormat="1" ht="12" customHeight="1">
      <c r="B21" s="28"/>
      <c r="D21" s="23" t="s">
        <v>27</v>
      </c>
      <c r="I21" s="23" t="s">
        <v>24</v>
      </c>
      <c r="J21" s="24" t="str">
        <f>'Rekapitulácia stavby'!AN13</f>
        <v>Vyplň údaj</v>
      </c>
      <c r="L21" s="28"/>
    </row>
    <row r="22" spans="2:12" s="1" customFormat="1" ht="18" customHeight="1">
      <c r="B22" s="28"/>
      <c r="E22" s="229" t="str">
        <f>'Rekapitulácia stavby'!E14</f>
        <v>Vyplň údaj</v>
      </c>
      <c r="F22" s="182"/>
      <c r="G22" s="182"/>
      <c r="H22" s="182"/>
      <c r="I22" s="23" t="s">
        <v>26</v>
      </c>
      <c r="J22" s="24" t="str">
        <f>'Rekapitulácia stavby'!AN14</f>
        <v>Vyplň údaj</v>
      </c>
      <c r="L22" s="28"/>
    </row>
    <row r="23" spans="2:12" s="1" customFormat="1" ht="6.9" customHeight="1">
      <c r="B23" s="28"/>
      <c r="L23" s="28"/>
    </row>
    <row r="24" spans="2:12" s="1" customFormat="1" ht="12" customHeight="1">
      <c r="B24" s="28"/>
      <c r="D24" s="23" t="s">
        <v>29</v>
      </c>
      <c r="I24" s="23" t="s">
        <v>24</v>
      </c>
      <c r="J24" s="21" t="s">
        <v>1</v>
      </c>
      <c r="L24" s="28"/>
    </row>
    <row r="25" spans="2:12" s="1" customFormat="1" ht="18" customHeight="1">
      <c r="B25" s="28"/>
      <c r="E25" s="21" t="s">
        <v>30</v>
      </c>
      <c r="I25" s="23" t="s">
        <v>26</v>
      </c>
      <c r="J25" s="21" t="s">
        <v>1</v>
      </c>
      <c r="L25" s="28"/>
    </row>
    <row r="26" spans="2:12" s="1" customFormat="1" ht="6.9" customHeight="1">
      <c r="B26" s="28"/>
      <c r="L26" s="28"/>
    </row>
    <row r="27" spans="2:12" s="1" customFormat="1" ht="12" customHeight="1">
      <c r="B27" s="28"/>
      <c r="D27" s="23" t="s">
        <v>32</v>
      </c>
      <c r="I27" s="23" t="s">
        <v>24</v>
      </c>
      <c r="J27" s="21" t="s">
        <v>1</v>
      </c>
      <c r="L27" s="28"/>
    </row>
    <row r="28" spans="2:12" s="1" customFormat="1" ht="18" customHeight="1">
      <c r="B28" s="28"/>
      <c r="E28" s="21" t="s">
        <v>30</v>
      </c>
      <c r="I28" s="23" t="s">
        <v>26</v>
      </c>
      <c r="J28" s="21" t="s">
        <v>1</v>
      </c>
      <c r="L28" s="28"/>
    </row>
    <row r="29" spans="2:12" s="1" customFormat="1" ht="6.9" customHeight="1">
      <c r="B29" s="28"/>
      <c r="L29" s="28"/>
    </row>
    <row r="30" spans="2:12" s="1" customFormat="1" ht="12" customHeight="1">
      <c r="B30" s="28"/>
      <c r="D30" s="23" t="s">
        <v>33</v>
      </c>
      <c r="L30" s="28"/>
    </row>
    <row r="31" spans="2:12" s="7" customFormat="1" ht="16.5" customHeight="1">
      <c r="B31" s="93"/>
      <c r="E31" s="187" t="s">
        <v>1</v>
      </c>
      <c r="F31" s="187"/>
      <c r="G31" s="187"/>
      <c r="H31" s="187"/>
      <c r="L31" s="93"/>
    </row>
    <row r="32" spans="2:12" s="1" customFormat="1" ht="6.9" customHeight="1">
      <c r="B32" s="28"/>
      <c r="L32" s="28"/>
    </row>
    <row r="33" spans="2:12" s="1" customFormat="1" ht="6.9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35" customHeight="1">
      <c r="B34" s="28"/>
      <c r="D34" s="94" t="s">
        <v>35</v>
      </c>
      <c r="J34" s="65">
        <f>ROUND(J126, 2)</f>
        <v>0</v>
      </c>
      <c r="L34" s="28"/>
    </row>
    <row r="35" spans="2:12" s="1" customFormat="1" ht="6.9" customHeight="1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4" customHeight="1">
      <c r="B36" s="28"/>
      <c r="F36" s="31" t="s">
        <v>37</v>
      </c>
      <c r="I36" s="31" t="s">
        <v>36</v>
      </c>
      <c r="J36" s="31" t="s">
        <v>38</v>
      </c>
      <c r="L36" s="28"/>
    </row>
    <row r="37" spans="2:12" s="1" customFormat="1" ht="14.4" customHeight="1">
      <c r="B37" s="28"/>
      <c r="D37" s="54" t="s">
        <v>39</v>
      </c>
      <c r="E37" s="33" t="s">
        <v>40</v>
      </c>
      <c r="F37" s="95">
        <f>ROUND((SUM(BE126:BE131)),  2)</f>
        <v>0</v>
      </c>
      <c r="G37" s="96"/>
      <c r="H37" s="96"/>
      <c r="I37" s="97">
        <v>0.2</v>
      </c>
      <c r="J37" s="95">
        <f>ROUND(((SUM(BE126:BE131))*I37),  2)</f>
        <v>0</v>
      </c>
      <c r="L37" s="28"/>
    </row>
    <row r="38" spans="2:12" s="1" customFormat="1" ht="14.4" customHeight="1">
      <c r="B38" s="28"/>
      <c r="E38" s="33" t="s">
        <v>41</v>
      </c>
      <c r="F38" s="95">
        <f>ROUND((SUM(BF126:BF131)),  2)</f>
        <v>0</v>
      </c>
      <c r="G38" s="96"/>
      <c r="H38" s="96"/>
      <c r="I38" s="97">
        <v>0.2</v>
      </c>
      <c r="J38" s="95">
        <f>ROUND(((SUM(BF126:BF131))*I38),  2)</f>
        <v>0</v>
      </c>
      <c r="L38" s="28"/>
    </row>
    <row r="39" spans="2:12" s="1" customFormat="1" ht="14.4" hidden="1" customHeight="1">
      <c r="B39" s="28"/>
      <c r="E39" s="23" t="s">
        <v>42</v>
      </c>
      <c r="F39" s="84">
        <f>ROUND((SUM(BG126:BG131)),  2)</f>
        <v>0</v>
      </c>
      <c r="I39" s="98">
        <v>0.2</v>
      </c>
      <c r="J39" s="84">
        <f>0</f>
        <v>0</v>
      </c>
      <c r="L39" s="28"/>
    </row>
    <row r="40" spans="2:12" s="1" customFormat="1" ht="14.4" hidden="1" customHeight="1">
      <c r="B40" s="28"/>
      <c r="E40" s="23" t="s">
        <v>43</v>
      </c>
      <c r="F40" s="84">
        <f>ROUND((SUM(BH126:BH131)),  2)</f>
        <v>0</v>
      </c>
      <c r="I40" s="98">
        <v>0.2</v>
      </c>
      <c r="J40" s="84">
        <f>0</f>
        <v>0</v>
      </c>
      <c r="L40" s="28"/>
    </row>
    <row r="41" spans="2:12" s="1" customFormat="1" ht="14.4" hidden="1" customHeight="1">
      <c r="B41" s="28"/>
      <c r="E41" s="33" t="s">
        <v>44</v>
      </c>
      <c r="F41" s="95">
        <f>ROUND((SUM(BI126:BI131)),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6.9" customHeight="1">
      <c r="B42" s="28"/>
      <c r="L42" s="28"/>
    </row>
    <row r="43" spans="2:12" s="1" customFormat="1" ht="25.35" customHeight="1">
      <c r="B43" s="28"/>
      <c r="C43" s="99"/>
      <c r="D43" s="100" t="s">
        <v>45</v>
      </c>
      <c r="E43" s="56"/>
      <c r="F43" s="56"/>
      <c r="G43" s="101" t="s">
        <v>46</v>
      </c>
      <c r="H43" s="102" t="s">
        <v>47</v>
      </c>
      <c r="I43" s="56"/>
      <c r="J43" s="103">
        <f>SUM(J34:J41)</f>
        <v>0</v>
      </c>
      <c r="K43" s="104"/>
      <c r="L43" s="28"/>
    </row>
    <row r="44" spans="2:12" s="1" customFormat="1" ht="14.4" customHeight="1">
      <c r="B44" s="28"/>
      <c r="L44" s="28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ht="10.199999999999999">
      <c r="B51" s="16"/>
      <c r="L51" s="16"/>
    </row>
    <row r="52" spans="2:12" ht="10.199999999999999">
      <c r="B52" s="16"/>
      <c r="L52" s="16"/>
    </row>
    <row r="53" spans="2:12" ht="10.199999999999999">
      <c r="B53" s="16"/>
      <c r="L53" s="16"/>
    </row>
    <row r="54" spans="2:12" ht="10.199999999999999">
      <c r="B54" s="16"/>
      <c r="L54" s="16"/>
    </row>
    <row r="55" spans="2:12" ht="10.199999999999999">
      <c r="B55" s="16"/>
      <c r="L55" s="16"/>
    </row>
    <row r="56" spans="2:12" ht="10.199999999999999">
      <c r="B56" s="16"/>
      <c r="L56" s="16"/>
    </row>
    <row r="57" spans="2:12" ht="10.199999999999999">
      <c r="B57" s="16"/>
      <c r="L57" s="16"/>
    </row>
    <row r="58" spans="2:12" ht="10.199999999999999">
      <c r="B58" s="16"/>
      <c r="L58" s="16"/>
    </row>
    <row r="59" spans="2:12" ht="10.199999999999999">
      <c r="B59" s="16"/>
      <c r="L59" s="16"/>
    </row>
    <row r="60" spans="2:12" ht="10.199999999999999">
      <c r="B60" s="16"/>
      <c r="L60" s="16"/>
    </row>
    <row r="61" spans="2:12" s="1" customFormat="1" ht="13.2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ht="10.199999999999999">
      <c r="B62" s="16"/>
      <c r="L62" s="16"/>
    </row>
    <row r="63" spans="2:12" ht="10.199999999999999">
      <c r="B63" s="16"/>
      <c r="L63" s="16"/>
    </row>
    <row r="64" spans="2:12" ht="10.199999999999999">
      <c r="B64" s="16"/>
      <c r="L64" s="16"/>
    </row>
    <row r="65" spans="2:12" s="1" customFormat="1" ht="13.2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ht="10.199999999999999">
      <c r="B66" s="16"/>
      <c r="L66" s="16"/>
    </row>
    <row r="67" spans="2:12" ht="10.199999999999999">
      <c r="B67" s="16"/>
      <c r="L67" s="16"/>
    </row>
    <row r="68" spans="2:12" ht="10.199999999999999">
      <c r="B68" s="16"/>
      <c r="L68" s="16"/>
    </row>
    <row r="69" spans="2:12" ht="10.199999999999999">
      <c r="B69" s="16"/>
      <c r="L69" s="16"/>
    </row>
    <row r="70" spans="2:12" ht="10.199999999999999">
      <c r="B70" s="16"/>
      <c r="L70" s="16"/>
    </row>
    <row r="71" spans="2:12" ht="10.199999999999999">
      <c r="B71" s="16"/>
      <c r="L71" s="16"/>
    </row>
    <row r="72" spans="2:12" ht="10.199999999999999">
      <c r="B72" s="16"/>
      <c r="L72" s="16"/>
    </row>
    <row r="73" spans="2:12" ht="10.199999999999999">
      <c r="B73" s="16"/>
      <c r="L73" s="16"/>
    </row>
    <row r="74" spans="2:12" ht="10.199999999999999">
      <c r="B74" s="16"/>
      <c r="L74" s="16"/>
    </row>
    <row r="75" spans="2:12" ht="10.199999999999999">
      <c r="B75" s="16"/>
      <c r="L75" s="16"/>
    </row>
    <row r="76" spans="2:12" s="1" customFormat="1" ht="13.2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" customHeight="1">
      <c r="B82" s="28"/>
      <c r="C82" s="17" t="s">
        <v>293</v>
      </c>
      <c r="L82" s="28"/>
    </row>
    <row r="83" spans="2:12" s="1" customFormat="1" ht="6.9" customHeight="1">
      <c r="B83" s="28"/>
      <c r="L83" s="28"/>
    </row>
    <row r="84" spans="2:12" s="1" customFormat="1" ht="12" customHeight="1">
      <c r="B84" s="28"/>
      <c r="C84" s="23" t="s">
        <v>15</v>
      </c>
      <c r="L84" s="28"/>
    </row>
    <row r="85" spans="2:12" s="1" customFormat="1" ht="16.5" customHeight="1">
      <c r="B85" s="28"/>
      <c r="E85" s="226" t="str">
        <f>E7</f>
        <v>Archeoskanzen Bojná</v>
      </c>
      <c r="F85" s="227"/>
      <c r="G85" s="227"/>
      <c r="H85" s="227"/>
      <c r="L85" s="28"/>
    </row>
    <row r="86" spans="2:12" ht="12" customHeight="1">
      <c r="B86" s="16"/>
      <c r="C86" s="23" t="s">
        <v>287</v>
      </c>
      <c r="L86" s="16"/>
    </row>
    <row r="87" spans="2:12" ht="16.5" customHeight="1">
      <c r="B87" s="16"/>
      <c r="E87" s="226" t="s">
        <v>2628</v>
      </c>
      <c r="F87" s="183"/>
      <c r="G87" s="183"/>
      <c r="H87" s="183"/>
      <c r="L87" s="16"/>
    </row>
    <row r="88" spans="2:12" ht="12" customHeight="1">
      <c r="B88" s="16"/>
      <c r="C88" s="23" t="s">
        <v>289</v>
      </c>
      <c r="L88" s="16"/>
    </row>
    <row r="89" spans="2:12" s="1" customFormat="1" ht="16.5" customHeight="1">
      <c r="B89" s="28"/>
      <c r="E89" s="221" t="s">
        <v>2884</v>
      </c>
      <c r="F89" s="228"/>
      <c r="G89" s="228"/>
      <c r="H89" s="228"/>
      <c r="L89" s="28"/>
    </row>
    <row r="90" spans="2:12" s="1" customFormat="1" ht="12" customHeight="1">
      <c r="B90" s="28"/>
      <c r="C90" s="23" t="s">
        <v>291</v>
      </c>
      <c r="L90" s="28"/>
    </row>
    <row r="91" spans="2:12" s="1" customFormat="1" ht="16.5" customHeight="1">
      <c r="B91" s="28"/>
      <c r="E91" s="208" t="str">
        <f>E13</f>
        <v>SO-3.3_UK - Vykurovanie</v>
      </c>
      <c r="F91" s="228"/>
      <c r="G91" s="228"/>
      <c r="H91" s="228"/>
      <c r="L91" s="28"/>
    </row>
    <row r="92" spans="2:12" s="1" customFormat="1" ht="6.9" customHeight="1">
      <c r="B92" s="28"/>
      <c r="L92" s="28"/>
    </row>
    <row r="93" spans="2:12" s="1" customFormat="1" ht="12" customHeight="1">
      <c r="B93" s="28"/>
      <c r="C93" s="23" t="s">
        <v>19</v>
      </c>
      <c r="F93" s="21" t="str">
        <f>F16</f>
        <v>okrajová časť obce Bojná</v>
      </c>
      <c r="I93" s="23" t="s">
        <v>21</v>
      </c>
      <c r="J93" s="51" t="str">
        <f>IF(J16="","",J16)</f>
        <v>19. 6. 2024</v>
      </c>
      <c r="L93" s="28"/>
    </row>
    <row r="94" spans="2:12" s="1" customFormat="1" ht="6.9" customHeight="1">
      <c r="B94" s="28"/>
      <c r="L94" s="28"/>
    </row>
    <row r="95" spans="2:12" s="1" customFormat="1" ht="40.049999999999997" customHeight="1">
      <c r="B95" s="28"/>
      <c r="C95" s="23" t="s">
        <v>23</v>
      </c>
      <c r="F95" s="21" t="str">
        <f>E19</f>
        <v>Obec Bojná, 201 Bojná, 956 01 Bojná</v>
      </c>
      <c r="I95" s="23" t="s">
        <v>29</v>
      </c>
      <c r="J95" s="26" t="str">
        <f>E25</f>
        <v>Projekt design s.r.o., Brezová 89/1B, Tovarníky</v>
      </c>
      <c r="L95" s="28"/>
    </row>
    <row r="96" spans="2:12" s="1" customFormat="1" ht="40.049999999999997" customHeight="1">
      <c r="B96" s="28"/>
      <c r="C96" s="23" t="s">
        <v>27</v>
      </c>
      <c r="F96" s="21" t="str">
        <f>IF(E22="","",E22)</f>
        <v>Vyplň údaj</v>
      </c>
      <c r="I96" s="23" t="s">
        <v>32</v>
      </c>
      <c r="J96" s="26" t="str">
        <f>E28</f>
        <v>Projekt design s.r.o., Brezová 89/1B, Tovarníky</v>
      </c>
      <c r="L96" s="28"/>
    </row>
    <row r="97" spans="2:47" s="1" customFormat="1" ht="10.35" customHeight="1">
      <c r="B97" s="28"/>
      <c r="L97" s="28"/>
    </row>
    <row r="98" spans="2:47" s="1" customFormat="1" ht="29.25" customHeight="1">
      <c r="B98" s="28"/>
      <c r="C98" s="107" t="s">
        <v>294</v>
      </c>
      <c r="D98" s="99"/>
      <c r="E98" s="99"/>
      <c r="F98" s="99"/>
      <c r="G98" s="99"/>
      <c r="H98" s="99"/>
      <c r="I98" s="99"/>
      <c r="J98" s="108" t="s">
        <v>295</v>
      </c>
      <c r="K98" s="99"/>
      <c r="L98" s="28"/>
    </row>
    <row r="99" spans="2:47" s="1" customFormat="1" ht="10.35" customHeight="1">
      <c r="B99" s="28"/>
      <c r="L99" s="28"/>
    </row>
    <row r="100" spans="2:47" s="1" customFormat="1" ht="22.8" customHeight="1">
      <c r="B100" s="28"/>
      <c r="C100" s="109" t="s">
        <v>296</v>
      </c>
      <c r="J100" s="65">
        <f>J126</f>
        <v>0</v>
      </c>
      <c r="L100" s="28"/>
      <c r="AU100" s="13" t="s">
        <v>297</v>
      </c>
    </row>
    <row r="101" spans="2:47" s="8" customFormat="1" ht="24.9" customHeight="1">
      <c r="B101" s="110"/>
      <c r="D101" s="111" t="s">
        <v>423</v>
      </c>
      <c r="E101" s="112"/>
      <c r="F101" s="112"/>
      <c r="G101" s="112"/>
      <c r="H101" s="112"/>
      <c r="I101" s="112"/>
      <c r="J101" s="113">
        <f>J127</f>
        <v>0</v>
      </c>
      <c r="L101" s="110"/>
    </row>
    <row r="102" spans="2:47" s="9" customFormat="1" ht="19.95" customHeight="1">
      <c r="B102" s="114"/>
      <c r="D102" s="115" t="s">
        <v>3732</v>
      </c>
      <c r="E102" s="116"/>
      <c r="F102" s="116"/>
      <c r="G102" s="116"/>
      <c r="H102" s="116"/>
      <c r="I102" s="116"/>
      <c r="J102" s="117">
        <f>J128</f>
        <v>0</v>
      </c>
      <c r="L102" s="114"/>
    </row>
    <row r="103" spans="2:47" s="1" customFormat="1" ht="21.75" customHeight="1">
      <c r="B103" s="28"/>
      <c r="L103" s="28"/>
    </row>
    <row r="104" spans="2:47" s="1" customFormat="1" ht="6.9" customHeight="1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28"/>
    </row>
    <row r="108" spans="2:47" s="1" customFormat="1" ht="6.9" customHeight="1">
      <c r="B108" s="45"/>
      <c r="C108" s="46"/>
      <c r="D108" s="46"/>
      <c r="E108" s="46"/>
      <c r="F108" s="46"/>
      <c r="G108" s="46"/>
      <c r="H108" s="46"/>
      <c r="I108" s="46"/>
      <c r="J108" s="46"/>
      <c r="K108" s="46"/>
      <c r="L108" s="28"/>
    </row>
    <row r="109" spans="2:47" s="1" customFormat="1" ht="24.9" customHeight="1">
      <c r="B109" s="28"/>
      <c r="C109" s="17" t="s">
        <v>303</v>
      </c>
      <c r="L109" s="28"/>
    </row>
    <row r="110" spans="2:47" s="1" customFormat="1" ht="6.9" customHeight="1">
      <c r="B110" s="28"/>
      <c r="L110" s="28"/>
    </row>
    <row r="111" spans="2:47" s="1" customFormat="1" ht="12" customHeight="1">
      <c r="B111" s="28"/>
      <c r="C111" s="23" t="s">
        <v>15</v>
      </c>
      <c r="L111" s="28"/>
    </row>
    <row r="112" spans="2:47" s="1" customFormat="1" ht="16.5" customHeight="1">
      <c r="B112" s="28"/>
      <c r="E112" s="226" t="str">
        <f>E7</f>
        <v>Archeoskanzen Bojná</v>
      </c>
      <c r="F112" s="227"/>
      <c r="G112" s="227"/>
      <c r="H112" s="227"/>
      <c r="L112" s="28"/>
    </row>
    <row r="113" spans="2:63" ht="12" customHeight="1">
      <c r="B113" s="16"/>
      <c r="C113" s="23" t="s">
        <v>287</v>
      </c>
      <c r="L113" s="16"/>
    </row>
    <row r="114" spans="2:63" ht="16.5" customHeight="1">
      <c r="B114" s="16"/>
      <c r="E114" s="226" t="s">
        <v>2628</v>
      </c>
      <c r="F114" s="183"/>
      <c r="G114" s="183"/>
      <c r="H114" s="183"/>
      <c r="L114" s="16"/>
    </row>
    <row r="115" spans="2:63" ht="12" customHeight="1">
      <c r="B115" s="16"/>
      <c r="C115" s="23" t="s">
        <v>289</v>
      </c>
      <c r="L115" s="16"/>
    </row>
    <row r="116" spans="2:63" s="1" customFormat="1" ht="16.5" customHeight="1">
      <c r="B116" s="28"/>
      <c r="E116" s="221" t="s">
        <v>2884</v>
      </c>
      <c r="F116" s="228"/>
      <c r="G116" s="228"/>
      <c r="H116" s="228"/>
      <c r="L116" s="28"/>
    </row>
    <row r="117" spans="2:63" s="1" customFormat="1" ht="12" customHeight="1">
      <c r="B117" s="28"/>
      <c r="C117" s="23" t="s">
        <v>291</v>
      </c>
      <c r="L117" s="28"/>
    </row>
    <row r="118" spans="2:63" s="1" customFormat="1" ht="16.5" customHeight="1">
      <c r="B118" s="28"/>
      <c r="E118" s="208" t="str">
        <f>E13</f>
        <v>SO-3.3_UK - Vykurovanie</v>
      </c>
      <c r="F118" s="228"/>
      <c r="G118" s="228"/>
      <c r="H118" s="228"/>
      <c r="L118" s="28"/>
    </row>
    <row r="119" spans="2:63" s="1" customFormat="1" ht="6.9" customHeight="1">
      <c r="B119" s="28"/>
      <c r="L119" s="28"/>
    </row>
    <row r="120" spans="2:63" s="1" customFormat="1" ht="12" customHeight="1">
      <c r="B120" s="28"/>
      <c r="C120" s="23" t="s">
        <v>19</v>
      </c>
      <c r="F120" s="21" t="str">
        <f>F16</f>
        <v>okrajová časť obce Bojná</v>
      </c>
      <c r="I120" s="23" t="s">
        <v>21</v>
      </c>
      <c r="J120" s="51" t="str">
        <f>IF(J16="","",J16)</f>
        <v>19. 6. 2024</v>
      </c>
      <c r="L120" s="28"/>
    </row>
    <row r="121" spans="2:63" s="1" customFormat="1" ht="6.9" customHeight="1">
      <c r="B121" s="28"/>
      <c r="L121" s="28"/>
    </row>
    <row r="122" spans="2:63" s="1" customFormat="1" ht="40.049999999999997" customHeight="1">
      <c r="B122" s="28"/>
      <c r="C122" s="23" t="s">
        <v>23</v>
      </c>
      <c r="F122" s="21" t="str">
        <f>E19</f>
        <v>Obec Bojná, 201 Bojná, 956 01 Bojná</v>
      </c>
      <c r="I122" s="23" t="s">
        <v>29</v>
      </c>
      <c r="J122" s="26" t="str">
        <f>E25</f>
        <v>Projekt design s.r.o., Brezová 89/1B, Tovarníky</v>
      </c>
      <c r="L122" s="28"/>
    </row>
    <row r="123" spans="2:63" s="1" customFormat="1" ht="40.049999999999997" customHeight="1">
      <c r="B123" s="28"/>
      <c r="C123" s="23" t="s">
        <v>27</v>
      </c>
      <c r="F123" s="21" t="str">
        <f>IF(E22="","",E22)</f>
        <v>Vyplň údaj</v>
      </c>
      <c r="I123" s="23" t="s">
        <v>32</v>
      </c>
      <c r="J123" s="26" t="str">
        <f>E28</f>
        <v>Projekt design s.r.o., Brezová 89/1B, Tovarníky</v>
      </c>
      <c r="L123" s="28"/>
    </row>
    <row r="124" spans="2:63" s="1" customFormat="1" ht="10.35" customHeight="1">
      <c r="B124" s="28"/>
      <c r="L124" s="28"/>
    </row>
    <row r="125" spans="2:63" s="10" customFormat="1" ht="29.25" customHeight="1">
      <c r="B125" s="118"/>
      <c r="C125" s="119" t="s">
        <v>304</v>
      </c>
      <c r="D125" s="120" t="s">
        <v>60</v>
      </c>
      <c r="E125" s="120" t="s">
        <v>56</v>
      </c>
      <c r="F125" s="120" t="s">
        <v>7531</v>
      </c>
      <c r="G125" s="120" t="s">
        <v>305</v>
      </c>
      <c r="H125" s="120" t="s">
        <v>306</v>
      </c>
      <c r="I125" s="120" t="s">
        <v>307</v>
      </c>
      <c r="J125" s="121" t="s">
        <v>295</v>
      </c>
      <c r="K125" s="122" t="s">
        <v>308</v>
      </c>
      <c r="L125" s="118"/>
      <c r="M125" s="58" t="s">
        <v>1</v>
      </c>
      <c r="N125" s="59" t="s">
        <v>39</v>
      </c>
      <c r="O125" s="59" t="s">
        <v>309</v>
      </c>
      <c r="P125" s="59" t="s">
        <v>310</v>
      </c>
      <c r="Q125" s="59" t="s">
        <v>311</v>
      </c>
      <c r="R125" s="59" t="s">
        <v>312</v>
      </c>
      <c r="S125" s="59" t="s">
        <v>313</v>
      </c>
      <c r="T125" s="60" t="s">
        <v>314</v>
      </c>
    </row>
    <row r="126" spans="2:63" s="1" customFormat="1" ht="22.8" customHeight="1">
      <c r="B126" s="28"/>
      <c r="C126" s="63" t="s">
        <v>296</v>
      </c>
      <c r="J126" s="123">
        <f>BK126</f>
        <v>0</v>
      </c>
      <c r="L126" s="28"/>
      <c r="M126" s="61"/>
      <c r="N126" s="52"/>
      <c r="O126" s="52"/>
      <c r="P126" s="124">
        <f>P127</f>
        <v>0</v>
      </c>
      <c r="Q126" s="52"/>
      <c r="R126" s="124">
        <f>R127</f>
        <v>0</v>
      </c>
      <c r="S126" s="52"/>
      <c r="T126" s="125">
        <f>T127</f>
        <v>0</v>
      </c>
      <c r="AT126" s="13" t="s">
        <v>74</v>
      </c>
      <c r="AU126" s="13" t="s">
        <v>297</v>
      </c>
      <c r="BK126" s="126">
        <f>BK127</f>
        <v>0</v>
      </c>
    </row>
    <row r="127" spans="2:63" s="11" customFormat="1" ht="25.95" customHeight="1">
      <c r="B127" s="127"/>
      <c r="D127" s="128" t="s">
        <v>74</v>
      </c>
      <c r="E127" s="129" t="s">
        <v>353</v>
      </c>
      <c r="F127" s="129" t="s">
        <v>474</v>
      </c>
      <c r="I127" s="130"/>
      <c r="J127" s="131">
        <f>BK127</f>
        <v>0</v>
      </c>
      <c r="L127" s="127"/>
      <c r="M127" s="132"/>
      <c r="P127" s="133">
        <f>P128</f>
        <v>0</v>
      </c>
      <c r="R127" s="133">
        <f>R128</f>
        <v>0</v>
      </c>
      <c r="T127" s="134">
        <f>T128</f>
        <v>0</v>
      </c>
      <c r="AR127" s="128" t="s">
        <v>92</v>
      </c>
      <c r="AT127" s="135" t="s">
        <v>74</v>
      </c>
      <c r="AU127" s="135" t="s">
        <v>75</v>
      </c>
      <c r="AY127" s="128" t="s">
        <v>317</v>
      </c>
      <c r="BK127" s="136">
        <f>BK128</f>
        <v>0</v>
      </c>
    </row>
    <row r="128" spans="2:63" s="11" customFormat="1" ht="22.8" customHeight="1">
      <c r="B128" s="127"/>
      <c r="D128" s="128" t="s">
        <v>74</v>
      </c>
      <c r="E128" s="137" t="s">
        <v>475</v>
      </c>
      <c r="F128" s="137" t="s">
        <v>3733</v>
      </c>
      <c r="I128" s="130"/>
      <c r="J128" s="138">
        <f>BK128</f>
        <v>0</v>
      </c>
      <c r="L128" s="127"/>
      <c r="M128" s="132"/>
      <c r="P128" s="133">
        <f>SUM(P129:P131)</f>
        <v>0</v>
      </c>
      <c r="R128" s="133">
        <f>SUM(R129:R131)</f>
        <v>0</v>
      </c>
      <c r="T128" s="134">
        <f>SUM(T129:T131)</f>
        <v>0</v>
      </c>
      <c r="AR128" s="128" t="s">
        <v>92</v>
      </c>
      <c r="AT128" s="135" t="s">
        <v>74</v>
      </c>
      <c r="AU128" s="135" t="s">
        <v>82</v>
      </c>
      <c r="AY128" s="128" t="s">
        <v>317</v>
      </c>
      <c r="BK128" s="136">
        <f>SUM(BK129:BK131)</f>
        <v>0</v>
      </c>
    </row>
    <row r="129" spans="2:65" s="1" customFormat="1" ht="16.5" customHeight="1">
      <c r="B129" s="139"/>
      <c r="C129" s="140" t="s">
        <v>82</v>
      </c>
      <c r="D129" s="140" t="s">
        <v>319</v>
      </c>
      <c r="E129" s="141" t="s">
        <v>3734</v>
      </c>
      <c r="F129" s="142" t="s">
        <v>3735</v>
      </c>
      <c r="G129" s="143" t="s">
        <v>452</v>
      </c>
      <c r="H129" s="144">
        <v>96</v>
      </c>
      <c r="I129" s="145"/>
      <c r="J129" s="146">
        <f>ROUND(I129*H129,2)</f>
        <v>0</v>
      </c>
      <c r="K129" s="147"/>
      <c r="L129" s="28"/>
      <c r="M129" s="148" t="s">
        <v>1</v>
      </c>
      <c r="N129" s="149" t="s">
        <v>41</v>
      </c>
      <c r="P129" s="150">
        <f>O129*H129</f>
        <v>0</v>
      </c>
      <c r="Q129" s="150">
        <v>0</v>
      </c>
      <c r="R129" s="150">
        <f>Q129*H129</f>
        <v>0</v>
      </c>
      <c r="S129" s="150">
        <v>0</v>
      </c>
      <c r="T129" s="151">
        <f>S129*H129</f>
        <v>0</v>
      </c>
      <c r="AR129" s="152" t="s">
        <v>453</v>
      </c>
      <c r="AT129" s="152" t="s">
        <v>319</v>
      </c>
      <c r="AU129" s="152" t="s">
        <v>87</v>
      </c>
      <c r="AY129" s="13" t="s">
        <v>317</v>
      </c>
      <c r="BE129" s="153">
        <f>IF(N129="základná",J129,0)</f>
        <v>0</v>
      </c>
      <c r="BF129" s="153">
        <f>IF(N129="znížená",J129,0)</f>
        <v>0</v>
      </c>
      <c r="BG129" s="153">
        <f>IF(N129="zákl. prenesená",J129,0)</f>
        <v>0</v>
      </c>
      <c r="BH129" s="153">
        <f>IF(N129="zníž. prenesená",J129,0)</f>
        <v>0</v>
      </c>
      <c r="BI129" s="153">
        <f>IF(N129="nulová",J129,0)</f>
        <v>0</v>
      </c>
      <c r="BJ129" s="13" t="s">
        <v>87</v>
      </c>
      <c r="BK129" s="153">
        <f>ROUND(I129*H129,2)</f>
        <v>0</v>
      </c>
      <c r="BL129" s="13" t="s">
        <v>453</v>
      </c>
      <c r="BM129" s="152" t="s">
        <v>3736</v>
      </c>
    </row>
    <row r="130" spans="2:65" s="1" customFormat="1" ht="24.15" customHeight="1">
      <c r="B130" s="139"/>
      <c r="C130" s="154" t="s">
        <v>87</v>
      </c>
      <c r="D130" s="154" t="s">
        <v>353</v>
      </c>
      <c r="E130" s="155" t="s">
        <v>3737</v>
      </c>
      <c r="F130" s="156" t="s">
        <v>3738</v>
      </c>
      <c r="G130" s="157" t="s">
        <v>433</v>
      </c>
      <c r="H130" s="158">
        <v>4</v>
      </c>
      <c r="I130" s="159"/>
      <c r="J130" s="160">
        <f>ROUND(I130*H130,2)</f>
        <v>0</v>
      </c>
      <c r="K130" s="161"/>
      <c r="L130" s="162"/>
      <c r="M130" s="163" t="s">
        <v>1</v>
      </c>
      <c r="N130" s="164" t="s">
        <v>41</v>
      </c>
      <c r="P130" s="150">
        <f>O130*H130</f>
        <v>0</v>
      </c>
      <c r="Q130" s="150">
        <v>0</v>
      </c>
      <c r="R130" s="150">
        <f>Q130*H130</f>
        <v>0</v>
      </c>
      <c r="S130" s="150">
        <v>0</v>
      </c>
      <c r="T130" s="151">
        <f>S130*H130</f>
        <v>0</v>
      </c>
      <c r="AR130" s="152" t="s">
        <v>271</v>
      </c>
      <c r="AT130" s="152" t="s">
        <v>353</v>
      </c>
      <c r="AU130" s="152" t="s">
        <v>87</v>
      </c>
      <c r="AY130" s="13" t="s">
        <v>317</v>
      </c>
      <c r="BE130" s="153">
        <f>IF(N130="základná",J130,0)</f>
        <v>0</v>
      </c>
      <c r="BF130" s="153">
        <f>IF(N130="znížená",J130,0)</f>
        <v>0</v>
      </c>
      <c r="BG130" s="153">
        <f>IF(N130="zákl. prenesená",J130,0)</f>
        <v>0</v>
      </c>
      <c r="BH130" s="153">
        <f>IF(N130="zníž. prenesená",J130,0)</f>
        <v>0</v>
      </c>
      <c r="BI130" s="153">
        <f>IF(N130="nulová",J130,0)</f>
        <v>0</v>
      </c>
      <c r="BJ130" s="13" t="s">
        <v>87</v>
      </c>
      <c r="BK130" s="153">
        <f>ROUND(I130*H130,2)</f>
        <v>0</v>
      </c>
      <c r="BL130" s="13" t="s">
        <v>259</v>
      </c>
      <c r="BM130" s="152" t="s">
        <v>3739</v>
      </c>
    </row>
    <row r="131" spans="2:65" s="1" customFormat="1" ht="16.5" customHeight="1">
      <c r="B131" s="139"/>
      <c r="C131" s="154" t="s">
        <v>92</v>
      </c>
      <c r="D131" s="154" t="s">
        <v>353</v>
      </c>
      <c r="E131" s="155" t="s">
        <v>3740</v>
      </c>
      <c r="F131" s="156" t="s">
        <v>3741</v>
      </c>
      <c r="G131" s="157" t="s">
        <v>433</v>
      </c>
      <c r="H131" s="158">
        <v>14</v>
      </c>
      <c r="I131" s="159"/>
      <c r="J131" s="160">
        <f>ROUND(I131*H131,2)</f>
        <v>0</v>
      </c>
      <c r="K131" s="161"/>
      <c r="L131" s="162"/>
      <c r="M131" s="174" t="s">
        <v>1</v>
      </c>
      <c r="N131" s="175" t="s">
        <v>41</v>
      </c>
      <c r="O131" s="167"/>
      <c r="P131" s="168">
        <f>O131*H131</f>
        <v>0</v>
      </c>
      <c r="Q131" s="168">
        <v>0</v>
      </c>
      <c r="R131" s="168">
        <f>Q131*H131</f>
        <v>0</v>
      </c>
      <c r="S131" s="168">
        <v>0</v>
      </c>
      <c r="T131" s="169">
        <f>S131*H131</f>
        <v>0</v>
      </c>
      <c r="AR131" s="152" t="s">
        <v>271</v>
      </c>
      <c r="AT131" s="152" t="s">
        <v>353</v>
      </c>
      <c r="AU131" s="152" t="s">
        <v>87</v>
      </c>
      <c r="AY131" s="13" t="s">
        <v>317</v>
      </c>
      <c r="BE131" s="153">
        <f>IF(N131="základná",J131,0)</f>
        <v>0</v>
      </c>
      <c r="BF131" s="153">
        <f>IF(N131="znížená",J131,0)</f>
        <v>0</v>
      </c>
      <c r="BG131" s="153">
        <f>IF(N131="zákl. prenesená",J131,0)</f>
        <v>0</v>
      </c>
      <c r="BH131" s="153">
        <f>IF(N131="zníž. prenesená",J131,0)</f>
        <v>0</v>
      </c>
      <c r="BI131" s="153">
        <f>IF(N131="nulová",J131,0)</f>
        <v>0</v>
      </c>
      <c r="BJ131" s="13" t="s">
        <v>87</v>
      </c>
      <c r="BK131" s="153">
        <f>ROUND(I131*H131,2)</f>
        <v>0</v>
      </c>
      <c r="BL131" s="13" t="s">
        <v>259</v>
      </c>
      <c r="BM131" s="152" t="s">
        <v>3742</v>
      </c>
    </row>
    <row r="132" spans="2:65" s="1" customFormat="1" ht="6.9" customHeight="1">
      <c r="B132" s="43"/>
      <c r="C132" s="44"/>
      <c r="D132" s="44"/>
      <c r="E132" s="44"/>
      <c r="F132" s="44"/>
      <c r="G132" s="44"/>
      <c r="H132" s="44"/>
      <c r="I132" s="44"/>
      <c r="J132" s="44"/>
      <c r="K132" s="44"/>
      <c r="L132" s="28"/>
    </row>
  </sheetData>
  <autoFilter ref="C125:K131" xr:uid="{00000000-0009-0000-0000-000013000000}"/>
  <mergeCells count="15">
    <mergeCell ref="E112:H112"/>
    <mergeCell ref="E116:H116"/>
    <mergeCell ref="E114:H114"/>
    <mergeCell ref="E118:H11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2:BM171"/>
  <sheetViews>
    <sheetView showGridLines="0" topLeftCell="A115" workbookViewId="0">
      <selection activeCell="Z127" sqref="Z127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01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3" t="s">
        <v>167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" customHeight="1">
      <c r="B4" s="16"/>
      <c r="D4" s="17" t="s">
        <v>286</v>
      </c>
      <c r="L4" s="16"/>
      <c r="M4" s="92" t="s">
        <v>9</v>
      </c>
      <c r="AT4" s="13" t="s">
        <v>3</v>
      </c>
    </row>
    <row r="5" spans="2:46" ht="6.9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226" t="str">
        <f>'Rekapitulácia stavby'!K6</f>
        <v>Archeoskanzen Bojná</v>
      </c>
      <c r="F7" s="227"/>
      <c r="G7" s="227"/>
      <c r="H7" s="227"/>
      <c r="L7" s="16"/>
    </row>
    <row r="8" spans="2:46" ht="13.2">
      <c r="B8" s="16"/>
      <c r="D8" s="23" t="s">
        <v>287</v>
      </c>
      <c r="L8" s="16"/>
    </row>
    <row r="9" spans="2:46" ht="16.5" customHeight="1">
      <c r="B9" s="16"/>
      <c r="E9" s="226" t="s">
        <v>3743</v>
      </c>
      <c r="F9" s="183"/>
      <c r="G9" s="183"/>
      <c r="H9" s="183"/>
      <c r="L9" s="16"/>
    </row>
    <row r="10" spans="2:46" ht="12" customHeight="1">
      <c r="B10" s="16"/>
      <c r="D10" s="23" t="s">
        <v>289</v>
      </c>
      <c r="L10" s="16"/>
    </row>
    <row r="11" spans="2:46" s="1" customFormat="1" ht="16.5" customHeight="1">
      <c r="B11" s="28"/>
      <c r="E11" s="221" t="s">
        <v>3744</v>
      </c>
      <c r="F11" s="228"/>
      <c r="G11" s="228"/>
      <c r="H11" s="228"/>
      <c r="L11" s="28"/>
    </row>
    <row r="12" spans="2:46" s="1" customFormat="1" ht="12" customHeight="1">
      <c r="B12" s="28"/>
      <c r="D12" s="23" t="s">
        <v>291</v>
      </c>
      <c r="L12" s="28"/>
    </row>
    <row r="13" spans="2:46" s="1" customFormat="1" ht="16.5" customHeight="1">
      <c r="B13" s="28"/>
      <c r="E13" s="208" t="s">
        <v>3745</v>
      </c>
      <c r="F13" s="228"/>
      <c r="G13" s="228"/>
      <c r="H13" s="228"/>
      <c r="L13" s="28"/>
    </row>
    <row r="14" spans="2:46" s="1" customFormat="1" ht="10.199999999999999">
      <c r="B14" s="28"/>
      <c r="L14" s="28"/>
    </row>
    <row r="15" spans="2:46" s="1" customFormat="1" ht="12" customHeight="1">
      <c r="B15" s="28"/>
      <c r="D15" s="23" t="s">
        <v>17</v>
      </c>
      <c r="F15" s="21" t="s">
        <v>1</v>
      </c>
      <c r="I15" s="23" t="s">
        <v>18</v>
      </c>
      <c r="J15" s="21" t="s">
        <v>1</v>
      </c>
      <c r="L15" s="28"/>
    </row>
    <row r="16" spans="2:46" s="1" customFormat="1" ht="12" customHeight="1">
      <c r="B16" s="28"/>
      <c r="D16" s="23" t="s">
        <v>19</v>
      </c>
      <c r="F16" s="21" t="s">
        <v>20</v>
      </c>
      <c r="I16" s="23" t="s">
        <v>21</v>
      </c>
      <c r="J16" s="51" t="str">
        <f>'Rekapitulácia stavby'!AN8</f>
        <v>19. 6. 2024</v>
      </c>
      <c r="L16" s="28"/>
    </row>
    <row r="17" spans="2:12" s="1" customFormat="1" ht="10.8" customHeight="1">
      <c r="B17" s="28"/>
      <c r="L17" s="28"/>
    </row>
    <row r="18" spans="2:12" s="1" customFormat="1" ht="12" customHeight="1">
      <c r="B18" s="28"/>
      <c r="D18" s="23" t="s">
        <v>23</v>
      </c>
      <c r="I18" s="23" t="s">
        <v>24</v>
      </c>
      <c r="J18" s="21" t="s">
        <v>1</v>
      </c>
      <c r="L18" s="28"/>
    </row>
    <row r="19" spans="2:12" s="1" customFormat="1" ht="18" customHeight="1">
      <c r="B19" s="28"/>
      <c r="E19" s="21" t="s">
        <v>25</v>
      </c>
      <c r="I19" s="23" t="s">
        <v>26</v>
      </c>
      <c r="J19" s="21" t="s">
        <v>1</v>
      </c>
      <c r="L19" s="28"/>
    </row>
    <row r="20" spans="2:12" s="1" customFormat="1" ht="6.9" customHeight="1">
      <c r="B20" s="28"/>
      <c r="L20" s="28"/>
    </row>
    <row r="21" spans="2:12" s="1" customFormat="1" ht="12" customHeight="1">
      <c r="B21" s="28"/>
      <c r="D21" s="23" t="s">
        <v>27</v>
      </c>
      <c r="I21" s="23" t="s">
        <v>24</v>
      </c>
      <c r="J21" s="24" t="str">
        <f>'Rekapitulácia stavby'!AN13</f>
        <v>Vyplň údaj</v>
      </c>
      <c r="L21" s="28"/>
    </row>
    <row r="22" spans="2:12" s="1" customFormat="1" ht="18" customHeight="1">
      <c r="B22" s="28"/>
      <c r="E22" s="229" t="str">
        <f>'Rekapitulácia stavby'!E14</f>
        <v>Vyplň údaj</v>
      </c>
      <c r="F22" s="182"/>
      <c r="G22" s="182"/>
      <c r="H22" s="182"/>
      <c r="I22" s="23" t="s">
        <v>26</v>
      </c>
      <c r="J22" s="24" t="str">
        <f>'Rekapitulácia stavby'!AN14</f>
        <v>Vyplň údaj</v>
      </c>
      <c r="L22" s="28"/>
    </row>
    <row r="23" spans="2:12" s="1" customFormat="1" ht="6.9" customHeight="1">
      <c r="B23" s="28"/>
      <c r="L23" s="28"/>
    </row>
    <row r="24" spans="2:12" s="1" customFormat="1" ht="12" customHeight="1">
      <c r="B24" s="28"/>
      <c r="D24" s="23" t="s">
        <v>29</v>
      </c>
      <c r="I24" s="23" t="s">
        <v>24</v>
      </c>
      <c r="J24" s="21" t="s">
        <v>1</v>
      </c>
      <c r="L24" s="28"/>
    </row>
    <row r="25" spans="2:12" s="1" customFormat="1" ht="18" customHeight="1">
      <c r="B25" s="28"/>
      <c r="E25" s="21" t="s">
        <v>30</v>
      </c>
      <c r="I25" s="23" t="s">
        <v>26</v>
      </c>
      <c r="J25" s="21" t="s">
        <v>1</v>
      </c>
      <c r="L25" s="28"/>
    </row>
    <row r="26" spans="2:12" s="1" customFormat="1" ht="6.9" customHeight="1">
      <c r="B26" s="28"/>
      <c r="L26" s="28"/>
    </row>
    <row r="27" spans="2:12" s="1" customFormat="1" ht="12" customHeight="1">
      <c r="B27" s="28"/>
      <c r="D27" s="23" t="s">
        <v>32</v>
      </c>
      <c r="I27" s="23" t="s">
        <v>24</v>
      </c>
      <c r="J27" s="21" t="s">
        <v>1</v>
      </c>
      <c r="L27" s="28"/>
    </row>
    <row r="28" spans="2:12" s="1" customFormat="1" ht="18" customHeight="1">
      <c r="B28" s="28"/>
      <c r="E28" s="21" t="s">
        <v>30</v>
      </c>
      <c r="I28" s="23" t="s">
        <v>26</v>
      </c>
      <c r="J28" s="21" t="s">
        <v>1</v>
      </c>
      <c r="L28" s="28"/>
    </row>
    <row r="29" spans="2:12" s="1" customFormat="1" ht="6.9" customHeight="1">
      <c r="B29" s="28"/>
      <c r="L29" s="28"/>
    </row>
    <row r="30" spans="2:12" s="1" customFormat="1" ht="12" customHeight="1">
      <c r="B30" s="28"/>
      <c r="D30" s="23" t="s">
        <v>33</v>
      </c>
      <c r="L30" s="28"/>
    </row>
    <row r="31" spans="2:12" s="7" customFormat="1" ht="16.5" customHeight="1">
      <c r="B31" s="93"/>
      <c r="E31" s="187" t="s">
        <v>1</v>
      </c>
      <c r="F31" s="187"/>
      <c r="G31" s="187"/>
      <c r="H31" s="187"/>
      <c r="L31" s="93"/>
    </row>
    <row r="32" spans="2:12" s="1" customFormat="1" ht="6.9" customHeight="1">
      <c r="B32" s="28"/>
      <c r="L32" s="28"/>
    </row>
    <row r="33" spans="2:12" s="1" customFormat="1" ht="6.9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35" customHeight="1">
      <c r="B34" s="28"/>
      <c r="D34" s="94" t="s">
        <v>35</v>
      </c>
      <c r="J34" s="65">
        <f>ROUND(J131, 2)</f>
        <v>0</v>
      </c>
      <c r="L34" s="28"/>
    </row>
    <row r="35" spans="2:12" s="1" customFormat="1" ht="6.9" customHeight="1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4" customHeight="1">
      <c r="B36" s="28"/>
      <c r="F36" s="31" t="s">
        <v>37</v>
      </c>
      <c r="I36" s="31" t="s">
        <v>36</v>
      </c>
      <c r="J36" s="31" t="s">
        <v>38</v>
      </c>
      <c r="L36" s="28"/>
    </row>
    <row r="37" spans="2:12" s="1" customFormat="1" ht="14.4" customHeight="1">
      <c r="B37" s="28"/>
      <c r="D37" s="54" t="s">
        <v>39</v>
      </c>
      <c r="E37" s="33" t="s">
        <v>40</v>
      </c>
      <c r="F37" s="95">
        <f>ROUND((SUM(BE131:BE170)),  2)</f>
        <v>0</v>
      </c>
      <c r="G37" s="96"/>
      <c r="H37" s="96"/>
      <c r="I37" s="97">
        <v>0.2</v>
      </c>
      <c r="J37" s="95">
        <f>ROUND(((SUM(BE131:BE170))*I37),  2)</f>
        <v>0</v>
      </c>
      <c r="L37" s="28"/>
    </row>
    <row r="38" spans="2:12" s="1" customFormat="1" ht="14.4" customHeight="1">
      <c r="B38" s="28"/>
      <c r="E38" s="33" t="s">
        <v>41</v>
      </c>
      <c r="F38" s="95">
        <f>ROUND((SUM(BF131:BF170)),  2)</f>
        <v>0</v>
      </c>
      <c r="G38" s="96"/>
      <c r="H38" s="96"/>
      <c r="I38" s="97">
        <v>0.2</v>
      </c>
      <c r="J38" s="95">
        <f>ROUND(((SUM(BF131:BF170))*I38),  2)</f>
        <v>0</v>
      </c>
      <c r="L38" s="28"/>
    </row>
    <row r="39" spans="2:12" s="1" customFormat="1" ht="14.4" hidden="1" customHeight="1">
      <c r="B39" s="28"/>
      <c r="E39" s="23" t="s">
        <v>42</v>
      </c>
      <c r="F39" s="84">
        <f>ROUND((SUM(BG131:BG170)),  2)</f>
        <v>0</v>
      </c>
      <c r="I39" s="98">
        <v>0.2</v>
      </c>
      <c r="J39" s="84">
        <f>0</f>
        <v>0</v>
      </c>
      <c r="L39" s="28"/>
    </row>
    <row r="40" spans="2:12" s="1" customFormat="1" ht="14.4" hidden="1" customHeight="1">
      <c r="B40" s="28"/>
      <c r="E40" s="23" t="s">
        <v>43</v>
      </c>
      <c r="F40" s="84">
        <f>ROUND((SUM(BH131:BH170)),  2)</f>
        <v>0</v>
      </c>
      <c r="I40" s="98">
        <v>0.2</v>
      </c>
      <c r="J40" s="84">
        <f>0</f>
        <v>0</v>
      </c>
      <c r="L40" s="28"/>
    </row>
    <row r="41" spans="2:12" s="1" customFormat="1" ht="14.4" hidden="1" customHeight="1">
      <c r="B41" s="28"/>
      <c r="E41" s="33" t="s">
        <v>44</v>
      </c>
      <c r="F41" s="95">
        <f>ROUND((SUM(BI131:BI170)),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6.9" customHeight="1">
      <c r="B42" s="28"/>
      <c r="L42" s="28"/>
    </row>
    <row r="43" spans="2:12" s="1" customFormat="1" ht="25.35" customHeight="1">
      <c r="B43" s="28"/>
      <c r="C43" s="99"/>
      <c r="D43" s="100" t="s">
        <v>45</v>
      </c>
      <c r="E43" s="56"/>
      <c r="F43" s="56"/>
      <c r="G43" s="101" t="s">
        <v>46</v>
      </c>
      <c r="H43" s="102" t="s">
        <v>47</v>
      </c>
      <c r="I43" s="56"/>
      <c r="J43" s="103">
        <f>SUM(J34:J41)</f>
        <v>0</v>
      </c>
      <c r="K43" s="104"/>
      <c r="L43" s="28"/>
    </row>
    <row r="44" spans="2:12" s="1" customFormat="1" ht="14.4" customHeight="1">
      <c r="B44" s="28"/>
      <c r="L44" s="28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ht="10.199999999999999">
      <c r="B51" s="16"/>
      <c r="L51" s="16"/>
    </row>
    <row r="52" spans="2:12" ht="10.199999999999999">
      <c r="B52" s="16"/>
      <c r="L52" s="16"/>
    </row>
    <row r="53" spans="2:12" ht="10.199999999999999">
      <c r="B53" s="16"/>
      <c r="L53" s="16"/>
    </row>
    <row r="54" spans="2:12" ht="10.199999999999999">
      <c r="B54" s="16"/>
      <c r="L54" s="16"/>
    </row>
    <row r="55" spans="2:12" ht="10.199999999999999">
      <c r="B55" s="16"/>
      <c r="L55" s="16"/>
    </row>
    <row r="56" spans="2:12" ht="10.199999999999999">
      <c r="B56" s="16"/>
      <c r="L56" s="16"/>
    </row>
    <row r="57" spans="2:12" ht="10.199999999999999">
      <c r="B57" s="16"/>
      <c r="L57" s="16"/>
    </row>
    <row r="58" spans="2:12" ht="10.199999999999999">
      <c r="B58" s="16"/>
      <c r="L58" s="16"/>
    </row>
    <row r="59" spans="2:12" ht="10.199999999999999">
      <c r="B59" s="16"/>
      <c r="L59" s="16"/>
    </row>
    <row r="60" spans="2:12" ht="10.199999999999999">
      <c r="B60" s="16"/>
      <c r="L60" s="16"/>
    </row>
    <row r="61" spans="2:12" s="1" customFormat="1" ht="13.2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ht="10.199999999999999">
      <c r="B62" s="16"/>
      <c r="L62" s="16"/>
    </row>
    <row r="63" spans="2:12" ht="10.199999999999999">
      <c r="B63" s="16"/>
      <c r="L63" s="16"/>
    </row>
    <row r="64" spans="2:12" ht="10.199999999999999">
      <c r="B64" s="16"/>
      <c r="L64" s="16"/>
    </row>
    <row r="65" spans="2:12" s="1" customFormat="1" ht="13.2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ht="10.199999999999999">
      <c r="B66" s="16"/>
      <c r="L66" s="16"/>
    </row>
    <row r="67" spans="2:12" ht="10.199999999999999">
      <c r="B67" s="16"/>
      <c r="L67" s="16"/>
    </row>
    <row r="68" spans="2:12" ht="10.199999999999999">
      <c r="B68" s="16"/>
      <c r="L68" s="16"/>
    </row>
    <row r="69" spans="2:12" ht="10.199999999999999">
      <c r="B69" s="16"/>
      <c r="L69" s="16"/>
    </row>
    <row r="70" spans="2:12" ht="10.199999999999999">
      <c r="B70" s="16"/>
      <c r="L70" s="16"/>
    </row>
    <row r="71" spans="2:12" ht="10.199999999999999">
      <c r="B71" s="16"/>
      <c r="L71" s="16"/>
    </row>
    <row r="72" spans="2:12" ht="10.199999999999999">
      <c r="B72" s="16"/>
      <c r="L72" s="16"/>
    </row>
    <row r="73" spans="2:12" ht="10.199999999999999">
      <c r="B73" s="16"/>
      <c r="L73" s="16"/>
    </row>
    <row r="74" spans="2:12" ht="10.199999999999999">
      <c r="B74" s="16"/>
      <c r="L74" s="16"/>
    </row>
    <row r="75" spans="2:12" ht="10.199999999999999">
      <c r="B75" s="16"/>
      <c r="L75" s="16"/>
    </row>
    <row r="76" spans="2:12" s="1" customFormat="1" ht="13.2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" customHeight="1">
      <c r="B82" s="28"/>
      <c r="C82" s="17" t="s">
        <v>293</v>
      </c>
      <c r="L82" s="28"/>
    </row>
    <row r="83" spans="2:12" s="1" customFormat="1" ht="6.9" customHeight="1">
      <c r="B83" s="28"/>
      <c r="L83" s="28"/>
    </row>
    <row r="84" spans="2:12" s="1" customFormat="1" ht="12" customHeight="1">
      <c r="B84" s="28"/>
      <c r="C84" s="23" t="s">
        <v>15</v>
      </c>
      <c r="L84" s="28"/>
    </row>
    <row r="85" spans="2:12" s="1" customFormat="1" ht="16.5" customHeight="1">
      <c r="B85" s="28"/>
      <c r="E85" s="226" t="str">
        <f>E7</f>
        <v>Archeoskanzen Bojná</v>
      </c>
      <c r="F85" s="227"/>
      <c r="G85" s="227"/>
      <c r="H85" s="227"/>
      <c r="L85" s="28"/>
    </row>
    <row r="86" spans="2:12" ht="12" customHeight="1">
      <c r="B86" s="16"/>
      <c r="C86" s="23" t="s">
        <v>287</v>
      </c>
      <c r="L86" s="16"/>
    </row>
    <row r="87" spans="2:12" ht="16.5" customHeight="1">
      <c r="B87" s="16"/>
      <c r="E87" s="226" t="s">
        <v>3743</v>
      </c>
      <c r="F87" s="183"/>
      <c r="G87" s="183"/>
      <c r="H87" s="183"/>
      <c r="L87" s="16"/>
    </row>
    <row r="88" spans="2:12" ht="12" customHeight="1">
      <c r="B88" s="16"/>
      <c r="C88" s="23" t="s">
        <v>289</v>
      </c>
      <c r="L88" s="16"/>
    </row>
    <row r="89" spans="2:12" s="1" customFormat="1" ht="16.5" customHeight="1">
      <c r="B89" s="28"/>
      <c r="E89" s="221" t="s">
        <v>3744</v>
      </c>
      <c r="F89" s="228"/>
      <c r="G89" s="228"/>
      <c r="H89" s="228"/>
      <c r="L89" s="28"/>
    </row>
    <row r="90" spans="2:12" s="1" customFormat="1" ht="12" customHeight="1">
      <c r="B90" s="28"/>
      <c r="C90" s="23" t="s">
        <v>291</v>
      </c>
      <c r="L90" s="28"/>
    </row>
    <row r="91" spans="2:12" s="1" customFormat="1" ht="16.5" customHeight="1">
      <c r="B91" s="28"/>
      <c r="E91" s="208" t="str">
        <f>E13</f>
        <v>SO-4.1_AA - Architektonicko stavebné riešenie</v>
      </c>
      <c r="F91" s="228"/>
      <c r="G91" s="228"/>
      <c r="H91" s="228"/>
      <c r="L91" s="28"/>
    </row>
    <row r="92" spans="2:12" s="1" customFormat="1" ht="6.9" customHeight="1">
      <c r="B92" s="28"/>
      <c r="L92" s="28"/>
    </row>
    <row r="93" spans="2:12" s="1" customFormat="1" ht="12" customHeight="1">
      <c r="B93" s="28"/>
      <c r="C93" s="23" t="s">
        <v>19</v>
      </c>
      <c r="F93" s="21" t="str">
        <f>F16</f>
        <v>okrajová časť obce Bojná</v>
      </c>
      <c r="I93" s="23" t="s">
        <v>21</v>
      </c>
      <c r="J93" s="51" t="str">
        <f>IF(J16="","",J16)</f>
        <v>19. 6. 2024</v>
      </c>
      <c r="L93" s="28"/>
    </row>
    <row r="94" spans="2:12" s="1" customFormat="1" ht="6.9" customHeight="1">
      <c r="B94" s="28"/>
      <c r="L94" s="28"/>
    </row>
    <row r="95" spans="2:12" s="1" customFormat="1" ht="40.049999999999997" customHeight="1">
      <c r="B95" s="28"/>
      <c r="C95" s="23" t="s">
        <v>23</v>
      </c>
      <c r="F95" s="21" t="str">
        <f>E19</f>
        <v>Obec Bojná, 201 Bojná, 956 01 Bojná</v>
      </c>
      <c r="I95" s="23" t="s">
        <v>29</v>
      </c>
      <c r="J95" s="26" t="str">
        <f>E25</f>
        <v>Projekt design s.r.o., Brezová 89/1B, Tovarníky</v>
      </c>
      <c r="L95" s="28"/>
    </row>
    <row r="96" spans="2:12" s="1" customFormat="1" ht="40.049999999999997" customHeight="1">
      <c r="B96" s="28"/>
      <c r="C96" s="23" t="s">
        <v>27</v>
      </c>
      <c r="F96" s="21" t="str">
        <f>IF(E22="","",E22)</f>
        <v>Vyplň údaj</v>
      </c>
      <c r="I96" s="23" t="s">
        <v>32</v>
      </c>
      <c r="J96" s="26" t="str">
        <f>E28</f>
        <v>Projekt design s.r.o., Brezová 89/1B, Tovarníky</v>
      </c>
      <c r="L96" s="28"/>
    </row>
    <row r="97" spans="2:47" s="1" customFormat="1" ht="10.35" customHeight="1">
      <c r="B97" s="28"/>
      <c r="L97" s="28"/>
    </row>
    <row r="98" spans="2:47" s="1" customFormat="1" ht="29.25" customHeight="1">
      <c r="B98" s="28"/>
      <c r="C98" s="107" t="s">
        <v>294</v>
      </c>
      <c r="D98" s="99"/>
      <c r="E98" s="99"/>
      <c r="F98" s="99"/>
      <c r="G98" s="99"/>
      <c r="H98" s="99"/>
      <c r="I98" s="99"/>
      <c r="J98" s="108" t="s">
        <v>295</v>
      </c>
      <c r="K98" s="99"/>
      <c r="L98" s="28"/>
    </row>
    <row r="99" spans="2:47" s="1" customFormat="1" ht="10.35" customHeight="1">
      <c r="B99" s="28"/>
      <c r="L99" s="28"/>
    </row>
    <row r="100" spans="2:47" s="1" customFormat="1" ht="22.8" customHeight="1">
      <c r="B100" s="28"/>
      <c r="C100" s="109" t="s">
        <v>296</v>
      </c>
      <c r="J100" s="65">
        <f>J131</f>
        <v>0</v>
      </c>
      <c r="L100" s="28"/>
      <c r="AU100" s="13" t="s">
        <v>297</v>
      </c>
    </row>
    <row r="101" spans="2:47" s="8" customFormat="1" ht="24.9" customHeight="1">
      <c r="B101" s="110"/>
      <c r="D101" s="111" t="s">
        <v>298</v>
      </c>
      <c r="E101" s="112"/>
      <c r="F101" s="112"/>
      <c r="G101" s="112"/>
      <c r="H101" s="112"/>
      <c r="I101" s="112"/>
      <c r="J101" s="113">
        <f>J132</f>
        <v>0</v>
      </c>
      <c r="L101" s="110"/>
    </row>
    <row r="102" spans="2:47" s="9" customFormat="1" ht="19.95" customHeight="1">
      <c r="B102" s="114"/>
      <c r="D102" s="115" t="s">
        <v>2630</v>
      </c>
      <c r="E102" s="116"/>
      <c r="F102" s="116"/>
      <c r="G102" s="116"/>
      <c r="H102" s="116"/>
      <c r="I102" s="116"/>
      <c r="J102" s="117">
        <f>J133</f>
        <v>0</v>
      </c>
      <c r="L102" s="114"/>
    </row>
    <row r="103" spans="2:47" s="9" customFormat="1" ht="19.95" customHeight="1">
      <c r="B103" s="114"/>
      <c r="D103" s="115" t="s">
        <v>2631</v>
      </c>
      <c r="E103" s="116"/>
      <c r="F103" s="116"/>
      <c r="G103" s="116"/>
      <c r="H103" s="116"/>
      <c r="I103" s="116"/>
      <c r="J103" s="117">
        <f>J147</f>
        <v>0</v>
      </c>
      <c r="L103" s="114"/>
    </row>
    <row r="104" spans="2:47" s="9" customFormat="1" ht="19.95" customHeight="1">
      <c r="B104" s="114"/>
      <c r="D104" s="115" t="s">
        <v>2634</v>
      </c>
      <c r="E104" s="116"/>
      <c r="F104" s="116"/>
      <c r="G104" s="116"/>
      <c r="H104" s="116"/>
      <c r="I104" s="116"/>
      <c r="J104" s="117">
        <f>J150</f>
        <v>0</v>
      </c>
      <c r="L104" s="114"/>
    </row>
    <row r="105" spans="2:47" s="9" customFormat="1" ht="19.95" customHeight="1">
      <c r="B105" s="114"/>
      <c r="D105" s="115" t="s">
        <v>2635</v>
      </c>
      <c r="E105" s="116"/>
      <c r="F105" s="116"/>
      <c r="G105" s="116"/>
      <c r="H105" s="116"/>
      <c r="I105" s="116"/>
      <c r="J105" s="117">
        <f>J163</f>
        <v>0</v>
      </c>
      <c r="L105" s="114"/>
    </row>
    <row r="106" spans="2:47" s="9" customFormat="1" ht="19.95" customHeight="1">
      <c r="B106" s="114"/>
      <c r="D106" s="115" t="s">
        <v>2636</v>
      </c>
      <c r="E106" s="116"/>
      <c r="F106" s="116"/>
      <c r="G106" s="116"/>
      <c r="H106" s="116"/>
      <c r="I106" s="116"/>
      <c r="J106" s="117">
        <f>J166</f>
        <v>0</v>
      </c>
      <c r="L106" s="114"/>
    </row>
    <row r="107" spans="2:47" s="8" customFormat="1" ht="24.9" customHeight="1">
      <c r="B107" s="110"/>
      <c r="D107" s="111" t="s">
        <v>3746</v>
      </c>
      <c r="E107" s="112"/>
      <c r="F107" s="112"/>
      <c r="G107" s="112"/>
      <c r="H107" s="112"/>
      <c r="I107" s="112"/>
      <c r="J107" s="113">
        <f>J168</f>
        <v>0</v>
      </c>
      <c r="L107" s="110"/>
    </row>
    <row r="108" spans="2:47" s="1" customFormat="1" ht="21.75" customHeight="1">
      <c r="B108" s="28"/>
      <c r="L108" s="28"/>
    </row>
    <row r="109" spans="2:47" s="1" customFormat="1" ht="6.9" customHeight="1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28"/>
    </row>
    <row r="113" spans="2:12" s="1" customFormat="1" ht="6.9" customHeight="1">
      <c r="B113" s="45"/>
      <c r="C113" s="46"/>
      <c r="D113" s="46"/>
      <c r="E113" s="46"/>
      <c r="F113" s="46"/>
      <c r="G113" s="46"/>
      <c r="H113" s="46"/>
      <c r="I113" s="46"/>
      <c r="J113" s="46"/>
      <c r="K113" s="46"/>
      <c r="L113" s="28"/>
    </row>
    <row r="114" spans="2:12" s="1" customFormat="1" ht="24.9" customHeight="1">
      <c r="B114" s="28"/>
      <c r="C114" s="17" t="s">
        <v>303</v>
      </c>
      <c r="L114" s="28"/>
    </row>
    <row r="115" spans="2:12" s="1" customFormat="1" ht="6.9" customHeight="1">
      <c r="B115" s="28"/>
      <c r="L115" s="28"/>
    </row>
    <row r="116" spans="2:12" s="1" customFormat="1" ht="12" customHeight="1">
      <c r="B116" s="28"/>
      <c r="C116" s="23" t="s">
        <v>15</v>
      </c>
      <c r="L116" s="28"/>
    </row>
    <row r="117" spans="2:12" s="1" customFormat="1" ht="16.5" customHeight="1">
      <c r="B117" s="28"/>
      <c r="E117" s="226" t="str">
        <f>E7</f>
        <v>Archeoskanzen Bojná</v>
      </c>
      <c r="F117" s="227"/>
      <c r="G117" s="227"/>
      <c r="H117" s="227"/>
      <c r="L117" s="28"/>
    </row>
    <row r="118" spans="2:12" ht="12" customHeight="1">
      <c r="B118" s="16"/>
      <c r="C118" s="23" t="s">
        <v>287</v>
      </c>
      <c r="L118" s="16"/>
    </row>
    <row r="119" spans="2:12" ht="16.5" customHeight="1">
      <c r="B119" s="16"/>
      <c r="E119" s="226" t="s">
        <v>3743</v>
      </c>
      <c r="F119" s="183"/>
      <c r="G119" s="183"/>
      <c r="H119" s="183"/>
      <c r="L119" s="16"/>
    </row>
    <row r="120" spans="2:12" ht="12" customHeight="1">
      <c r="B120" s="16"/>
      <c r="C120" s="23" t="s">
        <v>289</v>
      </c>
      <c r="L120" s="16"/>
    </row>
    <row r="121" spans="2:12" s="1" customFormat="1" ht="16.5" customHeight="1">
      <c r="B121" s="28"/>
      <c r="E121" s="221" t="s">
        <v>3744</v>
      </c>
      <c r="F121" s="228"/>
      <c r="G121" s="228"/>
      <c r="H121" s="228"/>
      <c r="L121" s="28"/>
    </row>
    <row r="122" spans="2:12" s="1" customFormat="1" ht="12" customHeight="1">
      <c r="B122" s="28"/>
      <c r="C122" s="23" t="s">
        <v>291</v>
      </c>
      <c r="L122" s="28"/>
    </row>
    <row r="123" spans="2:12" s="1" customFormat="1" ht="16.5" customHeight="1">
      <c r="B123" s="28"/>
      <c r="E123" s="208" t="str">
        <f>E13</f>
        <v>SO-4.1_AA - Architektonicko stavebné riešenie</v>
      </c>
      <c r="F123" s="228"/>
      <c r="G123" s="228"/>
      <c r="H123" s="228"/>
      <c r="L123" s="28"/>
    </row>
    <row r="124" spans="2:12" s="1" customFormat="1" ht="6.9" customHeight="1">
      <c r="B124" s="28"/>
      <c r="L124" s="28"/>
    </row>
    <row r="125" spans="2:12" s="1" customFormat="1" ht="12" customHeight="1">
      <c r="B125" s="28"/>
      <c r="C125" s="23" t="s">
        <v>19</v>
      </c>
      <c r="F125" s="21" t="str">
        <f>F16</f>
        <v>okrajová časť obce Bojná</v>
      </c>
      <c r="I125" s="23" t="s">
        <v>21</v>
      </c>
      <c r="J125" s="51" t="str">
        <f>IF(J16="","",J16)</f>
        <v>19. 6. 2024</v>
      </c>
      <c r="L125" s="28"/>
    </row>
    <row r="126" spans="2:12" s="1" customFormat="1" ht="6.9" customHeight="1">
      <c r="B126" s="28"/>
      <c r="L126" s="28"/>
    </row>
    <row r="127" spans="2:12" s="1" customFormat="1" ht="40.049999999999997" customHeight="1">
      <c r="B127" s="28"/>
      <c r="C127" s="23" t="s">
        <v>23</v>
      </c>
      <c r="F127" s="21" t="str">
        <f>E19</f>
        <v>Obec Bojná, 201 Bojná, 956 01 Bojná</v>
      </c>
      <c r="I127" s="23" t="s">
        <v>29</v>
      </c>
      <c r="J127" s="26" t="str">
        <f>E25</f>
        <v>Projekt design s.r.o., Brezová 89/1B, Tovarníky</v>
      </c>
      <c r="L127" s="28"/>
    </row>
    <row r="128" spans="2:12" s="1" customFormat="1" ht="40.049999999999997" customHeight="1">
      <c r="B128" s="28"/>
      <c r="C128" s="23" t="s">
        <v>27</v>
      </c>
      <c r="F128" s="21" t="str">
        <f>IF(E22="","",E22)</f>
        <v>Vyplň údaj</v>
      </c>
      <c r="I128" s="23" t="s">
        <v>32</v>
      </c>
      <c r="J128" s="26" t="str">
        <f>E28</f>
        <v>Projekt design s.r.o., Brezová 89/1B, Tovarníky</v>
      </c>
      <c r="L128" s="28"/>
    </row>
    <row r="129" spans="2:65" s="1" customFormat="1" ht="10.35" customHeight="1">
      <c r="B129" s="28"/>
      <c r="L129" s="28"/>
    </row>
    <row r="130" spans="2:65" s="10" customFormat="1" ht="29.25" customHeight="1">
      <c r="B130" s="118"/>
      <c r="C130" s="119" t="s">
        <v>304</v>
      </c>
      <c r="D130" s="120" t="s">
        <v>60</v>
      </c>
      <c r="E130" s="120" t="s">
        <v>56</v>
      </c>
      <c r="F130" s="120" t="s">
        <v>7531</v>
      </c>
      <c r="G130" s="120" t="s">
        <v>305</v>
      </c>
      <c r="H130" s="120" t="s">
        <v>306</v>
      </c>
      <c r="I130" s="120" t="s">
        <v>307</v>
      </c>
      <c r="J130" s="121" t="s">
        <v>295</v>
      </c>
      <c r="K130" s="122" t="s">
        <v>308</v>
      </c>
      <c r="L130" s="118"/>
      <c r="M130" s="58" t="s">
        <v>1</v>
      </c>
      <c r="N130" s="59" t="s">
        <v>39</v>
      </c>
      <c r="O130" s="59" t="s">
        <v>309</v>
      </c>
      <c r="P130" s="59" t="s">
        <v>310</v>
      </c>
      <c r="Q130" s="59" t="s">
        <v>311</v>
      </c>
      <c r="R130" s="59" t="s">
        <v>312</v>
      </c>
      <c r="S130" s="59" t="s">
        <v>313</v>
      </c>
      <c r="T130" s="60" t="s">
        <v>314</v>
      </c>
    </row>
    <row r="131" spans="2:65" s="1" customFormat="1" ht="22.8" customHeight="1">
      <c r="B131" s="28"/>
      <c r="C131" s="63" t="s">
        <v>296</v>
      </c>
      <c r="J131" s="123">
        <f>BK131</f>
        <v>0</v>
      </c>
      <c r="L131" s="28"/>
      <c r="M131" s="61"/>
      <c r="N131" s="52"/>
      <c r="O131" s="52"/>
      <c r="P131" s="124">
        <f>P132+P168</f>
        <v>0</v>
      </c>
      <c r="Q131" s="52"/>
      <c r="R131" s="124">
        <f>R132+R168</f>
        <v>3216.7304926999996</v>
      </c>
      <c r="S131" s="52"/>
      <c r="T131" s="125">
        <f>T132+T168</f>
        <v>0</v>
      </c>
      <c r="AT131" s="13" t="s">
        <v>74</v>
      </c>
      <c r="AU131" s="13" t="s">
        <v>297</v>
      </c>
      <c r="BK131" s="126">
        <f>BK132+BK168</f>
        <v>0</v>
      </c>
    </row>
    <row r="132" spans="2:65" s="11" customFormat="1" ht="25.95" customHeight="1">
      <c r="B132" s="127"/>
      <c r="D132" s="128" t="s">
        <v>74</v>
      </c>
      <c r="E132" s="129" t="s">
        <v>315</v>
      </c>
      <c r="F132" s="129" t="s">
        <v>316</v>
      </c>
      <c r="I132" s="130"/>
      <c r="J132" s="131">
        <f>BK132</f>
        <v>0</v>
      </c>
      <c r="L132" s="127"/>
      <c r="M132" s="132"/>
      <c r="P132" s="133">
        <f>P133+P147+P150+P163+P166</f>
        <v>0</v>
      </c>
      <c r="R132" s="133">
        <f>R133+R147+R150+R163+R166</f>
        <v>3216.7304926999996</v>
      </c>
      <c r="T132" s="134">
        <f>T133+T147+T150+T163+T166</f>
        <v>0</v>
      </c>
      <c r="AR132" s="128" t="s">
        <v>82</v>
      </c>
      <c r="AT132" s="135" t="s">
        <v>74</v>
      </c>
      <c r="AU132" s="135" t="s">
        <v>75</v>
      </c>
      <c r="AY132" s="128" t="s">
        <v>317</v>
      </c>
      <c r="BK132" s="136">
        <f>BK133+BK147+BK150+BK163+BK166</f>
        <v>0</v>
      </c>
    </row>
    <row r="133" spans="2:65" s="11" customFormat="1" ht="22.8" customHeight="1">
      <c r="B133" s="127"/>
      <c r="D133" s="128" t="s">
        <v>74</v>
      </c>
      <c r="E133" s="137" t="s">
        <v>82</v>
      </c>
      <c r="F133" s="137" t="s">
        <v>2637</v>
      </c>
      <c r="I133" s="130"/>
      <c r="J133" s="138">
        <f>BK133</f>
        <v>0</v>
      </c>
      <c r="L133" s="127"/>
      <c r="M133" s="132"/>
      <c r="P133" s="133">
        <f>SUM(P134:P146)</f>
        <v>0</v>
      </c>
      <c r="R133" s="133">
        <f>SUM(R134:R146)</f>
        <v>0</v>
      </c>
      <c r="T133" s="134">
        <f>SUM(T134:T146)</f>
        <v>0</v>
      </c>
      <c r="AR133" s="128" t="s">
        <v>82</v>
      </c>
      <c r="AT133" s="135" t="s">
        <v>74</v>
      </c>
      <c r="AU133" s="135" t="s">
        <v>82</v>
      </c>
      <c r="AY133" s="128" t="s">
        <v>317</v>
      </c>
      <c r="BK133" s="136">
        <f>SUM(BK134:BK146)</f>
        <v>0</v>
      </c>
    </row>
    <row r="134" spans="2:65" s="1" customFormat="1" ht="24.15" customHeight="1">
      <c r="B134" s="139"/>
      <c r="C134" s="140" t="s">
        <v>82</v>
      </c>
      <c r="D134" s="140" t="s">
        <v>319</v>
      </c>
      <c r="E134" s="141" t="s">
        <v>324</v>
      </c>
      <c r="F134" s="142" t="s">
        <v>325</v>
      </c>
      <c r="G134" s="143" t="s">
        <v>322</v>
      </c>
      <c r="H134" s="144">
        <v>1621.991</v>
      </c>
      <c r="I134" s="145"/>
      <c r="J134" s="146">
        <f t="shared" ref="J134:J146" si="0">ROUND(I134*H134,2)</f>
        <v>0</v>
      </c>
      <c r="K134" s="147"/>
      <c r="L134" s="28"/>
      <c r="M134" s="148" t="s">
        <v>1</v>
      </c>
      <c r="N134" s="149" t="s">
        <v>41</v>
      </c>
      <c r="P134" s="150">
        <f t="shared" ref="P134:P146" si="1">O134*H134</f>
        <v>0</v>
      </c>
      <c r="Q134" s="150">
        <v>0</v>
      </c>
      <c r="R134" s="150">
        <f t="shared" ref="R134:R146" si="2">Q134*H134</f>
        <v>0</v>
      </c>
      <c r="S134" s="150">
        <v>0</v>
      </c>
      <c r="T134" s="151">
        <f t="shared" ref="T134:T146" si="3">S134*H134</f>
        <v>0</v>
      </c>
      <c r="AR134" s="152" t="s">
        <v>259</v>
      </c>
      <c r="AT134" s="152" t="s">
        <v>319</v>
      </c>
      <c r="AU134" s="152" t="s">
        <v>87</v>
      </c>
      <c r="AY134" s="13" t="s">
        <v>317</v>
      </c>
      <c r="BE134" s="153">
        <f t="shared" ref="BE134:BE146" si="4">IF(N134="základná",J134,0)</f>
        <v>0</v>
      </c>
      <c r="BF134" s="153">
        <f t="shared" ref="BF134:BF146" si="5">IF(N134="znížená",J134,0)</f>
        <v>0</v>
      </c>
      <c r="BG134" s="153">
        <f t="shared" ref="BG134:BG146" si="6">IF(N134="zákl. prenesená",J134,0)</f>
        <v>0</v>
      </c>
      <c r="BH134" s="153">
        <f t="shared" ref="BH134:BH146" si="7">IF(N134="zníž. prenesená",J134,0)</f>
        <v>0</v>
      </c>
      <c r="BI134" s="153">
        <f t="shared" ref="BI134:BI146" si="8">IF(N134="nulová",J134,0)</f>
        <v>0</v>
      </c>
      <c r="BJ134" s="13" t="s">
        <v>87</v>
      </c>
      <c r="BK134" s="153">
        <f t="shared" ref="BK134:BK146" si="9">ROUND(I134*H134,2)</f>
        <v>0</v>
      </c>
      <c r="BL134" s="13" t="s">
        <v>259</v>
      </c>
      <c r="BM134" s="152" t="s">
        <v>3747</v>
      </c>
    </row>
    <row r="135" spans="2:65" s="1" customFormat="1" ht="24.15" customHeight="1">
      <c r="B135" s="139"/>
      <c r="C135" s="140" t="s">
        <v>87</v>
      </c>
      <c r="D135" s="140" t="s">
        <v>319</v>
      </c>
      <c r="E135" s="141" t="s">
        <v>327</v>
      </c>
      <c r="F135" s="142" t="s">
        <v>328</v>
      </c>
      <c r="G135" s="143" t="s">
        <v>322</v>
      </c>
      <c r="H135" s="144">
        <v>810.99599999999998</v>
      </c>
      <c r="I135" s="145"/>
      <c r="J135" s="146">
        <f t="shared" si="0"/>
        <v>0</v>
      </c>
      <c r="K135" s="147"/>
      <c r="L135" s="28"/>
      <c r="M135" s="148" t="s">
        <v>1</v>
      </c>
      <c r="N135" s="149" t="s">
        <v>41</v>
      </c>
      <c r="P135" s="150">
        <f t="shared" si="1"/>
        <v>0</v>
      </c>
      <c r="Q135" s="150">
        <v>0</v>
      </c>
      <c r="R135" s="150">
        <f t="shared" si="2"/>
        <v>0</v>
      </c>
      <c r="S135" s="150">
        <v>0</v>
      </c>
      <c r="T135" s="151">
        <f t="shared" si="3"/>
        <v>0</v>
      </c>
      <c r="AR135" s="152" t="s">
        <v>259</v>
      </c>
      <c r="AT135" s="152" t="s">
        <v>319</v>
      </c>
      <c r="AU135" s="152" t="s">
        <v>87</v>
      </c>
      <c r="AY135" s="13" t="s">
        <v>317</v>
      </c>
      <c r="BE135" s="153">
        <f t="shared" si="4"/>
        <v>0</v>
      </c>
      <c r="BF135" s="153">
        <f t="shared" si="5"/>
        <v>0</v>
      </c>
      <c r="BG135" s="153">
        <f t="shared" si="6"/>
        <v>0</v>
      </c>
      <c r="BH135" s="153">
        <f t="shared" si="7"/>
        <v>0</v>
      </c>
      <c r="BI135" s="153">
        <f t="shared" si="8"/>
        <v>0</v>
      </c>
      <c r="BJ135" s="13" t="s">
        <v>87</v>
      </c>
      <c r="BK135" s="153">
        <f t="shared" si="9"/>
        <v>0</v>
      </c>
      <c r="BL135" s="13" t="s">
        <v>259</v>
      </c>
      <c r="BM135" s="152" t="s">
        <v>3748</v>
      </c>
    </row>
    <row r="136" spans="2:65" s="1" customFormat="1" ht="37.799999999999997" customHeight="1">
      <c r="B136" s="139"/>
      <c r="C136" s="140" t="s">
        <v>92</v>
      </c>
      <c r="D136" s="140" t="s">
        <v>319</v>
      </c>
      <c r="E136" s="141" t="s">
        <v>365</v>
      </c>
      <c r="F136" s="142" t="s">
        <v>366</v>
      </c>
      <c r="G136" s="143" t="s">
        <v>322</v>
      </c>
      <c r="H136" s="144">
        <v>1459.4159999999999</v>
      </c>
      <c r="I136" s="145"/>
      <c r="J136" s="146">
        <f t="shared" si="0"/>
        <v>0</v>
      </c>
      <c r="K136" s="147"/>
      <c r="L136" s="28"/>
      <c r="M136" s="148" t="s">
        <v>1</v>
      </c>
      <c r="N136" s="149" t="s">
        <v>41</v>
      </c>
      <c r="P136" s="150">
        <f t="shared" si="1"/>
        <v>0</v>
      </c>
      <c r="Q136" s="150">
        <v>0</v>
      </c>
      <c r="R136" s="150">
        <f t="shared" si="2"/>
        <v>0</v>
      </c>
      <c r="S136" s="150">
        <v>0</v>
      </c>
      <c r="T136" s="151">
        <f t="shared" si="3"/>
        <v>0</v>
      </c>
      <c r="AR136" s="152" t="s">
        <v>259</v>
      </c>
      <c r="AT136" s="152" t="s">
        <v>319</v>
      </c>
      <c r="AU136" s="152" t="s">
        <v>87</v>
      </c>
      <c r="AY136" s="13" t="s">
        <v>317</v>
      </c>
      <c r="BE136" s="153">
        <f t="shared" si="4"/>
        <v>0</v>
      </c>
      <c r="BF136" s="153">
        <f t="shared" si="5"/>
        <v>0</v>
      </c>
      <c r="BG136" s="153">
        <f t="shared" si="6"/>
        <v>0</v>
      </c>
      <c r="BH136" s="153">
        <f t="shared" si="7"/>
        <v>0</v>
      </c>
      <c r="BI136" s="153">
        <f t="shared" si="8"/>
        <v>0</v>
      </c>
      <c r="BJ136" s="13" t="s">
        <v>87</v>
      </c>
      <c r="BK136" s="153">
        <f t="shared" si="9"/>
        <v>0</v>
      </c>
      <c r="BL136" s="13" t="s">
        <v>259</v>
      </c>
      <c r="BM136" s="152" t="s">
        <v>3749</v>
      </c>
    </row>
    <row r="137" spans="2:65" s="1" customFormat="1" ht="44.25" customHeight="1">
      <c r="B137" s="139"/>
      <c r="C137" s="140" t="s">
        <v>259</v>
      </c>
      <c r="D137" s="140" t="s">
        <v>319</v>
      </c>
      <c r="E137" s="141" t="s">
        <v>3750</v>
      </c>
      <c r="F137" s="142" t="s">
        <v>3751</v>
      </c>
      <c r="G137" s="143" t="s">
        <v>322</v>
      </c>
      <c r="H137" s="144">
        <v>35025.983999999997</v>
      </c>
      <c r="I137" s="145"/>
      <c r="J137" s="146">
        <f t="shared" si="0"/>
        <v>0</v>
      </c>
      <c r="K137" s="147"/>
      <c r="L137" s="28"/>
      <c r="M137" s="148" t="s">
        <v>1</v>
      </c>
      <c r="N137" s="149" t="s">
        <v>41</v>
      </c>
      <c r="P137" s="150">
        <f t="shared" si="1"/>
        <v>0</v>
      </c>
      <c r="Q137" s="150">
        <v>0</v>
      </c>
      <c r="R137" s="150">
        <f t="shared" si="2"/>
        <v>0</v>
      </c>
      <c r="S137" s="150">
        <v>0</v>
      </c>
      <c r="T137" s="151">
        <f t="shared" si="3"/>
        <v>0</v>
      </c>
      <c r="AR137" s="152" t="s">
        <v>259</v>
      </c>
      <c r="AT137" s="152" t="s">
        <v>319</v>
      </c>
      <c r="AU137" s="152" t="s">
        <v>87</v>
      </c>
      <c r="AY137" s="13" t="s">
        <v>317</v>
      </c>
      <c r="BE137" s="153">
        <f t="shared" si="4"/>
        <v>0</v>
      </c>
      <c r="BF137" s="153">
        <f t="shared" si="5"/>
        <v>0</v>
      </c>
      <c r="BG137" s="153">
        <f t="shared" si="6"/>
        <v>0</v>
      </c>
      <c r="BH137" s="153">
        <f t="shared" si="7"/>
        <v>0</v>
      </c>
      <c r="BI137" s="153">
        <f t="shared" si="8"/>
        <v>0</v>
      </c>
      <c r="BJ137" s="13" t="s">
        <v>87</v>
      </c>
      <c r="BK137" s="153">
        <f t="shared" si="9"/>
        <v>0</v>
      </c>
      <c r="BL137" s="13" t="s">
        <v>259</v>
      </c>
      <c r="BM137" s="152" t="s">
        <v>3752</v>
      </c>
    </row>
    <row r="138" spans="2:65" s="1" customFormat="1" ht="21.75" customHeight="1">
      <c r="B138" s="139"/>
      <c r="C138" s="140" t="s">
        <v>262</v>
      </c>
      <c r="D138" s="140" t="s">
        <v>319</v>
      </c>
      <c r="E138" s="141" t="s">
        <v>2659</v>
      </c>
      <c r="F138" s="142" t="s">
        <v>2660</v>
      </c>
      <c r="G138" s="143" t="s">
        <v>322</v>
      </c>
      <c r="H138" s="144">
        <v>152.25</v>
      </c>
      <c r="I138" s="145"/>
      <c r="J138" s="146">
        <f t="shared" si="0"/>
        <v>0</v>
      </c>
      <c r="K138" s="147"/>
      <c r="L138" s="28"/>
      <c r="M138" s="148" t="s">
        <v>1</v>
      </c>
      <c r="N138" s="149" t="s">
        <v>41</v>
      </c>
      <c r="P138" s="150">
        <f t="shared" si="1"/>
        <v>0</v>
      </c>
      <c r="Q138" s="150">
        <v>0</v>
      </c>
      <c r="R138" s="150">
        <f t="shared" si="2"/>
        <v>0</v>
      </c>
      <c r="S138" s="150">
        <v>0</v>
      </c>
      <c r="T138" s="151">
        <f t="shared" si="3"/>
        <v>0</v>
      </c>
      <c r="AR138" s="152" t="s">
        <v>259</v>
      </c>
      <c r="AT138" s="152" t="s">
        <v>319</v>
      </c>
      <c r="AU138" s="152" t="s">
        <v>87</v>
      </c>
      <c r="AY138" s="13" t="s">
        <v>317</v>
      </c>
      <c r="BE138" s="153">
        <f t="shared" si="4"/>
        <v>0</v>
      </c>
      <c r="BF138" s="153">
        <f t="shared" si="5"/>
        <v>0</v>
      </c>
      <c r="BG138" s="153">
        <f t="shared" si="6"/>
        <v>0</v>
      </c>
      <c r="BH138" s="153">
        <f t="shared" si="7"/>
        <v>0</v>
      </c>
      <c r="BI138" s="153">
        <f t="shared" si="8"/>
        <v>0</v>
      </c>
      <c r="BJ138" s="13" t="s">
        <v>87</v>
      </c>
      <c r="BK138" s="153">
        <f t="shared" si="9"/>
        <v>0</v>
      </c>
      <c r="BL138" s="13" t="s">
        <v>259</v>
      </c>
      <c r="BM138" s="152" t="s">
        <v>3753</v>
      </c>
    </row>
    <row r="139" spans="2:65" s="1" customFormat="1" ht="24.15" customHeight="1">
      <c r="B139" s="139"/>
      <c r="C139" s="140" t="s">
        <v>265</v>
      </c>
      <c r="D139" s="140" t="s">
        <v>319</v>
      </c>
      <c r="E139" s="141" t="s">
        <v>339</v>
      </c>
      <c r="F139" s="142" t="s">
        <v>340</v>
      </c>
      <c r="G139" s="143" t="s">
        <v>322</v>
      </c>
      <c r="H139" s="144">
        <v>1459.4159999999999</v>
      </c>
      <c r="I139" s="145"/>
      <c r="J139" s="146">
        <f t="shared" si="0"/>
        <v>0</v>
      </c>
      <c r="K139" s="147"/>
      <c r="L139" s="28"/>
      <c r="M139" s="148" t="s">
        <v>1</v>
      </c>
      <c r="N139" s="149" t="s">
        <v>41</v>
      </c>
      <c r="P139" s="150">
        <f t="shared" si="1"/>
        <v>0</v>
      </c>
      <c r="Q139" s="150">
        <v>0</v>
      </c>
      <c r="R139" s="150">
        <f t="shared" si="2"/>
        <v>0</v>
      </c>
      <c r="S139" s="150">
        <v>0</v>
      </c>
      <c r="T139" s="151">
        <f t="shared" si="3"/>
        <v>0</v>
      </c>
      <c r="AR139" s="152" t="s">
        <v>259</v>
      </c>
      <c r="AT139" s="152" t="s">
        <v>319</v>
      </c>
      <c r="AU139" s="152" t="s">
        <v>87</v>
      </c>
      <c r="AY139" s="13" t="s">
        <v>317</v>
      </c>
      <c r="BE139" s="153">
        <f t="shared" si="4"/>
        <v>0</v>
      </c>
      <c r="BF139" s="153">
        <f t="shared" si="5"/>
        <v>0</v>
      </c>
      <c r="BG139" s="153">
        <f t="shared" si="6"/>
        <v>0</v>
      </c>
      <c r="BH139" s="153">
        <f t="shared" si="7"/>
        <v>0</v>
      </c>
      <c r="BI139" s="153">
        <f t="shared" si="8"/>
        <v>0</v>
      </c>
      <c r="BJ139" s="13" t="s">
        <v>87</v>
      </c>
      <c r="BK139" s="153">
        <f t="shared" si="9"/>
        <v>0</v>
      </c>
      <c r="BL139" s="13" t="s">
        <v>259</v>
      </c>
      <c r="BM139" s="152" t="s">
        <v>3754</v>
      </c>
    </row>
    <row r="140" spans="2:65" s="1" customFormat="1" ht="21.75" customHeight="1">
      <c r="B140" s="139"/>
      <c r="C140" s="140" t="s">
        <v>268</v>
      </c>
      <c r="D140" s="140" t="s">
        <v>319</v>
      </c>
      <c r="E140" s="141" t="s">
        <v>345</v>
      </c>
      <c r="F140" s="142" t="s">
        <v>346</v>
      </c>
      <c r="G140" s="143" t="s">
        <v>322</v>
      </c>
      <c r="H140" s="144">
        <v>1459.4159999999999</v>
      </c>
      <c r="I140" s="145"/>
      <c r="J140" s="146">
        <f t="shared" si="0"/>
        <v>0</v>
      </c>
      <c r="K140" s="147"/>
      <c r="L140" s="28"/>
      <c r="M140" s="148" t="s">
        <v>1</v>
      </c>
      <c r="N140" s="149" t="s">
        <v>41</v>
      </c>
      <c r="P140" s="150">
        <f t="shared" si="1"/>
        <v>0</v>
      </c>
      <c r="Q140" s="150">
        <v>0</v>
      </c>
      <c r="R140" s="150">
        <f t="shared" si="2"/>
        <v>0</v>
      </c>
      <c r="S140" s="150">
        <v>0</v>
      </c>
      <c r="T140" s="151">
        <f t="shared" si="3"/>
        <v>0</v>
      </c>
      <c r="AR140" s="152" t="s">
        <v>259</v>
      </c>
      <c r="AT140" s="152" t="s">
        <v>319</v>
      </c>
      <c r="AU140" s="152" t="s">
        <v>87</v>
      </c>
      <c r="AY140" s="13" t="s">
        <v>317</v>
      </c>
      <c r="BE140" s="153">
        <f t="shared" si="4"/>
        <v>0</v>
      </c>
      <c r="BF140" s="153">
        <f t="shared" si="5"/>
        <v>0</v>
      </c>
      <c r="BG140" s="153">
        <f t="shared" si="6"/>
        <v>0</v>
      </c>
      <c r="BH140" s="153">
        <f t="shared" si="7"/>
        <v>0</v>
      </c>
      <c r="BI140" s="153">
        <f t="shared" si="8"/>
        <v>0</v>
      </c>
      <c r="BJ140" s="13" t="s">
        <v>87</v>
      </c>
      <c r="BK140" s="153">
        <f t="shared" si="9"/>
        <v>0</v>
      </c>
      <c r="BL140" s="13" t="s">
        <v>259</v>
      </c>
      <c r="BM140" s="152" t="s">
        <v>3755</v>
      </c>
    </row>
    <row r="141" spans="2:65" s="1" customFormat="1" ht="24.15" customHeight="1">
      <c r="B141" s="139"/>
      <c r="C141" s="140" t="s">
        <v>271</v>
      </c>
      <c r="D141" s="140" t="s">
        <v>319</v>
      </c>
      <c r="E141" s="141" t="s">
        <v>2662</v>
      </c>
      <c r="F141" s="142" t="s">
        <v>2663</v>
      </c>
      <c r="G141" s="143" t="s">
        <v>356</v>
      </c>
      <c r="H141" s="144">
        <v>2626.9490000000001</v>
      </c>
      <c r="I141" s="145"/>
      <c r="J141" s="146">
        <f t="shared" si="0"/>
        <v>0</v>
      </c>
      <c r="K141" s="147"/>
      <c r="L141" s="28"/>
      <c r="M141" s="148" t="s">
        <v>1</v>
      </c>
      <c r="N141" s="149" t="s">
        <v>41</v>
      </c>
      <c r="P141" s="150">
        <f t="shared" si="1"/>
        <v>0</v>
      </c>
      <c r="Q141" s="150">
        <v>0</v>
      </c>
      <c r="R141" s="150">
        <f t="shared" si="2"/>
        <v>0</v>
      </c>
      <c r="S141" s="150">
        <v>0</v>
      </c>
      <c r="T141" s="151">
        <f t="shared" si="3"/>
        <v>0</v>
      </c>
      <c r="AR141" s="152" t="s">
        <v>259</v>
      </c>
      <c r="AT141" s="152" t="s">
        <v>319</v>
      </c>
      <c r="AU141" s="152" t="s">
        <v>87</v>
      </c>
      <c r="AY141" s="13" t="s">
        <v>317</v>
      </c>
      <c r="BE141" s="153">
        <f t="shared" si="4"/>
        <v>0</v>
      </c>
      <c r="BF141" s="153">
        <f t="shared" si="5"/>
        <v>0</v>
      </c>
      <c r="BG141" s="153">
        <f t="shared" si="6"/>
        <v>0</v>
      </c>
      <c r="BH141" s="153">
        <f t="shared" si="7"/>
        <v>0</v>
      </c>
      <c r="BI141" s="153">
        <f t="shared" si="8"/>
        <v>0</v>
      </c>
      <c r="BJ141" s="13" t="s">
        <v>87</v>
      </c>
      <c r="BK141" s="153">
        <f t="shared" si="9"/>
        <v>0</v>
      </c>
      <c r="BL141" s="13" t="s">
        <v>259</v>
      </c>
      <c r="BM141" s="152" t="s">
        <v>3756</v>
      </c>
    </row>
    <row r="142" spans="2:65" s="1" customFormat="1" ht="24.15" customHeight="1">
      <c r="B142" s="139"/>
      <c r="C142" s="140" t="s">
        <v>274</v>
      </c>
      <c r="D142" s="140" t="s">
        <v>319</v>
      </c>
      <c r="E142" s="141" t="s">
        <v>3757</v>
      </c>
      <c r="F142" s="142" t="s">
        <v>3758</v>
      </c>
      <c r="G142" s="143" t="s">
        <v>375</v>
      </c>
      <c r="H142" s="144">
        <v>57.5</v>
      </c>
      <c r="I142" s="145"/>
      <c r="J142" s="146">
        <f t="shared" si="0"/>
        <v>0</v>
      </c>
      <c r="K142" s="147"/>
      <c r="L142" s="28"/>
      <c r="M142" s="148" t="s">
        <v>1</v>
      </c>
      <c r="N142" s="149" t="s">
        <v>41</v>
      </c>
      <c r="P142" s="150">
        <f t="shared" si="1"/>
        <v>0</v>
      </c>
      <c r="Q142" s="150">
        <v>0</v>
      </c>
      <c r="R142" s="150">
        <f t="shared" si="2"/>
        <v>0</v>
      </c>
      <c r="S142" s="150">
        <v>0</v>
      </c>
      <c r="T142" s="151">
        <f t="shared" si="3"/>
        <v>0</v>
      </c>
      <c r="AR142" s="152" t="s">
        <v>259</v>
      </c>
      <c r="AT142" s="152" t="s">
        <v>319</v>
      </c>
      <c r="AU142" s="152" t="s">
        <v>87</v>
      </c>
      <c r="AY142" s="13" t="s">
        <v>317</v>
      </c>
      <c r="BE142" s="153">
        <f t="shared" si="4"/>
        <v>0</v>
      </c>
      <c r="BF142" s="153">
        <f t="shared" si="5"/>
        <v>0</v>
      </c>
      <c r="BG142" s="153">
        <f t="shared" si="6"/>
        <v>0</v>
      </c>
      <c r="BH142" s="153">
        <f t="shared" si="7"/>
        <v>0</v>
      </c>
      <c r="BI142" s="153">
        <f t="shared" si="8"/>
        <v>0</v>
      </c>
      <c r="BJ142" s="13" t="s">
        <v>87</v>
      </c>
      <c r="BK142" s="153">
        <f t="shared" si="9"/>
        <v>0</v>
      </c>
      <c r="BL142" s="13" t="s">
        <v>259</v>
      </c>
      <c r="BM142" s="152" t="s">
        <v>3759</v>
      </c>
    </row>
    <row r="143" spans="2:65" s="1" customFormat="1" ht="24.15" customHeight="1">
      <c r="B143" s="139"/>
      <c r="C143" s="140" t="s">
        <v>277</v>
      </c>
      <c r="D143" s="140" t="s">
        <v>319</v>
      </c>
      <c r="E143" s="141" t="s">
        <v>3760</v>
      </c>
      <c r="F143" s="142" t="s">
        <v>3761</v>
      </c>
      <c r="G143" s="143" t="s">
        <v>375</v>
      </c>
      <c r="H143" s="144">
        <v>494</v>
      </c>
      <c r="I143" s="145"/>
      <c r="J143" s="146">
        <f t="shared" si="0"/>
        <v>0</v>
      </c>
      <c r="K143" s="147"/>
      <c r="L143" s="28"/>
      <c r="M143" s="148" t="s">
        <v>1</v>
      </c>
      <c r="N143" s="149" t="s">
        <v>41</v>
      </c>
      <c r="P143" s="150">
        <f t="shared" si="1"/>
        <v>0</v>
      </c>
      <c r="Q143" s="150">
        <v>0</v>
      </c>
      <c r="R143" s="150">
        <f t="shared" si="2"/>
        <v>0</v>
      </c>
      <c r="S143" s="150">
        <v>0</v>
      </c>
      <c r="T143" s="151">
        <f t="shared" si="3"/>
        <v>0</v>
      </c>
      <c r="AR143" s="152" t="s">
        <v>259</v>
      </c>
      <c r="AT143" s="152" t="s">
        <v>319</v>
      </c>
      <c r="AU143" s="152" t="s">
        <v>87</v>
      </c>
      <c r="AY143" s="13" t="s">
        <v>317</v>
      </c>
      <c r="BE143" s="153">
        <f t="shared" si="4"/>
        <v>0</v>
      </c>
      <c r="BF143" s="153">
        <f t="shared" si="5"/>
        <v>0</v>
      </c>
      <c r="BG143" s="153">
        <f t="shared" si="6"/>
        <v>0</v>
      </c>
      <c r="BH143" s="153">
        <f t="shared" si="7"/>
        <v>0</v>
      </c>
      <c r="BI143" s="153">
        <f t="shared" si="8"/>
        <v>0</v>
      </c>
      <c r="BJ143" s="13" t="s">
        <v>87</v>
      </c>
      <c r="BK143" s="153">
        <f t="shared" si="9"/>
        <v>0</v>
      </c>
      <c r="BL143" s="13" t="s">
        <v>259</v>
      </c>
      <c r="BM143" s="152" t="s">
        <v>3762</v>
      </c>
    </row>
    <row r="144" spans="2:65" s="1" customFormat="1" ht="33" customHeight="1">
      <c r="B144" s="139"/>
      <c r="C144" s="140" t="s">
        <v>280</v>
      </c>
      <c r="D144" s="140" t="s">
        <v>319</v>
      </c>
      <c r="E144" s="141" t="s">
        <v>3763</v>
      </c>
      <c r="F144" s="142" t="s">
        <v>2694</v>
      </c>
      <c r="G144" s="143" t="s">
        <v>452</v>
      </c>
      <c r="H144" s="144">
        <v>1976</v>
      </c>
      <c r="I144" s="145"/>
      <c r="J144" s="146">
        <f t="shared" si="0"/>
        <v>0</v>
      </c>
      <c r="K144" s="147"/>
      <c r="L144" s="28"/>
      <c r="M144" s="148" t="s">
        <v>1</v>
      </c>
      <c r="N144" s="149" t="s">
        <v>41</v>
      </c>
      <c r="P144" s="150">
        <f t="shared" si="1"/>
        <v>0</v>
      </c>
      <c r="Q144" s="150">
        <v>0</v>
      </c>
      <c r="R144" s="150">
        <f t="shared" si="2"/>
        <v>0</v>
      </c>
      <c r="S144" s="150">
        <v>0</v>
      </c>
      <c r="T144" s="151">
        <f t="shared" si="3"/>
        <v>0</v>
      </c>
      <c r="AR144" s="152" t="s">
        <v>259</v>
      </c>
      <c r="AT144" s="152" t="s">
        <v>319</v>
      </c>
      <c r="AU144" s="152" t="s">
        <v>87</v>
      </c>
      <c r="AY144" s="13" t="s">
        <v>317</v>
      </c>
      <c r="BE144" s="153">
        <f t="shared" si="4"/>
        <v>0</v>
      </c>
      <c r="BF144" s="153">
        <f t="shared" si="5"/>
        <v>0</v>
      </c>
      <c r="BG144" s="153">
        <f t="shared" si="6"/>
        <v>0</v>
      </c>
      <c r="BH144" s="153">
        <f t="shared" si="7"/>
        <v>0</v>
      </c>
      <c r="BI144" s="153">
        <f t="shared" si="8"/>
        <v>0</v>
      </c>
      <c r="BJ144" s="13" t="s">
        <v>87</v>
      </c>
      <c r="BK144" s="153">
        <f t="shared" si="9"/>
        <v>0</v>
      </c>
      <c r="BL144" s="13" t="s">
        <v>259</v>
      </c>
      <c r="BM144" s="152" t="s">
        <v>3764</v>
      </c>
    </row>
    <row r="145" spans="2:65" s="1" customFormat="1" ht="24.15" customHeight="1">
      <c r="B145" s="139"/>
      <c r="C145" s="154" t="s">
        <v>358</v>
      </c>
      <c r="D145" s="154" t="s">
        <v>353</v>
      </c>
      <c r="E145" s="155" t="s">
        <v>2699</v>
      </c>
      <c r="F145" s="156" t="s">
        <v>3765</v>
      </c>
      <c r="G145" s="157" t="s">
        <v>433</v>
      </c>
      <c r="H145" s="158">
        <v>2035.28</v>
      </c>
      <c r="I145" s="159"/>
      <c r="J145" s="160">
        <f t="shared" si="0"/>
        <v>0</v>
      </c>
      <c r="K145" s="161"/>
      <c r="L145" s="162"/>
      <c r="M145" s="163" t="s">
        <v>1</v>
      </c>
      <c r="N145" s="164" t="s">
        <v>41</v>
      </c>
      <c r="P145" s="150">
        <f t="shared" si="1"/>
        <v>0</v>
      </c>
      <c r="Q145" s="150">
        <v>0</v>
      </c>
      <c r="R145" s="150">
        <f t="shared" si="2"/>
        <v>0</v>
      </c>
      <c r="S145" s="150">
        <v>0</v>
      </c>
      <c r="T145" s="151">
        <f t="shared" si="3"/>
        <v>0</v>
      </c>
      <c r="AR145" s="152" t="s">
        <v>271</v>
      </c>
      <c r="AT145" s="152" t="s">
        <v>353</v>
      </c>
      <c r="AU145" s="152" t="s">
        <v>87</v>
      </c>
      <c r="AY145" s="13" t="s">
        <v>317</v>
      </c>
      <c r="BE145" s="153">
        <f t="shared" si="4"/>
        <v>0</v>
      </c>
      <c r="BF145" s="153">
        <f t="shared" si="5"/>
        <v>0</v>
      </c>
      <c r="BG145" s="153">
        <f t="shared" si="6"/>
        <v>0</v>
      </c>
      <c r="BH145" s="153">
        <f t="shared" si="7"/>
        <v>0</v>
      </c>
      <c r="BI145" s="153">
        <f t="shared" si="8"/>
        <v>0</v>
      </c>
      <c r="BJ145" s="13" t="s">
        <v>87</v>
      </c>
      <c r="BK145" s="153">
        <f t="shared" si="9"/>
        <v>0</v>
      </c>
      <c r="BL145" s="13" t="s">
        <v>259</v>
      </c>
      <c r="BM145" s="152" t="s">
        <v>3766</v>
      </c>
    </row>
    <row r="146" spans="2:65" s="1" customFormat="1" ht="24.15" customHeight="1">
      <c r="B146" s="139"/>
      <c r="C146" s="154" t="s">
        <v>362</v>
      </c>
      <c r="D146" s="154" t="s">
        <v>353</v>
      </c>
      <c r="E146" s="155" t="s">
        <v>2696</v>
      </c>
      <c r="F146" s="156" t="s">
        <v>2697</v>
      </c>
      <c r="G146" s="157" t="s">
        <v>433</v>
      </c>
      <c r="H146" s="158">
        <v>9880</v>
      </c>
      <c r="I146" s="159"/>
      <c r="J146" s="160">
        <f t="shared" si="0"/>
        <v>0</v>
      </c>
      <c r="K146" s="161"/>
      <c r="L146" s="162"/>
      <c r="M146" s="163" t="s">
        <v>1</v>
      </c>
      <c r="N146" s="164" t="s">
        <v>41</v>
      </c>
      <c r="P146" s="150">
        <f t="shared" si="1"/>
        <v>0</v>
      </c>
      <c r="Q146" s="150">
        <v>0</v>
      </c>
      <c r="R146" s="150">
        <f t="shared" si="2"/>
        <v>0</v>
      </c>
      <c r="S146" s="150">
        <v>0</v>
      </c>
      <c r="T146" s="151">
        <f t="shared" si="3"/>
        <v>0</v>
      </c>
      <c r="AR146" s="152" t="s">
        <v>271</v>
      </c>
      <c r="AT146" s="152" t="s">
        <v>353</v>
      </c>
      <c r="AU146" s="152" t="s">
        <v>87</v>
      </c>
      <c r="AY146" s="13" t="s">
        <v>317</v>
      </c>
      <c r="BE146" s="153">
        <f t="shared" si="4"/>
        <v>0</v>
      </c>
      <c r="BF146" s="153">
        <f t="shared" si="5"/>
        <v>0</v>
      </c>
      <c r="BG146" s="153">
        <f t="shared" si="6"/>
        <v>0</v>
      </c>
      <c r="BH146" s="153">
        <f t="shared" si="7"/>
        <v>0</v>
      </c>
      <c r="BI146" s="153">
        <f t="shared" si="8"/>
        <v>0</v>
      </c>
      <c r="BJ146" s="13" t="s">
        <v>87</v>
      </c>
      <c r="BK146" s="153">
        <f t="shared" si="9"/>
        <v>0</v>
      </c>
      <c r="BL146" s="13" t="s">
        <v>259</v>
      </c>
      <c r="BM146" s="152" t="s">
        <v>3767</v>
      </c>
    </row>
    <row r="147" spans="2:65" s="11" customFormat="1" ht="22.8" customHeight="1">
      <c r="B147" s="127"/>
      <c r="D147" s="128" t="s">
        <v>74</v>
      </c>
      <c r="E147" s="137" t="s">
        <v>87</v>
      </c>
      <c r="F147" s="137" t="s">
        <v>2702</v>
      </c>
      <c r="I147" s="130"/>
      <c r="J147" s="138">
        <f>BK147</f>
        <v>0</v>
      </c>
      <c r="L147" s="127"/>
      <c r="M147" s="132"/>
      <c r="P147" s="133">
        <f>SUM(P148:P149)</f>
        <v>0</v>
      </c>
      <c r="R147" s="133">
        <f>SUM(R148:R149)</f>
        <v>9.2792700000000006E-2</v>
      </c>
      <c r="T147" s="134">
        <f>SUM(T148:T149)</f>
        <v>0</v>
      </c>
      <c r="AR147" s="128" t="s">
        <v>82</v>
      </c>
      <c r="AT147" s="135" t="s">
        <v>74</v>
      </c>
      <c r="AU147" s="135" t="s">
        <v>82</v>
      </c>
      <c r="AY147" s="128" t="s">
        <v>317</v>
      </c>
      <c r="BK147" s="136">
        <f>SUM(BK148:BK149)</f>
        <v>0</v>
      </c>
    </row>
    <row r="148" spans="2:65" s="1" customFormat="1" ht="24.15" customHeight="1">
      <c r="B148" s="139"/>
      <c r="C148" s="140" t="s">
        <v>364</v>
      </c>
      <c r="D148" s="140" t="s">
        <v>319</v>
      </c>
      <c r="E148" s="141" t="s">
        <v>3768</v>
      </c>
      <c r="F148" s="142" t="s">
        <v>3769</v>
      </c>
      <c r="G148" s="143" t="s">
        <v>375</v>
      </c>
      <c r="H148" s="144">
        <v>396.55</v>
      </c>
      <c r="I148" s="145"/>
      <c r="J148" s="146">
        <f>ROUND(I148*H148,2)</f>
        <v>0</v>
      </c>
      <c r="K148" s="147"/>
      <c r="L148" s="28"/>
      <c r="M148" s="148" t="s">
        <v>1</v>
      </c>
      <c r="N148" s="149" t="s">
        <v>41</v>
      </c>
      <c r="P148" s="150">
        <f>O148*H148</f>
        <v>0</v>
      </c>
      <c r="Q148" s="150">
        <v>3.0000000000000001E-5</v>
      </c>
      <c r="R148" s="150">
        <f>Q148*H148</f>
        <v>1.1896500000000001E-2</v>
      </c>
      <c r="S148" s="150">
        <v>0</v>
      </c>
      <c r="T148" s="151">
        <f>S148*H148</f>
        <v>0</v>
      </c>
      <c r="AR148" s="152" t="s">
        <v>259</v>
      </c>
      <c r="AT148" s="152" t="s">
        <v>319</v>
      </c>
      <c r="AU148" s="152" t="s">
        <v>87</v>
      </c>
      <c r="AY148" s="13" t="s">
        <v>317</v>
      </c>
      <c r="BE148" s="153">
        <f>IF(N148="základná",J148,0)</f>
        <v>0</v>
      </c>
      <c r="BF148" s="153">
        <f>IF(N148="znížená",J148,0)</f>
        <v>0</v>
      </c>
      <c r="BG148" s="153">
        <f>IF(N148="zákl. prenesená",J148,0)</f>
        <v>0</v>
      </c>
      <c r="BH148" s="153">
        <f>IF(N148="zníž. prenesená",J148,0)</f>
        <v>0</v>
      </c>
      <c r="BI148" s="153">
        <f>IF(N148="nulová",J148,0)</f>
        <v>0</v>
      </c>
      <c r="BJ148" s="13" t="s">
        <v>87</v>
      </c>
      <c r="BK148" s="153">
        <f>ROUND(I148*H148,2)</f>
        <v>0</v>
      </c>
      <c r="BL148" s="13" t="s">
        <v>259</v>
      </c>
      <c r="BM148" s="152" t="s">
        <v>3770</v>
      </c>
    </row>
    <row r="149" spans="2:65" s="1" customFormat="1" ht="16.5" customHeight="1">
      <c r="B149" s="139"/>
      <c r="C149" s="154" t="s">
        <v>368</v>
      </c>
      <c r="D149" s="154" t="s">
        <v>353</v>
      </c>
      <c r="E149" s="155" t="s">
        <v>3771</v>
      </c>
      <c r="F149" s="156" t="s">
        <v>3772</v>
      </c>
      <c r="G149" s="157" t="s">
        <v>375</v>
      </c>
      <c r="H149" s="158">
        <v>404.48099999999999</v>
      </c>
      <c r="I149" s="159"/>
      <c r="J149" s="160">
        <f>ROUND(I149*H149,2)</f>
        <v>0</v>
      </c>
      <c r="K149" s="161"/>
      <c r="L149" s="162"/>
      <c r="M149" s="163" t="s">
        <v>1</v>
      </c>
      <c r="N149" s="164" t="s">
        <v>41</v>
      </c>
      <c r="P149" s="150">
        <f>O149*H149</f>
        <v>0</v>
      </c>
      <c r="Q149" s="150">
        <v>2.0000000000000001E-4</v>
      </c>
      <c r="R149" s="150">
        <f>Q149*H149</f>
        <v>8.0896200000000001E-2</v>
      </c>
      <c r="S149" s="150">
        <v>0</v>
      </c>
      <c r="T149" s="151">
        <f>S149*H149</f>
        <v>0</v>
      </c>
      <c r="AR149" s="152" t="s">
        <v>271</v>
      </c>
      <c r="AT149" s="152" t="s">
        <v>353</v>
      </c>
      <c r="AU149" s="152" t="s">
        <v>87</v>
      </c>
      <c r="AY149" s="13" t="s">
        <v>317</v>
      </c>
      <c r="BE149" s="153">
        <f>IF(N149="základná",J149,0)</f>
        <v>0</v>
      </c>
      <c r="BF149" s="153">
        <f>IF(N149="znížená",J149,0)</f>
        <v>0</v>
      </c>
      <c r="BG149" s="153">
        <f>IF(N149="zákl. prenesená",J149,0)</f>
        <v>0</v>
      </c>
      <c r="BH149" s="153">
        <f>IF(N149="zníž. prenesená",J149,0)</f>
        <v>0</v>
      </c>
      <c r="BI149" s="153">
        <f>IF(N149="nulová",J149,0)</f>
        <v>0</v>
      </c>
      <c r="BJ149" s="13" t="s">
        <v>87</v>
      </c>
      <c r="BK149" s="153">
        <f>ROUND(I149*H149,2)</f>
        <v>0</v>
      </c>
      <c r="BL149" s="13" t="s">
        <v>259</v>
      </c>
      <c r="BM149" s="152" t="s">
        <v>3773</v>
      </c>
    </row>
    <row r="150" spans="2:65" s="11" customFormat="1" ht="22.8" customHeight="1">
      <c r="B150" s="127"/>
      <c r="D150" s="128" t="s">
        <v>74</v>
      </c>
      <c r="E150" s="137" t="s">
        <v>262</v>
      </c>
      <c r="F150" s="137" t="s">
        <v>2717</v>
      </c>
      <c r="I150" s="130"/>
      <c r="J150" s="138">
        <f>BK150</f>
        <v>0</v>
      </c>
      <c r="L150" s="127"/>
      <c r="M150" s="132"/>
      <c r="P150" s="133">
        <f>SUM(P151:P162)</f>
        <v>0</v>
      </c>
      <c r="R150" s="133">
        <f>SUM(R151:R162)</f>
        <v>3202.3860949999998</v>
      </c>
      <c r="T150" s="134">
        <f>SUM(T151:T162)</f>
        <v>0</v>
      </c>
      <c r="AR150" s="128" t="s">
        <v>82</v>
      </c>
      <c r="AT150" s="135" t="s">
        <v>74</v>
      </c>
      <c r="AU150" s="135" t="s">
        <v>82</v>
      </c>
      <c r="AY150" s="128" t="s">
        <v>317</v>
      </c>
      <c r="BK150" s="136">
        <f>SUM(BK151:BK162)</f>
        <v>0</v>
      </c>
    </row>
    <row r="151" spans="2:65" s="1" customFormat="1" ht="44.25" customHeight="1">
      <c r="B151" s="139"/>
      <c r="C151" s="140" t="s">
        <v>372</v>
      </c>
      <c r="D151" s="140" t="s">
        <v>319</v>
      </c>
      <c r="E151" s="141" t="s">
        <v>3774</v>
      </c>
      <c r="F151" s="142" t="s">
        <v>3775</v>
      </c>
      <c r="G151" s="143" t="s">
        <v>375</v>
      </c>
      <c r="H151" s="144">
        <v>2773.5120000000002</v>
      </c>
      <c r="I151" s="145"/>
      <c r="J151" s="146">
        <f t="shared" ref="J151:J162" si="10">ROUND(I151*H151,2)</f>
        <v>0</v>
      </c>
      <c r="K151" s="147"/>
      <c r="L151" s="28"/>
      <c r="M151" s="148" t="s">
        <v>1</v>
      </c>
      <c r="N151" s="149" t="s">
        <v>41</v>
      </c>
      <c r="P151" s="150">
        <f t="shared" ref="P151:P162" si="11">O151*H151</f>
        <v>0</v>
      </c>
      <c r="Q151" s="150">
        <v>0.112</v>
      </c>
      <c r="R151" s="150">
        <f t="shared" ref="R151:R162" si="12">Q151*H151</f>
        <v>310.63334400000002</v>
      </c>
      <c r="S151" s="150">
        <v>0</v>
      </c>
      <c r="T151" s="151">
        <f t="shared" ref="T151:T162" si="13">S151*H151</f>
        <v>0</v>
      </c>
      <c r="AR151" s="152" t="s">
        <v>259</v>
      </c>
      <c r="AT151" s="152" t="s">
        <v>319</v>
      </c>
      <c r="AU151" s="152" t="s">
        <v>87</v>
      </c>
      <c r="AY151" s="13" t="s">
        <v>317</v>
      </c>
      <c r="BE151" s="153">
        <f t="shared" ref="BE151:BE162" si="14">IF(N151="základná",J151,0)</f>
        <v>0</v>
      </c>
      <c r="BF151" s="153">
        <f t="shared" ref="BF151:BF162" si="15">IF(N151="znížená",J151,0)</f>
        <v>0</v>
      </c>
      <c r="BG151" s="153">
        <f t="shared" ref="BG151:BG162" si="16">IF(N151="zákl. prenesená",J151,0)</f>
        <v>0</v>
      </c>
      <c r="BH151" s="153">
        <f t="shared" ref="BH151:BH162" si="17">IF(N151="zníž. prenesená",J151,0)</f>
        <v>0</v>
      </c>
      <c r="BI151" s="153">
        <f t="shared" ref="BI151:BI162" si="18">IF(N151="nulová",J151,0)</f>
        <v>0</v>
      </c>
      <c r="BJ151" s="13" t="s">
        <v>87</v>
      </c>
      <c r="BK151" s="153">
        <f t="shared" ref="BK151:BK162" si="19">ROUND(I151*H151,2)</f>
        <v>0</v>
      </c>
      <c r="BL151" s="13" t="s">
        <v>259</v>
      </c>
      <c r="BM151" s="152" t="s">
        <v>3776</v>
      </c>
    </row>
    <row r="152" spans="2:65" s="1" customFormat="1" ht="37.799999999999997" customHeight="1">
      <c r="B152" s="139"/>
      <c r="C152" s="140" t="s">
        <v>377</v>
      </c>
      <c r="D152" s="140" t="s">
        <v>319</v>
      </c>
      <c r="E152" s="141" t="s">
        <v>3777</v>
      </c>
      <c r="F152" s="142" t="s">
        <v>3778</v>
      </c>
      <c r="G152" s="143" t="s">
        <v>375</v>
      </c>
      <c r="H152" s="144">
        <v>2773.5120000000002</v>
      </c>
      <c r="I152" s="145"/>
      <c r="J152" s="146">
        <f t="shared" si="10"/>
        <v>0</v>
      </c>
      <c r="K152" s="147"/>
      <c r="L152" s="28"/>
      <c r="M152" s="148" t="s">
        <v>1</v>
      </c>
      <c r="N152" s="149" t="s">
        <v>41</v>
      </c>
      <c r="P152" s="150">
        <f t="shared" si="11"/>
        <v>0</v>
      </c>
      <c r="Q152" s="150">
        <v>0.112</v>
      </c>
      <c r="R152" s="150">
        <f t="shared" si="12"/>
        <v>310.63334400000002</v>
      </c>
      <c r="S152" s="150">
        <v>0</v>
      </c>
      <c r="T152" s="151">
        <f t="shared" si="13"/>
        <v>0</v>
      </c>
      <c r="AR152" s="152" t="s">
        <v>259</v>
      </c>
      <c r="AT152" s="152" t="s">
        <v>319</v>
      </c>
      <c r="AU152" s="152" t="s">
        <v>87</v>
      </c>
      <c r="AY152" s="13" t="s">
        <v>317</v>
      </c>
      <c r="BE152" s="153">
        <f t="shared" si="14"/>
        <v>0</v>
      </c>
      <c r="BF152" s="153">
        <f t="shared" si="15"/>
        <v>0</v>
      </c>
      <c r="BG152" s="153">
        <f t="shared" si="16"/>
        <v>0</v>
      </c>
      <c r="BH152" s="153">
        <f t="shared" si="17"/>
        <v>0</v>
      </c>
      <c r="BI152" s="153">
        <f t="shared" si="18"/>
        <v>0</v>
      </c>
      <c r="BJ152" s="13" t="s">
        <v>87</v>
      </c>
      <c r="BK152" s="153">
        <f t="shared" si="19"/>
        <v>0</v>
      </c>
      <c r="BL152" s="13" t="s">
        <v>259</v>
      </c>
      <c r="BM152" s="152" t="s">
        <v>3779</v>
      </c>
    </row>
    <row r="153" spans="2:65" s="1" customFormat="1" ht="33" customHeight="1">
      <c r="B153" s="139"/>
      <c r="C153" s="140" t="s">
        <v>383</v>
      </c>
      <c r="D153" s="140" t="s">
        <v>319</v>
      </c>
      <c r="E153" s="141" t="s">
        <v>3780</v>
      </c>
      <c r="F153" s="142" t="s">
        <v>3781</v>
      </c>
      <c r="G153" s="143" t="s">
        <v>375</v>
      </c>
      <c r="H153" s="144">
        <v>396.55</v>
      </c>
      <c r="I153" s="145"/>
      <c r="J153" s="146">
        <f t="shared" si="10"/>
        <v>0</v>
      </c>
      <c r="K153" s="147"/>
      <c r="L153" s="28"/>
      <c r="M153" s="148" t="s">
        <v>1</v>
      </c>
      <c r="N153" s="149" t="s">
        <v>41</v>
      </c>
      <c r="P153" s="150">
        <f t="shared" si="11"/>
        <v>0</v>
      </c>
      <c r="Q153" s="150">
        <v>0.19900000000000001</v>
      </c>
      <c r="R153" s="150">
        <f t="shared" si="12"/>
        <v>78.913450000000012</v>
      </c>
      <c r="S153" s="150">
        <v>0</v>
      </c>
      <c r="T153" s="151">
        <f t="shared" si="13"/>
        <v>0</v>
      </c>
      <c r="AR153" s="152" t="s">
        <v>259</v>
      </c>
      <c r="AT153" s="152" t="s">
        <v>319</v>
      </c>
      <c r="AU153" s="152" t="s">
        <v>87</v>
      </c>
      <c r="AY153" s="13" t="s">
        <v>317</v>
      </c>
      <c r="BE153" s="153">
        <f t="shared" si="14"/>
        <v>0</v>
      </c>
      <c r="BF153" s="153">
        <f t="shared" si="15"/>
        <v>0</v>
      </c>
      <c r="BG153" s="153">
        <f t="shared" si="16"/>
        <v>0</v>
      </c>
      <c r="BH153" s="153">
        <f t="shared" si="17"/>
        <v>0</v>
      </c>
      <c r="BI153" s="153">
        <f t="shared" si="18"/>
        <v>0</v>
      </c>
      <c r="BJ153" s="13" t="s">
        <v>87</v>
      </c>
      <c r="BK153" s="153">
        <f t="shared" si="19"/>
        <v>0</v>
      </c>
      <c r="BL153" s="13" t="s">
        <v>259</v>
      </c>
      <c r="BM153" s="152" t="s">
        <v>3782</v>
      </c>
    </row>
    <row r="154" spans="2:65" s="1" customFormat="1" ht="33" customHeight="1">
      <c r="B154" s="139"/>
      <c r="C154" s="140" t="s">
        <v>385</v>
      </c>
      <c r="D154" s="140" t="s">
        <v>319</v>
      </c>
      <c r="E154" s="141" t="s">
        <v>3783</v>
      </c>
      <c r="F154" s="142" t="s">
        <v>3784</v>
      </c>
      <c r="G154" s="143" t="s">
        <v>375</v>
      </c>
      <c r="H154" s="144">
        <v>366.55500000000001</v>
      </c>
      <c r="I154" s="145"/>
      <c r="J154" s="146">
        <f t="shared" si="10"/>
        <v>0</v>
      </c>
      <c r="K154" s="147"/>
      <c r="L154" s="28"/>
      <c r="M154" s="148" t="s">
        <v>1</v>
      </c>
      <c r="N154" s="149" t="s">
        <v>41</v>
      </c>
      <c r="P154" s="150">
        <f t="shared" si="11"/>
        <v>0</v>
      </c>
      <c r="Q154" s="150">
        <v>0.29899999999999999</v>
      </c>
      <c r="R154" s="150">
        <f t="shared" si="12"/>
        <v>109.59994499999999</v>
      </c>
      <c r="S154" s="150">
        <v>0</v>
      </c>
      <c r="T154" s="151">
        <f t="shared" si="13"/>
        <v>0</v>
      </c>
      <c r="AR154" s="152" t="s">
        <v>259</v>
      </c>
      <c r="AT154" s="152" t="s">
        <v>319</v>
      </c>
      <c r="AU154" s="152" t="s">
        <v>87</v>
      </c>
      <c r="AY154" s="13" t="s">
        <v>317</v>
      </c>
      <c r="BE154" s="153">
        <f t="shared" si="14"/>
        <v>0</v>
      </c>
      <c r="BF154" s="153">
        <f t="shared" si="15"/>
        <v>0</v>
      </c>
      <c r="BG154" s="153">
        <f t="shared" si="16"/>
        <v>0</v>
      </c>
      <c r="BH154" s="153">
        <f t="shared" si="17"/>
        <v>0</v>
      </c>
      <c r="BI154" s="153">
        <f t="shared" si="18"/>
        <v>0</v>
      </c>
      <c r="BJ154" s="13" t="s">
        <v>87</v>
      </c>
      <c r="BK154" s="153">
        <f t="shared" si="19"/>
        <v>0</v>
      </c>
      <c r="BL154" s="13" t="s">
        <v>259</v>
      </c>
      <c r="BM154" s="152" t="s">
        <v>3785</v>
      </c>
    </row>
    <row r="155" spans="2:65" s="1" customFormat="1" ht="44.25" customHeight="1">
      <c r="B155" s="139"/>
      <c r="C155" s="140" t="s">
        <v>7</v>
      </c>
      <c r="D155" s="140" t="s">
        <v>319</v>
      </c>
      <c r="E155" s="141" t="s">
        <v>3786</v>
      </c>
      <c r="F155" s="142" t="s">
        <v>3787</v>
      </c>
      <c r="G155" s="143" t="s">
        <v>375</v>
      </c>
      <c r="H155" s="144">
        <v>2773.5120000000002</v>
      </c>
      <c r="I155" s="145"/>
      <c r="J155" s="146">
        <f t="shared" si="10"/>
        <v>0</v>
      </c>
      <c r="K155" s="147"/>
      <c r="L155" s="28"/>
      <c r="M155" s="148" t="s">
        <v>1</v>
      </c>
      <c r="N155" s="149" t="s">
        <v>41</v>
      </c>
      <c r="P155" s="150">
        <f t="shared" si="11"/>
        <v>0</v>
      </c>
      <c r="Q155" s="150">
        <v>0.29899999999999999</v>
      </c>
      <c r="R155" s="150">
        <f t="shared" si="12"/>
        <v>829.28008799999998</v>
      </c>
      <c r="S155" s="150">
        <v>0</v>
      </c>
      <c r="T155" s="151">
        <f t="shared" si="13"/>
        <v>0</v>
      </c>
      <c r="AR155" s="152" t="s">
        <v>259</v>
      </c>
      <c r="AT155" s="152" t="s">
        <v>319</v>
      </c>
      <c r="AU155" s="152" t="s">
        <v>87</v>
      </c>
      <c r="AY155" s="13" t="s">
        <v>317</v>
      </c>
      <c r="BE155" s="153">
        <f t="shared" si="14"/>
        <v>0</v>
      </c>
      <c r="BF155" s="153">
        <f t="shared" si="15"/>
        <v>0</v>
      </c>
      <c r="BG155" s="153">
        <f t="shared" si="16"/>
        <v>0</v>
      </c>
      <c r="BH155" s="153">
        <f t="shared" si="17"/>
        <v>0</v>
      </c>
      <c r="BI155" s="153">
        <f t="shared" si="18"/>
        <v>0</v>
      </c>
      <c r="BJ155" s="13" t="s">
        <v>87</v>
      </c>
      <c r="BK155" s="153">
        <f t="shared" si="19"/>
        <v>0</v>
      </c>
      <c r="BL155" s="13" t="s">
        <v>259</v>
      </c>
      <c r="BM155" s="152" t="s">
        <v>3788</v>
      </c>
    </row>
    <row r="156" spans="2:65" s="1" customFormat="1" ht="33" customHeight="1">
      <c r="B156" s="139"/>
      <c r="C156" s="140" t="s">
        <v>388</v>
      </c>
      <c r="D156" s="140" t="s">
        <v>319</v>
      </c>
      <c r="E156" s="141" t="s">
        <v>3789</v>
      </c>
      <c r="F156" s="142" t="s">
        <v>3790</v>
      </c>
      <c r="G156" s="143" t="s">
        <v>375</v>
      </c>
      <c r="H156" s="144">
        <v>366.55500000000001</v>
      </c>
      <c r="I156" s="145"/>
      <c r="J156" s="146">
        <f t="shared" si="10"/>
        <v>0</v>
      </c>
      <c r="K156" s="147"/>
      <c r="L156" s="28"/>
      <c r="M156" s="148" t="s">
        <v>1</v>
      </c>
      <c r="N156" s="149" t="s">
        <v>41</v>
      </c>
      <c r="P156" s="150">
        <f t="shared" si="11"/>
        <v>0</v>
      </c>
      <c r="Q156" s="150">
        <v>0.39800000000000002</v>
      </c>
      <c r="R156" s="150">
        <f t="shared" si="12"/>
        <v>145.88889</v>
      </c>
      <c r="S156" s="150">
        <v>0</v>
      </c>
      <c r="T156" s="151">
        <f t="shared" si="13"/>
        <v>0</v>
      </c>
      <c r="AR156" s="152" t="s">
        <v>259</v>
      </c>
      <c r="AT156" s="152" t="s">
        <v>319</v>
      </c>
      <c r="AU156" s="152" t="s">
        <v>87</v>
      </c>
      <c r="AY156" s="13" t="s">
        <v>317</v>
      </c>
      <c r="BE156" s="153">
        <f t="shared" si="14"/>
        <v>0</v>
      </c>
      <c r="BF156" s="153">
        <f t="shared" si="15"/>
        <v>0</v>
      </c>
      <c r="BG156" s="153">
        <f t="shared" si="16"/>
        <v>0</v>
      </c>
      <c r="BH156" s="153">
        <f t="shared" si="17"/>
        <v>0</v>
      </c>
      <c r="BI156" s="153">
        <f t="shared" si="18"/>
        <v>0</v>
      </c>
      <c r="BJ156" s="13" t="s">
        <v>87</v>
      </c>
      <c r="BK156" s="153">
        <f t="shared" si="19"/>
        <v>0</v>
      </c>
      <c r="BL156" s="13" t="s">
        <v>259</v>
      </c>
      <c r="BM156" s="152" t="s">
        <v>3791</v>
      </c>
    </row>
    <row r="157" spans="2:65" s="1" customFormat="1" ht="37.799999999999997" customHeight="1">
      <c r="B157" s="139"/>
      <c r="C157" s="140" t="s">
        <v>392</v>
      </c>
      <c r="D157" s="140" t="s">
        <v>319</v>
      </c>
      <c r="E157" s="141" t="s">
        <v>3792</v>
      </c>
      <c r="F157" s="142" t="s">
        <v>3793</v>
      </c>
      <c r="G157" s="143" t="s">
        <v>375</v>
      </c>
      <c r="H157" s="144">
        <v>2773.5120000000002</v>
      </c>
      <c r="I157" s="145"/>
      <c r="J157" s="146">
        <f t="shared" si="10"/>
        <v>0</v>
      </c>
      <c r="K157" s="147"/>
      <c r="L157" s="28"/>
      <c r="M157" s="148" t="s">
        <v>1</v>
      </c>
      <c r="N157" s="149" t="s">
        <v>41</v>
      </c>
      <c r="P157" s="150">
        <f t="shared" si="11"/>
        <v>0</v>
      </c>
      <c r="Q157" s="150">
        <v>0.38624999999999998</v>
      </c>
      <c r="R157" s="150">
        <f t="shared" si="12"/>
        <v>1071.26901</v>
      </c>
      <c r="S157" s="150">
        <v>0</v>
      </c>
      <c r="T157" s="151">
        <f t="shared" si="13"/>
        <v>0</v>
      </c>
      <c r="AR157" s="152" t="s">
        <v>259</v>
      </c>
      <c r="AT157" s="152" t="s">
        <v>319</v>
      </c>
      <c r="AU157" s="152" t="s">
        <v>87</v>
      </c>
      <c r="AY157" s="13" t="s">
        <v>317</v>
      </c>
      <c r="BE157" s="153">
        <f t="shared" si="14"/>
        <v>0</v>
      </c>
      <c r="BF157" s="153">
        <f t="shared" si="15"/>
        <v>0</v>
      </c>
      <c r="BG157" s="153">
        <f t="shared" si="16"/>
        <v>0</v>
      </c>
      <c r="BH157" s="153">
        <f t="shared" si="17"/>
        <v>0</v>
      </c>
      <c r="BI157" s="153">
        <f t="shared" si="18"/>
        <v>0</v>
      </c>
      <c r="BJ157" s="13" t="s">
        <v>87</v>
      </c>
      <c r="BK157" s="153">
        <f t="shared" si="19"/>
        <v>0</v>
      </c>
      <c r="BL157" s="13" t="s">
        <v>259</v>
      </c>
      <c r="BM157" s="152" t="s">
        <v>3794</v>
      </c>
    </row>
    <row r="158" spans="2:65" s="1" customFormat="1" ht="21.75" customHeight="1">
      <c r="B158" s="139"/>
      <c r="C158" s="140" t="s">
        <v>396</v>
      </c>
      <c r="D158" s="140" t="s">
        <v>319</v>
      </c>
      <c r="E158" s="141" t="s">
        <v>3795</v>
      </c>
      <c r="F158" s="142" t="s">
        <v>3796</v>
      </c>
      <c r="G158" s="143" t="s">
        <v>375</v>
      </c>
      <c r="H158" s="144">
        <v>396.55</v>
      </c>
      <c r="I158" s="145"/>
      <c r="J158" s="146">
        <f t="shared" si="10"/>
        <v>0</v>
      </c>
      <c r="K158" s="147"/>
      <c r="L158" s="28"/>
      <c r="M158" s="148" t="s">
        <v>1</v>
      </c>
      <c r="N158" s="149" t="s">
        <v>41</v>
      </c>
      <c r="P158" s="150">
        <f t="shared" si="11"/>
        <v>0</v>
      </c>
      <c r="Q158" s="150">
        <v>0.58020000000000005</v>
      </c>
      <c r="R158" s="150">
        <f t="shared" si="12"/>
        <v>230.07831000000002</v>
      </c>
      <c r="S158" s="150">
        <v>0</v>
      </c>
      <c r="T158" s="151">
        <f t="shared" si="13"/>
        <v>0</v>
      </c>
      <c r="AR158" s="152" t="s">
        <v>259</v>
      </c>
      <c r="AT158" s="152" t="s">
        <v>319</v>
      </c>
      <c r="AU158" s="152" t="s">
        <v>87</v>
      </c>
      <c r="AY158" s="13" t="s">
        <v>317</v>
      </c>
      <c r="BE158" s="153">
        <f t="shared" si="14"/>
        <v>0</v>
      </c>
      <c r="BF158" s="153">
        <f t="shared" si="15"/>
        <v>0</v>
      </c>
      <c r="BG158" s="153">
        <f t="shared" si="16"/>
        <v>0</v>
      </c>
      <c r="BH158" s="153">
        <f t="shared" si="17"/>
        <v>0</v>
      </c>
      <c r="BI158" s="153">
        <f t="shared" si="18"/>
        <v>0</v>
      </c>
      <c r="BJ158" s="13" t="s">
        <v>87</v>
      </c>
      <c r="BK158" s="153">
        <f t="shared" si="19"/>
        <v>0</v>
      </c>
      <c r="BL158" s="13" t="s">
        <v>259</v>
      </c>
      <c r="BM158" s="152" t="s">
        <v>3797</v>
      </c>
    </row>
    <row r="159" spans="2:65" s="1" customFormat="1" ht="37.799999999999997" customHeight="1">
      <c r="B159" s="139"/>
      <c r="C159" s="140" t="s">
        <v>398</v>
      </c>
      <c r="D159" s="140" t="s">
        <v>319</v>
      </c>
      <c r="E159" s="141" t="s">
        <v>3798</v>
      </c>
      <c r="F159" s="142" t="s">
        <v>3799</v>
      </c>
      <c r="G159" s="143" t="s">
        <v>375</v>
      </c>
      <c r="H159" s="144">
        <v>349.1</v>
      </c>
      <c r="I159" s="145"/>
      <c r="J159" s="146">
        <f t="shared" si="10"/>
        <v>0</v>
      </c>
      <c r="K159" s="147"/>
      <c r="L159" s="28"/>
      <c r="M159" s="148" t="s">
        <v>1</v>
      </c>
      <c r="N159" s="149" t="s">
        <v>41</v>
      </c>
      <c r="P159" s="150">
        <f t="shared" si="11"/>
        <v>0</v>
      </c>
      <c r="Q159" s="150">
        <v>9.2499999999999999E-2</v>
      </c>
      <c r="R159" s="150">
        <f t="shared" si="12"/>
        <v>32.29175</v>
      </c>
      <c r="S159" s="150">
        <v>0</v>
      </c>
      <c r="T159" s="151">
        <f t="shared" si="13"/>
        <v>0</v>
      </c>
      <c r="AR159" s="152" t="s">
        <v>259</v>
      </c>
      <c r="AT159" s="152" t="s">
        <v>319</v>
      </c>
      <c r="AU159" s="152" t="s">
        <v>87</v>
      </c>
      <c r="AY159" s="13" t="s">
        <v>317</v>
      </c>
      <c r="BE159" s="153">
        <f t="shared" si="14"/>
        <v>0</v>
      </c>
      <c r="BF159" s="153">
        <f t="shared" si="15"/>
        <v>0</v>
      </c>
      <c r="BG159" s="153">
        <f t="shared" si="16"/>
        <v>0</v>
      </c>
      <c r="BH159" s="153">
        <f t="shared" si="17"/>
        <v>0</v>
      </c>
      <c r="BI159" s="153">
        <f t="shared" si="18"/>
        <v>0</v>
      </c>
      <c r="BJ159" s="13" t="s">
        <v>87</v>
      </c>
      <c r="BK159" s="153">
        <f t="shared" si="19"/>
        <v>0</v>
      </c>
      <c r="BL159" s="13" t="s">
        <v>259</v>
      </c>
      <c r="BM159" s="152" t="s">
        <v>3800</v>
      </c>
    </row>
    <row r="160" spans="2:65" s="1" customFormat="1" ht="24.15" customHeight="1">
      <c r="B160" s="139"/>
      <c r="C160" s="154" t="s">
        <v>402</v>
      </c>
      <c r="D160" s="154" t="s">
        <v>353</v>
      </c>
      <c r="E160" s="155" t="s">
        <v>3801</v>
      </c>
      <c r="F160" s="156" t="s">
        <v>3802</v>
      </c>
      <c r="G160" s="157" t="s">
        <v>375</v>
      </c>
      <c r="H160" s="158">
        <v>366.55500000000001</v>
      </c>
      <c r="I160" s="159"/>
      <c r="J160" s="160">
        <f t="shared" si="10"/>
        <v>0</v>
      </c>
      <c r="K160" s="161"/>
      <c r="L160" s="162"/>
      <c r="M160" s="163" t="s">
        <v>1</v>
      </c>
      <c r="N160" s="164" t="s">
        <v>41</v>
      </c>
      <c r="P160" s="150">
        <f t="shared" si="11"/>
        <v>0</v>
      </c>
      <c r="Q160" s="150">
        <v>0.13</v>
      </c>
      <c r="R160" s="150">
        <f t="shared" si="12"/>
        <v>47.652150000000006</v>
      </c>
      <c r="S160" s="150">
        <v>0</v>
      </c>
      <c r="T160" s="151">
        <f t="shared" si="13"/>
        <v>0</v>
      </c>
      <c r="AR160" s="152" t="s">
        <v>271</v>
      </c>
      <c r="AT160" s="152" t="s">
        <v>353</v>
      </c>
      <c r="AU160" s="152" t="s">
        <v>87</v>
      </c>
      <c r="AY160" s="13" t="s">
        <v>317</v>
      </c>
      <c r="BE160" s="153">
        <f t="shared" si="14"/>
        <v>0</v>
      </c>
      <c r="BF160" s="153">
        <f t="shared" si="15"/>
        <v>0</v>
      </c>
      <c r="BG160" s="153">
        <f t="shared" si="16"/>
        <v>0</v>
      </c>
      <c r="BH160" s="153">
        <f t="shared" si="17"/>
        <v>0</v>
      </c>
      <c r="BI160" s="153">
        <f t="shared" si="18"/>
        <v>0</v>
      </c>
      <c r="BJ160" s="13" t="s">
        <v>87</v>
      </c>
      <c r="BK160" s="153">
        <f t="shared" si="19"/>
        <v>0</v>
      </c>
      <c r="BL160" s="13" t="s">
        <v>259</v>
      </c>
      <c r="BM160" s="152" t="s">
        <v>3803</v>
      </c>
    </row>
    <row r="161" spans="2:65" s="1" customFormat="1" ht="21.75" customHeight="1">
      <c r="B161" s="139"/>
      <c r="C161" s="140" t="s">
        <v>408</v>
      </c>
      <c r="D161" s="140" t="s">
        <v>319</v>
      </c>
      <c r="E161" s="141" t="s">
        <v>3804</v>
      </c>
      <c r="F161" s="142" t="s">
        <v>3805</v>
      </c>
      <c r="G161" s="143" t="s">
        <v>452</v>
      </c>
      <c r="H161" s="144">
        <v>330.3</v>
      </c>
      <c r="I161" s="145"/>
      <c r="J161" s="146">
        <f t="shared" si="10"/>
        <v>0</v>
      </c>
      <c r="K161" s="147"/>
      <c r="L161" s="28"/>
      <c r="M161" s="148" t="s">
        <v>1</v>
      </c>
      <c r="N161" s="149" t="s">
        <v>41</v>
      </c>
      <c r="P161" s="150">
        <f t="shared" si="11"/>
        <v>0</v>
      </c>
      <c r="Q161" s="150">
        <v>0</v>
      </c>
      <c r="R161" s="150">
        <f t="shared" si="12"/>
        <v>0</v>
      </c>
      <c r="S161" s="150">
        <v>0</v>
      </c>
      <c r="T161" s="151">
        <f t="shared" si="13"/>
        <v>0</v>
      </c>
      <c r="AR161" s="152" t="s">
        <v>259</v>
      </c>
      <c r="AT161" s="152" t="s">
        <v>319</v>
      </c>
      <c r="AU161" s="152" t="s">
        <v>87</v>
      </c>
      <c r="AY161" s="13" t="s">
        <v>317</v>
      </c>
      <c r="BE161" s="153">
        <f t="shared" si="14"/>
        <v>0</v>
      </c>
      <c r="BF161" s="153">
        <f t="shared" si="15"/>
        <v>0</v>
      </c>
      <c r="BG161" s="153">
        <f t="shared" si="16"/>
        <v>0</v>
      </c>
      <c r="BH161" s="153">
        <f t="shared" si="17"/>
        <v>0</v>
      </c>
      <c r="BI161" s="153">
        <f t="shared" si="18"/>
        <v>0</v>
      </c>
      <c r="BJ161" s="13" t="s">
        <v>87</v>
      </c>
      <c r="BK161" s="153">
        <f t="shared" si="19"/>
        <v>0</v>
      </c>
      <c r="BL161" s="13" t="s">
        <v>259</v>
      </c>
      <c r="BM161" s="152" t="s">
        <v>3806</v>
      </c>
    </row>
    <row r="162" spans="2:65" s="1" customFormat="1" ht="24.15" customHeight="1">
      <c r="B162" s="139"/>
      <c r="C162" s="140" t="s">
        <v>410</v>
      </c>
      <c r="D162" s="140" t="s">
        <v>319</v>
      </c>
      <c r="E162" s="141" t="s">
        <v>3807</v>
      </c>
      <c r="F162" s="142" t="s">
        <v>3808</v>
      </c>
      <c r="G162" s="143" t="s">
        <v>375</v>
      </c>
      <c r="H162" s="144">
        <v>349.1</v>
      </c>
      <c r="I162" s="145"/>
      <c r="J162" s="146">
        <f t="shared" si="10"/>
        <v>0</v>
      </c>
      <c r="K162" s="147"/>
      <c r="L162" s="28"/>
      <c r="M162" s="148" t="s">
        <v>1</v>
      </c>
      <c r="N162" s="149" t="s">
        <v>41</v>
      </c>
      <c r="P162" s="150">
        <f t="shared" si="11"/>
        <v>0</v>
      </c>
      <c r="Q162" s="150">
        <v>0.10353999999999999</v>
      </c>
      <c r="R162" s="150">
        <f t="shared" si="12"/>
        <v>36.145814000000001</v>
      </c>
      <c r="S162" s="150">
        <v>0</v>
      </c>
      <c r="T162" s="151">
        <f t="shared" si="13"/>
        <v>0</v>
      </c>
      <c r="AR162" s="152" t="s">
        <v>259</v>
      </c>
      <c r="AT162" s="152" t="s">
        <v>319</v>
      </c>
      <c r="AU162" s="152" t="s">
        <v>87</v>
      </c>
      <c r="AY162" s="13" t="s">
        <v>317</v>
      </c>
      <c r="BE162" s="153">
        <f t="shared" si="14"/>
        <v>0</v>
      </c>
      <c r="BF162" s="153">
        <f t="shared" si="15"/>
        <v>0</v>
      </c>
      <c r="BG162" s="153">
        <f t="shared" si="16"/>
        <v>0</v>
      </c>
      <c r="BH162" s="153">
        <f t="shared" si="17"/>
        <v>0</v>
      </c>
      <c r="BI162" s="153">
        <f t="shared" si="18"/>
        <v>0</v>
      </c>
      <c r="BJ162" s="13" t="s">
        <v>87</v>
      </c>
      <c r="BK162" s="153">
        <f t="shared" si="19"/>
        <v>0</v>
      </c>
      <c r="BL162" s="13" t="s">
        <v>259</v>
      </c>
      <c r="BM162" s="152" t="s">
        <v>3809</v>
      </c>
    </row>
    <row r="163" spans="2:65" s="11" customFormat="1" ht="22.8" customHeight="1">
      <c r="B163" s="127"/>
      <c r="D163" s="128" t="s">
        <v>74</v>
      </c>
      <c r="E163" s="137" t="s">
        <v>274</v>
      </c>
      <c r="F163" s="137" t="s">
        <v>2736</v>
      </c>
      <c r="I163" s="130"/>
      <c r="J163" s="138">
        <f>BK163</f>
        <v>0</v>
      </c>
      <c r="L163" s="127"/>
      <c r="M163" s="132"/>
      <c r="P163" s="133">
        <f>SUM(P164:P165)</f>
        <v>0</v>
      </c>
      <c r="R163" s="133">
        <f>SUM(R164:R165)</f>
        <v>14.251605000000001</v>
      </c>
      <c r="T163" s="134">
        <f>SUM(T164:T165)</f>
        <v>0</v>
      </c>
      <c r="AR163" s="128" t="s">
        <v>82</v>
      </c>
      <c r="AT163" s="135" t="s">
        <v>74</v>
      </c>
      <c r="AU163" s="135" t="s">
        <v>82</v>
      </c>
      <c r="AY163" s="128" t="s">
        <v>317</v>
      </c>
      <c r="BK163" s="136">
        <f>SUM(BK164:BK165)</f>
        <v>0</v>
      </c>
    </row>
    <row r="164" spans="2:65" s="1" customFormat="1" ht="37.799999999999997" customHeight="1">
      <c r="B164" s="139"/>
      <c r="C164" s="140" t="s">
        <v>412</v>
      </c>
      <c r="D164" s="140" t="s">
        <v>319</v>
      </c>
      <c r="E164" s="141" t="s">
        <v>3810</v>
      </c>
      <c r="F164" s="142" t="s">
        <v>3811</v>
      </c>
      <c r="G164" s="143" t="s">
        <v>452</v>
      </c>
      <c r="H164" s="144">
        <v>115</v>
      </c>
      <c r="I164" s="145"/>
      <c r="J164" s="146">
        <f>ROUND(I164*H164,2)</f>
        <v>0</v>
      </c>
      <c r="K164" s="147"/>
      <c r="L164" s="28"/>
      <c r="M164" s="148" t="s">
        <v>1</v>
      </c>
      <c r="N164" s="149" t="s">
        <v>41</v>
      </c>
      <c r="P164" s="150">
        <f>O164*H164</f>
        <v>0</v>
      </c>
      <c r="Q164" s="150">
        <v>9.9252000000000007E-2</v>
      </c>
      <c r="R164" s="150">
        <f>Q164*H164</f>
        <v>11.41398</v>
      </c>
      <c r="S164" s="150">
        <v>0</v>
      </c>
      <c r="T164" s="151">
        <f>S164*H164</f>
        <v>0</v>
      </c>
      <c r="AR164" s="152" t="s">
        <v>259</v>
      </c>
      <c r="AT164" s="152" t="s">
        <v>319</v>
      </c>
      <c r="AU164" s="152" t="s">
        <v>87</v>
      </c>
      <c r="AY164" s="13" t="s">
        <v>317</v>
      </c>
      <c r="BE164" s="153">
        <f>IF(N164="základná",J164,0)</f>
        <v>0</v>
      </c>
      <c r="BF164" s="153">
        <f>IF(N164="znížená",J164,0)</f>
        <v>0</v>
      </c>
      <c r="BG164" s="153">
        <f>IF(N164="zákl. prenesená",J164,0)</f>
        <v>0</v>
      </c>
      <c r="BH164" s="153">
        <f>IF(N164="zníž. prenesená",J164,0)</f>
        <v>0</v>
      </c>
      <c r="BI164" s="153">
        <f>IF(N164="nulová",J164,0)</f>
        <v>0</v>
      </c>
      <c r="BJ164" s="13" t="s">
        <v>87</v>
      </c>
      <c r="BK164" s="153">
        <f>ROUND(I164*H164,2)</f>
        <v>0</v>
      </c>
      <c r="BL164" s="13" t="s">
        <v>259</v>
      </c>
      <c r="BM164" s="152" t="s">
        <v>3812</v>
      </c>
    </row>
    <row r="165" spans="2:65" s="1" customFormat="1" ht="21.75" customHeight="1">
      <c r="B165" s="139"/>
      <c r="C165" s="154" t="s">
        <v>414</v>
      </c>
      <c r="D165" s="154" t="s">
        <v>353</v>
      </c>
      <c r="E165" s="155" t="s">
        <v>3813</v>
      </c>
      <c r="F165" s="156" t="s">
        <v>3814</v>
      </c>
      <c r="G165" s="157" t="s">
        <v>433</v>
      </c>
      <c r="H165" s="158">
        <v>120.75</v>
      </c>
      <c r="I165" s="159"/>
      <c r="J165" s="160">
        <f>ROUND(I165*H165,2)</f>
        <v>0</v>
      </c>
      <c r="K165" s="161"/>
      <c r="L165" s="162"/>
      <c r="M165" s="163" t="s">
        <v>1</v>
      </c>
      <c r="N165" s="164" t="s">
        <v>41</v>
      </c>
      <c r="P165" s="150">
        <f>O165*H165</f>
        <v>0</v>
      </c>
      <c r="Q165" s="150">
        <v>2.35E-2</v>
      </c>
      <c r="R165" s="150">
        <f>Q165*H165</f>
        <v>2.8376250000000001</v>
      </c>
      <c r="S165" s="150">
        <v>0</v>
      </c>
      <c r="T165" s="151">
        <f>S165*H165</f>
        <v>0</v>
      </c>
      <c r="AR165" s="152" t="s">
        <v>271</v>
      </c>
      <c r="AT165" s="152" t="s">
        <v>353</v>
      </c>
      <c r="AU165" s="152" t="s">
        <v>87</v>
      </c>
      <c r="AY165" s="13" t="s">
        <v>317</v>
      </c>
      <c r="BE165" s="153">
        <f>IF(N165="základná",J165,0)</f>
        <v>0</v>
      </c>
      <c r="BF165" s="153">
        <f>IF(N165="znížená",J165,0)</f>
        <v>0</v>
      </c>
      <c r="BG165" s="153">
        <f>IF(N165="zákl. prenesená",J165,0)</f>
        <v>0</v>
      </c>
      <c r="BH165" s="153">
        <f>IF(N165="zníž. prenesená",J165,0)</f>
        <v>0</v>
      </c>
      <c r="BI165" s="153">
        <f>IF(N165="nulová",J165,0)</f>
        <v>0</v>
      </c>
      <c r="BJ165" s="13" t="s">
        <v>87</v>
      </c>
      <c r="BK165" s="153">
        <f>ROUND(I165*H165,2)</f>
        <v>0</v>
      </c>
      <c r="BL165" s="13" t="s">
        <v>259</v>
      </c>
      <c r="BM165" s="152" t="s">
        <v>3815</v>
      </c>
    </row>
    <row r="166" spans="2:65" s="11" customFormat="1" ht="22.8" customHeight="1">
      <c r="B166" s="127"/>
      <c r="D166" s="128" t="s">
        <v>74</v>
      </c>
      <c r="E166" s="137" t="s">
        <v>589</v>
      </c>
      <c r="F166" s="137" t="s">
        <v>2741</v>
      </c>
      <c r="I166" s="130"/>
      <c r="J166" s="138">
        <f>BK166</f>
        <v>0</v>
      </c>
      <c r="L166" s="127"/>
      <c r="M166" s="132"/>
      <c r="P166" s="133">
        <f>P167</f>
        <v>0</v>
      </c>
      <c r="R166" s="133">
        <f>R167</f>
        <v>0</v>
      </c>
      <c r="T166" s="134">
        <f>T167</f>
        <v>0</v>
      </c>
      <c r="AR166" s="128" t="s">
        <v>82</v>
      </c>
      <c r="AT166" s="135" t="s">
        <v>74</v>
      </c>
      <c r="AU166" s="135" t="s">
        <v>82</v>
      </c>
      <c r="AY166" s="128" t="s">
        <v>317</v>
      </c>
      <c r="BK166" s="136">
        <f>BK167</f>
        <v>0</v>
      </c>
    </row>
    <row r="167" spans="2:65" s="1" customFormat="1" ht="33" customHeight="1">
      <c r="B167" s="139"/>
      <c r="C167" s="140" t="s">
        <v>416</v>
      </c>
      <c r="D167" s="140" t="s">
        <v>319</v>
      </c>
      <c r="E167" s="141" t="s">
        <v>3816</v>
      </c>
      <c r="F167" s="142" t="s">
        <v>3817</v>
      </c>
      <c r="G167" s="143" t="s">
        <v>356</v>
      </c>
      <c r="H167" s="144">
        <v>3216.73</v>
      </c>
      <c r="I167" s="145"/>
      <c r="J167" s="146">
        <f>ROUND(I167*H167,2)</f>
        <v>0</v>
      </c>
      <c r="K167" s="147"/>
      <c r="L167" s="28"/>
      <c r="M167" s="148" t="s">
        <v>1</v>
      </c>
      <c r="N167" s="149" t="s">
        <v>41</v>
      </c>
      <c r="P167" s="150">
        <f>O167*H167</f>
        <v>0</v>
      </c>
      <c r="Q167" s="150">
        <v>0</v>
      </c>
      <c r="R167" s="150">
        <f>Q167*H167</f>
        <v>0</v>
      </c>
      <c r="S167" s="150">
        <v>0</v>
      </c>
      <c r="T167" s="151">
        <f>S167*H167</f>
        <v>0</v>
      </c>
      <c r="AR167" s="152" t="s">
        <v>259</v>
      </c>
      <c r="AT167" s="152" t="s">
        <v>319</v>
      </c>
      <c r="AU167" s="152" t="s">
        <v>87</v>
      </c>
      <c r="AY167" s="13" t="s">
        <v>317</v>
      </c>
      <c r="BE167" s="153">
        <f>IF(N167="základná",J167,0)</f>
        <v>0</v>
      </c>
      <c r="BF167" s="153">
        <f>IF(N167="znížená",J167,0)</f>
        <v>0</v>
      </c>
      <c r="BG167" s="153">
        <f>IF(N167="zákl. prenesená",J167,0)</f>
        <v>0</v>
      </c>
      <c r="BH167" s="153">
        <f>IF(N167="zníž. prenesená",J167,0)</f>
        <v>0</v>
      </c>
      <c r="BI167" s="153">
        <f>IF(N167="nulová",J167,0)</f>
        <v>0</v>
      </c>
      <c r="BJ167" s="13" t="s">
        <v>87</v>
      </c>
      <c r="BK167" s="153">
        <f>ROUND(I167*H167,2)</f>
        <v>0</v>
      </c>
      <c r="BL167" s="13" t="s">
        <v>259</v>
      </c>
      <c r="BM167" s="152" t="s">
        <v>3818</v>
      </c>
    </row>
    <row r="168" spans="2:65" s="11" customFormat="1" ht="25.95" customHeight="1">
      <c r="B168" s="127"/>
      <c r="D168" s="128" t="s">
        <v>74</v>
      </c>
      <c r="E168" s="129" t="s">
        <v>283</v>
      </c>
      <c r="F168" s="129" t="s">
        <v>284</v>
      </c>
      <c r="I168" s="130"/>
      <c r="J168" s="131">
        <f>BK168</f>
        <v>0</v>
      </c>
      <c r="L168" s="127"/>
      <c r="M168" s="132"/>
      <c r="P168" s="133">
        <f>SUM(P169:P170)</f>
        <v>0</v>
      </c>
      <c r="R168" s="133">
        <f>SUM(R169:R170)</f>
        <v>0</v>
      </c>
      <c r="T168" s="134">
        <f>SUM(T169:T170)</f>
        <v>0</v>
      </c>
      <c r="AR168" s="128" t="s">
        <v>262</v>
      </c>
      <c r="AT168" s="135" t="s">
        <v>74</v>
      </c>
      <c r="AU168" s="135" t="s">
        <v>75</v>
      </c>
      <c r="AY168" s="128" t="s">
        <v>317</v>
      </c>
      <c r="BK168" s="136">
        <f>SUM(BK169:BK170)</f>
        <v>0</v>
      </c>
    </row>
    <row r="169" spans="2:65" s="1" customFormat="1" ht="33" customHeight="1">
      <c r="B169" s="139"/>
      <c r="C169" s="140" t="s">
        <v>418</v>
      </c>
      <c r="D169" s="140" t="s">
        <v>319</v>
      </c>
      <c r="E169" s="141" t="s">
        <v>3819</v>
      </c>
      <c r="F169" s="142" t="s">
        <v>3820</v>
      </c>
      <c r="G169" s="143" t="s">
        <v>440</v>
      </c>
      <c r="H169" s="144">
        <v>1</v>
      </c>
      <c r="I169" s="145"/>
      <c r="J169" s="146">
        <f>ROUND(I169*H169,2)</f>
        <v>0</v>
      </c>
      <c r="K169" s="147"/>
      <c r="L169" s="28"/>
      <c r="M169" s="148" t="s">
        <v>1</v>
      </c>
      <c r="N169" s="149" t="s">
        <v>41</v>
      </c>
      <c r="P169" s="150">
        <f>O169*H169</f>
        <v>0</v>
      </c>
      <c r="Q169" s="150">
        <v>0</v>
      </c>
      <c r="R169" s="150">
        <f>Q169*H169</f>
        <v>0</v>
      </c>
      <c r="S169" s="150">
        <v>0</v>
      </c>
      <c r="T169" s="151">
        <f>S169*H169</f>
        <v>0</v>
      </c>
      <c r="AR169" s="152" t="s">
        <v>3821</v>
      </c>
      <c r="AT169" s="152" t="s">
        <v>319</v>
      </c>
      <c r="AU169" s="152" t="s">
        <v>82</v>
      </c>
      <c r="AY169" s="13" t="s">
        <v>317</v>
      </c>
      <c r="BE169" s="153">
        <f>IF(N169="základná",J169,0)</f>
        <v>0</v>
      </c>
      <c r="BF169" s="153">
        <f>IF(N169="znížená",J169,0)</f>
        <v>0</v>
      </c>
      <c r="BG169" s="153">
        <f>IF(N169="zákl. prenesená",J169,0)</f>
        <v>0</v>
      </c>
      <c r="BH169" s="153">
        <f>IF(N169="zníž. prenesená",J169,0)</f>
        <v>0</v>
      </c>
      <c r="BI169" s="153">
        <f>IF(N169="nulová",J169,0)</f>
        <v>0</v>
      </c>
      <c r="BJ169" s="13" t="s">
        <v>87</v>
      </c>
      <c r="BK169" s="153">
        <f>ROUND(I169*H169,2)</f>
        <v>0</v>
      </c>
      <c r="BL169" s="13" t="s">
        <v>3821</v>
      </c>
      <c r="BM169" s="152" t="s">
        <v>3822</v>
      </c>
    </row>
    <row r="170" spans="2:65" s="1" customFormat="1" ht="24.15" customHeight="1">
      <c r="B170" s="139"/>
      <c r="C170" s="140" t="s">
        <v>529</v>
      </c>
      <c r="D170" s="140" t="s">
        <v>319</v>
      </c>
      <c r="E170" s="141" t="s">
        <v>3823</v>
      </c>
      <c r="F170" s="142" t="s">
        <v>3824</v>
      </c>
      <c r="G170" s="143" t="s">
        <v>440</v>
      </c>
      <c r="H170" s="144">
        <v>1</v>
      </c>
      <c r="I170" s="145"/>
      <c r="J170" s="146">
        <f>ROUND(I170*H170,2)</f>
        <v>0</v>
      </c>
      <c r="K170" s="147"/>
      <c r="L170" s="28"/>
      <c r="M170" s="165" t="s">
        <v>1</v>
      </c>
      <c r="N170" s="166" t="s">
        <v>41</v>
      </c>
      <c r="O170" s="167"/>
      <c r="P170" s="168">
        <f>O170*H170</f>
        <v>0</v>
      </c>
      <c r="Q170" s="168">
        <v>0</v>
      </c>
      <c r="R170" s="168">
        <f>Q170*H170</f>
        <v>0</v>
      </c>
      <c r="S170" s="168">
        <v>0</v>
      </c>
      <c r="T170" s="169">
        <f>S170*H170</f>
        <v>0</v>
      </c>
      <c r="AR170" s="152" t="s">
        <v>3821</v>
      </c>
      <c r="AT170" s="152" t="s">
        <v>319</v>
      </c>
      <c r="AU170" s="152" t="s">
        <v>82</v>
      </c>
      <c r="AY170" s="13" t="s">
        <v>317</v>
      </c>
      <c r="BE170" s="153">
        <f>IF(N170="základná",J170,0)</f>
        <v>0</v>
      </c>
      <c r="BF170" s="153">
        <f>IF(N170="znížená",J170,0)</f>
        <v>0</v>
      </c>
      <c r="BG170" s="153">
        <f>IF(N170="zákl. prenesená",J170,0)</f>
        <v>0</v>
      </c>
      <c r="BH170" s="153">
        <f>IF(N170="zníž. prenesená",J170,0)</f>
        <v>0</v>
      </c>
      <c r="BI170" s="153">
        <f>IF(N170="nulová",J170,0)</f>
        <v>0</v>
      </c>
      <c r="BJ170" s="13" t="s">
        <v>87</v>
      </c>
      <c r="BK170" s="153">
        <f>ROUND(I170*H170,2)</f>
        <v>0</v>
      </c>
      <c r="BL170" s="13" t="s">
        <v>3821</v>
      </c>
      <c r="BM170" s="152" t="s">
        <v>3825</v>
      </c>
    </row>
    <row r="171" spans="2:65" s="1" customFormat="1" ht="6.9" customHeight="1">
      <c r="B171" s="43"/>
      <c r="C171" s="44"/>
      <c r="D171" s="44"/>
      <c r="E171" s="44"/>
      <c r="F171" s="44"/>
      <c r="G171" s="44"/>
      <c r="H171" s="44"/>
      <c r="I171" s="44"/>
      <c r="J171" s="44"/>
      <c r="K171" s="44"/>
      <c r="L171" s="28"/>
    </row>
  </sheetData>
  <autoFilter ref="C130:K170" xr:uid="{00000000-0009-0000-0000-000014000000}"/>
  <mergeCells count="15">
    <mergeCell ref="E117:H117"/>
    <mergeCell ref="E121:H121"/>
    <mergeCell ref="E119:H119"/>
    <mergeCell ref="E123:H123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2:BM173"/>
  <sheetViews>
    <sheetView showGridLines="0" topLeftCell="A119" workbookViewId="0">
      <selection activeCell="W127" sqref="W127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01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3" t="s">
        <v>169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" customHeight="1">
      <c r="B4" s="16"/>
      <c r="D4" s="17" t="s">
        <v>286</v>
      </c>
      <c r="L4" s="16"/>
      <c r="M4" s="92" t="s">
        <v>9</v>
      </c>
      <c r="AT4" s="13" t="s">
        <v>3</v>
      </c>
    </row>
    <row r="5" spans="2:46" ht="6.9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226" t="str">
        <f>'Rekapitulácia stavby'!K6</f>
        <v>Archeoskanzen Bojná</v>
      </c>
      <c r="F7" s="227"/>
      <c r="G7" s="227"/>
      <c r="H7" s="227"/>
      <c r="L7" s="16"/>
    </row>
    <row r="8" spans="2:46" ht="13.2">
      <c r="B8" s="16"/>
      <c r="D8" s="23" t="s">
        <v>287</v>
      </c>
      <c r="L8" s="16"/>
    </row>
    <row r="9" spans="2:46" ht="16.5" customHeight="1">
      <c r="B9" s="16"/>
      <c r="E9" s="226" t="s">
        <v>3743</v>
      </c>
      <c r="F9" s="183"/>
      <c r="G9" s="183"/>
      <c r="H9" s="183"/>
      <c r="L9" s="16"/>
    </row>
    <row r="10" spans="2:46" ht="12" customHeight="1">
      <c r="B10" s="16"/>
      <c r="D10" s="23" t="s">
        <v>289</v>
      </c>
      <c r="L10" s="16"/>
    </row>
    <row r="11" spans="2:46" s="1" customFormat="1" ht="16.5" customHeight="1">
      <c r="B11" s="28"/>
      <c r="E11" s="221" t="s">
        <v>3744</v>
      </c>
      <c r="F11" s="228"/>
      <c r="G11" s="228"/>
      <c r="H11" s="228"/>
      <c r="L11" s="28"/>
    </row>
    <row r="12" spans="2:46" s="1" customFormat="1" ht="12" customHeight="1">
      <c r="B12" s="28"/>
      <c r="D12" s="23" t="s">
        <v>291</v>
      </c>
      <c r="L12" s="28"/>
    </row>
    <row r="13" spans="2:46" s="1" customFormat="1" ht="16.5" customHeight="1">
      <c r="B13" s="28"/>
      <c r="E13" s="208" t="s">
        <v>3826</v>
      </c>
      <c r="F13" s="228"/>
      <c r="G13" s="228"/>
      <c r="H13" s="228"/>
      <c r="L13" s="28"/>
    </row>
    <row r="14" spans="2:46" s="1" customFormat="1" ht="10.199999999999999">
      <c r="B14" s="28"/>
      <c r="L14" s="28"/>
    </row>
    <row r="15" spans="2:46" s="1" customFormat="1" ht="12" customHeight="1">
      <c r="B15" s="28"/>
      <c r="D15" s="23" t="s">
        <v>17</v>
      </c>
      <c r="F15" s="21" t="s">
        <v>1</v>
      </c>
      <c r="I15" s="23" t="s">
        <v>18</v>
      </c>
      <c r="J15" s="21" t="s">
        <v>1</v>
      </c>
      <c r="L15" s="28"/>
    </row>
    <row r="16" spans="2:46" s="1" customFormat="1" ht="12" customHeight="1">
      <c r="B16" s="28"/>
      <c r="D16" s="23" t="s">
        <v>19</v>
      </c>
      <c r="F16" s="21" t="s">
        <v>20</v>
      </c>
      <c r="I16" s="23" t="s">
        <v>21</v>
      </c>
      <c r="J16" s="51" t="str">
        <f>'Rekapitulácia stavby'!AN8</f>
        <v>19. 6. 2024</v>
      </c>
      <c r="L16" s="28"/>
    </row>
    <row r="17" spans="2:12" s="1" customFormat="1" ht="10.8" customHeight="1">
      <c r="B17" s="28"/>
      <c r="L17" s="28"/>
    </row>
    <row r="18" spans="2:12" s="1" customFormat="1" ht="12" customHeight="1">
      <c r="B18" s="28"/>
      <c r="D18" s="23" t="s">
        <v>23</v>
      </c>
      <c r="I18" s="23" t="s">
        <v>24</v>
      </c>
      <c r="J18" s="21" t="s">
        <v>1</v>
      </c>
      <c r="L18" s="28"/>
    </row>
    <row r="19" spans="2:12" s="1" customFormat="1" ht="18" customHeight="1">
      <c r="B19" s="28"/>
      <c r="E19" s="21" t="s">
        <v>25</v>
      </c>
      <c r="I19" s="23" t="s">
        <v>26</v>
      </c>
      <c r="J19" s="21" t="s">
        <v>1</v>
      </c>
      <c r="L19" s="28"/>
    </row>
    <row r="20" spans="2:12" s="1" customFormat="1" ht="6.9" customHeight="1">
      <c r="B20" s="28"/>
      <c r="L20" s="28"/>
    </row>
    <row r="21" spans="2:12" s="1" customFormat="1" ht="12" customHeight="1">
      <c r="B21" s="28"/>
      <c r="D21" s="23" t="s">
        <v>27</v>
      </c>
      <c r="I21" s="23" t="s">
        <v>24</v>
      </c>
      <c r="J21" s="24" t="str">
        <f>'Rekapitulácia stavby'!AN13</f>
        <v>Vyplň údaj</v>
      </c>
      <c r="L21" s="28"/>
    </row>
    <row r="22" spans="2:12" s="1" customFormat="1" ht="18" customHeight="1">
      <c r="B22" s="28"/>
      <c r="E22" s="229" t="str">
        <f>'Rekapitulácia stavby'!E14</f>
        <v>Vyplň údaj</v>
      </c>
      <c r="F22" s="182"/>
      <c r="G22" s="182"/>
      <c r="H22" s="182"/>
      <c r="I22" s="23" t="s">
        <v>26</v>
      </c>
      <c r="J22" s="24" t="str">
        <f>'Rekapitulácia stavby'!AN14</f>
        <v>Vyplň údaj</v>
      </c>
      <c r="L22" s="28"/>
    </row>
    <row r="23" spans="2:12" s="1" customFormat="1" ht="6.9" customHeight="1">
      <c r="B23" s="28"/>
      <c r="L23" s="28"/>
    </row>
    <row r="24" spans="2:12" s="1" customFormat="1" ht="12" customHeight="1">
      <c r="B24" s="28"/>
      <c r="D24" s="23" t="s">
        <v>29</v>
      </c>
      <c r="I24" s="23" t="s">
        <v>24</v>
      </c>
      <c r="J24" s="21" t="s">
        <v>1</v>
      </c>
      <c r="L24" s="28"/>
    </row>
    <row r="25" spans="2:12" s="1" customFormat="1" ht="18" customHeight="1">
      <c r="B25" s="28"/>
      <c r="E25" s="21" t="s">
        <v>30</v>
      </c>
      <c r="I25" s="23" t="s">
        <v>26</v>
      </c>
      <c r="J25" s="21" t="s">
        <v>1</v>
      </c>
      <c r="L25" s="28"/>
    </row>
    <row r="26" spans="2:12" s="1" customFormat="1" ht="6.9" customHeight="1">
      <c r="B26" s="28"/>
      <c r="L26" s="28"/>
    </row>
    <row r="27" spans="2:12" s="1" customFormat="1" ht="12" customHeight="1">
      <c r="B27" s="28"/>
      <c r="D27" s="23" t="s">
        <v>32</v>
      </c>
      <c r="I27" s="23" t="s">
        <v>24</v>
      </c>
      <c r="J27" s="21" t="s">
        <v>1</v>
      </c>
      <c r="L27" s="28"/>
    </row>
    <row r="28" spans="2:12" s="1" customFormat="1" ht="18" customHeight="1">
      <c r="B28" s="28"/>
      <c r="E28" s="21" t="s">
        <v>30</v>
      </c>
      <c r="I28" s="23" t="s">
        <v>26</v>
      </c>
      <c r="J28" s="21" t="s">
        <v>1</v>
      </c>
      <c r="L28" s="28"/>
    </row>
    <row r="29" spans="2:12" s="1" customFormat="1" ht="6.9" customHeight="1">
      <c r="B29" s="28"/>
      <c r="L29" s="28"/>
    </row>
    <row r="30" spans="2:12" s="1" customFormat="1" ht="12" customHeight="1">
      <c r="B30" s="28"/>
      <c r="D30" s="23" t="s">
        <v>33</v>
      </c>
      <c r="L30" s="28"/>
    </row>
    <row r="31" spans="2:12" s="7" customFormat="1" ht="16.5" customHeight="1">
      <c r="B31" s="93"/>
      <c r="E31" s="187" t="s">
        <v>1</v>
      </c>
      <c r="F31" s="187"/>
      <c r="G31" s="187"/>
      <c r="H31" s="187"/>
      <c r="L31" s="93"/>
    </row>
    <row r="32" spans="2:12" s="1" customFormat="1" ht="6.9" customHeight="1">
      <c r="B32" s="28"/>
      <c r="L32" s="28"/>
    </row>
    <row r="33" spans="2:12" s="1" customFormat="1" ht="6.9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35" customHeight="1">
      <c r="B34" s="28"/>
      <c r="D34" s="94" t="s">
        <v>35</v>
      </c>
      <c r="J34" s="65">
        <f>ROUND(J128, 2)</f>
        <v>0</v>
      </c>
      <c r="L34" s="28"/>
    </row>
    <row r="35" spans="2:12" s="1" customFormat="1" ht="6.9" customHeight="1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4" customHeight="1">
      <c r="B36" s="28"/>
      <c r="F36" s="31" t="s">
        <v>37</v>
      </c>
      <c r="I36" s="31" t="s">
        <v>36</v>
      </c>
      <c r="J36" s="31" t="s">
        <v>38</v>
      </c>
      <c r="L36" s="28"/>
    </row>
    <row r="37" spans="2:12" s="1" customFormat="1" ht="14.4" customHeight="1">
      <c r="B37" s="28"/>
      <c r="D37" s="54" t="s">
        <v>39</v>
      </c>
      <c r="E37" s="33" t="s">
        <v>40</v>
      </c>
      <c r="F37" s="95">
        <f>ROUND((SUM(BE128:BE172)),  2)</f>
        <v>0</v>
      </c>
      <c r="G37" s="96"/>
      <c r="H37" s="96"/>
      <c r="I37" s="97">
        <v>0.2</v>
      </c>
      <c r="J37" s="95">
        <f>ROUND(((SUM(BE128:BE172))*I37),  2)</f>
        <v>0</v>
      </c>
      <c r="L37" s="28"/>
    </row>
    <row r="38" spans="2:12" s="1" customFormat="1" ht="14.4" customHeight="1">
      <c r="B38" s="28"/>
      <c r="E38" s="33" t="s">
        <v>41</v>
      </c>
      <c r="F38" s="95">
        <f>ROUND((SUM(BF128:BF172)),  2)</f>
        <v>0</v>
      </c>
      <c r="G38" s="96"/>
      <c r="H38" s="96"/>
      <c r="I38" s="97">
        <v>0.2</v>
      </c>
      <c r="J38" s="95">
        <f>ROUND(((SUM(BF128:BF172))*I38),  2)</f>
        <v>0</v>
      </c>
      <c r="L38" s="28"/>
    </row>
    <row r="39" spans="2:12" s="1" customFormat="1" ht="14.4" hidden="1" customHeight="1">
      <c r="B39" s="28"/>
      <c r="E39" s="23" t="s">
        <v>42</v>
      </c>
      <c r="F39" s="84">
        <f>ROUND((SUM(BG128:BG172)),  2)</f>
        <v>0</v>
      </c>
      <c r="I39" s="98">
        <v>0.2</v>
      </c>
      <c r="J39" s="84">
        <f>0</f>
        <v>0</v>
      </c>
      <c r="L39" s="28"/>
    </row>
    <row r="40" spans="2:12" s="1" customFormat="1" ht="14.4" hidden="1" customHeight="1">
      <c r="B40" s="28"/>
      <c r="E40" s="23" t="s">
        <v>43</v>
      </c>
      <c r="F40" s="84">
        <f>ROUND((SUM(BH128:BH172)),  2)</f>
        <v>0</v>
      </c>
      <c r="I40" s="98">
        <v>0.2</v>
      </c>
      <c r="J40" s="84">
        <f>0</f>
        <v>0</v>
      </c>
      <c r="L40" s="28"/>
    </row>
    <row r="41" spans="2:12" s="1" customFormat="1" ht="14.4" hidden="1" customHeight="1">
      <c r="B41" s="28"/>
      <c r="E41" s="33" t="s">
        <v>44</v>
      </c>
      <c r="F41" s="95">
        <f>ROUND((SUM(BI128:BI172)),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6.9" customHeight="1">
      <c r="B42" s="28"/>
      <c r="L42" s="28"/>
    </row>
    <row r="43" spans="2:12" s="1" customFormat="1" ht="25.35" customHeight="1">
      <c r="B43" s="28"/>
      <c r="C43" s="99"/>
      <c r="D43" s="100" t="s">
        <v>45</v>
      </c>
      <c r="E43" s="56"/>
      <c r="F43" s="56"/>
      <c r="G43" s="101" t="s">
        <v>46</v>
      </c>
      <c r="H43" s="102" t="s">
        <v>47</v>
      </c>
      <c r="I43" s="56"/>
      <c r="J43" s="103">
        <f>SUM(J34:J41)</f>
        <v>0</v>
      </c>
      <c r="K43" s="104"/>
      <c r="L43" s="28"/>
    </row>
    <row r="44" spans="2:12" s="1" customFormat="1" ht="14.4" customHeight="1">
      <c r="B44" s="28"/>
      <c r="L44" s="28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ht="10.199999999999999">
      <c r="B51" s="16"/>
      <c r="L51" s="16"/>
    </row>
    <row r="52" spans="2:12" ht="10.199999999999999">
      <c r="B52" s="16"/>
      <c r="L52" s="16"/>
    </row>
    <row r="53" spans="2:12" ht="10.199999999999999">
      <c r="B53" s="16"/>
      <c r="L53" s="16"/>
    </row>
    <row r="54" spans="2:12" ht="10.199999999999999">
      <c r="B54" s="16"/>
      <c r="L54" s="16"/>
    </row>
    <row r="55" spans="2:12" ht="10.199999999999999">
      <c r="B55" s="16"/>
      <c r="L55" s="16"/>
    </row>
    <row r="56" spans="2:12" ht="10.199999999999999">
      <c r="B56" s="16"/>
      <c r="L56" s="16"/>
    </row>
    <row r="57" spans="2:12" ht="10.199999999999999">
      <c r="B57" s="16"/>
      <c r="L57" s="16"/>
    </row>
    <row r="58" spans="2:12" ht="10.199999999999999">
      <c r="B58" s="16"/>
      <c r="L58" s="16"/>
    </row>
    <row r="59" spans="2:12" ht="10.199999999999999">
      <c r="B59" s="16"/>
      <c r="L59" s="16"/>
    </row>
    <row r="60" spans="2:12" ht="10.199999999999999">
      <c r="B60" s="16"/>
      <c r="L60" s="16"/>
    </row>
    <row r="61" spans="2:12" s="1" customFormat="1" ht="13.2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ht="10.199999999999999">
      <c r="B62" s="16"/>
      <c r="L62" s="16"/>
    </row>
    <row r="63" spans="2:12" ht="10.199999999999999">
      <c r="B63" s="16"/>
      <c r="L63" s="16"/>
    </row>
    <row r="64" spans="2:12" ht="10.199999999999999">
      <c r="B64" s="16"/>
      <c r="L64" s="16"/>
    </row>
    <row r="65" spans="2:12" s="1" customFormat="1" ht="13.2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ht="10.199999999999999">
      <c r="B66" s="16"/>
      <c r="L66" s="16"/>
    </row>
    <row r="67" spans="2:12" ht="10.199999999999999">
      <c r="B67" s="16"/>
      <c r="L67" s="16"/>
    </row>
    <row r="68" spans="2:12" ht="10.199999999999999">
      <c r="B68" s="16"/>
      <c r="L68" s="16"/>
    </row>
    <row r="69" spans="2:12" ht="10.199999999999999">
      <c r="B69" s="16"/>
      <c r="L69" s="16"/>
    </row>
    <row r="70" spans="2:12" ht="10.199999999999999">
      <c r="B70" s="16"/>
      <c r="L70" s="16"/>
    </row>
    <row r="71" spans="2:12" ht="10.199999999999999">
      <c r="B71" s="16"/>
      <c r="L71" s="16"/>
    </row>
    <row r="72" spans="2:12" ht="10.199999999999999">
      <c r="B72" s="16"/>
      <c r="L72" s="16"/>
    </row>
    <row r="73" spans="2:12" ht="10.199999999999999">
      <c r="B73" s="16"/>
      <c r="L73" s="16"/>
    </row>
    <row r="74" spans="2:12" ht="10.199999999999999">
      <c r="B74" s="16"/>
      <c r="L74" s="16"/>
    </row>
    <row r="75" spans="2:12" ht="10.199999999999999">
      <c r="B75" s="16"/>
      <c r="L75" s="16"/>
    </row>
    <row r="76" spans="2:12" s="1" customFormat="1" ht="13.2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" customHeight="1">
      <c r="B82" s="28"/>
      <c r="C82" s="17" t="s">
        <v>293</v>
      </c>
      <c r="L82" s="28"/>
    </row>
    <row r="83" spans="2:12" s="1" customFormat="1" ht="6.9" customHeight="1">
      <c r="B83" s="28"/>
      <c r="L83" s="28"/>
    </row>
    <row r="84" spans="2:12" s="1" customFormat="1" ht="12" customHeight="1">
      <c r="B84" s="28"/>
      <c r="C84" s="23" t="s">
        <v>15</v>
      </c>
      <c r="L84" s="28"/>
    </row>
    <row r="85" spans="2:12" s="1" customFormat="1" ht="16.5" customHeight="1">
      <c r="B85" s="28"/>
      <c r="E85" s="226" t="str">
        <f>E7</f>
        <v>Archeoskanzen Bojná</v>
      </c>
      <c r="F85" s="227"/>
      <c r="G85" s="227"/>
      <c r="H85" s="227"/>
      <c r="L85" s="28"/>
    </row>
    <row r="86" spans="2:12" ht="12" customHeight="1">
      <c r="B86" s="16"/>
      <c r="C86" s="23" t="s">
        <v>287</v>
      </c>
      <c r="L86" s="16"/>
    </row>
    <row r="87" spans="2:12" ht="16.5" customHeight="1">
      <c r="B87" s="16"/>
      <c r="E87" s="226" t="s">
        <v>3743</v>
      </c>
      <c r="F87" s="183"/>
      <c r="G87" s="183"/>
      <c r="H87" s="183"/>
      <c r="L87" s="16"/>
    </row>
    <row r="88" spans="2:12" ht="12" customHeight="1">
      <c r="B88" s="16"/>
      <c r="C88" s="23" t="s">
        <v>289</v>
      </c>
      <c r="L88" s="16"/>
    </row>
    <row r="89" spans="2:12" s="1" customFormat="1" ht="16.5" customHeight="1">
      <c r="B89" s="28"/>
      <c r="E89" s="221" t="s">
        <v>3744</v>
      </c>
      <c r="F89" s="228"/>
      <c r="G89" s="228"/>
      <c r="H89" s="228"/>
      <c r="L89" s="28"/>
    </row>
    <row r="90" spans="2:12" s="1" customFormat="1" ht="12" customHeight="1">
      <c r="B90" s="28"/>
      <c r="C90" s="23" t="s">
        <v>291</v>
      </c>
      <c r="L90" s="28"/>
    </row>
    <row r="91" spans="2:12" s="1" customFormat="1" ht="16.5" customHeight="1">
      <c r="B91" s="28"/>
      <c r="E91" s="208" t="str">
        <f>E13</f>
        <v>SO-4.1_ELE - Elektroinštalácia</v>
      </c>
      <c r="F91" s="228"/>
      <c r="G91" s="228"/>
      <c r="H91" s="228"/>
      <c r="L91" s="28"/>
    </row>
    <row r="92" spans="2:12" s="1" customFormat="1" ht="6.9" customHeight="1">
      <c r="B92" s="28"/>
      <c r="L92" s="28"/>
    </row>
    <row r="93" spans="2:12" s="1" customFormat="1" ht="12" customHeight="1">
      <c r="B93" s="28"/>
      <c r="C93" s="23" t="s">
        <v>19</v>
      </c>
      <c r="F93" s="21" t="str">
        <f>F16</f>
        <v>okrajová časť obce Bojná</v>
      </c>
      <c r="I93" s="23" t="s">
        <v>21</v>
      </c>
      <c r="J93" s="51" t="str">
        <f>IF(J16="","",J16)</f>
        <v>19. 6. 2024</v>
      </c>
      <c r="L93" s="28"/>
    </row>
    <row r="94" spans="2:12" s="1" customFormat="1" ht="6.9" customHeight="1">
      <c r="B94" s="28"/>
      <c r="L94" s="28"/>
    </row>
    <row r="95" spans="2:12" s="1" customFormat="1" ht="40.049999999999997" customHeight="1">
      <c r="B95" s="28"/>
      <c r="C95" s="23" t="s">
        <v>23</v>
      </c>
      <c r="F95" s="21" t="str">
        <f>E19</f>
        <v>Obec Bojná, 201 Bojná, 956 01 Bojná</v>
      </c>
      <c r="I95" s="23" t="s">
        <v>29</v>
      </c>
      <c r="J95" s="26" t="str">
        <f>E25</f>
        <v>Projekt design s.r.o., Brezová 89/1B, Tovarníky</v>
      </c>
      <c r="L95" s="28"/>
    </row>
    <row r="96" spans="2:12" s="1" customFormat="1" ht="40.049999999999997" customHeight="1">
      <c r="B96" s="28"/>
      <c r="C96" s="23" t="s">
        <v>27</v>
      </c>
      <c r="F96" s="21" t="str">
        <f>IF(E22="","",E22)</f>
        <v>Vyplň údaj</v>
      </c>
      <c r="I96" s="23" t="s">
        <v>32</v>
      </c>
      <c r="J96" s="26" t="str">
        <f>E28</f>
        <v>Projekt design s.r.o., Brezová 89/1B, Tovarníky</v>
      </c>
      <c r="L96" s="28"/>
    </row>
    <row r="97" spans="2:47" s="1" customFormat="1" ht="10.35" customHeight="1">
      <c r="B97" s="28"/>
      <c r="L97" s="28"/>
    </row>
    <row r="98" spans="2:47" s="1" customFormat="1" ht="29.25" customHeight="1">
      <c r="B98" s="28"/>
      <c r="C98" s="107" t="s">
        <v>294</v>
      </c>
      <c r="D98" s="99"/>
      <c r="E98" s="99"/>
      <c r="F98" s="99"/>
      <c r="G98" s="99"/>
      <c r="H98" s="99"/>
      <c r="I98" s="99"/>
      <c r="J98" s="108" t="s">
        <v>295</v>
      </c>
      <c r="K98" s="99"/>
      <c r="L98" s="28"/>
    </row>
    <row r="99" spans="2:47" s="1" customFormat="1" ht="10.35" customHeight="1">
      <c r="B99" s="28"/>
      <c r="L99" s="28"/>
    </row>
    <row r="100" spans="2:47" s="1" customFormat="1" ht="22.8" customHeight="1">
      <c r="B100" s="28"/>
      <c r="C100" s="109" t="s">
        <v>296</v>
      </c>
      <c r="J100" s="65">
        <f>J128</f>
        <v>0</v>
      </c>
      <c r="L100" s="28"/>
      <c r="AU100" s="13" t="s">
        <v>297</v>
      </c>
    </row>
    <row r="101" spans="2:47" s="8" customFormat="1" ht="24.9" customHeight="1">
      <c r="B101" s="110"/>
      <c r="D101" s="111" t="s">
        <v>421</v>
      </c>
      <c r="E101" s="112"/>
      <c r="F101" s="112"/>
      <c r="G101" s="112"/>
      <c r="H101" s="112"/>
      <c r="I101" s="112"/>
      <c r="J101" s="113">
        <f>J129</f>
        <v>0</v>
      </c>
      <c r="L101" s="110"/>
    </row>
    <row r="102" spans="2:47" s="8" customFormat="1" ht="24.9" customHeight="1">
      <c r="B102" s="110"/>
      <c r="D102" s="111" t="s">
        <v>3827</v>
      </c>
      <c r="E102" s="112"/>
      <c r="F102" s="112"/>
      <c r="G102" s="112"/>
      <c r="H102" s="112"/>
      <c r="I102" s="112"/>
      <c r="J102" s="113">
        <f>J136</f>
        <v>0</v>
      </c>
      <c r="L102" s="110"/>
    </row>
    <row r="103" spans="2:47" s="8" customFormat="1" ht="24.9" customHeight="1">
      <c r="B103" s="110"/>
      <c r="D103" s="111" t="s">
        <v>3828</v>
      </c>
      <c r="E103" s="112"/>
      <c r="F103" s="112"/>
      <c r="G103" s="112"/>
      <c r="H103" s="112"/>
      <c r="I103" s="112"/>
      <c r="J103" s="113">
        <f>J146</f>
        <v>0</v>
      </c>
      <c r="L103" s="110"/>
    </row>
    <row r="104" spans="2:47" s="8" customFormat="1" ht="24.9" customHeight="1">
      <c r="B104" s="110"/>
      <c r="D104" s="111" t="s">
        <v>422</v>
      </c>
      <c r="E104" s="112"/>
      <c r="F104" s="112"/>
      <c r="G104" s="112"/>
      <c r="H104" s="112"/>
      <c r="I104" s="112"/>
      <c r="J104" s="113">
        <f>J165</f>
        <v>0</v>
      </c>
      <c r="L104" s="110"/>
    </row>
    <row r="105" spans="2:47" s="1" customFormat="1" ht="21.75" customHeight="1">
      <c r="B105" s="28"/>
      <c r="L105" s="28"/>
    </row>
    <row r="106" spans="2:47" s="1" customFormat="1" ht="6.9" customHeight="1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28"/>
    </row>
    <row r="110" spans="2:47" s="1" customFormat="1" ht="6.9" customHeight="1"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28"/>
    </row>
    <row r="111" spans="2:47" s="1" customFormat="1" ht="24.9" customHeight="1">
      <c r="B111" s="28"/>
      <c r="C111" s="17" t="s">
        <v>303</v>
      </c>
      <c r="L111" s="28"/>
    </row>
    <row r="112" spans="2:47" s="1" customFormat="1" ht="6.9" customHeight="1">
      <c r="B112" s="28"/>
      <c r="L112" s="28"/>
    </row>
    <row r="113" spans="2:63" s="1" customFormat="1" ht="12" customHeight="1">
      <c r="B113" s="28"/>
      <c r="C113" s="23" t="s">
        <v>15</v>
      </c>
      <c r="L113" s="28"/>
    </row>
    <row r="114" spans="2:63" s="1" customFormat="1" ht="16.5" customHeight="1">
      <c r="B114" s="28"/>
      <c r="E114" s="226" t="str">
        <f>E7</f>
        <v>Archeoskanzen Bojná</v>
      </c>
      <c r="F114" s="227"/>
      <c r="G114" s="227"/>
      <c r="H114" s="227"/>
      <c r="L114" s="28"/>
    </row>
    <row r="115" spans="2:63" ht="12" customHeight="1">
      <c r="B115" s="16"/>
      <c r="C115" s="23" t="s">
        <v>287</v>
      </c>
      <c r="L115" s="16"/>
    </row>
    <row r="116" spans="2:63" ht="16.5" customHeight="1">
      <c r="B116" s="16"/>
      <c r="E116" s="226" t="s">
        <v>3743</v>
      </c>
      <c r="F116" s="183"/>
      <c r="G116" s="183"/>
      <c r="H116" s="183"/>
      <c r="L116" s="16"/>
    </row>
    <row r="117" spans="2:63" ht="12" customHeight="1">
      <c r="B117" s="16"/>
      <c r="C117" s="23" t="s">
        <v>289</v>
      </c>
      <c r="L117" s="16"/>
    </row>
    <row r="118" spans="2:63" s="1" customFormat="1" ht="16.5" customHeight="1">
      <c r="B118" s="28"/>
      <c r="E118" s="221" t="s">
        <v>3744</v>
      </c>
      <c r="F118" s="228"/>
      <c r="G118" s="228"/>
      <c r="H118" s="228"/>
      <c r="L118" s="28"/>
    </row>
    <row r="119" spans="2:63" s="1" customFormat="1" ht="12" customHeight="1">
      <c r="B119" s="28"/>
      <c r="C119" s="23" t="s">
        <v>291</v>
      </c>
      <c r="L119" s="28"/>
    </row>
    <row r="120" spans="2:63" s="1" customFormat="1" ht="16.5" customHeight="1">
      <c r="B120" s="28"/>
      <c r="E120" s="208" t="str">
        <f>E13</f>
        <v>SO-4.1_ELE - Elektroinštalácia</v>
      </c>
      <c r="F120" s="228"/>
      <c r="G120" s="228"/>
      <c r="H120" s="228"/>
      <c r="L120" s="28"/>
    </row>
    <row r="121" spans="2:63" s="1" customFormat="1" ht="6.9" customHeight="1">
      <c r="B121" s="28"/>
      <c r="L121" s="28"/>
    </row>
    <row r="122" spans="2:63" s="1" customFormat="1" ht="12" customHeight="1">
      <c r="B122" s="28"/>
      <c r="C122" s="23" t="s">
        <v>19</v>
      </c>
      <c r="F122" s="21" t="str">
        <f>F16</f>
        <v>okrajová časť obce Bojná</v>
      </c>
      <c r="I122" s="23" t="s">
        <v>21</v>
      </c>
      <c r="J122" s="51" t="str">
        <f>IF(J16="","",J16)</f>
        <v>19. 6. 2024</v>
      </c>
      <c r="L122" s="28"/>
    </row>
    <row r="123" spans="2:63" s="1" customFormat="1" ht="6.9" customHeight="1">
      <c r="B123" s="28"/>
      <c r="L123" s="28"/>
    </row>
    <row r="124" spans="2:63" s="1" customFormat="1" ht="40.049999999999997" customHeight="1">
      <c r="B124" s="28"/>
      <c r="C124" s="23" t="s">
        <v>23</v>
      </c>
      <c r="F124" s="21" t="str">
        <f>E19</f>
        <v>Obec Bojná, 201 Bojná, 956 01 Bojná</v>
      </c>
      <c r="I124" s="23" t="s">
        <v>29</v>
      </c>
      <c r="J124" s="26" t="str">
        <f>E25</f>
        <v>Projekt design s.r.o., Brezová 89/1B, Tovarníky</v>
      </c>
      <c r="L124" s="28"/>
    </row>
    <row r="125" spans="2:63" s="1" customFormat="1" ht="40.049999999999997" customHeight="1">
      <c r="B125" s="28"/>
      <c r="C125" s="23" t="s">
        <v>27</v>
      </c>
      <c r="F125" s="21" t="str">
        <f>IF(E22="","",E22)</f>
        <v>Vyplň údaj</v>
      </c>
      <c r="I125" s="23" t="s">
        <v>32</v>
      </c>
      <c r="J125" s="26" t="str">
        <f>E28</f>
        <v>Projekt design s.r.o., Brezová 89/1B, Tovarníky</v>
      </c>
      <c r="L125" s="28"/>
    </row>
    <row r="126" spans="2:63" s="1" customFormat="1" ht="10.35" customHeight="1">
      <c r="B126" s="28"/>
      <c r="L126" s="28"/>
    </row>
    <row r="127" spans="2:63" s="10" customFormat="1" ht="29.25" customHeight="1">
      <c r="B127" s="118"/>
      <c r="C127" s="119" t="s">
        <v>304</v>
      </c>
      <c r="D127" s="120" t="s">
        <v>60</v>
      </c>
      <c r="E127" s="120" t="s">
        <v>56</v>
      </c>
      <c r="F127" s="120" t="s">
        <v>7531</v>
      </c>
      <c r="G127" s="120" t="s">
        <v>305</v>
      </c>
      <c r="H127" s="120" t="s">
        <v>306</v>
      </c>
      <c r="I127" s="120" t="s">
        <v>307</v>
      </c>
      <c r="J127" s="121" t="s">
        <v>295</v>
      </c>
      <c r="K127" s="122" t="s">
        <v>308</v>
      </c>
      <c r="L127" s="118"/>
      <c r="M127" s="58" t="s">
        <v>1</v>
      </c>
      <c r="N127" s="59" t="s">
        <v>39</v>
      </c>
      <c r="O127" s="59" t="s">
        <v>309</v>
      </c>
      <c r="P127" s="59" t="s">
        <v>310</v>
      </c>
      <c r="Q127" s="59" t="s">
        <v>311</v>
      </c>
      <c r="R127" s="59" t="s">
        <v>312</v>
      </c>
      <c r="S127" s="59" t="s">
        <v>313</v>
      </c>
      <c r="T127" s="60" t="s">
        <v>314</v>
      </c>
    </row>
    <row r="128" spans="2:63" s="1" customFormat="1" ht="22.8" customHeight="1">
      <c r="B128" s="28"/>
      <c r="C128" s="63" t="s">
        <v>296</v>
      </c>
      <c r="J128" s="123">
        <f>BK128</f>
        <v>0</v>
      </c>
      <c r="L128" s="28"/>
      <c r="M128" s="61"/>
      <c r="N128" s="52"/>
      <c r="O128" s="52"/>
      <c r="P128" s="124">
        <f>P129+P136+P146+P165</f>
        <v>0</v>
      </c>
      <c r="Q128" s="52"/>
      <c r="R128" s="124">
        <f>R129+R136+R146+R165</f>
        <v>0.126</v>
      </c>
      <c r="S128" s="52"/>
      <c r="T128" s="125">
        <f>T129+T136+T146+T165</f>
        <v>0</v>
      </c>
      <c r="AT128" s="13" t="s">
        <v>74</v>
      </c>
      <c r="AU128" s="13" t="s">
        <v>297</v>
      </c>
      <c r="BK128" s="126">
        <f>BK129+BK136+BK146+BK165</f>
        <v>0</v>
      </c>
    </row>
    <row r="129" spans="2:65" s="11" customFormat="1" ht="25.95" customHeight="1">
      <c r="B129" s="127"/>
      <c r="D129" s="128" t="s">
        <v>74</v>
      </c>
      <c r="E129" s="129" t="s">
        <v>425</v>
      </c>
      <c r="F129" s="129" t="s">
        <v>426</v>
      </c>
      <c r="I129" s="130"/>
      <c r="J129" s="131">
        <f>BK129</f>
        <v>0</v>
      </c>
      <c r="L129" s="127"/>
      <c r="M129" s="132"/>
      <c r="P129" s="133">
        <f>SUM(P130:P135)</f>
        <v>0</v>
      </c>
      <c r="R129" s="133">
        <f>SUM(R130:R135)</f>
        <v>0</v>
      </c>
      <c r="T129" s="134">
        <f>SUM(T130:T135)</f>
        <v>0</v>
      </c>
      <c r="AR129" s="128" t="s">
        <v>82</v>
      </c>
      <c r="AT129" s="135" t="s">
        <v>74</v>
      </c>
      <c r="AU129" s="135" t="s">
        <v>75</v>
      </c>
      <c r="AY129" s="128" t="s">
        <v>317</v>
      </c>
      <c r="BK129" s="136">
        <f>SUM(BK130:BK135)</f>
        <v>0</v>
      </c>
    </row>
    <row r="130" spans="2:65" s="1" customFormat="1" ht="16.5" customHeight="1">
      <c r="B130" s="139"/>
      <c r="C130" s="140" t="s">
        <v>82</v>
      </c>
      <c r="D130" s="140" t="s">
        <v>319</v>
      </c>
      <c r="E130" s="141" t="s">
        <v>427</v>
      </c>
      <c r="F130" s="142" t="s">
        <v>428</v>
      </c>
      <c r="G130" s="143" t="s">
        <v>429</v>
      </c>
      <c r="H130" s="144">
        <v>24</v>
      </c>
      <c r="I130" s="145"/>
      <c r="J130" s="146">
        <f t="shared" ref="J130:J135" si="0">ROUND(I130*H130,2)</f>
        <v>0</v>
      </c>
      <c r="K130" s="147"/>
      <c r="L130" s="28"/>
      <c r="M130" s="148" t="s">
        <v>1</v>
      </c>
      <c r="N130" s="149" t="s">
        <v>41</v>
      </c>
      <c r="P130" s="150">
        <f t="shared" ref="P130:P135" si="1">O130*H130</f>
        <v>0</v>
      </c>
      <c r="Q130" s="150">
        <v>0</v>
      </c>
      <c r="R130" s="150">
        <f t="shared" ref="R130:R135" si="2">Q130*H130</f>
        <v>0</v>
      </c>
      <c r="S130" s="150">
        <v>0</v>
      </c>
      <c r="T130" s="151">
        <f t="shared" ref="T130:T135" si="3">S130*H130</f>
        <v>0</v>
      </c>
      <c r="AR130" s="152" t="s">
        <v>259</v>
      </c>
      <c r="AT130" s="152" t="s">
        <v>319</v>
      </c>
      <c r="AU130" s="152" t="s">
        <v>82</v>
      </c>
      <c r="AY130" s="13" t="s">
        <v>317</v>
      </c>
      <c r="BE130" s="153">
        <f t="shared" ref="BE130:BE135" si="4">IF(N130="základná",J130,0)</f>
        <v>0</v>
      </c>
      <c r="BF130" s="153">
        <f t="shared" ref="BF130:BF135" si="5">IF(N130="znížená",J130,0)</f>
        <v>0</v>
      </c>
      <c r="BG130" s="153">
        <f t="shared" ref="BG130:BG135" si="6">IF(N130="zákl. prenesená",J130,0)</f>
        <v>0</v>
      </c>
      <c r="BH130" s="153">
        <f t="shared" ref="BH130:BH135" si="7">IF(N130="zníž. prenesená",J130,0)</f>
        <v>0</v>
      </c>
      <c r="BI130" s="153">
        <f t="shared" ref="BI130:BI135" si="8">IF(N130="nulová",J130,0)</f>
        <v>0</v>
      </c>
      <c r="BJ130" s="13" t="s">
        <v>87</v>
      </c>
      <c r="BK130" s="153">
        <f t="shared" ref="BK130:BK135" si="9">ROUND(I130*H130,2)</f>
        <v>0</v>
      </c>
      <c r="BL130" s="13" t="s">
        <v>259</v>
      </c>
      <c r="BM130" s="152" t="s">
        <v>3829</v>
      </c>
    </row>
    <row r="131" spans="2:65" s="1" customFormat="1" ht="16.5" customHeight="1">
      <c r="B131" s="139"/>
      <c r="C131" s="140" t="s">
        <v>87</v>
      </c>
      <c r="D131" s="140" t="s">
        <v>319</v>
      </c>
      <c r="E131" s="141" t="s">
        <v>431</v>
      </c>
      <c r="F131" s="142" t="s">
        <v>432</v>
      </c>
      <c r="G131" s="143" t="s">
        <v>433</v>
      </c>
      <c r="H131" s="144">
        <v>1</v>
      </c>
      <c r="I131" s="145"/>
      <c r="J131" s="146">
        <f t="shared" si="0"/>
        <v>0</v>
      </c>
      <c r="K131" s="147"/>
      <c r="L131" s="28"/>
      <c r="M131" s="148" t="s">
        <v>1</v>
      </c>
      <c r="N131" s="149" t="s">
        <v>41</v>
      </c>
      <c r="P131" s="150">
        <f t="shared" si="1"/>
        <v>0</v>
      </c>
      <c r="Q131" s="150">
        <v>0</v>
      </c>
      <c r="R131" s="150">
        <f t="shared" si="2"/>
        <v>0</v>
      </c>
      <c r="S131" s="150">
        <v>0</v>
      </c>
      <c r="T131" s="151">
        <f t="shared" si="3"/>
        <v>0</v>
      </c>
      <c r="AR131" s="152" t="s">
        <v>259</v>
      </c>
      <c r="AT131" s="152" t="s">
        <v>319</v>
      </c>
      <c r="AU131" s="152" t="s">
        <v>82</v>
      </c>
      <c r="AY131" s="13" t="s">
        <v>317</v>
      </c>
      <c r="BE131" s="153">
        <f t="shared" si="4"/>
        <v>0</v>
      </c>
      <c r="BF131" s="153">
        <f t="shared" si="5"/>
        <v>0</v>
      </c>
      <c r="BG131" s="153">
        <f t="shared" si="6"/>
        <v>0</v>
      </c>
      <c r="BH131" s="153">
        <f t="shared" si="7"/>
        <v>0</v>
      </c>
      <c r="BI131" s="153">
        <f t="shared" si="8"/>
        <v>0</v>
      </c>
      <c r="BJ131" s="13" t="s">
        <v>87</v>
      </c>
      <c r="BK131" s="153">
        <f t="shared" si="9"/>
        <v>0</v>
      </c>
      <c r="BL131" s="13" t="s">
        <v>259</v>
      </c>
      <c r="BM131" s="152" t="s">
        <v>3830</v>
      </c>
    </row>
    <row r="132" spans="2:65" s="1" customFormat="1" ht="24.15" customHeight="1">
      <c r="B132" s="139"/>
      <c r="C132" s="140" t="s">
        <v>92</v>
      </c>
      <c r="D132" s="140" t="s">
        <v>319</v>
      </c>
      <c r="E132" s="141" t="s">
        <v>435</v>
      </c>
      <c r="F132" s="142" t="s">
        <v>436</v>
      </c>
      <c r="G132" s="143" t="s">
        <v>433</v>
      </c>
      <c r="H132" s="144">
        <v>1</v>
      </c>
      <c r="I132" s="145"/>
      <c r="J132" s="146">
        <f t="shared" si="0"/>
        <v>0</v>
      </c>
      <c r="K132" s="147"/>
      <c r="L132" s="28"/>
      <c r="M132" s="148" t="s">
        <v>1</v>
      </c>
      <c r="N132" s="149" t="s">
        <v>41</v>
      </c>
      <c r="P132" s="150">
        <f t="shared" si="1"/>
        <v>0</v>
      </c>
      <c r="Q132" s="150">
        <v>0</v>
      </c>
      <c r="R132" s="150">
        <f t="shared" si="2"/>
        <v>0</v>
      </c>
      <c r="S132" s="150">
        <v>0</v>
      </c>
      <c r="T132" s="151">
        <f t="shared" si="3"/>
        <v>0</v>
      </c>
      <c r="AR132" s="152" t="s">
        <v>259</v>
      </c>
      <c r="AT132" s="152" t="s">
        <v>319</v>
      </c>
      <c r="AU132" s="152" t="s">
        <v>82</v>
      </c>
      <c r="AY132" s="13" t="s">
        <v>317</v>
      </c>
      <c r="BE132" s="153">
        <f t="shared" si="4"/>
        <v>0</v>
      </c>
      <c r="BF132" s="153">
        <f t="shared" si="5"/>
        <v>0</v>
      </c>
      <c r="BG132" s="153">
        <f t="shared" si="6"/>
        <v>0</v>
      </c>
      <c r="BH132" s="153">
        <f t="shared" si="7"/>
        <v>0</v>
      </c>
      <c r="BI132" s="153">
        <f t="shared" si="8"/>
        <v>0</v>
      </c>
      <c r="BJ132" s="13" t="s">
        <v>87</v>
      </c>
      <c r="BK132" s="153">
        <f t="shared" si="9"/>
        <v>0</v>
      </c>
      <c r="BL132" s="13" t="s">
        <v>259</v>
      </c>
      <c r="BM132" s="152" t="s">
        <v>3831</v>
      </c>
    </row>
    <row r="133" spans="2:65" s="1" customFormat="1" ht="16.5" customHeight="1">
      <c r="B133" s="139"/>
      <c r="C133" s="140" t="s">
        <v>259</v>
      </c>
      <c r="D133" s="140" t="s">
        <v>319</v>
      </c>
      <c r="E133" s="141" t="s">
        <v>438</v>
      </c>
      <c r="F133" s="142" t="s">
        <v>439</v>
      </c>
      <c r="G133" s="143" t="s">
        <v>440</v>
      </c>
      <c r="H133" s="144">
        <v>1</v>
      </c>
      <c r="I133" s="145"/>
      <c r="J133" s="146">
        <f t="shared" si="0"/>
        <v>0</v>
      </c>
      <c r="K133" s="147"/>
      <c r="L133" s="28"/>
      <c r="M133" s="148" t="s">
        <v>1</v>
      </c>
      <c r="N133" s="149" t="s">
        <v>41</v>
      </c>
      <c r="P133" s="150">
        <f t="shared" si="1"/>
        <v>0</v>
      </c>
      <c r="Q133" s="150">
        <v>0</v>
      </c>
      <c r="R133" s="150">
        <f t="shared" si="2"/>
        <v>0</v>
      </c>
      <c r="S133" s="150">
        <v>0</v>
      </c>
      <c r="T133" s="151">
        <f t="shared" si="3"/>
        <v>0</v>
      </c>
      <c r="AR133" s="152" t="s">
        <v>259</v>
      </c>
      <c r="AT133" s="152" t="s">
        <v>319</v>
      </c>
      <c r="AU133" s="152" t="s">
        <v>82</v>
      </c>
      <c r="AY133" s="13" t="s">
        <v>317</v>
      </c>
      <c r="BE133" s="153">
        <f t="shared" si="4"/>
        <v>0</v>
      </c>
      <c r="BF133" s="153">
        <f t="shared" si="5"/>
        <v>0</v>
      </c>
      <c r="BG133" s="153">
        <f t="shared" si="6"/>
        <v>0</v>
      </c>
      <c r="BH133" s="153">
        <f t="shared" si="7"/>
        <v>0</v>
      </c>
      <c r="BI133" s="153">
        <f t="shared" si="8"/>
        <v>0</v>
      </c>
      <c r="BJ133" s="13" t="s">
        <v>87</v>
      </c>
      <c r="BK133" s="153">
        <f t="shared" si="9"/>
        <v>0</v>
      </c>
      <c r="BL133" s="13" t="s">
        <v>259</v>
      </c>
      <c r="BM133" s="152" t="s">
        <v>3832</v>
      </c>
    </row>
    <row r="134" spans="2:65" s="1" customFormat="1" ht="16.5" customHeight="1">
      <c r="B134" s="139"/>
      <c r="C134" s="140" t="s">
        <v>262</v>
      </c>
      <c r="D134" s="140" t="s">
        <v>319</v>
      </c>
      <c r="E134" s="141" t="s">
        <v>442</v>
      </c>
      <c r="F134" s="142" t="s">
        <v>443</v>
      </c>
      <c r="G134" s="143" t="s">
        <v>429</v>
      </c>
      <c r="H134" s="144">
        <v>32</v>
      </c>
      <c r="I134" s="145"/>
      <c r="J134" s="146">
        <f t="shared" si="0"/>
        <v>0</v>
      </c>
      <c r="K134" s="147"/>
      <c r="L134" s="28"/>
      <c r="M134" s="148" t="s">
        <v>1</v>
      </c>
      <c r="N134" s="149" t="s">
        <v>41</v>
      </c>
      <c r="P134" s="150">
        <f t="shared" si="1"/>
        <v>0</v>
      </c>
      <c r="Q134" s="150">
        <v>0</v>
      </c>
      <c r="R134" s="150">
        <f t="shared" si="2"/>
        <v>0</v>
      </c>
      <c r="S134" s="150">
        <v>0</v>
      </c>
      <c r="T134" s="151">
        <f t="shared" si="3"/>
        <v>0</v>
      </c>
      <c r="AR134" s="152" t="s">
        <v>259</v>
      </c>
      <c r="AT134" s="152" t="s">
        <v>319</v>
      </c>
      <c r="AU134" s="152" t="s">
        <v>82</v>
      </c>
      <c r="AY134" s="13" t="s">
        <v>317</v>
      </c>
      <c r="BE134" s="153">
        <f t="shared" si="4"/>
        <v>0</v>
      </c>
      <c r="BF134" s="153">
        <f t="shared" si="5"/>
        <v>0</v>
      </c>
      <c r="BG134" s="153">
        <f t="shared" si="6"/>
        <v>0</v>
      </c>
      <c r="BH134" s="153">
        <f t="shared" si="7"/>
        <v>0</v>
      </c>
      <c r="BI134" s="153">
        <f t="shared" si="8"/>
        <v>0</v>
      </c>
      <c r="BJ134" s="13" t="s">
        <v>87</v>
      </c>
      <c r="BK134" s="153">
        <f t="shared" si="9"/>
        <v>0</v>
      </c>
      <c r="BL134" s="13" t="s">
        <v>259</v>
      </c>
      <c r="BM134" s="152" t="s">
        <v>3833</v>
      </c>
    </row>
    <row r="135" spans="2:65" s="1" customFormat="1" ht="16.5" customHeight="1">
      <c r="B135" s="139"/>
      <c r="C135" s="140" t="s">
        <v>265</v>
      </c>
      <c r="D135" s="140" t="s">
        <v>319</v>
      </c>
      <c r="E135" s="141" t="s">
        <v>445</v>
      </c>
      <c r="F135" s="142" t="s">
        <v>446</v>
      </c>
      <c r="G135" s="143" t="s">
        <v>429</v>
      </c>
      <c r="H135" s="144">
        <v>32</v>
      </c>
      <c r="I135" s="145"/>
      <c r="J135" s="146">
        <f t="shared" si="0"/>
        <v>0</v>
      </c>
      <c r="K135" s="147"/>
      <c r="L135" s="28"/>
      <c r="M135" s="148" t="s">
        <v>1</v>
      </c>
      <c r="N135" s="149" t="s">
        <v>41</v>
      </c>
      <c r="P135" s="150">
        <f t="shared" si="1"/>
        <v>0</v>
      </c>
      <c r="Q135" s="150">
        <v>0</v>
      </c>
      <c r="R135" s="150">
        <f t="shared" si="2"/>
        <v>0</v>
      </c>
      <c r="S135" s="150">
        <v>0</v>
      </c>
      <c r="T135" s="151">
        <f t="shared" si="3"/>
        <v>0</v>
      </c>
      <c r="AR135" s="152" t="s">
        <v>259</v>
      </c>
      <c r="AT135" s="152" t="s">
        <v>319</v>
      </c>
      <c r="AU135" s="152" t="s">
        <v>82</v>
      </c>
      <c r="AY135" s="13" t="s">
        <v>317</v>
      </c>
      <c r="BE135" s="153">
        <f t="shared" si="4"/>
        <v>0</v>
      </c>
      <c r="BF135" s="153">
        <f t="shared" si="5"/>
        <v>0</v>
      </c>
      <c r="BG135" s="153">
        <f t="shared" si="6"/>
        <v>0</v>
      </c>
      <c r="BH135" s="153">
        <f t="shared" si="7"/>
        <v>0</v>
      </c>
      <c r="BI135" s="153">
        <f t="shared" si="8"/>
        <v>0</v>
      </c>
      <c r="BJ135" s="13" t="s">
        <v>87</v>
      </c>
      <c r="BK135" s="153">
        <f t="shared" si="9"/>
        <v>0</v>
      </c>
      <c r="BL135" s="13" t="s">
        <v>259</v>
      </c>
      <c r="BM135" s="152" t="s">
        <v>3834</v>
      </c>
    </row>
    <row r="136" spans="2:65" s="11" customFormat="1" ht="25.95" customHeight="1">
      <c r="B136" s="127"/>
      <c r="D136" s="128" t="s">
        <v>74</v>
      </c>
      <c r="E136" s="129" t="s">
        <v>3835</v>
      </c>
      <c r="F136" s="129" t="s">
        <v>3582</v>
      </c>
      <c r="I136" s="130"/>
      <c r="J136" s="131">
        <f>BK136</f>
        <v>0</v>
      </c>
      <c r="L136" s="127"/>
      <c r="M136" s="132"/>
      <c r="P136" s="133">
        <f>SUM(P137:P145)</f>
        <v>0</v>
      </c>
      <c r="R136" s="133">
        <f>SUM(R137:R145)</f>
        <v>0</v>
      </c>
      <c r="T136" s="134">
        <f>SUM(T137:T145)</f>
        <v>0</v>
      </c>
      <c r="AR136" s="128" t="s">
        <v>82</v>
      </c>
      <c r="AT136" s="135" t="s">
        <v>74</v>
      </c>
      <c r="AU136" s="135" t="s">
        <v>75</v>
      </c>
      <c r="AY136" s="128" t="s">
        <v>317</v>
      </c>
      <c r="BK136" s="136">
        <f>SUM(BK137:BK145)</f>
        <v>0</v>
      </c>
    </row>
    <row r="137" spans="2:65" s="1" customFormat="1" ht="16.5" customHeight="1">
      <c r="B137" s="139"/>
      <c r="C137" s="140" t="s">
        <v>268</v>
      </c>
      <c r="D137" s="140" t="s">
        <v>319</v>
      </c>
      <c r="E137" s="141" t="s">
        <v>3836</v>
      </c>
      <c r="F137" s="142" t="s">
        <v>3837</v>
      </c>
      <c r="G137" s="143" t="s">
        <v>3838</v>
      </c>
      <c r="H137" s="144">
        <v>2</v>
      </c>
      <c r="I137" s="145"/>
      <c r="J137" s="146">
        <f t="shared" ref="J137:J145" si="10">ROUND(I137*H137,2)</f>
        <v>0</v>
      </c>
      <c r="K137" s="147"/>
      <c r="L137" s="28"/>
      <c r="M137" s="148" t="s">
        <v>1</v>
      </c>
      <c r="N137" s="149" t="s">
        <v>41</v>
      </c>
      <c r="P137" s="150">
        <f t="shared" ref="P137:P145" si="11">O137*H137</f>
        <v>0</v>
      </c>
      <c r="Q137" s="150">
        <v>0</v>
      </c>
      <c r="R137" s="150">
        <f t="shared" ref="R137:R145" si="12">Q137*H137</f>
        <v>0</v>
      </c>
      <c r="S137" s="150">
        <v>0</v>
      </c>
      <c r="T137" s="151">
        <f t="shared" ref="T137:T145" si="13">S137*H137</f>
        <v>0</v>
      </c>
      <c r="AR137" s="152" t="s">
        <v>259</v>
      </c>
      <c r="AT137" s="152" t="s">
        <v>319</v>
      </c>
      <c r="AU137" s="152" t="s">
        <v>82</v>
      </c>
      <c r="AY137" s="13" t="s">
        <v>317</v>
      </c>
      <c r="BE137" s="153">
        <f t="shared" ref="BE137:BE145" si="14">IF(N137="základná",J137,0)</f>
        <v>0</v>
      </c>
      <c r="BF137" s="153">
        <f t="shared" ref="BF137:BF145" si="15">IF(N137="znížená",J137,0)</f>
        <v>0</v>
      </c>
      <c r="BG137" s="153">
        <f t="shared" ref="BG137:BG145" si="16">IF(N137="zákl. prenesená",J137,0)</f>
        <v>0</v>
      </c>
      <c r="BH137" s="153">
        <f t="shared" ref="BH137:BH145" si="17">IF(N137="zníž. prenesená",J137,0)</f>
        <v>0</v>
      </c>
      <c r="BI137" s="153">
        <f t="shared" ref="BI137:BI145" si="18">IF(N137="nulová",J137,0)</f>
        <v>0</v>
      </c>
      <c r="BJ137" s="13" t="s">
        <v>87</v>
      </c>
      <c r="BK137" s="153">
        <f t="shared" ref="BK137:BK145" si="19">ROUND(I137*H137,2)</f>
        <v>0</v>
      </c>
      <c r="BL137" s="13" t="s">
        <v>259</v>
      </c>
      <c r="BM137" s="152" t="s">
        <v>3839</v>
      </c>
    </row>
    <row r="138" spans="2:65" s="1" customFormat="1" ht="16.5" customHeight="1">
      <c r="B138" s="139"/>
      <c r="C138" s="140" t="s">
        <v>271</v>
      </c>
      <c r="D138" s="140" t="s">
        <v>319</v>
      </c>
      <c r="E138" s="141" t="s">
        <v>3840</v>
      </c>
      <c r="F138" s="142" t="s">
        <v>2179</v>
      </c>
      <c r="G138" s="143" t="s">
        <v>433</v>
      </c>
      <c r="H138" s="144">
        <v>55</v>
      </c>
      <c r="I138" s="145"/>
      <c r="J138" s="146">
        <f t="shared" si="10"/>
        <v>0</v>
      </c>
      <c r="K138" s="147"/>
      <c r="L138" s="28"/>
      <c r="M138" s="148" t="s">
        <v>1</v>
      </c>
      <c r="N138" s="149" t="s">
        <v>41</v>
      </c>
      <c r="P138" s="150">
        <f t="shared" si="11"/>
        <v>0</v>
      </c>
      <c r="Q138" s="150">
        <v>0</v>
      </c>
      <c r="R138" s="150">
        <f t="shared" si="12"/>
        <v>0</v>
      </c>
      <c r="S138" s="150">
        <v>0</v>
      </c>
      <c r="T138" s="151">
        <f t="shared" si="13"/>
        <v>0</v>
      </c>
      <c r="AR138" s="152" t="s">
        <v>259</v>
      </c>
      <c r="AT138" s="152" t="s">
        <v>319</v>
      </c>
      <c r="AU138" s="152" t="s">
        <v>82</v>
      </c>
      <c r="AY138" s="13" t="s">
        <v>317</v>
      </c>
      <c r="BE138" s="153">
        <f t="shared" si="14"/>
        <v>0</v>
      </c>
      <c r="BF138" s="153">
        <f t="shared" si="15"/>
        <v>0</v>
      </c>
      <c r="BG138" s="153">
        <f t="shared" si="16"/>
        <v>0</v>
      </c>
      <c r="BH138" s="153">
        <f t="shared" si="17"/>
        <v>0</v>
      </c>
      <c r="BI138" s="153">
        <f t="shared" si="18"/>
        <v>0</v>
      </c>
      <c r="BJ138" s="13" t="s">
        <v>87</v>
      </c>
      <c r="BK138" s="153">
        <f t="shared" si="19"/>
        <v>0</v>
      </c>
      <c r="BL138" s="13" t="s">
        <v>259</v>
      </c>
      <c r="BM138" s="152" t="s">
        <v>3841</v>
      </c>
    </row>
    <row r="139" spans="2:65" s="1" customFormat="1" ht="16.5" customHeight="1">
      <c r="B139" s="139"/>
      <c r="C139" s="154" t="s">
        <v>274</v>
      </c>
      <c r="D139" s="154" t="s">
        <v>353</v>
      </c>
      <c r="E139" s="155" t="s">
        <v>3842</v>
      </c>
      <c r="F139" s="156" t="s">
        <v>3843</v>
      </c>
      <c r="G139" s="157" t="s">
        <v>433</v>
      </c>
      <c r="H139" s="158">
        <v>55</v>
      </c>
      <c r="I139" s="159"/>
      <c r="J139" s="160">
        <f t="shared" si="10"/>
        <v>0</v>
      </c>
      <c r="K139" s="161"/>
      <c r="L139" s="162"/>
      <c r="M139" s="163" t="s">
        <v>1</v>
      </c>
      <c r="N139" s="164" t="s">
        <v>41</v>
      </c>
      <c r="P139" s="150">
        <f t="shared" si="11"/>
        <v>0</v>
      </c>
      <c r="Q139" s="150">
        <v>0</v>
      </c>
      <c r="R139" s="150">
        <f t="shared" si="12"/>
        <v>0</v>
      </c>
      <c r="S139" s="150">
        <v>0</v>
      </c>
      <c r="T139" s="151">
        <f t="shared" si="13"/>
        <v>0</v>
      </c>
      <c r="AR139" s="152" t="s">
        <v>271</v>
      </c>
      <c r="AT139" s="152" t="s">
        <v>353</v>
      </c>
      <c r="AU139" s="152" t="s">
        <v>82</v>
      </c>
      <c r="AY139" s="13" t="s">
        <v>317</v>
      </c>
      <c r="BE139" s="153">
        <f t="shared" si="14"/>
        <v>0</v>
      </c>
      <c r="BF139" s="153">
        <f t="shared" si="15"/>
        <v>0</v>
      </c>
      <c r="BG139" s="153">
        <f t="shared" si="16"/>
        <v>0</v>
      </c>
      <c r="BH139" s="153">
        <f t="shared" si="17"/>
        <v>0</v>
      </c>
      <c r="BI139" s="153">
        <f t="shared" si="18"/>
        <v>0</v>
      </c>
      <c r="BJ139" s="13" t="s">
        <v>87</v>
      </c>
      <c r="BK139" s="153">
        <f t="shared" si="19"/>
        <v>0</v>
      </c>
      <c r="BL139" s="13" t="s">
        <v>259</v>
      </c>
      <c r="BM139" s="152" t="s">
        <v>3844</v>
      </c>
    </row>
    <row r="140" spans="2:65" s="1" customFormat="1" ht="16.5" customHeight="1">
      <c r="B140" s="139"/>
      <c r="C140" s="140" t="s">
        <v>277</v>
      </c>
      <c r="D140" s="140" t="s">
        <v>319</v>
      </c>
      <c r="E140" s="141" t="s">
        <v>3845</v>
      </c>
      <c r="F140" s="142" t="s">
        <v>2179</v>
      </c>
      <c r="G140" s="143" t="s">
        <v>433</v>
      </c>
      <c r="H140" s="144">
        <v>27</v>
      </c>
      <c r="I140" s="145"/>
      <c r="J140" s="146">
        <f t="shared" si="10"/>
        <v>0</v>
      </c>
      <c r="K140" s="147"/>
      <c r="L140" s="28"/>
      <c r="M140" s="148" t="s">
        <v>1</v>
      </c>
      <c r="N140" s="149" t="s">
        <v>41</v>
      </c>
      <c r="P140" s="150">
        <f t="shared" si="11"/>
        <v>0</v>
      </c>
      <c r="Q140" s="150">
        <v>0</v>
      </c>
      <c r="R140" s="150">
        <f t="shared" si="12"/>
        <v>0</v>
      </c>
      <c r="S140" s="150">
        <v>0</v>
      </c>
      <c r="T140" s="151">
        <f t="shared" si="13"/>
        <v>0</v>
      </c>
      <c r="AR140" s="152" t="s">
        <v>259</v>
      </c>
      <c r="AT140" s="152" t="s">
        <v>319</v>
      </c>
      <c r="AU140" s="152" t="s">
        <v>82</v>
      </c>
      <c r="AY140" s="13" t="s">
        <v>317</v>
      </c>
      <c r="BE140" s="153">
        <f t="shared" si="14"/>
        <v>0</v>
      </c>
      <c r="BF140" s="153">
        <f t="shared" si="15"/>
        <v>0</v>
      </c>
      <c r="BG140" s="153">
        <f t="shared" si="16"/>
        <v>0</v>
      </c>
      <c r="BH140" s="153">
        <f t="shared" si="17"/>
        <v>0</v>
      </c>
      <c r="BI140" s="153">
        <f t="shared" si="18"/>
        <v>0</v>
      </c>
      <c r="BJ140" s="13" t="s">
        <v>87</v>
      </c>
      <c r="BK140" s="153">
        <f t="shared" si="19"/>
        <v>0</v>
      </c>
      <c r="BL140" s="13" t="s">
        <v>259</v>
      </c>
      <c r="BM140" s="152" t="s">
        <v>3846</v>
      </c>
    </row>
    <row r="141" spans="2:65" s="1" customFormat="1" ht="16.5" customHeight="1">
      <c r="B141" s="139"/>
      <c r="C141" s="154" t="s">
        <v>280</v>
      </c>
      <c r="D141" s="154" t="s">
        <v>353</v>
      </c>
      <c r="E141" s="155" t="s">
        <v>3847</v>
      </c>
      <c r="F141" s="156" t="s">
        <v>3848</v>
      </c>
      <c r="G141" s="157" t="s">
        <v>433</v>
      </c>
      <c r="H141" s="158">
        <v>27</v>
      </c>
      <c r="I141" s="159"/>
      <c r="J141" s="160">
        <f t="shared" si="10"/>
        <v>0</v>
      </c>
      <c r="K141" s="161"/>
      <c r="L141" s="162"/>
      <c r="M141" s="163" t="s">
        <v>1</v>
      </c>
      <c r="N141" s="164" t="s">
        <v>41</v>
      </c>
      <c r="P141" s="150">
        <f t="shared" si="11"/>
        <v>0</v>
      </c>
      <c r="Q141" s="150">
        <v>0</v>
      </c>
      <c r="R141" s="150">
        <f t="shared" si="12"/>
        <v>0</v>
      </c>
      <c r="S141" s="150">
        <v>0</v>
      </c>
      <c r="T141" s="151">
        <f t="shared" si="13"/>
        <v>0</v>
      </c>
      <c r="AR141" s="152" t="s">
        <v>271</v>
      </c>
      <c r="AT141" s="152" t="s">
        <v>353</v>
      </c>
      <c r="AU141" s="152" t="s">
        <v>82</v>
      </c>
      <c r="AY141" s="13" t="s">
        <v>317</v>
      </c>
      <c r="BE141" s="153">
        <f t="shared" si="14"/>
        <v>0</v>
      </c>
      <c r="BF141" s="153">
        <f t="shared" si="15"/>
        <v>0</v>
      </c>
      <c r="BG141" s="153">
        <f t="shared" si="16"/>
        <v>0</v>
      </c>
      <c r="BH141" s="153">
        <f t="shared" si="17"/>
        <v>0</v>
      </c>
      <c r="BI141" s="153">
        <f t="shared" si="18"/>
        <v>0</v>
      </c>
      <c r="BJ141" s="13" t="s">
        <v>87</v>
      </c>
      <c r="BK141" s="153">
        <f t="shared" si="19"/>
        <v>0</v>
      </c>
      <c r="BL141" s="13" t="s">
        <v>259</v>
      </c>
      <c r="BM141" s="152" t="s">
        <v>3849</v>
      </c>
    </row>
    <row r="142" spans="2:65" s="1" customFormat="1" ht="16.5" customHeight="1">
      <c r="B142" s="139"/>
      <c r="C142" s="140" t="s">
        <v>358</v>
      </c>
      <c r="D142" s="140" t="s">
        <v>319</v>
      </c>
      <c r="E142" s="141" t="s">
        <v>3850</v>
      </c>
      <c r="F142" s="142" t="s">
        <v>2224</v>
      </c>
      <c r="G142" s="143" t="s">
        <v>433</v>
      </c>
      <c r="H142" s="144">
        <v>12</v>
      </c>
      <c r="I142" s="145"/>
      <c r="J142" s="146">
        <f t="shared" si="10"/>
        <v>0</v>
      </c>
      <c r="K142" s="147"/>
      <c r="L142" s="28"/>
      <c r="M142" s="148" t="s">
        <v>1</v>
      </c>
      <c r="N142" s="149" t="s">
        <v>41</v>
      </c>
      <c r="P142" s="150">
        <f t="shared" si="11"/>
        <v>0</v>
      </c>
      <c r="Q142" s="150">
        <v>0</v>
      </c>
      <c r="R142" s="150">
        <f t="shared" si="12"/>
        <v>0</v>
      </c>
      <c r="S142" s="150">
        <v>0</v>
      </c>
      <c r="T142" s="151">
        <f t="shared" si="13"/>
        <v>0</v>
      </c>
      <c r="AR142" s="152" t="s">
        <v>259</v>
      </c>
      <c r="AT142" s="152" t="s">
        <v>319</v>
      </c>
      <c r="AU142" s="152" t="s">
        <v>82</v>
      </c>
      <c r="AY142" s="13" t="s">
        <v>317</v>
      </c>
      <c r="BE142" s="153">
        <f t="shared" si="14"/>
        <v>0</v>
      </c>
      <c r="BF142" s="153">
        <f t="shared" si="15"/>
        <v>0</v>
      </c>
      <c r="BG142" s="153">
        <f t="shared" si="16"/>
        <v>0</v>
      </c>
      <c r="BH142" s="153">
        <f t="shared" si="17"/>
        <v>0</v>
      </c>
      <c r="BI142" s="153">
        <f t="shared" si="18"/>
        <v>0</v>
      </c>
      <c r="BJ142" s="13" t="s">
        <v>87</v>
      </c>
      <c r="BK142" s="153">
        <f t="shared" si="19"/>
        <v>0</v>
      </c>
      <c r="BL142" s="13" t="s">
        <v>259</v>
      </c>
      <c r="BM142" s="152" t="s">
        <v>3851</v>
      </c>
    </row>
    <row r="143" spans="2:65" s="1" customFormat="1" ht="16.5" customHeight="1">
      <c r="B143" s="139"/>
      <c r="C143" s="154" t="s">
        <v>362</v>
      </c>
      <c r="D143" s="154" t="s">
        <v>353</v>
      </c>
      <c r="E143" s="155" t="s">
        <v>3852</v>
      </c>
      <c r="F143" s="156" t="s">
        <v>3853</v>
      </c>
      <c r="G143" s="157" t="s">
        <v>433</v>
      </c>
      <c r="H143" s="158">
        <v>12</v>
      </c>
      <c r="I143" s="159"/>
      <c r="J143" s="160">
        <f t="shared" si="10"/>
        <v>0</v>
      </c>
      <c r="K143" s="161"/>
      <c r="L143" s="162"/>
      <c r="M143" s="163" t="s">
        <v>1</v>
      </c>
      <c r="N143" s="164" t="s">
        <v>41</v>
      </c>
      <c r="P143" s="150">
        <f t="shared" si="11"/>
        <v>0</v>
      </c>
      <c r="Q143" s="150">
        <v>0</v>
      </c>
      <c r="R143" s="150">
        <f t="shared" si="12"/>
        <v>0</v>
      </c>
      <c r="S143" s="150">
        <v>0</v>
      </c>
      <c r="T143" s="151">
        <f t="shared" si="13"/>
        <v>0</v>
      </c>
      <c r="AR143" s="152" t="s">
        <v>271</v>
      </c>
      <c r="AT143" s="152" t="s">
        <v>353</v>
      </c>
      <c r="AU143" s="152" t="s">
        <v>82</v>
      </c>
      <c r="AY143" s="13" t="s">
        <v>317</v>
      </c>
      <c r="BE143" s="153">
        <f t="shared" si="14"/>
        <v>0</v>
      </c>
      <c r="BF143" s="153">
        <f t="shared" si="15"/>
        <v>0</v>
      </c>
      <c r="BG143" s="153">
        <f t="shared" si="16"/>
        <v>0</v>
      </c>
      <c r="BH143" s="153">
        <f t="shared" si="17"/>
        <v>0</v>
      </c>
      <c r="BI143" s="153">
        <f t="shared" si="18"/>
        <v>0</v>
      </c>
      <c r="BJ143" s="13" t="s">
        <v>87</v>
      </c>
      <c r="BK143" s="153">
        <f t="shared" si="19"/>
        <v>0</v>
      </c>
      <c r="BL143" s="13" t="s">
        <v>259</v>
      </c>
      <c r="BM143" s="152" t="s">
        <v>3854</v>
      </c>
    </row>
    <row r="144" spans="2:65" s="1" customFormat="1" ht="16.5" customHeight="1">
      <c r="B144" s="139"/>
      <c r="C144" s="140" t="s">
        <v>364</v>
      </c>
      <c r="D144" s="140" t="s">
        <v>319</v>
      </c>
      <c r="E144" s="141" t="s">
        <v>3855</v>
      </c>
      <c r="F144" s="142" t="s">
        <v>2179</v>
      </c>
      <c r="G144" s="143" t="s">
        <v>433</v>
      </c>
      <c r="H144" s="144">
        <v>4</v>
      </c>
      <c r="I144" s="145"/>
      <c r="J144" s="146">
        <f t="shared" si="10"/>
        <v>0</v>
      </c>
      <c r="K144" s="147"/>
      <c r="L144" s="28"/>
      <c r="M144" s="148" t="s">
        <v>1</v>
      </c>
      <c r="N144" s="149" t="s">
        <v>41</v>
      </c>
      <c r="P144" s="150">
        <f t="shared" si="11"/>
        <v>0</v>
      </c>
      <c r="Q144" s="150">
        <v>0</v>
      </c>
      <c r="R144" s="150">
        <f t="shared" si="12"/>
        <v>0</v>
      </c>
      <c r="S144" s="150">
        <v>0</v>
      </c>
      <c r="T144" s="151">
        <f t="shared" si="13"/>
        <v>0</v>
      </c>
      <c r="AR144" s="152" t="s">
        <v>259</v>
      </c>
      <c r="AT144" s="152" t="s">
        <v>319</v>
      </c>
      <c r="AU144" s="152" t="s">
        <v>82</v>
      </c>
      <c r="AY144" s="13" t="s">
        <v>317</v>
      </c>
      <c r="BE144" s="153">
        <f t="shared" si="14"/>
        <v>0</v>
      </c>
      <c r="BF144" s="153">
        <f t="shared" si="15"/>
        <v>0</v>
      </c>
      <c r="BG144" s="153">
        <f t="shared" si="16"/>
        <v>0</v>
      </c>
      <c r="BH144" s="153">
        <f t="shared" si="17"/>
        <v>0</v>
      </c>
      <c r="BI144" s="153">
        <f t="shared" si="18"/>
        <v>0</v>
      </c>
      <c r="BJ144" s="13" t="s">
        <v>87</v>
      </c>
      <c r="BK144" s="153">
        <f t="shared" si="19"/>
        <v>0</v>
      </c>
      <c r="BL144" s="13" t="s">
        <v>259</v>
      </c>
      <c r="BM144" s="152" t="s">
        <v>3856</v>
      </c>
    </row>
    <row r="145" spans="2:65" s="1" customFormat="1" ht="16.5" customHeight="1">
      <c r="B145" s="139"/>
      <c r="C145" s="154" t="s">
        <v>368</v>
      </c>
      <c r="D145" s="154" t="s">
        <v>353</v>
      </c>
      <c r="E145" s="155" t="s">
        <v>3857</v>
      </c>
      <c r="F145" s="156" t="s">
        <v>3858</v>
      </c>
      <c r="G145" s="157" t="s">
        <v>433</v>
      </c>
      <c r="H145" s="158">
        <v>4</v>
      </c>
      <c r="I145" s="159"/>
      <c r="J145" s="160">
        <f t="shared" si="10"/>
        <v>0</v>
      </c>
      <c r="K145" s="161"/>
      <c r="L145" s="162"/>
      <c r="M145" s="163" t="s">
        <v>1</v>
      </c>
      <c r="N145" s="164" t="s">
        <v>41</v>
      </c>
      <c r="P145" s="150">
        <f t="shared" si="11"/>
        <v>0</v>
      </c>
      <c r="Q145" s="150">
        <v>0</v>
      </c>
      <c r="R145" s="150">
        <f t="shared" si="12"/>
        <v>0</v>
      </c>
      <c r="S145" s="150">
        <v>0</v>
      </c>
      <c r="T145" s="151">
        <f t="shared" si="13"/>
        <v>0</v>
      </c>
      <c r="AR145" s="152" t="s">
        <v>271</v>
      </c>
      <c r="AT145" s="152" t="s">
        <v>353</v>
      </c>
      <c r="AU145" s="152" t="s">
        <v>82</v>
      </c>
      <c r="AY145" s="13" t="s">
        <v>317</v>
      </c>
      <c r="BE145" s="153">
        <f t="shared" si="14"/>
        <v>0</v>
      </c>
      <c r="BF145" s="153">
        <f t="shared" si="15"/>
        <v>0</v>
      </c>
      <c r="BG145" s="153">
        <f t="shared" si="16"/>
        <v>0</v>
      </c>
      <c r="BH145" s="153">
        <f t="shared" si="17"/>
        <v>0</v>
      </c>
      <c r="BI145" s="153">
        <f t="shared" si="18"/>
        <v>0</v>
      </c>
      <c r="BJ145" s="13" t="s">
        <v>87</v>
      </c>
      <c r="BK145" s="153">
        <f t="shared" si="19"/>
        <v>0</v>
      </c>
      <c r="BL145" s="13" t="s">
        <v>259</v>
      </c>
      <c r="BM145" s="152" t="s">
        <v>3859</v>
      </c>
    </row>
    <row r="146" spans="2:65" s="11" customFormat="1" ht="25.95" customHeight="1">
      <c r="B146" s="127"/>
      <c r="D146" s="128" t="s">
        <v>74</v>
      </c>
      <c r="E146" s="129" t="s">
        <v>475</v>
      </c>
      <c r="F146" s="129" t="s">
        <v>476</v>
      </c>
      <c r="I146" s="130"/>
      <c r="J146" s="131">
        <f>BK146</f>
        <v>0</v>
      </c>
      <c r="L146" s="127"/>
      <c r="M146" s="132"/>
      <c r="P146" s="133">
        <f>SUM(P147:P164)</f>
        <v>0</v>
      </c>
      <c r="R146" s="133">
        <f>SUM(R147:R164)</f>
        <v>0</v>
      </c>
      <c r="T146" s="134">
        <f>SUM(T147:T164)</f>
        <v>0</v>
      </c>
      <c r="AR146" s="128" t="s">
        <v>92</v>
      </c>
      <c r="AT146" s="135" t="s">
        <v>74</v>
      </c>
      <c r="AU146" s="135" t="s">
        <v>75</v>
      </c>
      <c r="AY146" s="128" t="s">
        <v>317</v>
      </c>
      <c r="BK146" s="136">
        <f>SUM(BK147:BK164)</f>
        <v>0</v>
      </c>
    </row>
    <row r="147" spans="2:65" s="1" customFormat="1" ht="24.15" customHeight="1">
      <c r="B147" s="139"/>
      <c r="C147" s="140" t="s">
        <v>372</v>
      </c>
      <c r="D147" s="140" t="s">
        <v>319</v>
      </c>
      <c r="E147" s="141" t="s">
        <v>477</v>
      </c>
      <c r="F147" s="142" t="s">
        <v>478</v>
      </c>
      <c r="G147" s="143" t="s">
        <v>452</v>
      </c>
      <c r="H147" s="144">
        <v>15</v>
      </c>
      <c r="I147" s="145"/>
      <c r="J147" s="146">
        <f>ROUND(I147*H147,2)</f>
        <v>0</v>
      </c>
      <c r="K147" s="147"/>
      <c r="L147" s="28"/>
      <c r="M147" s="148" t="s">
        <v>1</v>
      </c>
      <c r="N147" s="149" t="s">
        <v>41</v>
      </c>
      <c r="P147" s="150">
        <f>O147*H147</f>
        <v>0</v>
      </c>
      <c r="Q147" s="150">
        <v>0</v>
      </c>
      <c r="R147" s="150">
        <f>Q147*H147</f>
        <v>0</v>
      </c>
      <c r="S147" s="150">
        <v>0</v>
      </c>
      <c r="T147" s="151">
        <f>S147*H147</f>
        <v>0</v>
      </c>
      <c r="AR147" s="152" t="s">
        <v>453</v>
      </c>
      <c r="AT147" s="152" t="s">
        <v>319</v>
      </c>
      <c r="AU147" s="152" t="s">
        <v>82</v>
      </c>
      <c r="AY147" s="13" t="s">
        <v>317</v>
      </c>
      <c r="BE147" s="153">
        <f>IF(N147="základná",J147,0)</f>
        <v>0</v>
      </c>
      <c r="BF147" s="153">
        <f>IF(N147="znížená",J147,0)</f>
        <v>0</v>
      </c>
      <c r="BG147" s="153">
        <f>IF(N147="zákl. prenesená",J147,0)</f>
        <v>0</v>
      </c>
      <c r="BH147" s="153">
        <f>IF(N147="zníž. prenesená",J147,0)</f>
        <v>0</v>
      </c>
      <c r="BI147" s="153">
        <f>IF(N147="nulová",J147,0)</f>
        <v>0</v>
      </c>
      <c r="BJ147" s="13" t="s">
        <v>87</v>
      </c>
      <c r="BK147" s="153">
        <f>ROUND(I147*H147,2)</f>
        <v>0</v>
      </c>
      <c r="BL147" s="13" t="s">
        <v>453</v>
      </c>
      <c r="BM147" s="152" t="s">
        <v>3860</v>
      </c>
    </row>
    <row r="148" spans="2:65" s="1" customFormat="1" ht="24.15" customHeight="1">
      <c r="B148" s="139"/>
      <c r="C148" s="154" t="s">
        <v>377</v>
      </c>
      <c r="D148" s="154" t="s">
        <v>353</v>
      </c>
      <c r="E148" s="155" t="s">
        <v>480</v>
      </c>
      <c r="F148" s="156" t="s">
        <v>481</v>
      </c>
      <c r="G148" s="157" t="s">
        <v>452</v>
      </c>
      <c r="H148" s="158">
        <v>15</v>
      </c>
      <c r="I148" s="159"/>
      <c r="J148" s="160">
        <f>ROUND(I148*H148,2)</f>
        <v>0</v>
      </c>
      <c r="K148" s="161"/>
      <c r="L148" s="162"/>
      <c r="M148" s="163" t="s">
        <v>1</v>
      </c>
      <c r="N148" s="164" t="s">
        <v>41</v>
      </c>
      <c r="P148" s="150">
        <f>O148*H148</f>
        <v>0</v>
      </c>
      <c r="Q148" s="150">
        <v>0</v>
      </c>
      <c r="R148" s="150">
        <f>Q148*H148</f>
        <v>0</v>
      </c>
      <c r="S148" s="150">
        <v>0</v>
      </c>
      <c r="T148" s="151">
        <f>S148*H148</f>
        <v>0</v>
      </c>
      <c r="AR148" s="152" t="s">
        <v>482</v>
      </c>
      <c r="AT148" s="152" t="s">
        <v>353</v>
      </c>
      <c r="AU148" s="152" t="s">
        <v>82</v>
      </c>
      <c r="AY148" s="13" t="s">
        <v>317</v>
      </c>
      <c r="BE148" s="153">
        <f>IF(N148="základná",J148,0)</f>
        <v>0</v>
      </c>
      <c r="BF148" s="153">
        <f>IF(N148="znížená",J148,0)</f>
        <v>0</v>
      </c>
      <c r="BG148" s="153">
        <f>IF(N148="zákl. prenesená",J148,0)</f>
        <v>0</v>
      </c>
      <c r="BH148" s="153">
        <f>IF(N148="zníž. prenesená",J148,0)</f>
        <v>0</v>
      </c>
      <c r="BI148" s="153">
        <f>IF(N148="nulová",J148,0)</f>
        <v>0</v>
      </c>
      <c r="BJ148" s="13" t="s">
        <v>87</v>
      </c>
      <c r="BK148" s="153">
        <f>ROUND(I148*H148,2)</f>
        <v>0</v>
      </c>
      <c r="BL148" s="13" t="s">
        <v>453</v>
      </c>
      <c r="BM148" s="152" t="s">
        <v>3861</v>
      </c>
    </row>
    <row r="149" spans="2:65" s="1" customFormat="1" ht="19.2">
      <c r="B149" s="28"/>
      <c r="D149" s="170" t="s">
        <v>484</v>
      </c>
      <c r="F149" s="171" t="s">
        <v>485</v>
      </c>
      <c r="I149" s="172"/>
      <c r="L149" s="28"/>
      <c r="M149" s="173"/>
      <c r="T149" s="55"/>
      <c r="AT149" s="13" t="s">
        <v>484</v>
      </c>
      <c r="AU149" s="13" t="s">
        <v>82</v>
      </c>
    </row>
    <row r="150" spans="2:65" s="1" customFormat="1" ht="33" customHeight="1">
      <c r="B150" s="139"/>
      <c r="C150" s="140" t="s">
        <v>383</v>
      </c>
      <c r="D150" s="140" t="s">
        <v>319</v>
      </c>
      <c r="E150" s="141" t="s">
        <v>486</v>
      </c>
      <c r="F150" s="142" t="s">
        <v>3862</v>
      </c>
      <c r="G150" s="143" t="s">
        <v>433</v>
      </c>
      <c r="H150" s="144">
        <v>1</v>
      </c>
      <c r="I150" s="145"/>
      <c r="J150" s="146">
        <f>ROUND(I150*H150,2)</f>
        <v>0</v>
      </c>
      <c r="K150" s="147"/>
      <c r="L150" s="28"/>
      <c r="M150" s="148" t="s">
        <v>1</v>
      </c>
      <c r="N150" s="149" t="s">
        <v>41</v>
      </c>
      <c r="P150" s="150">
        <f>O150*H150</f>
        <v>0</v>
      </c>
      <c r="Q150" s="150">
        <v>0</v>
      </c>
      <c r="R150" s="150">
        <f>Q150*H150</f>
        <v>0</v>
      </c>
      <c r="S150" s="150">
        <v>0</v>
      </c>
      <c r="T150" s="151">
        <f>S150*H150</f>
        <v>0</v>
      </c>
      <c r="AR150" s="152" t="s">
        <v>453</v>
      </c>
      <c r="AT150" s="152" t="s">
        <v>319</v>
      </c>
      <c r="AU150" s="152" t="s">
        <v>82</v>
      </c>
      <c r="AY150" s="13" t="s">
        <v>317</v>
      </c>
      <c r="BE150" s="153">
        <f>IF(N150="základná",J150,0)</f>
        <v>0</v>
      </c>
      <c r="BF150" s="153">
        <f>IF(N150="znížená",J150,0)</f>
        <v>0</v>
      </c>
      <c r="BG150" s="153">
        <f>IF(N150="zákl. prenesená",J150,0)</f>
        <v>0</v>
      </c>
      <c r="BH150" s="153">
        <f>IF(N150="zníž. prenesená",J150,0)</f>
        <v>0</v>
      </c>
      <c r="BI150" s="153">
        <f>IF(N150="nulová",J150,0)</f>
        <v>0</v>
      </c>
      <c r="BJ150" s="13" t="s">
        <v>87</v>
      </c>
      <c r="BK150" s="153">
        <f>ROUND(I150*H150,2)</f>
        <v>0</v>
      </c>
      <c r="BL150" s="13" t="s">
        <v>453</v>
      </c>
      <c r="BM150" s="152" t="s">
        <v>3863</v>
      </c>
    </row>
    <row r="151" spans="2:65" s="1" customFormat="1" ht="24.15" customHeight="1">
      <c r="B151" s="139"/>
      <c r="C151" s="140" t="s">
        <v>385</v>
      </c>
      <c r="D151" s="140" t="s">
        <v>319</v>
      </c>
      <c r="E151" s="141" t="s">
        <v>3864</v>
      </c>
      <c r="F151" s="142" t="s">
        <v>3865</v>
      </c>
      <c r="G151" s="143" t="s">
        <v>452</v>
      </c>
      <c r="H151" s="144">
        <v>250</v>
      </c>
      <c r="I151" s="145"/>
      <c r="J151" s="146">
        <f>ROUND(I151*H151,2)</f>
        <v>0</v>
      </c>
      <c r="K151" s="147"/>
      <c r="L151" s="28"/>
      <c r="M151" s="148" t="s">
        <v>1</v>
      </c>
      <c r="N151" s="149" t="s">
        <v>41</v>
      </c>
      <c r="P151" s="150">
        <f>O151*H151</f>
        <v>0</v>
      </c>
      <c r="Q151" s="150">
        <v>0</v>
      </c>
      <c r="R151" s="150">
        <f>Q151*H151</f>
        <v>0</v>
      </c>
      <c r="S151" s="150">
        <v>0</v>
      </c>
      <c r="T151" s="151">
        <f>S151*H151</f>
        <v>0</v>
      </c>
      <c r="AR151" s="152" t="s">
        <v>453</v>
      </c>
      <c r="AT151" s="152" t="s">
        <v>319</v>
      </c>
      <c r="AU151" s="152" t="s">
        <v>82</v>
      </c>
      <c r="AY151" s="13" t="s">
        <v>317</v>
      </c>
      <c r="BE151" s="153">
        <f>IF(N151="základná",J151,0)</f>
        <v>0</v>
      </c>
      <c r="BF151" s="153">
        <f>IF(N151="znížená",J151,0)</f>
        <v>0</v>
      </c>
      <c r="BG151" s="153">
        <f>IF(N151="zákl. prenesená",J151,0)</f>
        <v>0</v>
      </c>
      <c r="BH151" s="153">
        <f>IF(N151="zníž. prenesená",J151,0)</f>
        <v>0</v>
      </c>
      <c r="BI151" s="153">
        <f>IF(N151="nulová",J151,0)</f>
        <v>0</v>
      </c>
      <c r="BJ151" s="13" t="s">
        <v>87</v>
      </c>
      <c r="BK151" s="153">
        <f>ROUND(I151*H151,2)</f>
        <v>0</v>
      </c>
      <c r="BL151" s="13" t="s">
        <v>453</v>
      </c>
      <c r="BM151" s="152" t="s">
        <v>3866</v>
      </c>
    </row>
    <row r="152" spans="2:65" s="1" customFormat="1" ht="24.15" customHeight="1">
      <c r="B152" s="139"/>
      <c r="C152" s="154" t="s">
        <v>7</v>
      </c>
      <c r="D152" s="154" t="s">
        <v>353</v>
      </c>
      <c r="E152" s="155" t="s">
        <v>3867</v>
      </c>
      <c r="F152" s="156" t="s">
        <v>3868</v>
      </c>
      <c r="G152" s="157" t="s">
        <v>452</v>
      </c>
      <c r="H152" s="158">
        <v>250</v>
      </c>
      <c r="I152" s="159"/>
      <c r="J152" s="160">
        <f>ROUND(I152*H152,2)</f>
        <v>0</v>
      </c>
      <c r="K152" s="161"/>
      <c r="L152" s="162"/>
      <c r="M152" s="163" t="s">
        <v>1</v>
      </c>
      <c r="N152" s="164" t="s">
        <v>41</v>
      </c>
      <c r="P152" s="150">
        <f>O152*H152</f>
        <v>0</v>
      </c>
      <c r="Q152" s="150">
        <v>0</v>
      </c>
      <c r="R152" s="150">
        <f>Q152*H152</f>
        <v>0</v>
      </c>
      <c r="S152" s="150">
        <v>0</v>
      </c>
      <c r="T152" s="151">
        <f>S152*H152</f>
        <v>0</v>
      </c>
      <c r="AR152" s="152" t="s">
        <v>482</v>
      </c>
      <c r="AT152" s="152" t="s">
        <v>353</v>
      </c>
      <c r="AU152" s="152" t="s">
        <v>82</v>
      </c>
      <c r="AY152" s="13" t="s">
        <v>317</v>
      </c>
      <c r="BE152" s="153">
        <f>IF(N152="základná",J152,0)</f>
        <v>0</v>
      </c>
      <c r="BF152" s="153">
        <f>IF(N152="znížená",J152,0)</f>
        <v>0</v>
      </c>
      <c r="BG152" s="153">
        <f>IF(N152="zákl. prenesená",J152,0)</f>
        <v>0</v>
      </c>
      <c r="BH152" s="153">
        <f>IF(N152="zníž. prenesená",J152,0)</f>
        <v>0</v>
      </c>
      <c r="BI152" s="153">
        <f>IF(N152="nulová",J152,0)</f>
        <v>0</v>
      </c>
      <c r="BJ152" s="13" t="s">
        <v>87</v>
      </c>
      <c r="BK152" s="153">
        <f>ROUND(I152*H152,2)</f>
        <v>0</v>
      </c>
      <c r="BL152" s="13" t="s">
        <v>453</v>
      </c>
      <c r="BM152" s="152" t="s">
        <v>3869</v>
      </c>
    </row>
    <row r="153" spans="2:65" s="1" customFormat="1" ht="19.2">
      <c r="B153" s="28"/>
      <c r="D153" s="170" t="s">
        <v>484</v>
      </c>
      <c r="F153" s="171" t="s">
        <v>485</v>
      </c>
      <c r="I153" s="172"/>
      <c r="L153" s="28"/>
      <c r="M153" s="173"/>
      <c r="T153" s="55"/>
      <c r="AT153" s="13" t="s">
        <v>484</v>
      </c>
      <c r="AU153" s="13" t="s">
        <v>82</v>
      </c>
    </row>
    <row r="154" spans="2:65" s="1" customFormat="1" ht="16.5" customHeight="1">
      <c r="B154" s="139"/>
      <c r="C154" s="140" t="s">
        <v>388</v>
      </c>
      <c r="D154" s="140" t="s">
        <v>319</v>
      </c>
      <c r="E154" s="141" t="s">
        <v>489</v>
      </c>
      <c r="F154" s="142" t="s">
        <v>490</v>
      </c>
      <c r="G154" s="143" t="s">
        <v>452</v>
      </c>
      <c r="H154" s="144">
        <v>400</v>
      </c>
      <c r="I154" s="145"/>
      <c r="J154" s="146">
        <f t="shared" ref="J154:J164" si="20">ROUND(I154*H154,2)</f>
        <v>0</v>
      </c>
      <c r="K154" s="147"/>
      <c r="L154" s="28"/>
      <c r="M154" s="148" t="s">
        <v>1</v>
      </c>
      <c r="N154" s="149" t="s">
        <v>41</v>
      </c>
      <c r="P154" s="150">
        <f t="shared" ref="P154:P164" si="21">O154*H154</f>
        <v>0</v>
      </c>
      <c r="Q154" s="150">
        <v>0</v>
      </c>
      <c r="R154" s="150">
        <f t="shared" ref="R154:R164" si="22">Q154*H154</f>
        <v>0</v>
      </c>
      <c r="S154" s="150">
        <v>0</v>
      </c>
      <c r="T154" s="151">
        <f t="shared" ref="T154:T164" si="23">S154*H154</f>
        <v>0</v>
      </c>
      <c r="AR154" s="152" t="s">
        <v>453</v>
      </c>
      <c r="AT154" s="152" t="s">
        <v>319</v>
      </c>
      <c r="AU154" s="152" t="s">
        <v>82</v>
      </c>
      <c r="AY154" s="13" t="s">
        <v>317</v>
      </c>
      <c r="BE154" s="153">
        <f t="shared" ref="BE154:BE164" si="24">IF(N154="základná",J154,0)</f>
        <v>0</v>
      </c>
      <c r="BF154" s="153">
        <f t="shared" ref="BF154:BF164" si="25">IF(N154="znížená",J154,0)</f>
        <v>0</v>
      </c>
      <c r="BG154" s="153">
        <f t="shared" ref="BG154:BG164" si="26">IF(N154="zákl. prenesená",J154,0)</f>
        <v>0</v>
      </c>
      <c r="BH154" s="153">
        <f t="shared" ref="BH154:BH164" si="27">IF(N154="zníž. prenesená",J154,0)</f>
        <v>0</v>
      </c>
      <c r="BI154" s="153">
        <f t="shared" ref="BI154:BI164" si="28">IF(N154="nulová",J154,0)</f>
        <v>0</v>
      </c>
      <c r="BJ154" s="13" t="s">
        <v>87</v>
      </c>
      <c r="BK154" s="153">
        <f t="shared" ref="BK154:BK164" si="29">ROUND(I154*H154,2)</f>
        <v>0</v>
      </c>
      <c r="BL154" s="13" t="s">
        <v>453</v>
      </c>
      <c r="BM154" s="152" t="s">
        <v>3870</v>
      </c>
    </row>
    <row r="155" spans="2:65" s="1" customFormat="1" ht="24.15" customHeight="1">
      <c r="B155" s="139"/>
      <c r="C155" s="154" t="s">
        <v>392</v>
      </c>
      <c r="D155" s="154" t="s">
        <v>353</v>
      </c>
      <c r="E155" s="155" t="s">
        <v>492</v>
      </c>
      <c r="F155" s="156" t="s">
        <v>490</v>
      </c>
      <c r="G155" s="157" t="s">
        <v>452</v>
      </c>
      <c r="H155" s="158">
        <v>400</v>
      </c>
      <c r="I155" s="159"/>
      <c r="J155" s="160">
        <f t="shared" si="20"/>
        <v>0</v>
      </c>
      <c r="K155" s="161"/>
      <c r="L155" s="162"/>
      <c r="M155" s="163" t="s">
        <v>1</v>
      </c>
      <c r="N155" s="164" t="s">
        <v>41</v>
      </c>
      <c r="P155" s="150">
        <f t="shared" si="21"/>
        <v>0</v>
      </c>
      <c r="Q155" s="150">
        <v>0</v>
      </c>
      <c r="R155" s="150">
        <f t="shared" si="22"/>
        <v>0</v>
      </c>
      <c r="S155" s="150">
        <v>0</v>
      </c>
      <c r="T155" s="151">
        <f t="shared" si="23"/>
        <v>0</v>
      </c>
      <c r="AR155" s="152" t="s">
        <v>482</v>
      </c>
      <c r="AT155" s="152" t="s">
        <v>353</v>
      </c>
      <c r="AU155" s="152" t="s">
        <v>82</v>
      </c>
      <c r="AY155" s="13" t="s">
        <v>317</v>
      </c>
      <c r="BE155" s="153">
        <f t="shared" si="24"/>
        <v>0</v>
      </c>
      <c r="BF155" s="153">
        <f t="shared" si="25"/>
        <v>0</v>
      </c>
      <c r="BG155" s="153">
        <f t="shared" si="26"/>
        <v>0</v>
      </c>
      <c r="BH155" s="153">
        <f t="shared" si="27"/>
        <v>0</v>
      </c>
      <c r="BI155" s="153">
        <f t="shared" si="28"/>
        <v>0</v>
      </c>
      <c r="BJ155" s="13" t="s">
        <v>87</v>
      </c>
      <c r="BK155" s="153">
        <f t="shared" si="29"/>
        <v>0</v>
      </c>
      <c r="BL155" s="13" t="s">
        <v>453</v>
      </c>
      <c r="BM155" s="152" t="s">
        <v>3871</v>
      </c>
    </row>
    <row r="156" spans="2:65" s="1" customFormat="1" ht="24.15" customHeight="1">
      <c r="B156" s="139"/>
      <c r="C156" s="140" t="s">
        <v>396</v>
      </c>
      <c r="D156" s="140" t="s">
        <v>319</v>
      </c>
      <c r="E156" s="141" t="s">
        <v>3872</v>
      </c>
      <c r="F156" s="142" t="s">
        <v>3873</v>
      </c>
      <c r="G156" s="143" t="s">
        <v>452</v>
      </c>
      <c r="H156" s="144">
        <v>1250</v>
      </c>
      <c r="I156" s="145"/>
      <c r="J156" s="146">
        <f t="shared" si="20"/>
        <v>0</v>
      </c>
      <c r="K156" s="147"/>
      <c r="L156" s="28"/>
      <c r="M156" s="148" t="s">
        <v>1</v>
      </c>
      <c r="N156" s="149" t="s">
        <v>41</v>
      </c>
      <c r="P156" s="150">
        <f t="shared" si="21"/>
        <v>0</v>
      </c>
      <c r="Q156" s="150">
        <v>0</v>
      </c>
      <c r="R156" s="150">
        <f t="shared" si="22"/>
        <v>0</v>
      </c>
      <c r="S156" s="150">
        <v>0</v>
      </c>
      <c r="T156" s="151">
        <f t="shared" si="23"/>
        <v>0</v>
      </c>
      <c r="AR156" s="152" t="s">
        <v>453</v>
      </c>
      <c r="AT156" s="152" t="s">
        <v>319</v>
      </c>
      <c r="AU156" s="152" t="s">
        <v>82</v>
      </c>
      <c r="AY156" s="13" t="s">
        <v>317</v>
      </c>
      <c r="BE156" s="153">
        <f t="shared" si="24"/>
        <v>0</v>
      </c>
      <c r="BF156" s="153">
        <f t="shared" si="25"/>
        <v>0</v>
      </c>
      <c r="BG156" s="153">
        <f t="shared" si="26"/>
        <v>0</v>
      </c>
      <c r="BH156" s="153">
        <f t="shared" si="27"/>
        <v>0</v>
      </c>
      <c r="BI156" s="153">
        <f t="shared" si="28"/>
        <v>0</v>
      </c>
      <c r="BJ156" s="13" t="s">
        <v>87</v>
      </c>
      <c r="BK156" s="153">
        <f t="shared" si="29"/>
        <v>0</v>
      </c>
      <c r="BL156" s="13" t="s">
        <v>453</v>
      </c>
      <c r="BM156" s="152" t="s">
        <v>3874</v>
      </c>
    </row>
    <row r="157" spans="2:65" s="1" customFormat="1" ht="16.5" customHeight="1">
      <c r="B157" s="139"/>
      <c r="C157" s="154" t="s">
        <v>398</v>
      </c>
      <c r="D157" s="154" t="s">
        <v>353</v>
      </c>
      <c r="E157" s="155" t="s">
        <v>3875</v>
      </c>
      <c r="F157" s="156" t="s">
        <v>3876</v>
      </c>
      <c r="G157" s="157" t="s">
        <v>452</v>
      </c>
      <c r="H157" s="158">
        <v>1250</v>
      </c>
      <c r="I157" s="159"/>
      <c r="J157" s="160">
        <f t="shared" si="20"/>
        <v>0</v>
      </c>
      <c r="K157" s="161"/>
      <c r="L157" s="162"/>
      <c r="M157" s="163" t="s">
        <v>1</v>
      </c>
      <c r="N157" s="164" t="s">
        <v>41</v>
      </c>
      <c r="P157" s="150">
        <f t="shared" si="21"/>
        <v>0</v>
      </c>
      <c r="Q157" s="150">
        <v>0</v>
      </c>
      <c r="R157" s="150">
        <f t="shared" si="22"/>
        <v>0</v>
      </c>
      <c r="S157" s="150">
        <v>0</v>
      </c>
      <c r="T157" s="151">
        <f t="shared" si="23"/>
        <v>0</v>
      </c>
      <c r="AR157" s="152" t="s">
        <v>482</v>
      </c>
      <c r="AT157" s="152" t="s">
        <v>353</v>
      </c>
      <c r="AU157" s="152" t="s">
        <v>82</v>
      </c>
      <c r="AY157" s="13" t="s">
        <v>317</v>
      </c>
      <c r="BE157" s="153">
        <f t="shared" si="24"/>
        <v>0</v>
      </c>
      <c r="BF157" s="153">
        <f t="shared" si="25"/>
        <v>0</v>
      </c>
      <c r="BG157" s="153">
        <f t="shared" si="26"/>
        <v>0</v>
      </c>
      <c r="BH157" s="153">
        <f t="shared" si="27"/>
        <v>0</v>
      </c>
      <c r="BI157" s="153">
        <f t="shared" si="28"/>
        <v>0</v>
      </c>
      <c r="BJ157" s="13" t="s">
        <v>87</v>
      </c>
      <c r="BK157" s="153">
        <f t="shared" si="29"/>
        <v>0</v>
      </c>
      <c r="BL157" s="13" t="s">
        <v>453</v>
      </c>
      <c r="BM157" s="152" t="s">
        <v>3877</v>
      </c>
    </row>
    <row r="158" spans="2:65" s="1" customFormat="1" ht="16.5" customHeight="1">
      <c r="B158" s="139"/>
      <c r="C158" s="140" t="s">
        <v>402</v>
      </c>
      <c r="D158" s="140" t="s">
        <v>319</v>
      </c>
      <c r="E158" s="141" t="s">
        <v>3878</v>
      </c>
      <c r="F158" s="142" t="s">
        <v>3879</v>
      </c>
      <c r="G158" s="143" t="s">
        <v>433</v>
      </c>
      <c r="H158" s="144">
        <v>20</v>
      </c>
      <c r="I158" s="145"/>
      <c r="J158" s="146">
        <f t="shared" si="20"/>
        <v>0</v>
      </c>
      <c r="K158" s="147"/>
      <c r="L158" s="28"/>
      <c r="M158" s="148" t="s">
        <v>1</v>
      </c>
      <c r="N158" s="149" t="s">
        <v>41</v>
      </c>
      <c r="P158" s="150">
        <f t="shared" si="21"/>
        <v>0</v>
      </c>
      <c r="Q158" s="150">
        <v>0</v>
      </c>
      <c r="R158" s="150">
        <f t="shared" si="22"/>
        <v>0</v>
      </c>
      <c r="S158" s="150">
        <v>0</v>
      </c>
      <c r="T158" s="151">
        <f t="shared" si="23"/>
        <v>0</v>
      </c>
      <c r="AR158" s="152" t="s">
        <v>259</v>
      </c>
      <c r="AT158" s="152" t="s">
        <v>319</v>
      </c>
      <c r="AU158" s="152" t="s">
        <v>82</v>
      </c>
      <c r="AY158" s="13" t="s">
        <v>317</v>
      </c>
      <c r="BE158" s="153">
        <f t="shared" si="24"/>
        <v>0</v>
      </c>
      <c r="BF158" s="153">
        <f t="shared" si="25"/>
        <v>0</v>
      </c>
      <c r="BG158" s="153">
        <f t="shared" si="26"/>
        <v>0</v>
      </c>
      <c r="BH158" s="153">
        <f t="shared" si="27"/>
        <v>0</v>
      </c>
      <c r="BI158" s="153">
        <f t="shared" si="28"/>
        <v>0</v>
      </c>
      <c r="BJ158" s="13" t="s">
        <v>87</v>
      </c>
      <c r="BK158" s="153">
        <f t="shared" si="29"/>
        <v>0</v>
      </c>
      <c r="BL158" s="13" t="s">
        <v>259</v>
      </c>
      <c r="BM158" s="152" t="s">
        <v>3880</v>
      </c>
    </row>
    <row r="159" spans="2:65" s="1" customFormat="1" ht="16.5" customHeight="1">
      <c r="B159" s="139"/>
      <c r="C159" s="154" t="s">
        <v>408</v>
      </c>
      <c r="D159" s="154" t="s">
        <v>353</v>
      </c>
      <c r="E159" s="155" t="s">
        <v>3881</v>
      </c>
      <c r="F159" s="156" t="s">
        <v>3879</v>
      </c>
      <c r="G159" s="157" t="s">
        <v>433</v>
      </c>
      <c r="H159" s="158">
        <v>20</v>
      </c>
      <c r="I159" s="159"/>
      <c r="J159" s="160">
        <f t="shared" si="20"/>
        <v>0</v>
      </c>
      <c r="K159" s="161"/>
      <c r="L159" s="162"/>
      <c r="M159" s="163" t="s">
        <v>1</v>
      </c>
      <c r="N159" s="164" t="s">
        <v>41</v>
      </c>
      <c r="P159" s="150">
        <f t="shared" si="21"/>
        <v>0</v>
      </c>
      <c r="Q159" s="150">
        <v>0</v>
      </c>
      <c r="R159" s="150">
        <f t="shared" si="22"/>
        <v>0</v>
      </c>
      <c r="S159" s="150">
        <v>0</v>
      </c>
      <c r="T159" s="151">
        <f t="shared" si="23"/>
        <v>0</v>
      </c>
      <c r="AR159" s="152" t="s">
        <v>271</v>
      </c>
      <c r="AT159" s="152" t="s">
        <v>353</v>
      </c>
      <c r="AU159" s="152" t="s">
        <v>82</v>
      </c>
      <c r="AY159" s="13" t="s">
        <v>317</v>
      </c>
      <c r="BE159" s="153">
        <f t="shared" si="24"/>
        <v>0</v>
      </c>
      <c r="BF159" s="153">
        <f t="shared" si="25"/>
        <v>0</v>
      </c>
      <c r="BG159" s="153">
        <f t="shared" si="26"/>
        <v>0</v>
      </c>
      <c r="BH159" s="153">
        <f t="shared" si="27"/>
        <v>0</v>
      </c>
      <c r="BI159" s="153">
        <f t="shared" si="28"/>
        <v>0</v>
      </c>
      <c r="BJ159" s="13" t="s">
        <v>87</v>
      </c>
      <c r="BK159" s="153">
        <f t="shared" si="29"/>
        <v>0</v>
      </c>
      <c r="BL159" s="13" t="s">
        <v>259</v>
      </c>
      <c r="BM159" s="152" t="s">
        <v>3882</v>
      </c>
    </row>
    <row r="160" spans="2:65" s="1" customFormat="1" ht="24.15" customHeight="1">
      <c r="B160" s="139"/>
      <c r="C160" s="140" t="s">
        <v>410</v>
      </c>
      <c r="D160" s="140" t="s">
        <v>319</v>
      </c>
      <c r="E160" s="141" t="s">
        <v>514</v>
      </c>
      <c r="F160" s="142" t="s">
        <v>515</v>
      </c>
      <c r="G160" s="143" t="s">
        <v>452</v>
      </c>
      <c r="H160" s="144">
        <v>400</v>
      </c>
      <c r="I160" s="145"/>
      <c r="J160" s="146">
        <f t="shared" si="20"/>
        <v>0</v>
      </c>
      <c r="K160" s="147"/>
      <c r="L160" s="28"/>
      <c r="M160" s="148" t="s">
        <v>1</v>
      </c>
      <c r="N160" s="149" t="s">
        <v>41</v>
      </c>
      <c r="P160" s="150">
        <f t="shared" si="21"/>
        <v>0</v>
      </c>
      <c r="Q160" s="150">
        <v>0</v>
      </c>
      <c r="R160" s="150">
        <f t="shared" si="22"/>
        <v>0</v>
      </c>
      <c r="S160" s="150">
        <v>0</v>
      </c>
      <c r="T160" s="151">
        <f t="shared" si="23"/>
        <v>0</v>
      </c>
      <c r="AR160" s="152" t="s">
        <v>453</v>
      </c>
      <c r="AT160" s="152" t="s">
        <v>319</v>
      </c>
      <c r="AU160" s="152" t="s">
        <v>82</v>
      </c>
      <c r="AY160" s="13" t="s">
        <v>317</v>
      </c>
      <c r="BE160" s="153">
        <f t="shared" si="24"/>
        <v>0</v>
      </c>
      <c r="BF160" s="153">
        <f t="shared" si="25"/>
        <v>0</v>
      </c>
      <c r="BG160" s="153">
        <f t="shared" si="26"/>
        <v>0</v>
      </c>
      <c r="BH160" s="153">
        <f t="shared" si="27"/>
        <v>0</v>
      </c>
      <c r="BI160" s="153">
        <f t="shared" si="28"/>
        <v>0</v>
      </c>
      <c r="BJ160" s="13" t="s">
        <v>87</v>
      </c>
      <c r="BK160" s="153">
        <f t="shared" si="29"/>
        <v>0</v>
      </c>
      <c r="BL160" s="13" t="s">
        <v>453</v>
      </c>
      <c r="BM160" s="152" t="s">
        <v>3883</v>
      </c>
    </row>
    <row r="161" spans="2:65" s="1" customFormat="1" ht="16.5" customHeight="1">
      <c r="B161" s="139"/>
      <c r="C161" s="154" t="s">
        <v>412</v>
      </c>
      <c r="D161" s="154" t="s">
        <v>353</v>
      </c>
      <c r="E161" s="155" t="s">
        <v>517</v>
      </c>
      <c r="F161" s="156" t="s">
        <v>518</v>
      </c>
      <c r="G161" s="157" t="s">
        <v>452</v>
      </c>
      <c r="H161" s="158">
        <v>400</v>
      </c>
      <c r="I161" s="159"/>
      <c r="J161" s="160">
        <f t="shared" si="20"/>
        <v>0</v>
      </c>
      <c r="K161" s="161"/>
      <c r="L161" s="162"/>
      <c r="M161" s="163" t="s">
        <v>1</v>
      </c>
      <c r="N161" s="164" t="s">
        <v>41</v>
      </c>
      <c r="P161" s="150">
        <f t="shared" si="21"/>
        <v>0</v>
      </c>
      <c r="Q161" s="150">
        <v>0</v>
      </c>
      <c r="R161" s="150">
        <f t="shared" si="22"/>
        <v>0</v>
      </c>
      <c r="S161" s="150">
        <v>0</v>
      </c>
      <c r="T161" s="151">
        <f t="shared" si="23"/>
        <v>0</v>
      </c>
      <c r="AR161" s="152" t="s">
        <v>482</v>
      </c>
      <c r="AT161" s="152" t="s">
        <v>353</v>
      </c>
      <c r="AU161" s="152" t="s">
        <v>82</v>
      </c>
      <c r="AY161" s="13" t="s">
        <v>317</v>
      </c>
      <c r="BE161" s="153">
        <f t="shared" si="24"/>
        <v>0</v>
      </c>
      <c r="BF161" s="153">
        <f t="shared" si="25"/>
        <v>0</v>
      </c>
      <c r="BG161" s="153">
        <f t="shared" si="26"/>
        <v>0</v>
      </c>
      <c r="BH161" s="153">
        <f t="shared" si="27"/>
        <v>0</v>
      </c>
      <c r="BI161" s="153">
        <f t="shared" si="28"/>
        <v>0</v>
      </c>
      <c r="BJ161" s="13" t="s">
        <v>87</v>
      </c>
      <c r="BK161" s="153">
        <f t="shared" si="29"/>
        <v>0</v>
      </c>
      <c r="BL161" s="13" t="s">
        <v>453</v>
      </c>
      <c r="BM161" s="152" t="s">
        <v>3884</v>
      </c>
    </row>
    <row r="162" spans="2:65" s="1" customFormat="1" ht="16.5" customHeight="1">
      <c r="B162" s="139"/>
      <c r="C162" s="140" t="s">
        <v>414</v>
      </c>
      <c r="D162" s="140" t="s">
        <v>319</v>
      </c>
      <c r="E162" s="141" t="s">
        <v>3885</v>
      </c>
      <c r="F162" s="142" t="s">
        <v>3886</v>
      </c>
      <c r="G162" s="143" t="s">
        <v>433</v>
      </c>
      <c r="H162" s="144">
        <v>7</v>
      </c>
      <c r="I162" s="145"/>
      <c r="J162" s="146">
        <f t="shared" si="20"/>
        <v>0</v>
      </c>
      <c r="K162" s="147"/>
      <c r="L162" s="28"/>
      <c r="M162" s="148" t="s">
        <v>1</v>
      </c>
      <c r="N162" s="149" t="s">
        <v>41</v>
      </c>
      <c r="P162" s="150">
        <f t="shared" si="21"/>
        <v>0</v>
      </c>
      <c r="Q162" s="150">
        <v>0</v>
      </c>
      <c r="R162" s="150">
        <f t="shared" si="22"/>
        <v>0</v>
      </c>
      <c r="S162" s="150">
        <v>0</v>
      </c>
      <c r="T162" s="151">
        <f t="shared" si="23"/>
        <v>0</v>
      </c>
      <c r="AR162" s="152" t="s">
        <v>259</v>
      </c>
      <c r="AT162" s="152" t="s">
        <v>319</v>
      </c>
      <c r="AU162" s="152" t="s">
        <v>82</v>
      </c>
      <c r="AY162" s="13" t="s">
        <v>317</v>
      </c>
      <c r="BE162" s="153">
        <f t="shared" si="24"/>
        <v>0</v>
      </c>
      <c r="BF162" s="153">
        <f t="shared" si="25"/>
        <v>0</v>
      </c>
      <c r="BG162" s="153">
        <f t="shared" si="26"/>
        <v>0</v>
      </c>
      <c r="BH162" s="153">
        <f t="shared" si="27"/>
        <v>0</v>
      </c>
      <c r="BI162" s="153">
        <f t="shared" si="28"/>
        <v>0</v>
      </c>
      <c r="BJ162" s="13" t="s">
        <v>87</v>
      </c>
      <c r="BK162" s="153">
        <f t="shared" si="29"/>
        <v>0</v>
      </c>
      <c r="BL162" s="13" t="s">
        <v>259</v>
      </c>
      <c r="BM162" s="152" t="s">
        <v>3887</v>
      </c>
    </row>
    <row r="163" spans="2:65" s="1" customFormat="1" ht="16.5" customHeight="1">
      <c r="B163" s="139"/>
      <c r="C163" s="154" t="s">
        <v>416</v>
      </c>
      <c r="D163" s="154" t="s">
        <v>353</v>
      </c>
      <c r="E163" s="155" t="s">
        <v>3888</v>
      </c>
      <c r="F163" s="156" t="s">
        <v>3889</v>
      </c>
      <c r="G163" s="157" t="s">
        <v>433</v>
      </c>
      <c r="H163" s="158">
        <v>7</v>
      </c>
      <c r="I163" s="159"/>
      <c r="J163" s="160">
        <f t="shared" si="20"/>
        <v>0</v>
      </c>
      <c r="K163" s="161"/>
      <c r="L163" s="162"/>
      <c r="M163" s="163" t="s">
        <v>1</v>
      </c>
      <c r="N163" s="164" t="s">
        <v>41</v>
      </c>
      <c r="P163" s="150">
        <f t="shared" si="21"/>
        <v>0</v>
      </c>
      <c r="Q163" s="150">
        <v>0</v>
      </c>
      <c r="R163" s="150">
        <f t="shared" si="22"/>
        <v>0</v>
      </c>
      <c r="S163" s="150">
        <v>0</v>
      </c>
      <c r="T163" s="151">
        <f t="shared" si="23"/>
        <v>0</v>
      </c>
      <c r="AR163" s="152" t="s">
        <v>271</v>
      </c>
      <c r="AT163" s="152" t="s">
        <v>353</v>
      </c>
      <c r="AU163" s="152" t="s">
        <v>82</v>
      </c>
      <c r="AY163" s="13" t="s">
        <v>317</v>
      </c>
      <c r="BE163" s="153">
        <f t="shared" si="24"/>
        <v>0</v>
      </c>
      <c r="BF163" s="153">
        <f t="shared" si="25"/>
        <v>0</v>
      </c>
      <c r="BG163" s="153">
        <f t="shared" si="26"/>
        <v>0</v>
      </c>
      <c r="BH163" s="153">
        <f t="shared" si="27"/>
        <v>0</v>
      </c>
      <c r="BI163" s="153">
        <f t="shared" si="28"/>
        <v>0</v>
      </c>
      <c r="BJ163" s="13" t="s">
        <v>87</v>
      </c>
      <c r="BK163" s="153">
        <f t="shared" si="29"/>
        <v>0</v>
      </c>
      <c r="BL163" s="13" t="s">
        <v>259</v>
      </c>
      <c r="BM163" s="152" t="s">
        <v>3890</v>
      </c>
    </row>
    <row r="164" spans="2:65" s="1" customFormat="1" ht="21.75" customHeight="1">
      <c r="B164" s="139"/>
      <c r="C164" s="154" t="s">
        <v>418</v>
      </c>
      <c r="D164" s="154" t="s">
        <v>353</v>
      </c>
      <c r="E164" s="155" t="s">
        <v>3891</v>
      </c>
      <c r="F164" s="156" t="s">
        <v>3892</v>
      </c>
      <c r="G164" s="157" t="s">
        <v>433</v>
      </c>
      <c r="H164" s="158">
        <v>7</v>
      </c>
      <c r="I164" s="159"/>
      <c r="J164" s="160">
        <f t="shared" si="20"/>
        <v>0</v>
      </c>
      <c r="K164" s="161"/>
      <c r="L164" s="162"/>
      <c r="M164" s="163" t="s">
        <v>1</v>
      </c>
      <c r="N164" s="164" t="s">
        <v>41</v>
      </c>
      <c r="P164" s="150">
        <f t="shared" si="21"/>
        <v>0</v>
      </c>
      <c r="Q164" s="150">
        <v>0</v>
      </c>
      <c r="R164" s="150">
        <f t="shared" si="22"/>
        <v>0</v>
      </c>
      <c r="S164" s="150">
        <v>0</v>
      </c>
      <c r="T164" s="151">
        <f t="shared" si="23"/>
        <v>0</v>
      </c>
      <c r="AR164" s="152" t="s">
        <v>271</v>
      </c>
      <c r="AT164" s="152" t="s">
        <v>353</v>
      </c>
      <c r="AU164" s="152" t="s">
        <v>82</v>
      </c>
      <c r="AY164" s="13" t="s">
        <v>317</v>
      </c>
      <c r="BE164" s="153">
        <f t="shared" si="24"/>
        <v>0</v>
      </c>
      <c r="BF164" s="153">
        <f t="shared" si="25"/>
        <v>0</v>
      </c>
      <c r="BG164" s="153">
        <f t="shared" si="26"/>
        <v>0</v>
      </c>
      <c r="BH164" s="153">
        <f t="shared" si="27"/>
        <v>0</v>
      </c>
      <c r="BI164" s="153">
        <f t="shared" si="28"/>
        <v>0</v>
      </c>
      <c r="BJ164" s="13" t="s">
        <v>87</v>
      </c>
      <c r="BK164" s="153">
        <f t="shared" si="29"/>
        <v>0</v>
      </c>
      <c r="BL164" s="13" t="s">
        <v>259</v>
      </c>
      <c r="BM164" s="152" t="s">
        <v>3893</v>
      </c>
    </row>
    <row r="165" spans="2:65" s="11" customFormat="1" ht="25.95" customHeight="1">
      <c r="B165" s="127"/>
      <c r="D165" s="128" t="s">
        <v>74</v>
      </c>
      <c r="E165" s="129" t="s">
        <v>448</v>
      </c>
      <c r="F165" s="129" t="s">
        <v>449</v>
      </c>
      <c r="I165" s="130"/>
      <c r="J165" s="131">
        <f>BK165</f>
        <v>0</v>
      </c>
      <c r="L165" s="127"/>
      <c r="M165" s="132"/>
      <c r="P165" s="133">
        <f>SUM(P166:P172)</f>
        <v>0</v>
      </c>
      <c r="R165" s="133">
        <f>SUM(R166:R172)</f>
        <v>0.126</v>
      </c>
      <c r="T165" s="134">
        <f>SUM(T166:T172)</f>
        <v>0</v>
      </c>
      <c r="AR165" s="128" t="s">
        <v>92</v>
      </c>
      <c r="AT165" s="135" t="s">
        <v>74</v>
      </c>
      <c r="AU165" s="135" t="s">
        <v>75</v>
      </c>
      <c r="AY165" s="128" t="s">
        <v>317</v>
      </c>
      <c r="BK165" s="136">
        <f>SUM(BK166:BK172)</f>
        <v>0</v>
      </c>
    </row>
    <row r="166" spans="2:65" s="1" customFormat="1" ht="24.15" customHeight="1">
      <c r="B166" s="139"/>
      <c r="C166" s="140" t="s">
        <v>529</v>
      </c>
      <c r="D166" s="140" t="s">
        <v>319</v>
      </c>
      <c r="E166" s="141" t="s">
        <v>450</v>
      </c>
      <c r="F166" s="142" t="s">
        <v>451</v>
      </c>
      <c r="G166" s="143" t="s">
        <v>452</v>
      </c>
      <c r="H166" s="144">
        <v>600</v>
      </c>
      <c r="I166" s="145"/>
      <c r="J166" s="146">
        <f t="shared" ref="J166:J172" si="30">ROUND(I166*H166,2)</f>
        <v>0</v>
      </c>
      <c r="K166" s="147"/>
      <c r="L166" s="28"/>
      <c r="M166" s="148" t="s">
        <v>1</v>
      </c>
      <c r="N166" s="149" t="s">
        <v>41</v>
      </c>
      <c r="P166" s="150">
        <f t="shared" ref="P166:P172" si="31">O166*H166</f>
        <v>0</v>
      </c>
      <c r="Q166" s="150">
        <v>0</v>
      </c>
      <c r="R166" s="150">
        <f t="shared" ref="R166:R172" si="32">Q166*H166</f>
        <v>0</v>
      </c>
      <c r="S166" s="150">
        <v>0</v>
      </c>
      <c r="T166" s="151">
        <f t="shared" ref="T166:T172" si="33">S166*H166</f>
        <v>0</v>
      </c>
      <c r="AR166" s="152" t="s">
        <v>453</v>
      </c>
      <c r="AT166" s="152" t="s">
        <v>319</v>
      </c>
      <c r="AU166" s="152" t="s">
        <v>82</v>
      </c>
      <c r="AY166" s="13" t="s">
        <v>317</v>
      </c>
      <c r="BE166" s="153">
        <f t="shared" ref="BE166:BE172" si="34">IF(N166="základná",J166,0)</f>
        <v>0</v>
      </c>
      <c r="BF166" s="153">
        <f t="shared" ref="BF166:BF172" si="35">IF(N166="znížená",J166,0)</f>
        <v>0</v>
      </c>
      <c r="BG166" s="153">
        <f t="shared" ref="BG166:BG172" si="36">IF(N166="zákl. prenesená",J166,0)</f>
        <v>0</v>
      </c>
      <c r="BH166" s="153">
        <f t="shared" ref="BH166:BH172" si="37">IF(N166="zníž. prenesená",J166,0)</f>
        <v>0</v>
      </c>
      <c r="BI166" s="153">
        <f t="shared" ref="BI166:BI172" si="38">IF(N166="nulová",J166,0)</f>
        <v>0</v>
      </c>
      <c r="BJ166" s="13" t="s">
        <v>87</v>
      </c>
      <c r="BK166" s="153">
        <f t="shared" ref="BK166:BK172" si="39">ROUND(I166*H166,2)</f>
        <v>0</v>
      </c>
      <c r="BL166" s="13" t="s">
        <v>453</v>
      </c>
      <c r="BM166" s="152" t="s">
        <v>3894</v>
      </c>
    </row>
    <row r="167" spans="2:65" s="1" customFormat="1" ht="24.15" customHeight="1">
      <c r="B167" s="139"/>
      <c r="C167" s="140" t="s">
        <v>780</v>
      </c>
      <c r="D167" s="140" t="s">
        <v>319</v>
      </c>
      <c r="E167" s="141" t="s">
        <v>455</v>
      </c>
      <c r="F167" s="142" t="s">
        <v>456</v>
      </c>
      <c r="G167" s="143" t="s">
        <v>452</v>
      </c>
      <c r="H167" s="144">
        <v>600</v>
      </c>
      <c r="I167" s="145"/>
      <c r="J167" s="146">
        <f t="shared" si="30"/>
        <v>0</v>
      </c>
      <c r="K167" s="147"/>
      <c r="L167" s="28"/>
      <c r="M167" s="148" t="s">
        <v>1</v>
      </c>
      <c r="N167" s="149" t="s">
        <v>41</v>
      </c>
      <c r="P167" s="150">
        <f t="shared" si="31"/>
        <v>0</v>
      </c>
      <c r="Q167" s="150">
        <v>0</v>
      </c>
      <c r="R167" s="150">
        <f t="shared" si="32"/>
        <v>0</v>
      </c>
      <c r="S167" s="150">
        <v>0</v>
      </c>
      <c r="T167" s="151">
        <f t="shared" si="33"/>
        <v>0</v>
      </c>
      <c r="AR167" s="152" t="s">
        <v>453</v>
      </c>
      <c r="AT167" s="152" t="s">
        <v>319</v>
      </c>
      <c r="AU167" s="152" t="s">
        <v>82</v>
      </c>
      <c r="AY167" s="13" t="s">
        <v>317</v>
      </c>
      <c r="BE167" s="153">
        <f t="shared" si="34"/>
        <v>0</v>
      </c>
      <c r="BF167" s="153">
        <f t="shared" si="35"/>
        <v>0</v>
      </c>
      <c r="BG167" s="153">
        <f t="shared" si="36"/>
        <v>0</v>
      </c>
      <c r="BH167" s="153">
        <f t="shared" si="37"/>
        <v>0</v>
      </c>
      <c r="BI167" s="153">
        <f t="shared" si="38"/>
        <v>0</v>
      </c>
      <c r="BJ167" s="13" t="s">
        <v>87</v>
      </c>
      <c r="BK167" s="153">
        <f t="shared" si="39"/>
        <v>0</v>
      </c>
      <c r="BL167" s="13" t="s">
        <v>453</v>
      </c>
      <c r="BM167" s="152" t="s">
        <v>3895</v>
      </c>
    </row>
    <row r="168" spans="2:65" s="1" customFormat="1" ht="16.5" customHeight="1">
      <c r="B168" s="139"/>
      <c r="C168" s="154" t="s">
        <v>784</v>
      </c>
      <c r="D168" s="154" t="s">
        <v>353</v>
      </c>
      <c r="E168" s="155" t="s">
        <v>458</v>
      </c>
      <c r="F168" s="156" t="s">
        <v>459</v>
      </c>
      <c r="G168" s="157" t="s">
        <v>452</v>
      </c>
      <c r="H168" s="158">
        <v>600</v>
      </c>
      <c r="I168" s="159"/>
      <c r="J168" s="160">
        <f t="shared" si="30"/>
        <v>0</v>
      </c>
      <c r="K168" s="161"/>
      <c r="L168" s="162"/>
      <c r="M168" s="163" t="s">
        <v>1</v>
      </c>
      <c r="N168" s="164" t="s">
        <v>41</v>
      </c>
      <c r="P168" s="150">
        <f t="shared" si="31"/>
        <v>0</v>
      </c>
      <c r="Q168" s="150">
        <v>2.1000000000000001E-4</v>
      </c>
      <c r="R168" s="150">
        <f t="shared" si="32"/>
        <v>0.126</v>
      </c>
      <c r="S168" s="150">
        <v>0</v>
      </c>
      <c r="T168" s="151">
        <f t="shared" si="33"/>
        <v>0</v>
      </c>
      <c r="AR168" s="152" t="s">
        <v>460</v>
      </c>
      <c r="AT168" s="152" t="s">
        <v>353</v>
      </c>
      <c r="AU168" s="152" t="s">
        <v>82</v>
      </c>
      <c r="AY168" s="13" t="s">
        <v>317</v>
      </c>
      <c r="BE168" s="153">
        <f t="shared" si="34"/>
        <v>0</v>
      </c>
      <c r="BF168" s="153">
        <f t="shared" si="35"/>
        <v>0</v>
      </c>
      <c r="BG168" s="153">
        <f t="shared" si="36"/>
        <v>0</v>
      </c>
      <c r="BH168" s="153">
        <f t="shared" si="37"/>
        <v>0</v>
      </c>
      <c r="BI168" s="153">
        <f t="shared" si="38"/>
        <v>0</v>
      </c>
      <c r="BJ168" s="13" t="s">
        <v>87</v>
      </c>
      <c r="BK168" s="153">
        <f t="shared" si="39"/>
        <v>0</v>
      </c>
      <c r="BL168" s="13" t="s">
        <v>460</v>
      </c>
      <c r="BM168" s="152" t="s">
        <v>3896</v>
      </c>
    </row>
    <row r="169" spans="2:65" s="1" customFormat="1" ht="24.15" customHeight="1">
      <c r="B169" s="139"/>
      <c r="C169" s="140" t="s">
        <v>788</v>
      </c>
      <c r="D169" s="140" t="s">
        <v>319</v>
      </c>
      <c r="E169" s="141" t="s">
        <v>462</v>
      </c>
      <c r="F169" s="142" t="s">
        <v>463</v>
      </c>
      <c r="G169" s="143" t="s">
        <v>452</v>
      </c>
      <c r="H169" s="144">
        <v>600</v>
      </c>
      <c r="I169" s="145"/>
      <c r="J169" s="146">
        <f t="shared" si="30"/>
        <v>0</v>
      </c>
      <c r="K169" s="147"/>
      <c r="L169" s="28"/>
      <c r="M169" s="148" t="s">
        <v>1</v>
      </c>
      <c r="N169" s="149" t="s">
        <v>41</v>
      </c>
      <c r="P169" s="150">
        <f t="shared" si="31"/>
        <v>0</v>
      </c>
      <c r="Q169" s="150">
        <v>0</v>
      </c>
      <c r="R169" s="150">
        <f t="shared" si="32"/>
        <v>0</v>
      </c>
      <c r="S169" s="150">
        <v>0</v>
      </c>
      <c r="T169" s="151">
        <f t="shared" si="33"/>
        <v>0</v>
      </c>
      <c r="AR169" s="152" t="s">
        <v>453</v>
      </c>
      <c r="AT169" s="152" t="s">
        <v>319</v>
      </c>
      <c r="AU169" s="152" t="s">
        <v>82</v>
      </c>
      <c r="AY169" s="13" t="s">
        <v>317</v>
      </c>
      <c r="BE169" s="153">
        <f t="shared" si="34"/>
        <v>0</v>
      </c>
      <c r="BF169" s="153">
        <f t="shared" si="35"/>
        <v>0</v>
      </c>
      <c r="BG169" s="153">
        <f t="shared" si="36"/>
        <v>0</v>
      </c>
      <c r="BH169" s="153">
        <f t="shared" si="37"/>
        <v>0</v>
      </c>
      <c r="BI169" s="153">
        <f t="shared" si="38"/>
        <v>0</v>
      </c>
      <c r="BJ169" s="13" t="s">
        <v>87</v>
      </c>
      <c r="BK169" s="153">
        <f t="shared" si="39"/>
        <v>0</v>
      </c>
      <c r="BL169" s="13" t="s">
        <v>453</v>
      </c>
      <c r="BM169" s="152" t="s">
        <v>3897</v>
      </c>
    </row>
    <row r="170" spans="2:65" s="1" customFormat="1" ht="24.15" customHeight="1">
      <c r="B170" s="139"/>
      <c r="C170" s="140" t="s">
        <v>792</v>
      </c>
      <c r="D170" s="140" t="s">
        <v>319</v>
      </c>
      <c r="E170" s="141" t="s">
        <v>465</v>
      </c>
      <c r="F170" s="142" t="s">
        <v>466</v>
      </c>
      <c r="G170" s="143" t="s">
        <v>322</v>
      </c>
      <c r="H170" s="144">
        <v>1</v>
      </c>
      <c r="I170" s="145"/>
      <c r="J170" s="146">
        <f t="shared" si="30"/>
        <v>0</v>
      </c>
      <c r="K170" s="147"/>
      <c r="L170" s="28"/>
      <c r="M170" s="148" t="s">
        <v>1</v>
      </c>
      <c r="N170" s="149" t="s">
        <v>41</v>
      </c>
      <c r="P170" s="150">
        <f t="shared" si="31"/>
        <v>0</v>
      </c>
      <c r="Q170" s="150">
        <v>0</v>
      </c>
      <c r="R170" s="150">
        <f t="shared" si="32"/>
        <v>0</v>
      </c>
      <c r="S170" s="150">
        <v>0</v>
      </c>
      <c r="T170" s="151">
        <f t="shared" si="33"/>
        <v>0</v>
      </c>
      <c r="AR170" s="152" t="s">
        <v>453</v>
      </c>
      <c r="AT170" s="152" t="s">
        <v>319</v>
      </c>
      <c r="AU170" s="152" t="s">
        <v>82</v>
      </c>
      <c r="AY170" s="13" t="s">
        <v>317</v>
      </c>
      <c r="BE170" s="153">
        <f t="shared" si="34"/>
        <v>0</v>
      </c>
      <c r="BF170" s="153">
        <f t="shared" si="35"/>
        <v>0</v>
      </c>
      <c r="BG170" s="153">
        <f t="shared" si="36"/>
        <v>0</v>
      </c>
      <c r="BH170" s="153">
        <f t="shared" si="37"/>
        <v>0</v>
      </c>
      <c r="BI170" s="153">
        <f t="shared" si="38"/>
        <v>0</v>
      </c>
      <c r="BJ170" s="13" t="s">
        <v>87</v>
      </c>
      <c r="BK170" s="153">
        <f t="shared" si="39"/>
        <v>0</v>
      </c>
      <c r="BL170" s="13" t="s">
        <v>453</v>
      </c>
      <c r="BM170" s="152" t="s">
        <v>3898</v>
      </c>
    </row>
    <row r="171" spans="2:65" s="1" customFormat="1" ht="24.15" customHeight="1">
      <c r="B171" s="139"/>
      <c r="C171" s="140" t="s">
        <v>796</v>
      </c>
      <c r="D171" s="140" t="s">
        <v>319</v>
      </c>
      <c r="E171" s="141" t="s">
        <v>468</v>
      </c>
      <c r="F171" s="142" t="s">
        <v>469</v>
      </c>
      <c r="G171" s="143" t="s">
        <v>322</v>
      </c>
      <c r="H171" s="144">
        <v>1</v>
      </c>
      <c r="I171" s="145"/>
      <c r="J171" s="146">
        <f t="shared" si="30"/>
        <v>0</v>
      </c>
      <c r="K171" s="147"/>
      <c r="L171" s="28"/>
      <c r="M171" s="148" t="s">
        <v>1</v>
      </c>
      <c r="N171" s="149" t="s">
        <v>41</v>
      </c>
      <c r="P171" s="150">
        <f t="shared" si="31"/>
        <v>0</v>
      </c>
      <c r="Q171" s="150">
        <v>0</v>
      </c>
      <c r="R171" s="150">
        <f t="shared" si="32"/>
        <v>0</v>
      </c>
      <c r="S171" s="150">
        <v>0</v>
      </c>
      <c r="T171" s="151">
        <f t="shared" si="33"/>
        <v>0</v>
      </c>
      <c r="AR171" s="152" t="s">
        <v>453</v>
      </c>
      <c r="AT171" s="152" t="s">
        <v>319</v>
      </c>
      <c r="AU171" s="152" t="s">
        <v>82</v>
      </c>
      <c r="AY171" s="13" t="s">
        <v>317</v>
      </c>
      <c r="BE171" s="153">
        <f t="shared" si="34"/>
        <v>0</v>
      </c>
      <c r="BF171" s="153">
        <f t="shared" si="35"/>
        <v>0</v>
      </c>
      <c r="BG171" s="153">
        <f t="shared" si="36"/>
        <v>0</v>
      </c>
      <c r="BH171" s="153">
        <f t="shared" si="37"/>
        <v>0</v>
      </c>
      <c r="BI171" s="153">
        <f t="shared" si="38"/>
        <v>0</v>
      </c>
      <c r="BJ171" s="13" t="s">
        <v>87</v>
      </c>
      <c r="BK171" s="153">
        <f t="shared" si="39"/>
        <v>0</v>
      </c>
      <c r="BL171" s="13" t="s">
        <v>453</v>
      </c>
      <c r="BM171" s="152" t="s">
        <v>3899</v>
      </c>
    </row>
    <row r="172" spans="2:65" s="1" customFormat="1" ht="33" customHeight="1">
      <c r="B172" s="139"/>
      <c r="C172" s="140" t="s">
        <v>800</v>
      </c>
      <c r="D172" s="140" t="s">
        <v>319</v>
      </c>
      <c r="E172" s="141" t="s">
        <v>471</v>
      </c>
      <c r="F172" s="142" t="s">
        <v>472</v>
      </c>
      <c r="G172" s="143" t="s">
        <v>375</v>
      </c>
      <c r="H172" s="144">
        <v>210</v>
      </c>
      <c r="I172" s="145"/>
      <c r="J172" s="146">
        <f t="shared" si="30"/>
        <v>0</v>
      </c>
      <c r="K172" s="147"/>
      <c r="L172" s="28"/>
      <c r="M172" s="165" t="s">
        <v>1</v>
      </c>
      <c r="N172" s="166" t="s">
        <v>41</v>
      </c>
      <c r="O172" s="167"/>
      <c r="P172" s="168">
        <f t="shared" si="31"/>
        <v>0</v>
      </c>
      <c r="Q172" s="168">
        <v>0</v>
      </c>
      <c r="R172" s="168">
        <f t="shared" si="32"/>
        <v>0</v>
      </c>
      <c r="S172" s="168">
        <v>0</v>
      </c>
      <c r="T172" s="169">
        <f t="shared" si="33"/>
        <v>0</v>
      </c>
      <c r="AR172" s="152" t="s">
        <v>453</v>
      </c>
      <c r="AT172" s="152" t="s">
        <v>319</v>
      </c>
      <c r="AU172" s="152" t="s">
        <v>82</v>
      </c>
      <c r="AY172" s="13" t="s">
        <v>317</v>
      </c>
      <c r="BE172" s="153">
        <f t="shared" si="34"/>
        <v>0</v>
      </c>
      <c r="BF172" s="153">
        <f t="shared" si="35"/>
        <v>0</v>
      </c>
      <c r="BG172" s="153">
        <f t="shared" si="36"/>
        <v>0</v>
      </c>
      <c r="BH172" s="153">
        <f t="shared" si="37"/>
        <v>0</v>
      </c>
      <c r="BI172" s="153">
        <f t="shared" si="38"/>
        <v>0</v>
      </c>
      <c r="BJ172" s="13" t="s">
        <v>87</v>
      </c>
      <c r="BK172" s="153">
        <f t="shared" si="39"/>
        <v>0</v>
      </c>
      <c r="BL172" s="13" t="s">
        <v>453</v>
      </c>
      <c r="BM172" s="152" t="s">
        <v>3900</v>
      </c>
    </row>
    <row r="173" spans="2:65" s="1" customFormat="1" ht="6.9" customHeight="1">
      <c r="B173" s="43"/>
      <c r="C173" s="44"/>
      <c r="D173" s="44"/>
      <c r="E173" s="44"/>
      <c r="F173" s="44"/>
      <c r="G173" s="44"/>
      <c r="H173" s="44"/>
      <c r="I173" s="44"/>
      <c r="J173" s="44"/>
      <c r="K173" s="44"/>
      <c r="L173" s="28"/>
    </row>
  </sheetData>
  <autoFilter ref="C127:K172" xr:uid="{00000000-0009-0000-0000-000015000000}"/>
  <mergeCells count="15">
    <mergeCell ref="E114:H114"/>
    <mergeCell ref="E118:H118"/>
    <mergeCell ref="E116:H116"/>
    <mergeCell ref="E120:H120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2:BM180"/>
  <sheetViews>
    <sheetView showGridLines="0" topLeftCell="A118" workbookViewId="0">
      <selection activeCell="W130" sqref="W130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01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3" t="s">
        <v>174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" customHeight="1">
      <c r="B4" s="16"/>
      <c r="D4" s="17" t="s">
        <v>286</v>
      </c>
      <c r="L4" s="16"/>
      <c r="M4" s="92" t="s">
        <v>9</v>
      </c>
      <c r="AT4" s="13" t="s">
        <v>3</v>
      </c>
    </row>
    <row r="5" spans="2:46" ht="6.9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226" t="str">
        <f>'Rekapitulácia stavby'!K6</f>
        <v>Archeoskanzen Bojná</v>
      </c>
      <c r="F7" s="227"/>
      <c r="G7" s="227"/>
      <c r="H7" s="227"/>
      <c r="L7" s="16"/>
    </row>
    <row r="8" spans="2:46" ht="13.2">
      <c r="B8" s="16"/>
      <c r="D8" s="23" t="s">
        <v>287</v>
      </c>
      <c r="L8" s="16"/>
    </row>
    <row r="9" spans="2:46" ht="16.5" customHeight="1">
      <c r="B9" s="16"/>
      <c r="E9" s="226" t="s">
        <v>3743</v>
      </c>
      <c r="F9" s="183"/>
      <c r="G9" s="183"/>
      <c r="H9" s="183"/>
      <c r="L9" s="16"/>
    </row>
    <row r="10" spans="2:46" ht="12" customHeight="1">
      <c r="B10" s="16"/>
      <c r="D10" s="23" t="s">
        <v>289</v>
      </c>
      <c r="L10" s="16"/>
    </row>
    <row r="11" spans="2:46" s="1" customFormat="1" ht="16.5" customHeight="1">
      <c r="B11" s="28"/>
      <c r="E11" s="221" t="s">
        <v>3901</v>
      </c>
      <c r="F11" s="228"/>
      <c r="G11" s="228"/>
      <c r="H11" s="228"/>
      <c r="L11" s="28"/>
    </row>
    <row r="12" spans="2:46" s="1" customFormat="1" ht="12" customHeight="1">
      <c r="B12" s="28"/>
      <c r="D12" s="23" t="s">
        <v>291</v>
      </c>
      <c r="L12" s="28"/>
    </row>
    <row r="13" spans="2:46" s="1" customFormat="1" ht="16.5" customHeight="1">
      <c r="B13" s="28"/>
      <c r="E13" s="208" t="s">
        <v>3902</v>
      </c>
      <c r="F13" s="228"/>
      <c r="G13" s="228"/>
      <c r="H13" s="228"/>
      <c r="L13" s="28"/>
    </row>
    <row r="14" spans="2:46" s="1" customFormat="1" ht="10.199999999999999">
      <c r="B14" s="28"/>
      <c r="L14" s="28"/>
    </row>
    <row r="15" spans="2:46" s="1" customFormat="1" ht="12" customHeight="1">
      <c r="B15" s="28"/>
      <c r="D15" s="23" t="s">
        <v>17</v>
      </c>
      <c r="F15" s="21" t="s">
        <v>1</v>
      </c>
      <c r="I15" s="23" t="s">
        <v>18</v>
      </c>
      <c r="J15" s="21" t="s">
        <v>1</v>
      </c>
      <c r="L15" s="28"/>
    </row>
    <row r="16" spans="2:46" s="1" customFormat="1" ht="12" customHeight="1">
      <c r="B16" s="28"/>
      <c r="D16" s="23" t="s">
        <v>19</v>
      </c>
      <c r="F16" s="21" t="s">
        <v>20</v>
      </c>
      <c r="I16" s="23" t="s">
        <v>21</v>
      </c>
      <c r="J16" s="51" t="str">
        <f>'Rekapitulácia stavby'!AN8</f>
        <v>19. 6. 2024</v>
      </c>
      <c r="L16" s="28"/>
    </row>
    <row r="17" spans="2:12" s="1" customFormat="1" ht="10.8" customHeight="1">
      <c r="B17" s="28"/>
      <c r="L17" s="28"/>
    </row>
    <row r="18" spans="2:12" s="1" customFormat="1" ht="12" customHeight="1">
      <c r="B18" s="28"/>
      <c r="D18" s="23" t="s">
        <v>23</v>
      </c>
      <c r="I18" s="23" t="s">
        <v>24</v>
      </c>
      <c r="J18" s="21" t="s">
        <v>1</v>
      </c>
      <c r="L18" s="28"/>
    </row>
    <row r="19" spans="2:12" s="1" customFormat="1" ht="18" customHeight="1">
      <c r="B19" s="28"/>
      <c r="E19" s="21" t="s">
        <v>25</v>
      </c>
      <c r="I19" s="23" t="s">
        <v>26</v>
      </c>
      <c r="J19" s="21" t="s">
        <v>1</v>
      </c>
      <c r="L19" s="28"/>
    </row>
    <row r="20" spans="2:12" s="1" customFormat="1" ht="6.9" customHeight="1">
      <c r="B20" s="28"/>
      <c r="L20" s="28"/>
    </row>
    <row r="21" spans="2:12" s="1" customFormat="1" ht="12" customHeight="1">
      <c r="B21" s="28"/>
      <c r="D21" s="23" t="s">
        <v>27</v>
      </c>
      <c r="I21" s="23" t="s">
        <v>24</v>
      </c>
      <c r="J21" s="24" t="str">
        <f>'Rekapitulácia stavby'!AN13</f>
        <v>Vyplň údaj</v>
      </c>
      <c r="L21" s="28"/>
    </row>
    <row r="22" spans="2:12" s="1" customFormat="1" ht="18" customHeight="1">
      <c r="B22" s="28"/>
      <c r="E22" s="229" t="str">
        <f>'Rekapitulácia stavby'!E14</f>
        <v>Vyplň údaj</v>
      </c>
      <c r="F22" s="182"/>
      <c r="G22" s="182"/>
      <c r="H22" s="182"/>
      <c r="I22" s="23" t="s">
        <v>26</v>
      </c>
      <c r="J22" s="24" t="str">
        <f>'Rekapitulácia stavby'!AN14</f>
        <v>Vyplň údaj</v>
      </c>
      <c r="L22" s="28"/>
    </row>
    <row r="23" spans="2:12" s="1" customFormat="1" ht="6.9" customHeight="1">
      <c r="B23" s="28"/>
      <c r="L23" s="28"/>
    </row>
    <row r="24" spans="2:12" s="1" customFormat="1" ht="12" customHeight="1">
      <c r="B24" s="28"/>
      <c r="D24" s="23" t="s">
        <v>29</v>
      </c>
      <c r="I24" s="23" t="s">
        <v>24</v>
      </c>
      <c r="J24" s="21" t="s">
        <v>1</v>
      </c>
      <c r="L24" s="28"/>
    </row>
    <row r="25" spans="2:12" s="1" customFormat="1" ht="18" customHeight="1">
      <c r="B25" s="28"/>
      <c r="E25" s="21" t="s">
        <v>30</v>
      </c>
      <c r="I25" s="23" t="s">
        <v>26</v>
      </c>
      <c r="J25" s="21" t="s">
        <v>1</v>
      </c>
      <c r="L25" s="28"/>
    </row>
    <row r="26" spans="2:12" s="1" customFormat="1" ht="6.9" customHeight="1">
      <c r="B26" s="28"/>
      <c r="L26" s="28"/>
    </row>
    <row r="27" spans="2:12" s="1" customFormat="1" ht="12" customHeight="1">
      <c r="B27" s="28"/>
      <c r="D27" s="23" t="s">
        <v>32</v>
      </c>
      <c r="I27" s="23" t="s">
        <v>24</v>
      </c>
      <c r="J27" s="21" t="s">
        <v>1</v>
      </c>
      <c r="L27" s="28"/>
    </row>
    <row r="28" spans="2:12" s="1" customFormat="1" ht="18" customHeight="1">
      <c r="B28" s="28"/>
      <c r="E28" s="21" t="s">
        <v>30</v>
      </c>
      <c r="I28" s="23" t="s">
        <v>26</v>
      </c>
      <c r="J28" s="21" t="s">
        <v>1</v>
      </c>
      <c r="L28" s="28"/>
    </row>
    <row r="29" spans="2:12" s="1" customFormat="1" ht="6.9" customHeight="1">
      <c r="B29" s="28"/>
      <c r="L29" s="28"/>
    </row>
    <row r="30" spans="2:12" s="1" customFormat="1" ht="12" customHeight="1">
      <c r="B30" s="28"/>
      <c r="D30" s="23" t="s">
        <v>33</v>
      </c>
      <c r="L30" s="28"/>
    </row>
    <row r="31" spans="2:12" s="7" customFormat="1" ht="16.5" customHeight="1">
      <c r="B31" s="93"/>
      <c r="E31" s="187" t="s">
        <v>1</v>
      </c>
      <c r="F31" s="187"/>
      <c r="G31" s="187"/>
      <c r="H31" s="187"/>
      <c r="L31" s="93"/>
    </row>
    <row r="32" spans="2:12" s="1" customFormat="1" ht="6.9" customHeight="1">
      <c r="B32" s="28"/>
      <c r="L32" s="28"/>
    </row>
    <row r="33" spans="2:12" s="1" customFormat="1" ht="6.9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35" customHeight="1">
      <c r="B34" s="28"/>
      <c r="D34" s="94" t="s">
        <v>35</v>
      </c>
      <c r="J34" s="65">
        <f>ROUND(J131, 2)</f>
        <v>0</v>
      </c>
      <c r="L34" s="28"/>
    </row>
    <row r="35" spans="2:12" s="1" customFormat="1" ht="6.9" customHeight="1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4" customHeight="1">
      <c r="B36" s="28"/>
      <c r="F36" s="31" t="s">
        <v>37</v>
      </c>
      <c r="I36" s="31" t="s">
        <v>36</v>
      </c>
      <c r="J36" s="31" t="s">
        <v>38</v>
      </c>
      <c r="L36" s="28"/>
    </row>
    <row r="37" spans="2:12" s="1" customFormat="1" ht="14.4" customHeight="1">
      <c r="B37" s="28"/>
      <c r="D37" s="54" t="s">
        <v>39</v>
      </c>
      <c r="E37" s="33" t="s">
        <v>40</v>
      </c>
      <c r="F37" s="95">
        <f>ROUND((SUM(BE131:BE179)),  2)</f>
        <v>0</v>
      </c>
      <c r="G37" s="96"/>
      <c r="H37" s="96"/>
      <c r="I37" s="97">
        <v>0.2</v>
      </c>
      <c r="J37" s="95">
        <f>ROUND(((SUM(BE131:BE179))*I37),  2)</f>
        <v>0</v>
      </c>
      <c r="L37" s="28"/>
    </row>
    <row r="38" spans="2:12" s="1" customFormat="1" ht="14.4" customHeight="1">
      <c r="B38" s="28"/>
      <c r="E38" s="33" t="s">
        <v>41</v>
      </c>
      <c r="F38" s="95">
        <f>ROUND((SUM(BF131:BF179)),  2)</f>
        <v>0</v>
      </c>
      <c r="G38" s="96"/>
      <c r="H38" s="96"/>
      <c r="I38" s="97">
        <v>0.2</v>
      </c>
      <c r="J38" s="95">
        <f>ROUND(((SUM(BF131:BF179))*I38),  2)</f>
        <v>0</v>
      </c>
      <c r="L38" s="28"/>
    </row>
    <row r="39" spans="2:12" s="1" customFormat="1" ht="14.4" hidden="1" customHeight="1">
      <c r="B39" s="28"/>
      <c r="E39" s="23" t="s">
        <v>42</v>
      </c>
      <c r="F39" s="84">
        <f>ROUND((SUM(BG131:BG179)),  2)</f>
        <v>0</v>
      </c>
      <c r="I39" s="98">
        <v>0.2</v>
      </c>
      <c r="J39" s="84">
        <f>0</f>
        <v>0</v>
      </c>
      <c r="L39" s="28"/>
    </row>
    <row r="40" spans="2:12" s="1" customFormat="1" ht="14.4" hidden="1" customHeight="1">
      <c r="B40" s="28"/>
      <c r="E40" s="23" t="s">
        <v>43</v>
      </c>
      <c r="F40" s="84">
        <f>ROUND((SUM(BH131:BH179)),  2)</f>
        <v>0</v>
      </c>
      <c r="I40" s="98">
        <v>0.2</v>
      </c>
      <c r="J40" s="84">
        <f>0</f>
        <v>0</v>
      </c>
      <c r="L40" s="28"/>
    </row>
    <row r="41" spans="2:12" s="1" customFormat="1" ht="14.4" hidden="1" customHeight="1">
      <c r="B41" s="28"/>
      <c r="E41" s="33" t="s">
        <v>44</v>
      </c>
      <c r="F41" s="95">
        <f>ROUND((SUM(BI131:BI179)),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6.9" customHeight="1">
      <c r="B42" s="28"/>
      <c r="L42" s="28"/>
    </row>
    <row r="43" spans="2:12" s="1" customFormat="1" ht="25.35" customHeight="1">
      <c r="B43" s="28"/>
      <c r="C43" s="99"/>
      <c r="D43" s="100" t="s">
        <v>45</v>
      </c>
      <c r="E43" s="56"/>
      <c r="F43" s="56"/>
      <c r="G43" s="101" t="s">
        <v>46</v>
      </c>
      <c r="H43" s="102" t="s">
        <v>47</v>
      </c>
      <c r="I43" s="56"/>
      <c r="J43" s="103">
        <f>SUM(J34:J41)</f>
        <v>0</v>
      </c>
      <c r="K43" s="104"/>
      <c r="L43" s="28"/>
    </row>
    <row r="44" spans="2:12" s="1" customFormat="1" ht="14.4" customHeight="1">
      <c r="B44" s="28"/>
      <c r="L44" s="28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ht="10.199999999999999">
      <c r="B51" s="16"/>
      <c r="L51" s="16"/>
    </row>
    <row r="52" spans="2:12" ht="10.199999999999999">
      <c r="B52" s="16"/>
      <c r="L52" s="16"/>
    </row>
    <row r="53" spans="2:12" ht="10.199999999999999">
      <c r="B53" s="16"/>
      <c r="L53" s="16"/>
    </row>
    <row r="54" spans="2:12" ht="10.199999999999999">
      <c r="B54" s="16"/>
      <c r="L54" s="16"/>
    </row>
    <row r="55" spans="2:12" ht="10.199999999999999">
      <c r="B55" s="16"/>
      <c r="L55" s="16"/>
    </row>
    <row r="56" spans="2:12" ht="10.199999999999999">
      <c r="B56" s="16"/>
      <c r="L56" s="16"/>
    </row>
    <row r="57" spans="2:12" ht="10.199999999999999">
      <c r="B57" s="16"/>
      <c r="L57" s="16"/>
    </row>
    <row r="58" spans="2:12" ht="10.199999999999999">
      <c r="B58" s="16"/>
      <c r="L58" s="16"/>
    </row>
    <row r="59" spans="2:12" ht="10.199999999999999">
      <c r="B59" s="16"/>
      <c r="L59" s="16"/>
    </row>
    <row r="60" spans="2:12" ht="10.199999999999999">
      <c r="B60" s="16"/>
      <c r="L60" s="16"/>
    </row>
    <row r="61" spans="2:12" s="1" customFormat="1" ht="13.2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ht="10.199999999999999">
      <c r="B62" s="16"/>
      <c r="L62" s="16"/>
    </row>
    <row r="63" spans="2:12" ht="10.199999999999999">
      <c r="B63" s="16"/>
      <c r="L63" s="16"/>
    </row>
    <row r="64" spans="2:12" ht="10.199999999999999">
      <c r="B64" s="16"/>
      <c r="L64" s="16"/>
    </row>
    <row r="65" spans="2:12" s="1" customFormat="1" ht="13.2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ht="10.199999999999999">
      <c r="B66" s="16"/>
      <c r="L66" s="16"/>
    </row>
    <row r="67" spans="2:12" ht="10.199999999999999">
      <c r="B67" s="16"/>
      <c r="L67" s="16"/>
    </row>
    <row r="68" spans="2:12" ht="10.199999999999999">
      <c r="B68" s="16"/>
      <c r="L68" s="16"/>
    </row>
    <row r="69" spans="2:12" ht="10.199999999999999">
      <c r="B69" s="16"/>
      <c r="L69" s="16"/>
    </row>
    <row r="70" spans="2:12" ht="10.199999999999999">
      <c r="B70" s="16"/>
      <c r="L70" s="16"/>
    </row>
    <row r="71" spans="2:12" ht="10.199999999999999">
      <c r="B71" s="16"/>
      <c r="L71" s="16"/>
    </row>
    <row r="72" spans="2:12" ht="10.199999999999999">
      <c r="B72" s="16"/>
      <c r="L72" s="16"/>
    </row>
    <row r="73" spans="2:12" ht="10.199999999999999">
      <c r="B73" s="16"/>
      <c r="L73" s="16"/>
    </row>
    <row r="74" spans="2:12" ht="10.199999999999999">
      <c r="B74" s="16"/>
      <c r="L74" s="16"/>
    </row>
    <row r="75" spans="2:12" ht="10.199999999999999">
      <c r="B75" s="16"/>
      <c r="L75" s="16"/>
    </row>
    <row r="76" spans="2:12" s="1" customFormat="1" ht="13.2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" customHeight="1">
      <c r="B82" s="28"/>
      <c r="C82" s="17" t="s">
        <v>293</v>
      </c>
      <c r="L82" s="28"/>
    </row>
    <row r="83" spans="2:12" s="1" customFormat="1" ht="6.9" customHeight="1">
      <c r="B83" s="28"/>
      <c r="L83" s="28"/>
    </row>
    <row r="84" spans="2:12" s="1" customFormat="1" ht="12" customHeight="1">
      <c r="B84" s="28"/>
      <c r="C84" s="23" t="s">
        <v>15</v>
      </c>
      <c r="L84" s="28"/>
    </row>
    <row r="85" spans="2:12" s="1" customFormat="1" ht="16.5" customHeight="1">
      <c r="B85" s="28"/>
      <c r="E85" s="226" t="str">
        <f>E7</f>
        <v>Archeoskanzen Bojná</v>
      </c>
      <c r="F85" s="227"/>
      <c r="G85" s="227"/>
      <c r="H85" s="227"/>
      <c r="L85" s="28"/>
    </row>
    <row r="86" spans="2:12" ht="12" customHeight="1">
      <c r="B86" s="16"/>
      <c r="C86" s="23" t="s">
        <v>287</v>
      </c>
      <c r="L86" s="16"/>
    </row>
    <row r="87" spans="2:12" ht="16.5" customHeight="1">
      <c r="B87" s="16"/>
      <c r="E87" s="226" t="s">
        <v>3743</v>
      </c>
      <c r="F87" s="183"/>
      <c r="G87" s="183"/>
      <c r="H87" s="183"/>
      <c r="L87" s="16"/>
    </row>
    <row r="88" spans="2:12" ht="12" customHeight="1">
      <c r="B88" s="16"/>
      <c r="C88" s="23" t="s">
        <v>289</v>
      </c>
      <c r="L88" s="16"/>
    </row>
    <row r="89" spans="2:12" s="1" customFormat="1" ht="16.5" customHeight="1">
      <c r="B89" s="28"/>
      <c r="E89" s="221" t="s">
        <v>3901</v>
      </c>
      <c r="F89" s="228"/>
      <c r="G89" s="228"/>
      <c r="H89" s="228"/>
      <c r="L89" s="28"/>
    </row>
    <row r="90" spans="2:12" s="1" customFormat="1" ht="12" customHeight="1">
      <c r="B90" s="28"/>
      <c r="C90" s="23" t="s">
        <v>291</v>
      </c>
      <c r="L90" s="28"/>
    </row>
    <row r="91" spans="2:12" s="1" customFormat="1" ht="16.5" customHeight="1">
      <c r="B91" s="28"/>
      <c r="E91" s="208" t="str">
        <f>E13</f>
        <v>SO-4.4_AA - Architektonicko stavebné riešenie</v>
      </c>
      <c r="F91" s="228"/>
      <c r="G91" s="228"/>
      <c r="H91" s="228"/>
      <c r="L91" s="28"/>
    </row>
    <row r="92" spans="2:12" s="1" customFormat="1" ht="6.9" customHeight="1">
      <c r="B92" s="28"/>
      <c r="L92" s="28"/>
    </row>
    <row r="93" spans="2:12" s="1" customFormat="1" ht="12" customHeight="1">
      <c r="B93" s="28"/>
      <c r="C93" s="23" t="s">
        <v>19</v>
      </c>
      <c r="F93" s="21" t="str">
        <f>F16</f>
        <v>okrajová časť obce Bojná</v>
      </c>
      <c r="I93" s="23" t="s">
        <v>21</v>
      </c>
      <c r="J93" s="51" t="str">
        <f>IF(J16="","",J16)</f>
        <v>19. 6. 2024</v>
      </c>
      <c r="L93" s="28"/>
    </row>
    <row r="94" spans="2:12" s="1" customFormat="1" ht="6.9" customHeight="1">
      <c r="B94" s="28"/>
      <c r="L94" s="28"/>
    </row>
    <row r="95" spans="2:12" s="1" customFormat="1" ht="40.049999999999997" customHeight="1">
      <c r="B95" s="28"/>
      <c r="C95" s="23" t="s">
        <v>23</v>
      </c>
      <c r="F95" s="21" t="str">
        <f>E19</f>
        <v>Obec Bojná, 201 Bojná, 956 01 Bojná</v>
      </c>
      <c r="I95" s="23" t="s">
        <v>29</v>
      </c>
      <c r="J95" s="26" t="str">
        <f>E25</f>
        <v>Projekt design s.r.o., Brezová 89/1B, Tovarníky</v>
      </c>
      <c r="L95" s="28"/>
    </row>
    <row r="96" spans="2:12" s="1" customFormat="1" ht="40.049999999999997" customHeight="1">
      <c r="B96" s="28"/>
      <c r="C96" s="23" t="s">
        <v>27</v>
      </c>
      <c r="F96" s="21" t="str">
        <f>IF(E22="","",E22)</f>
        <v>Vyplň údaj</v>
      </c>
      <c r="I96" s="23" t="s">
        <v>32</v>
      </c>
      <c r="J96" s="26" t="str">
        <f>E28</f>
        <v>Projekt design s.r.o., Brezová 89/1B, Tovarníky</v>
      </c>
      <c r="L96" s="28"/>
    </row>
    <row r="97" spans="2:47" s="1" customFormat="1" ht="10.35" customHeight="1">
      <c r="B97" s="28"/>
      <c r="L97" s="28"/>
    </row>
    <row r="98" spans="2:47" s="1" customFormat="1" ht="29.25" customHeight="1">
      <c r="B98" s="28"/>
      <c r="C98" s="107" t="s">
        <v>294</v>
      </c>
      <c r="D98" s="99"/>
      <c r="E98" s="99"/>
      <c r="F98" s="99"/>
      <c r="G98" s="99"/>
      <c r="H98" s="99"/>
      <c r="I98" s="99"/>
      <c r="J98" s="108" t="s">
        <v>295</v>
      </c>
      <c r="K98" s="99"/>
      <c r="L98" s="28"/>
    </row>
    <row r="99" spans="2:47" s="1" customFormat="1" ht="10.35" customHeight="1">
      <c r="B99" s="28"/>
      <c r="L99" s="28"/>
    </row>
    <row r="100" spans="2:47" s="1" customFormat="1" ht="22.8" customHeight="1">
      <c r="B100" s="28"/>
      <c r="C100" s="109" t="s">
        <v>296</v>
      </c>
      <c r="J100" s="65">
        <f>J131</f>
        <v>0</v>
      </c>
      <c r="L100" s="28"/>
      <c r="AU100" s="13" t="s">
        <v>297</v>
      </c>
    </row>
    <row r="101" spans="2:47" s="8" customFormat="1" ht="24.9" customHeight="1">
      <c r="B101" s="110"/>
      <c r="D101" s="111" t="s">
        <v>298</v>
      </c>
      <c r="E101" s="112"/>
      <c r="F101" s="112"/>
      <c r="G101" s="112"/>
      <c r="H101" s="112"/>
      <c r="I101" s="112"/>
      <c r="J101" s="113">
        <f>J132</f>
        <v>0</v>
      </c>
      <c r="L101" s="110"/>
    </row>
    <row r="102" spans="2:47" s="9" customFormat="1" ht="19.95" customHeight="1">
      <c r="B102" s="114"/>
      <c r="D102" s="115" t="s">
        <v>2630</v>
      </c>
      <c r="E102" s="116"/>
      <c r="F102" s="116"/>
      <c r="G102" s="116"/>
      <c r="H102" s="116"/>
      <c r="I102" s="116"/>
      <c r="J102" s="117">
        <f>J133</f>
        <v>0</v>
      </c>
      <c r="L102" s="114"/>
    </row>
    <row r="103" spans="2:47" s="9" customFormat="1" ht="19.95" customHeight="1">
      <c r="B103" s="114"/>
      <c r="D103" s="115" t="s">
        <v>2634</v>
      </c>
      <c r="E103" s="116"/>
      <c r="F103" s="116"/>
      <c r="G103" s="116"/>
      <c r="H103" s="116"/>
      <c r="I103" s="116"/>
      <c r="J103" s="117">
        <f>J143</f>
        <v>0</v>
      </c>
      <c r="L103" s="114"/>
    </row>
    <row r="104" spans="2:47" s="9" customFormat="1" ht="19.95" customHeight="1">
      <c r="B104" s="114"/>
      <c r="D104" s="115" t="s">
        <v>2315</v>
      </c>
      <c r="E104" s="116"/>
      <c r="F104" s="116"/>
      <c r="G104" s="116"/>
      <c r="H104" s="116"/>
      <c r="I104" s="116"/>
      <c r="J104" s="117">
        <f>J150</f>
        <v>0</v>
      </c>
      <c r="L104" s="114"/>
    </row>
    <row r="105" spans="2:47" s="9" customFormat="1" ht="19.95" customHeight="1">
      <c r="B105" s="114"/>
      <c r="D105" s="115" t="s">
        <v>2635</v>
      </c>
      <c r="E105" s="116"/>
      <c r="F105" s="116"/>
      <c r="G105" s="116"/>
      <c r="H105" s="116"/>
      <c r="I105" s="116"/>
      <c r="J105" s="117">
        <f>J159</f>
        <v>0</v>
      </c>
      <c r="L105" s="114"/>
    </row>
    <row r="106" spans="2:47" s="9" customFormat="1" ht="19.95" customHeight="1">
      <c r="B106" s="114"/>
      <c r="D106" s="115" t="s">
        <v>2636</v>
      </c>
      <c r="E106" s="116"/>
      <c r="F106" s="116"/>
      <c r="G106" s="116"/>
      <c r="H106" s="116"/>
      <c r="I106" s="116"/>
      <c r="J106" s="117">
        <f>J172</f>
        <v>0</v>
      </c>
      <c r="L106" s="114"/>
    </row>
    <row r="107" spans="2:47" s="8" customFormat="1" ht="24.9" customHeight="1">
      <c r="B107" s="110"/>
      <c r="D107" s="111" t="s">
        <v>689</v>
      </c>
      <c r="E107" s="112"/>
      <c r="F107" s="112"/>
      <c r="G107" s="112"/>
      <c r="H107" s="112"/>
      <c r="I107" s="112"/>
      <c r="J107" s="113">
        <f>J174</f>
        <v>0</v>
      </c>
      <c r="L107" s="110"/>
    </row>
    <row r="108" spans="2:47" s="1" customFormat="1" ht="21.75" customHeight="1">
      <c r="B108" s="28"/>
      <c r="L108" s="28"/>
    </row>
    <row r="109" spans="2:47" s="1" customFormat="1" ht="6.9" customHeight="1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28"/>
    </row>
    <row r="113" spans="2:12" s="1" customFormat="1" ht="6.9" customHeight="1">
      <c r="B113" s="45"/>
      <c r="C113" s="46"/>
      <c r="D113" s="46"/>
      <c r="E113" s="46"/>
      <c r="F113" s="46"/>
      <c r="G113" s="46"/>
      <c r="H113" s="46"/>
      <c r="I113" s="46"/>
      <c r="J113" s="46"/>
      <c r="K113" s="46"/>
      <c r="L113" s="28"/>
    </row>
    <row r="114" spans="2:12" s="1" customFormat="1" ht="24.9" customHeight="1">
      <c r="B114" s="28"/>
      <c r="C114" s="17" t="s">
        <v>303</v>
      </c>
      <c r="L114" s="28"/>
    </row>
    <row r="115" spans="2:12" s="1" customFormat="1" ht="6.9" customHeight="1">
      <c r="B115" s="28"/>
      <c r="L115" s="28"/>
    </row>
    <row r="116" spans="2:12" s="1" customFormat="1" ht="12" customHeight="1">
      <c r="B116" s="28"/>
      <c r="C116" s="23" t="s">
        <v>15</v>
      </c>
      <c r="L116" s="28"/>
    </row>
    <row r="117" spans="2:12" s="1" customFormat="1" ht="16.5" customHeight="1">
      <c r="B117" s="28"/>
      <c r="E117" s="226" t="str">
        <f>E7</f>
        <v>Archeoskanzen Bojná</v>
      </c>
      <c r="F117" s="227"/>
      <c r="G117" s="227"/>
      <c r="H117" s="227"/>
      <c r="L117" s="28"/>
    </row>
    <row r="118" spans="2:12" ht="12" customHeight="1">
      <c r="B118" s="16"/>
      <c r="C118" s="23" t="s">
        <v>287</v>
      </c>
      <c r="L118" s="16"/>
    </row>
    <row r="119" spans="2:12" ht="16.5" customHeight="1">
      <c r="B119" s="16"/>
      <c r="E119" s="226" t="s">
        <v>3743</v>
      </c>
      <c r="F119" s="183"/>
      <c r="G119" s="183"/>
      <c r="H119" s="183"/>
      <c r="L119" s="16"/>
    </row>
    <row r="120" spans="2:12" ht="12" customHeight="1">
      <c r="B120" s="16"/>
      <c r="C120" s="23" t="s">
        <v>289</v>
      </c>
      <c r="L120" s="16"/>
    </row>
    <row r="121" spans="2:12" s="1" customFormat="1" ht="16.5" customHeight="1">
      <c r="B121" s="28"/>
      <c r="E121" s="221" t="s">
        <v>3901</v>
      </c>
      <c r="F121" s="228"/>
      <c r="G121" s="228"/>
      <c r="H121" s="228"/>
      <c r="L121" s="28"/>
    </row>
    <row r="122" spans="2:12" s="1" customFormat="1" ht="12" customHeight="1">
      <c r="B122" s="28"/>
      <c r="C122" s="23" t="s">
        <v>291</v>
      </c>
      <c r="L122" s="28"/>
    </row>
    <row r="123" spans="2:12" s="1" customFormat="1" ht="16.5" customHeight="1">
      <c r="B123" s="28"/>
      <c r="E123" s="208" t="str">
        <f>E13</f>
        <v>SO-4.4_AA - Architektonicko stavebné riešenie</v>
      </c>
      <c r="F123" s="228"/>
      <c r="G123" s="228"/>
      <c r="H123" s="228"/>
      <c r="L123" s="28"/>
    </row>
    <row r="124" spans="2:12" s="1" customFormat="1" ht="6.9" customHeight="1">
      <c r="B124" s="28"/>
      <c r="L124" s="28"/>
    </row>
    <row r="125" spans="2:12" s="1" customFormat="1" ht="12" customHeight="1">
      <c r="B125" s="28"/>
      <c r="C125" s="23" t="s">
        <v>19</v>
      </c>
      <c r="F125" s="21" t="str">
        <f>F16</f>
        <v>okrajová časť obce Bojná</v>
      </c>
      <c r="I125" s="23" t="s">
        <v>21</v>
      </c>
      <c r="J125" s="51" t="str">
        <f>IF(J16="","",J16)</f>
        <v>19. 6. 2024</v>
      </c>
      <c r="L125" s="28"/>
    </row>
    <row r="126" spans="2:12" s="1" customFormat="1" ht="6.9" customHeight="1">
      <c r="B126" s="28"/>
      <c r="L126" s="28"/>
    </row>
    <row r="127" spans="2:12" s="1" customFormat="1" ht="40.049999999999997" customHeight="1">
      <c r="B127" s="28"/>
      <c r="C127" s="23" t="s">
        <v>23</v>
      </c>
      <c r="F127" s="21" t="str">
        <f>E19</f>
        <v>Obec Bojná, 201 Bojná, 956 01 Bojná</v>
      </c>
      <c r="I127" s="23" t="s">
        <v>29</v>
      </c>
      <c r="J127" s="26" t="str">
        <f>E25</f>
        <v>Projekt design s.r.o., Brezová 89/1B, Tovarníky</v>
      </c>
      <c r="L127" s="28"/>
    </row>
    <row r="128" spans="2:12" s="1" customFormat="1" ht="40.049999999999997" customHeight="1">
      <c r="B128" s="28"/>
      <c r="C128" s="23" t="s">
        <v>27</v>
      </c>
      <c r="F128" s="21" t="str">
        <f>IF(E22="","",E22)</f>
        <v>Vyplň údaj</v>
      </c>
      <c r="I128" s="23" t="s">
        <v>32</v>
      </c>
      <c r="J128" s="26" t="str">
        <f>E28</f>
        <v>Projekt design s.r.o., Brezová 89/1B, Tovarníky</v>
      </c>
      <c r="L128" s="28"/>
    </row>
    <row r="129" spans="2:65" s="1" customFormat="1" ht="10.35" customHeight="1">
      <c r="B129" s="28"/>
      <c r="L129" s="28"/>
    </row>
    <row r="130" spans="2:65" s="10" customFormat="1" ht="29.25" customHeight="1">
      <c r="B130" s="118"/>
      <c r="C130" s="119" t="s">
        <v>304</v>
      </c>
      <c r="D130" s="120" t="s">
        <v>60</v>
      </c>
      <c r="E130" s="120" t="s">
        <v>56</v>
      </c>
      <c r="F130" s="120" t="s">
        <v>7531</v>
      </c>
      <c r="G130" s="120" t="s">
        <v>305</v>
      </c>
      <c r="H130" s="120" t="s">
        <v>306</v>
      </c>
      <c r="I130" s="120" t="s">
        <v>307</v>
      </c>
      <c r="J130" s="121" t="s">
        <v>295</v>
      </c>
      <c r="K130" s="122" t="s">
        <v>308</v>
      </c>
      <c r="L130" s="118"/>
      <c r="M130" s="58" t="s">
        <v>1</v>
      </c>
      <c r="N130" s="59" t="s">
        <v>39</v>
      </c>
      <c r="O130" s="59" t="s">
        <v>309</v>
      </c>
      <c r="P130" s="59" t="s">
        <v>310</v>
      </c>
      <c r="Q130" s="59" t="s">
        <v>311</v>
      </c>
      <c r="R130" s="59" t="s">
        <v>312</v>
      </c>
      <c r="S130" s="59" t="s">
        <v>313</v>
      </c>
      <c r="T130" s="60" t="s">
        <v>314</v>
      </c>
    </row>
    <row r="131" spans="2:65" s="1" customFormat="1" ht="22.8" customHeight="1">
      <c r="B131" s="28"/>
      <c r="C131" s="63" t="s">
        <v>296</v>
      </c>
      <c r="J131" s="123">
        <f>BK131</f>
        <v>0</v>
      </c>
      <c r="L131" s="28"/>
      <c r="M131" s="61"/>
      <c r="N131" s="52"/>
      <c r="O131" s="52"/>
      <c r="P131" s="124">
        <f>P132+P174</f>
        <v>0</v>
      </c>
      <c r="Q131" s="52"/>
      <c r="R131" s="124">
        <f>R132+R174</f>
        <v>3870.9871796600005</v>
      </c>
      <c r="S131" s="52"/>
      <c r="T131" s="125">
        <f>T132+T174</f>
        <v>0</v>
      </c>
      <c r="AT131" s="13" t="s">
        <v>74</v>
      </c>
      <c r="AU131" s="13" t="s">
        <v>297</v>
      </c>
      <c r="BK131" s="126">
        <f>BK132+BK174</f>
        <v>0</v>
      </c>
    </row>
    <row r="132" spans="2:65" s="11" customFormat="1" ht="25.95" customHeight="1">
      <c r="B132" s="127"/>
      <c r="D132" s="128" t="s">
        <v>74</v>
      </c>
      <c r="E132" s="129" t="s">
        <v>315</v>
      </c>
      <c r="F132" s="129" t="s">
        <v>316</v>
      </c>
      <c r="I132" s="130"/>
      <c r="J132" s="131">
        <f>BK132</f>
        <v>0</v>
      </c>
      <c r="L132" s="127"/>
      <c r="M132" s="132"/>
      <c r="P132" s="133">
        <f>P133+P143+P150+P159+P172</f>
        <v>0</v>
      </c>
      <c r="R132" s="133">
        <f>R133+R143+R150+R159+R172</f>
        <v>3870.9871796600005</v>
      </c>
      <c r="T132" s="134">
        <f>T133+T143+T150+T159+T172</f>
        <v>0</v>
      </c>
      <c r="AR132" s="128" t="s">
        <v>82</v>
      </c>
      <c r="AT132" s="135" t="s">
        <v>74</v>
      </c>
      <c r="AU132" s="135" t="s">
        <v>75</v>
      </c>
      <c r="AY132" s="128" t="s">
        <v>317</v>
      </c>
      <c r="BK132" s="136">
        <f>BK133+BK143+BK150+BK159+BK172</f>
        <v>0</v>
      </c>
    </row>
    <row r="133" spans="2:65" s="11" customFormat="1" ht="22.8" customHeight="1">
      <c r="B133" s="127"/>
      <c r="D133" s="128" t="s">
        <v>74</v>
      </c>
      <c r="E133" s="137" t="s">
        <v>82</v>
      </c>
      <c r="F133" s="137" t="s">
        <v>2637</v>
      </c>
      <c r="I133" s="130"/>
      <c r="J133" s="138">
        <f>BK133</f>
        <v>0</v>
      </c>
      <c r="L133" s="127"/>
      <c r="M133" s="132"/>
      <c r="P133" s="133">
        <f>SUM(P134:P142)</f>
        <v>0</v>
      </c>
      <c r="R133" s="133">
        <f>SUM(R134:R142)</f>
        <v>0</v>
      </c>
      <c r="T133" s="134">
        <f>SUM(T134:T142)</f>
        <v>0</v>
      </c>
      <c r="AR133" s="128" t="s">
        <v>82</v>
      </c>
      <c r="AT133" s="135" t="s">
        <v>74</v>
      </c>
      <c r="AU133" s="135" t="s">
        <v>82</v>
      </c>
      <c r="AY133" s="128" t="s">
        <v>317</v>
      </c>
      <c r="BK133" s="136">
        <f>SUM(BK134:BK142)</f>
        <v>0</v>
      </c>
    </row>
    <row r="134" spans="2:65" s="1" customFormat="1" ht="24.15" customHeight="1">
      <c r="B134" s="139"/>
      <c r="C134" s="140" t="s">
        <v>82</v>
      </c>
      <c r="D134" s="140" t="s">
        <v>319</v>
      </c>
      <c r="E134" s="141" t="s">
        <v>324</v>
      </c>
      <c r="F134" s="142" t="s">
        <v>325</v>
      </c>
      <c r="G134" s="143" t="s">
        <v>322</v>
      </c>
      <c r="H134" s="144">
        <v>1608.4639999999999</v>
      </c>
      <c r="I134" s="145"/>
      <c r="J134" s="146">
        <f t="shared" ref="J134:J142" si="0">ROUND(I134*H134,2)</f>
        <v>0</v>
      </c>
      <c r="K134" s="147"/>
      <c r="L134" s="28"/>
      <c r="M134" s="148" t="s">
        <v>1</v>
      </c>
      <c r="N134" s="149" t="s">
        <v>41</v>
      </c>
      <c r="P134" s="150">
        <f t="shared" ref="P134:P142" si="1">O134*H134</f>
        <v>0</v>
      </c>
      <c r="Q134" s="150">
        <v>0</v>
      </c>
      <c r="R134" s="150">
        <f t="shared" ref="R134:R142" si="2">Q134*H134</f>
        <v>0</v>
      </c>
      <c r="S134" s="150">
        <v>0</v>
      </c>
      <c r="T134" s="151">
        <f t="shared" ref="T134:T142" si="3">S134*H134</f>
        <v>0</v>
      </c>
      <c r="AR134" s="152" t="s">
        <v>259</v>
      </c>
      <c r="AT134" s="152" t="s">
        <v>319</v>
      </c>
      <c r="AU134" s="152" t="s">
        <v>87</v>
      </c>
      <c r="AY134" s="13" t="s">
        <v>317</v>
      </c>
      <c r="BE134" s="153">
        <f t="shared" ref="BE134:BE142" si="4">IF(N134="základná",J134,0)</f>
        <v>0</v>
      </c>
      <c r="BF134" s="153">
        <f t="shared" ref="BF134:BF142" si="5">IF(N134="znížená",J134,0)</f>
        <v>0</v>
      </c>
      <c r="BG134" s="153">
        <f t="shared" ref="BG134:BG142" si="6">IF(N134="zákl. prenesená",J134,0)</f>
        <v>0</v>
      </c>
      <c r="BH134" s="153">
        <f t="shared" ref="BH134:BH142" si="7">IF(N134="zníž. prenesená",J134,0)</f>
        <v>0</v>
      </c>
      <c r="BI134" s="153">
        <f t="shared" ref="BI134:BI142" si="8">IF(N134="nulová",J134,0)</f>
        <v>0</v>
      </c>
      <c r="BJ134" s="13" t="s">
        <v>87</v>
      </c>
      <c r="BK134" s="153">
        <f t="shared" ref="BK134:BK142" si="9">ROUND(I134*H134,2)</f>
        <v>0</v>
      </c>
      <c r="BL134" s="13" t="s">
        <v>259</v>
      </c>
      <c r="BM134" s="152" t="s">
        <v>3903</v>
      </c>
    </row>
    <row r="135" spans="2:65" s="1" customFormat="1" ht="24.15" customHeight="1">
      <c r="B135" s="139"/>
      <c r="C135" s="140" t="s">
        <v>87</v>
      </c>
      <c r="D135" s="140" t="s">
        <v>319</v>
      </c>
      <c r="E135" s="141" t="s">
        <v>327</v>
      </c>
      <c r="F135" s="142" t="s">
        <v>328</v>
      </c>
      <c r="G135" s="143" t="s">
        <v>322</v>
      </c>
      <c r="H135" s="144">
        <v>804.23199999999997</v>
      </c>
      <c r="I135" s="145"/>
      <c r="J135" s="146">
        <f t="shared" si="0"/>
        <v>0</v>
      </c>
      <c r="K135" s="147"/>
      <c r="L135" s="28"/>
      <c r="M135" s="148" t="s">
        <v>1</v>
      </c>
      <c r="N135" s="149" t="s">
        <v>41</v>
      </c>
      <c r="P135" s="150">
        <f t="shared" si="1"/>
        <v>0</v>
      </c>
      <c r="Q135" s="150">
        <v>0</v>
      </c>
      <c r="R135" s="150">
        <f t="shared" si="2"/>
        <v>0</v>
      </c>
      <c r="S135" s="150">
        <v>0</v>
      </c>
      <c r="T135" s="151">
        <f t="shared" si="3"/>
        <v>0</v>
      </c>
      <c r="AR135" s="152" t="s">
        <v>259</v>
      </c>
      <c r="AT135" s="152" t="s">
        <v>319</v>
      </c>
      <c r="AU135" s="152" t="s">
        <v>87</v>
      </c>
      <c r="AY135" s="13" t="s">
        <v>317</v>
      </c>
      <c r="BE135" s="153">
        <f t="shared" si="4"/>
        <v>0</v>
      </c>
      <c r="BF135" s="153">
        <f t="shared" si="5"/>
        <v>0</v>
      </c>
      <c r="BG135" s="153">
        <f t="shared" si="6"/>
        <v>0</v>
      </c>
      <c r="BH135" s="153">
        <f t="shared" si="7"/>
        <v>0</v>
      </c>
      <c r="BI135" s="153">
        <f t="shared" si="8"/>
        <v>0</v>
      </c>
      <c r="BJ135" s="13" t="s">
        <v>87</v>
      </c>
      <c r="BK135" s="153">
        <f t="shared" si="9"/>
        <v>0</v>
      </c>
      <c r="BL135" s="13" t="s">
        <v>259</v>
      </c>
      <c r="BM135" s="152" t="s">
        <v>3904</v>
      </c>
    </row>
    <row r="136" spans="2:65" s="1" customFormat="1" ht="37.799999999999997" customHeight="1">
      <c r="B136" s="139"/>
      <c r="C136" s="140" t="s">
        <v>92</v>
      </c>
      <c r="D136" s="140" t="s">
        <v>319</v>
      </c>
      <c r="E136" s="141" t="s">
        <v>365</v>
      </c>
      <c r="F136" s="142" t="s">
        <v>366</v>
      </c>
      <c r="G136" s="143" t="s">
        <v>322</v>
      </c>
      <c r="H136" s="144">
        <v>1421.999</v>
      </c>
      <c r="I136" s="145"/>
      <c r="J136" s="146">
        <f t="shared" si="0"/>
        <v>0</v>
      </c>
      <c r="K136" s="147"/>
      <c r="L136" s="28"/>
      <c r="M136" s="148" t="s">
        <v>1</v>
      </c>
      <c r="N136" s="149" t="s">
        <v>41</v>
      </c>
      <c r="P136" s="150">
        <f t="shared" si="1"/>
        <v>0</v>
      </c>
      <c r="Q136" s="150">
        <v>0</v>
      </c>
      <c r="R136" s="150">
        <f t="shared" si="2"/>
        <v>0</v>
      </c>
      <c r="S136" s="150">
        <v>0</v>
      </c>
      <c r="T136" s="151">
        <f t="shared" si="3"/>
        <v>0</v>
      </c>
      <c r="AR136" s="152" t="s">
        <v>259</v>
      </c>
      <c r="AT136" s="152" t="s">
        <v>319</v>
      </c>
      <c r="AU136" s="152" t="s">
        <v>87</v>
      </c>
      <c r="AY136" s="13" t="s">
        <v>317</v>
      </c>
      <c r="BE136" s="153">
        <f t="shared" si="4"/>
        <v>0</v>
      </c>
      <c r="BF136" s="153">
        <f t="shared" si="5"/>
        <v>0</v>
      </c>
      <c r="BG136" s="153">
        <f t="shared" si="6"/>
        <v>0</v>
      </c>
      <c r="BH136" s="153">
        <f t="shared" si="7"/>
        <v>0</v>
      </c>
      <c r="BI136" s="153">
        <f t="shared" si="8"/>
        <v>0</v>
      </c>
      <c r="BJ136" s="13" t="s">
        <v>87</v>
      </c>
      <c r="BK136" s="153">
        <f t="shared" si="9"/>
        <v>0</v>
      </c>
      <c r="BL136" s="13" t="s">
        <v>259</v>
      </c>
      <c r="BM136" s="152" t="s">
        <v>3905</v>
      </c>
    </row>
    <row r="137" spans="2:65" s="1" customFormat="1" ht="44.25" customHeight="1">
      <c r="B137" s="139"/>
      <c r="C137" s="140" t="s">
        <v>259</v>
      </c>
      <c r="D137" s="140" t="s">
        <v>319</v>
      </c>
      <c r="E137" s="141" t="s">
        <v>3750</v>
      </c>
      <c r="F137" s="142" t="s">
        <v>3751</v>
      </c>
      <c r="G137" s="143" t="s">
        <v>322</v>
      </c>
      <c r="H137" s="144">
        <v>34127.976000000002</v>
      </c>
      <c r="I137" s="145"/>
      <c r="J137" s="146">
        <f t="shared" si="0"/>
        <v>0</v>
      </c>
      <c r="K137" s="147"/>
      <c r="L137" s="28"/>
      <c r="M137" s="148" t="s">
        <v>1</v>
      </c>
      <c r="N137" s="149" t="s">
        <v>41</v>
      </c>
      <c r="P137" s="150">
        <f t="shared" si="1"/>
        <v>0</v>
      </c>
      <c r="Q137" s="150">
        <v>0</v>
      </c>
      <c r="R137" s="150">
        <f t="shared" si="2"/>
        <v>0</v>
      </c>
      <c r="S137" s="150">
        <v>0</v>
      </c>
      <c r="T137" s="151">
        <f t="shared" si="3"/>
        <v>0</v>
      </c>
      <c r="AR137" s="152" t="s">
        <v>259</v>
      </c>
      <c r="AT137" s="152" t="s">
        <v>319</v>
      </c>
      <c r="AU137" s="152" t="s">
        <v>87</v>
      </c>
      <c r="AY137" s="13" t="s">
        <v>317</v>
      </c>
      <c r="BE137" s="153">
        <f t="shared" si="4"/>
        <v>0</v>
      </c>
      <c r="BF137" s="153">
        <f t="shared" si="5"/>
        <v>0</v>
      </c>
      <c r="BG137" s="153">
        <f t="shared" si="6"/>
        <v>0</v>
      </c>
      <c r="BH137" s="153">
        <f t="shared" si="7"/>
        <v>0</v>
      </c>
      <c r="BI137" s="153">
        <f t="shared" si="8"/>
        <v>0</v>
      </c>
      <c r="BJ137" s="13" t="s">
        <v>87</v>
      </c>
      <c r="BK137" s="153">
        <f t="shared" si="9"/>
        <v>0</v>
      </c>
      <c r="BL137" s="13" t="s">
        <v>259</v>
      </c>
      <c r="BM137" s="152" t="s">
        <v>3906</v>
      </c>
    </row>
    <row r="138" spans="2:65" s="1" customFormat="1" ht="21.75" customHeight="1">
      <c r="B138" s="139"/>
      <c r="C138" s="140" t="s">
        <v>262</v>
      </c>
      <c r="D138" s="140" t="s">
        <v>319</v>
      </c>
      <c r="E138" s="141" t="s">
        <v>2659</v>
      </c>
      <c r="F138" s="142" t="s">
        <v>2660</v>
      </c>
      <c r="G138" s="143" t="s">
        <v>322</v>
      </c>
      <c r="H138" s="144">
        <v>186.465</v>
      </c>
      <c r="I138" s="145"/>
      <c r="J138" s="146">
        <f t="shared" si="0"/>
        <v>0</v>
      </c>
      <c r="K138" s="147"/>
      <c r="L138" s="28"/>
      <c r="M138" s="148" t="s">
        <v>1</v>
      </c>
      <c r="N138" s="149" t="s">
        <v>41</v>
      </c>
      <c r="P138" s="150">
        <f t="shared" si="1"/>
        <v>0</v>
      </c>
      <c r="Q138" s="150">
        <v>0</v>
      </c>
      <c r="R138" s="150">
        <f t="shared" si="2"/>
        <v>0</v>
      </c>
      <c r="S138" s="150">
        <v>0</v>
      </c>
      <c r="T138" s="151">
        <f t="shared" si="3"/>
        <v>0</v>
      </c>
      <c r="AR138" s="152" t="s">
        <v>259</v>
      </c>
      <c r="AT138" s="152" t="s">
        <v>319</v>
      </c>
      <c r="AU138" s="152" t="s">
        <v>87</v>
      </c>
      <c r="AY138" s="13" t="s">
        <v>317</v>
      </c>
      <c r="BE138" s="153">
        <f t="shared" si="4"/>
        <v>0</v>
      </c>
      <c r="BF138" s="153">
        <f t="shared" si="5"/>
        <v>0</v>
      </c>
      <c r="BG138" s="153">
        <f t="shared" si="6"/>
        <v>0</v>
      </c>
      <c r="BH138" s="153">
        <f t="shared" si="7"/>
        <v>0</v>
      </c>
      <c r="BI138" s="153">
        <f t="shared" si="8"/>
        <v>0</v>
      </c>
      <c r="BJ138" s="13" t="s">
        <v>87</v>
      </c>
      <c r="BK138" s="153">
        <f t="shared" si="9"/>
        <v>0</v>
      </c>
      <c r="BL138" s="13" t="s">
        <v>259</v>
      </c>
      <c r="BM138" s="152" t="s">
        <v>3907</v>
      </c>
    </row>
    <row r="139" spans="2:65" s="1" customFormat="1" ht="24.15" customHeight="1">
      <c r="B139" s="139"/>
      <c r="C139" s="140" t="s">
        <v>265</v>
      </c>
      <c r="D139" s="140" t="s">
        <v>319</v>
      </c>
      <c r="E139" s="141" t="s">
        <v>339</v>
      </c>
      <c r="F139" s="142" t="s">
        <v>340</v>
      </c>
      <c r="G139" s="143" t="s">
        <v>322</v>
      </c>
      <c r="H139" s="144">
        <v>1421.999</v>
      </c>
      <c r="I139" s="145"/>
      <c r="J139" s="146">
        <f t="shared" si="0"/>
        <v>0</v>
      </c>
      <c r="K139" s="147"/>
      <c r="L139" s="28"/>
      <c r="M139" s="148" t="s">
        <v>1</v>
      </c>
      <c r="N139" s="149" t="s">
        <v>41</v>
      </c>
      <c r="P139" s="150">
        <f t="shared" si="1"/>
        <v>0</v>
      </c>
      <c r="Q139" s="150">
        <v>0</v>
      </c>
      <c r="R139" s="150">
        <f t="shared" si="2"/>
        <v>0</v>
      </c>
      <c r="S139" s="150">
        <v>0</v>
      </c>
      <c r="T139" s="151">
        <f t="shared" si="3"/>
        <v>0</v>
      </c>
      <c r="AR139" s="152" t="s">
        <v>259</v>
      </c>
      <c r="AT139" s="152" t="s">
        <v>319</v>
      </c>
      <c r="AU139" s="152" t="s">
        <v>87</v>
      </c>
      <c r="AY139" s="13" t="s">
        <v>317</v>
      </c>
      <c r="BE139" s="153">
        <f t="shared" si="4"/>
        <v>0</v>
      </c>
      <c r="BF139" s="153">
        <f t="shared" si="5"/>
        <v>0</v>
      </c>
      <c r="BG139" s="153">
        <f t="shared" si="6"/>
        <v>0</v>
      </c>
      <c r="BH139" s="153">
        <f t="shared" si="7"/>
        <v>0</v>
      </c>
      <c r="BI139" s="153">
        <f t="shared" si="8"/>
        <v>0</v>
      </c>
      <c r="BJ139" s="13" t="s">
        <v>87</v>
      </c>
      <c r="BK139" s="153">
        <f t="shared" si="9"/>
        <v>0</v>
      </c>
      <c r="BL139" s="13" t="s">
        <v>259</v>
      </c>
      <c r="BM139" s="152" t="s">
        <v>3908</v>
      </c>
    </row>
    <row r="140" spans="2:65" s="1" customFormat="1" ht="21.75" customHeight="1">
      <c r="B140" s="139"/>
      <c r="C140" s="140" t="s">
        <v>268</v>
      </c>
      <c r="D140" s="140" t="s">
        <v>319</v>
      </c>
      <c r="E140" s="141" t="s">
        <v>345</v>
      </c>
      <c r="F140" s="142" t="s">
        <v>346</v>
      </c>
      <c r="G140" s="143" t="s">
        <v>322</v>
      </c>
      <c r="H140" s="144">
        <v>1421.999</v>
      </c>
      <c r="I140" s="145"/>
      <c r="J140" s="146">
        <f t="shared" si="0"/>
        <v>0</v>
      </c>
      <c r="K140" s="147"/>
      <c r="L140" s="28"/>
      <c r="M140" s="148" t="s">
        <v>1</v>
      </c>
      <c r="N140" s="149" t="s">
        <v>41</v>
      </c>
      <c r="P140" s="150">
        <f t="shared" si="1"/>
        <v>0</v>
      </c>
      <c r="Q140" s="150">
        <v>0</v>
      </c>
      <c r="R140" s="150">
        <f t="shared" si="2"/>
        <v>0</v>
      </c>
      <c r="S140" s="150">
        <v>0</v>
      </c>
      <c r="T140" s="151">
        <f t="shared" si="3"/>
        <v>0</v>
      </c>
      <c r="AR140" s="152" t="s">
        <v>259</v>
      </c>
      <c r="AT140" s="152" t="s">
        <v>319</v>
      </c>
      <c r="AU140" s="152" t="s">
        <v>87</v>
      </c>
      <c r="AY140" s="13" t="s">
        <v>317</v>
      </c>
      <c r="BE140" s="153">
        <f t="shared" si="4"/>
        <v>0</v>
      </c>
      <c r="BF140" s="153">
        <f t="shared" si="5"/>
        <v>0</v>
      </c>
      <c r="BG140" s="153">
        <f t="shared" si="6"/>
        <v>0</v>
      </c>
      <c r="BH140" s="153">
        <f t="shared" si="7"/>
        <v>0</v>
      </c>
      <c r="BI140" s="153">
        <f t="shared" si="8"/>
        <v>0</v>
      </c>
      <c r="BJ140" s="13" t="s">
        <v>87</v>
      </c>
      <c r="BK140" s="153">
        <f t="shared" si="9"/>
        <v>0</v>
      </c>
      <c r="BL140" s="13" t="s">
        <v>259</v>
      </c>
      <c r="BM140" s="152" t="s">
        <v>3909</v>
      </c>
    </row>
    <row r="141" spans="2:65" s="1" customFormat="1" ht="24.15" customHeight="1">
      <c r="B141" s="139"/>
      <c r="C141" s="140" t="s">
        <v>271</v>
      </c>
      <c r="D141" s="140" t="s">
        <v>319</v>
      </c>
      <c r="E141" s="141" t="s">
        <v>2662</v>
      </c>
      <c r="F141" s="142" t="s">
        <v>2663</v>
      </c>
      <c r="G141" s="143" t="s">
        <v>356</v>
      </c>
      <c r="H141" s="144">
        <v>2559.598</v>
      </c>
      <c r="I141" s="145"/>
      <c r="J141" s="146">
        <f t="shared" si="0"/>
        <v>0</v>
      </c>
      <c r="K141" s="147"/>
      <c r="L141" s="28"/>
      <c r="M141" s="148" t="s">
        <v>1</v>
      </c>
      <c r="N141" s="149" t="s">
        <v>41</v>
      </c>
      <c r="P141" s="150">
        <f t="shared" si="1"/>
        <v>0</v>
      </c>
      <c r="Q141" s="150">
        <v>0</v>
      </c>
      <c r="R141" s="150">
        <f t="shared" si="2"/>
        <v>0</v>
      </c>
      <c r="S141" s="150">
        <v>0</v>
      </c>
      <c r="T141" s="151">
        <f t="shared" si="3"/>
        <v>0</v>
      </c>
      <c r="AR141" s="152" t="s">
        <v>259</v>
      </c>
      <c r="AT141" s="152" t="s">
        <v>319</v>
      </c>
      <c r="AU141" s="152" t="s">
        <v>87</v>
      </c>
      <c r="AY141" s="13" t="s">
        <v>317</v>
      </c>
      <c r="BE141" s="153">
        <f t="shared" si="4"/>
        <v>0</v>
      </c>
      <c r="BF141" s="153">
        <f t="shared" si="5"/>
        <v>0</v>
      </c>
      <c r="BG141" s="153">
        <f t="shared" si="6"/>
        <v>0</v>
      </c>
      <c r="BH141" s="153">
        <f t="shared" si="7"/>
        <v>0</v>
      </c>
      <c r="BI141" s="153">
        <f t="shared" si="8"/>
        <v>0</v>
      </c>
      <c r="BJ141" s="13" t="s">
        <v>87</v>
      </c>
      <c r="BK141" s="153">
        <f t="shared" si="9"/>
        <v>0</v>
      </c>
      <c r="BL141" s="13" t="s">
        <v>259</v>
      </c>
      <c r="BM141" s="152" t="s">
        <v>3910</v>
      </c>
    </row>
    <row r="142" spans="2:65" s="1" customFormat="1" ht="24.15" customHeight="1">
      <c r="B142" s="139"/>
      <c r="C142" s="140" t="s">
        <v>274</v>
      </c>
      <c r="D142" s="140" t="s">
        <v>319</v>
      </c>
      <c r="E142" s="141" t="s">
        <v>3757</v>
      </c>
      <c r="F142" s="142" t="s">
        <v>3758</v>
      </c>
      <c r="G142" s="143" t="s">
        <v>375</v>
      </c>
      <c r="H142" s="144">
        <v>34.5</v>
      </c>
      <c r="I142" s="145"/>
      <c r="J142" s="146">
        <f t="shared" si="0"/>
        <v>0</v>
      </c>
      <c r="K142" s="147"/>
      <c r="L142" s="28"/>
      <c r="M142" s="148" t="s">
        <v>1</v>
      </c>
      <c r="N142" s="149" t="s">
        <v>41</v>
      </c>
      <c r="P142" s="150">
        <f t="shared" si="1"/>
        <v>0</v>
      </c>
      <c r="Q142" s="150">
        <v>0</v>
      </c>
      <c r="R142" s="150">
        <f t="shared" si="2"/>
        <v>0</v>
      </c>
      <c r="S142" s="150">
        <v>0</v>
      </c>
      <c r="T142" s="151">
        <f t="shared" si="3"/>
        <v>0</v>
      </c>
      <c r="AR142" s="152" t="s">
        <v>259</v>
      </c>
      <c r="AT142" s="152" t="s">
        <v>319</v>
      </c>
      <c r="AU142" s="152" t="s">
        <v>87</v>
      </c>
      <c r="AY142" s="13" t="s">
        <v>317</v>
      </c>
      <c r="BE142" s="153">
        <f t="shared" si="4"/>
        <v>0</v>
      </c>
      <c r="BF142" s="153">
        <f t="shared" si="5"/>
        <v>0</v>
      </c>
      <c r="BG142" s="153">
        <f t="shared" si="6"/>
        <v>0</v>
      </c>
      <c r="BH142" s="153">
        <f t="shared" si="7"/>
        <v>0</v>
      </c>
      <c r="BI142" s="153">
        <f t="shared" si="8"/>
        <v>0</v>
      </c>
      <c r="BJ142" s="13" t="s">
        <v>87</v>
      </c>
      <c r="BK142" s="153">
        <f t="shared" si="9"/>
        <v>0</v>
      </c>
      <c r="BL142" s="13" t="s">
        <v>259</v>
      </c>
      <c r="BM142" s="152" t="s">
        <v>3911</v>
      </c>
    </row>
    <row r="143" spans="2:65" s="11" customFormat="1" ht="22.8" customHeight="1">
      <c r="B143" s="127"/>
      <c r="D143" s="128" t="s">
        <v>74</v>
      </c>
      <c r="E143" s="137" t="s">
        <v>262</v>
      </c>
      <c r="F143" s="137" t="s">
        <v>2717</v>
      </c>
      <c r="I143" s="130"/>
      <c r="J143" s="138">
        <f>BK143</f>
        <v>0</v>
      </c>
      <c r="L143" s="127"/>
      <c r="M143" s="132"/>
      <c r="P143" s="133">
        <f>SUM(P144:P149)</f>
        <v>0</v>
      </c>
      <c r="R143" s="133">
        <f>SUM(R144:R149)</f>
        <v>3710.8923560000003</v>
      </c>
      <c r="T143" s="134">
        <f>SUM(T144:T149)</f>
        <v>0</v>
      </c>
      <c r="AR143" s="128" t="s">
        <v>82</v>
      </c>
      <c r="AT143" s="135" t="s">
        <v>74</v>
      </c>
      <c r="AU143" s="135" t="s">
        <v>82</v>
      </c>
      <c r="AY143" s="128" t="s">
        <v>317</v>
      </c>
      <c r="BK143" s="136">
        <f>SUM(BK144:BK149)</f>
        <v>0</v>
      </c>
    </row>
    <row r="144" spans="2:65" s="1" customFormat="1" ht="24.15" customHeight="1">
      <c r="B144" s="139"/>
      <c r="C144" s="140" t="s">
        <v>277</v>
      </c>
      <c r="D144" s="140" t="s">
        <v>319</v>
      </c>
      <c r="E144" s="141" t="s">
        <v>3912</v>
      </c>
      <c r="F144" s="142" t="s">
        <v>3913</v>
      </c>
      <c r="G144" s="143" t="s">
        <v>375</v>
      </c>
      <c r="H144" s="144">
        <v>3093.2</v>
      </c>
      <c r="I144" s="145"/>
      <c r="J144" s="146">
        <f t="shared" ref="J144:J149" si="10">ROUND(I144*H144,2)</f>
        <v>0</v>
      </c>
      <c r="K144" s="147"/>
      <c r="L144" s="28"/>
      <c r="M144" s="148" t="s">
        <v>1</v>
      </c>
      <c r="N144" s="149" t="s">
        <v>41</v>
      </c>
      <c r="P144" s="150">
        <f t="shared" ref="P144:P149" si="11">O144*H144</f>
        <v>0</v>
      </c>
      <c r="Q144" s="150">
        <v>0.46166000000000001</v>
      </c>
      <c r="R144" s="150">
        <f t="shared" ref="R144:R149" si="12">Q144*H144</f>
        <v>1428.0067119999999</v>
      </c>
      <c r="S144" s="150">
        <v>0</v>
      </c>
      <c r="T144" s="151">
        <f t="shared" ref="T144:T149" si="13">S144*H144</f>
        <v>0</v>
      </c>
      <c r="AR144" s="152" t="s">
        <v>259</v>
      </c>
      <c r="AT144" s="152" t="s">
        <v>319</v>
      </c>
      <c r="AU144" s="152" t="s">
        <v>87</v>
      </c>
      <c r="AY144" s="13" t="s">
        <v>317</v>
      </c>
      <c r="BE144" s="153">
        <f t="shared" ref="BE144:BE149" si="14">IF(N144="základná",J144,0)</f>
        <v>0</v>
      </c>
      <c r="BF144" s="153">
        <f t="shared" ref="BF144:BF149" si="15">IF(N144="znížená",J144,0)</f>
        <v>0</v>
      </c>
      <c r="BG144" s="153">
        <f t="shared" ref="BG144:BG149" si="16">IF(N144="zákl. prenesená",J144,0)</f>
        <v>0</v>
      </c>
      <c r="BH144" s="153">
        <f t="shared" ref="BH144:BH149" si="17">IF(N144="zníž. prenesená",J144,0)</f>
        <v>0</v>
      </c>
      <c r="BI144" s="153">
        <f t="shared" ref="BI144:BI149" si="18">IF(N144="nulová",J144,0)</f>
        <v>0</v>
      </c>
      <c r="BJ144" s="13" t="s">
        <v>87</v>
      </c>
      <c r="BK144" s="153">
        <f t="shared" ref="BK144:BK149" si="19">ROUND(I144*H144,2)</f>
        <v>0</v>
      </c>
      <c r="BL144" s="13" t="s">
        <v>259</v>
      </c>
      <c r="BM144" s="152" t="s">
        <v>3914</v>
      </c>
    </row>
    <row r="145" spans="2:65" s="1" customFormat="1" ht="37.799999999999997" customHeight="1">
      <c r="B145" s="139"/>
      <c r="C145" s="140" t="s">
        <v>280</v>
      </c>
      <c r="D145" s="140" t="s">
        <v>319</v>
      </c>
      <c r="E145" s="141" t="s">
        <v>3915</v>
      </c>
      <c r="F145" s="142" t="s">
        <v>3916</v>
      </c>
      <c r="G145" s="143" t="s">
        <v>375</v>
      </c>
      <c r="H145" s="144">
        <v>2952.6</v>
      </c>
      <c r="I145" s="145"/>
      <c r="J145" s="146">
        <f t="shared" si="10"/>
        <v>0</v>
      </c>
      <c r="K145" s="147"/>
      <c r="L145" s="28"/>
      <c r="M145" s="148" t="s">
        <v>1</v>
      </c>
      <c r="N145" s="149" t="s">
        <v>41</v>
      </c>
      <c r="P145" s="150">
        <f t="shared" si="11"/>
        <v>0</v>
      </c>
      <c r="Q145" s="150">
        <v>0.35914000000000001</v>
      </c>
      <c r="R145" s="150">
        <f t="shared" si="12"/>
        <v>1060.3967640000001</v>
      </c>
      <c r="S145" s="150">
        <v>0</v>
      </c>
      <c r="T145" s="151">
        <f t="shared" si="13"/>
        <v>0</v>
      </c>
      <c r="AR145" s="152" t="s">
        <v>259</v>
      </c>
      <c r="AT145" s="152" t="s">
        <v>319</v>
      </c>
      <c r="AU145" s="152" t="s">
        <v>87</v>
      </c>
      <c r="AY145" s="13" t="s">
        <v>317</v>
      </c>
      <c r="BE145" s="153">
        <f t="shared" si="14"/>
        <v>0</v>
      </c>
      <c r="BF145" s="153">
        <f t="shared" si="15"/>
        <v>0</v>
      </c>
      <c r="BG145" s="153">
        <f t="shared" si="16"/>
        <v>0</v>
      </c>
      <c r="BH145" s="153">
        <f t="shared" si="17"/>
        <v>0</v>
      </c>
      <c r="BI145" s="153">
        <f t="shared" si="18"/>
        <v>0</v>
      </c>
      <c r="BJ145" s="13" t="s">
        <v>87</v>
      </c>
      <c r="BK145" s="153">
        <f t="shared" si="19"/>
        <v>0</v>
      </c>
      <c r="BL145" s="13" t="s">
        <v>259</v>
      </c>
      <c r="BM145" s="152" t="s">
        <v>3917</v>
      </c>
    </row>
    <row r="146" spans="2:65" s="1" customFormat="1" ht="37.799999999999997" customHeight="1">
      <c r="B146" s="139"/>
      <c r="C146" s="140" t="s">
        <v>358</v>
      </c>
      <c r="D146" s="140" t="s">
        <v>319</v>
      </c>
      <c r="E146" s="141" t="s">
        <v>3918</v>
      </c>
      <c r="F146" s="142" t="s">
        <v>3919</v>
      </c>
      <c r="G146" s="143" t="s">
        <v>375</v>
      </c>
      <c r="H146" s="144">
        <v>2812</v>
      </c>
      <c r="I146" s="145"/>
      <c r="J146" s="146">
        <f t="shared" si="10"/>
        <v>0</v>
      </c>
      <c r="K146" s="147"/>
      <c r="L146" s="28"/>
      <c r="M146" s="148" t="s">
        <v>1</v>
      </c>
      <c r="N146" s="149" t="s">
        <v>41</v>
      </c>
      <c r="P146" s="150">
        <f t="shared" si="11"/>
        <v>0</v>
      </c>
      <c r="Q146" s="150">
        <v>0.13800000000000001</v>
      </c>
      <c r="R146" s="150">
        <f t="shared" si="12"/>
        <v>388.05600000000004</v>
      </c>
      <c r="S146" s="150">
        <v>0</v>
      </c>
      <c r="T146" s="151">
        <f t="shared" si="13"/>
        <v>0</v>
      </c>
      <c r="AR146" s="152" t="s">
        <v>259</v>
      </c>
      <c r="AT146" s="152" t="s">
        <v>319</v>
      </c>
      <c r="AU146" s="152" t="s">
        <v>87</v>
      </c>
      <c r="AY146" s="13" t="s">
        <v>317</v>
      </c>
      <c r="BE146" s="153">
        <f t="shared" si="14"/>
        <v>0</v>
      </c>
      <c r="BF146" s="153">
        <f t="shared" si="15"/>
        <v>0</v>
      </c>
      <c r="BG146" s="153">
        <f t="shared" si="16"/>
        <v>0</v>
      </c>
      <c r="BH146" s="153">
        <f t="shared" si="17"/>
        <v>0</v>
      </c>
      <c r="BI146" s="153">
        <f t="shared" si="18"/>
        <v>0</v>
      </c>
      <c r="BJ146" s="13" t="s">
        <v>87</v>
      </c>
      <c r="BK146" s="153">
        <f t="shared" si="19"/>
        <v>0</v>
      </c>
      <c r="BL146" s="13" t="s">
        <v>259</v>
      </c>
      <c r="BM146" s="152" t="s">
        <v>3920</v>
      </c>
    </row>
    <row r="147" spans="2:65" s="1" customFormat="1" ht="24.15" customHeight="1">
      <c r="B147" s="139"/>
      <c r="C147" s="154" t="s">
        <v>362</v>
      </c>
      <c r="D147" s="154" t="s">
        <v>353</v>
      </c>
      <c r="E147" s="155" t="s">
        <v>3921</v>
      </c>
      <c r="F147" s="156" t="s">
        <v>3922</v>
      </c>
      <c r="G147" s="157" t="s">
        <v>375</v>
      </c>
      <c r="H147" s="158">
        <v>2952.6</v>
      </c>
      <c r="I147" s="159"/>
      <c r="J147" s="160">
        <f t="shared" si="10"/>
        <v>0</v>
      </c>
      <c r="K147" s="161"/>
      <c r="L147" s="162"/>
      <c r="M147" s="163" t="s">
        <v>1</v>
      </c>
      <c r="N147" s="164" t="s">
        <v>41</v>
      </c>
      <c r="P147" s="150">
        <f t="shared" si="11"/>
        <v>0</v>
      </c>
      <c r="Q147" s="150">
        <v>0.184</v>
      </c>
      <c r="R147" s="150">
        <f t="shared" si="12"/>
        <v>543.27839999999992</v>
      </c>
      <c r="S147" s="150">
        <v>0</v>
      </c>
      <c r="T147" s="151">
        <f t="shared" si="13"/>
        <v>0</v>
      </c>
      <c r="AR147" s="152" t="s">
        <v>271</v>
      </c>
      <c r="AT147" s="152" t="s">
        <v>353</v>
      </c>
      <c r="AU147" s="152" t="s">
        <v>87</v>
      </c>
      <c r="AY147" s="13" t="s">
        <v>317</v>
      </c>
      <c r="BE147" s="153">
        <f t="shared" si="14"/>
        <v>0</v>
      </c>
      <c r="BF147" s="153">
        <f t="shared" si="15"/>
        <v>0</v>
      </c>
      <c r="BG147" s="153">
        <f t="shared" si="16"/>
        <v>0</v>
      </c>
      <c r="BH147" s="153">
        <f t="shared" si="17"/>
        <v>0</v>
      </c>
      <c r="BI147" s="153">
        <f t="shared" si="18"/>
        <v>0</v>
      </c>
      <c r="BJ147" s="13" t="s">
        <v>87</v>
      </c>
      <c r="BK147" s="153">
        <f t="shared" si="19"/>
        <v>0</v>
      </c>
      <c r="BL147" s="13" t="s">
        <v>259</v>
      </c>
      <c r="BM147" s="152" t="s">
        <v>3923</v>
      </c>
    </row>
    <row r="148" spans="2:65" s="1" customFormat="1" ht="21.75" customHeight="1">
      <c r="B148" s="139"/>
      <c r="C148" s="140" t="s">
        <v>364</v>
      </c>
      <c r="D148" s="140" t="s">
        <v>319</v>
      </c>
      <c r="E148" s="141" t="s">
        <v>3804</v>
      </c>
      <c r="F148" s="142" t="s">
        <v>3805</v>
      </c>
      <c r="G148" s="143" t="s">
        <v>452</v>
      </c>
      <c r="H148" s="144">
        <v>722</v>
      </c>
      <c r="I148" s="145"/>
      <c r="J148" s="146">
        <f t="shared" si="10"/>
        <v>0</v>
      </c>
      <c r="K148" s="147"/>
      <c r="L148" s="28"/>
      <c r="M148" s="148" t="s">
        <v>1</v>
      </c>
      <c r="N148" s="149" t="s">
        <v>41</v>
      </c>
      <c r="P148" s="150">
        <f t="shared" si="11"/>
        <v>0</v>
      </c>
      <c r="Q148" s="150">
        <v>0</v>
      </c>
      <c r="R148" s="150">
        <f t="shared" si="12"/>
        <v>0</v>
      </c>
      <c r="S148" s="150">
        <v>0</v>
      </c>
      <c r="T148" s="151">
        <f t="shared" si="13"/>
        <v>0</v>
      </c>
      <c r="AR148" s="152" t="s">
        <v>259</v>
      </c>
      <c r="AT148" s="152" t="s">
        <v>319</v>
      </c>
      <c r="AU148" s="152" t="s">
        <v>87</v>
      </c>
      <c r="AY148" s="13" t="s">
        <v>317</v>
      </c>
      <c r="BE148" s="153">
        <f t="shared" si="14"/>
        <v>0</v>
      </c>
      <c r="BF148" s="153">
        <f t="shared" si="15"/>
        <v>0</v>
      </c>
      <c r="BG148" s="153">
        <f t="shared" si="16"/>
        <v>0</v>
      </c>
      <c r="BH148" s="153">
        <f t="shared" si="17"/>
        <v>0</v>
      </c>
      <c r="BI148" s="153">
        <f t="shared" si="18"/>
        <v>0</v>
      </c>
      <c r="BJ148" s="13" t="s">
        <v>87</v>
      </c>
      <c r="BK148" s="153">
        <f t="shared" si="19"/>
        <v>0</v>
      </c>
      <c r="BL148" s="13" t="s">
        <v>259</v>
      </c>
      <c r="BM148" s="152" t="s">
        <v>3924</v>
      </c>
    </row>
    <row r="149" spans="2:65" s="1" customFormat="1" ht="24.15" customHeight="1">
      <c r="B149" s="139"/>
      <c r="C149" s="140" t="s">
        <v>368</v>
      </c>
      <c r="D149" s="140" t="s">
        <v>319</v>
      </c>
      <c r="E149" s="141" t="s">
        <v>3807</v>
      </c>
      <c r="F149" s="142" t="s">
        <v>3808</v>
      </c>
      <c r="G149" s="143" t="s">
        <v>375</v>
      </c>
      <c r="H149" s="144">
        <v>2812</v>
      </c>
      <c r="I149" s="145"/>
      <c r="J149" s="146">
        <f t="shared" si="10"/>
        <v>0</v>
      </c>
      <c r="K149" s="147"/>
      <c r="L149" s="28"/>
      <c r="M149" s="148" t="s">
        <v>1</v>
      </c>
      <c r="N149" s="149" t="s">
        <v>41</v>
      </c>
      <c r="P149" s="150">
        <f t="shared" si="11"/>
        <v>0</v>
      </c>
      <c r="Q149" s="150">
        <v>0.10353999999999999</v>
      </c>
      <c r="R149" s="150">
        <f t="shared" si="12"/>
        <v>291.15447999999998</v>
      </c>
      <c r="S149" s="150">
        <v>0</v>
      </c>
      <c r="T149" s="151">
        <f t="shared" si="13"/>
        <v>0</v>
      </c>
      <c r="AR149" s="152" t="s">
        <v>259</v>
      </c>
      <c r="AT149" s="152" t="s">
        <v>319</v>
      </c>
      <c r="AU149" s="152" t="s">
        <v>87</v>
      </c>
      <c r="AY149" s="13" t="s">
        <v>317</v>
      </c>
      <c r="BE149" s="153">
        <f t="shared" si="14"/>
        <v>0</v>
      </c>
      <c r="BF149" s="153">
        <f t="shared" si="15"/>
        <v>0</v>
      </c>
      <c r="BG149" s="153">
        <f t="shared" si="16"/>
        <v>0</v>
      </c>
      <c r="BH149" s="153">
        <f t="shared" si="17"/>
        <v>0</v>
      </c>
      <c r="BI149" s="153">
        <f t="shared" si="18"/>
        <v>0</v>
      </c>
      <c r="BJ149" s="13" t="s">
        <v>87</v>
      </c>
      <c r="BK149" s="153">
        <f t="shared" si="19"/>
        <v>0</v>
      </c>
      <c r="BL149" s="13" t="s">
        <v>259</v>
      </c>
      <c r="BM149" s="152" t="s">
        <v>3925</v>
      </c>
    </row>
    <row r="150" spans="2:65" s="11" customFormat="1" ht="22.8" customHeight="1">
      <c r="B150" s="127"/>
      <c r="D150" s="128" t="s">
        <v>74</v>
      </c>
      <c r="E150" s="137" t="s">
        <v>271</v>
      </c>
      <c r="F150" s="137" t="s">
        <v>2321</v>
      </c>
      <c r="I150" s="130"/>
      <c r="J150" s="138">
        <f>BK150</f>
        <v>0</v>
      </c>
      <c r="L150" s="127"/>
      <c r="M150" s="132"/>
      <c r="P150" s="133">
        <f>SUM(P151:P158)</f>
        <v>0</v>
      </c>
      <c r="R150" s="133">
        <f>SUM(R151:R158)</f>
        <v>5.7373279999999989</v>
      </c>
      <c r="T150" s="134">
        <f>SUM(T151:T158)</f>
        <v>0</v>
      </c>
      <c r="AR150" s="128" t="s">
        <v>82</v>
      </c>
      <c r="AT150" s="135" t="s">
        <v>74</v>
      </c>
      <c r="AU150" s="135" t="s">
        <v>82</v>
      </c>
      <c r="AY150" s="128" t="s">
        <v>317</v>
      </c>
      <c r="BK150" s="136">
        <f>SUM(BK151:BK158)</f>
        <v>0</v>
      </c>
    </row>
    <row r="151" spans="2:65" s="1" customFormat="1" ht="24.15" customHeight="1">
      <c r="B151" s="139"/>
      <c r="C151" s="140" t="s">
        <v>372</v>
      </c>
      <c r="D151" s="140" t="s">
        <v>319</v>
      </c>
      <c r="E151" s="141" t="s">
        <v>3926</v>
      </c>
      <c r="F151" s="142" t="s">
        <v>3927</v>
      </c>
      <c r="G151" s="143" t="s">
        <v>433</v>
      </c>
      <c r="H151" s="144">
        <v>6</v>
      </c>
      <c r="I151" s="145"/>
      <c r="J151" s="146">
        <f t="shared" ref="J151:J158" si="20">ROUND(I151*H151,2)</f>
        <v>0</v>
      </c>
      <c r="K151" s="147"/>
      <c r="L151" s="28"/>
      <c r="M151" s="148" t="s">
        <v>1</v>
      </c>
      <c r="N151" s="149" t="s">
        <v>41</v>
      </c>
      <c r="P151" s="150">
        <f t="shared" ref="P151:P158" si="21">O151*H151</f>
        <v>0</v>
      </c>
      <c r="Q151" s="150">
        <v>0.34098800000000001</v>
      </c>
      <c r="R151" s="150">
        <f t="shared" ref="R151:R158" si="22">Q151*H151</f>
        <v>2.045928</v>
      </c>
      <c r="S151" s="150">
        <v>0</v>
      </c>
      <c r="T151" s="151">
        <f t="shared" ref="T151:T158" si="23">S151*H151</f>
        <v>0</v>
      </c>
      <c r="AR151" s="152" t="s">
        <v>259</v>
      </c>
      <c r="AT151" s="152" t="s">
        <v>319</v>
      </c>
      <c r="AU151" s="152" t="s">
        <v>87</v>
      </c>
      <c r="AY151" s="13" t="s">
        <v>317</v>
      </c>
      <c r="BE151" s="153">
        <f t="shared" ref="BE151:BE158" si="24">IF(N151="základná",J151,0)</f>
        <v>0</v>
      </c>
      <c r="BF151" s="153">
        <f t="shared" ref="BF151:BF158" si="25">IF(N151="znížená",J151,0)</f>
        <v>0</v>
      </c>
      <c r="BG151" s="153">
        <f t="shared" ref="BG151:BG158" si="26">IF(N151="zákl. prenesená",J151,0)</f>
        <v>0</v>
      </c>
      <c r="BH151" s="153">
        <f t="shared" ref="BH151:BH158" si="27">IF(N151="zníž. prenesená",J151,0)</f>
        <v>0</v>
      </c>
      <c r="BI151" s="153">
        <f t="shared" ref="BI151:BI158" si="28">IF(N151="nulová",J151,0)</f>
        <v>0</v>
      </c>
      <c r="BJ151" s="13" t="s">
        <v>87</v>
      </c>
      <c r="BK151" s="153">
        <f t="shared" ref="BK151:BK158" si="29">ROUND(I151*H151,2)</f>
        <v>0</v>
      </c>
      <c r="BL151" s="13" t="s">
        <v>259</v>
      </c>
      <c r="BM151" s="152" t="s">
        <v>3928</v>
      </c>
    </row>
    <row r="152" spans="2:65" s="1" customFormat="1" ht="24.15" customHeight="1">
      <c r="B152" s="139"/>
      <c r="C152" s="154" t="s">
        <v>377</v>
      </c>
      <c r="D152" s="154" t="s">
        <v>353</v>
      </c>
      <c r="E152" s="155" t="s">
        <v>3929</v>
      </c>
      <c r="F152" s="156" t="s">
        <v>3930</v>
      </c>
      <c r="G152" s="157" t="s">
        <v>433</v>
      </c>
      <c r="H152" s="158">
        <v>4</v>
      </c>
      <c r="I152" s="159"/>
      <c r="J152" s="160">
        <f t="shared" si="20"/>
        <v>0</v>
      </c>
      <c r="K152" s="161"/>
      <c r="L152" s="162"/>
      <c r="M152" s="163" t="s">
        <v>1</v>
      </c>
      <c r="N152" s="164" t="s">
        <v>41</v>
      </c>
      <c r="P152" s="150">
        <f t="shared" si="21"/>
        <v>0</v>
      </c>
      <c r="Q152" s="150">
        <v>0.17499999999999999</v>
      </c>
      <c r="R152" s="150">
        <f t="shared" si="22"/>
        <v>0.7</v>
      </c>
      <c r="S152" s="150">
        <v>0</v>
      </c>
      <c r="T152" s="151">
        <f t="shared" si="23"/>
        <v>0</v>
      </c>
      <c r="AR152" s="152" t="s">
        <v>271</v>
      </c>
      <c r="AT152" s="152" t="s">
        <v>353</v>
      </c>
      <c r="AU152" s="152" t="s">
        <v>87</v>
      </c>
      <c r="AY152" s="13" t="s">
        <v>317</v>
      </c>
      <c r="BE152" s="153">
        <f t="shared" si="24"/>
        <v>0</v>
      </c>
      <c r="BF152" s="153">
        <f t="shared" si="25"/>
        <v>0</v>
      </c>
      <c r="BG152" s="153">
        <f t="shared" si="26"/>
        <v>0</v>
      </c>
      <c r="BH152" s="153">
        <f t="shared" si="27"/>
        <v>0</v>
      </c>
      <c r="BI152" s="153">
        <f t="shared" si="28"/>
        <v>0</v>
      </c>
      <c r="BJ152" s="13" t="s">
        <v>87</v>
      </c>
      <c r="BK152" s="153">
        <f t="shared" si="29"/>
        <v>0</v>
      </c>
      <c r="BL152" s="13" t="s">
        <v>259</v>
      </c>
      <c r="BM152" s="152" t="s">
        <v>3931</v>
      </c>
    </row>
    <row r="153" spans="2:65" s="1" customFormat="1" ht="24.15" customHeight="1">
      <c r="B153" s="139"/>
      <c r="C153" s="154" t="s">
        <v>383</v>
      </c>
      <c r="D153" s="154" t="s">
        <v>353</v>
      </c>
      <c r="E153" s="155" t="s">
        <v>3932</v>
      </c>
      <c r="F153" s="156" t="s">
        <v>3933</v>
      </c>
      <c r="G153" s="157" t="s">
        <v>433</v>
      </c>
      <c r="H153" s="158">
        <v>4</v>
      </c>
      <c r="I153" s="159"/>
      <c r="J153" s="160">
        <f t="shared" si="20"/>
        <v>0</v>
      </c>
      <c r="K153" s="161"/>
      <c r="L153" s="162"/>
      <c r="M153" s="163" t="s">
        <v>1</v>
      </c>
      <c r="N153" s="164" t="s">
        <v>41</v>
      </c>
      <c r="P153" s="150">
        <f t="shared" si="21"/>
        <v>0</v>
      </c>
      <c r="Q153" s="150">
        <v>0.125</v>
      </c>
      <c r="R153" s="150">
        <f t="shared" si="22"/>
        <v>0.5</v>
      </c>
      <c r="S153" s="150">
        <v>0</v>
      </c>
      <c r="T153" s="151">
        <f t="shared" si="23"/>
        <v>0</v>
      </c>
      <c r="AR153" s="152" t="s">
        <v>271</v>
      </c>
      <c r="AT153" s="152" t="s">
        <v>353</v>
      </c>
      <c r="AU153" s="152" t="s">
        <v>87</v>
      </c>
      <c r="AY153" s="13" t="s">
        <v>317</v>
      </c>
      <c r="BE153" s="153">
        <f t="shared" si="24"/>
        <v>0</v>
      </c>
      <c r="BF153" s="153">
        <f t="shared" si="25"/>
        <v>0</v>
      </c>
      <c r="BG153" s="153">
        <f t="shared" si="26"/>
        <v>0</v>
      </c>
      <c r="BH153" s="153">
        <f t="shared" si="27"/>
        <v>0</v>
      </c>
      <c r="BI153" s="153">
        <f t="shared" si="28"/>
        <v>0</v>
      </c>
      <c r="BJ153" s="13" t="s">
        <v>87</v>
      </c>
      <c r="BK153" s="153">
        <f t="shared" si="29"/>
        <v>0</v>
      </c>
      <c r="BL153" s="13" t="s">
        <v>259</v>
      </c>
      <c r="BM153" s="152" t="s">
        <v>3934</v>
      </c>
    </row>
    <row r="154" spans="2:65" s="1" customFormat="1" ht="24.15" customHeight="1">
      <c r="B154" s="139"/>
      <c r="C154" s="154" t="s">
        <v>385</v>
      </c>
      <c r="D154" s="154" t="s">
        <v>353</v>
      </c>
      <c r="E154" s="155" t="s">
        <v>3935</v>
      </c>
      <c r="F154" s="156" t="s">
        <v>3936</v>
      </c>
      <c r="G154" s="157" t="s">
        <v>433</v>
      </c>
      <c r="H154" s="158">
        <v>4</v>
      </c>
      <c r="I154" s="159"/>
      <c r="J154" s="160">
        <f t="shared" si="20"/>
        <v>0</v>
      </c>
      <c r="K154" s="161"/>
      <c r="L154" s="162"/>
      <c r="M154" s="163" t="s">
        <v>1</v>
      </c>
      <c r="N154" s="164" t="s">
        <v>41</v>
      </c>
      <c r="P154" s="150">
        <f t="shared" si="21"/>
        <v>0</v>
      </c>
      <c r="Q154" s="150">
        <v>6.5000000000000002E-2</v>
      </c>
      <c r="R154" s="150">
        <f t="shared" si="22"/>
        <v>0.26</v>
      </c>
      <c r="S154" s="150">
        <v>0</v>
      </c>
      <c r="T154" s="151">
        <f t="shared" si="23"/>
        <v>0</v>
      </c>
      <c r="AR154" s="152" t="s">
        <v>271</v>
      </c>
      <c r="AT154" s="152" t="s">
        <v>353</v>
      </c>
      <c r="AU154" s="152" t="s">
        <v>87</v>
      </c>
      <c r="AY154" s="13" t="s">
        <v>317</v>
      </c>
      <c r="BE154" s="153">
        <f t="shared" si="24"/>
        <v>0</v>
      </c>
      <c r="BF154" s="153">
        <f t="shared" si="25"/>
        <v>0</v>
      </c>
      <c r="BG154" s="153">
        <f t="shared" si="26"/>
        <v>0</v>
      </c>
      <c r="BH154" s="153">
        <f t="shared" si="27"/>
        <v>0</v>
      </c>
      <c r="BI154" s="153">
        <f t="shared" si="28"/>
        <v>0</v>
      </c>
      <c r="BJ154" s="13" t="s">
        <v>87</v>
      </c>
      <c r="BK154" s="153">
        <f t="shared" si="29"/>
        <v>0</v>
      </c>
      <c r="BL154" s="13" t="s">
        <v>259</v>
      </c>
      <c r="BM154" s="152" t="s">
        <v>3937</v>
      </c>
    </row>
    <row r="155" spans="2:65" s="1" customFormat="1" ht="24.15" customHeight="1">
      <c r="B155" s="139"/>
      <c r="C155" s="154" t="s">
        <v>7</v>
      </c>
      <c r="D155" s="154" t="s">
        <v>353</v>
      </c>
      <c r="E155" s="155" t="s">
        <v>3938</v>
      </c>
      <c r="F155" s="156" t="s">
        <v>3939</v>
      </c>
      <c r="G155" s="157" t="s">
        <v>433</v>
      </c>
      <c r="H155" s="158">
        <v>18</v>
      </c>
      <c r="I155" s="159"/>
      <c r="J155" s="160">
        <f t="shared" si="20"/>
        <v>0</v>
      </c>
      <c r="K155" s="161"/>
      <c r="L155" s="162"/>
      <c r="M155" s="163" t="s">
        <v>1</v>
      </c>
      <c r="N155" s="164" t="s">
        <v>41</v>
      </c>
      <c r="P155" s="150">
        <f t="shared" si="21"/>
        <v>0</v>
      </c>
      <c r="Q155" s="150">
        <v>9.5000000000000001E-2</v>
      </c>
      <c r="R155" s="150">
        <f t="shared" si="22"/>
        <v>1.71</v>
      </c>
      <c r="S155" s="150">
        <v>0</v>
      </c>
      <c r="T155" s="151">
        <f t="shared" si="23"/>
        <v>0</v>
      </c>
      <c r="AR155" s="152" t="s">
        <v>271</v>
      </c>
      <c r="AT155" s="152" t="s">
        <v>353</v>
      </c>
      <c r="AU155" s="152" t="s">
        <v>87</v>
      </c>
      <c r="AY155" s="13" t="s">
        <v>317</v>
      </c>
      <c r="BE155" s="153">
        <f t="shared" si="24"/>
        <v>0</v>
      </c>
      <c r="BF155" s="153">
        <f t="shared" si="25"/>
        <v>0</v>
      </c>
      <c r="BG155" s="153">
        <f t="shared" si="26"/>
        <v>0</v>
      </c>
      <c r="BH155" s="153">
        <f t="shared" si="27"/>
        <v>0</v>
      </c>
      <c r="BI155" s="153">
        <f t="shared" si="28"/>
        <v>0</v>
      </c>
      <c r="BJ155" s="13" t="s">
        <v>87</v>
      </c>
      <c r="BK155" s="153">
        <f t="shared" si="29"/>
        <v>0</v>
      </c>
      <c r="BL155" s="13" t="s">
        <v>259</v>
      </c>
      <c r="BM155" s="152" t="s">
        <v>3940</v>
      </c>
    </row>
    <row r="156" spans="2:65" s="1" customFormat="1" ht="33" customHeight="1">
      <c r="B156" s="139"/>
      <c r="C156" s="140" t="s">
        <v>388</v>
      </c>
      <c r="D156" s="140" t="s">
        <v>319</v>
      </c>
      <c r="E156" s="141" t="s">
        <v>3941</v>
      </c>
      <c r="F156" s="142" t="s">
        <v>3942</v>
      </c>
      <c r="G156" s="143" t="s">
        <v>433</v>
      </c>
      <c r="H156" s="144">
        <v>6</v>
      </c>
      <c r="I156" s="145"/>
      <c r="J156" s="146">
        <f t="shared" si="20"/>
        <v>0</v>
      </c>
      <c r="K156" s="147"/>
      <c r="L156" s="28"/>
      <c r="M156" s="148" t="s">
        <v>1</v>
      </c>
      <c r="N156" s="149" t="s">
        <v>41</v>
      </c>
      <c r="P156" s="150">
        <f t="shared" si="21"/>
        <v>0</v>
      </c>
      <c r="Q156" s="150">
        <v>8.3999999999999995E-3</v>
      </c>
      <c r="R156" s="150">
        <f t="shared" si="22"/>
        <v>5.04E-2</v>
      </c>
      <c r="S156" s="150">
        <v>0</v>
      </c>
      <c r="T156" s="151">
        <f t="shared" si="23"/>
        <v>0</v>
      </c>
      <c r="AR156" s="152" t="s">
        <v>259</v>
      </c>
      <c r="AT156" s="152" t="s">
        <v>319</v>
      </c>
      <c r="AU156" s="152" t="s">
        <v>87</v>
      </c>
      <c r="AY156" s="13" t="s">
        <v>317</v>
      </c>
      <c r="BE156" s="153">
        <f t="shared" si="24"/>
        <v>0</v>
      </c>
      <c r="BF156" s="153">
        <f t="shared" si="25"/>
        <v>0</v>
      </c>
      <c r="BG156" s="153">
        <f t="shared" si="26"/>
        <v>0</v>
      </c>
      <c r="BH156" s="153">
        <f t="shared" si="27"/>
        <v>0</v>
      </c>
      <c r="BI156" s="153">
        <f t="shared" si="28"/>
        <v>0</v>
      </c>
      <c r="BJ156" s="13" t="s">
        <v>87</v>
      </c>
      <c r="BK156" s="153">
        <f t="shared" si="29"/>
        <v>0</v>
      </c>
      <c r="BL156" s="13" t="s">
        <v>259</v>
      </c>
      <c r="BM156" s="152" t="s">
        <v>3943</v>
      </c>
    </row>
    <row r="157" spans="2:65" s="1" customFormat="1" ht="24.15" customHeight="1">
      <c r="B157" s="139"/>
      <c r="C157" s="154" t="s">
        <v>392</v>
      </c>
      <c r="D157" s="154" t="s">
        <v>353</v>
      </c>
      <c r="E157" s="155" t="s">
        <v>3944</v>
      </c>
      <c r="F157" s="156" t="s">
        <v>3945</v>
      </c>
      <c r="G157" s="157" t="s">
        <v>433</v>
      </c>
      <c r="H157" s="158">
        <v>6</v>
      </c>
      <c r="I157" s="159"/>
      <c r="J157" s="160">
        <f t="shared" si="20"/>
        <v>0</v>
      </c>
      <c r="K157" s="161"/>
      <c r="L157" s="162"/>
      <c r="M157" s="163" t="s">
        <v>1</v>
      </c>
      <c r="N157" s="164" t="s">
        <v>41</v>
      </c>
      <c r="P157" s="150">
        <f t="shared" si="21"/>
        <v>0</v>
      </c>
      <c r="Q157" s="150">
        <v>7.5999999999999998E-2</v>
      </c>
      <c r="R157" s="150">
        <f t="shared" si="22"/>
        <v>0.45599999999999996</v>
      </c>
      <c r="S157" s="150">
        <v>0</v>
      </c>
      <c r="T157" s="151">
        <f t="shared" si="23"/>
        <v>0</v>
      </c>
      <c r="AR157" s="152" t="s">
        <v>271</v>
      </c>
      <c r="AT157" s="152" t="s">
        <v>353</v>
      </c>
      <c r="AU157" s="152" t="s">
        <v>87</v>
      </c>
      <c r="AY157" s="13" t="s">
        <v>317</v>
      </c>
      <c r="BE157" s="153">
        <f t="shared" si="24"/>
        <v>0</v>
      </c>
      <c r="BF157" s="153">
        <f t="shared" si="25"/>
        <v>0</v>
      </c>
      <c r="BG157" s="153">
        <f t="shared" si="26"/>
        <v>0</v>
      </c>
      <c r="BH157" s="153">
        <f t="shared" si="27"/>
        <v>0</v>
      </c>
      <c r="BI157" s="153">
        <f t="shared" si="28"/>
        <v>0</v>
      </c>
      <c r="BJ157" s="13" t="s">
        <v>87</v>
      </c>
      <c r="BK157" s="153">
        <f t="shared" si="29"/>
        <v>0</v>
      </c>
      <c r="BL157" s="13" t="s">
        <v>259</v>
      </c>
      <c r="BM157" s="152" t="s">
        <v>3946</v>
      </c>
    </row>
    <row r="158" spans="2:65" s="1" customFormat="1" ht="24.15" customHeight="1">
      <c r="B158" s="139"/>
      <c r="C158" s="154" t="s">
        <v>396</v>
      </c>
      <c r="D158" s="154" t="s">
        <v>353</v>
      </c>
      <c r="E158" s="155" t="s">
        <v>3947</v>
      </c>
      <c r="F158" s="156" t="s">
        <v>3948</v>
      </c>
      <c r="G158" s="157" t="s">
        <v>433</v>
      </c>
      <c r="H158" s="158">
        <v>6</v>
      </c>
      <c r="I158" s="159"/>
      <c r="J158" s="160">
        <f t="shared" si="20"/>
        <v>0</v>
      </c>
      <c r="K158" s="161"/>
      <c r="L158" s="162"/>
      <c r="M158" s="163" t="s">
        <v>1</v>
      </c>
      <c r="N158" s="164" t="s">
        <v>41</v>
      </c>
      <c r="P158" s="150">
        <f t="shared" si="21"/>
        <v>0</v>
      </c>
      <c r="Q158" s="150">
        <v>2.5000000000000001E-3</v>
      </c>
      <c r="R158" s="150">
        <f t="shared" si="22"/>
        <v>1.4999999999999999E-2</v>
      </c>
      <c r="S158" s="150">
        <v>0</v>
      </c>
      <c r="T158" s="151">
        <f t="shared" si="23"/>
        <v>0</v>
      </c>
      <c r="AR158" s="152" t="s">
        <v>271</v>
      </c>
      <c r="AT158" s="152" t="s">
        <v>353</v>
      </c>
      <c r="AU158" s="152" t="s">
        <v>87</v>
      </c>
      <c r="AY158" s="13" t="s">
        <v>317</v>
      </c>
      <c r="BE158" s="153">
        <f t="shared" si="24"/>
        <v>0</v>
      </c>
      <c r="BF158" s="153">
        <f t="shared" si="25"/>
        <v>0</v>
      </c>
      <c r="BG158" s="153">
        <f t="shared" si="26"/>
        <v>0</v>
      </c>
      <c r="BH158" s="153">
        <f t="shared" si="27"/>
        <v>0</v>
      </c>
      <c r="BI158" s="153">
        <f t="shared" si="28"/>
        <v>0</v>
      </c>
      <c r="BJ158" s="13" t="s">
        <v>87</v>
      </c>
      <c r="BK158" s="153">
        <f t="shared" si="29"/>
        <v>0</v>
      </c>
      <c r="BL158" s="13" t="s">
        <v>259</v>
      </c>
      <c r="BM158" s="152" t="s">
        <v>3949</v>
      </c>
    </row>
    <row r="159" spans="2:65" s="11" customFormat="1" ht="22.8" customHeight="1">
      <c r="B159" s="127"/>
      <c r="D159" s="128" t="s">
        <v>74</v>
      </c>
      <c r="E159" s="137" t="s">
        <v>274</v>
      </c>
      <c r="F159" s="137" t="s">
        <v>2736</v>
      </c>
      <c r="I159" s="130"/>
      <c r="J159" s="138">
        <f>BK159</f>
        <v>0</v>
      </c>
      <c r="L159" s="127"/>
      <c r="M159" s="132"/>
      <c r="P159" s="133">
        <f>SUM(P160:P171)</f>
        <v>0</v>
      </c>
      <c r="R159" s="133">
        <f>SUM(R160:R171)</f>
        <v>154.35749566000001</v>
      </c>
      <c r="T159" s="134">
        <f>SUM(T160:T171)</f>
        <v>0</v>
      </c>
      <c r="AR159" s="128" t="s">
        <v>82</v>
      </c>
      <c r="AT159" s="135" t="s">
        <v>74</v>
      </c>
      <c r="AU159" s="135" t="s">
        <v>82</v>
      </c>
      <c r="AY159" s="128" t="s">
        <v>317</v>
      </c>
      <c r="BK159" s="136">
        <f>SUM(BK160:BK171)</f>
        <v>0</v>
      </c>
    </row>
    <row r="160" spans="2:65" s="1" customFormat="1" ht="33" customHeight="1">
      <c r="B160" s="139"/>
      <c r="C160" s="140" t="s">
        <v>398</v>
      </c>
      <c r="D160" s="140" t="s">
        <v>319</v>
      </c>
      <c r="E160" s="141" t="s">
        <v>3950</v>
      </c>
      <c r="F160" s="142" t="s">
        <v>3951</v>
      </c>
      <c r="G160" s="143" t="s">
        <v>452</v>
      </c>
      <c r="H160" s="144">
        <v>151</v>
      </c>
      <c r="I160" s="145"/>
      <c r="J160" s="146">
        <f t="shared" ref="J160:J171" si="30">ROUND(I160*H160,2)</f>
        <v>0</v>
      </c>
      <c r="K160" s="147"/>
      <c r="L160" s="28"/>
      <c r="M160" s="148" t="s">
        <v>1</v>
      </c>
      <c r="N160" s="149" t="s">
        <v>41</v>
      </c>
      <c r="P160" s="150">
        <f t="shared" ref="P160:P171" si="31">O160*H160</f>
        <v>0</v>
      </c>
      <c r="Q160" s="150">
        <v>0.13938999999999999</v>
      </c>
      <c r="R160" s="150">
        <f t="shared" ref="R160:R171" si="32">Q160*H160</f>
        <v>21.047889999999999</v>
      </c>
      <c r="S160" s="150">
        <v>0</v>
      </c>
      <c r="T160" s="151">
        <f t="shared" ref="T160:T171" si="33">S160*H160</f>
        <v>0</v>
      </c>
      <c r="AR160" s="152" t="s">
        <v>259</v>
      </c>
      <c r="AT160" s="152" t="s">
        <v>319</v>
      </c>
      <c r="AU160" s="152" t="s">
        <v>87</v>
      </c>
      <c r="AY160" s="13" t="s">
        <v>317</v>
      </c>
      <c r="BE160" s="153">
        <f t="shared" ref="BE160:BE171" si="34">IF(N160="základná",J160,0)</f>
        <v>0</v>
      </c>
      <c r="BF160" s="153">
        <f t="shared" ref="BF160:BF171" si="35">IF(N160="znížená",J160,0)</f>
        <v>0</v>
      </c>
      <c r="BG160" s="153">
        <f t="shared" ref="BG160:BG171" si="36">IF(N160="zákl. prenesená",J160,0)</f>
        <v>0</v>
      </c>
      <c r="BH160" s="153">
        <f t="shared" ref="BH160:BH171" si="37">IF(N160="zníž. prenesená",J160,0)</f>
        <v>0</v>
      </c>
      <c r="BI160" s="153">
        <f t="shared" ref="BI160:BI171" si="38">IF(N160="nulová",J160,0)</f>
        <v>0</v>
      </c>
      <c r="BJ160" s="13" t="s">
        <v>87</v>
      </c>
      <c r="BK160" s="153">
        <f t="shared" ref="BK160:BK171" si="39">ROUND(I160*H160,2)</f>
        <v>0</v>
      </c>
      <c r="BL160" s="13" t="s">
        <v>259</v>
      </c>
      <c r="BM160" s="152" t="s">
        <v>3952</v>
      </c>
    </row>
    <row r="161" spans="2:65" s="1" customFormat="1" ht="24.15" customHeight="1">
      <c r="B161" s="139"/>
      <c r="C161" s="154" t="s">
        <v>402</v>
      </c>
      <c r="D161" s="154" t="s">
        <v>353</v>
      </c>
      <c r="E161" s="155" t="s">
        <v>3953</v>
      </c>
      <c r="F161" s="156" t="s">
        <v>3954</v>
      </c>
      <c r="G161" s="157" t="s">
        <v>433</v>
      </c>
      <c r="H161" s="158">
        <v>159</v>
      </c>
      <c r="I161" s="159"/>
      <c r="J161" s="160">
        <f t="shared" si="30"/>
        <v>0</v>
      </c>
      <c r="K161" s="161"/>
      <c r="L161" s="162"/>
      <c r="M161" s="163" t="s">
        <v>1</v>
      </c>
      <c r="N161" s="164" t="s">
        <v>41</v>
      </c>
      <c r="P161" s="150">
        <f t="shared" si="31"/>
        <v>0</v>
      </c>
      <c r="Q161" s="150">
        <v>0.09</v>
      </c>
      <c r="R161" s="150">
        <f t="shared" si="32"/>
        <v>14.309999999999999</v>
      </c>
      <c r="S161" s="150">
        <v>0</v>
      </c>
      <c r="T161" s="151">
        <f t="shared" si="33"/>
        <v>0</v>
      </c>
      <c r="AR161" s="152" t="s">
        <v>271</v>
      </c>
      <c r="AT161" s="152" t="s">
        <v>353</v>
      </c>
      <c r="AU161" s="152" t="s">
        <v>87</v>
      </c>
      <c r="AY161" s="13" t="s">
        <v>317</v>
      </c>
      <c r="BE161" s="153">
        <f t="shared" si="34"/>
        <v>0</v>
      </c>
      <c r="BF161" s="153">
        <f t="shared" si="35"/>
        <v>0</v>
      </c>
      <c r="BG161" s="153">
        <f t="shared" si="36"/>
        <v>0</v>
      </c>
      <c r="BH161" s="153">
        <f t="shared" si="37"/>
        <v>0</v>
      </c>
      <c r="BI161" s="153">
        <f t="shared" si="38"/>
        <v>0</v>
      </c>
      <c r="BJ161" s="13" t="s">
        <v>87</v>
      </c>
      <c r="BK161" s="153">
        <f t="shared" si="39"/>
        <v>0</v>
      </c>
      <c r="BL161" s="13" t="s">
        <v>259</v>
      </c>
      <c r="BM161" s="152" t="s">
        <v>3955</v>
      </c>
    </row>
    <row r="162" spans="2:65" s="1" customFormat="1" ht="33" customHeight="1">
      <c r="B162" s="139"/>
      <c r="C162" s="140" t="s">
        <v>408</v>
      </c>
      <c r="D162" s="140" t="s">
        <v>319</v>
      </c>
      <c r="E162" s="141" t="s">
        <v>3956</v>
      </c>
      <c r="F162" s="142" t="s">
        <v>3957</v>
      </c>
      <c r="G162" s="143" t="s">
        <v>452</v>
      </c>
      <c r="H162" s="144">
        <v>545</v>
      </c>
      <c r="I162" s="145"/>
      <c r="J162" s="146">
        <f t="shared" si="30"/>
        <v>0</v>
      </c>
      <c r="K162" s="147"/>
      <c r="L162" s="28"/>
      <c r="M162" s="148" t="s">
        <v>1</v>
      </c>
      <c r="N162" s="149" t="s">
        <v>41</v>
      </c>
      <c r="P162" s="150">
        <f t="shared" si="31"/>
        <v>0</v>
      </c>
      <c r="Q162" s="150">
        <v>0.11187</v>
      </c>
      <c r="R162" s="150">
        <f t="shared" si="32"/>
        <v>60.969149999999999</v>
      </c>
      <c r="S162" s="150">
        <v>0</v>
      </c>
      <c r="T162" s="151">
        <f t="shared" si="33"/>
        <v>0</v>
      </c>
      <c r="AR162" s="152" t="s">
        <v>259</v>
      </c>
      <c r="AT162" s="152" t="s">
        <v>319</v>
      </c>
      <c r="AU162" s="152" t="s">
        <v>87</v>
      </c>
      <c r="AY162" s="13" t="s">
        <v>317</v>
      </c>
      <c r="BE162" s="153">
        <f t="shared" si="34"/>
        <v>0</v>
      </c>
      <c r="BF162" s="153">
        <f t="shared" si="35"/>
        <v>0</v>
      </c>
      <c r="BG162" s="153">
        <f t="shared" si="36"/>
        <v>0</v>
      </c>
      <c r="BH162" s="153">
        <f t="shared" si="37"/>
        <v>0</v>
      </c>
      <c r="BI162" s="153">
        <f t="shared" si="38"/>
        <v>0</v>
      </c>
      <c r="BJ162" s="13" t="s">
        <v>87</v>
      </c>
      <c r="BK162" s="153">
        <f t="shared" si="39"/>
        <v>0</v>
      </c>
      <c r="BL162" s="13" t="s">
        <v>259</v>
      </c>
      <c r="BM162" s="152" t="s">
        <v>3958</v>
      </c>
    </row>
    <row r="163" spans="2:65" s="1" customFormat="1" ht="24.15" customHeight="1">
      <c r="B163" s="139"/>
      <c r="C163" s="154" t="s">
        <v>410</v>
      </c>
      <c r="D163" s="154" t="s">
        <v>353</v>
      </c>
      <c r="E163" s="155" t="s">
        <v>3959</v>
      </c>
      <c r="F163" s="156" t="s">
        <v>3960</v>
      </c>
      <c r="G163" s="157" t="s">
        <v>433</v>
      </c>
      <c r="H163" s="158">
        <v>573</v>
      </c>
      <c r="I163" s="159"/>
      <c r="J163" s="160">
        <f t="shared" si="30"/>
        <v>0</v>
      </c>
      <c r="K163" s="161"/>
      <c r="L163" s="162"/>
      <c r="M163" s="163" t="s">
        <v>1</v>
      </c>
      <c r="N163" s="164" t="s">
        <v>41</v>
      </c>
      <c r="P163" s="150">
        <f t="shared" si="31"/>
        <v>0</v>
      </c>
      <c r="Q163" s="150">
        <v>8.1000000000000003E-2</v>
      </c>
      <c r="R163" s="150">
        <f t="shared" si="32"/>
        <v>46.413000000000004</v>
      </c>
      <c r="S163" s="150">
        <v>0</v>
      </c>
      <c r="T163" s="151">
        <f t="shared" si="33"/>
        <v>0</v>
      </c>
      <c r="AR163" s="152" t="s">
        <v>271</v>
      </c>
      <c r="AT163" s="152" t="s">
        <v>353</v>
      </c>
      <c r="AU163" s="152" t="s">
        <v>87</v>
      </c>
      <c r="AY163" s="13" t="s">
        <v>317</v>
      </c>
      <c r="BE163" s="153">
        <f t="shared" si="34"/>
        <v>0</v>
      </c>
      <c r="BF163" s="153">
        <f t="shared" si="35"/>
        <v>0</v>
      </c>
      <c r="BG163" s="153">
        <f t="shared" si="36"/>
        <v>0</v>
      </c>
      <c r="BH163" s="153">
        <f t="shared" si="37"/>
        <v>0</v>
      </c>
      <c r="BI163" s="153">
        <f t="shared" si="38"/>
        <v>0</v>
      </c>
      <c r="BJ163" s="13" t="s">
        <v>87</v>
      </c>
      <c r="BK163" s="153">
        <f t="shared" si="39"/>
        <v>0</v>
      </c>
      <c r="BL163" s="13" t="s">
        <v>259</v>
      </c>
      <c r="BM163" s="152" t="s">
        <v>3961</v>
      </c>
    </row>
    <row r="164" spans="2:65" s="1" customFormat="1" ht="37.799999999999997" customHeight="1">
      <c r="B164" s="139"/>
      <c r="C164" s="140" t="s">
        <v>412</v>
      </c>
      <c r="D164" s="140" t="s">
        <v>319</v>
      </c>
      <c r="E164" s="141" t="s">
        <v>3962</v>
      </c>
      <c r="F164" s="142" t="s">
        <v>3963</v>
      </c>
      <c r="G164" s="143" t="s">
        <v>452</v>
      </c>
      <c r="H164" s="144">
        <v>6</v>
      </c>
      <c r="I164" s="145"/>
      <c r="J164" s="146">
        <f t="shared" si="30"/>
        <v>0</v>
      </c>
      <c r="K164" s="147"/>
      <c r="L164" s="28"/>
      <c r="M164" s="148" t="s">
        <v>1</v>
      </c>
      <c r="N164" s="149" t="s">
        <v>41</v>
      </c>
      <c r="P164" s="150">
        <f t="shared" si="31"/>
        <v>0</v>
      </c>
      <c r="Q164" s="150">
        <v>0.25887560999999998</v>
      </c>
      <c r="R164" s="150">
        <f t="shared" si="32"/>
        <v>1.5532536599999998</v>
      </c>
      <c r="S164" s="150">
        <v>0</v>
      </c>
      <c r="T164" s="151">
        <f t="shared" si="33"/>
        <v>0</v>
      </c>
      <c r="AR164" s="152" t="s">
        <v>259</v>
      </c>
      <c r="AT164" s="152" t="s">
        <v>319</v>
      </c>
      <c r="AU164" s="152" t="s">
        <v>87</v>
      </c>
      <c r="AY164" s="13" t="s">
        <v>317</v>
      </c>
      <c r="BE164" s="153">
        <f t="shared" si="34"/>
        <v>0</v>
      </c>
      <c r="BF164" s="153">
        <f t="shared" si="35"/>
        <v>0</v>
      </c>
      <c r="BG164" s="153">
        <f t="shared" si="36"/>
        <v>0</v>
      </c>
      <c r="BH164" s="153">
        <f t="shared" si="37"/>
        <v>0</v>
      </c>
      <c r="BI164" s="153">
        <f t="shared" si="38"/>
        <v>0</v>
      </c>
      <c r="BJ164" s="13" t="s">
        <v>87</v>
      </c>
      <c r="BK164" s="153">
        <f t="shared" si="39"/>
        <v>0</v>
      </c>
      <c r="BL164" s="13" t="s">
        <v>259</v>
      </c>
      <c r="BM164" s="152" t="s">
        <v>3964</v>
      </c>
    </row>
    <row r="165" spans="2:65" s="1" customFormat="1" ht="24.15" customHeight="1">
      <c r="B165" s="139"/>
      <c r="C165" s="154" t="s">
        <v>414</v>
      </c>
      <c r="D165" s="154" t="s">
        <v>353</v>
      </c>
      <c r="E165" s="155" t="s">
        <v>3965</v>
      </c>
      <c r="F165" s="156" t="s">
        <v>3966</v>
      </c>
      <c r="G165" s="157" t="s">
        <v>433</v>
      </c>
      <c r="H165" s="158">
        <v>6</v>
      </c>
      <c r="I165" s="159"/>
      <c r="J165" s="160">
        <f t="shared" si="30"/>
        <v>0</v>
      </c>
      <c r="K165" s="161"/>
      <c r="L165" s="162"/>
      <c r="M165" s="163" t="s">
        <v>1</v>
      </c>
      <c r="N165" s="164" t="s">
        <v>41</v>
      </c>
      <c r="P165" s="150">
        <f t="shared" si="31"/>
        <v>0</v>
      </c>
      <c r="Q165" s="150">
        <v>6.9999999999999999E-4</v>
      </c>
      <c r="R165" s="150">
        <f t="shared" si="32"/>
        <v>4.1999999999999997E-3</v>
      </c>
      <c r="S165" s="150">
        <v>0</v>
      </c>
      <c r="T165" s="151">
        <f t="shared" si="33"/>
        <v>0</v>
      </c>
      <c r="AR165" s="152" t="s">
        <v>271</v>
      </c>
      <c r="AT165" s="152" t="s">
        <v>353</v>
      </c>
      <c r="AU165" s="152" t="s">
        <v>87</v>
      </c>
      <c r="AY165" s="13" t="s">
        <v>317</v>
      </c>
      <c r="BE165" s="153">
        <f t="shared" si="34"/>
        <v>0</v>
      </c>
      <c r="BF165" s="153">
        <f t="shared" si="35"/>
        <v>0</v>
      </c>
      <c r="BG165" s="153">
        <f t="shared" si="36"/>
        <v>0</v>
      </c>
      <c r="BH165" s="153">
        <f t="shared" si="37"/>
        <v>0</v>
      </c>
      <c r="BI165" s="153">
        <f t="shared" si="38"/>
        <v>0</v>
      </c>
      <c r="BJ165" s="13" t="s">
        <v>87</v>
      </c>
      <c r="BK165" s="153">
        <f t="shared" si="39"/>
        <v>0</v>
      </c>
      <c r="BL165" s="13" t="s">
        <v>259</v>
      </c>
      <c r="BM165" s="152" t="s">
        <v>3967</v>
      </c>
    </row>
    <row r="166" spans="2:65" s="1" customFormat="1" ht="44.25" customHeight="1">
      <c r="B166" s="139"/>
      <c r="C166" s="154" t="s">
        <v>416</v>
      </c>
      <c r="D166" s="154" t="s">
        <v>353</v>
      </c>
      <c r="E166" s="155" t="s">
        <v>3968</v>
      </c>
      <c r="F166" s="156" t="s">
        <v>3969</v>
      </c>
      <c r="G166" s="157" t="s">
        <v>433</v>
      </c>
      <c r="H166" s="158">
        <v>6</v>
      </c>
      <c r="I166" s="159"/>
      <c r="J166" s="160">
        <f t="shared" si="30"/>
        <v>0</v>
      </c>
      <c r="K166" s="161"/>
      <c r="L166" s="162"/>
      <c r="M166" s="163" t="s">
        <v>1</v>
      </c>
      <c r="N166" s="164" t="s">
        <v>41</v>
      </c>
      <c r="P166" s="150">
        <f t="shared" si="31"/>
        <v>0</v>
      </c>
      <c r="Q166" s="150">
        <v>1.01E-2</v>
      </c>
      <c r="R166" s="150">
        <f t="shared" si="32"/>
        <v>6.0600000000000001E-2</v>
      </c>
      <c r="S166" s="150">
        <v>0</v>
      </c>
      <c r="T166" s="151">
        <f t="shared" si="33"/>
        <v>0</v>
      </c>
      <c r="AR166" s="152" t="s">
        <v>271</v>
      </c>
      <c r="AT166" s="152" t="s">
        <v>353</v>
      </c>
      <c r="AU166" s="152" t="s">
        <v>87</v>
      </c>
      <c r="AY166" s="13" t="s">
        <v>317</v>
      </c>
      <c r="BE166" s="153">
        <f t="shared" si="34"/>
        <v>0</v>
      </c>
      <c r="BF166" s="153">
        <f t="shared" si="35"/>
        <v>0</v>
      </c>
      <c r="BG166" s="153">
        <f t="shared" si="36"/>
        <v>0</v>
      </c>
      <c r="BH166" s="153">
        <f t="shared" si="37"/>
        <v>0</v>
      </c>
      <c r="BI166" s="153">
        <f t="shared" si="38"/>
        <v>0</v>
      </c>
      <c r="BJ166" s="13" t="s">
        <v>87</v>
      </c>
      <c r="BK166" s="153">
        <f t="shared" si="39"/>
        <v>0</v>
      </c>
      <c r="BL166" s="13" t="s">
        <v>259</v>
      </c>
      <c r="BM166" s="152" t="s">
        <v>3970</v>
      </c>
    </row>
    <row r="167" spans="2:65" s="1" customFormat="1" ht="37.799999999999997" customHeight="1">
      <c r="B167" s="139"/>
      <c r="C167" s="154" t="s">
        <v>418</v>
      </c>
      <c r="D167" s="154" t="s">
        <v>353</v>
      </c>
      <c r="E167" s="155" t="s">
        <v>3971</v>
      </c>
      <c r="F167" s="156" t="s">
        <v>3972</v>
      </c>
      <c r="G167" s="157" t="s">
        <v>433</v>
      </c>
      <c r="H167" s="158">
        <v>6</v>
      </c>
      <c r="I167" s="159"/>
      <c r="J167" s="160">
        <f t="shared" si="30"/>
        <v>0</v>
      </c>
      <c r="K167" s="161"/>
      <c r="L167" s="162"/>
      <c r="M167" s="163" t="s">
        <v>1</v>
      </c>
      <c r="N167" s="164" t="s">
        <v>41</v>
      </c>
      <c r="P167" s="150">
        <f t="shared" si="31"/>
        <v>0</v>
      </c>
      <c r="Q167" s="150">
        <v>8.7599999999999997E-2</v>
      </c>
      <c r="R167" s="150">
        <f t="shared" si="32"/>
        <v>0.52559999999999996</v>
      </c>
      <c r="S167" s="150">
        <v>0</v>
      </c>
      <c r="T167" s="151">
        <f t="shared" si="33"/>
        <v>0</v>
      </c>
      <c r="AR167" s="152" t="s">
        <v>271</v>
      </c>
      <c r="AT167" s="152" t="s">
        <v>353</v>
      </c>
      <c r="AU167" s="152" t="s">
        <v>87</v>
      </c>
      <c r="AY167" s="13" t="s">
        <v>317</v>
      </c>
      <c r="BE167" s="153">
        <f t="shared" si="34"/>
        <v>0</v>
      </c>
      <c r="BF167" s="153">
        <f t="shared" si="35"/>
        <v>0</v>
      </c>
      <c r="BG167" s="153">
        <f t="shared" si="36"/>
        <v>0</v>
      </c>
      <c r="BH167" s="153">
        <f t="shared" si="37"/>
        <v>0</v>
      </c>
      <c r="BI167" s="153">
        <f t="shared" si="38"/>
        <v>0</v>
      </c>
      <c r="BJ167" s="13" t="s">
        <v>87</v>
      </c>
      <c r="BK167" s="153">
        <f t="shared" si="39"/>
        <v>0</v>
      </c>
      <c r="BL167" s="13" t="s">
        <v>259</v>
      </c>
      <c r="BM167" s="152" t="s">
        <v>3973</v>
      </c>
    </row>
    <row r="168" spans="2:65" s="1" customFormat="1" ht="37.799999999999997" customHeight="1">
      <c r="B168" s="139"/>
      <c r="C168" s="140" t="s">
        <v>529</v>
      </c>
      <c r="D168" s="140" t="s">
        <v>319</v>
      </c>
      <c r="E168" s="141" t="s">
        <v>3974</v>
      </c>
      <c r="F168" s="142" t="s">
        <v>3975</v>
      </c>
      <c r="G168" s="143" t="s">
        <v>452</v>
      </c>
      <c r="H168" s="144">
        <v>20</v>
      </c>
      <c r="I168" s="145"/>
      <c r="J168" s="146">
        <f t="shared" si="30"/>
        <v>0</v>
      </c>
      <c r="K168" s="147"/>
      <c r="L168" s="28"/>
      <c r="M168" s="148" t="s">
        <v>1</v>
      </c>
      <c r="N168" s="149" t="s">
        <v>41</v>
      </c>
      <c r="P168" s="150">
        <f t="shared" si="31"/>
        <v>0</v>
      </c>
      <c r="Q168" s="150">
        <v>0.32609009999999999</v>
      </c>
      <c r="R168" s="150">
        <f t="shared" si="32"/>
        <v>6.5218020000000001</v>
      </c>
      <c r="S168" s="150">
        <v>0</v>
      </c>
      <c r="T168" s="151">
        <f t="shared" si="33"/>
        <v>0</v>
      </c>
      <c r="AR168" s="152" t="s">
        <v>259</v>
      </c>
      <c r="AT168" s="152" t="s">
        <v>319</v>
      </c>
      <c r="AU168" s="152" t="s">
        <v>87</v>
      </c>
      <c r="AY168" s="13" t="s">
        <v>317</v>
      </c>
      <c r="BE168" s="153">
        <f t="shared" si="34"/>
        <v>0</v>
      </c>
      <c r="BF168" s="153">
        <f t="shared" si="35"/>
        <v>0</v>
      </c>
      <c r="BG168" s="153">
        <f t="shared" si="36"/>
        <v>0</v>
      </c>
      <c r="BH168" s="153">
        <f t="shared" si="37"/>
        <v>0</v>
      </c>
      <c r="BI168" s="153">
        <f t="shared" si="38"/>
        <v>0</v>
      </c>
      <c r="BJ168" s="13" t="s">
        <v>87</v>
      </c>
      <c r="BK168" s="153">
        <f t="shared" si="39"/>
        <v>0</v>
      </c>
      <c r="BL168" s="13" t="s">
        <v>259</v>
      </c>
      <c r="BM168" s="152" t="s">
        <v>3976</v>
      </c>
    </row>
    <row r="169" spans="2:65" s="1" customFormat="1" ht="24.15" customHeight="1">
      <c r="B169" s="139"/>
      <c r="C169" s="154" t="s">
        <v>780</v>
      </c>
      <c r="D169" s="154" t="s">
        <v>353</v>
      </c>
      <c r="E169" s="155" t="s">
        <v>3977</v>
      </c>
      <c r="F169" s="156" t="s">
        <v>3978</v>
      </c>
      <c r="G169" s="157" t="s">
        <v>433</v>
      </c>
      <c r="H169" s="158">
        <v>20</v>
      </c>
      <c r="I169" s="159"/>
      <c r="J169" s="160">
        <f t="shared" si="30"/>
        <v>0</v>
      </c>
      <c r="K169" s="161"/>
      <c r="L169" s="162"/>
      <c r="M169" s="163" t="s">
        <v>1</v>
      </c>
      <c r="N169" s="164" t="s">
        <v>41</v>
      </c>
      <c r="P169" s="150">
        <f t="shared" si="31"/>
        <v>0</v>
      </c>
      <c r="Q169" s="150">
        <v>1.2999999999999999E-3</v>
      </c>
      <c r="R169" s="150">
        <f t="shared" si="32"/>
        <v>2.5999999999999999E-2</v>
      </c>
      <c r="S169" s="150">
        <v>0</v>
      </c>
      <c r="T169" s="151">
        <f t="shared" si="33"/>
        <v>0</v>
      </c>
      <c r="AR169" s="152" t="s">
        <v>271</v>
      </c>
      <c r="AT169" s="152" t="s">
        <v>353</v>
      </c>
      <c r="AU169" s="152" t="s">
        <v>87</v>
      </c>
      <c r="AY169" s="13" t="s">
        <v>317</v>
      </c>
      <c r="BE169" s="153">
        <f t="shared" si="34"/>
        <v>0</v>
      </c>
      <c r="BF169" s="153">
        <f t="shared" si="35"/>
        <v>0</v>
      </c>
      <c r="BG169" s="153">
        <f t="shared" si="36"/>
        <v>0</v>
      </c>
      <c r="BH169" s="153">
        <f t="shared" si="37"/>
        <v>0</v>
      </c>
      <c r="BI169" s="153">
        <f t="shared" si="38"/>
        <v>0</v>
      </c>
      <c r="BJ169" s="13" t="s">
        <v>87</v>
      </c>
      <c r="BK169" s="153">
        <f t="shared" si="39"/>
        <v>0</v>
      </c>
      <c r="BL169" s="13" t="s">
        <v>259</v>
      </c>
      <c r="BM169" s="152" t="s">
        <v>3979</v>
      </c>
    </row>
    <row r="170" spans="2:65" s="1" customFormat="1" ht="44.25" customHeight="1">
      <c r="B170" s="139"/>
      <c r="C170" s="154" t="s">
        <v>784</v>
      </c>
      <c r="D170" s="154" t="s">
        <v>353</v>
      </c>
      <c r="E170" s="155" t="s">
        <v>3980</v>
      </c>
      <c r="F170" s="156" t="s">
        <v>3981</v>
      </c>
      <c r="G170" s="157" t="s">
        <v>433</v>
      </c>
      <c r="H170" s="158">
        <v>20</v>
      </c>
      <c r="I170" s="159"/>
      <c r="J170" s="160">
        <f t="shared" si="30"/>
        <v>0</v>
      </c>
      <c r="K170" s="161"/>
      <c r="L170" s="162"/>
      <c r="M170" s="163" t="s">
        <v>1</v>
      </c>
      <c r="N170" s="164" t="s">
        <v>41</v>
      </c>
      <c r="P170" s="150">
        <f t="shared" si="31"/>
        <v>0</v>
      </c>
      <c r="Q170" s="150">
        <v>2.3300000000000001E-2</v>
      </c>
      <c r="R170" s="150">
        <f t="shared" si="32"/>
        <v>0.46600000000000003</v>
      </c>
      <c r="S170" s="150">
        <v>0</v>
      </c>
      <c r="T170" s="151">
        <f t="shared" si="33"/>
        <v>0</v>
      </c>
      <c r="AR170" s="152" t="s">
        <v>271</v>
      </c>
      <c r="AT170" s="152" t="s">
        <v>353</v>
      </c>
      <c r="AU170" s="152" t="s">
        <v>87</v>
      </c>
      <c r="AY170" s="13" t="s">
        <v>317</v>
      </c>
      <c r="BE170" s="153">
        <f t="shared" si="34"/>
        <v>0</v>
      </c>
      <c r="BF170" s="153">
        <f t="shared" si="35"/>
        <v>0</v>
      </c>
      <c r="BG170" s="153">
        <f t="shared" si="36"/>
        <v>0</v>
      </c>
      <c r="BH170" s="153">
        <f t="shared" si="37"/>
        <v>0</v>
      </c>
      <c r="BI170" s="153">
        <f t="shared" si="38"/>
        <v>0</v>
      </c>
      <c r="BJ170" s="13" t="s">
        <v>87</v>
      </c>
      <c r="BK170" s="153">
        <f t="shared" si="39"/>
        <v>0</v>
      </c>
      <c r="BL170" s="13" t="s">
        <v>259</v>
      </c>
      <c r="BM170" s="152" t="s">
        <v>3982</v>
      </c>
    </row>
    <row r="171" spans="2:65" s="1" customFormat="1" ht="33" customHeight="1">
      <c r="B171" s="139"/>
      <c r="C171" s="154" t="s">
        <v>788</v>
      </c>
      <c r="D171" s="154" t="s">
        <v>353</v>
      </c>
      <c r="E171" s="155" t="s">
        <v>3983</v>
      </c>
      <c r="F171" s="156" t="s">
        <v>3984</v>
      </c>
      <c r="G171" s="157" t="s">
        <v>433</v>
      </c>
      <c r="H171" s="158">
        <v>20</v>
      </c>
      <c r="I171" s="159"/>
      <c r="J171" s="160">
        <f t="shared" si="30"/>
        <v>0</v>
      </c>
      <c r="K171" s="161"/>
      <c r="L171" s="162"/>
      <c r="M171" s="163" t="s">
        <v>1</v>
      </c>
      <c r="N171" s="164" t="s">
        <v>41</v>
      </c>
      <c r="P171" s="150">
        <f t="shared" si="31"/>
        <v>0</v>
      </c>
      <c r="Q171" s="150">
        <v>0.123</v>
      </c>
      <c r="R171" s="150">
        <f t="shared" si="32"/>
        <v>2.46</v>
      </c>
      <c r="S171" s="150">
        <v>0</v>
      </c>
      <c r="T171" s="151">
        <f t="shared" si="33"/>
        <v>0</v>
      </c>
      <c r="AR171" s="152" t="s">
        <v>271</v>
      </c>
      <c r="AT171" s="152" t="s">
        <v>353</v>
      </c>
      <c r="AU171" s="152" t="s">
        <v>87</v>
      </c>
      <c r="AY171" s="13" t="s">
        <v>317</v>
      </c>
      <c r="BE171" s="153">
        <f t="shared" si="34"/>
        <v>0</v>
      </c>
      <c r="BF171" s="153">
        <f t="shared" si="35"/>
        <v>0</v>
      </c>
      <c r="BG171" s="153">
        <f t="shared" si="36"/>
        <v>0</v>
      </c>
      <c r="BH171" s="153">
        <f t="shared" si="37"/>
        <v>0</v>
      </c>
      <c r="BI171" s="153">
        <f t="shared" si="38"/>
        <v>0</v>
      </c>
      <c r="BJ171" s="13" t="s">
        <v>87</v>
      </c>
      <c r="BK171" s="153">
        <f t="shared" si="39"/>
        <v>0</v>
      </c>
      <c r="BL171" s="13" t="s">
        <v>259</v>
      </c>
      <c r="BM171" s="152" t="s">
        <v>3985</v>
      </c>
    </row>
    <row r="172" spans="2:65" s="11" customFormat="1" ht="22.8" customHeight="1">
      <c r="B172" s="127"/>
      <c r="D172" s="128" t="s">
        <v>74</v>
      </c>
      <c r="E172" s="137" t="s">
        <v>589</v>
      </c>
      <c r="F172" s="137" t="s">
        <v>2741</v>
      </c>
      <c r="I172" s="130"/>
      <c r="J172" s="138">
        <f>BK172</f>
        <v>0</v>
      </c>
      <c r="L172" s="127"/>
      <c r="M172" s="132"/>
      <c r="P172" s="133">
        <f>P173</f>
        <v>0</v>
      </c>
      <c r="R172" s="133">
        <f>R173</f>
        <v>0</v>
      </c>
      <c r="T172" s="134">
        <f>T173</f>
        <v>0</v>
      </c>
      <c r="AR172" s="128" t="s">
        <v>82</v>
      </c>
      <c r="AT172" s="135" t="s">
        <v>74</v>
      </c>
      <c r="AU172" s="135" t="s">
        <v>82</v>
      </c>
      <c r="AY172" s="128" t="s">
        <v>317</v>
      </c>
      <c r="BK172" s="136">
        <f>BK173</f>
        <v>0</v>
      </c>
    </row>
    <row r="173" spans="2:65" s="1" customFormat="1" ht="33" customHeight="1">
      <c r="B173" s="139"/>
      <c r="C173" s="140" t="s">
        <v>792</v>
      </c>
      <c r="D173" s="140" t="s">
        <v>319</v>
      </c>
      <c r="E173" s="141" t="s">
        <v>3986</v>
      </c>
      <c r="F173" s="142" t="s">
        <v>3987</v>
      </c>
      <c r="G173" s="143" t="s">
        <v>356</v>
      </c>
      <c r="H173" s="144">
        <v>3870.9870000000001</v>
      </c>
      <c r="I173" s="145"/>
      <c r="J173" s="146">
        <f>ROUND(I173*H173,2)</f>
        <v>0</v>
      </c>
      <c r="K173" s="147"/>
      <c r="L173" s="28"/>
      <c r="M173" s="148" t="s">
        <v>1</v>
      </c>
      <c r="N173" s="149" t="s">
        <v>41</v>
      </c>
      <c r="P173" s="150">
        <f>O173*H173</f>
        <v>0</v>
      </c>
      <c r="Q173" s="150">
        <v>0</v>
      </c>
      <c r="R173" s="150">
        <f>Q173*H173</f>
        <v>0</v>
      </c>
      <c r="S173" s="150">
        <v>0</v>
      </c>
      <c r="T173" s="151">
        <f>S173*H173</f>
        <v>0</v>
      </c>
      <c r="AR173" s="152" t="s">
        <v>259</v>
      </c>
      <c r="AT173" s="152" t="s">
        <v>319</v>
      </c>
      <c r="AU173" s="152" t="s">
        <v>87</v>
      </c>
      <c r="AY173" s="13" t="s">
        <v>317</v>
      </c>
      <c r="BE173" s="153">
        <f>IF(N173="základná",J173,0)</f>
        <v>0</v>
      </c>
      <c r="BF173" s="153">
        <f>IF(N173="znížená",J173,0)</f>
        <v>0</v>
      </c>
      <c r="BG173" s="153">
        <f>IF(N173="zákl. prenesená",J173,0)</f>
        <v>0</v>
      </c>
      <c r="BH173" s="153">
        <f>IF(N173="zníž. prenesená",J173,0)</f>
        <v>0</v>
      </c>
      <c r="BI173" s="153">
        <f>IF(N173="nulová",J173,0)</f>
        <v>0</v>
      </c>
      <c r="BJ173" s="13" t="s">
        <v>87</v>
      </c>
      <c r="BK173" s="153">
        <f>ROUND(I173*H173,2)</f>
        <v>0</v>
      </c>
      <c r="BL173" s="13" t="s">
        <v>259</v>
      </c>
      <c r="BM173" s="152" t="s">
        <v>3988</v>
      </c>
    </row>
    <row r="174" spans="2:65" s="11" customFormat="1" ht="25.95" customHeight="1">
      <c r="B174" s="127"/>
      <c r="D174" s="128" t="s">
        <v>74</v>
      </c>
      <c r="E174" s="129" t="s">
        <v>889</v>
      </c>
      <c r="F174" s="129" t="s">
        <v>890</v>
      </c>
      <c r="I174" s="130"/>
      <c r="J174" s="131">
        <f>BK174</f>
        <v>0</v>
      </c>
      <c r="L174" s="127"/>
      <c r="M174" s="132"/>
      <c r="P174" s="133">
        <f>SUM(P175:P179)</f>
        <v>0</v>
      </c>
      <c r="R174" s="133">
        <f>SUM(R175:R179)</f>
        <v>0</v>
      </c>
      <c r="T174" s="134">
        <f>SUM(T175:T179)</f>
        <v>0</v>
      </c>
      <c r="AR174" s="128" t="s">
        <v>259</v>
      </c>
      <c r="AT174" s="135" t="s">
        <v>74</v>
      </c>
      <c r="AU174" s="135" t="s">
        <v>75</v>
      </c>
      <c r="AY174" s="128" t="s">
        <v>317</v>
      </c>
      <c r="BK174" s="136">
        <f>SUM(BK175:BK179)</f>
        <v>0</v>
      </c>
    </row>
    <row r="175" spans="2:65" s="1" customFormat="1" ht="16.5" customHeight="1">
      <c r="B175" s="139"/>
      <c r="C175" s="154" t="s">
        <v>796</v>
      </c>
      <c r="D175" s="154" t="s">
        <v>353</v>
      </c>
      <c r="E175" s="155" t="s">
        <v>3989</v>
      </c>
      <c r="F175" s="156" t="s">
        <v>3990</v>
      </c>
      <c r="G175" s="157" t="s">
        <v>440</v>
      </c>
      <c r="H175" s="158">
        <v>1</v>
      </c>
      <c r="I175" s="159"/>
      <c r="J175" s="160">
        <f>ROUND(I175*H175,2)</f>
        <v>0</v>
      </c>
      <c r="K175" s="161"/>
      <c r="L175" s="162"/>
      <c r="M175" s="163" t="s">
        <v>1</v>
      </c>
      <c r="N175" s="164" t="s">
        <v>41</v>
      </c>
      <c r="P175" s="150">
        <f>O175*H175</f>
        <v>0</v>
      </c>
      <c r="Q175" s="150">
        <v>0</v>
      </c>
      <c r="R175" s="150">
        <f>Q175*H175</f>
        <v>0</v>
      </c>
      <c r="S175" s="150">
        <v>0</v>
      </c>
      <c r="T175" s="151">
        <f>S175*H175</f>
        <v>0</v>
      </c>
      <c r="AR175" s="152" t="s">
        <v>894</v>
      </c>
      <c r="AT175" s="152" t="s">
        <v>353</v>
      </c>
      <c r="AU175" s="152" t="s">
        <v>82</v>
      </c>
      <c r="AY175" s="13" t="s">
        <v>317</v>
      </c>
      <c r="BE175" s="153">
        <f>IF(N175="základná",J175,0)</f>
        <v>0</v>
      </c>
      <c r="BF175" s="153">
        <f>IF(N175="znížená",J175,0)</f>
        <v>0</v>
      </c>
      <c r="BG175" s="153">
        <f>IF(N175="zákl. prenesená",J175,0)</f>
        <v>0</v>
      </c>
      <c r="BH175" s="153">
        <f>IF(N175="zníž. prenesená",J175,0)</f>
        <v>0</v>
      </c>
      <c r="BI175" s="153">
        <f>IF(N175="nulová",J175,0)</f>
        <v>0</v>
      </c>
      <c r="BJ175" s="13" t="s">
        <v>87</v>
      </c>
      <c r="BK175" s="153">
        <f>ROUND(I175*H175,2)</f>
        <v>0</v>
      </c>
      <c r="BL175" s="13" t="s">
        <v>894</v>
      </c>
      <c r="BM175" s="152" t="s">
        <v>3991</v>
      </c>
    </row>
    <row r="176" spans="2:65" s="1" customFormat="1" ht="16.5" customHeight="1">
      <c r="B176" s="139"/>
      <c r="C176" s="154" t="s">
        <v>800</v>
      </c>
      <c r="D176" s="154" t="s">
        <v>353</v>
      </c>
      <c r="E176" s="155" t="s">
        <v>3992</v>
      </c>
      <c r="F176" s="156" t="s">
        <v>3993</v>
      </c>
      <c r="G176" s="157" t="s">
        <v>440</v>
      </c>
      <c r="H176" s="158">
        <v>1</v>
      </c>
      <c r="I176" s="159"/>
      <c r="J176" s="160">
        <f>ROUND(I176*H176,2)</f>
        <v>0</v>
      </c>
      <c r="K176" s="161"/>
      <c r="L176" s="162"/>
      <c r="M176" s="163" t="s">
        <v>1</v>
      </c>
      <c r="N176" s="164" t="s">
        <v>41</v>
      </c>
      <c r="P176" s="150">
        <f>O176*H176</f>
        <v>0</v>
      </c>
      <c r="Q176" s="150">
        <v>0</v>
      </c>
      <c r="R176" s="150">
        <f>Q176*H176</f>
        <v>0</v>
      </c>
      <c r="S176" s="150">
        <v>0</v>
      </c>
      <c r="T176" s="151">
        <f>S176*H176</f>
        <v>0</v>
      </c>
      <c r="AR176" s="152" t="s">
        <v>894</v>
      </c>
      <c r="AT176" s="152" t="s">
        <v>353</v>
      </c>
      <c r="AU176" s="152" t="s">
        <v>82</v>
      </c>
      <c r="AY176" s="13" t="s">
        <v>317</v>
      </c>
      <c r="BE176" s="153">
        <f>IF(N176="základná",J176,0)</f>
        <v>0</v>
      </c>
      <c r="BF176" s="153">
        <f>IF(N176="znížená",J176,0)</f>
        <v>0</v>
      </c>
      <c r="BG176" s="153">
        <f>IF(N176="zákl. prenesená",J176,0)</f>
        <v>0</v>
      </c>
      <c r="BH176" s="153">
        <f>IF(N176="zníž. prenesená",J176,0)</f>
        <v>0</v>
      </c>
      <c r="BI176" s="153">
        <f>IF(N176="nulová",J176,0)</f>
        <v>0</v>
      </c>
      <c r="BJ176" s="13" t="s">
        <v>87</v>
      </c>
      <c r="BK176" s="153">
        <f>ROUND(I176*H176,2)</f>
        <v>0</v>
      </c>
      <c r="BL176" s="13" t="s">
        <v>894</v>
      </c>
      <c r="BM176" s="152" t="s">
        <v>3994</v>
      </c>
    </row>
    <row r="177" spans="2:65" s="1" customFormat="1" ht="16.5" customHeight="1">
      <c r="B177" s="139"/>
      <c r="C177" s="154" t="s">
        <v>804</v>
      </c>
      <c r="D177" s="154" t="s">
        <v>353</v>
      </c>
      <c r="E177" s="155" t="s">
        <v>3995</v>
      </c>
      <c r="F177" s="156" t="s">
        <v>3996</v>
      </c>
      <c r="G177" s="157" t="s">
        <v>440</v>
      </c>
      <c r="H177" s="158">
        <v>1</v>
      </c>
      <c r="I177" s="159"/>
      <c r="J177" s="160">
        <f>ROUND(I177*H177,2)</f>
        <v>0</v>
      </c>
      <c r="K177" s="161"/>
      <c r="L177" s="162"/>
      <c r="M177" s="163" t="s">
        <v>1</v>
      </c>
      <c r="N177" s="164" t="s">
        <v>41</v>
      </c>
      <c r="P177" s="150">
        <f>O177*H177</f>
        <v>0</v>
      </c>
      <c r="Q177" s="150">
        <v>0</v>
      </c>
      <c r="R177" s="150">
        <f>Q177*H177</f>
        <v>0</v>
      </c>
      <c r="S177" s="150">
        <v>0</v>
      </c>
      <c r="T177" s="151">
        <f>S177*H177</f>
        <v>0</v>
      </c>
      <c r="AR177" s="152" t="s">
        <v>894</v>
      </c>
      <c r="AT177" s="152" t="s">
        <v>353</v>
      </c>
      <c r="AU177" s="152" t="s">
        <v>82</v>
      </c>
      <c r="AY177" s="13" t="s">
        <v>317</v>
      </c>
      <c r="BE177" s="153">
        <f>IF(N177="základná",J177,0)</f>
        <v>0</v>
      </c>
      <c r="BF177" s="153">
        <f>IF(N177="znížená",J177,0)</f>
        <v>0</v>
      </c>
      <c r="BG177" s="153">
        <f>IF(N177="zákl. prenesená",J177,0)</f>
        <v>0</v>
      </c>
      <c r="BH177" s="153">
        <f>IF(N177="zníž. prenesená",J177,0)</f>
        <v>0</v>
      </c>
      <c r="BI177" s="153">
        <f>IF(N177="nulová",J177,0)</f>
        <v>0</v>
      </c>
      <c r="BJ177" s="13" t="s">
        <v>87</v>
      </c>
      <c r="BK177" s="153">
        <f>ROUND(I177*H177,2)</f>
        <v>0</v>
      </c>
      <c r="BL177" s="13" t="s">
        <v>894</v>
      </c>
      <c r="BM177" s="152" t="s">
        <v>3997</v>
      </c>
    </row>
    <row r="178" spans="2:65" s="1" customFormat="1" ht="16.5" customHeight="1">
      <c r="B178" s="139"/>
      <c r="C178" s="154" t="s">
        <v>808</v>
      </c>
      <c r="D178" s="154" t="s">
        <v>353</v>
      </c>
      <c r="E178" s="155" t="s">
        <v>3998</v>
      </c>
      <c r="F178" s="156" t="s">
        <v>3999</v>
      </c>
      <c r="G178" s="157" t="s">
        <v>440</v>
      </c>
      <c r="H178" s="158">
        <v>1</v>
      </c>
      <c r="I178" s="159"/>
      <c r="J178" s="160">
        <f>ROUND(I178*H178,2)</f>
        <v>0</v>
      </c>
      <c r="K178" s="161"/>
      <c r="L178" s="162"/>
      <c r="M178" s="163" t="s">
        <v>1</v>
      </c>
      <c r="N178" s="164" t="s">
        <v>41</v>
      </c>
      <c r="P178" s="150">
        <f>O178*H178</f>
        <v>0</v>
      </c>
      <c r="Q178" s="150">
        <v>0</v>
      </c>
      <c r="R178" s="150">
        <f>Q178*H178</f>
        <v>0</v>
      </c>
      <c r="S178" s="150">
        <v>0</v>
      </c>
      <c r="T178" s="151">
        <f>S178*H178</f>
        <v>0</v>
      </c>
      <c r="AR178" s="152" t="s">
        <v>894</v>
      </c>
      <c r="AT178" s="152" t="s">
        <v>353</v>
      </c>
      <c r="AU178" s="152" t="s">
        <v>82</v>
      </c>
      <c r="AY178" s="13" t="s">
        <v>317</v>
      </c>
      <c r="BE178" s="153">
        <f>IF(N178="základná",J178,0)</f>
        <v>0</v>
      </c>
      <c r="BF178" s="153">
        <f>IF(N178="znížená",J178,0)</f>
        <v>0</v>
      </c>
      <c r="BG178" s="153">
        <f>IF(N178="zákl. prenesená",J178,0)</f>
        <v>0</v>
      </c>
      <c r="BH178" s="153">
        <f>IF(N178="zníž. prenesená",J178,0)</f>
        <v>0</v>
      </c>
      <c r="BI178" s="153">
        <f>IF(N178="nulová",J178,0)</f>
        <v>0</v>
      </c>
      <c r="BJ178" s="13" t="s">
        <v>87</v>
      </c>
      <c r="BK178" s="153">
        <f>ROUND(I178*H178,2)</f>
        <v>0</v>
      </c>
      <c r="BL178" s="13" t="s">
        <v>894</v>
      </c>
      <c r="BM178" s="152" t="s">
        <v>4000</v>
      </c>
    </row>
    <row r="179" spans="2:65" s="1" customFormat="1" ht="16.5" customHeight="1">
      <c r="B179" s="139"/>
      <c r="C179" s="154" t="s">
        <v>812</v>
      </c>
      <c r="D179" s="154" t="s">
        <v>353</v>
      </c>
      <c r="E179" s="155" t="s">
        <v>4001</v>
      </c>
      <c r="F179" s="156" t="s">
        <v>4002</v>
      </c>
      <c r="G179" s="157" t="s">
        <v>440</v>
      </c>
      <c r="H179" s="158">
        <v>1</v>
      </c>
      <c r="I179" s="159"/>
      <c r="J179" s="160">
        <f>ROUND(I179*H179,2)</f>
        <v>0</v>
      </c>
      <c r="K179" s="161"/>
      <c r="L179" s="162"/>
      <c r="M179" s="174" t="s">
        <v>1</v>
      </c>
      <c r="N179" s="175" t="s">
        <v>41</v>
      </c>
      <c r="O179" s="167"/>
      <c r="P179" s="168">
        <f>O179*H179</f>
        <v>0</v>
      </c>
      <c r="Q179" s="168">
        <v>0</v>
      </c>
      <c r="R179" s="168">
        <f>Q179*H179</f>
        <v>0</v>
      </c>
      <c r="S179" s="168">
        <v>0</v>
      </c>
      <c r="T179" s="169">
        <f>S179*H179</f>
        <v>0</v>
      </c>
      <c r="AR179" s="152" t="s">
        <v>894</v>
      </c>
      <c r="AT179" s="152" t="s">
        <v>353</v>
      </c>
      <c r="AU179" s="152" t="s">
        <v>82</v>
      </c>
      <c r="AY179" s="13" t="s">
        <v>317</v>
      </c>
      <c r="BE179" s="153">
        <f>IF(N179="základná",J179,0)</f>
        <v>0</v>
      </c>
      <c r="BF179" s="153">
        <f>IF(N179="znížená",J179,0)</f>
        <v>0</v>
      </c>
      <c r="BG179" s="153">
        <f>IF(N179="zákl. prenesená",J179,0)</f>
        <v>0</v>
      </c>
      <c r="BH179" s="153">
        <f>IF(N179="zníž. prenesená",J179,0)</f>
        <v>0</v>
      </c>
      <c r="BI179" s="153">
        <f>IF(N179="nulová",J179,0)</f>
        <v>0</v>
      </c>
      <c r="BJ179" s="13" t="s">
        <v>87</v>
      </c>
      <c r="BK179" s="153">
        <f>ROUND(I179*H179,2)</f>
        <v>0</v>
      </c>
      <c r="BL179" s="13" t="s">
        <v>894</v>
      </c>
      <c r="BM179" s="152" t="s">
        <v>4003</v>
      </c>
    </row>
    <row r="180" spans="2:65" s="1" customFormat="1" ht="6.9" customHeight="1">
      <c r="B180" s="43"/>
      <c r="C180" s="44"/>
      <c r="D180" s="44"/>
      <c r="E180" s="44"/>
      <c r="F180" s="44"/>
      <c r="G180" s="44"/>
      <c r="H180" s="44"/>
      <c r="I180" s="44"/>
      <c r="J180" s="44"/>
      <c r="K180" s="44"/>
      <c r="L180" s="28"/>
    </row>
  </sheetData>
  <autoFilter ref="C130:K179" xr:uid="{00000000-0009-0000-0000-000016000000}"/>
  <mergeCells count="15">
    <mergeCell ref="E117:H117"/>
    <mergeCell ref="E121:H121"/>
    <mergeCell ref="E119:H119"/>
    <mergeCell ref="E123:H123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2:BM178"/>
  <sheetViews>
    <sheetView showGridLines="0" topLeftCell="A118" workbookViewId="0">
      <selection activeCell="X128" sqref="X128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01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3" t="s">
        <v>176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" customHeight="1">
      <c r="B4" s="16"/>
      <c r="D4" s="17" t="s">
        <v>286</v>
      </c>
      <c r="L4" s="16"/>
      <c r="M4" s="92" t="s">
        <v>9</v>
      </c>
      <c r="AT4" s="13" t="s">
        <v>3</v>
      </c>
    </row>
    <row r="5" spans="2:46" ht="6.9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226" t="str">
        <f>'Rekapitulácia stavby'!K6</f>
        <v>Archeoskanzen Bojná</v>
      </c>
      <c r="F7" s="227"/>
      <c r="G7" s="227"/>
      <c r="H7" s="227"/>
      <c r="L7" s="16"/>
    </row>
    <row r="8" spans="2:46" ht="13.2">
      <c r="B8" s="16"/>
      <c r="D8" s="23" t="s">
        <v>287</v>
      </c>
      <c r="L8" s="16"/>
    </row>
    <row r="9" spans="2:46" ht="16.5" customHeight="1">
      <c r="B9" s="16"/>
      <c r="E9" s="226" t="s">
        <v>3743</v>
      </c>
      <c r="F9" s="183"/>
      <c r="G9" s="183"/>
      <c r="H9" s="183"/>
      <c r="L9" s="16"/>
    </row>
    <row r="10" spans="2:46" ht="12" customHeight="1">
      <c r="B10" s="16"/>
      <c r="D10" s="23" t="s">
        <v>289</v>
      </c>
      <c r="L10" s="16"/>
    </row>
    <row r="11" spans="2:46" s="1" customFormat="1" ht="16.5" customHeight="1">
      <c r="B11" s="28"/>
      <c r="E11" s="221" t="s">
        <v>3901</v>
      </c>
      <c r="F11" s="228"/>
      <c r="G11" s="228"/>
      <c r="H11" s="228"/>
      <c r="L11" s="28"/>
    </row>
    <row r="12" spans="2:46" s="1" customFormat="1" ht="12" customHeight="1">
      <c r="B12" s="28"/>
      <c r="D12" s="23" t="s">
        <v>291</v>
      </c>
      <c r="L12" s="28"/>
    </row>
    <row r="13" spans="2:46" s="1" customFormat="1" ht="16.5" customHeight="1">
      <c r="B13" s="28"/>
      <c r="E13" s="208" t="s">
        <v>4004</v>
      </c>
      <c r="F13" s="228"/>
      <c r="G13" s="228"/>
      <c r="H13" s="228"/>
      <c r="L13" s="28"/>
    </row>
    <row r="14" spans="2:46" s="1" customFormat="1" ht="10.199999999999999">
      <c r="B14" s="28"/>
      <c r="L14" s="28"/>
    </row>
    <row r="15" spans="2:46" s="1" customFormat="1" ht="12" customHeight="1">
      <c r="B15" s="28"/>
      <c r="D15" s="23" t="s">
        <v>17</v>
      </c>
      <c r="F15" s="21" t="s">
        <v>1</v>
      </c>
      <c r="I15" s="23" t="s">
        <v>18</v>
      </c>
      <c r="J15" s="21" t="s">
        <v>1</v>
      </c>
      <c r="L15" s="28"/>
    </row>
    <row r="16" spans="2:46" s="1" customFormat="1" ht="12" customHeight="1">
      <c r="B16" s="28"/>
      <c r="D16" s="23" t="s">
        <v>19</v>
      </c>
      <c r="F16" s="21" t="s">
        <v>20</v>
      </c>
      <c r="I16" s="23" t="s">
        <v>21</v>
      </c>
      <c r="J16" s="51" t="str">
        <f>'Rekapitulácia stavby'!AN8</f>
        <v>19. 6. 2024</v>
      </c>
      <c r="L16" s="28"/>
    </row>
    <row r="17" spans="2:12" s="1" customFormat="1" ht="10.8" customHeight="1">
      <c r="B17" s="28"/>
      <c r="L17" s="28"/>
    </row>
    <row r="18" spans="2:12" s="1" customFormat="1" ht="12" customHeight="1">
      <c r="B18" s="28"/>
      <c r="D18" s="23" t="s">
        <v>23</v>
      </c>
      <c r="I18" s="23" t="s">
        <v>24</v>
      </c>
      <c r="J18" s="21" t="s">
        <v>1</v>
      </c>
      <c r="L18" s="28"/>
    </row>
    <row r="19" spans="2:12" s="1" customFormat="1" ht="18" customHeight="1">
      <c r="B19" s="28"/>
      <c r="E19" s="21" t="s">
        <v>25</v>
      </c>
      <c r="I19" s="23" t="s">
        <v>26</v>
      </c>
      <c r="J19" s="21" t="s">
        <v>1</v>
      </c>
      <c r="L19" s="28"/>
    </row>
    <row r="20" spans="2:12" s="1" customFormat="1" ht="6.9" customHeight="1">
      <c r="B20" s="28"/>
      <c r="L20" s="28"/>
    </row>
    <row r="21" spans="2:12" s="1" customFormat="1" ht="12" customHeight="1">
      <c r="B21" s="28"/>
      <c r="D21" s="23" t="s">
        <v>27</v>
      </c>
      <c r="I21" s="23" t="s">
        <v>24</v>
      </c>
      <c r="J21" s="24" t="str">
        <f>'Rekapitulácia stavby'!AN13</f>
        <v>Vyplň údaj</v>
      </c>
      <c r="L21" s="28"/>
    </row>
    <row r="22" spans="2:12" s="1" customFormat="1" ht="18" customHeight="1">
      <c r="B22" s="28"/>
      <c r="E22" s="229" t="str">
        <f>'Rekapitulácia stavby'!E14</f>
        <v>Vyplň údaj</v>
      </c>
      <c r="F22" s="182"/>
      <c r="G22" s="182"/>
      <c r="H22" s="182"/>
      <c r="I22" s="23" t="s">
        <v>26</v>
      </c>
      <c r="J22" s="24" t="str">
        <f>'Rekapitulácia stavby'!AN14</f>
        <v>Vyplň údaj</v>
      </c>
      <c r="L22" s="28"/>
    </row>
    <row r="23" spans="2:12" s="1" customFormat="1" ht="6.9" customHeight="1">
      <c r="B23" s="28"/>
      <c r="L23" s="28"/>
    </row>
    <row r="24" spans="2:12" s="1" customFormat="1" ht="12" customHeight="1">
      <c r="B24" s="28"/>
      <c r="D24" s="23" t="s">
        <v>29</v>
      </c>
      <c r="I24" s="23" t="s">
        <v>24</v>
      </c>
      <c r="J24" s="21" t="s">
        <v>1</v>
      </c>
      <c r="L24" s="28"/>
    </row>
    <row r="25" spans="2:12" s="1" customFormat="1" ht="18" customHeight="1">
      <c r="B25" s="28"/>
      <c r="E25" s="21" t="s">
        <v>30</v>
      </c>
      <c r="I25" s="23" t="s">
        <v>26</v>
      </c>
      <c r="J25" s="21" t="s">
        <v>1</v>
      </c>
      <c r="L25" s="28"/>
    </row>
    <row r="26" spans="2:12" s="1" customFormat="1" ht="6.9" customHeight="1">
      <c r="B26" s="28"/>
      <c r="L26" s="28"/>
    </row>
    <row r="27" spans="2:12" s="1" customFormat="1" ht="12" customHeight="1">
      <c r="B27" s="28"/>
      <c r="D27" s="23" t="s">
        <v>32</v>
      </c>
      <c r="I27" s="23" t="s">
        <v>24</v>
      </c>
      <c r="J27" s="21" t="s">
        <v>1</v>
      </c>
      <c r="L27" s="28"/>
    </row>
    <row r="28" spans="2:12" s="1" customFormat="1" ht="18" customHeight="1">
      <c r="B28" s="28"/>
      <c r="E28" s="21" t="s">
        <v>30</v>
      </c>
      <c r="I28" s="23" t="s">
        <v>26</v>
      </c>
      <c r="J28" s="21" t="s">
        <v>1</v>
      </c>
      <c r="L28" s="28"/>
    </row>
    <row r="29" spans="2:12" s="1" customFormat="1" ht="6.9" customHeight="1">
      <c r="B29" s="28"/>
      <c r="L29" s="28"/>
    </row>
    <row r="30" spans="2:12" s="1" customFormat="1" ht="12" customHeight="1">
      <c r="B30" s="28"/>
      <c r="D30" s="23" t="s">
        <v>33</v>
      </c>
      <c r="L30" s="28"/>
    </row>
    <row r="31" spans="2:12" s="7" customFormat="1" ht="16.5" customHeight="1">
      <c r="B31" s="93"/>
      <c r="E31" s="187" t="s">
        <v>1</v>
      </c>
      <c r="F31" s="187"/>
      <c r="G31" s="187"/>
      <c r="H31" s="187"/>
      <c r="L31" s="93"/>
    </row>
    <row r="32" spans="2:12" s="1" customFormat="1" ht="6.9" customHeight="1">
      <c r="B32" s="28"/>
      <c r="L32" s="28"/>
    </row>
    <row r="33" spans="2:12" s="1" customFormat="1" ht="6.9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35" customHeight="1">
      <c r="B34" s="28"/>
      <c r="D34" s="94" t="s">
        <v>35</v>
      </c>
      <c r="J34" s="65">
        <f>ROUND(J129, 2)</f>
        <v>0</v>
      </c>
      <c r="L34" s="28"/>
    </row>
    <row r="35" spans="2:12" s="1" customFormat="1" ht="6.9" customHeight="1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4" customHeight="1">
      <c r="B36" s="28"/>
      <c r="F36" s="31" t="s">
        <v>37</v>
      </c>
      <c r="I36" s="31" t="s">
        <v>36</v>
      </c>
      <c r="J36" s="31" t="s">
        <v>38</v>
      </c>
      <c r="L36" s="28"/>
    </row>
    <row r="37" spans="2:12" s="1" customFormat="1" ht="14.4" customHeight="1">
      <c r="B37" s="28"/>
      <c r="D37" s="54" t="s">
        <v>39</v>
      </c>
      <c r="E37" s="33" t="s">
        <v>40</v>
      </c>
      <c r="F37" s="95">
        <f>ROUND((SUM(BE129:BE177)),  2)</f>
        <v>0</v>
      </c>
      <c r="G37" s="96"/>
      <c r="H37" s="96"/>
      <c r="I37" s="97">
        <v>0.2</v>
      </c>
      <c r="J37" s="95">
        <f>ROUND(((SUM(BE129:BE177))*I37),  2)</f>
        <v>0</v>
      </c>
      <c r="L37" s="28"/>
    </row>
    <row r="38" spans="2:12" s="1" customFormat="1" ht="14.4" customHeight="1">
      <c r="B38" s="28"/>
      <c r="E38" s="33" t="s">
        <v>41</v>
      </c>
      <c r="F38" s="95">
        <f>ROUND((SUM(BF129:BF177)),  2)</f>
        <v>0</v>
      </c>
      <c r="G38" s="96"/>
      <c r="H38" s="96"/>
      <c r="I38" s="97">
        <v>0.2</v>
      </c>
      <c r="J38" s="95">
        <f>ROUND(((SUM(BF129:BF177))*I38),  2)</f>
        <v>0</v>
      </c>
      <c r="L38" s="28"/>
    </row>
    <row r="39" spans="2:12" s="1" customFormat="1" ht="14.4" hidden="1" customHeight="1">
      <c r="B39" s="28"/>
      <c r="E39" s="23" t="s">
        <v>42</v>
      </c>
      <c r="F39" s="84">
        <f>ROUND((SUM(BG129:BG177)),  2)</f>
        <v>0</v>
      </c>
      <c r="I39" s="98">
        <v>0.2</v>
      </c>
      <c r="J39" s="84">
        <f>0</f>
        <v>0</v>
      </c>
      <c r="L39" s="28"/>
    </row>
    <row r="40" spans="2:12" s="1" customFormat="1" ht="14.4" hidden="1" customHeight="1">
      <c r="B40" s="28"/>
      <c r="E40" s="23" t="s">
        <v>43</v>
      </c>
      <c r="F40" s="84">
        <f>ROUND((SUM(BH129:BH177)),  2)</f>
        <v>0</v>
      </c>
      <c r="I40" s="98">
        <v>0.2</v>
      </c>
      <c r="J40" s="84">
        <f>0</f>
        <v>0</v>
      </c>
      <c r="L40" s="28"/>
    </row>
    <row r="41" spans="2:12" s="1" customFormat="1" ht="14.4" hidden="1" customHeight="1">
      <c r="B41" s="28"/>
      <c r="E41" s="33" t="s">
        <v>44</v>
      </c>
      <c r="F41" s="95">
        <f>ROUND((SUM(BI129:BI177)),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6.9" customHeight="1">
      <c r="B42" s="28"/>
      <c r="L42" s="28"/>
    </row>
    <row r="43" spans="2:12" s="1" customFormat="1" ht="25.35" customHeight="1">
      <c r="B43" s="28"/>
      <c r="C43" s="99"/>
      <c r="D43" s="100" t="s">
        <v>45</v>
      </c>
      <c r="E43" s="56"/>
      <c r="F43" s="56"/>
      <c r="G43" s="101" t="s">
        <v>46</v>
      </c>
      <c r="H43" s="102" t="s">
        <v>47</v>
      </c>
      <c r="I43" s="56"/>
      <c r="J43" s="103">
        <f>SUM(J34:J41)</f>
        <v>0</v>
      </c>
      <c r="K43" s="104"/>
      <c r="L43" s="28"/>
    </row>
    <row r="44" spans="2:12" s="1" customFormat="1" ht="14.4" customHeight="1">
      <c r="B44" s="28"/>
      <c r="L44" s="28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ht="10.199999999999999">
      <c r="B51" s="16"/>
      <c r="L51" s="16"/>
    </row>
    <row r="52" spans="2:12" ht="10.199999999999999">
      <c r="B52" s="16"/>
      <c r="L52" s="16"/>
    </row>
    <row r="53" spans="2:12" ht="10.199999999999999">
      <c r="B53" s="16"/>
      <c r="L53" s="16"/>
    </row>
    <row r="54" spans="2:12" ht="10.199999999999999">
      <c r="B54" s="16"/>
      <c r="L54" s="16"/>
    </row>
    <row r="55" spans="2:12" ht="10.199999999999999">
      <c r="B55" s="16"/>
      <c r="L55" s="16"/>
    </row>
    <row r="56" spans="2:12" ht="10.199999999999999">
      <c r="B56" s="16"/>
      <c r="L56" s="16"/>
    </row>
    <row r="57" spans="2:12" ht="10.199999999999999">
      <c r="B57" s="16"/>
      <c r="L57" s="16"/>
    </row>
    <row r="58" spans="2:12" ht="10.199999999999999">
      <c r="B58" s="16"/>
      <c r="L58" s="16"/>
    </row>
    <row r="59" spans="2:12" ht="10.199999999999999">
      <c r="B59" s="16"/>
      <c r="L59" s="16"/>
    </row>
    <row r="60" spans="2:12" ht="10.199999999999999">
      <c r="B60" s="16"/>
      <c r="L60" s="16"/>
    </row>
    <row r="61" spans="2:12" s="1" customFormat="1" ht="13.2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ht="10.199999999999999">
      <c r="B62" s="16"/>
      <c r="L62" s="16"/>
    </row>
    <row r="63" spans="2:12" ht="10.199999999999999">
      <c r="B63" s="16"/>
      <c r="L63" s="16"/>
    </row>
    <row r="64" spans="2:12" ht="10.199999999999999">
      <c r="B64" s="16"/>
      <c r="L64" s="16"/>
    </row>
    <row r="65" spans="2:12" s="1" customFormat="1" ht="13.2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ht="10.199999999999999">
      <c r="B66" s="16"/>
      <c r="L66" s="16"/>
    </row>
    <row r="67" spans="2:12" ht="10.199999999999999">
      <c r="B67" s="16"/>
      <c r="L67" s="16"/>
    </row>
    <row r="68" spans="2:12" ht="10.199999999999999">
      <c r="B68" s="16"/>
      <c r="L68" s="16"/>
    </row>
    <row r="69" spans="2:12" ht="10.199999999999999">
      <c r="B69" s="16"/>
      <c r="L69" s="16"/>
    </row>
    <row r="70" spans="2:12" ht="10.199999999999999">
      <c r="B70" s="16"/>
      <c r="L70" s="16"/>
    </row>
    <row r="71" spans="2:12" ht="10.199999999999999">
      <c r="B71" s="16"/>
      <c r="L71" s="16"/>
    </row>
    <row r="72" spans="2:12" ht="10.199999999999999">
      <c r="B72" s="16"/>
      <c r="L72" s="16"/>
    </row>
    <row r="73" spans="2:12" ht="10.199999999999999">
      <c r="B73" s="16"/>
      <c r="L73" s="16"/>
    </row>
    <row r="74" spans="2:12" ht="10.199999999999999">
      <c r="B74" s="16"/>
      <c r="L74" s="16"/>
    </row>
    <row r="75" spans="2:12" ht="10.199999999999999">
      <c r="B75" s="16"/>
      <c r="L75" s="16"/>
    </row>
    <row r="76" spans="2:12" s="1" customFormat="1" ht="13.2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" customHeight="1">
      <c r="B82" s="28"/>
      <c r="C82" s="17" t="s">
        <v>293</v>
      </c>
      <c r="L82" s="28"/>
    </row>
    <row r="83" spans="2:12" s="1" customFormat="1" ht="6.9" customHeight="1">
      <c r="B83" s="28"/>
      <c r="L83" s="28"/>
    </row>
    <row r="84" spans="2:12" s="1" customFormat="1" ht="12" customHeight="1">
      <c r="B84" s="28"/>
      <c r="C84" s="23" t="s">
        <v>15</v>
      </c>
      <c r="L84" s="28"/>
    </row>
    <row r="85" spans="2:12" s="1" customFormat="1" ht="16.5" customHeight="1">
      <c r="B85" s="28"/>
      <c r="E85" s="226" t="str">
        <f>E7</f>
        <v>Archeoskanzen Bojná</v>
      </c>
      <c r="F85" s="227"/>
      <c r="G85" s="227"/>
      <c r="H85" s="227"/>
      <c r="L85" s="28"/>
    </row>
    <row r="86" spans="2:12" ht="12" customHeight="1">
      <c r="B86" s="16"/>
      <c r="C86" s="23" t="s">
        <v>287</v>
      </c>
      <c r="L86" s="16"/>
    </row>
    <row r="87" spans="2:12" ht="16.5" customHeight="1">
      <c r="B87" s="16"/>
      <c r="E87" s="226" t="s">
        <v>3743</v>
      </c>
      <c r="F87" s="183"/>
      <c r="G87" s="183"/>
      <c r="H87" s="183"/>
      <c r="L87" s="16"/>
    </row>
    <row r="88" spans="2:12" ht="12" customHeight="1">
      <c r="B88" s="16"/>
      <c r="C88" s="23" t="s">
        <v>289</v>
      </c>
      <c r="L88" s="16"/>
    </row>
    <row r="89" spans="2:12" s="1" customFormat="1" ht="16.5" customHeight="1">
      <c r="B89" s="28"/>
      <c r="E89" s="221" t="s">
        <v>3901</v>
      </c>
      <c r="F89" s="228"/>
      <c r="G89" s="228"/>
      <c r="H89" s="228"/>
      <c r="L89" s="28"/>
    </row>
    <row r="90" spans="2:12" s="1" customFormat="1" ht="12" customHeight="1">
      <c r="B90" s="28"/>
      <c r="C90" s="23" t="s">
        <v>291</v>
      </c>
      <c r="L90" s="28"/>
    </row>
    <row r="91" spans="2:12" s="1" customFormat="1" ht="16.5" customHeight="1">
      <c r="B91" s="28"/>
      <c r="E91" s="208" t="str">
        <f>E13</f>
        <v>SO-4.4_ELE - Elektroinštalácia</v>
      </c>
      <c r="F91" s="228"/>
      <c r="G91" s="228"/>
      <c r="H91" s="228"/>
      <c r="L91" s="28"/>
    </row>
    <row r="92" spans="2:12" s="1" customFormat="1" ht="6.9" customHeight="1">
      <c r="B92" s="28"/>
      <c r="L92" s="28"/>
    </row>
    <row r="93" spans="2:12" s="1" customFormat="1" ht="12" customHeight="1">
      <c r="B93" s="28"/>
      <c r="C93" s="23" t="s">
        <v>19</v>
      </c>
      <c r="F93" s="21" t="str">
        <f>F16</f>
        <v>okrajová časť obce Bojná</v>
      </c>
      <c r="I93" s="23" t="s">
        <v>21</v>
      </c>
      <c r="J93" s="51" t="str">
        <f>IF(J16="","",J16)</f>
        <v>19. 6. 2024</v>
      </c>
      <c r="L93" s="28"/>
    </row>
    <row r="94" spans="2:12" s="1" customFormat="1" ht="6.9" customHeight="1">
      <c r="B94" s="28"/>
      <c r="L94" s="28"/>
    </row>
    <row r="95" spans="2:12" s="1" customFormat="1" ht="40.049999999999997" customHeight="1">
      <c r="B95" s="28"/>
      <c r="C95" s="23" t="s">
        <v>23</v>
      </c>
      <c r="F95" s="21" t="str">
        <f>E19</f>
        <v>Obec Bojná, 201 Bojná, 956 01 Bojná</v>
      </c>
      <c r="I95" s="23" t="s">
        <v>29</v>
      </c>
      <c r="J95" s="26" t="str">
        <f>E25</f>
        <v>Projekt design s.r.o., Brezová 89/1B, Tovarníky</v>
      </c>
      <c r="L95" s="28"/>
    </row>
    <row r="96" spans="2:12" s="1" customFormat="1" ht="40.049999999999997" customHeight="1">
      <c r="B96" s="28"/>
      <c r="C96" s="23" t="s">
        <v>27</v>
      </c>
      <c r="F96" s="21" t="str">
        <f>IF(E22="","",E22)</f>
        <v>Vyplň údaj</v>
      </c>
      <c r="I96" s="23" t="s">
        <v>32</v>
      </c>
      <c r="J96" s="26" t="str">
        <f>E28</f>
        <v>Projekt design s.r.o., Brezová 89/1B, Tovarníky</v>
      </c>
      <c r="L96" s="28"/>
    </row>
    <row r="97" spans="2:47" s="1" customFormat="1" ht="10.35" customHeight="1">
      <c r="B97" s="28"/>
      <c r="L97" s="28"/>
    </row>
    <row r="98" spans="2:47" s="1" customFormat="1" ht="29.25" customHeight="1">
      <c r="B98" s="28"/>
      <c r="C98" s="107" t="s">
        <v>294</v>
      </c>
      <c r="D98" s="99"/>
      <c r="E98" s="99"/>
      <c r="F98" s="99"/>
      <c r="G98" s="99"/>
      <c r="H98" s="99"/>
      <c r="I98" s="99"/>
      <c r="J98" s="108" t="s">
        <v>295</v>
      </c>
      <c r="K98" s="99"/>
      <c r="L98" s="28"/>
    </row>
    <row r="99" spans="2:47" s="1" customFormat="1" ht="10.35" customHeight="1">
      <c r="B99" s="28"/>
      <c r="L99" s="28"/>
    </row>
    <row r="100" spans="2:47" s="1" customFormat="1" ht="22.8" customHeight="1">
      <c r="B100" s="28"/>
      <c r="C100" s="109" t="s">
        <v>296</v>
      </c>
      <c r="J100" s="65">
        <f>J129</f>
        <v>0</v>
      </c>
      <c r="L100" s="28"/>
      <c r="AU100" s="13" t="s">
        <v>297</v>
      </c>
    </row>
    <row r="101" spans="2:47" s="8" customFormat="1" ht="24.9" customHeight="1">
      <c r="B101" s="110"/>
      <c r="D101" s="111" t="s">
        <v>4005</v>
      </c>
      <c r="E101" s="112"/>
      <c r="F101" s="112"/>
      <c r="G101" s="112"/>
      <c r="H101" s="112"/>
      <c r="I101" s="112"/>
      <c r="J101" s="113">
        <f>J130</f>
        <v>0</v>
      </c>
      <c r="L101" s="110"/>
    </row>
    <row r="102" spans="2:47" s="8" customFormat="1" ht="24.9" customHeight="1">
      <c r="B102" s="110"/>
      <c r="D102" s="111" t="s">
        <v>421</v>
      </c>
      <c r="E102" s="112"/>
      <c r="F102" s="112"/>
      <c r="G102" s="112"/>
      <c r="H102" s="112"/>
      <c r="I102" s="112"/>
      <c r="J102" s="113">
        <f>J133</f>
        <v>0</v>
      </c>
      <c r="L102" s="110"/>
    </row>
    <row r="103" spans="2:47" s="8" customFormat="1" ht="24.9" customHeight="1">
      <c r="B103" s="110"/>
      <c r="D103" s="111" t="s">
        <v>3827</v>
      </c>
      <c r="E103" s="112"/>
      <c r="F103" s="112"/>
      <c r="G103" s="112"/>
      <c r="H103" s="112"/>
      <c r="I103" s="112"/>
      <c r="J103" s="113">
        <f>J140</f>
        <v>0</v>
      </c>
      <c r="L103" s="110"/>
    </row>
    <row r="104" spans="2:47" s="8" customFormat="1" ht="24.9" customHeight="1">
      <c r="B104" s="110"/>
      <c r="D104" s="111" t="s">
        <v>3828</v>
      </c>
      <c r="E104" s="112"/>
      <c r="F104" s="112"/>
      <c r="G104" s="112"/>
      <c r="H104" s="112"/>
      <c r="I104" s="112"/>
      <c r="J104" s="113">
        <f>J152</f>
        <v>0</v>
      </c>
      <c r="L104" s="110"/>
    </row>
    <row r="105" spans="2:47" s="8" customFormat="1" ht="24.9" customHeight="1">
      <c r="B105" s="110"/>
      <c r="D105" s="111" t="s">
        <v>422</v>
      </c>
      <c r="E105" s="112"/>
      <c r="F105" s="112"/>
      <c r="G105" s="112"/>
      <c r="H105" s="112"/>
      <c r="I105" s="112"/>
      <c r="J105" s="113">
        <f>J169</f>
        <v>0</v>
      </c>
      <c r="L105" s="110"/>
    </row>
    <row r="106" spans="2:47" s="1" customFormat="1" ht="21.75" customHeight="1">
      <c r="B106" s="28"/>
      <c r="L106" s="28"/>
    </row>
    <row r="107" spans="2:47" s="1" customFormat="1" ht="6.9" customHeight="1"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28"/>
    </row>
    <row r="111" spans="2:47" s="1" customFormat="1" ht="6.9" customHeight="1">
      <c r="B111" s="45"/>
      <c r="C111" s="46"/>
      <c r="D111" s="46"/>
      <c r="E111" s="46"/>
      <c r="F111" s="46"/>
      <c r="G111" s="46"/>
      <c r="H111" s="46"/>
      <c r="I111" s="46"/>
      <c r="J111" s="46"/>
      <c r="K111" s="46"/>
      <c r="L111" s="28"/>
    </row>
    <row r="112" spans="2:47" s="1" customFormat="1" ht="24.9" customHeight="1">
      <c r="B112" s="28"/>
      <c r="C112" s="17" t="s">
        <v>303</v>
      </c>
      <c r="L112" s="28"/>
    </row>
    <row r="113" spans="2:20" s="1" customFormat="1" ht="6.9" customHeight="1">
      <c r="B113" s="28"/>
      <c r="L113" s="28"/>
    </row>
    <row r="114" spans="2:20" s="1" customFormat="1" ht="12" customHeight="1">
      <c r="B114" s="28"/>
      <c r="C114" s="23" t="s">
        <v>15</v>
      </c>
      <c r="L114" s="28"/>
    </row>
    <row r="115" spans="2:20" s="1" customFormat="1" ht="16.5" customHeight="1">
      <c r="B115" s="28"/>
      <c r="E115" s="226" t="str">
        <f>E7</f>
        <v>Archeoskanzen Bojná</v>
      </c>
      <c r="F115" s="227"/>
      <c r="G115" s="227"/>
      <c r="H115" s="227"/>
      <c r="L115" s="28"/>
    </row>
    <row r="116" spans="2:20" ht="12" customHeight="1">
      <c r="B116" s="16"/>
      <c r="C116" s="23" t="s">
        <v>287</v>
      </c>
      <c r="L116" s="16"/>
    </row>
    <row r="117" spans="2:20" ht="16.5" customHeight="1">
      <c r="B117" s="16"/>
      <c r="E117" s="226" t="s">
        <v>3743</v>
      </c>
      <c r="F117" s="183"/>
      <c r="G117" s="183"/>
      <c r="H117" s="183"/>
      <c r="L117" s="16"/>
    </row>
    <row r="118" spans="2:20" ht="12" customHeight="1">
      <c r="B118" s="16"/>
      <c r="C118" s="23" t="s">
        <v>289</v>
      </c>
      <c r="L118" s="16"/>
    </row>
    <row r="119" spans="2:20" s="1" customFormat="1" ht="16.5" customHeight="1">
      <c r="B119" s="28"/>
      <c r="E119" s="221" t="s">
        <v>3901</v>
      </c>
      <c r="F119" s="228"/>
      <c r="G119" s="228"/>
      <c r="H119" s="228"/>
      <c r="L119" s="28"/>
    </row>
    <row r="120" spans="2:20" s="1" customFormat="1" ht="12" customHeight="1">
      <c r="B120" s="28"/>
      <c r="C120" s="23" t="s">
        <v>291</v>
      </c>
      <c r="L120" s="28"/>
    </row>
    <row r="121" spans="2:20" s="1" customFormat="1" ht="16.5" customHeight="1">
      <c r="B121" s="28"/>
      <c r="E121" s="208" t="str">
        <f>E13</f>
        <v>SO-4.4_ELE - Elektroinštalácia</v>
      </c>
      <c r="F121" s="228"/>
      <c r="G121" s="228"/>
      <c r="H121" s="228"/>
      <c r="L121" s="28"/>
    </row>
    <row r="122" spans="2:20" s="1" customFormat="1" ht="6.9" customHeight="1">
      <c r="B122" s="28"/>
      <c r="L122" s="28"/>
    </row>
    <row r="123" spans="2:20" s="1" customFormat="1" ht="12" customHeight="1">
      <c r="B123" s="28"/>
      <c r="C123" s="23" t="s">
        <v>19</v>
      </c>
      <c r="F123" s="21" t="str">
        <f>F16</f>
        <v>okrajová časť obce Bojná</v>
      </c>
      <c r="I123" s="23" t="s">
        <v>21</v>
      </c>
      <c r="J123" s="51" t="str">
        <f>IF(J16="","",J16)</f>
        <v>19. 6. 2024</v>
      </c>
      <c r="L123" s="28"/>
    </row>
    <row r="124" spans="2:20" s="1" customFormat="1" ht="6.9" customHeight="1">
      <c r="B124" s="28"/>
      <c r="L124" s="28"/>
    </row>
    <row r="125" spans="2:20" s="1" customFormat="1" ht="40.049999999999997" customHeight="1">
      <c r="B125" s="28"/>
      <c r="C125" s="23" t="s">
        <v>23</v>
      </c>
      <c r="F125" s="21" t="str">
        <f>E19</f>
        <v>Obec Bojná, 201 Bojná, 956 01 Bojná</v>
      </c>
      <c r="I125" s="23" t="s">
        <v>29</v>
      </c>
      <c r="J125" s="26" t="str">
        <f>E25</f>
        <v>Projekt design s.r.o., Brezová 89/1B, Tovarníky</v>
      </c>
      <c r="L125" s="28"/>
    </row>
    <row r="126" spans="2:20" s="1" customFormat="1" ht="40.049999999999997" customHeight="1">
      <c r="B126" s="28"/>
      <c r="C126" s="23" t="s">
        <v>27</v>
      </c>
      <c r="F126" s="21" t="str">
        <f>IF(E22="","",E22)</f>
        <v>Vyplň údaj</v>
      </c>
      <c r="I126" s="23" t="s">
        <v>32</v>
      </c>
      <c r="J126" s="26" t="str">
        <f>E28</f>
        <v>Projekt design s.r.o., Brezová 89/1B, Tovarníky</v>
      </c>
      <c r="L126" s="28"/>
    </row>
    <row r="127" spans="2:20" s="1" customFormat="1" ht="10.35" customHeight="1">
      <c r="B127" s="28"/>
      <c r="L127" s="28"/>
    </row>
    <row r="128" spans="2:20" s="10" customFormat="1" ht="29.25" customHeight="1">
      <c r="B128" s="118"/>
      <c r="C128" s="119" t="s">
        <v>304</v>
      </c>
      <c r="D128" s="120" t="s">
        <v>60</v>
      </c>
      <c r="E128" s="120" t="s">
        <v>56</v>
      </c>
      <c r="F128" s="120" t="s">
        <v>7531</v>
      </c>
      <c r="G128" s="120" t="s">
        <v>305</v>
      </c>
      <c r="H128" s="120" t="s">
        <v>306</v>
      </c>
      <c r="I128" s="120" t="s">
        <v>307</v>
      </c>
      <c r="J128" s="121" t="s">
        <v>295</v>
      </c>
      <c r="K128" s="122" t="s">
        <v>308</v>
      </c>
      <c r="L128" s="118"/>
      <c r="M128" s="58" t="s">
        <v>1</v>
      </c>
      <c r="N128" s="59" t="s">
        <v>39</v>
      </c>
      <c r="O128" s="59" t="s">
        <v>309</v>
      </c>
      <c r="P128" s="59" t="s">
        <v>310</v>
      </c>
      <c r="Q128" s="59" t="s">
        <v>311</v>
      </c>
      <c r="R128" s="59" t="s">
        <v>312</v>
      </c>
      <c r="S128" s="59" t="s">
        <v>313</v>
      </c>
      <c r="T128" s="60" t="s">
        <v>314</v>
      </c>
    </row>
    <row r="129" spans="2:65" s="1" customFormat="1" ht="22.8" customHeight="1">
      <c r="B129" s="28"/>
      <c r="C129" s="63" t="s">
        <v>296</v>
      </c>
      <c r="J129" s="123">
        <f>BK129</f>
        <v>0</v>
      </c>
      <c r="L129" s="28"/>
      <c r="M129" s="61"/>
      <c r="N129" s="52"/>
      <c r="O129" s="52"/>
      <c r="P129" s="124">
        <f>P130+P133+P140+P152+P169</f>
        <v>0</v>
      </c>
      <c r="Q129" s="52"/>
      <c r="R129" s="124">
        <f>R130+R133+R140+R152+R169</f>
        <v>1.9950000000000002E-2</v>
      </c>
      <c r="S129" s="52"/>
      <c r="T129" s="125">
        <f>T130+T133+T140+T152+T169</f>
        <v>0</v>
      </c>
      <c r="AT129" s="13" t="s">
        <v>74</v>
      </c>
      <c r="AU129" s="13" t="s">
        <v>297</v>
      </c>
      <c r="BK129" s="126">
        <f>BK130+BK133+BK140+BK152+BK169</f>
        <v>0</v>
      </c>
    </row>
    <row r="130" spans="2:65" s="11" customFormat="1" ht="25.95" customHeight="1">
      <c r="B130" s="127"/>
      <c r="D130" s="128" t="s">
        <v>74</v>
      </c>
      <c r="E130" s="129" t="s">
        <v>546</v>
      </c>
      <c r="F130" s="129" t="s">
        <v>4006</v>
      </c>
      <c r="I130" s="130"/>
      <c r="J130" s="131">
        <f>BK130</f>
        <v>0</v>
      </c>
      <c r="L130" s="127"/>
      <c r="M130" s="132"/>
      <c r="P130" s="133">
        <f>SUM(P131:P132)</f>
        <v>0</v>
      </c>
      <c r="R130" s="133">
        <f>SUM(R131:R132)</f>
        <v>0</v>
      </c>
      <c r="T130" s="134">
        <f>SUM(T131:T132)</f>
        <v>0</v>
      </c>
      <c r="AR130" s="128" t="s">
        <v>82</v>
      </c>
      <c r="AT130" s="135" t="s">
        <v>74</v>
      </c>
      <c r="AU130" s="135" t="s">
        <v>75</v>
      </c>
      <c r="AY130" s="128" t="s">
        <v>317</v>
      </c>
      <c r="BK130" s="136">
        <f>SUM(BK131:BK132)</f>
        <v>0</v>
      </c>
    </row>
    <row r="131" spans="2:65" s="1" customFormat="1" ht="16.5" customHeight="1">
      <c r="B131" s="139"/>
      <c r="C131" s="140" t="s">
        <v>82</v>
      </c>
      <c r="D131" s="140" t="s">
        <v>319</v>
      </c>
      <c r="E131" s="141" t="s">
        <v>4007</v>
      </c>
      <c r="F131" s="142" t="s">
        <v>4008</v>
      </c>
      <c r="G131" s="143" t="s">
        <v>433</v>
      </c>
      <c r="H131" s="144">
        <v>1</v>
      </c>
      <c r="I131" s="145"/>
      <c r="J131" s="146">
        <f>ROUND(I131*H131,2)</f>
        <v>0</v>
      </c>
      <c r="K131" s="147"/>
      <c r="L131" s="28"/>
      <c r="M131" s="148" t="s">
        <v>1</v>
      </c>
      <c r="N131" s="149" t="s">
        <v>41</v>
      </c>
      <c r="P131" s="150">
        <f>O131*H131</f>
        <v>0</v>
      </c>
      <c r="Q131" s="150">
        <v>0</v>
      </c>
      <c r="R131" s="150">
        <f>Q131*H131</f>
        <v>0</v>
      </c>
      <c r="S131" s="150">
        <v>0</v>
      </c>
      <c r="T131" s="151">
        <f>S131*H131</f>
        <v>0</v>
      </c>
      <c r="AR131" s="152" t="s">
        <v>259</v>
      </c>
      <c r="AT131" s="152" t="s">
        <v>319</v>
      </c>
      <c r="AU131" s="152" t="s">
        <v>82</v>
      </c>
      <c r="AY131" s="13" t="s">
        <v>317</v>
      </c>
      <c r="BE131" s="153">
        <f>IF(N131="základná",J131,0)</f>
        <v>0</v>
      </c>
      <c r="BF131" s="153">
        <f>IF(N131="znížená",J131,0)</f>
        <v>0</v>
      </c>
      <c r="BG131" s="153">
        <f>IF(N131="zákl. prenesená",J131,0)</f>
        <v>0</v>
      </c>
      <c r="BH131" s="153">
        <f>IF(N131="zníž. prenesená",J131,0)</f>
        <v>0</v>
      </c>
      <c r="BI131" s="153">
        <f>IF(N131="nulová",J131,0)</f>
        <v>0</v>
      </c>
      <c r="BJ131" s="13" t="s">
        <v>87</v>
      </c>
      <c r="BK131" s="153">
        <f>ROUND(I131*H131,2)</f>
        <v>0</v>
      </c>
      <c r="BL131" s="13" t="s">
        <v>259</v>
      </c>
      <c r="BM131" s="152" t="s">
        <v>4009</v>
      </c>
    </row>
    <row r="132" spans="2:65" s="1" customFormat="1" ht="21.75" customHeight="1">
      <c r="B132" s="139"/>
      <c r="C132" s="154" t="s">
        <v>87</v>
      </c>
      <c r="D132" s="154" t="s">
        <v>353</v>
      </c>
      <c r="E132" s="155" t="s">
        <v>4010</v>
      </c>
      <c r="F132" s="156" t="s">
        <v>4011</v>
      </c>
      <c r="G132" s="157" t="s">
        <v>440</v>
      </c>
      <c r="H132" s="158">
        <v>1</v>
      </c>
      <c r="I132" s="159"/>
      <c r="J132" s="160">
        <f>ROUND(I132*H132,2)</f>
        <v>0</v>
      </c>
      <c r="K132" s="161"/>
      <c r="L132" s="162"/>
      <c r="M132" s="163" t="s">
        <v>1</v>
      </c>
      <c r="N132" s="164" t="s">
        <v>41</v>
      </c>
      <c r="P132" s="150">
        <f>O132*H132</f>
        <v>0</v>
      </c>
      <c r="Q132" s="150">
        <v>0</v>
      </c>
      <c r="R132" s="150">
        <f>Q132*H132</f>
        <v>0</v>
      </c>
      <c r="S132" s="150">
        <v>0</v>
      </c>
      <c r="T132" s="151">
        <f>S132*H132</f>
        <v>0</v>
      </c>
      <c r="AR132" s="152" t="s">
        <v>271</v>
      </c>
      <c r="AT132" s="152" t="s">
        <v>353</v>
      </c>
      <c r="AU132" s="152" t="s">
        <v>82</v>
      </c>
      <c r="AY132" s="13" t="s">
        <v>317</v>
      </c>
      <c r="BE132" s="153">
        <f>IF(N132="základná",J132,0)</f>
        <v>0</v>
      </c>
      <c r="BF132" s="153">
        <f>IF(N132="znížená",J132,0)</f>
        <v>0</v>
      </c>
      <c r="BG132" s="153">
        <f>IF(N132="zákl. prenesená",J132,0)</f>
        <v>0</v>
      </c>
      <c r="BH132" s="153">
        <f>IF(N132="zníž. prenesená",J132,0)</f>
        <v>0</v>
      </c>
      <c r="BI132" s="153">
        <f>IF(N132="nulová",J132,0)</f>
        <v>0</v>
      </c>
      <c r="BJ132" s="13" t="s">
        <v>87</v>
      </c>
      <c r="BK132" s="153">
        <f>ROUND(I132*H132,2)</f>
        <v>0</v>
      </c>
      <c r="BL132" s="13" t="s">
        <v>259</v>
      </c>
      <c r="BM132" s="152" t="s">
        <v>4012</v>
      </c>
    </row>
    <row r="133" spans="2:65" s="11" customFormat="1" ht="25.95" customHeight="1">
      <c r="B133" s="127"/>
      <c r="D133" s="128" t="s">
        <v>74</v>
      </c>
      <c r="E133" s="129" t="s">
        <v>425</v>
      </c>
      <c r="F133" s="129" t="s">
        <v>426</v>
      </c>
      <c r="I133" s="130"/>
      <c r="J133" s="131">
        <f>BK133</f>
        <v>0</v>
      </c>
      <c r="L133" s="127"/>
      <c r="M133" s="132"/>
      <c r="P133" s="133">
        <f>SUM(P134:P139)</f>
        <v>0</v>
      </c>
      <c r="R133" s="133">
        <f>SUM(R134:R139)</f>
        <v>0</v>
      </c>
      <c r="T133" s="134">
        <f>SUM(T134:T139)</f>
        <v>0</v>
      </c>
      <c r="AR133" s="128" t="s">
        <v>82</v>
      </c>
      <c r="AT133" s="135" t="s">
        <v>74</v>
      </c>
      <c r="AU133" s="135" t="s">
        <v>75</v>
      </c>
      <c r="AY133" s="128" t="s">
        <v>317</v>
      </c>
      <c r="BK133" s="136">
        <f>SUM(BK134:BK139)</f>
        <v>0</v>
      </c>
    </row>
    <row r="134" spans="2:65" s="1" customFormat="1" ht="16.5" customHeight="1">
      <c r="B134" s="139"/>
      <c r="C134" s="140" t="s">
        <v>92</v>
      </c>
      <c r="D134" s="140" t="s">
        <v>319</v>
      </c>
      <c r="E134" s="141" t="s">
        <v>427</v>
      </c>
      <c r="F134" s="142" t="s">
        <v>428</v>
      </c>
      <c r="G134" s="143" t="s">
        <v>429</v>
      </c>
      <c r="H134" s="144">
        <v>16</v>
      </c>
      <c r="I134" s="145"/>
      <c r="J134" s="146">
        <f t="shared" ref="J134:J139" si="0">ROUND(I134*H134,2)</f>
        <v>0</v>
      </c>
      <c r="K134" s="147"/>
      <c r="L134" s="28"/>
      <c r="M134" s="148" t="s">
        <v>1</v>
      </c>
      <c r="N134" s="149" t="s">
        <v>41</v>
      </c>
      <c r="P134" s="150">
        <f t="shared" ref="P134:P139" si="1">O134*H134</f>
        <v>0</v>
      </c>
      <c r="Q134" s="150">
        <v>0</v>
      </c>
      <c r="R134" s="150">
        <f t="shared" ref="R134:R139" si="2">Q134*H134</f>
        <v>0</v>
      </c>
      <c r="S134" s="150">
        <v>0</v>
      </c>
      <c r="T134" s="151">
        <f t="shared" ref="T134:T139" si="3">S134*H134</f>
        <v>0</v>
      </c>
      <c r="AR134" s="152" t="s">
        <v>259</v>
      </c>
      <c r="AT134" s="152" t="s">
        <v>319</v>
      </c>
      <c r="AU134" s="152" t="s">
        <v>82</v>
      </c>
      <c r="AY134" s="13" t="s">
        <v>317</v>
      </c>
      <c r="BE134" s="153">
        <f t="shared" ref="BE134:BE139" si="4">IF(N134="základná",J134,0)</f>
        <v>0</v>
      </c>
      <c r="BF134" s="153">
        <f t="shared" ref="BF134:BF139" si="5">IF(N134="znížená",J134,0)</f>
        <v>0</v>
      </c>
      <c r="BG134" s="153">
        <f t="shared" ref="BG134:BG139" si="6">IF(N134="zákl. prenesená",J134,0)</f>
        <v>0</v>
      </c>
      <c r="BH134" s="153">
        <f t="shared" ref="BH134:BH139" si="7">IF(N134="zníž. prenesená",J134,0)</f>
        <v>0</v>
      </c>
      <c r="BI134" s="153">
        <f t="shared" ref="BI134:BI139" si="8">IF(N134="nulová",J134,0)</f>
        <v>0</v>
      </c>
      <c r="BJ134" s="13" t="s">
        <v>87</v>
      </c>
      <c r="BK134" s="153">
        <f t="shared" ref="BK134:BK139" si="9">ROUND(I134*H134,2)</f>
        <v>0</v>
      </c>
      <c r="BL134" s="13" t="s">
        <v>259</v>
      </c>
      <c r="BM134" s="152" t="s">
        <v>4013</v>
      </c>
    </row>
    <row r="135" spans="2:65" s="1" customFormat="1" ht="16.5" customHeight="1">
      <c r="B135" s="139"/>
      <c r="C135" s="140" t="s">
        <v>259</v>
      </c>
      <c r="D135" s="140" t="s">
        <v>319</v>
      </c>
      <c r="E135" s="141" t="s">
        <v>431</v>
      </c>
      <c r="F135" s="142" t="s">
        <v>432</v>
      </c>
      <c r="G135" s="143" t="s">
        <v>433</v>
      </c>
      <c r="H135" s="144">
        <v>1</v>
      </c>
      <c r="I135" s="145"/>
      <c r="J135" s="146">
        <f t="shared" si="0"/>
        <v>0</v>
      </c>
      <c r="K135" s="147"/>
      <c r="L135" s="28"/>
      <c r="M135" s="148" t="s">
        <v>1</v>
      </c>
      <c r="N135" s="149" t="s">
        <v>41</v>
      </c>
      <c r="P135" s="150">
        <f t="shared" si="1"/>
        <v>0</v>
      </c>
      <c r="Q135" s="150">
        <v>0</v>
      </c>
      <c r="R135" s="150">
        <f t="shared" si="2"/>
        <v>0</v>
      </c>
      <c r="S135" s="150">
        <v>0</v>
      </c>
      <c r="T135" s="151">
        <f t="shared" si="3"/>
        <v>0</v>
      </c>
      <c r="AR135" s="152" t="s">
        <v>259</v>
      </c>
      <c r="AT135" s="152" t="s">
        <v>319</v>
      </c>
      <c r="AU135" s="152" t="s">
        <v>82</v>
      </c>
      <c r="AY135" s="13" t="s">
        <v>317</v>
      </c>
      <c r="BE135" s="153">
        <f t="shared" si="4"/>
        <v>0</v>
      </c>
      <c r="BF135" s="153">
        <f t="shared" si="5"/>
        <v>0</v>
      </c>
      <c r="BG135" s="153">
        <f t="shared" si="6"/>
        <v>0</v>
      </c>
      <c r="BH135" s="153">
        <f t="shared" si="7"/>
        <v>0</v>
      </c>
      <c r="BI135" s="153">
        <f t="shared" si="8"/>
        <v>0</v>
      </c>
      <c r="BJ135" s="13" t="s">
        <v>87</v>
      </c>
      <c r="BK135" s="153">
        <f t="shared" si="9"/>
        <v>0</v>
      </c>
      <c r="BL135" s="13" t="s">
        <v>259</v>
      </c>
      <c r="BM135" s="152" t="s">
        <v>4014</v>
      </c>
    </row>
    <row r="136" spans="2:65" s="1" customFormat="1" ht="24.15" customHeight="1">
      <c r="B136" s="139"/>
      <c r="C136" s="140" t="s">
        <v>262</v>
      </c>
      <c r="D136" s="140" t="s">
        <v>319</v>
      </c>
      <c r="E136" s="141" t="s">
        <v>435</v>
      </c>
      <c r="F136" s="142" t="s">
        <v>436</v>
      </c>
      <c r="G136" s="143" t="s">
        <v>433</v>
      </c>
      <c r="H136" s="144">
        <v>1</v>
      </c>
      <c r="I136" s="145"/>
      <c r="J136" s="146">
        <f t="shared" si="0"/>
        <v>0</v>
      </c>
      <c r="K136" s="147"/>
      <c r="L136" s="28"/>
      <c r="M136" s="148" t="s">
        <v>1</v>
      </c>
      <c r="N136" s="149" t="s">
        <v>41</v>
      </c>
      <c r="P136" s="150">
        <f t="shared" si="1"/>
        <v>0</v>
      </c>
      <c r="Q136" s="150">
        <v>0</v>
      </c>
      <c r="R136" s="150">
        <f t="shared" si="2"/>
        <v>0</v>
      </c>
      <c r="S136" s="150">
        <v>0</v>
      </c>
      <c r="T136" s="151">
        <f t="shared" si="3"/>
        <v>0</v>
      </c>
      <c r="AR136" s="152" t="s">
        <v>259</v>
      </c>
      <c r="AT136" s="152" t="s">
        <v>319</v>
      </c>
      <c r="AU136" s="152" t="s">
        <v>82</v>
      </c>
      <c r="AY136" s="13" t="s">
        <v>317</v>
      </c>
      <c r="BE136" s="153">
        <f t="shared" si="4"/>
        <v>0</v>
      </c>
      <c r="BF136" s="153">
        <f t="shared" si="5"/>
        <v>0</v>
      </c>
      <c r="BG136" s="153">
        <f t="shared" si="6"/>
        <v>0</v>
      </c>
      <c r="BH136" s="153">
        <f t="shared" si="7"/>
        <v>0</v>
      </c>
      <c r="BI136" s="153">
        <f t="shared" si="8"/>
        <v>0</v>
      </c>
      <c r="BJ136" s="13" t="s">
        <v>87</v>
      </c>
      <c r="BK136" s="153">
        <f t="shared" si="9"/>
        <v>0</v>
      </c>
      <c r="BL136" s="13" t="s">
        <v>259</v>
      </c>
      <c r="BM136" s="152" t="s">
        <v>4015</v>
      </c>
    </row>
    <row r="137" spans="2:65" s="1" customFormat="1" ht="16.5" customHeight="1">
      <c r="B137" s="139"/>
      <c r="C137" s="140" t="s">
        <v>265</v>
      </c>
      <c r="D137" s="140" t="s">
        <v>319</v>
      </c>
      <c r="E137" s="141" t="s">
        <v>438</v>
      </c>
      <c r="F137" s="142" t="s">
        <v>439</v>
      </c>
      <c r="G137" s="143" t="s">
        <v>440</v>
      </c>
      <c r="H137" s="144">
        <v>1</v>
      </c>
      <c r="I137" s="145"/>
      <c r="J137" s="146">
        <f t="shared" si="0"/>
        <v>0</v>
      </c>
      <c r="K137" s="147"/>
      <c r="L137" s="28"/>
      <c r="M137" s="148" t="s">
        <v>1</v>
      </c>
      <c r="N137" s="149" t="s">
        <v>41</v>
      </c>
      <c r="P137" s="150">
        <f t="shared" si="1"/>
        <v>0</v>
      </c>
      <c r="Q137" s="150">
        <v>0</v>
      </c>
      <c r="R137" s="150">
        <f t="shared" si="2"/>
        <v>0</v>
      </c>
      <c r="S137" s="150">
        <v>0</v>
      </c>
      <c r="T137" s="151">
        <f t="shared" si="3"/>
        <v>0</v>
      </c>
      <c r="AR137" s="152" t="s">
        <v>259</v>
      </c>
      <c r="AT137" s="152" t="s">
        <v>319</v>
      </c>
      <c r="AU137" s="152" t="s">
        <v>82</v>
      </c>
      <c r="AY137" s="13" t="s">
        <v>317</v>
      </c>
      <c r="BE137" s="153">
        <f t="shared" si="4"/>
        <v>0</v>
      </c>
      <c r="BF137" s="153">
        <f t="shared" si="5"/>
        <v>0</v>
      </c>
      <c r="BG137" s="153">
        <f t="shared" si="6"/>
        <v>0</v>
      </c>
      <c r="BH137" s="153">
        <f t="shared" si="7"/>
        <v>0</v>
      </c>
      <c r="BI137" s="153">
        <f t="shared" si="8"/>
        <v>0</v>
      </c>
      <c r="BJ137" s="13" t="s">
        <v>87</v>
      </c>
      <c r="BK137" s="153">
        <f t="shared" si="9"/>
        <v>0</v>
      </c>
      <c r="BL137" s="13" t="s">
        <v>259</v>
      </c>
      <c r="BM137" s="152" t="s">
        <v>4016</v>
      </c>
    </row>
    <row r="138" spans="2:65" s="1" customFormat="1" ht="16.5" customHeight="1">
      <c r="B138" s="139"/>
      <c r="C138" s="140" t="s">
        <v>268</v>
      </c>
      <c r="D138" s="140" t="s">
        <v>319</v>
      </c>
      <c r="E138" s="141" t="s">
        <v>442</v>
      </c>
      <c r="F138" s="142" t="s">
        <v>443</v>
      </c>
      <c r="G138" s="143" t="s">
        <v>429</v>
      </c>
      <c r="H138" s="144">
        <v>16</v>
      </c>
      <c r="I138" s="145"/>
      <c r="J138" s="146">
        <f t="shared" si="0"/>
        <v>0</v>
      </c>
      <c r="K138" s="147"/>
      <c r="L138" s="28"/>
      <c r="M138" s="148" t="s">
        <v>1</v>
      </c>
      <c r="N138" s="149" t="s">
        <v>41</v>
      </c>
      <c r="P138" s="150">
        <f t="shared" si="1"/>
        <v>0</v>
      </c>
      <c r="Q138" s="150">
        <v>0</v>
      </c>
      <c r="R138" s="150">
        <f t="shared" si="2"/>
        <v>0</v>
      </c>
      <c r="S138" s="150">
        <v>0</v>
      </c>
      <c r="T138" s="151">
        <f t="shared" si="3"/>
        <v>0</v>
      </c>
      <c r="AR138" s="152" t="s">
        <v>259</v>
      </c>
      <c r="AT138" s="152" t="s">
        <v>319</v>
      </c>
      <c r="AU138" s="152" t="s">
        <v>82</v>
      </c>
      <c r="AY138" s="13" t="s">
        <v>317</v>
      </c>
      <c r="BE138" s="153">
        <f t="shared" si="4"/>
        <v>0</v>
      </c>
      <c r="BF138" s="153">
        <f t="shared" si="5"/>
        <v>0</v>
      </c>
      <c r="BG138" s="153">
        <f t="shared" si="6"/>
        <v>0</v>
      </c>
      <c r="BH138" s="153">
        <f t="shared" si="7"/>
        <v>0</v>
      </c>
      <c r="BI138" s="153">
        <f t="shared" si="8"/>
        <v>0</v>
      </c>
      <c r="BJ138" s="13" t="s">
        <v>87</v>
      </c>
      <c r="BK138" s="153">
        <f t="shared" si="9"/>
        <v>0</v>
      </c>
      <c r="BL138" s="13" t="s">
        <v>259</v>
      </c>
      <c r="BM138" s="152" t="s">
        <v>4017</v>
      </c>
    </row>
    <row r="139" spans="2:65" s="1" customFormat="1" ht="16.5" customHeight="1">
      <c r="B139" s="139"/>
      <c r="C139" s="140" t="s">
        <v>271</v>
      </c>
      <c r="D139" s="140" t="s">
        <v>319</v>
      </c>
      <c r="E139" s="141" t="s">
        <v>445</v>
      </c>
      <c r="F139" s="142" t="s">
        <v>446</v>
      </c>
      <c r="G139" s="143" t="s">
        <v>429</v>
      </c>
      <c r="H139" s="144">
        <v>16</v>
      </c>
      <c r="I139" s="145"/>
      <c r="J139" s="146">
        <f t="shared" si="0"/>
        <v>0</v>
      </c>
      <c r="K139" s="147"/>
      <c r="L139" s="28"/>
      <c r="M139" s="148" t="s">
        <v>1</v>
      </c>
      <c r="N139" s="149" t="s">
        <v>41</v>
      </c>
      <c r="P139" s="150">
        <f t="shared" si="1"/>
        <v>0</v>
      </c>
      <c r="Q139" s="150">
        <v>0</v>
      </c>
      <c r="R139" s="150">
        <f t="shared" si="2"/>
        <v>0</v>
      </c>
      <c r="S139" s="150">
        <v>0</v>
      </c>
      <c r="T139" s="151">
        <f t="shared" si="3"/>
        <v>0</v>
      </c>
      <c r="AR139" s="152" t="s">
        <v>259</v>
      </c>
      <c r="AT139" s="152" t="s">
        <v>319</v>
      </c>
      <c r="AU139" s="152" t="s">
        <v>82</v>
      </c>
      <c r="AY139" s="13" t="s">
        <v>317</v>
      </c>
      <c r="BE139" s="153">
        <f t="shared" si="4"/>
        <v>0</v>
      </c>
      <c r="BF139" s="153">
        <f t="shared" si="5"/>
        <v>0</v>
      </c>
      <c r="BG139" s="153">
        <f t="shared" si="6"/>
        <v>0</v>
      </c>
      <c r="BH139" s="153">
        <f t="shared" si="7"/>
        <v>0</v>
      </c>
      <c r="BI139" s="153">
        <f t="shared" si="8"/>
        <v>0</v>
      </c>
      <c r="BJ139" s="13" t="s">
        <v>87</v>
      </c>
      <c r="BK139" s="153">
        <f t="shared" si="9"/>
        <v>0</v>
      </c>
      <c r="BL139" s="13" t="s">
        <v>259</v>
      </c>
      <c r="BM139" s="152" t="s">
        <v>4018</v>
      </c>
    </row>
    <row r="140" spans="2:65" s="11" customFormat="1" ht="25.95" customHeight="1">
      <c r="B140" s="127"/>
      <c r="D140" s="128" t="s">
        <v>74</v>
      </c>
      <c r="E140" s="129" t="s">
        <v>3835</v>
      </c>
      <c r="F140" s="129" t="s">
        <v>3582</v>
      </c>
      <c r="I140" s="130"/>
      <c r="J140" s="131">
        <f>BK140</f>
        <v>0</v>
      </c>
      <c r="L140" s="127"/>
      <c r="M140" s="132"/>
      <c r="P140" s="133">
        <f>SUM(P141:P151)</f>
        <v>0</v>
      </c>
      <c r="R140" s="133">
        <f>SUM(R141:R151)</f>
        <v>0</v>
      </c>
      <c r="T140" s="134">
        <f>SUM(T141:T151)</f>
        <v>0</v>
      </c>
      <c r="AR140" s="128" t="s">
        <v>82</v>
      </c>
      <c r="AT140" s="135" t="s">
        <v>74</v>
      </c>
      <c r="AU140" s="135" t="s">
        <v>75</v>
      </c>
      <c r="AY140" s="128" t="s">
        <v>317</v>
      </c>
      <c r="BK140" s="136">
        <f>SUM(BK141:BK151)</f>
        <v>0</v>
      </c>
    </row>
    <row r="141" spans="2:65" s="1" customFormat="1" ht="16.5" customHeight="1">
      <c r="B141" s="139"/>
      <c r="C141" s="140" t="s">
        <v>274</v>
      </c>
      <c r="D141" s="140" t="s">
        <v>319</v>
      </c>
      <c r="E141" s="141" t="s">
        <v>3836</v>
      </c>
      <c r="F141" s="142" t="s">
        <v>3837</v>
      </c>
      <c r="G141" s="143" t="s">
        <v>3838</v>
      </c>
      <c r="H141" s="144">
        <v>2</v>
      </c>
      <c r="I141" s="145"/>
      <c r="J141" s="146">
        <f t="shared" ref="J141:J151" si="10">ROUND(I141*H141,2)</f>
        <v>0</v>
      </c>
      <c r="K141" s="147"/>
      <c r="L141" s="28"/>
      <c r="M141" s="148" t="s">
        <v>1</v>
      </c>
      <c r="N141" s="149" t="s">
        <v>41</v>
      </c>
      <c r="P141" s="150">
        <f t="shared" ref="P141:P151" si="11">O141*H141</f>
        <v>0</v>
      </c>
      <c r="Q141" s="150">
        <v>0</v>
      </c>
      <c r="R141" s="150">
        <f t="shared" ref="R141:R151" si="12">Q141*H141</f>
        <v>0</v>
      </c>
      <c r="S141" s="150">
        <v>0</v>
      </c>
      <c r="T141" s="151">
        <f t="shared" ref="T141:T151" si="13">S141*H141</f>
        <v>0</v>
      </c>
      <c r="AR141" s="152" t="s">
        <v>259</v>
      </c>
      <c r="AT141" s="152" t="s">
        <v>319</v>
      </c>
      <c r="AU141" s="152" t="s">
        <v>82</v>
      </c>
      <c r="AY141" s="13" t="s">
        <v>317</v>
      </c>
      <c r="BE141" s="153">
        <f t="shared" ref="BE141:BE151" si="14">IF(N141="základná",J141,0)</f>
        <v>0</v>
      </c>
      <c r="BF141" s="153">
        <f t="shared" ref="BF141:BF151" si="15">IF(N141="znížená",J141,0)</f>
        <v>0</v>
      </c>
      <c r="BG141" s="153">
        <f t="shared" ref="BG141:BG151" si="16">IF(N141="zákl. prenesená",J141,0)</f>
        <v>0</v>
      </c>
      <c r="BH141" s="153">
        <f t="shared" ref="BH141:BH151" si="17">IF(N141="zníž. prenesená",J141,0)</f>
        <v>0</v>
      </c>
      <c r="BI141" s="153">
        <f t="shared" ref="BI141:BI151" si="18">IF(N141="nulová",J141,0)</f>
        <v>0</v>
      </c>
      <c r="BJ141" s="13" t="s">
        <v>87</v>
      </c>
      <c r="BK141" s="153">
        <f t="shared" ref="BK141:BK151" si="19">ROUND(I141*H141,2)</f>
        <v>0</v>
      </c>
      <c r="BL141" s="13" t="s">
        <v>259</v>
      </c>
      <c r="BM141" s="152" t="s">
        <v>4019</v>
      </c>
    </row>
    <row r="142" spans="2:65" s="1" customFormat="1" ht="24.15" customHeight="1">
      <c r="B142" s="139"/>
      <c r="C142" s="140" t="s">
        <v>277</v>
      </c>
      <c r="D142" s="140" t="s">
        <v>319</v>
      </c>
      <c r="E142" s="141" t="s">
        <v>4020</v>
      </c>
      <c r="F142" s="142" t="s">
        <v>4021</v>
      </c>
      <c r="G142" s="143" t="s">
        <v>433</v>
      </c>
      <c r="H142" s="144">
        <v>11</v>
      </c>
      <c r="I142" s="145"/>
      <c r="J142" s="146">
        <f t="shared" si="10"/>
        <v>0</v>
      </c>
      <c r="K142" s="147"/>
      <c r="L142" s="28"/>
      <c r="M142" s="148" t="s">
        <v>1</v>
      </c>
      <c r="N142" s="149" t="s">
        <v>41</v>
      </c>
      <c r="P142" s="150">
        <f t="shared" si="11"/>
        <v>0</v>
      </c>
      <c r="Q142" s="150">
        <v>0</v>
      </c>
      <c r="R142" s="150">
        <f t="shared" si="12"/>
        <v>0</v>
      </c>
      <c r="S142" s="150">
        <v>0</v>
      </c>
      <c r="T142" s="151">
        <f t="shared" si="13"/>
        <v>0</v>
      </c>
      <c r="AR142" s="152" t="s">
        <v>259</v>
      </c>
      <c r="AT142" s="152" t="s">
        <v>319</v>
      </c>
      <c r="AU142" s="152" t="s">
        <v>82</v>
      </c>
      <c r="AY142" s="13" t="s">
        <v>317</v>
      </c>
      <c r="BE142" s="153">
        <f t="shared" si="14"/>
        <v>0</v>
      </c>
      <c r="BF142" s="153">
        <f t="shared" si="15"/>
        <v>0</v>
      </c>
      <c r="BG142" s="153">
        <f t="shared" si="16"/>
        <v>0</v>
      </c>
      <c r="BH142" s="153">
        <f t="shared" si="17"/>
        <v>0</v>
      </c>
      <c r="BI142" s="153">
        <f t="shared" si="18"/>
        <v>0</v>
      </c>
      <c r="BJ142" s="13" t="s">
        <v>87</v>
      </c>
      <c r="BK142" s="153">
        <f t="shared" si="19"/>
        <v>0</v>
      </c>
      <c r="BL142" s="13" t="s">
        <v>259</v>
      </c>
      <c r="BM142" s="152" t="s">
        <v>4022</v>
      </c>
    </row>
    <row r="143" spans="2:65" s="1" customFormat="1" ht="16.5" customHeight="1">
      <c r="B143" s="139"/>
      <c r="C143" s="154" t="s">
        <v>280</v>
      </c>
      <c r="D143" s="154" t="s">
        <v>353</v>
      </c>
      <c r="E143" s="155" t="s">
        <v>4020</v>
      </c>
      <c r="F143" s="156" t="s">
        <v>4023</v>
      </c>
      <c r="G143" s="157" t="s">
        <v>433</v>
      </c>
      <c r="H143" s="158">
        <v>11</v>
      </c>
      <c r="I143" s="159"/>
      <c r="J143" s="160">
        <f t="shared" si="10"/>
        <v>0</v>
      </c>
      <c r="K143" s="161"/>
      <c r="L143" s="162"/>
      <c r="M143" s="163" t="s">
        <v>1</v>
      </c>
      <c r="N143" s="164" t="s">
        <v>41</v>
      </c>
      <c r="P143" s="150">
        <f t="shared" si="11"/>
        <v>0</v>
      </c>
      <c r="Q143" s="150">
        <v>0</v>
      </c>
      <c r="R143" s="150">
        <f t="shared" si="12"/>
        <v>0</v>
      </c>
      <c r="S143" s="150">
        <v>0</v>
      </c>
      <c r="T143" s="151">
        <f t="shared" si="13"/>
        <v>0</v>
      </c>
      <c r="AR143" s="152" t="s">
        <v>271</v>
      </c>
      <c r="AT143" s="152" t="s">
        <v>353</v>
      </c>
      <c r="AU143" s="152" t="s">
        <v>82</v>
      </c>
      <c r="AY143" s="13" t="s">
        <v>317</v>
      </c>
      <c r="BE143" s="153">
        <f t="shared" si="14"/>
        <v>0</v>
      </c>
      <c r="BF143" s="153">
        <f t="shared" si="15"/>
        <v>0</v>
      </c>
      <c r="BG143" s="153">
        <f t="shared" si="16"/>
        <v>0</v>
      </c>
      <c r="BH143" s="153">
        <f t="shared" si="17"/>
        <v>0</v>
      </c>
      <c r="BI143" s="153">
        <f t="shared" si="18"/>
        <v>0</v>
      </c>
      <c r="BJ143" s="13" t="s">
        <v>87</v>
      </c>
      <c r="BK143" s="153">
        <f t="shared" si="19"/>
        <v>0</v>
      </c>
      <c r="BL143" s="13" t="s">
        <v>259</v>
      </c>
      <c r="BM143" s="152" t="s">
        <v>4024</v>
      </c>
    </row>
    <row r="144" spans="2:65" s="1" customFormat="1" ht="21.75" customHeight="1">
      <c r="B144" s="139"/>
      <c r="C144" s="140" t="s">
        <v>358</v>
      </c>
      <c r="D144" s="140" t="s">
        <v>319</v>
      </c>
      <c r="E144" s="141" t="s">
        <v>4025</v>
      </c>
      <c r="F144" s="142" t="s">
        <v>4026</v>
      </c>
      <c r="G144" s="143" t="s">
        <v>433</v>
      </c>
      <c r="H144" s="144">
        <v>11</v>
      </c>
      <c r="I144" s="145"/>
      <c r="J144" s="146">
        <f t="shared" si="10"/>
        <v>0</v>
      </c>
      <c r="K144" s="147"/>
      <c r="L144" s="28"/>
      <c r="M144" s="148" t="s">
        <v>1</v>
      </c>
      <c r="N144" s="149" t="s">
        <v>41</v>
      </c>
      <c r="P144" s="150">
        <f t="shared" si="11"/>
        <v>0</v>
      </c>
      <c r="Q144" s="150">
        <v>0</v>
      </c>
      <c r="R144" s="150">
        <f t="shared" si="12"/>
        <v>0</v>
      </c>
      <c r="S144" s="150">
        <v>0</v>
      </c>
      <c r="T144" s="151">
        <f t="shared" si="13"/>
        <v>0</v>
      </c>
      <c r="AR144" s="152" t="s">
        <v>259</v>
      </c>
      <c r="AT144" s="152" t="s">
        <v>319</v>
      </c>
      <c r="AU144" s="152" t="s">
        <v>82</v>
      </c>
      <c r="AY144" s="13" t="s">
        <v>317</v>
      </c>
      <c r="BE144" s="153">
        <f t="shared" si="14"/>
        <v>0</v>
      </c>
      <c r="BF144" s="153">
        <f t="shared" si="15"/>
        <v>0</v>
      </c>
      <c r="BG144" s="153">
        <f t="shared" si="16"/>
        <v>0</v>
      </c>
      <c r="BH144" s="153">
        <f t="shared" si="17"/>
        <v>0</v>
      </c>
      <c r="BI144" s="153">
        <f t="shared" si="18"/>
        <v>0</v>
      </c>
      <c r="BJ144" s="13" t="s">
        <v>87</v>
      </c>
      <c r="BK144" s="153">
        <f t="shared" si="19"/>
        <v>0</v>
      </c>
      <c r="BL144" s="13" t="s">
        <v>259</v>
      </c>
      <c r="BM144" s="152" t="s">
        <v>4027</v>
      </c>
    </row>
    <row r="145" spans="2:65" s="1" customFormat="1" ht="16.5" customHeight="1">
      <c r="B145" s="139"/>
      <c r="C145" s="154" t="s">
        <v>362</v>
      </c>
      <c r="D145" s="154" t="s">
        <v>353</v>
      </c>
      <c r="E145" s="155" t="s">
        <v>4028</v>
      </c>
      <c r="F145" s="156" t="s">
        <v>4029</v>
      </c>
      <c r="G145" s="157" t="s">
        <v>433</v>
      </c>
      <c r="H145" s="158">
        <v>11</v>
      </c>
      <c r="I145" s="159"/>
      <c r="J145" s="160">
        <f t="shared" si="10"/>
        <v>0</v>
      </c>
      <c r="K145" s="161"/>
      <c r="L145" s="162"/>
      <c r="M145" s="163" t="s">
        <v>1</v>
      </c>
      <c r="N145" s="164" t="s">
        <v>41</v>
      </c>
      <c r="P145" s="150">
        <f t="shared" si="11"/>
        <v>0</v>
      </c>
      <c r="Q145" s="150">
        <v>0</v>
      </c>
      <c r="R145" s="150">
        <f t="shared" si="12"/>
        <v>0</v>
      </c>
      <c r="S145" s="150">
        <v>0</v>
      </c>
      <c r="T145" s="151">
        <f t="shared" si="13"/>
        <v>0</v>
      </c>
      <c r="AR145" s="152" t="s">
        <v>271</v>
      </c>
      <c r="AT145" s="152" t="s">
        <v>353</v>
      </c>
      <c r="AU145" s="152" t="s">
        <v>82</v>
      </c>
      <c r="AY145" s="13" t="s">
        <v>317</v>
      </c>
      <c r="BE145" s="153">
        <f t="shared" si="14"/>
        <v>0</v>
      </c>
      <c r="BF145" s="153">
        <f t="shared" si="15"/>
        <v>0</v>
      </c>
      <c r="BG145" s="153">
        <f t="shared" si="16"/>
        <v>0</v>
      </c>
      <c r="BH145" s="153">
        <f t="shared" si="17"/>
        <v>0</v>
      </c>
      <c r="BI145" s="153">
        <f t="shared" si="18"/>
        <v>0</v>
      </c>
      <c r="BJ145" s="13" t="s">
        <v>87</v>
      </c>
      <c r="BK145" s="153">
        <f t="shared" si="19"/>
        <v>0</v>
      </c>
      <c r="BL145" s="13" t="s">
        <v>259</v>
      </c>
      <c r="BM145" s="152" t="s">
        <v>4030</v>
      </c>
    </row>
    <row r="146" spans="2:65" s="1" customFormat="1" ht="16.5" customHeight="1">
      <c r="B146" s="139"/>
      <c r="C146" s="140" t="s">
        <v>364</v>
      </c>
      <c r="D146" s="140" t="s">
        <v>319</v>
      </c>
      <c r="E146" s="141" t="s">
        <v>4031</v>
      </c>
      <c r="F146" s="142" t="s">
        <v>4032</v>
      </c>
      <c r="G146" s="143" t="s">
        <v>433</v>
      </c>
      <c r="H146" s="144">
        <v>11</v>
      </c>
      <c r="I146" s="145"/>
      <c r="J146" s="146">
        <f t="shared" si="10"/>
        <v>0</v>
      </c>
      <c r="K146" s="147"/>
      <c r="L146" s="28"/>
      <c r="M146" s="148" t="s">
        <v>1</v>
      </c>
      <c r="N146" s="149" t="s">
        <v>41</v>
      </c>
      <c r="P146" s="150">
        <f t="shared" si="11"/>
        <v>0</v>
      </c>
      <c r="Q146" s="150">
        <v>0</v>
      </c>
      <c r="R146" s="150">
        <f t="shared" si="12"/>
        <v>0</v>
      </c>
      <c r="S146" s="150">
        <v>0</v>
      </c>
      <c r="T146" s="151">
        <f t="shared" si="13"/>
        <v>0</v>
      </c>
      <c r="AR146" s="152" t="s">
        <v>259</v>
      </c>
      <c r="AT146" s="152" t="s">
        <v>319</v>
      </c>
      <c r="AU146" s="152" t="s">
        <v>82</v>
      </c>
      <c r="AY146" s="13" t="s">
        <v>317</v>
      </c>
      <c r="BE146" s="153">
        <f t="shared" si="14"/>
        <v>0</v>
      </c>
      <c r="BF146" s="153">
        <f t="shared" si="15"/>
        <v>0</v>
      </c>
      <c r="BG146" s="153">
        <f t="shared" si="16"/>
        <v>0</v>
      </c>
      <c r="BH146" s="153">
        <f t="shared" si="17"/>
        <v>0</v>
      </c>
      <c r="BI146" s="153">
        <f t="shared" si="18"/>
        <v>0</v>
      </c>
      <c r="BJ146" s="13" t="s">
        <v>87</v>
      </c>
      <c r="BK146" s="153">
        <f t="shared" si="19"/>
        <v>0</v>
      </c>
      <c r="BL146" s="13" t="s">
        <v>259</v>
      </c>
      <c r="BM146" s="152" t="s">
        <v>4033</v>
      </c>
    </row>
    <row r="147" spans="2:65" s="1" customFormat="1" ht="24.15" customHeight="1">
      <c r="B147" s="139"/>
      <c r="C147" s="154" t="s">
        <v>368</v>
      </c>
      <c r="D147" s="154" t="s">
        <v>353</v>
      </c>
      <c r="E147" s="155" t="s">
        <v>4034</v>
      </c>
      <c r="F147" s="156" t="s">
        <v>4035</v>
      </c>
      <c r="G147" s="157" t="s">
        <v>433</v>
      </c>
      <c r="H147" s="158">
        <v>11</v>
      </c>
      <c r="I147" s="159"/>
      <c r="J147" s="160">
        <f t="shared" si="10"/>
        <v>0</v>
      </c>
      <c r="K147" s="161"/>
      <c r="L147" s="162"/>
      <c r="M147" s="163" t="s">
        <v>1</v>
      </c>
      <c r="N147" s="164" t="s">
        <v>41</v>
      </c>
      <c r="P147" s="150">
        <f t="shared" si="11"/>
        <v>0</v>
      </c>
      <c r="Q147" s="150">
        <v>0</v>
      </c>
      <c r="R147" s="150">
        <f t="shared" si="12"/>
        <v>0</v>
      </c>
      <c r="S147" s="150">
        <v>0</v>
      </c>
      <c r="T147" s="151">
        <f t="shared" si="13"/>
        <v>0</v>
      </c>
      <c r="AR147" s="152" t="s">
        <v>271</v>
      </c>
      <c r="AT147" s="152" t="s">
        <v>353</v>
      </c>
      <c r="AU147" s="152" t="s">
        <v>82</v>
      </c>
      <c r="AY147" s="13" t="s">
        <v>317</v>
      </c>
      <c r="BE147" s="153">
        <f t="shared" si="14"/>
        <v>0</v>
      </c>
      <c r="BF147" s="153">
        <f t="shared" si="15"/>
        <v>0</v>
      </c>
      <c r="BG147" s="153">
        <f t="shared" si="16"/>
        <v>0</v>
      </c>
      <c r="BH147" s="153">
        <f t="shared" si="17"/>
        <v>0</v>
      </c>
      <c r="BI147" s="153">
        <f t="shared" si="18"/>
        <v>0</v>
      </c>
      <c r="BJ147" s="13" t="s">
        <v>87</v>
      </c>
      <c r="BK147" s="153">
        <f t="shared" si="19"/>
        <v>0</v>
      </c>
      <c r="BL147" s="13" t="s">
        <v>259</v>
      </c>
      <c r="BM147" s="152" t="s">
        <v>4036</v>
      </c>
    </row>
    <row r="148" spans="2:65" s="1" customFormat="1" ht="16.5" customHeight="1">
      <c r="B148" s="139"/>
      <c r="C148" s="140" t="s">
        <v>372</v>
      </c>
      <c r="D148" s="140" t="s">
        <v>319</v>
      </c>
      <c r="E148" s="141" t="s">
        <v>4037</v>
      </c>
      <c r="F148" s="142" t="s">
        <v>4038</v>
      </c>
      <c r="G148" s="143" t="s">
        <v>433</v>
      </c>
      <c r="H148" s="144">
        <v>11</v>
      </c>
      <c r="I148" s="145"/>
      <c r="J148" s="146">
        <f t="shared" si="10"/>
        <v>0</v>
      </c>
      <c r="K148" s="147"/>
      <c r="L148" s="28"/>
      <c r="M148" s="148" t="s">
        <v>1</v>
      </c>
      <c r="N148" s="149" t="s">
        <v>41</v>
      </c>
      <c r="P148" s="150">
        <f t="shared" si="11"/>
        <v>0</v>
      </c>
      <c r="Q148" s="150">
        <v>0</v>
      </c>
      <c r="R148" s="150">
        <f t="shared" si="12"/>
        <v>0</v>
      </c>
      <c r="S148" s="150">
        <v>0</v>
      </c>
      <c r="T148" s="151">
        <f t="shared" si="13"/>
        <v>0</v>
      </c>
      <c r="AR148" s="152" t="s">
        <v>259</v>
      </c>
      <c r="AT148" s="152" t="s">
        <v>319</v>
      </c>
      <c r="AU148" s="152" t="s">
        <v>82</v>
      </c>
      <c r="AY148" s="13" t="s">
        <v>317</v>
      </c>
      <c r="BE148" s="153">
        <f t="shared" si="14"/>
        <v>0</v>
      </c>
      <c r="BF148" s="153">
        <f t="shared" si="15"/>
        <v>0</v>
      </c>
      <c r="BG148" s="153">
        <f t="shared" si="16"/>
        <v>0</v>
      </c>
      <c r="BH148" s="153">
        <f t="shared" si="17"/>
        <v>0</v>
      </c>
      <c r="BI148" s="153">
        <f t="shared" si="18"/>
        <v>0</v>
      </c>
      <c r="BJ148" s="13" t="s">
        <v>87</v>
      </c>
      <c r="BK148" s="153">
        <f t="shared" si="19"/>
        <v>0</v>
      </c>
      <c r="BL148" s="13" t="s">
        <v>259</v>
      </c>
      <c r="BM148" s="152" t="s">
        <v>4039</v>
      </c>
    </row>
    <row r="149" spans="2:65" s="1" customFormat="1" ht="21.75" customHeight="1">
      <c r="B149" s="139"/>
      <c r="C149" s="154" t="s">
        <v>377</v>
      </c>
      <c r="D149" s="154" t="s">
        <v>353</v>
      </c>
      <c r="E149" s="155" t="s">
        <v>4040</v>
      </c>
      <c r="F149" s="156" t="s">
        <v>4041</v>
      </c>
      <c r="G149" s="157" t="s">
        <v>433</v>
      </c>
      <c r="H149" s="158">
        <v>11</v>
      </c>
      <c r="I149" s="159"/>
      <c r="J149" s="160">
        <f t="shared" si="10"/>
        <v>0</v>
      </c>
      <c r="K149" s="161"/>
      <c r="L149" s="162"/>
      <c r="M149" s="163" t="s">
        <v>1</v>
      </c>
      <c r="N149" s="164" t="s">
        <v>41</v>
      </c>
      <c r="P149" s="150">
        <f t="shared" si="11"/>
        <v>0</v>
      </c>
      <c r="Q149" s="150">
        <v>0</v>
      </c>
      <c r="R149" s="150">
        <f t="shared" si="12"/>
        <v>0</v>
      </c>
      <c r="S149" s="150">
        <v>0</v>
      </c>
      <c r="T149" s="151">
        <f t="shared" si="13"/>
        <v>0</v>
      </c>
      <c r="AR149" s="152" t="s">
        <v>271</v>
      </c>
      <c r="AT149" s="152" t="s">
        <v>353</v>
      </c>
      <c r="AU149" s="152" t="s">
        <v>82</v>
      </c>
      <c r="AY149" s="13" t="s">
        <v>317</v>
      </c>
      <c r="BE149" s="153">
        <f t="shared" si="14"/>
        <v>0</v>
      </c>
      <c r="BF149" s="153">
        <f t="shared" si="15"/>
        <v>0</v>
      </c>
      <c r="BG149" s="153">
        <f t="shared" si="16"/>
        <v>0</v>
      </c>
      <c r="BH149" s="153">
        <f t="shared" si="17"/>
        <v>0</v>
      </c>
      <c r="BI149" s="153">
        <f t="shared" si="18"/>
        <v>0</v>
      </c>
      <c r="BJ149" s="13" t="s">
        <v>87</v>
      </c>
      <c r="BK149" s="153">
        <f t="shared" si="19"/>
        <v>0</v>
      </c>
      <c r="BL149" s="13" t="s">
        <v>259</v>
      </c>
      <c r="BM149" s="152" t="s">
        <v>4042</v>
      </c>
    </row>
    <row r="150" spans="2:65" s="1" customFormat="1" ht="16.5" customHeight="1">
      <c r="B150" s="139"/>
      <c r="C150" s="140" t="s">
        <v>383</v>
      </c>
      <c r="D150" s="140" t="s">
        <v>319</v>
      </c>
      <c r="E150" s="141" t="s">
        <v>3840</v>
      </c>
      <c r="F150" s="142" t="s">
        <v>2179</v>
      </c>
      <c r="G150" s="143" t="s">
        <v>433</v>
      </c>
      <c r="H150" s="144">
        <v>11</v>
      </c>
      <c r="I150" s="145"/>
      <c r="J150" s="146">
        <f t="shared" si="10"/>
        <v>0</v>
      </c>
      <c r="K150" s="147"/>
      <c r="L150" s="28"/>
      <c r="M150" s="148" t="s">
        <v>1</v>
      </c>
      <c r="N150" s="149" t="s">
        <v>41</v>
      </c>
      <c r="P150" s="150">
        <f t="shared" si="11"/>
        <v>0</v>
      </c>
      <c r="Q150" s="150">
        <v>0</v>
      </c>
      <c r="R150" s="150">
        <f t="shared" si="12"/>
        <v>0</v>
      </c>
      <c r="S150" s="150">
        <v>0</v>
      </c>
      <c r="T150" s="151">
        <f t="shared" si="13"/>
        <v>0</v>
      </c>
      <c r="AR150" s="152" t="s">
        <v>259</v>
      </c>
      <c r="AT150" s="152" t="s">
        <v>319</v>
      </c>
      <c r="AU150" s="152" t="s">
        <v>82</v>
      </c>
      <c r="AY150" s="13" t="s">
        <v>317</v>
      </c>
      <c r="BE150" s="153">
        <f t="shared" si="14"/>
        <v>0</v>
      </c>
      <c r="BF150" s="153">
        <f t="shared" si="15"/>
        <v>0</v>
      </c>
      <c r="BG150" s="153">
        <f t="shared" si="16"/>
        <v>0</v>
      </c>
      <c r="BH150" s="153">
        <f t="shared" si="17"/>
        <v>0</v>
      </c>
      <c r="BI150" s="153">
        <f t="shared" si="18"/>
        <v>0</v>
      </c>
      <c r="BJ150" s="13" t="s">
        <v>87</v>
      </c>
      <c r="BK150" s="153">
        <f t="shared" si="19"/>
        <v>0</v>
      </c>
      <c r="BL150" s="13" t="s">
        <v>259</v>
      </c>
      <c r="BM150" s="152" t="s">
        <v>4043</v>
      </c>
    </row>
    <row r="151" spans="2:65" s="1" customFormat="1" ht="16.5" customHeight="1">
      <c r="B151" s="139"/>
      <c r="C151" s="154" t="s">
        <v>385</v>
      </c>
      <c r="D151" s="154" t="s">
        <v>353</v>
      </c>
      <c r="E151" s="155" t="s">
        <v>3842</v>
      </c>
      <c r="F151" s="156" t="s">
        <v>4044</v>
      </c>
      <c r="G151" s="157" t="s">
        <v>433</v>
      </c>
      <c r="H151" s="158">
        <v>11</v>
      </c>
      <c r="I151" s="159"/>
      <c r="J151" s="160">
        <f t="shared" si="10"/>
        <v>0</v>
      </c>
      <c r="K151" s="161"/>
      <c r="L151" s="162"/>
      <c r="M151" s="163" t="s">
        <v>1</v>
      </c>
      <c r="N151" s="164" t="s">
        <v>41</v>
      </c>
      <c r="P151" s="150">
        <f t="shared" si="11"/>
        <v>0</v>
      </c>
      <c r="Q151" s="150">
        <v>0</v>
      </c>
      <c r="R151" s="150">
        <f t="shared" si="12"/>
        <v>0</v>
      </c>
      <c r="S151" s="150">
        <v>0</v>
      </c>
      <c r="T151" s="151">
        <f t="shared" si="13"/>
        <v>0</v>
      </c>
      <c r="AR151" s="152" t="s">
        <v>271</v>
      </c>
      <c r="AT151" s="152" t="s">
        <v>353</v>
      </c>
      <c r="AU151" s="152" t="s">
        <v>82</v>
      </c>
      <c r="AY151" s="13" t="s">
        <v>317</v>
      </c>
      <c r="BE151" s="153">
        <f t="shared" si="14"/>
        <v>0</v>
      </c>
      <c r="BF151" s="153">
        <f t="shared" si="15"/>
        <v>0</v>
      </c>
      <c r="BG151" s="153">
        <f t="shared" si="16"/>
        <v>0</v>
      </c>
      <c r="BH151" s="153">
        <f t="shared" si="17"/>
        <v>0</v>
      </c>
      <c r="BI151" s="153">
        <f t="shared" si="18"/>
        <v>0</v>
      </c>
      <c r="BJ151" s="13" t="s">
        <v>87</v>
      </c>
      <c r="BK151" s="153">
        <f t="shared" si="19"/>
        <v>0</v>
      </c>
      <c r="BL151" s="13" t="s">
        <v>259</v>
      </c>
      <c r="BM151" s="152" t="s">
        <v>4045</v>
      </c>
    </row>
    <row r="152" spans="2:65" s="11" customFormat="1" ht="25.95" customHeight="1">
      <c r="B152" s="127"/>
      <c r="D152" s="128" t="s">
        <v>74</v>
      </c>
      <c r="E152" s="129" t="s">
        <v>475</v>
      </c>
      <c r="F152" s="129" t="s">
        <v>476</v>
      </c>
      <c r="I152" s="130"/>
      <c r="J152" s="131">
        <f>BK152</f>
        <v>0</v>
      </c>
      <c r="L152" s="127"/>
      <c r="M152" s="132"/>
      <c r="P152" s="133">
        <f>SUM(P153:P168)</f>
        <v>0</v>
      </c>
      <c r="R152" s="133">
        <f>SUM(R153:R168)</f>
        <v>0</v>
      </c>
      <c r="T152" s="134">
        <f>SUM(T153:T168)</f>
        <v>0</v>
      </c>
      <c r="AR152" s="128" t="s">
        <v>92</v>
      </c>
      <c r="AT152" s="135" t="s">
        <v>74</v>
      </c>
      <c r="AU152" s="135" t="s">
        <v>75</v>
      </c>
      <c r="AY152" s="128" t="s">
        <v>317</v>
      </c>
      <c r="BK152" s="136">
        <f>SUM(BK153:BK168)</f>
        <v>0</v>
      </c>
    </row>
    <row r="153" spans="2:65" s="1" customFormat="1" ht="24.15" customHeight="1">
      <c r="B153" s="139"/>
      <c r="C153" s="140" t="s">
        <v>7</v>
      </c>
      <c r="D153" s="140" t="s">
        <v>319</v>
      </c>
      <c r="E153" s="141" t="s">
        <v>477</v>
      </c>
      <c r="F153" s="142" t="s">
        <v>478</v>
      </c>
      <c r="G153" s="143" t="s">
        <v>452</v>
      </c>
      <c r="H153" s="144">
        <v>15</v>
      </c>
      <c r="I153" s="145"/>
      <c r="J153" s="146">
        <f>ROUND(I153*H153,2)</f>
        <v>0</v>
      </c>
      <c r="K153" s="147"/>
      <c r="L153" s="28"/>
      <c r="M153" s="148" t="s">
        <v>1</v>
      </c>
      <c r="N153" s="149" t="s">
        <v>41</v>
      </c>
      <c r="P153" s="150">
        <f>O153*H153</f>
        <v>0</v>
      </c>
      <c r="Q153" s="150">
        <v>0</v>
      </c>
      <c r="R153" s="150">
        <f>Q153*H153</f>
        <v>0</v>
      </c>
      <c r="S153" s="150">
        <v>0</v>
      </c>
      <c r="T153" s="151">
        <f>S153*H153</f>
        <v>0</v>
      </c>
      <c r="AR153" s="152" t="s">
        <v>453</v>
      </c>
      <c r="AT153" s="152" t="s">
        <v>319</v>
      </c>
      <c r="AU153" s="152" t="s">
        <v>82</v>
      </c>
      <c r="AY153" s="13" t="s">
        <v>317</v>
      </c>
      <c r="BE153" s="153">
        <f>IF(N153="základná",J153,0)</f>
        <v>0</v>
      </c>
      <c r="BF153" s="153">
        <f>IF(N153="znížená",J153,0)</f>
        <v>0</v>
      </c>
      <c r="BG153" s="153">
        <f>IF(N153="zákl. prenesená",J153,0)</f>
        <v>0</v>
      </c>
      <c r="BH153" s="153">
        <f>IF(N153="zníž. prenesená",J153,0)</f>
        <v>0</v>
      </c>
      <c r="BI153" s="153">
        <f>IF(N153="nulová",J153,0)</f>
        <v>0</v>
      </c>
      <c r="BJ153" s="13" t="s">
        <v>87</v>
      </c>
      <c r="BK153" s="153">
        <f>ROUND(I153*H153,2)</f>
        <v>0</v>
      </c>
      <c r="BL153" s="13" t="s">
        <v>453</v>
      </c>
      <c r="BM153" s="152" t="s">
        <v>4046</v>
      </c>
    </row>
    <row r="154" spans="2:65" s="1" customFormat="1" ht="24.15" customHeight="1">
      <c r="B154" s="139"/>
      <c r="C154" s="154" t="s">
        <v>388</v>
      </c>
      <c r="D154" s="154" t="s">
        <v>353</v>
      </c>
      <c r="E154" s="155" t="s">
        <v>480</v>
      </c>
      <c r="F154" s="156" t="s">
        <v>481</v>
      </c>
      <c r="G154" s="157" t="s">
        <v>452</v>
      </c>
      <c r="H154" s="158">
        <v>15</v>
      </c>
      <c r="I154" s="159"/>
      <c r="J154" s="160">
        <f>ROUND(I154*H154,2)</f>
        <v>0</v>
      </c>
      <c r="K154" s="161"/>
      <c r="L154" s="162"/>
      <c r="M154" s="163" t="s">
        <v>1</v>
      </c>
      <c r="N154" s="164" t="s">
        <v>41</v>
      </c>
      <c r="P154" s="150">
        <f>O154*H154</f>
        <v>0</v>
      </c>
      <c r="Q154" s="150">
        <v>0</v>
      </c>
      <c r="R154" s="150">
        <f>Q154*H154</f>
        <v>0</v>
      </c>
      <c r="S154" s="150">
        <v>0</v>
      </c>
      <c r="T154" s="151">
        <f>S154*H154</f>
        <v>0</v>
      </c>
      <c r="AR154" s="152" t="s">
        <v>482</v>
      </c>
      <c r="AT154" s="152" t="s">
        <v>353</v>
      </c>
      <c r="AU154" s="152" t="s">
        <v>82</v>
      </c>
      <c r="AY154" s="13" t="s">
        <v>317</v>
      </c>
      <c r="BE154" s="153">
        <f>IF(N154="základná",J154,0)</f>
        <v>0</v>
      </c>
      <c r="BF154" s="153">
        <f>IF(N154="znížená",J154,0)</f>
        <v>0</v>
      </c>
      <c r="BG154" s="153">
        <f>IF(N154="zákl. prenesená",J154,0)</f>
        <v>0</v>
      </c>
      <c r="BH154" s="153">
        <f>IF(N154="zníž. prenesená",J154,0)</f>
        <v>0</v>
      </c>
      <c r="BI154" s="153">
        <f>IF(N154="nulová",J154,0)</f>
        <v>0</v>
      </c>
      <c r="BJ154" s="13" t="s">
        <v>87</v>
      </c>
      <c r="BK154" s="153">
        <f>ROUND(I154*H154,2)</f>
        <v>0</v>
      </c>
      <c r="BL154" s="13" t="s">
        <v>453</v>
      </c>
      <c r="BM154" s="152" t="s">
        <v>4047</v>
      </c>
    </row>
    <row r="155" spans="2:65" s="1" customFormat="1" ht="19.2">
      <c r="B155" s="28"/>
      <c r="D155" s="170" t="s">
        <v>484</v>
      </c>
      <c r="F155" s="171" t="s">
        <v>485</v>
      </c>
      <c r="I155" s="172"/>
      <c r="L155" s="28"/>
      <c r="M155" s="173"/>
      <c r="T155" s="55"/>
      <c r="AT155" s="13" t="s">
        <v>484</v>
      </c>
      <c r="AU155" s="13" t="s">
        <v>82</v>
      </c>
    </row>
    <row r="156" spans="2:65" s="1" customFormat="1" ht="33" customHeight="1">
      <c r="B156" s="139"/>
      <c r="C156" s="140" t="s">
        <v>392</v>
      </c>
      <c r="D156" s="140" t="s">
        <v>319</v>
      </c>
      <c r="E156" s="141" t="s">
        <v>486</v>
      </c>
      <c r="F156" s="142" t="s">
        <v>4048</v>
      </c>
      <c r="G156" s="143" t="s">
        <v>433</v>
      </c>
      <c r="H156" s="144">
        <v>1</v>
      </c>
      <c r="I156" s="145"/>
      <c r="J156" s="146">
        <f t="shared" ref="J156:J168" si="20">ROUND(I156*H156,2)</f>
        <v>0</v>
      </c>
      <c r="K156" s="147"/>
      <c r="L156" s="28"/>
      <c r="M156" s="148" t="s">
        <v>1</v>
      </c>
      <c r="N156" s="149" t="s">
        <v>41</v>
      </c>
      <c r="P156" s="150">
        <f t="shared" ref="P156:P168" si="21">O156*H156</f>
        <v>0</v>
      </c>
      <c r="Q156" s="150">
        <v>0</v>
      </c>
      <c r="R156" s="150">
        <f t="shared" ref="R156:R168" si="22">Q156*H156</f>
        <v>0</v>
      </c>
      <c r="S156" s="150">
        <v>0</v>
      </c>
      <c r="T156" s="151">
        <f t="shared" ref="T156:T168" si="23">S156*H156</f>
        <v>0</v>
      </c>
      <c r="AR156" s="152" t="s">
        <v>453</v>
      </c>
      <c r="AT156" s="152" t="s">
        <v>319</v>
      </c>
      <c r="AU156" s="152" t="s">
        <v>82</v>
      </c>
      <c r="AY156" s="13" t="s">
        <v>317</v>
      </c>
      <c r="BE156" s="153">
        <f t="shared" ref="BE156:BE168" si="24">IF(N156="základná",J156,0)</f>
        <v>0</v>
      </c>
      <c r="BF156" s="153">
        <f t="shared" ref="BF156:BF168" si="25">IF(N156="znížená",J156,0)</f>
        <v>0</v>
      </c>
      <c r="BG156" s="153">
        <f t="shared" ref="BG156:BG168" si="26">IF(N156="zákl. prenesená",J156,0)</f>
        <v>0</v>
      </c>
      <c r="BH156" s="153">
        <f t="shared" ref="BH156:BH168" si="27">IF(N156="zníž. prenesená",J156,0)</f>
        <v>0</v>
      </c>
      <c r="BI156" s="153">
        <f t="shared" ref="BI156:BI168" si="28">IF(N156="nulová",J156,0)</f>
        <v>0</v>
      </c>
      <c r="BJ156" s="13" t="s">
        <v>87</v>
      </c>
      <c r="BK156" s="153">
        <f t="shared" ref="BK156:BK168" si="29">ROUND(I156*H156,2)</f>
        <v>0</v>
      </c>
      <c r="BL156" s="13" t="s">
        <v>453</v>
      </c>
      <c r="BM156" s="152" t="s">
        <v>4049</v>
      </c>
    </row>
    <row r="157" spans="2:65" s="1" customFormat="1" ht="24.15" customHeight="1">
      <c r="B157" s="139"/>
      <c r="C157" s="140" t="s">
        <v>396</v>
      </c>
      <c r="D157" s="140" t="s">
        <v>319</v>
      </c>
      <c r="E157" s="141" t="s">
        <v>489</v>
      </c>
      <c r="F157" s="142" t="s">
        <v>495</v>
      </c>
      <c r="G157" s="143" t="s">
        <v>452</v>
      </c>
      <c r="H157" s="144">
        <v>22</v>
      </c>
      <c r="I157" s="145"/>
      <c r="J157" s="146">
        <f t="shared" si="20"/>
        <v>0</v>
      </c>
      <c r="K157" s="147"/>
      <c r="L157" s="28"/>
      <c r="M157" s="148" t="s">
        <v>1</v>
      </c>
      <c r="N157" s="149" t="s">
        <v>41</v>
      </c>
      <c r="P157" s="150">
        <f t="shared" si="21"/>
        <v>0</v>
      </c>
      <c r="Q157" s="150">
        <v>0</v>
      </c>
      <c r="R157" s="150">
        <f t="shared" si="22"/>
        <v>0</v>
      </c>
      <c r="S157" s="150">
        <v>0</v>
      </c>
      <c r="T157" s="151">
        <f t="shared" si="23"/>
        <v>0</v>
      </c>
      <c r="AR157" s="152" t="s">
        <v>453</v>
      </c>
      <c r="AT157" s="152" t="s">
        <v>319</v>
      </c>
      <c r="AU157" s="152" t="s">
        <v>82</v>
      </c>
      <c r="AY157" s="13" t="s">
        <v>317</v>
      </c>
      <c r="BE157" s="153">
        <f t="shared" si="24"/>
        <v>0</v>
      </c>
      <c r="BF157" s="153">
        <f t="shared" si="25"/>
        <v>0</v>
      </c>
      <c r="BG157" s="153">
        <f t="shared" si="26"/>
        <v>0</v>
      </c>
      <c r="BH157" s="153">
        <f t="shared" si="27"/>
        <v>0</v>
      </c>
      <c r="BI157" s="153">
        <f t="shared" si="28"/>
        <v>0</v>
      </c>
      <c r="BJ157" s="13" t="s">
        <v>87</v>
      </c>
      <c r="BK157" s="153">
        <f t="shared" si="29"/>
        <v>0</v>
      </c>
      <c r="BL157" s="13" t="s">
        <v>453</v>
      </c>
      <c r="BM157" s="152" t="s">
        <v>4050</v>
      </c>
    </row>
    <row r="158" spans="2:65" s="1" customFormat="1" ht="24.15" customHeight="1">
      <c r="B158" s="139"/>
      <c r="C158" s="154" t="s">
        <v>398</v>
      </c>
      <c r="D158" s="154" t="s">
        <v>353</v>
      </c>
      <c r="E158" s="155" t="s">
        <v>492</v>
      </c>
      <c r="F158" s="156" t="s">
        <v>495</v>
      </c>
      <c r="G158" s="157" t="s">
        <v>452</v>
      </c>
      <c r="H158" s="158">
        <v>22</v>
      </c>
      <c r="I158" s="159"/>
      <c r="J158" s="160">
        <f t="shared" si="20"/>
        <v>0</v>
      </c>
      <c r="K158" s="161"/>
      <c r="L158" s="162"/>
      <c r="M158" s="163" t="s">
        <v>1</v>
      </c>
      <c r="N158" s="164" t="s">
        <v>41</v>
      </c>
      <c r="P158" s="150">
        <f t="shared" si="21"/>
        <v>0</v>
      </c>
      <c r="Q158" s="150">
        <v>0</v>
      </c>
      <c r="R158" s="150">
        <f t="shared" si="22"/>
        <v>0</v>
      </c>
      <c r="S158" s="150">
        <v>0</v>
      </c>
      <c r="T158" s="151">
        <f t="shared" si="23"/>
        <v>0</v>
      </c>
      <c r="AR158" s="152" t="s">
        <v>482</v>
      </c>
      <c r="AT158" s="152" t="s">
        <v>353</v>
      </c>
      <c r="AU158" s="152" t="s">
        <v>82</v>
      </c>
      <c r="AY158" s="13" t="s">
        <v>317</v>
      </c>
      <c r="BE158" s="153">
        <f t="shared" si="24"/>
        <v>0</v>
      </c>
      <c r="BF158" s="153">
        <f t="shared" si="25"/>
        <v>0</v>
      </c>
      <c r="BG158" s="153">
        <f t="shared" si="26"/>
        <v>0</v>
      </c>
      <c r="BH158" s="153">
        <f t="shared" si="27"/>
        <v>0</v>
      </c>
      <c r="BI158" s="153">
        <f t="shared" si="28"/>
        <v>0</v>
      </c>
      <c r="BJ158" s="13" t="s">
        <v>87</v>
      </c>
      <c r="BK158" s="153">
        <f t="shared" si="29"/>
        <v>0</v>
      </c>
      <c r="BL158" s="13" t="s">
        <v>453</v>
      </c>
      <c r="BM158" s="152" t="s">
        <v>4051</v>
      </c>
    </row>
    <row r="159" spans="2:65" s="1" customFormat="1" ht="16.5" customHeight="1">
      <c r="B159" s="139"/>
      <c r="C159" s="140" t="s">
        <v>402</v>
      </c>
      <c r="D159" s="140" t="s">
        <v>319</v>
      </c>
      <c r="E159" s="141" t="s">
        <v>499</v>
      </c>
      <c r="F159" s="142" t="s">
        <v>500</v>
      </c>
      <c r="G159" s="143" t="s">
        <v>452</v>
      </c>
      <c r="H159" s="144">
        <v>265</v>
      </c>
      <c r="I159" s="145"/>
      <c r="J159" s="146">
        <f t="shared" si="20"/>
        <v>0</v>
      </c>
      <c r="K159" s="147"/>
      <c r="L159" s="28"/>
      <c r="M159" s="148" t="s">
        <v>1</v>
      </c>
      <c r="N159" s="149" t="s">
        <v>41</v>
      </c>
      <c r="P159" s="150">
        <f t="shared" si="21"/>
        <v>0</v>
      </c>
      <c r="Q159" s="150">
        <v>0</v>
      </c>
      <c r="R159" s="150">
        <f t="shared" si="22"/>
        <v>0</v>
      </c>
      <c r="S159" s="150">
        <v>0</v>
      </c>
      <c r="T159" s="151">
        <f t="shared" si="23"/>
        <v>0</v>
      </c>
      <c r="AR159" s="152" t="s">
        <v>453</v>
      </c>
      <c r="AT159" s="152" t="s">
        <v>319</v>
      </c>
      <c r="AU159" s="152" t="s">
        <v>82</v>
      </c>
      <c r="AY159" s="13" t="s">
        <v>317</v>
      </c>
      <c r="BE159" s="153">
        <f t="shared" si="24"/>
        <v>0</v>
      </c>
      <c r="BF159" s="153">
        <f t="shared" si="25"/>
        <v>0</v>
      </c>
      <c r="BG159" s="153">
        <f t="shared" si="26"/>
        <v>0</v>
      </c>
      <c r="BH159" s="153">
        <f t="shared" si="27"/>
        <v>0</v>
      </c>
      <c r="BI159" s="153">
        <f t="shared" si="28"/>
        <v>0</v>
      </c>
      <c r="BJ159" s="13" t="s">
        <v>87</v>
      </c>
      <c r="BK159" s="153">
        <f t="shared" si="29"/>
        <v>0</v>
      </c>
      <c r="BL159" s="13" t="s">
        <v>453</v>
      </c>
      <c r="BM159" s="152" t="s">
        <v>4052</v>
      </c>
    </row>
    <row r="160" spans="2:65" s="1" customFormat="1" ht="24.15" customHeight="1">
      <c r="B160" s="139"/>
      <c r="C160" s="154" t="s">
        <v>408</v>
      </c>
      <c r="D160" s="154" t="s">
        <v>353</v>
      </c>
      <c r="E160" s="155" t="s">
        <v>502</v>
      </c>
      <c r="F160" s="156" t="s">
        <v>500</v>
      </c>
      <c r="G160" s="157" t="s">
        <v>452</v>
      </c>
      <c r="H160" s="158">
        <v>265</v>
      </c>
      <c r="I160" s="159"/>
      <c r="J160" s="160">
        <f t="shared" si="20"/>
        <v>0</v>
      </c>
      <c r="K160" s="161"/>
      <c r="L160" s="162"/>
      <c r="M160" s="163" t="s">
        <v>1</v>
      </c>
      <c r="N160" s="164" t="s">
        <v>41</v>
      </c>
      <c r="P160" s="150">
        <f t="shared" si="21"/>
        <v>0</v>
      </c>
      <c r="Q160" s="150">
        <v>0</v>
      </c>
      <c r="R160" s="150">
        <f t="shared" si="22"/>
        <v>0</v>
      </c>
      <c r="S160" s="150">
        <v>0</v>
      </c>
      <c r="T160" s="151">
        <f t="shared" si="23"/>
        <v>0</v>
      </c>
      <c r="AR160" s="152" t="s">
        <v>482</v>
      </c>
      <c r="AT160" s="152" t="s">
        <v>353</v>
      </c>
      <c r="AU160" s="152" t="s">
        <v>82</v>
      </c>
      <c r="AY160" s="13" t="s">
        <v>317</v>
      </c>
      <c r="BE160" s="153">
        <f t="shared" si="24"/>
        <v>0</v>
      </c>
      <c r="BF160" s="153">
        <f t="shared" si="25"/>
        <v>0</v>
      </c>
      <c r="BG160" s="153">
        <f t="shared" si="26"/>
        <v>0</v>
      </c>
      <c r="BH160" s="153">
        <f t="shared" si="27"/>
        <v>0</v>
      </c>
      <c r="BI160" s="153">
        <f t="shared" si="28"/>
        <v>0</v>
      </c>
      <c r="BJ160" s="13" t="s">
        <v>87</v>
      </c>
      <c r="BK160" s="153">
        <f t="shared" si="29"/>
        <v>0</v>
      </c>
      <c r="BL160" s="13" t="s">
        <v>453</v>
      </c>
      <c r="BM160" s="152" t="s">
        <v>4053</v>
      </c>
    </row>
    <row r="161" spans="2:65" s="1" customFormat="1" ht="16.5" customHeight="1">
      <c r="B161" s="139"/>
      <c r="C161" s="140" t="s">
        <v>410</v>
      </c>
      <c r="D161" s="140" t="s">
        <v>319</v>
      </c>
      <c r="E161" s="141" t="s">
        <v>504</v>
      </c>
      <c r="F161" s="142" t="s">
        <v>505</v>
      </c>
      <c r="G161" s="143" t="s">
        <v>433</v>
      </c>
      <c r="H161" s="144">
        <v>11</v>
      </c>
      <c r="I161" s="145"/>
      <c r="J161" s="146">
        <f t="shared" si="20"/>
        <v>0</v>
      </c>
      <c r="K161" s="147"/>
      <c r="L161" s="28"/>
      <c r="M161" s="148" t="s">
        <v>1</v>
      </c>
      <c r="N161" s="149" t="s">
        <v>41</v>
      </c>
      <c r="P161" s="150">
        <f t="shared" si="21"/>
        <v>0</v>
      </c>
      <c r="Q161" s="150">
        <v>0</v>
      </c>
      <c r="R161" s="150">
        <f t="shared" si="22"/>
        <v>0</v>
      </c>
      <c r="S161" s="150">
        <v>0</v>
      </c>
      <c r="T161" s="151">
        <f t="shared" si="23"/>
        <v>0</v>
      </c>
      <c r="AR161" s="152" t="s">
        <v>259</v>
      </c>
      <c r="AT161" s="152" t="s">
        <v>319</v>
      </c>
      <c r="AU161" s="152" t="s">
        <v>82</v>
      </c>
      <c r="AY161" s="13" t="s">
        <v>317</v>
      </c>
      <c r="BE161" s="153">
        <f t="shared" si="24"/>
        <v>0</v>
      </c>
      <c r="BF161" s="153">
        <f t="shared" si="25"/>
        <v>0</v>
      </c>
      <c r="BG161" s="153">
        <f t="shared" si="26"/>
        <v>0</v>
      </c>
      <c r="BH161" s="153">
        <f t="shared" si="27"/>
        <v>0</v>
      </c>
      <c r="BI161" s="153">
        <f t="shared" si="28"/>
        <v>0</v>
      </c>
      <c r="BJ161" s="13" t="s">
        <v>87</v>
      </c>
      <c r="BK161" s="153">
        <f t="shared" si="29"/>
        <v>0</v>
      </c>
      <c r="BL161" s="13" t="s">
        <v>259</v>
      </c>
      <c r="BM161" s="152" t="s">
        <v>4054</v>
      </c>
    </row>
    <row r="162" spans="2:65" s="1" customFormat="1" ht="16.5" customHeight="1">
      <c r="B162" s="139"/>
      <c r="C162" s="154" t="s">
        <v>412</v>
      </c>
      <c r="D162" s="154" t="s">
        <v>353</v>
      </c>
      <c r="E162" s="155" t="s">
        <v>507</v>
      </c>
      <c r="F162" s="156" t="s">
        <v>505</v>
      </c>
      <c r="G162" s="157" t="s">
        <v>433</v>
      </c>
      <c r="H162" s="158">
        <v>11</v>
      </c>
      <c r="I162" s="159"/>
      <c r="J162" s="160">
        <f t="shared" si="20"/>
        <v>0</v>
      </c>
      <c r="K162" s="161"/>
      <c r="L162" s="162"/>
      <c r="M162" s="163" t="s">
        <v>1</v>
      </c>
      <c r="N162" s="164" t="s">
        <v>41</v>
      </c>
      <c r="P162" s="150">
        <f t="shared" si="21"/>
        <v>0</v>
      </c>
      <c r="Q162" s="150">
        <v>0</v>
      </c>
      <c r="R162" s="150">
        <f t="shared" si="22"/>
        <v>0</v>
      </c>
      <c r="S162" s="150">
        <v>0</v>
      </c>
      <c r="T162" s="151">
        <f t="shared" si="23"/>
        <v>0</v>
      </c>
      <c r="AR162" s="152" t="s">
        <v>271</v>
      </c>
      <c r="AT162" s="152" t="s">
        <v>353</v>
      </c>
      <c r="AU162" s="152" t="s">
        <v>82</v>
      </c>
      <c r="AY162" s="13" t="s">
        <v>317</v>
      </c>
      <c r="BE162" s="153">
        <f t="shared" si="24"/>
        <v>0</v>
      </c>
      <c r="BF162" s="153">
        <f t="shared" si="25"/>
        <v>0</v>
      </c>
      <c r="BG162" s="153">
        <f t="shared" si="26"/>
        <v>0</v>
      </c>
      <c r="BH162" s="153">
        <f t="shared" si="27"/>
        <v>0</v>
      </c>
      <c r="BI162" s="153">
        <f t="shared" si="28"/>
        <v>0</v>
      </c>
      <c r="BJ162" s="13" t="s">
        <v>87</v>
      </c>
      <c r="BK162" s="153">
        <f t="shared" si="29"/>
        <v>0</v>
      </c>
      <c r="BL162" s="13" t="s">
        <v>259</v>
      </c>
      <c r="BM162" s="152" t="s">
        <v>4055</v>
      </c>
    </row>
    <row r="163" spans="2:65" s="1" customFormat="1" ht="24.15" customHeight="1">
      <c r="B163" s="139"/>
      <c r="C163" s="140" t="s">
        <v>414</v>
      </c>
      <c r="D163" s="140" t="s">
        <v>319</v>
      </c>
      <c r="E163" s="141" t="s">
        <v>3872</v>
      </c>
      <c r="F163" s="142" t="s">
        <v>4056</v>
      </c>
      <c r="G163" s="143" t="s">
        <v>452</v>
      </c>
      <c r="H163" s="144">
        <v>265</v>
      </c>
      <c r="I163" s="145"/>
      <c r="J163" s="146">
        <f t="shared" si="20"/>
        <v>0</v>
      </c>
      <c r="K163" s="147"/>
      <c r="L163" s="28"/>
      <c r="M163" s="148" t="s">
        <v>1</v>
      </c>
      <c r="N163" s="149" t="s">
        <v>41</v>
      </c>
      <c r="P163" s="150">
        <f t="shared" si="21"/>
        <v>0</v>
      </c>
      <c r="Q163" s="150">
        <v>0</v>
      </c>
      <c r="R163" s="150">
        <f t="shared" si="22"/>
        <v>0</v>
      </c>
      <c r="S163" s="150">
        <v>0</v>
      </c>
      <c r="T163" s="151">
        <f t="shared" si="23"/>
        <v>0</v>
      </c>
      <c r="AR163" s="152" t="s">
        <v>453</v>
      </c>
      <c r="AT163" s="152" t="s">
        <v>319</v>
      </c>
      <c r="AU163" s="152" t="s">
        <v>82</v>
      </c>
      <c r="AY163" s="13" t="s">
        <v>317</v>
      </c>
      <c r="BE163" s="153">
        <f t="shared" si="24"/>
        <v>0</v>
      </c>
      <c r="BF163" s="153">
        <f t="shared" si="25"/>
        <v>0</v>
      </c>
      <c r="BG163" s="153">
        <f t="shared" si="26"/>
        <v>0</v>
      </c>
      <c r="BH163" s="153">
        <f t="shared" si="27"/>
        <v>0</v>
      </c>
      <c r="BI163" s="153">
        <f t="shared" si="28"/>
        <v>0</v>
      </c>
      <c r="BJ163" s="13" t="s">
        <v>87</v>
      </c>
      <c r="BK163" s="153">
        <f t="shared" si="29"/>
        <v>0</v>
      </c>
      <c r="BL163" s="13" t="s">
        <v>453</v>
      </c>
      <c r="BM163" s="152" t="s">
        <v>4057</v>
      </c>
    </row>
    <row r="164" spans="2:65" s="1" customFormat="1" ht="16.5" customHeight="1">
      <c r="B164" s="139"/>
      <c r="C164" s="154" t="s">
        <v>416</v>
      </c>
      <c r="D164" s="154" t="s">
        <v>353</v>
      </c>
      <c r="E164" s="155" t="s">
        <v>3875</v>
      </c>
      <c r="F164" s="156" t="s">
        <v>4058</v>
      </c>
      <c r="G164" s="157" t="s">
        <v>452</v>
      </c>
      <c r="H164" s="158">
        <v>265</v>
      </c>
      <c r="I164" s="159"/>
      <c r="J164" s="160">
        <f t="shared" si="20"/>
        <v>0</v>
      </c>
      <c r="K164" s="161"/>
      <c r="L164" s="162"/>
      <c r="M164" s="163" t="s">
        <v>1</v>
      </c>
      <c r="N164" s="164" t="s">
        <v>41</v>
      </c>
      <c r="P164" s="150">
        <f t="shared" si="21"/>
        <v>0</v>
      </c>
      <c r="Q164" s="150">
        <v>0</v>
      </c>
      <c r="R164" s="150">
        <f t="shared" si="22"/>
        <v>0</v>
      </c>
      <c r="S164" s="150">
        <v>0</v>
      </c>
      <c r="T164" s="151">
        <f t="shared" si="23"/>
        <v>0</v>
      </c>
      <c r="AR164" s="152" t="s">
        <v>482</v>
      </c>
      <c r="AT164" s="152" t="s">
        <v>353</v>
      </c>
      <c r="AU164" s="152" t="s">
        <v>82</v>
      </c>
      <c r="AY164" s="13" t="s">
        <v>317</v>
      </c>
      <c r="BE164" s="153">
        <f t="shared" si="24"/>
        <v>0</v>
      </c>
      <c r="BF164" s="153">
        <f t="shared" si="25"/>
        <v>0</v>
      </c>
      <c r="BG164" s="153">
        <f t="shared" si="26"/>
        <v>0</v>
      </c>
      <c r="BH164" s="153">
        <f t="shared" si="27"/>
        <v>0</v>
      </c>
      <c r="BI164" s="153">
        <f t="shared" si="28"/>
        <v>0</v>
      </c>
      <c r="BJ164" s="13" t="s">
        <v>87</v>
      </c>
      <c r="BK164" s="153">
        <f t="shared" si="29"/>
        <v>0</v>
      </c>
      <c r="BL164" s="13" t="s">
        <v>453</v>
      </c>
      <c r="BM164" s="152" t="s">
        <v>4059</v>
      </c>
    </row>
    <row r="165" spans="2:65" s="1" customFormat="1" ht="16.5" customHeight="1">
      <c r="B165" s="139"/>
      <c r="C165" s="140" t="s">
        <v>418</v>
      </c>
      <c r="D165" s="140" t="s">
        <v>319</v>
      </c>
      <c r="E165" s="141" t="s">
        <v>3878</v>
      </c>
      <c r="F165" s="142" t="s">
        <v>510</v>
      </c>
      <c r="G165" s="143" t="s">
        <v>433</v>
      </c>
      <c r="H165" s="144">
        <v>30</v>
      </c>
      <c r="I165" s="145"/>
      <c r="J165" s="146">
        <f t="shared" si="20"/>
        <v>0</v>
      </c>
      <c r="K165" s="147"/>
      <c r="L165" s="28"/>
      <c r="M165" s="148" t="s">
        <v>1</v>
      </c>
      <c r="N165" s="149" t="s">
        <v>41</v>
      </c>
      <c r="P165" s="150">
        <f t="shared" si="21"/>
        <v>0</v>
      </c>
      <c r="Q165" s="150">
        <v>0</v>
      </c>
      <c r="R165" s="150">
        <f t="shared" si="22"/>
        <v>0</v>
      </c>
      <c r="S165" s="150">
        <v>0</v>
      </c>
      <c r="T165" s="151">
        <f t="shared" si="23"/>
        <v>0</v>
      </c>
      <c r="AR165" s="152" t="s">
        <v>259</v>
      </c>
      <c r="AT165" s="152" t="s">
        <v>319</v>
      </c>
      <c r="AU165" s="152" t="s">
        <v>82</v>
      </c>
      <c r="AY165" s="13" t="s">
        <v>317</v>
      </c>
      <c r="BE165" s="153">
        <f t="shared" si="24"/>
        <v>0</v>
      </c>
      <c r="BF165" s="153">
        <f t="shared" si="25"/>
        <v>0</v>
      </c>
      <c r="BG165" s="153">
        <f t="shared" si="26"/>
        <v>0</v>
      </c>
      <c r="BH165" s="153">
        <f t="shared" si="27"/>
        <v>0</v>
      </c>
      <c r="BI165" s="153">
        <f t="shared" si="28"/>
        <v>0</v>
      </c>
      <c r="BJ165" s="13" t="s">
        <v>87</v>
      </c>
      <c r="BK165" s="153">
        <f t="shared" si="29"/>
        <v>0</v>
      </c>
      <c r="BL165" s="13" t="s">
        <v>259</v>
      </c>
      <c r="BM165" s="152" t="s">
        <v>4060</v>
      </c>
    </row>
    <row r="166" spans="2:65" s="1" customFormat="1" ht="16.5" customHeight="1">
      <c r="B166" s="139"/>
      <c r="C166" s="154" t="s">
        <v>529</v>
      </c>
      <c r="D166" s="154" t="s">
        <v>353</v>
      </c>
      <c r="E166" s="155" t="s">
        <v>3881</v>
      </c>
      <c r="F166" s="156" t="s">
        <v>510</v>
      </c>
      <c r="G166" s="157" t="s">
        <v>433</v>
      </c>
      <c r="H166" s="158">
        <v>30</v>
      </c>
      <c r="I166" s="159"/>
      <c r="J166" s="160">
        <f t="shared" si="20"/>
        <v>0</v>
      </c>
      <c r="K166" s="161"/>
      <c r="L166" s="162"/>
      <c r="M166" s="163" t="s">
        <v>1</v>
      </c>
      <c r="N166" s="164" t="s">
        <v>41</v>
      </c>
      <c r="P166" s="150">
        <f t="shared" si="21"/>
        <v>0</v>
      </c>
      <c r="Q166" s="150">
        <v>0</v>
      </c>
      <c r="R166" s="150">
        <f t="shared" si="22"/>
        <v>0</v>
      </c>
      <c r="S166" s="150">
        <v>0</v>
      </c>
      <c r="T166" s="151">
        <f t="shared" si="23"/>
        <v>0</v>
      </c>
      <c r="AR166" s="152" t="s">
        <v>271</v>
      </c>
      <c r="AT166" s="152" t="s">
        <v>353</v>
      </c>
      <c r="AU166" s="152" t="s">
        <v>82</v>
      </c>
      <c r="AY166" s="13" t="s">
        <v>317</v>
      </c>
      <c r="BE166" s="153">
        <f t="shared" si="24"/>
        <v>0</v>
      </c>
      <c r="BF166" s="153">
        <f t="shared" si="25"/>
        <v>0</v>
      </c>
      <c r="BG166" s="153">
        <f t="shared" si="26"/>
        <v>0</v>
      </c>
      <c r="BH166" s="153">
        <f t="shared" si="27"/>
        <v>0</v>
      </c>
      <c r="BI166" s="153">
        <f t="shared" si="28"/>
        <v>0</v>
      </c>
      <c r="BJ166" s="13" t="s">
        <v>87</v>
      </c>
      <c r="BK166" s="153">
        <f t="shared" si="29"/>
        <v>0</v>
      </c>
      <c r="BL166" s="13" t="s">
        <v>259</v>
      </c>
      <c r="BM166" s="152" t="s">
        <v>4061</v>
      </c>
    </row>
    <row r="167" spans="2:65" s="1" customFormat="1" ht="16.5" customHeight="1">
      <c r="B167" s="139"/>
      <c r="C167" s="140" t="s">
        <v>780</v>
      </c>
      <c r="D167" s="140" t="s">
        <v>319</v>
      </c>
      <c r="E167" s="141" t="s">
        <v>526</v>
      </c>
      <c r="F167" s="142" t="s">
        <v>527</v>
      </c>
      <c r="G167" s="143" t="s">
        <v>433</v>
      </c>
      <c r="H167" s="144">
        <v>22</v>
      </c>
      <c r="I167" s="145"/>
      <c r="J167" s="146">
        <f t="shared" si="20"/>
        <v>0</v>
      </c>
      <c r="K167" s="147"/>
      <c r="L167" s="28"/>
      <c r="M167" s="148" t="s">
        <v>1</v>
      </c>
      <c r="N167" s="149" t="s">
        <v>41</v>
      </c>
      <c r="P167" s="150">
        <f t="shared" si="21"/>
        <v>0</v>
      </c>
      <c r="Q167" s="150">
        <v>0</v>
      </c>
      <c r="R167" s="150">
        <f t="shared" si="22"/>
        <v>0</v>
      </c>
      <c r="S167" s="150">
        <v>0</v>
      </c>
      <c r="T167" s="151">
        <f t="shared" si="23"/>
        <v>0</v>
      </c>
      <c r="AR167" s="152" t="s">
        <v>259</v>
      </c>
      <c r="AT167" s="152" t="s">
        <v>319</v>
      </c>
      <c r="AU167" s="152" t="s">
        <v>82</v>
      </c>
      <c r="AY167" s="13" t="s">
        <v>317</v>
      </c>
      <c r="BE167" s="153">
        <f t="shared" si="24"/>
        <v>0</v>
      </c>
      <c r="BF167" s="153">
        <f t="shared" si="25"/>
        <v>0</v>
      </c>
      <c r="BG167" s="153">
        <f t="shared" si="26"/>
        <v>0</v>
      </c>
      <c r="BH167" s="153">
        <f t="shared" si="27"/>
        <v>0</v>
      </c>
      <c r="BI167" s="153">
        <f t="shared" si="28"/>
        <v>0</v>
      </c>
      <c r="BJ167" s="13" t="s">
        <v>87</v>
      </c>
      <c r="BK167" s="153">
        <f t="shared" si="29"/>
        <v>0</v>
      </c>
      <c r="BL167" s="13" t="s">
        <v>259</v>
      </c>
      <c r="BM167" s="152" t="s">
        <v>4062</v>
      </c>
    </row>
    <row r="168" spans="2:65" s="1" customFormat="1" ht="16.5" customHeight="1">
      <c r="B168" s="139"/>
      <c r="C168" s="154" t="s">
        <v>784</v>
      </c>
      <c r="D168" s="154" t="s">
        <v>353</v>
      </c>
      <c r="E168" s="155" t="s">
        <v>530</v>
      </c>
      <c r="F168" s="156" t="s">
        <v>527</v>
      </c>
      <c r="G168" s="157" t="s">
        <v>433</v>
      </c>
      <c r="H168" s="158">
        <v>22</v>
      </c>
      <c r="I168" s="159"/>
      <c r="J168" s="160">
        <f t="shared" si="20"/>
        <v>0</v>
      </c>
      <c r="K168" s="161"/>
      <c r="L168" s="162"/>
      <c r="M168" s="163" t="s">
        <v>1</v>
      </c>
      <c r="N168" s="164" t="s">
        <v>41</v>
      </c>
      <c r="P168" s="150">
        <f t="shared" si="21"/>
        <v>0</v>
      </c>
      <c r="Q168" s="150">
        <v>0</v>
      </c>
      <c r="R168" s="150">
        <f t="shared" si="22"/>
        <v>0</v>
      </c>
      <c r="S168" s="150">
        <v>0</v>
      </c>
      <c r="T168" s="151">
        <f t="shared" si="23"/>
        <v>0</v>
      </c>
      <c r="AR168" s="152" t="s">
        <v>271</v>
      </c>
      <c r="AT168" s="152" t="s">
        <v>353</v>
      </c>
      <c r="AU168" s="152" t="s">
        <v>82</v>
      </c>
      <c r="AY168" s="13" t="s">
        <v>317</v>
      </c>
      <c r="BE168" s="153">
        <f t="shared" si="24"/>
        <v>0</v>
      </c>
      <c r="BF168" s="153">
        <f t="shared" si="25"/>
        <v>0</v>
      </c>
      <c r="BG168" s="153">
        <f t="shared" si="26"/>
        <v>0</v>
      </c>
      <c r="BH168" s="153">
        <f t="shared" si="27"/>
        <v>0</v>
      </c>
      <c r="BI168" s="153">
        <f t="shared" si="28"/>
        <v>0</v>
      </c>
      <c r="BJ168" s="13" t="s">
        <v>87</v>
      </c>
      <c r="BK168" s="153">
        <f t="shared" si="29"/>
        <v>0</v>
      </c>
      <c r="BL168" s="13" t="s">
        <v>259</v>
      </c>
      <c r="BM168" s="152" t="s">
        <v>4063</v>
      </c>
    </row>
    <row r="169" spans="2:65" s="11" customFormat="1" ht="25.95" customHeight="1">
      <c r="B169" s="127"/>
      <c r="D169" s="128" t="s">
        <v>74</v>
      </c>
      <c r="E169" s="129" t="s">
        <v>448</v>
      </c>
      <c r="F169" s="129" t="s">
        <v>449</v>
      </c>
      <c r="I169" s="130"/>
      <c r="J169" s="131">
        <f>BK169</f>
        <v>0</v>
      </c>
      <c r="L169" s="127"/>
      <c r="M169" s="132"/>
      <c r="P169" s="133">
        <f>SUM(P170:P177)</f>
        <v>0</v>
      </c>
      <c r="R169" s="133">
        <f>SUM(R170:R177)</f>
        <v>1.9950000000000002E-2</v>
      </c>
      <c r="T169" s="134">
        <f>SUM(T170:T177)</f>
        <v>0</v>
      </c>
      <c r="AR169" s="128" t="s">
        <v>92</v>
      </c>
      <c r="AT169" s="135" t="s">
        <v>74</v>
      </c>
      <c r="AU169" s="135" t="s">
        <v>75</v>
      </c>
      <c r="AY169" s="128" t="s">
        <v>317</v>
      </c>
      <c r="BK169" s="136">
        <f>SUM(BK170:BK177)</f>
        <v>0</v>
      </c>
    </row>
    <row r="170" spans="2:65" s="1" customFormat="1" ht="24.15" customHeight="1">
      <c r="B170" s="139"/>
      <c r="C170" s="140" t="s">
        <v>788</v>
      </c>
      <c r="D170" s="140" t="s">
        <v>319</v>
      </c>
      <c r="E170" s="141" t="s">
        <v>4064</v>
      </c>
      <c r="F170" s="142" t="s">
        <v>4065</v>
      </c>
      <c r="G170" s="143" t="s">
        <v>433</v>
      </c>
      <c r="H170" s="144">
        <v>10</v>
      </c>
      <c r="I170" s="145"/>
      <c r="J170" s="146">
        <f t="shared" ref="J170:J177" si="30">ROUND(I170*H170,2)</f>
        <v>0</v>
      </c>
      <c r="K170" s="147"/>
      <c r="L170" s="28"/>
      <c r="M170" s="148" t="s">
        <v>1</v>
      </c>
      <c r="N170" s="149" t="s">
        <v>41</v>
      </c>
      <c r="P170" s="150">
        <f t="shared" ref="P170:P177" si="31">O170*H170</f>
        <v>0</v>
      </c>
      <c r="Q170" s="150">
        <v>0</v>
      </c>
      <c r="R170" s="150">
        <f t="shared" ref="R170:R177" si="32">Q170*H170</f>
        <v>0</v>
      </c>
      <c r="S170" s="150">
        <v>0</v>
      </c>
      <c r="T170" s="151">
        <f t="shared" ref="T170:T177" si="33">S170*H170</f>
        <v>0</v>
      </c>
      <c r="AR170" s="152" t="s">
        <v>453</v>
      </c>
      <c r="AT170" s="152" t="s">
        <v>319</v>
      </c>
      <c r="AU170" s="152" t="s">
        <v>82</v>
      </c>
      <c r="AY170" s="13" t="s">
        <v>317</v>
      </c>
      <c r="BE170" s="153">
        <f t="shared" ref="BE170:BE177" si="34">IF(N170="základná",J170,0)</f>
        <v>0</v>
      </c>
      <c r="BF170" s="153">
        <f t="shared" ref="BF170:BF177" si="35">IF(N170="znížená",J170,0)</f>
        <v>0</v>
      </c>
      <c r="BG170" s="153">
        <f t="shared" ref="BG170:BG177" si="36">IF(N170="zákl. prenesená",J170,0)</f>
        <v>0</v>
      </c>
      <c r="BH170" s="153">
        <f t="shared" ref="BH170:BH177" si="37">IF(N170="zníž. prenesená",J170,0)</f>
        <v>0</v>
      </c>
      <c r="BI170" s="153">
        <f t="shared" ref="BI170:BI177" si="38">IF(N170="nulová",J170,0)</f>
        <v>0</v>
      </c>
      <c r="BJ170" s="13" t="s">
        <v>87</v>
      </c>
      <c r="BK170" s="153">
        <f t="shared" ref="BK170:BK177" si="39">ROUND(I170*H170,2)</f>
        <v>0</v>
      </c>
      <c r="BL170" s="13" t="s">
        <v>453</v>
      </c>
      <c r="BM170" s="152" t="s">
        <v>4066</v>
      </c>
    </row>
    <row r="171" spans="2:65" s="1" customFormat="1" ht="24.15" customHeight="1">
      <c r="B171" s="139"/>
      <c r="C171" s="140" t="s">
        <v>792</v>
      </c>
      <c r="D171" s="140" t="s">
        <v>319</v>
      </c>
      <c r="E171" s="141" t="s">
        <v>450</v>
      </c>
      <c r="F171" s="142" t="s">
        <v>451</v>
      </c>
      <c r="G171" s="143" t="s">
        <v>452</v>
      </c>
      <c r="H171" s="144">
        <v>95</v>
      </c>
      <c r="I171" s="145"/>
      <c r="J171" s="146">
        <f t="shared" si="30"/>
        <v>0</v>
      </c>
      <c r="K171" s="147"/>
      <c r="L171" s="28"/>
      <c r="M171" s="148" t="s">
        <v>1</v>
      </c>
      <c r="N171" s="149" t="s">
        <v>41</v>
      </c>
      <c r="P171" s="150">
        <f t="shared" si="31"/>
        <v>0</v>
      </c>
      <c r="Q171" s="150">
        <v>0</v>
      </c>
      <c r="R171" s="150">
        <f t="shared" si="32"/>
        <v>0</v>
      </c>
      <c r="S171" s="150">
        <v>0</v>
      </c>
      <c r="T171" s="151">
        <f t="shared" si="33"/>
        <v>0</v>
      </c>
      <c r="AR171" s="152" t="s">
        <v>453</v>
      </c>
      <c r="AT171" s="152" t="s">
        <v>319</v>
      </c>
      <c r="AU171" s="152" t="s">
        <v>82</v>
      </c>
      <c r="AY171" s="13" t="s">
        <v>317</v>
      </c>
      <c r="BE171" s="153">
        <f t="shared" si="34"/>
        <v>0</v>
      </c>
      <c r="BF171" s="153">
        <f t="shared" si="35"/>
        <v>0</v>
      </c>
      <c r="BG171" s="153">
        <f t="shared" si="36"/>
        <v>0</v>
      </c>
      <c r="BH171" s="153">
        <f t="shared" si="37"/>
        <v>0</v>
      </c>
      <c r="BI171" s="153">
        <f t="shared" si="38"/>
        <v>0</v>
      </c>
      <c r="BJ171" s="13" t="s">
        <v>87</v>
      </c>
      <c r="BK171" s="153">
        <f t="shared" si="39"/>
        <v>0</v>
      </c>
      <c r="BL171" s="13" t="s">
        <v>453</v>
      </c>
      <c r="BM171" s="152" t="s">
        <v>4067</v>
      </c>
    </row>
    <row r="172" spans="2:65" s="1" customFormat="1" ht="24.15" customHeight="1">
      <c r="B172" s="139"/>
      <c r="C172" s="140" t="s">
        <v>796</v>
      </c>
      <c r="D172" s="140" t="s">
        <v>319</v>
      </c>
      <c r="E172" s="141" t="s">
        <v>455</v>
      </c>
      <c r="F172" s="142" t="s">
        <v>456</v>
      </c>
      <c r="G172" s="143" t="s">
        <v>452</v>
      </c>
      <c r="H172" s="144">
        <v>95</v>
      </c>
      <c r="I172" s="145"/>
      <c r="J172" s="146">
        <f t="shared" si="30"/>
        <v>0</v>
      </c>
      <c r="K172" s="147"/>
      <c r="L172" s="28"/>
      <c r="M172" s="148" t="s">
        <v>1</v>
      </c>
      <c r="N172" s="149" t="s">
        <v>41</v>
      </c>
      <c r="P172" s="150">
        <f t="shared" si="31"/>
        <v>0</v>
      </c>
      <c r="Q172" s="150">
        <v>0</v>
      </c>
      <c r="R172" s="150">
        <f t="shared" si="32"/>
        <v>0</v>
      </c>
      <c r="S172" s="150">
        <v>0</v>
      </c>
      <c r="T172" s="151">
        <f t="shared" si="33"/>
        <v>0</v>
      </c>
      <c r="AR172" s="152" t="s">
        <v>453</v>
      </c>
      <c r="AT172" s="152" t="s">
        <v>319</v>
      </c>
      <c r="AU172" s="152" t="s">
        <v>82</v>
      </c>
      <c r="AY172" s="13" t="s">
        <v>317</v>
      </c>
      <c r="BE172" s="153">
        <f t="shared" si="34"/>
        <v>0</v>
      </c>
      <c r="BF172" s="153">
        <f t="shared" si="35"/>
        <v>0</v>
      </c>
      <c r="BG172" s="153">
        <f t="shared" si="36"/>
        <v>0</v>
      </c>
      <c r="BH172" s="153">
        <f t="shared" si="37"/>
        <v>0</v>
      </c>
      <c r="BI172" s="153">
        <f t="shared" si="38"/>
        <v>0</v>
      </c>
      <c r="BJ172" s="13" t="s">
        <v>87</v>
      </c>
      <c r="BK172" s="153">
        <f t="shared" si="39"/>
        <v>0</v>
      </c>
      <c r="BL172" s="13" t="s">
        <v>453</v>
      </c>
      <c r="BM172" s="152" t="s">
        <v>4068</v>
      </c>
    </row>
    <row r="173" spans="2:65" s="1" customFormat="1" ht="16.5" customHeight="1">
      <c r="B173" s="139"/>
      <c r="C173" s="154" t="s">
        <v>800</v>
      </c>
      <c r="D173" s="154" t="s">
        <v>353</v>
      </c>
      <c r="E173" s="155" t="s">
        <v>458</v>
      </c>
      <c r="F173" s="156" t="s">
        <v>459</v>
      </c>
      <c r="G173" s="157" t="s">
        <v>452</v>
      </c>
      <c r="H173" s="158">
        <v>95</v>
      </c>
      <c r="I173" s="159"/>
      <c r="J173" s="160">
        <f t="shared" si="30"/>
        <v>0</v>
      </c>
      <c r="K173" s="161"/>
      <c r="L173" s="162"/>
      <c r="M173" s="163" t="s">
        <v>1</v>
      </c>
      <c r="N173" s="164" t="s">
        <v>41</v>
      </c>
      <c r="P173" s="150">
        <f t="shared" si="31"/>
        <v>0</v>
      </c>
      <c r="Q173" s="150">
        <v>2.1000000000000001E-4</v>
      </c>
      <c r="R173" s="150">
        <f t="shared" si="32"/>
        <v>1.9950000000000002E-2</v>
      </c>
      <c r="S173" s="150">
        <v>0</v>
      </c>
      <c r="T173" s="151">
        <f t="shared" si="33"/>
        <v>0</v>
      </c>
      <c r="AR173" s="152" t="s">
        <v>460</v>
      </c>
      <c r="AT173" s="152" t="s">
        <v>353</v>
      </c>
      <c r="AU173" s="152" t="s">
        <v>82</v>
      </c>
      <c r="AY173" s="13" t="s">
        <v>317</v>
      </c>
      <c r="BE173" s="153">
        <f t="shared" si="34"/>
        <v>0</v>
      </c>
      <c r="BF173" s="153">
        <f t="shared" si="35"/>
        <v>0</v>
      </c>
      <c r="BG173" s="153">
        <f t="shared" si="36"/>
        <v>0</v>
      </c>
      <c r="BH173" s="153">
        <f t="shared" si="37"/>
        <v>0</v>
      </c>
      <c r="BI173" s="153">
        <f t="shared" si="38"/>
        <v>0</v>
      </c>
      <c r="BJ173" s="13" t="s">
        <v>87</v>
      </c>
      <c r="BK173" s="153">
        <f t="shared" si="39"/>
        <v>0</v>
      </c>
      <c r="BL173" s="13" t="s">
        <v>460</v>
      </c>
      <c r="BM173" s="152" t="s">
        <v>4069</v>
      </c>
    </row>
    <row r="174" spans="2:65" s="1" customFormat="1" ht="24.15" customHeight="1">
      <c r="B174" s="139"/>
      <c r="C174" s="140" t="s">
        <v>804</v>
      </c>
      <c r="D174" s="140" t="s">
        <v>319</v>
      </c>
      <c r="E174" s="141" t="s">
        <v>462</v>
      </c>
      <c r="F174" s="142" t="s">
        <v>463</v>
      </c>
      <c r="G174" s="143" t="s">
        <v>452</v>
      </c>
      <c r="H174" s="144">
        <v>95</v>
      </c>
      <c r="I174" s="145"/>
      <c r="J174" s="146">
        <f t="shared" si="30"/>
        <v>0</v>
      </c>
      <c r="K174" s="147"/>
      <c r="L174" s="28"/>
      <c r="M174" s="148" t="s">
        <v>1</v>
      </c>
      <c r="N174" s="149" t="s">
        <v>41</v>
      </c>
      <c r="P174" s="150">
        <f t="shared" si="31"/>
        <v>0</v>
      </c>
      <c r="Q174" s="150">
        <v>0</v>
      </c>
      <c r="R174" s="150">
        <f t="shared" si="32"/>
        <v>0</v>
      </c>
      <c r="S174" s="150">
        <v>0</v>
      </c>
      <c r="T174" s="151">
        <f t="shared" si="33"/>
        <v>0</v>
      </c>
      <c r="AR174" s="152" t="s">
        <v>453</v>
      </c>
      <c r="AT174" s="152" t="s">
        <v>319</v>
      </c>
      <c r="AU174" s="152" t="s">
        <v>82</v>
      </c>
      <c r="AY174" s="13" t="s">
        <v>317</v>
      </c>
      <c r="BE174" s="153">
        <f t="shared" si="34"/>
        <v>0</v>
      </c>
      <c r="BF174" s="153">
        <f t="shared" si="35"/>
        <v>0</v>
      </c>
      <c r="BG174" s="153">
        <f t="shared" si="36"/>
        <v>0</v>
      </c>
      <c r="BH174" s="153">
        <f t="shared" si="37"/>
        <v>0</v>
      </c>
      <c r="BI174" s="153">
        <f t="shared" si="38"/>
        <v>0</v>
      </c>
      <c r="BJ174" s="13" t="s">
        <v>87</v>
      </c>
      <c r="BK174" s="153">
        <f t="shared" si="39"/>
        <v>0</v>
      </c>
      <c r="BL174" s="13" t="s">
        <v>453</v>
      </c>
      <c r="BM174" s="152" t="s">
        <v>4070</v>
      </c>
    </row>
    <row r="175" spans="2:65" s="1" customFormat="1" ht="24.15" customHeight="1">
      <c r="B175" s="139"/>
      <c r="C175" s="140" t="s">
        <v>808</v>
      </c>
      <c r="D175" s="140" t="s">
        <v>319</v>
      </c>
      <c r="E175" s="141" t="s">
        <v>465</v>
      </c>
      <c r="F175" s="142" t="s">
        <v>466</v>
      </c>
      <c r="G175" s="143" t="s">
        <v>322</v>
      </c>
      <c r="H175" s="144">
        <v>1</v>
      </c>
      <c r="I175" s="145"/>
      <c r="J175" s="146">
        <f t="shared" si="30"/>
        <v>0</v>
      </c>
      <c r="K175" s="147"/>
      <c r="L175" s="28"/>
      <c r="M175" s="148" t="s">
        <v>1</v>
      </c>
      <c r="N175" s="149" t="s">
        <v>41</v>
      </c>
      <c r="P175" s="150">
        <f t="shared" si="31"/>
        <v>0</v>
      </c>
      <c r="Q175" s="150">
        <v>0</v>
      </c>
      <c r="R175" s="150">
        <f t="shared" si="32"/>
        <v>0</v>
      </c>
      <c r="S175" s="150">
        <v>0</v>
      </c>
      <c r="T175" s="151">
        <f t="shared" si="33"/>
        <v>0</v>
      </c>
      <c r="AR175" s="152" t="s">
        <v>453</v>
      </c>
      <c r="AT175" s="152" t="s">
        <v>319</v>
      </c>
      <c r="AU175" s="152" t="s">
        <v>82</v>
      </c>
      <c r="AY175" s="13" t="s">
        <v>317</v>
      </c>
      <c r="BE175" s="153">
        <f t="shared" si="34"/>
        <v>0</v>
      </c>
      <c r="BF175" s="153">
        <f t="shared" si="35"/>
        <v>0</v>
      </c>
      <c r="BG175" s="153">
        <f t="shared" si="36"/>
        <v>0</v>
      </c>
      <c r="BH175" s="153">
        <f t="shared" si="37"/>
        <v>0</v>
      </c>
      <c r="BI175" s="153">
        <f t="shared" si="38"/>
        <v>0</v>
      </c>
      <c r="BJ175" s="13" t="s">
        <v>87</v>
      </c>
      <c r="BK175" s="153">
        <f t="shared" si="39"/>
        <v>0</v>
      </c>
      <c r="BL175" s="13" t="s">
        <v>453</v>
      </c>
      <c r="BM175" s="152" t="s">
        <v>4071</v>
      </c>
    </row>
    <row r="176" spans="2:65" s="1" customFormat="1" ht="24.15" customHeight="1">
      <c r="B176" s="139"/>
      <c r="C176" s="140" t="s">
        <v>812</v>
      </c>
      <c r="D176" s="140" t="s">
        <v>319</v>
      </c>
      <c r="E176" s="141" t="s">
        <v>468</v>
      </c>
      <c r="F176" s="142" t="s">
        <v>469</v>
      </c>
      <c r="G176" s="143" t="s">
        <v>322</v>
      </c>
      <c r="H176" s="144">
        <v>1</v>
      </c>
      <c r="I176" s="145"/>
      <c r="J176" s="146">
        <f t="shared" si="30"/>
        <v>0</v>
      </c>
      <c r="K176" s="147"/>
      <c r="L176" s="28"/>
      <c r="M176" s="148" t="s">
        <v>1</v>
      </c>
      <c r="N176" s="149" t="s">
        <v>41</v>
      </c>
      <c r="P176" s="150">
        <f t="shared" si="31"/>
        <v>0</v>
      </c>
      <c r="Q176" s="150">
        <v>0</v>
      </c>
      <c r="R176" s="150">
        <f t="shared" si="32"/>
        <v>0</v>
      </c>
      <c r="S176" s="150">
        <v>0</v>
      </c>
      <c r="T176" s="151">
        <f t="shared" si="33"/>
        <v>0</v>
      </c>
      <c r="AR176" s="152" t="s">
        <v>453</v>
      </c>
      <c r="AT176" s="152" t="s">
        <v>319</v>
      </c>
      <c r="AU176" s="152" t="s">
        <v>82</v>
      </c>
      <c r="AY176" s="13" t="s">
        <v>317</v>
      </c>
      <c r="BE176" s="153">
        <f t="shared" si="34"/>
        <v>0</v>
      </c>
      <c r="BF176" s="153">
        <f t="shared" si="35"/>
        <v>0</v>
      </c>
      <c r="BG176" s="153">
        <f t="shared" si="36"/>
        <v>0</v>
      </c>
      <c r="BH176" s="153">
        <f t="shared" si="37"/>
        <v>0</v>
      </c>
      <c r="BI176" s="153">
        <f t="shared" si="38"/>
        <v>0</v>
      </c>
      <c r="BJ176" s="13" t="s">
        <v>87</v>
      </c>
      <c r="BK176" s="153">
        <f t="shared" si="39"/>
        <v>0</v>
      </c>
      <c r="BL176" s="13" t="s">
        <v>453</v>
      </c>
      <c r="BM176" s="152" t="s">
        <v>4072</v>
      </c>
    </row>
    <row r="177" spans="2:65" s="1" customFormat="1" ht="33" customHeight="1">
      <c r="B177" s="139"/>
      <c r="C177" s="140" t="s">
        <v>816</v>
      </c>
      <c r="D177" s="140" t="s">
        <v>319</v>
      </c>
      <c r="E177" s="141" t="s">
        <v>471</v>
      </c>
      <c r="F177" s="142" t="s">
        <v>472</v>
      </c>
      <c r="G177" s="143" t="s">
        <v>375</v>
      </c>
      <c r="H177" s="144">
        <v>35</v>
      </c>
      <c r="I177" s="145"/>
      <c r="J177" s="146">
        <f t="shared" si="30"/>
        <v>0</v>
      </c>
      <c r="K177" s="147"/>
      <c r="L177" s="28"/>
      <c r="M177" s="165" t="s">
        <v>1</v>
      </c>
      <c r="N177" s="166" t="s">
        <v>41</v>
      </c>
      <c r="O177" s="167"/>
      <c r="P177" s="168">
        <f t="shared" si="31"/>
        <v>0</v>
      </c>
      <c r="Q177" s="168">
        <v>0</v>
      </c>
      <c r="R177" s="168">
        <f t="shared" si="32"/>
        <v>0</v>
      </c>
      <c r="S177" s="168">
        <v>0</v>
      </c>
      <c r="T177" s="169">
        <f t="shared" si="33"/>
        <v>0</v>
      </c>
      <c r="AR177" s="152" t="s">
        <v>453</v>
      </c>
      <c r="AT177" s="152" t="s">
        <v>319</v>
      </c>
      <c r="AU177" s="152" t="s">
        <v>82</v>
      </c>
      <c r="AY177" s="13" t="s">
        <v>317</v>
      </c>
      <c r="BE177" s="153">
        <f t="shared" si="34"/>
        <v>0</v>
      </c>
      <c r="BF177" s="153">
        <f t="shared" si="35"/>
        <v>0</v>
      </c>
      <c r="BG177" s="153">
        <f t="shared" si="36"/>
        <v>0</v>
      </c>
      <c r="BH177" s="153">
        <f t="shared" si="37"/>
        <v>0</v>
      </c>
      <c r="BI177" s="153">
        <f t="shared" si="38"/>
        <v>0</v>
      </c>
      <c r="BJ177" s="13" t="s">
        <v>87</v>
      </c>
      <c r="BK177" s="153">
        <f t="shared" si="39"/>
        <v>0</v>
      </c>
      <c r="BL177" s="13" t="s">
        <v>453</v>
      </c>
      <c r="BM177" s="152" t="s">
        <v>4073</v>
      </c>
    </row>
    <row r="178" spans="2:65" s="1" customFormat="1" ht="6.9" customHeight="1">
      <c r="B178" s="43"/>
      <c r="C178" s="44"/>
      <c r="D178" s="44"/>
      <c r="E178" s="44"/>
      <c r="F178" s="44"/>
      <c r="G178" s="44"/>
      <c r="H178" s="44"/>
      <c r="I178" s="44"/>
      <c r="J178" s="44"/>
      <c r="K178" s="44"/>
      <c r="L178" s="28"/>
    </row>
  </sheetData>
  <autoFilter ref="C128:K177" xr:uid="{00000000-0009-0000-0000-000017000000}"/>
  <mergeCells count="15">
    <mergeCell ref="E115:H115"/>
    <mergeCell ref="E119:H119"/>
    <mergeCell ref="E117:H117"/>
    <mergeCell ref="E121:H121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2:BM182"/>
  <sheetViews>
    <sheetView showGridLines="0" topLeftCell="A119" workbookViewId="0">
      <selection activeCell="W129" sqref="W129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01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3" t="s">
        <v>178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" customHeight="1">
      <c r="B4" s="16"/>
      <c r="D4" s="17" t="s">
        <v>286</v>
      </c>
      <c r="L4" s="16"/>
      <c r="M4" s="92" t="s">
        <v>9</v>
      </c>
      <c r="AT4" s="13" t="s">
        <v>3</v>
      </c>
    </row>
    <row r="5" spans="2:46" ht="6.9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226" t="str">
        <f>'Rekapitulácia stavby'!K6</f>
        <v>Archeoskanzen Bojná</v>
      </c>
      <c r="F7" s="227"/>
      <c r="G7" s="227"/>
      <c r="H7" s="227"/>
      <c r="L7" s="16"/>
    </row>
    <row r="8" spans="2:46" ht="13.2">
      <c r="B8" s="16"/>
      <c r="D8" s="23" t="s">
        <v>287</v>
      </c>
      <c r="L8" s="16"/>
    </row>
    <row r="9" spans="2:46" ht="16.5" customHeight="1">
      <c r="B9" s="16"/>
      <c r="E9" s="226" t="s">
        <v>3743</v>
      </c>
      <c r="F9" s="183"/>
      <c r="G9" s="183"/>
      <c r="H9" s="183"/>
      <c r="L9" s="16"/>
    </row>
    <row r="10" spans="2:46" ht="12" customHeight="1">
      <c r="B10" s="16"/>
      <c r="D10" s="23" t="s">
        <v>289</v>
      </c>
      <c r="L10" s="16"/>
    </row>
    <row r="11" spans="2:46" s="1" customFormat="1" ht="16.5" customHeight="1">
      <c r="B11" s="28"/>
      <c r="E11" s="221" t="s">
        <v>3901</v>
      </c>
      <c r="F11" s="228"/>
      <c r="G11" s="228"/>
      <c r="H11" s="228"/>
      <c r="L11" s="28"/>
    </row>
    <row r="12" spans="2:46" s="1" customFormat="1" ht="12" customHeight="1">
      <c r="B12" s="28"/>
      <c r="D12" s="23" t="s">
        <v>291</v>
      </c>
      <c r="L12" s="28"/>
    </row>
    <row r="13" spans="2:46" s="1" customFormat="1" ht="16.5" customHeight="1">
      <c r="B13" s="28"/>
      <c r="E13" s="208" t="s">
        <v>4074</v>
      </c>
      <c r="F13" s="228"/>
      <c r="G13" s="228"/>
      <c r="H13" s="228"/>
      <c r="L13" s="28"/>
    </row>
    <row r="14" spans="2:46" s="1" customFormat="1" ht="10.199999999999999">
      <c r="B14" s="28"/>
      <c r="L14" s="28"/>
    </row>
    <row r="15" spans="2:46" s="1" customFormat="1" ht="12" customHeight="1">
      <c r="B15" s="28"/>
      <c r="D15" s="23" t="s">
        <v>17</v>
      </c>
      <c r="F15" s="21" t="s">
        <v>1</v>
      </c>
      <c r="I15" s="23" t="s">
        <v>18</v>
      </c>
      <c r="J15" s="21" t="s">
        <v>1</v>
      </c>
      <c r="L15" s="28"/>
    </row>
    <row r="16" spans="2:46" s="1" customFormat="1" ht="12" customHeight="1">
      <c r="B16" s="28"/>
      <c r="D16" s="23" t="s">
        <v>19</v>
      </c>
      <c r="F16" s="21" t="s">
        <v>20</v>
      </c>
      <c r="I16" s="23" t="s">
        <v>21</v>
      </c>
      <c r="J16" s="51" t="str">
        <f>'Rekapitulácia stavby'!AN8</f>
        <v>19. 6. 2024</v>
      </c>
      <c r="L16" s="28"/>
    </row>
    <row r="17" spans="2:12" s="1" customFormat="1" ht="10.8" customHeight="1">
      <c r="B17" s="28"/>
      <c r="L17" s="28"/>
    </row>
    <row r="18" spans="2:12" s="1" customFormat="1" ht="12" customHeight="1">
      <c r="B18" s="28"/>
      <c r="D18" s="23" t="s">
        <v>23</v>
      </c>
      <c r="I18" s="23" t="s">
        <v>24</v>
      </c>
      <c r="J18" s="21" t="s">
        <v>1</v>
      </c>
      <c r="L18" s="28"/>
    </row>
    <row r="19" spans="2:12" s="1" customFormat="1" ht="18" customHeight="1">
      <c r="B19" s="28"/>
      <c r="E19" s="21" t="s">
        <v>25</v>
      </c>
      <c r="I19" s="23" t="s">
        <v>26</v>
      </c>
      <c r="J19" s="21" t="s">
        <v>1</v>
      </c>
      <c r="L19" s="28"/>
    </row>
    <row r="20" spans="2:12" s="1" customFormat="1" ht="6.9" customHeight="1">
      <c r="B20" s="28"/>
      <c r="L20" s="28"/>
    </row>
    <row r="21" spans="2:12" s="1" customFormat="1" ht="12" customHeight="1">
      <c r="B21" s="28"/>
      <c r="D21" s="23" t="s">
        <v>27</v>
      </c>
      <c r="I21" s="23" t="s">
        <v>24</v>
      </c>
      <c r="J21" s="24" t="str">
        <f>'Rekapitulácia stavby'!AN13</f>
        <v>Vyplň údaj</v>
      </c>
      <c r="L21" s="28"/>
    </row>
    <row r="22" spans="2:12" s="1" customFormat="1" ht="18" customHeight="1">
      <c r="B22" s="28"/>
      <c r="E22" s="229" t="str">
        <f>'Rekapitulácia stavby'!E14</f>
        <v>Vyplň údaj</v>
      </c>
      <c r="F22" s="182"/>
      <c r="G22" s="182"/>
      <c r="H22" s="182"/>
      <c r="I22" s="23" t="s">
        <v>26</v>
      </c>
      <c r="J22" s="24" t="str">
        <f>'Rekapitulácia stavby'!AN14</f>
        <v>Vyplň údaj</v>
      </c>
      <c r="L22" s="28"/>
    </row>
    <row r="23" spans="2:12" s="1" customFormat="1" ht="6.9" customHeight="1">
      <c r="B23" s="28"/>
      <c r="L23" s="28"/>
    </row>
    <row r="24" spans="2:12" s="1" customFormat="1" ht="12" customHeight="1">
      <c r="B24" s="28"/>
      <c r="D24" s="23" t="s">
        <v>29</v>
      </c>
      <c r="I24" s="23" t="s">
        <v>24</v>
      </c>
      <c r="J24" s="21" t="s">
        <v>1</v>
      </c>
      <c r="L24" s="28"/>
    </row>
    <row r="25" spans="2:12" s="1" customFormat="1" ht="18" customHeight="1">
      <c r="B25" s="28"/>
      <c r="E25" s="21" t="s">
        <v>30</v>
      </c>
      <c r="I25" s="23" t="s">
        <v>26</v>
      </c>
      <c r="J25" s="21" t="s">
        <v>1</v>
      </c>
      <c r="L25" s="28"/>
    </row>
    <row r="26" spans="2:12" s="1" customFormat="1" ht="6.9" customHeight="1">
      <c r="B26" s="28"/>
      <c r="L26" s="28"/>
    </row>
    <row r="27" spans="2:12" s="1" customFormat="1" ht="12" customHeight="1">
      <c r="B27" s="28"/>
      <c r="D27" s="23" t="s">
        <v>32</v>
      </c>
      <c r="I27" s="23" t="s">
        <v>24</v>
      </c>
      <c r="J27" s="21" t="s">
        <v>1</v>
      </c>
      <c r="L27" s="28"/>
    </row>
    <row r="28" spans="2:12" s="1" customFormat="1" ht="18" customHeight="1">
      <c r="B28" s="28"/>
      <c r="E28" s="21" t="s">
        <v>30</v>
      </c>
      <c r="I28" s="23" t="s">
        <v>26</v>
      </c>
      <c r="J28" s="21" t="s">
        <v>1</v>
      </c>
      <c r="L28" s="28"/>
    </row>
    <row r="29" spans="2:12" s="1" customFormat="1" ht="6.9" customHeight="1">
      <c r="B29" s="28"/>
      <c r="L29" s="28"/>
    </row>
    <row r="30" spans="2:12" s="1" customFormat="1" ht="12" customHeight="1">
      <c r="B30" s="28"/>
      <c r="D30" s="23" t="s">
        <v>33</v>
      </c>
      <c r="L30" s="28"/>
    </row>
    <row r="31" spans="2:12" s="7" customFormat="1" ht="16.5" customHeight="1">
      <c r="B31" s="93"/>
      <c r="E31" s="187" t="s">
        <v>1</v>
      </c>
      <c r="F31" s="187"/>
      <c r="G31" s="187"/>
      <c r="H31" s="187"/>
      <c r="L31" s="93"/>
    </row>
    <row r="32" spans="2:12" s="1" customFormat="1" ht="6.9" customHeight="1">
      <c r="B32" s="28"/>
      <c r="L32" s="28"/>
    </row>
    <row r="33" spans="2:12" s="1" customFormat="1" ht="6.9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35" customHeight="1">
      <c r="B34" s="28"/>
      <c r="D34" s="94" t="s">
        <v>35</v>
      </c>
      <c r="J34" s="65">
        <f>ROUND(J130, 2)</f>
        <v>0</v>
      </c>
      <c r="L34" s="28"/>
    </row>
    <row r="35" spans="2:12" s="1" customFormat="1" ht="6.9" customHeight="1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4" customHeight="1">
      <c r="B36" s="28"/>
      <c r="F36" s="31" t="s">
        <v>37</v>
      </c>
      <c r="I36" s="31" t="s">
        <v>36</v>
      </c>
      <c r="J36" s="31" t="s">
        <v>38</v>
      </c>
      <c r="L36" s="28"/>
    </row>
    <row r="37" spans="2:12" s="1" customFormat="1" ht="14.4" customHeight="1">
      <c r="B37" s="28"/>
      <c r="D37" s="54" t="s">
        <v>39</v>
      </c>
      <c r="E37" s="33" t="s">
        <v>40</v>
      </c>
      <c r="F37" s="95">
        <f>ROUND((SUM(BE130:BE181)),  2)</f>
        <v>0</v>
      </c>
      <c r="G37" s="96"/>
      <c r="H37" s="96"/>
      <c r="I37" s="97">
        <v>0.2</v>
      </c>
      <c r="J37" s="95">
        <f>ROUND(((SUM(BE130:BE181))*I37),  2)</f>
        <v>0</v>
      </c>
      <c r="L37" s="28"/>
    </row>
    <row r="38" spans="2:12" s="1" customFormat="1" ht="14.4" customHeight="1">
      <c r="B38" s="28"/>
      <c r="E38" s="33" t="s">
        <v>41</v>
      </c>
      <c r="F38" s="95">
        <f>ROUND((SUM(BF130:BF181)),  2)</f>
        <v>0</v>
      </c>
      <c r="G38" s="96"/>
      <c r="H38" s="96"/>
      <c r="I38" s="97">
        <v>0.2</v>
      </c>
      <c r="J38" s="95">
        <f>ROUND(((SUM(BF130:BF181))*I38),  2)</f>
        <v>0</v>
      </c>
      <c r="L38" s="28"/>
    </row>
    <row r="39" spans="2:12" s="1" customFormat="1" ht="14.4" hidden="1" customHeight="1">
      <c r="B39" s="28"/>
      <c r="E39" s="23" t="s">
        <v>42</v>
      </c>
      <c r="F39" s="84">
        <f>ROUND((SUM(BG130:BG181)),  2)</f>
        <v>0</v>
      </c>
      <c r="I39" s="98">
        <v>0.2</v>
      </c>
      <c r="J39" s="84">
        <f>0</f>
        <v>0</v>
      </c>
      <c r="L39" s="28"/>
    </row>
    <row r="40" spans="2:12" s="1" customFormat="1" ht="14.4" hidden="1" customHeight="1">
      <c r="B40" s="28"/>
      <c r="E40" s="23" t="s">
        <v>43</v>
      </c>
      <c r="F40" s="84">
        <f>ROUND((SUM(BH130:BH181)),  2)</f>
        <v>0</v>
      </c>
      <c r="I40" s="98">
        <v>0.2</v>
      </c>
      <c r="J40" s="84">
        <f>0</f>
        <v>0</v>
      </c>
      <c r="L40" s="28"/>
    </row>
    <row r="41" spans="2:12" s="1" customFormat="1" ht="14.4" hidden="1" customHeight="1">
      <c r="B41" s="28"/>
      <c r="E41" s="33" t="s">
        <v>44</v>
      </c>
      <c r="F41" s="95">
        <f>ROUND((SUM(BI130:BI181)),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6.9" customHeight="1">
      <c r="B42" s="28"/>
      <c r="L42" s="28"/>
    </row>
    <row r="43" spans="2:12" s="1" customFormat="1" ht="25.35" customHeight="1">
      <c r="B43" s="28"/>
      <c r="C43" s="99"/>
      <c r="D43" s="100" t="s">
        <v>45</v>
      </c>
      <c r="E43" s="56"/>
      <c r="F43" s="56"/>
      <c r="G43" s="101" t="s">
        <v>46</v>
      </c>
      <c r="H43" s="102" t="s">
        <v>47</v>
      </c>
      <c r="I43" s="56"/>
      <c r="J43" s="103">
        <f>SUM(J34:J41)</f>
        <v>0</v>
      </c>
      <c r="K43" s="104"/>
      <c r="L43" s="28"/>
    </row>
    <row r="44" spans="2:12" s="1" customFormat="1" ht="14.4" customHeight="1">
      <c r="B44" s="28"/>
      <c r="L44" s="28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ht="10.199999999999999">
      <c r="B51" s="16"/>
      <c r="L51" s="16"/>
    </row>
    <row r="52" spans="2:12" ht="10.199999999999999">
      <c r="B52" s="16"/>
      <c r="L52" s="16"/>
    </row>
    <row r="53" spans="2:12" ht="10.199999999999999">
      <c r="B53" s="16"/>
      <c r="L53" s="16"/>
    </row>
    <row r="54" spans="2:12" ht="10.199999999999999">
      <c r="B54" s="16"/>
      <c r="L54" s="16"/>
    </row>
    <row r="55" spans="2:12" ht="10.199999999999999">
      <c r="B55" s="16"/>
      <c r="L55" s="16"/>
    </row>
    <row r="56" spans="2:12" ht="10.199999999999999">
      <c r="B56" s="16"/>
      <c r="L56" s="16"/>
    </row>
    <row r="57" spans="2:12" ht="10.199999999999999">
      <c r="B57" s="16"/>
      <c r="L57" s="16"/>
    </row>
    <row r="58" spans="2:12" ht="10.199999999999999">
      <c r="B58" s="16"/>
      <c r="L58" s="16"/>
    </row>
    <row r="59" spans="2:12" ht="10.199999999999999">
      <c r="B59" s="16"/>
      <c r="L59" s="16"/>
    </row>
    <row r="60" spans="2:12" ht="10.199999999999999">
      <c r="B60" s="16"/>
      <c r="L60" s="16"/>
    </row>
    <row r="61" spans="2:12" s="1" customFormat="1" ht="13.2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ht="10.199999999999999">
      <c r="B62" s="16"/>
      <c r="L62" s="16"/>
    </row>
    <row r="63" spans="2:12" ht="10.199999999999999">
      <c r="B63" s="16"/>
      <c r="L63" s="16"/>
    </row>
    <row r="64" spans="2:12" ht="10.199999999999999">
      <c r="B64" s="16"/>
      <c r="L64" s="16"/>
    </row>
    <row r="65" spans="2:12" s="1" customFormat="1" ht="13.2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ht="10.199999999999999">
      <c r="B66" s="16"/>
      <c r="L66" s="16"/>
    </row>
    <row r="67" spans="2:12" ht="10.199999999999999">
      <c r="B67" s="16"/>
      <c r="L67" s="16"/>
    </row>
    <row r="68" spans="2:12" ht="10.199999999999999">
      <c r="B68" s="16"/>
      <c r="L68" s="16"/>
    </row>
    <row r="69" spans="2:12" ht="10.199999999999999">
      <c r="B69" s="16"/>
      <c r="L69" s="16"/>
    </row>
    <row r="70" spans="2:12" ht="10.199999999999999">
      <c r="B70" s="16"/>
      <c r="L70" s="16"/>
    </row>
    <row r="71" spans="2:12" ht="10.199999999999999">
      <c r="B71" s="16"/>
      <c r="L71" s="16"/>
    </row>
    <row r="72" spans="2:12" ht="10.199999999999999">
      <c r="B72" s="16"/>
      <c r="L72" s="16"/>
    </row>
    <row r="73" spans="2:12" ht="10.199999999999999">
      <c r="B73" s="16"/>
      <c r="L73" s="16"/>
    </row>
    <row r="74" spans="2:12" ht="10.199999999999999">
      <c r="B74" s="16"/>
      <c r="L74" s="16"/>
    </row>
    <row r="75" spans="2:12" ht="10.199999999999999">
      <c r="B75" s="16"/>
      <c r="L75" s="16"/>
    </row>
    <row r="76" spans="2:12" s="1" customFormat="1" ht="13.2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" customHeight="1">
      <c r="B82" s="28"/>
      <c r="C82" s="17" t="s">
        <v>293</v>
      </c>
      <c r="L82" s="28"/>
    </row>
    <row r="83" spans="2:12" s="1" customFormat="1" ht="6.9" customHeight="1">
      <c r="B83" s="28"/>
      <c r="L83" s="28"/>
    </row>
    <row r="84" spans="2:12" s="1" customFormat="1" ht="12" customHeight="1">
      <c r="B84" s="28"/>
      <c r="C84" s="23" t="s">
        <v>15</v>
      </c>
      <c r="L84" s="28"/>
    </row>
    <row r="85" spans="2:12" s="1" customFormat="1" ht="16.5" customHeight="1">
      <c r="B85" s="28"/>
      <c r="E85" s="226" t="str">
        <f>E7</f>
        <v>Archeoskanzen Bojná</v>
      </c>
      <c r="F85" s="227"/>
      <c r="G85" s="227"/>
      <c r="H85" s="227"/>
      <c r="L85" s="28"/>
    </row>
    <row r="86" spans="2:12" ht="12" customHeight="1">
      <c r="B86" s="16"/>
      <c r="C86" s="23" t="s">
        <v>287</v>
      </c>
      <c r="L86" s="16"/>
    </row>
    <row r="87" spans="2:12" ht="16.5" customHeight="1">
      <c r="B87" s="16"/>
      <c r="E87" s="226" t="s">
        <v>3743</v>
      </c>
      <c r="F87" s="183"/>
      <c r="G87" s="183"/>
      <c r="H87" s="183"/>
      <c r="L87" s="16"/>
    </row>
    <row r="88" spans="2:12" ht="12" customHeight="1">
      <c r="B88" s="16"/>
      <c r="C88" s="23" t="s">
        <v>289</v>
      </c>
      <c r="L88" s="16"/>
    </row>
    <row r="89" spans="2:12" s="1" customFormat="1" ht="16.5" customHeight="1">
      <c r="B89" s="28"/>
      <c r="E89" s="221" t="s">
        <v>3901</v>
      </c>
      <c r="F89" s="228"/>
      <c r="G89" s="228"/>
      <c r="H89" s="228"/>
      <c r="L89" s="28"/>
    </row>
    <row r="90" spans="2:12" s="1" customFormat="1" ht="12" customHeight="1">
      <c r="B90" s="28"/>
      <c r="C90" s="23" t="s">
        <v>291</v>
      </c>
      <c r="L90" s="28"/>
    </row>
    <row r="91" spans="2:12" s="1" customFormat="1" ht="16.5" customHeight="1">
      <c r="B91" s="28"/>
      <c r="E91" s="208" t="str">
        <f>E13</f>
        <v>SO-4.4_ZTI - Zdravotechnická inštalácia</v>
      </c>
      <c r="F91" s="228"/>
      <c r="G91" s="228"/>
      <c r="H91" s="228"/>
      <c r="L91" s="28"/>
    </row>
    <row r="92" spans="2:12" s="1" customFormat="1" ht="6.9" customHeight="1">
      <c r="B92" s="28"/>
      <c r="L92" s="28"/>
    </row>
    <row r="93" spans="2:12" s="1" customFormat="1" ht="12" customHeight="1">
      <c r="B93" s="28"/>
      <c r="C93" s="23" t="s">
        <v>19</v>
      </c>
      <c r="F93" s="21" t="str">
        <f>F16</f>
        <v>okrajová časť obce Bojná</v>
      </c>
      <c r="I93" s="23" t="s">
        <v>21</v>
      </c>
      <c r="J93" s="51" t="str">
        <f>IF(J16="","",J16)</f>
        <v>19. 6. 2024</v>
      </c>
      <c r="L93" s="28"/>
    </row>
    <row r="94" spans="2:12" s="1" customFormat="1" ht="6.9" customHeight="1">
      <c r="B94" s="28"/>
      <c r="L94" s="28"/>
    </row>
    <row r="95" spans="2:12" s="1" customFormat="1" ht="40.049999999999997" customHeight="1">
      <c r="B95" s="28"/>
      <c r="C95" s="23" t="s">
        <v>23</v>
      </c>
      <c r="F95" s="21" t="str">
        <f>E19</f>
        <v>Obec Bojná, 201 Bojná, 956 01 Bojná</v>
      </c>
      <c r="I95" s="23" t="s">
        <v>29</v>
      </c>
      <c r="J95" s="26" t="str">
        <f>E25</f>
        <v>Projekt design s.r.o., Brezová 89/1B, Tovarníky</v>
      </c>
      <c r="L95" s="28"/>
    </row>
    <row r="96" spans="2:12" s="1" customFormat="1" ht="40.049999999999997" customHeight="1">
      <c r="B96" s="28"/>
      <c r="C96" s="23" t="s">
        <v>27</v>
      </c>
      <c r="F96" s="21" t="str">
        <f>IF(E22="","",E22)</f>
        <v>Vyplň údaj</v>
      </c>
      <c r="I96" s="23" t="s">
        <v>32</v>
      </c>
      <c r="J96" s="26" t="str">
        <f>E28</f>
        <v>Projekt design s.r.o., Brezová 89/1B, Tovarníky</v>
      </c>
      <c r="L96" s="28"/>
    </row>
    <row r="97" spans="2:47" s="1" customFormat="1" ht="10.35" customHeight="1">
      <c r="B97" s="28"/>
      <c r="L97" s="28"/>
    </row>
    <row r="98" spans="2:47" s="1" customFormat="1" ht="29.25" customHeight="1">
      <c r="B98" s="28"/>
      <c r="C98" s="107" t="s">
        <v>294</v>
      </c>
      <c r="D98" s="99"/>
      <c r="E98" s="99"/>
      <c r="F98" s="99"/>
      <c r="G98" s="99"/>
      <c r="H98" s="99"/>
      <c r="I98" s="99"/>
      <c r="J98" s="108" t="s">
        <v>295</v>
      </c>
      <c r="K98" s="99"/>
      <c r="L98" s="28"/>
    </row>
    <row r="99" spans="2:47" s="1" customFormat="1" ht="10.35" customHeight="1">
      <c r="B99" s="28"/>
      <c r="L99" s="28"/>
    </row>
    <row r="100" spans="2:47" s="1" customFormat="1" ht="22.8" customHeight="1">
      <c r="B100" s="28"/>
      <c r="C100" s="109" t="s">
        <v>296</v>
      </c>
      <c r="J100" s="65">
        <f>J130</f>
        <v>0</v>
      </c>
      <c r="L100" s="28"/>
      <c r="AU100" s="13" t="s">
        <v>297</v>
      </c>
    </row>
    <row r="101" spans="2:47" s="8" customFormat="1" ht="24.9" customHeight="1">
      <c r="B101" s="110"/>
      <c r="D101" s="111" t="s">
        <v>298</v>
      </c>
      <c r="E101" s="112"/>
      <c r="F101" s="112"/>
      <c r="G101" s="112"/>
      <c r="H101" s="112"/>
      <c r="I101" s="112"/>
      <c r="J101" s="113">
        <f>J131</f>
        <v>0</v>
      </c>
      <c r="L101" s="110"/>
    </row>
    <row r="102" spans="2:47" s="9" customFormat="1" ht="19.95" customHeight="1">
      <c r="B102" s="114"/>
      <c r="D102" s="115" t="s">
        <v>2630</v>
      </c>
      <c r="E102" s="116"/>
      <c r="F102" s="116"/>
      <c r="G102" s="116"/>
      <c r="H102" s="116"/>
      <c r="I102" s="116"/>
      <c r="J102" s="117">
        <f>J132</f>
        <v>0</v>
      </c>
      <c r="L102" s="114"/>
    </row>
    <row r="103" spans="2:47" s="9" customFormat="1" ht="19.95" customHeight="1">
      <c r="B103" s="114"/>
      <c r="D103" s="115" t="s">
        <v>2315</v>
      </c>
      <c r="E103" s="116"/>
      <c r="F103" s="116"/>
      <c r="G103" s="116"/>
      <c r="H103" s="116"/>
      <c r="I103" s="116"/>
      <c r="J103" s="117">
        <f>J147</f>
        <v>0</v>
      </c>
      <c r="L103" s="114"/>
    </row>
    <row r="104" spans="2:47" s="9" customFormat="1" ht="19.95" customHeight="1">
      <c r="B104" s="114"/>
      <c r="D104" s="115" t="s">
        <v>2636</v>
      </c>
      <c r="E104" s="116"/>
      <c r="F104" s="116"/>
      <c r="G104" s="116"/>
      <c r="H104" s="116"/>
      <c r="I104" s="116"/>
      <c r="J104" s="117">
        <f>J176</f>
        <v>0</v>
      </c>
      <c r="L104" s="114"/>
    </row>
    <row r="105" spans="2:47" s="8" customFormat="1" ht="24.9" customHeight="1">
      <c r="B105" s="110"/>
      <c r="D105" s="111" t="s">
        <v>423</v>
      </c>
      <c r="E105" s="112"/>
      <c r="F105" s="112"/>
      <c r="G105" s="112"/>
      <c r="H105" s="112"/>
      <c r="I105" s="112"/>
      <c r="J105" s="113">
        <f>J178</f>
        <v>0</v>
      </c>
      <c r="L105" s="110"/>
    </row>
    <row r="106" spans="2:47" s="9" customFormat="1" ht="19.95" customHeight="1">
      <c r="B106" s="114"/>
      <c r="D106" s="115" t="s">
        <v>4075</v>
      </c>
      <c r="E106" s="116"/>
      <c r="F106" s="116"/>
      <c r="G106" s="116"/>
      <c r="H106" s="116"/>
      <c r="I106" s="116"/>
      <c r="J106" s="117">
        <f>J179</f>
        <v>0</v>
      </c>
      <c r="L106" s="114"/>
    </row>
    <row r="107" spans="2:47" s="1" customFormat="1" ht="21.75" customHeight="1">
      <c r="B107" s="28"/>
      <c r="L107" s="28"/>
    </row>
    <row r="108" spans="2:47" s="1" customFormat="1" ht="6.9" customHeight="1"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28"/>
    </row>
    <row r="112" spans="2:47" s="1" customFormat="1" ht="6.9" customHeight="1">
      <c r="B112" s="45"/>
      <c r="C112" s="46"/>
      <c r="D112" s="46"/>
      <c r="E112" s="46"/>
      <c r="F112" s="46"/>
      <c r="G112" s="46"/>
      <c r="H112" s="46"/>
      <c r="I112" s="46"/>
      <c r="J112" s="46"/>
      <c r="K112" s="46"/>
      <c r="L112" s="28"/>
    </row>
    <row r="113" spans="2:12" s="1" customFormat="1" ht="24.9" customHeight="1">
      <c r="B113" s="28"/>
      <c r="C113" s="17" t="s">
        <v>303</v>
      </c>
      <c r="L113" s="28"/>
    </row>
    <row r="114" spans="2:12" s="1" customFormat="1" ht="6.9" customHeight="1">
      <c r="B114" s="28"/>
      <c r="L114" s="28"/>
    </row>
    <row r="115" spans="2:12" s="1" customFormat="1" ht="12" customHeight="1">
      <c r="B115" s="28"/>
      <c r="C115" s="23" t="s">
        <v>15</v>
      </c>
      <c r="L115" s="28"/>
    </row>
    <row r="116" spans="2:12" s="1" customFormat="1" ht="16.5" customHeight="1">
      <c r="B116" s="28"/>
      <c r="E116" s="226" t="str">
        <f>E7</f>
        <v>Archeoskanzen Bojná</v>
      </c>
      <c r="F116" s="227"/>
      <c r="G116" s="227"/>
      <c r="H116" s="227"/>
      <c r="L116" s="28"/>
    </row>
    <row r="117" spans="2:12" ht="12" customHeight="1">
      <c r="B117" s="16"/>
      <c r="C117" s="23" t="s">
        <v>287</v>
      </c>
      <c r="L117" s="16"/>
    </row>
    <row r="118" spans="2:12" ht="16.5" customHeight="1">
      <c r="B118" s="16"/>
      <c r="E118" s="226" t="s">
        <v>3743</v>
      </c>
      <c r="F118" s="183"/>
      <c r="G118" s="183"/>
      <c r="H118" s="183"/>
      <c r="L118" s="16"/>
    </row>
    <row r="119" spans="2:12" ht="12" customHeight="1">
      <c r="B119" s="16"/>
      <c r="C119" s="23" t="s">
        <v>289</v>
      </c>
      <c r="L119" s="16"/>
    </row>
    <row r="120" spans="2:12" s="1" customFormat="1" ht="16.5" customHeight="1">
      <c r="B120" s="28"/>
      <c r="E120" s="221" t="s">
        <v>3901</v>
      </c>
      <c r="F120" s="228"/>
      <c r="G120" s="228"/>
      <c r="H120" s="228"/>
      <c r="L120" s="28"/>
    </row>
    <row r="121" spans="2:12" s="1" customFormat="1" ht="12" customHeight="1">
      <c r="B121" s="28"/>
      <c r="C121" s="23" t="s">
        <v>291</v>
      </c>
      <c r="L121" s="28"/>
    </row>
    <row r="122" spans="2:12" s="1" customFormat="1" ht="16.5" customHeight="1">
      <c r="B122" s="28"/>
      <c r="E122" s="208" t="str">
        <f>E13</f>
        <v>SO-4.4_ZTI - Zdravotechnická inštalácia</v>
      </c>
      <c r="F122" s="228"/>
      <c r="G122" s="228"/>
      <c r="H122" s="228"/>
      <c r="L122" s="28"/>
    </row>
    <row r="123" spans="2:12" s="1" customFormat="1" ht="6.9" customHeight="1">
      <c r="B123" s="28"/>
      <c r="L123" s="28"/>
    </row>
    <row r="124" spans="2:12" s="1" customFormat="1" ht="12" customHeight="1">
      <c r="B124" s="28"/>
      <c r="C124" s="23" t="s">
        <v>19</v>
      </c>
      <c r="F124" s="21" t="str">
        <f>F16</f>
        <v>okrajová časť obce Bojná</v>
      </c>
      <c r="I124" s="23" t="s">
        <v>21</v>
      </c>
      <c r="J124" s="51" t="str">
        <f>IF(J16="","",J16)</f>
        <v>19. 6. 2024</v>
      </c>
      <c r="L124" s="28"/>
    </row>
    <row r="125" spans="2:12" s="1" customFormat="1" ht="6.9" customHeight="1">
      <c r="B125" s="28"/>
      <c r="L125" s="28"/>
    </row>
    <row r="126" spans="2:12" s="1" customFormat="1" ht="40.049999999999997" customHeight="1">
      <c r="B126" s="28"/>
      <c r="C126" s="23" t="s">
        <v>23</v>
      </c>
      <c r="F126" s="21" t="str">
        <f>E19</f>
        <v>Obec Bojná, 201 Bojná, 956 01 Bojná</v>
      </c>
      <c r="I126" s="23" t="s">
        <v>29</v>
      </c>
      <c r="J126" s="26" t="str">
        <f>E25</f>
        <v>Projekt design s.r.o., Brezová 89/1B, Tovarníky</v>
      </c>
      <c r="L126" s="28"/>
    </row>
    <row r="127" spans="2:12" s="1" customFormat="1" ht="40.049999999999997" customHeight="1">
      <c r="B127" s="28"/>
      <c r="C127" s="23" t="s">
        <v>27</v>
      </c>
      <c r="F127" s="21" t="str">
        <f>IF(E22="","",E22)</f>
        <v>Vyplň údaj</v>
      </c>
      <c r="I127" s="23" t="s">
        <v>32</v>
      </c>
      <c r="J127" s="26" t="str">
        <f>E28</f>
        <v>Projekt design s.r.o., Brezová 89/1B, Tovarníky</v>
      </c>
      <c r="L127" s="28"/>
    </row>
    <row r="128" spans="2:12" s="1" customFormat="1" ht="10.35" customHeight="1">
      <c r="B128" s="28"/>
      <c r="L128" s="28"/>
    </row>
    <row r="129" spans="2:65" s="10" customFormat="1" ht="29.25" customHeight="1">
      <c r="B129" s="118"/>
      <c r="C129" s="119" t="s">
        <v>304</v>
      </c>
      <c r="D129" s="120" t="s">
        <v>60</v>
      </c>
      <c r="E129" s="120" t="s">
        <v>56</v>
      </c>
      <c r="F129" s="120" t="s">
        <v>7531</v>
      </c>
      <c r="G129" s="120" t="s">
        <v>305</v>
      </c>
      <c r="H129" s="120" t="s">
        <v>306</v>
      </c>
      <c r="I129" s="120" t="s">
        <v>307</v>
      </c>
      <c r="J129" s="121" t="s">
        <v>295</v>
      </c>
      <c r="K129" s="122" t="s">
        <v>308</v>
      </c>
      <c r="L129" s="118"/>
      <c r="M129" s="58" t="s">
        <v>1</v>
      </c>
      <c r="N129" s="59" t="s">
        <v>39</v>
      </c>
      <c r="O129" s="59" t="s">
        <v>309</v>
      </c>
      <c r="P129" s="59" t="s">
        <v>310</v>
      </c>
      <c r="Q129" s="59" t="s">
        <v>311</v>
      </c>
      <c r="R129" s="59" t="s">
        <v>312</v>
      </c>
      <c r="S129" s="59" t="s">
        <v>313</v>
      </c>
      <c r="T129" s="60" t="s">
        <v>314</v>
      </c>
    </row>
    <row r="130" spans="2:65" s="1" customFormat="1" ht="22.8" customHeight="1">
      <c r="B130" s="28"/>
      <c r="C130" s="63" t="s">
        <v>296</v>
      </c>
      <c r="J130" s="123">
        <f>BK130</f>
        <v>0</v>
      </c>
      <c r="L130" s="28"/>
      <c r="M130" s="61"/>
      <c r="N130" s="52"/>
      <c r="O130" s="52"/>
      <c r="P130" s="124">
        <f>P131+P178</f>
        <v>0</v>
      </c>
      <c r="Q130" s="52"/>
      <c r="R130" s="124">
        <f>R131+R178</f>
        <v>48.59165740000001</v>
      </c>
      <c r="S130" s="52"/>
      <c r="T130" s="125">
        <f>T131+T178</f>
        <v>0</v>
      </c>
      <c r="AT130" s="13" t="s">
        <v>74</v>
      </c>
      <c r="AU130" s="13" t="s">
        <v>297</v>
      </c>
      <c r="BK130" s="126">
        <f>BK131+BK178</f>
        <v>0</v>
      </c>
    </row>
    <row r="131" spans="2:65" s="11" customFormat="1" ht="25.95" customHeight="1">
      <c r="B131" s="127"/>
      <c r="D131" s="128" t="s">
        <v>74</v>
      </c>
      <c r="E131" s="129" t="s">
        <v>315</v>
      </c>
      <c r="F131" s="129" t="s">
        <v>316</v>
      </c>
      <c r="I131" s="130"/>
      <c r="J131" s="131">
        <f>BK131</f>
        <v>0</v>
      </c>
      <c r="L131" s="127"/>
      <c r="M131" s="132"/>
      <c r="P131" s="133">
        <f>P132+P147+P176</f>
        <v>0</v>
      </c>
      <c r="R131" s="133">
        <f>R132+R147+R176</f>
        <v>48.563029780000008</v>
      </c>
      <c r="T131" s="134">
        <f>T132+T147+T176</f>
        <v>0</v>
      </c>
      <c r="AR131" s="128" t="s">
        <v>82</v>
      </c>
      <c r="AT131" s="135" t="s">
        <v>74</v>
      </c>
      <c r="AU131" s="135" t="s">
        <v>75</v>
      </c>
      <c r="AY131" s="128" t="s">
        <v>317</v>
      </c>
      <c r="BK131" s="136">
        <f>BK132+BK147+BK176</f>
        <v>0</v>
      </c>
    </row>
    <row r="132" spans="2:65" s="11" customFormat="1" ht="22.8" customHeight="1">
      <c r="B132" s="127"/>
      <c r="D132" s="128" t="s">
        <v>74</v>
      </c>
      <c r="E132" s="137" t="s">
        <v>82</v>
      </c>
      <c r="F132" s="137" t="s">
        <v>2637</v>
      </c>
      <c r="I132" s="130"/>
      <c r="J132" s="138">
        <f>BK132</f>
        <v>0</v>
      </c>
      <c r="L132" s="127"/>
      <c r="M132" s="132"/>
      <c r="P132" s="133">
        <f>SUM(P133:P146)</f>
        <v>0</v>
      </c>
      <c r="R132" s="133">
        <f>SUM(R133:R146)</f>
        <v>29.431999999999999</v>
      </c>
      <c r="T132" s="134">
        <f>SUM(T133:T146)</f>
        <v>0</v>
      </c>
      <c r="AR132" s="128" t="s">
        <v>82</v>
      </c>
      <c r="AT132" s="135" t="s">
        <v>74</v>
      </c>
      <c r="AU132" s="135" t="s">
        <v>82</v>
      </c>
      <c r="AY132" s="128" t="s">
        <v>317</v>
      </c>
      <c r="BK132" s="136">
        <f>SUM(BK133:BK146)</f>
        <v>0</v>
      </c>
    </row>
    <row r="133" spans="2:65" s="1" customFormat="1" ht="21.75" customHeight="1">
      <c r="B133" s="139"/>
      <c r="C133" s="140" t="s">
        <v>82</v>
      </c>
      <c r="D133" s="140" t="s">
        <v>319</v>
      </c>
      <c r="E133" s="141" t="s">
        <v>2894</v>
      </c>
      <c r="F133" s="142" t="s">
        <v>2895</v>
      </c>
      <c r="G133" s="143" t="s">
        <v>322</v>
      </c>
      <c r="H133" s="144">
        <v>58.353000000000002</v>
      </c>
      <c r="I133" s="145"/>
      <c r="J133" s="146">
        <f t="shared" ref="J133:J146" si="0">ROUND(I133*H133,2)</f>
        <v>0</v>
      </c>
      <c r="K133" s="147"/>
      <c r="L133" s="28"/>
      <c r="M133" s="148" t="s">
        <v>1</v>
      </c>
      <c r="N133" s="149" t="s">
        <v>41</v>
      </c>
      <c r="P133" s="150">
        <f t="shared" ref="P133:P146" si="1">O133*H133</f>
        <v>0</v>
      </c>
      <c r="Q133" s="150">
        <v>0</v>
      </c>
      <c r="R133" s="150">
        <f t="shared" ref="R133:R146" si="2">Q133*H133</f>
        <v>0</v>
      </c>
      <c r="S133" s="150">
        <v>0</v>
      </c>
      <c r="T133" s="151">
        <f t="shared" ref="T133:T146" si="3">S133*H133</f>
        <v>0</v>
      </c>
      <c r="AR133" s="152" t="s">
        <v>259</v>
      </c>
      <c r="AT133" s="152" t="s">
        <v>319</v>
      </c>
      <c r="AU133" s="152" t="s">
        <v>87</v>
      </c>
      <c r="AY133" s="13" t="s">
        <v>317</v>
      </c>
      <c r="BE133" s="153">
        <f t="shared" ref="BE133:BE146" si="4">IF(N133="základná",J133,0)</f>
        <v>0</v>
      </c>
      <c r="BF133" s="153">
        <f t="shared" ref="BF133:BF146" si="5">IF(N133="znížená",J133,0)</f>
        <v>0</v>
      </c>
      <c r="BG133" s="153">
        <f t="shared" ref="BG133:BG146" si="6">IF(N133="zákl. prenesená",J133,0)</f>
        <v>0</v>
      </c>
      <c r="BH133" s="153">
        <f t="shared" ref="BH133:BH146" si="7">IF(N133="zníž. prenesená",J133,0)</f>
        <v>0</v>
      </c>
      <c r="BI133" s="153">
        <f t="shared" ref="BI133:BI146" si="8">IF(N133="nulová",J133,0)</f>
        <v>0</v>
      </c>
      <c r="BJ133" s="13" t="s">
        <v>87</v>
      </c>
      <c r="BK133" s="153">
        <f t="shared" ref="BK133:BK146" si="9">ROUND(I133*H133,2)</f>
        <v>0</v>
      </c>
      <c r="BL133" s="13" t="s">
        <v>259</v>
      </c>
      <c r="BM133" s="152" t="s">
        <v>4076</v>
      </c>
    </row>
    <row r="134" spans="2:65" s="1" customFormat="1" ht="24.15" customHeight="1">
      <c r="B134" s="139"/>
      <c r="C134" s="140" t="s">
        <v>87</v>
      </c>
      <c r="D134" s="140" t="s">
        <v>319</v>
      </c>
      <c r="E134" s="141" t="s">
        <v>2644</v>
      </c>
      <c r="F134" s="142" t="s">
        <v>2645</v>
      </c>
      <c r="G134" s="143" t="s">
        <v>322</v>
      </c>
      <c r="H134" s="144">
        <v>29.177</v>
      </c>
      <c r="I134" s="145"/>
      <c r="J134" s="146">
        <f t="shared" si="0"/>
        <v>0</v>
      </c>
      <c r="K134" s="147"/>
      <c r="L134" s="28"/>
      <c r="M134" s="148" t="s">
        <v>1</v>
      </c>
      <c r="N134" s="149" t="s">
        <v>41</v>
      </c>
      <c r="P134" s="150">
        <f t="shared" si="1"/>
        <v>0</v>
      </c>
      <c r="Q134" s="150">
        <v>0</v>
      </c>
      <c r="R134" s="150">
        <f t="shared" si="2"/>
        <v>0</v>
      </c>
      <c r="S134" s="150">
        <v>0</v>
      </c>
      <c r="T134" s="151">
        <f t="shared" si="3"/>
        <v>0</v>
      </c>
      <c r="AR134" s="152" t="s">
        <v>259</v>
      </c>
      <c r="AT134" s="152" t="s">
        <v>319</v>
      </c>
      <c r="AU134" s="152" t="s">
        <v>87</v>
      </c>
      <c r="AY134" s="13" t="s">
        <v>317</v>
      </c>
      <c r="BE134" s="153">
        <f t="shared" si="4"/>
        <v>0</v>
      </c>
      <c r="BF134" s="153">
        <f t="shared" si="5"/>
        <v>0</v>
      </c>
      <c r="BG134" s="153">
        <f t="shared" si="6"/>
        <v>0</v>
      </c>
      <c r="BH134" s="153">
        <f t="shared" si="7"/>
        <v>0</v>
      </c>
      <c r="BI134" s="153">
        <f t="shared" si="8"/>
        <v>0</v>
      </c>
      <c r="BJ134" s="13" t="s">
        <v>87</v>
      </c>
      <c r="BK134" s="153">
        <f t="shared" si="9"/>
        <v>0</v>
      </c>
      <c r="BL134" s="13" t="s">
        <v>259</v>
      </c>
      <c r="BM134" s="152" t="s">
        <v>4077</v>
      </c>
    </row>
    <row r="135" spans="2:65" s="1" customFormat="1" ht="21.75" customHeight="1">
      <c r="B135" s="139"/>
      <c r="C135" s="140" t="s">
        <v>92</v>
      </c>
      <c r="D135" s="140" t="s">
        <v>319</v>
      </c>
      <c r="E135" s="141" t="s">
        <v>2752</v>
      </c>
      <c r="F135" s="142" t="s">
        <v>2753</v>
      </c>
      <c r="G135" s="143" t="s">
        <v>322</v>
      </c>
      <c r="H135" s="144">
        <v>116.84699999999999</v>
      </c>
      <c r="I135" s="145"/>
      <c r="J135" s="146">
        <f t="shared" si="0"/>
        <v>0</v>
      </c>
      <c r="K135" s="147"/>
      <c r="L135" s="28"/>
      <c r="M135" s="148" t="s">
        <v>1</v>
      </c>
      <c r="N135" s="149" t="s">
        <v>41</v>
      </c>
      <c r="P135" s="150">
        <f t="shared" si="1"/>
        <v>0</v>
      </c>
      <c r="Q135" s="150">
        <v>0</v>
      </c>
      <c r="R135" s="150">
        <f t="shared" si="2"/>
        <v>0</v>
      </c>
      <c r="S135" s="150">
        <v>0</v>
      </c>
      <c r="T135" s="151">
        <f t="shared" si="3"/>
        <v>0</v>
      </c>
      <c r="AR135" s="152" t="s">
        <v>259</v>
      </c>
      <c r="AT135" s="152" t="s">
        <v>319</v>
      </c>
      <c r="AU135" s="152" t="s">
        <v>87</v>
      </c>
      <c r="AY135" s="13" t="s">
        <v>317</v>
      </c>
      <c r="BE135" s="153">
        <f t="shared" si="4"/>
        <v>0</v>
      </c>
      <c r="BF135" s="153">
        <f t="shared" si="5"/>
        <v>0</v>
      </c>
      <c r="BG135" s="153">
        <f t="shared" si="6"/>
        <v>0</v>
      </c>
      <c r="BH135" s="153">
        <f t="shared" si="7"/>
        <v>0</v>
      </c>
      <c r="BI135" s="153">
        <f t="shared" si="8"/>
        <v>0</v>
      </c>
      <c r="BJ135" s="13" t="s">
        <v>87</v>
      </c>
      <c r="BK135" s="153">
        <f t="shared" si="9"/>
        <v>0</v>
      </c>
      <c r="BL135" s="13" t="s">
        <v>259</v>
      </c>
      <c r="BM135" s="152" t="s">
        <v>4078</v>
      </c>
    </row>
    <row r="136" spans="2:65" s="1" customFormat="1" ht="37.799999999999997" customHeight="1">
      <c r="B136" s="139"/>
      <c r="C136" s="140" t="s">
        <v>259</v>
      </c>
      <c r="D136" s="140" t="s">
        <v>319</v>
      </c>
      <c r="E136" s="141" t="s">
        <v>2755</v>
      </c>
      <c r="F136" s="142" t="s">
        <v>2756</v>
      </c>
      <c r="G136" s="143" t="s">
        <v>322</v>
      </c>
      <c r="H136" s="144">
        <v>58.423999999999999</v>
      </c>
      <c r="I136" s="145"/>
      <c r="J136" s="146">
        <f t="shared" si="0"/>
        <v>0</v>
      </c>
      <c r="K136" s="147"/>
      <c r="L136" s="28"/>
      <c r="M136" s="148" t="s">
        <v>1</v>
      </c>
      <c r="N136" s="149" t="s">
        <v>41</v>
      </c>
      <c r="P136" s="150">
        <f t="shared" si="1"/>
        <v>0</v>
      </c>
      <c r="Q136" s="150">
        <v>0</v>
      </c>
      <c r="R136" s="150">
        <f t="shared" si="2"/>
        <v>0</v>
      </c>
      <c r="S136" s="150">
        <v>0</v>
      </c>
      <c r="T136" s="151">
        <f t="shared" si="3"/>
        <v>0</v>
      </c>
      <c r="AR136" s="152" t="s">
        <v>259</v>
      </c>
      <c r="AT136" s="152" t="s">
        <v>319</v>
      </c>
      <c r="AU136" s="152" t="s">
        <v>87</v>
      </c>
      <c r="AY136" s="13" t="s">
        <v>317</v>
      </c>
      <c r="BE136" s="153">
        <f t="shared" si="4"/>
        <v>0</v>
      </c>
      <c r="BF136" s="153">
        <f t="shared" si="5"/>
        <v>0</v>
      </c>
      <c r="BG136" s="153">
        <f t="shared" si="6"/>
        <v>0</v>
      </c>
      <c r="BH136" s="153">
        <f t="shared" si="7"/>
        <v>0</v>
      </c>
      <c r="BI136" s="153">
        <f t="shared" si="8"/>
        <v>0</v>
      </c>
      <c r="BJ136" s="13" t="s">
        <v>87</v>
      </c>
      <c r="BK136" s="153">
        <f t="shared" si="9"/>
        <v>0</v>
      </c>
      <c r="BL136" s="13" t="s">
        <v>259</v>
      </c>
      <c r="BM136" s="152" t="s">
        <v>4079</v>
      </c>
    </row>
    <row r="137" spans="2:65" s="1" customFormat="1" ht="24.15" customHeight="1">
      <c r="B137" s="139"/>
      <c r="C137" s="140" t="s">
        <v>262</v>
      </c>
      <c r="D137" s="140" t="s">
        <v>319</v>
      </c>
      <c r="E137" s="141" t="s">
        <v>4080</v>
      </c>
      <c r="F137" s="142" t="s">
        <v>4081</v>
      </c>
      <c r="G137" s="143" t="s">
        <v>322</v>
      </c>
      <c r="H137" s="144">
        <v>175.2</v>
      </c>
      <c r="I137" s="145"/>
      <c r="J137" s="146">
        <f t="shared" si="0"/>
        <v>0</v>
      </c>
      <c r="K137" s="147"/>
      <c r="L137" s="28"/>
      <c r="M137" s="148" t="s">
        <v>1</v>
      </c>
      <c r="N137" s="149" t="s">
        <v>41</v>
      </c>
      <c r="P137" s="150">
        <f t="shared" si="1"/>
        <v>0</v>
      </c>
      <c r="Q137" s="150">
        <v>0</v>
      </c>
      <c r="R137" s="150">
        <f t="shared" si="2"/>
        <v>0</v>
      </c>
      <c r="S137" s="150">
        <v>0</v>
      </c>
      <c r="T137" s="151">
        <f t="shared" si="3"/>
        <v>0</v>
      </c>
      <c r="AR137" s="152" t="s">
        <v>259</v>
      </c>
      <c r="AT137" s="152" t="s">
        <v>319</v>
      </c>
      <c r="AU137" s="152" t="s">
        <v>87</v>
      </c>
      <c r="AY137" s="13" t="s">
        <v>317</v>
      </c>
      <c r="BE137" s="153">
        <f t="shared" si="4"/>
        <v>0</v>
      </c>
      <c r="BF137" s="153">
        <f t="shared" si="5"/>
        <v>0</v>
      </c>
      <c r="BG137" s="153">
        <f t="shared" si="6"/>
        <v>0</v>
      </c>
      <c r="BH137" s="153">
        <f t="shared" si="7"/>
        <v>0</v>
      </c>
      <c r="BI137" s="153">
        <f t="shared" si="8"/>
        <v>0</v>
      </c>
      <c r="BJ137" s="13" t="s">
        <v>87</v>
      </c>
      <c r="BK137" s="153">
        <f t="shared" si="9"/>
        <v>0</v>
      </c>
      <c r="BL137" s="13" t="s">
        <v>259</v>
      </c>
      <c r="BM137" s="152" t="s">
        <v>4082</v>
      </c>
    </row>
    <row r="138" spans="2:65" s="1" customFormat="1" ht="33" customHeight="1">
      <c r="B138" s="139"/>
      <c r="C138" s="140" t="s">
        <v>265</v>
      </c>
      <c r="D138" s="140" t="s">
        <v>319</v>
      </c>
      <c r="E138" s="141" t="s">
        <v>2906</v>
      </c>
      <c r="F138" s="142" t="s">
        <v>2907</v>
      </c>
      <c r="G138" s="143" t="s">
        <v>322</v>
      </c>
      <c r="H138" s="144">
        <v>64.319999999999993</v>
      </c>
      <c r="I138" s="145"/>
      <c r="J138" s="146">
        <f t="shared" si="0"/>
        <v>0</v>
      </c>
      <c r="K138" s="147"/>
      <c r="L138" s="28"/>
      <c r="M138" s="148" t="s">
        <v>1</v>
      </c>
      <c r="N138" s="149" t="s">
        <v>41</v>
      </c>
      <c r="P138" s="150">
        <f t="shared" si="1"/>
        <v>0</v>
      </c>
      <c r="Q138" s="150">
        <v>0</v>
      </c>
      <c r="R138" s="150">
        <f t="shared" si="2"/>
        <v>0</v>
      </c>
      <c r="S138" s="150">
        <v>0</v>
      </c>
      <c r="T138" s="151">
        <f t="shared" si="3"/>
        <v>0</v>
      </c>
      <c r="AR138" s="152" t="s">
        <v>259</v>
      </c>
      <c r="AT138" s="152" t="s">
        <v>319</v>
      </c>
      <c r="AU138" s="152" t="s">
        <v>87</v>
      </c>
      <c r="AY138" s="13" t="s">
        <v>317</v>
      </c>
      <c r="BE138" s="153">
        <f t="shared" si="4"/>
        <v>0</v>
      </c>
      <c r="BF138" s="153">
        <f t="shared" si="5"/>
        <v>0</v>
      </c>
      <c r="BG138" s="153">
        <f t="shared" si="6"/>
        <v>0</v>
      </c>
      <c r="BH138" s="153">
        <f t="shared" si="7"/>
        <v>0</v>
      </c>
      <c r="BI138" s="153">
        <f t="shared" si="8"/>
        <v>0</v>
      </c>
      <c r="BJ138" s="13" t="s">
        <v>87</v>
      </c>
      <c r="BK138" s="153">
        <f t="shared" si="9"/>
        <v>0</v>
      </c>
      <c r="BL138" s="13" t="s">
        <v>259</v>
      </c>
      <c r="BM138" s="152" t="s">
        <v>4083</v>
      </c>
    </row>
    <row r="139" spans="2:65" s="1" customFormat="1" ht="37.799999999999997" customHeight="1">
      <c r="B139" s="139"/>
      <c r="C139" s="140" t="s">
        <v>268</v>
      </c>
      <c r="D139" s="140" t="s">
        <v>319</v>
      </c>
      <c r="E139" s="141" t="s">
        <v>2909</v>
      </c>
      <c r="F139" s="142" t="s">
        <v>2910</v>
      </c>
      <c r="G139" s="143" t="s">
        <v>322</v>
      </c>
      <c r="H139" s="144">
        <v>64.319999999999993</v>
      </c>
      <c r="I139" s="145"/>
      <c r="J139" s="146">
        <f t="shared" si="0"/>
        <v>0</v>
      </c>
      <c r="K139" s="147"/>
      <c r="L139" s="28"/>
      <c r="M139" s="148" t="s">
        <v>1</v>
      </c>
      <c r="N139" s="149" t="s">
        <v>41</v>
      </c>
      <c r="P139" s="150">
        <f t="shared" si="1"/>
        <v>0</v>
      </c>
      <c r="Q139" s="150">
        <v>0</v>
      </c>
      <c r="R139" s="150">
        <f t="shared" si="2"/>
        <v>0</v>
      </c>
      <c r="S139" s="150">
        <v>0</v>
      </c>
      <c r="T139" s="151">
        <f t="shared" si="3"/>
        <v>0</v>
      </c>
      <c r="AR139" s="152" t="s">
        <v>259</v>
      </c>
      <c r="AT139" s="152" t="s">
        <v>319</v>
      </c>
      <c r="AU139" s="152" t="s">
        <v>87</v>
      </c>
      <c r="AY139" s="13" t="s">
        <v>317</v>
      </c>
      <c r="BE139" s="153">
        <f t="shared" si="4"/>
        <v>0</v>
      </c>
      <c r="BF139" s="153">
        <f t="shared" si="5"/>
        <v>0</v>
      </c>
      <c r="BG139" s="153">
        <f t="shared" si="6"/>
        <v>0</v>
      </c>
      <c r="BH139" s="153">
        <f t="shared" si="7"/>
        <v>0</v>
      </c>
      <c r="BI139" s="153">
        <f t="shared" si="8"/>
        <v>0</v>
      </c>
      <c r="BJ139" s="13" t="s">
        <v>87</v>
      </c>
      <c r="BK139" s="153">
        <f t="shared" si="9"/>
        <v>0</v>
      </c>
      <c r="BL139" s="13" t="s">
        <v>259</v>
      </c>
      <c r="BM139" s="152" t="s">
        <v>4084</v>
      </c>
    </row>
    <row r="140" spans="2:65" s="1" customFormat="1" ht="21.75" customHeight="1">
      <c r="B140" s="139"/>
      <c r="C140" s="140" t="s">
        <v>271</v>
      </c>
      <c r="D140" s="140" t="s">
        <v>319</v>
      </c>
      <c r="E140" s="141" t="s">
        <v>4085</v>
      </c>
      <c r="F140" s="142" t="s">
        <v>4086</v>
      </c>
      <c r="G140" s="143" t="s">
        <v>322</v>
      </c>
      <c r="H140" s="144">
        <v>64.319999999999993</v>
      </c>
      <c r="I140" s="145"/>
      <c r="J140" s="146">
        <f t="shared" si="0"/>
        <v>0</v>
      </c>
      <c r="K140" s="147"/>
      <c r="L140" s="28"/>
      <c r="M140" s="148" t="s">
        <v>1</v>
      </c>
      <c r="N140" s="149" t="s">
        <v>41</v>
      </c>
      <c r="P140" s="150">
        <f t="shared" si="1"/>
        <v>0</v>
      </c>
      <c r="Q140" s="150">
        <v>0</v>
      </c>
      <c r="R140" s="150">
        <f t="shared" si="2"/>
        <v>0</v>
      </c>
      <c r="S140" s="150">
        <v>0</v>
      </c>
      <c r="T140" s="151">
        <f t="shared" si="3"/>
        <v>0</v>
      </c>
      <c r="AR140" s="152" t="s">
        <v>259</v>
      </c>
      <c r="AT140" s="152" t="s">
        <v>319</v>
      </c>
      <c r="AU140" s="152" t="s">
        <v>87</v>
      </c>
      <c r="AY140" s="13" t="s">
        <v>317</v>
      </c>
      <c r="BE140" s="153">
        <f t="shared" si="4"/>
        <v>0</v>
      </c>
      <c r="BF140" s="153">
        <f t="shared" si="5"/>
        <v>0</v>
      </c>
      <c r="BG140" s="153">
        <f t="shared" si="6"/>
        <v>0</v>
      </c>
      <c r="BH140" s="153">
        <f t="shared" si="7"/>
        <v>0</v>
      </c>
      <c r="BI140" s="153">
        <f t="shared" si="8"/>
        <v>0</v>
      </c>
      <c r="BJ140" s="13" t="s">
        <v>87</v>
      </c>
      <c r="BK140" s="153">
        <f t="shared" si="9"/>
        <v>0</v>
      </c>
      <c r="BL140" s="13" t="s">
        <v>259</v>
      </c>
      <c r="BM140" s="152" t="s">
        <v>4087</v>
      </c>
    </row>
    <row r="141" spans="2:65" s="1" customFormat="1" ht="24.15" customHeight="1">
      <c r="B141" s="139"/>
      <c r="C141" s="140" t="s">
        <v>274</v>
      </c>
      <c r="D141" s="140" t="s">
        <v>319</v>
      </c>
      <c r="E141" s="141" t="s">
        <v>2656</v>
      </c>
      <c r="F141" s="142" t="s">
        <v>2657</v>
      </c>
      <c r="G141" s="143" t="s">
        <v>322</v>
      </c>
      <c r="H141" s="144">
        <v>64.319999999999993</v>
      </c>
      <c r="I141" s="145"/>
      <c r="J141" s="146">
        <f t="shared" si="0"/>
        <v>0</v>
      </c>
      <c r="K141" s="147"/>
      <c r="L141" s="28"/>
      <c r="M141" s="148" t="s">
        <v>1</v>
      </c>
      <c r="N141" s="149" t="s">
        <v>41</v>
      </c>
      <c r="P141" s="150">
        <f t="shared" si="1"/>
        <v>0</v>
      </c>
      <c r="Q141" s="150">
        <v>0</v>
      </c>
      <c r="R141" s="150">
        <f t="shared" si="2"/>
        <v>0</v>
      </c>
      <c r="S141" s="150">
        <v>0</v>
      </c>
      <c r="T141" s="151">
        <f t="shared" si="3"/>
        <v>0</v>
      </c>
      <c r="AR141" s="152" t="s">
        <v>259</v>
      </c>
      <c r="AT141" s="152" t="s">
        <v>319</v>
      </c>
      <c r="AU141" s="152" t="s">
        <v>87</v>
      </c>
      <c r="AY141" s="13" t="s">
        <v>317</v>
      </c>
      <c r="BE141" s="153">
        <f t="shared" si="4"/>
        <v>0</v>
      </c>
      <c r="BF141" s="153">
        <f t="shared" si="5"/>
        <v>0</v>
      </c>
      <c r="BG141" s="153">
        <f t="shared" si="6"/>
        <v>0</v>
      </c>
      <c r="BH141" s="153">
        <f t="shared" si="7"/>
        <v>0</v>
      </c>
      <c r="BI141" s="153">
        <f t="shared" si="8"/>
        <v>0</v>
      </c>
      <c r="BJ141" s="13" t="s">
        <v>87</v>
      </c>
      <c r="BK141" s="153">
        <f t="shared" si="9"/>
        <v>0</v>
      </c>
      <c r="BL141" s="13" t="s">
        <v>259</v>
      </c>
      <c r="BM141" s="152" t="s">
        <v>4088</v>
      </c>
    </row>
    <row r="142" spans="2:65" s="1" customFormat="1" ht="16.5" customHeight="1">
      <c r="B142" s="139"/>
      <c r="C142" s="140" t="s">
        <v>277</v>
      </c>
      <c r="D142" s="140" t="s">
        <v>319</v>
      </c>
      <c r="E142" s="141" t="s">
        <v>4089</v>
      </c>
      <c r="F142" s="142" t="s">
        <v>4090</v>
      </c>
      <c r="G142" s="143" t="s">
        <v>322</v>
      </c>
      <c r="H142" s="144">
        <v>64.319999999999993</v>
      </c>
      <c r="I142" s="145"/>
      <c r="J142" s="146">
        <f t="shared" si="0"/>
        <v>0</v>
      </c>
      <c r="K142" s="147"/>
      <c r="L142" s="28"/>
      <c r="M142" s="148" t="s">
        <v>1</v>
      </c>
      <c r="N142" s="149" t="s">
        <v>41</v>
      </c>
      <c r="P142" s="150">
        <f t="shared" si="1"/>
        <v>0</v>
      </c>
      <c r="Q142" s="150">
        <v>0</v>
      </c>
      <c r="R142" s="150">
        <f t="shared" si="2"/>
        <v>0</v>
      </c>
      <c r="S142" s="150">
        <v>0</v>
      </c>
      <c r="T142" s="151">
        <f t="shared" si="3"/>
        <v>0</v>
      </c>
      <c r="AR142" s="152" t="s">
        <v>259</v>
      </c>
      <c r="AT142" s="152" t="s">
        <v>319</v>
      </c>
      <c r="AU142" s="152" t="s">
        <v>87</v>
      </c>
      <c r="AY142" s="13" t="s">
        <v>317</v>
      </c>
      <c r="BE142" s="153">
        <f t="shared" si="4"/>
        <v>0</v>
      </c>
      <c r="BF142" s="153">
        <f t="shared" si="5"/>
        <v>0</v>
      </c>
      <c r="BG142" s="153">
        <f t="shared" si="6"/>
        <v>0</v>
      </c>
      <c r="BH142" s="153">
        <f t="shared" si="7"/>
        <v>0</v>
      </c>
      <c r="BI142" s="153">
        <f t="shared" si="8"/>
        <v>0</v>
      </c>
      <c r="BJ142" s="13" t="s">
        <v>87</v>
      </c>
      <c r="BK142" s="153">
        <f t="shared" si="9"/>
        <v>0</v>
      </c>
      <c r="BL142" s="13" t="s">
        <v>259</v>
      </c>
      <c r="BM142" s="152" t="s">
        <v>4091</v>
      </c>
    </row>
    <row r="143" spans="2:65" s="1" customFormat="1" ht="24.15" customHeight="1">
      <c r="B143" s="139"/>
      <c r="C143" s="140" t="s">
        <v>280</v>
      </c>
      <c r="D143" s="140" t="s">
        <v>319</v>
      </c>
      <c r="E143" s="141" t="s">
        <v>2662</v>
      </c>
      <c r="F143" s="142" t="s">
        <v>4092</v>
      </c>
      <c r="G143" s="143" t="s">
        <v>356</v>
      </c>
      <c r="H143" s="144">
        <v>96.48</v>
      </c>
      <c r="I143" s="145"/>
      <c r="J143" s="146">
        <f t="shared" si="0"/>
        <v>0</v>
      </c>
      <c r="K143" s="147"/>
      <c r="L143" s="28"/>
      <c r="M143" s="148" t="s">
        <v>1</v>
      </c>
      <c r="N143" s="149" t="s">
        <v>41</v>
      </c>
      <c r="P143" s="150">
        <f t="shared" si="1"/>
        <v>0</v>
      </c>
      <c r="Q143" s="150">
        <v>0</v>
      </c>
      <c r="R143" s="150">
        <f t="shared" si="2"/>
        <v>0</v>
      </c>
      <c r="S143" s="150">
        <v>0</v>
      </c>
      <c r="T143" s="151">
        <f t="shared" si="3"/>
        <v>0</v>
      </c>
      <c r="AR143" s="152" t="s">
        <v>259</v>
      </c>
      <c r="AT143" s="152" t="s">
        <v>319</v>
      </c>
      <c r="AU143" s="152" t="s">
        <v>87</v>
      </c>
      <c r="AY143" s="13" t="s">
        <v>317</v>
      </c>
      <c r="BE143" s="153">
        <f t="shared" si="4"/>
        <v>0</v>
      </c>
      <c r="BF143" s="153">
        <f t="shared" si="5"/>
        <v>0</v>
      </c>
      <c r="BG143" s="153">
        <f t="shared" si="6"/>
        <v>0</v>
      </c>
      <c r="BH143" s="153">
        <f t="shared" si="7"/>
        <v>0</v>
      </c>
      <c r="BI143" s="153">
        <f t="shared" si="8"/>
        <v>0</v>
      </c>
      <c r="BJ143" s="13" t="s">
        <v>87</v>
      </c>
      <c r="BK143" s="153">
        <f t="shared" si="9"/>
        <v>0</v>
      </c>
      <c r="BL143" s="13" t="s">
        <v>259</v>
      </c>
      <c r="BM143" s="152" t="s">
        <v>4093</v>
      </c>
    </row>
    <row r="144" spans="2:65" s="1" customFormat="1" ht="24.15" customHeight="1">
      <c r="B144" s="139"/>
      <c r="C144" s="140" t="s">
        <v>358</v>
      </c>
      <c r="D144" s="140" t="s">
        <v>319</v>
      </c>
      <c r="E144" s="141" t="s">
        <v>2760</v>
      </c>
      <c r="F144" s="142" t="s">
        <v>2761</v>
      </c>
      <c r="G144" s="143" t="s">
        <v>322</v>
      </c>
      <c r="H144" s="144">
        <v>56.276000000000003</v>
      </c>
      <c r="I144" s="145"/>
      <c r="J144" s="146">
        <f t="shared" si="0"/>
        <v>0</v>
      </c>
      <c r="K144" s="147"/>
      <c r="L144" s="28"/>
      <c r="M144" s="148" t="s">
        <v>1</v>
      </c>
      <c r="N144" s="149" t="s">
        <v>41</v>
      </c>
      <c r="P144" s="150">
        <f t="shared" si="1"/>
        <v>0</v>
      </c>
      <c r="Q144" s="150">
        <v>0</v>
      </c>
      <c r="R144" s="150">
        <f t="shared" si="2"/>
        <v>0</v>
      </c>
      <c r="S144" s="150">
        <v>0</v>
      </c>
      <c r="T144" s="151">
        <f t="shared" si="3"/>
        <v>0</v>
      </c>
      <c r="AR144" s="152" t="s">
        <v>259</v>
      </c>
      <c r="AT144" s="152" t="s">
        <v>319</v>
      </c>
      <c r="AU144" s="152" t="s">
        <v>87</v>
      </c>
      <c r="AY144" s="13" t="s">
        <v>317</v>
      </c>
      <c r="BE144" s="153">
        <f t="shared" si="4"/>
        <v>0</v>
      </c>
      <c r="BF144" s="153">
        <f t="shared" si="5"/>
        <v>0</v>
      </c>
      <c r="BG144" s="153">
        <f t="shared" si="6"/>
        <v>0</v>
      </c>
      <c r="BH144" s="153">
        <f t="shared" si="7"/>
        <v>0</v>
      </c>
      <c r="BI144" s="153">
        <f t="shared" si="8"/>
        <v>0</v>
      </c>
      <c r="BJ144" s="13" t="s">
        <v>87</v>
      </c>
      <c r="BK144" s="153">
        <f t="shared" si="9"/>
        <v>0</v>
      </c>
      <c r="BL144" s="13" t="s">
        <v>259</v>
      </c>
      <c r="BM144" s="152" t="s">
        <v>4094</v>
      </c>
    </row>
    <row r="145" spans="2:65" s="1" customFormat="1" ht="24.15" customHeight="1">
      <c r="B145" s="139"/>
      <c r="C145" s="140" t="s">
        <v>362</v>
      </c>
      <c r="D145" s="140" t="s">
        <v>319</v>
      </c>
      <c r="E145" s="141" t="s">
        <v>4095</v>
      </c>
      <c r="F145" s="142" t="s">
        <v>4096</v>
      </c>
      <c r="G145" s="143" t="s">
        <v>322</v>
      </c>
      <c r="H145" s="144">
        <v>38.948999999999998</v>
      </c>
      <c r="I145" s="145"/>
      <c r="J145" s="146">
        <f t="shared" si="0"/>
        <v>0</v>
      </c>
      <c r="K145" s="147"/>
      <c r="L145" s="28"/>
      <c r="M145" s="148" t="s">
        <v>1</v>
      </c>
      <c r="N145" s="149" t="s">
        <v>41</v>
      </c>
      <c r="P145" s="150">
        <f t="shared" si="1"/>
        <v>0</v>
      </c>
      <c r="Q145" s="150">
        <v>0</v>
      </c>
      <c r="R145" s="150">
        <f t="shared" si="2"/>
        <v>0</v>
      </c>
      <c r="S145" s="150">
        <v>0</v>
      </c>
      <c r="T145" s="151">
        <f t="shared" si="3"/>
        <v>0</v>
      </c>
      <c r="AR145" s="152" t="s">
        <v>259</v>
      </c>
      <c r="AT145" s="152" t="s">
        <v>319</v>
      </c>
      <c r="AU145" s="152" t="s">
        <v>87</v>
      </c>
      <c r="AY145" s="13" t="s">
        <v>317</v>
      </c>
      <c r="BE145" s="153">
        <f t="shared" si="4"/>
        <v>0</v>
      </c>
      <c r="BF145" s="153">
        <f t="shared" si="5"/>
        <v>0</v>
      </c>
      <c r="BG145" s="153">
        <f t="shared" si="6"/>
        <v>0</v>
      </c>
      <c r="BH145" s="153">
        <f t="shared" si="7"/>
        <v>0</v>
      </c>
      <c r="BI145" s="153">
        <f t="shared" si="8"/>
        <v>0</v>
      </c>
      <c r="BJ145" s="13" t="s">
        <v>87</v>
      </c>
      <c r="BK145" s="153">
        <f t="shared" si="9"/>
        <v>0</v>
      </c>
      <c r="BL145" s="13" t="s">
        <v>259</v>
      </c>
      <c r="BM145" s="152" t="s">
        <v>4097</v>
      </c>
    </row>
    <row r="146" spans="2:65" s="1" customFormat="1" ht="16.5" customHeight="1">
      <c r="B146" s="139"/>
      <c r="C146" s="154" t="s">
        <v>364</v>
      </c>
      <c r="D146" s="154" t="s">
        <v>353</v>
      </c>
      <c r="E146" s="155" t="s">
        <v>4098</v>
      </c>
      <c r="F146" s="156" t="s">
        <v>4099</v>
      </c>
      <c r="G146" s="157" t="s">
        <v>356</v>
      </c>
      <c r="H146" s="158">
        <v>29.431999999999999</v>
      </c>
      <c r="I146" s="159"/>
      <c r="J146" s="160">
        <f t="shared" si="0"/>
        <v>0</v>
      </c>
      <c r="K146" s="161"/>
      <c r="L146" s="162"/>
      <c r="M146" s="163" t="s">
        <v>1</v>
      </c>
      <c r="N146" s="164" t="s">
        <v>41</v>
      </c>
      <c r="P146" s="150">
        <f t="shared" si="1"/>
        <v>0</v>
      </c>
      <c r="Q146" s="150">
        <v>1</v>
      </c>
      <c r="R146" s="150">
        <f t="shared" si="2"/>
        <v>29.431999999999999</v>
      </c>
      <c r="S146" s="150">
        <v>0</v>
      </c>
      <c r="T146" s="151">
        <f t="shared" si="3"/>
        <v>0</v>
      </c>
      <c r="AR146" s="152" t="s">
        <v>271</v>
      </c>
      <c r="AT146" s="152" t="s">
        <v>353</v>
      </c>
      <c r="AU146" s="152" t="s">
        <v>87</v>
      </c>
      <c r="AY146" s="13" t="s">
        <v>317</v>
      </c>
      <c r="BE146" s="153">
        <f t="shared" si="4"/>
        <v>0</v>
      </c>
      <c r="BF146" s="153">
        <f t="shared" si="5"/>
        <v>0</v>
      </c>
      <c r="BG146" s="153">
        <f t="shared" si="6"/>
        <v>0</v>
      </c>
      <c r="BH146" s="153">
        <f t="shared" si="7"/>
        <v>0</v>
      </c>
      <c r="BI146" s="153">
        <f t="shared" si="8"/>
        <v>0</v>
      </c>
      <c r="BJ146" s="13" t="s">
        <v>87</v>
      </c>
      <c r="BK146" s="153">
        <f t="shared" si="9"/>
        <v>0</v>
      </c>
      <c r="BL146" s="13" t="s">
        <v>259</v>
      </c>
      <c r="BM146" s="152" t="s">
        <v>4100</v>
      </c>
    </row>
    <row r="147" spans="2:65" s="11" customFormat="1" ht="22.8" customHeight="1">
      <c r="B147" s="127"/>
      <c r="D147" s="128" t="s">
        <v>74</v>
      </c>
      <c r="E147" s="137" t="s">
        <v>271</v>
      </c>
      <c r="F147" s="137" t="s">
        <v>2321</v>
      </c>
      <c r="I147" s="130"/>
      <c r="J147" s="138">
        <f>BK147</f>
        <v>0</v>
      </c>
      <c r="L147" s="127"/>
      <c r="M147" s="132"/>
      <c r="P147" s="133">
        <f>SUM(P148:P175)</f>
        <v>0</v>
      </c>
      <c r="R147" s="133">
        <f>SUM(R148:R175)</f>
        <v>19.131029780000006</v>
      </c>
      <c r="T147" s="134">
        <f>SUM(T148:T175)</f>
        <v>0</v>
      </c>
      <c r="AR147" s="128" t="s">
        <v>82</v>
      </c>
      <c r="AT147" s="135" t="s">
        <v>74</v>
      </c>
      <c r="AU147" s="135" t="s">
        <v>82</v>
      </c>
      <c r="AY147" s="128" t="s">
        <v>317</v>
      </c>
      <c r="BK147" s="136">
        <f>SUM(BK148:BK175)</f>
        <v>0</v>
      </c>
    </row>
    <row r="148" spans="2:65" s="1" customFormat="1" ht="33" customHeight="1">
      <c r="B148" s="139"/>
      <c r="C148" s="140" t="s">
        <v>368</v>
      </c>
      <c r="D148" s="140" t="s">
        <v>319</v>
      </c>
      <c r="E148" s="141" t="s">
        <v>4101</v>
      </c>
      <c r="F148" s="142" t="s">
        <v>4102</v>
      </c>
      <c r="G148" s="143" t="s">
        <v>433</v>
      </c>
      <c r="H148" s="144">
        <v>1</v>
      </c>
      <c r="I148" s="145"/>
      <c r="J148" s="146">
        <f t="shared" ref="J148:J163" si="10">ROUND(I148*H148,2)</f>
        <v>0</v>
      </c>
      <c r="K148" s="147"/>
      <c r="L148" s="28"/>
      <c r="M148" s="148" t="s">
        <v>1</v>
      </c>
      <c r="N148" s="149" t="s">
        <v>41</v>
      </c>
      <c r="P148" s="150">
        <f t="shared" ref="P148:P163" si="11">O148*H148</f>
        <v>0</v>
      </c>
      <c r="Q148" s="150">
        <v>0</v>
      </c>
      <c r="R148" s="150">
        <f t="shared" ref="R148:R163" si="12">Q148*H148</f>
        <v>0</v>
      </c>
      <c r="S148" s="150">
        <v>0</v>
      </c>
      <c r="T148" s="151">
        <f t="shared" ref="T148:T163" si="13">S148*H148</f>
        <v>0</v>
      </c>
      <c r="AR148" s="152" t="s">
        <v>259</v>
      </c>
      <c r="AT148" s="152" t="s">
        <v>319</v>
      </c>
      <c r="AU148" s="152" t="s">
        <v>87</v>
      </c>
      <c r="AY148" s="13" t="s">
        <v>317</v>
      </c>
      <c r="BE148" s="153">
        <f t="shared" ref="BE148:BE163" si="14">IF(N148="základná",J148,0)</f>
        <v>0</v>
      </c>
      <c r="BF148" s="153">
        <f t="shared" ref="BF148:BF163" si="15">IF(N148="znížená",J148,0)</f>
        <v>0</v>
      </c>
      <c r="BG148" s="153">
        <f t="shared" ref="BG148:BG163" si="16">IF(N148="zákl. prenesená",J148,0)</f>
        <v>0</v>
      </c>
      <c r="BH148" s="153">
        <f t="shared" ref="BH148:BH163" si="17">IF(N148="zníž. prenesená",J148,0)</f>
        <v>0</v>
      </c>
      <c r="BI148" s="153">
        <f t="shared" ref="BI148:BI163" si="18">IF(N148="nulová",J148,0)</f>
        <v>0</v>
      </c>
      <c r="BJ148" s="13" t="s">
        <v>87</v>
      </c>
      <c r="BK148" s="153">
        <f t="shared" ref="BK148:BK163" si="19">ROUND(I148*H148,2)</f>
        <v>0</v>
      </c>
      <c r="BL148" s="13" t="s">
        <v>259</v>
      </c>
      <c r="BM148" s="152" t="s">
        <v>4103</v>
      </c>
    </row>
    <row r="149" spans="2:65" s="1" customFormat="1" ht="24.15" customHeight="1">
      <c r="B149" s="139"/>
      <c r="C149" s="154" t="s">
        <v>372</v>
      </c>
      <c r="D149" s="154" t="s">
        <v>353</v>
      </c>
      <c r="E149" s="155" t="s">
        <v>4104</v>
      </c>
      <c r="F149" s="156" t="s">
        <v>4105</v>
      </c>
      <c r="G149" s="157" t="s">
        <v>433</v>
      </c>
      <c r="H149" s="158">
        <v>1</v>
      </c>
      <c r="I149" s="159"/>
      <c r="J149" s="160">
        <f t="shared" si="10"/>
        <v>0</v>
      </c>
      <c r="K149" s="161"/>
      <c r="L149" s="162"/>
      <c r="M149" s="163" t="s">
        <v>1</v>
      </c>
      <c r="N149" s="164" t="s">
        <v>41</v>
      </c>
      <c r="P149" s="150">
        <f t="shared" si="11"/>
        <v>0</v>
      </c>
      <c r="Q149" s="150">
        <v>13.5</v>
      </c>
      <c r="R149" s="150">
        <f t="shared" si="12"/>
        <v>13.5</v>
      </c>
      <c r="S149" s="150">
        <v>0</v>
      </c>
      <c r="T149" s="151">
        <f t="shared" si="13"/>
        <v>0</v>
      </c>
      <c r="AR149" s="152" t="s">
        <v>271</v>
      </c>
      <c r="AT149" s="152" t="s">
        <v>353</v>
      </c>
      <c r="AU149" s="152" t="s">
        <v>87</v>
      </c>
      <c r="AY149" s="13" t="s">
        <v>317</v>
      </c>
      <c r="BE149" s="153">
        <f t="shared" si="14"/>
        <v>0</v>
      </c>
      <c r="BF149" s="153">
        <f t="shared" si="15"/>
        <v>0</v>
      </c>
      <c r="BG149" s="153">
        <f t="shared" si="16"/>
        <v>0</v>
      </c>
      <c r="BH149" s="153">
        <f t="shared" si="17"/>
        <v>0</v>
      </c>
      <c r="BI149" s="153">
        <f t="shared" si="18"/>
        <v>0</v>
      </c>
      <c r="BJ149" s="13" t="s">
        <v>87</v>
      </c>
      <c r="BK149" s="153">
        <f t="shared" si="19"/>
        <v>0</v>
      </c>
      <c r="BL149" s="13" t="s">
        <v>259</v>
      </c>
      <c r="BM149" s="152" t="s">
        <v>4106</v>
      </c>
    </row>
    <row r="150" spans="2:65" s="1" customFormat="1" ht="24.15" customHeight="1">
      <c r="B150" s="139"/>
      <c r="C150" s="140" t="s">
        <v>377</v>
      </c>
      <c r="D150" s="140" t="s">
        <v>319</v>
      </c>
      <c r="E150" s="141" t="s">
        <v>2420</v>
      </c>
      <c r="F150" s="142" t="s">
        <v>2421</v>
      </c>
      <c r="G150" s="143" t="s">
        <v>452</v>
      </c>
      <c r="H150" s="144">
        <v>111.542</v>
      </c>
      <c r="I150" s="145"/>
      <c r="J150" s="146">
        <f t="shared" si="10"/>
        <v>0</v>
      </c>
      <c r="K150" s="147"/>
      <c r="L150" s="28"/>
      <c r="M150" s="148" t="s">
        <v>1</v>
      </c>
      <c r="N150" s="149" t="s">
        <v>41</v>
      </c>
      <c r="P150" s="150">
        <f t="shared" si="11"/>
        <v>0</v>
      </c>
      <c r="Q150" s="150">
        <v>0</v>
      </c>
      <c r="R150" s="150">
        <f t="shared" si="12"/>
        <v>0</v>
      </c>
      <c r="S150" s="150">
        <v>0</v>
      </c>
      <c r="T150" s="151">
        <f t="shared" si="13"/>
        <v>0</v>
      </c>
      <c r="AR150" s="152" t="s">
        <v>372</v>
      </c>
      <c r="AT150" s="152" t="s">
        <v>319</v>
      </c>
      <c r="AU150" s="152" t="s">
        <v>87</v>
      </c>
      <c r="AY150" s="13" t="s">
        <v>317</v>
      </c>
      <c r="BE150" s="153">
        <f t="shared" si="14"/>
        <v>0</v>
      </c>
      <c r="BF150" s="153">
        <f t="shared" si="15"/>
        <v>0</v>
      </c>
      <c r="BG150" s="153">
        <f t="shared" si="16"/>
        <v>0</v>
      </c>
      <c r="BH150" s="153">
        <f t="shared" si="17"/>
        <v>0</v>
      </c>
      <c r="BI150" s="153">
        <f t="shared" si="18"/>
        <v>0</v>
      </c>
      <c r="BJ150" s="13" t="s">
        <v>87</v>
      </c>
      <c r="BK150" s="153">
        <f t="shared" si="19"/>
        <v>0</v>
      </c>
      <c r="BL150" s="13" t="s">
        <v>372</v>
      </c>
      <c r="BM150" s="152" t="s">
        <v>4107</v>
      </c>
    </row>
    <row r="151" spans="2:65" s="1" customFormat="1" ht="24.15" customHeight="1">
      <c r="B151" s="139"/>
      <c r="C151" s="140" t="s">
        <v>383</v>
      </c>
      <c r="D151" s="140" t="s">
        <v>319</v>
      </c>
      <c r="E151" s="141" t="s">
        <v>4108</v>
      </c>
      <c r="F151" s="142" t="s">
        <v>4109</v>
      </c>
      <c r="G151" s="143" t="s">
        <v>452</v>
      </c>
      <c r="H151" s="144">
        <v>24.78</v>
      </c>
      <c r="I151" s="145"/>
      <c r="J151" s="146">
        <f t="shared" si="10"/>
        <v>0</v>
      </c>
      <c r="K151" s="147"/>
      <c r="L151" s="28"/>
      <c r="M151" s="148" t="s">
        <v>1</v>
      </c>
      <c r="N151" s="149" t="s">
        <v>41</v>
      </c>
      <c r="P151" s="150">
        <f t="shared" si="11"/>
        <v>0</v>
      </c>
      <c r="Q151" s="150">
        <v>0</v>
      </c>
      <c r="R151" s="150">
        <f t="shared" si="12"/>
        <v>0</v>
      </c>
      <c r="S151" s="150">
        <v>0</v>
      </c>
      <c r="T151" s="151">
        <f t="shared" si="13"/>
        <v>0</v>
      </c>
      <c r="AR151" s="152" t="s">
        <v>372</v>
      </c>
      <c r="AT151" s="152" t="s">
        <v>319</v>
      </c>
      <c r="AU151" s="152" t="s">
        <v>87</v>
      </c>
      <c r="AY151" s="13" t="s">
        <v>317</v>
      </c>
      <c r="BE151" s="153">
        <f t="shared" si="14"/>
        <v>0</v>
      </c>
      <c r="BF151" s="153">
        <f t="shared" si="15"/>
        <v>0</v>
      </c>
      <c r="BG151" s="153">
        <f t="shared" si="16"/>
        <v>0</v>
      </c>
      <c r="BH151" s="153">
        <f t="shared" si="17"/>
        <v>0</v>
      </c>
      <c r="BI151" s="153">
        <f t="shared" si="18"/>
        <v>0</v>
      </c>
      <c r="BJ151" s="13" t="s">
        <v>87</v>
      </c>
      <c r="BK151" s="153">
        <f t="shared" si="19"/>
        <v>0</v>
      </c>
      <c r="BL151" s="13" t="s">
        <v>372</v>
      </c>
      <c r="BM151" s="152" t="s">
        <v>4110</v>
      </c>
    </row>
    <row r="152" spans="2:65" s="1" customFormat="1" ht="24.15" customHeight="1">
      <c r="B152" s="139"/>
      <c r="C152" s="140" t="s">
        <v>385</v>
      </c>
      <c r="D152" s="140" t="s">
        <v>319</v>
      </c>
      <c r="E152" s="141" t="s">
        <v>4111</v>
      </c>
      <c r="F152" s="142" t="s">
        <v>2336</v>
      </c>
      <c r="G152" s="143" t="s">
        <v>452</v>
      </c>
      <c r="H152" s="144">
        <v>111.542</v>
      </c>
      <c r="I152" s="145"/>
      <c r="J152" s="146">
        <f t="shared" si="10"/>
        <v>0</v>
      </c>
      <c r="K152" s="147"/>
      <c r="L152" s="28"/>
      <c r="M152" s="148" t="s">
        <v>1</v>
      </c>
      <c r="N152" s="149" t="s">
        <v>41</v>
      </c>
      <c r="P152" s="150">
        <f t="shared" si="11"/>
        <v>0</v>
      </c>
      <c r="Q152" s="150">
        <v>1.0000000000000001E-5</v>
      </c>
      <c r="R152" s="150">
        <f t="shared" si="12"/>
        <v>1.1154200000000002E-3</v>
      </c>
      <c r="S152" s="150">
        <v>0</v>
      </c>
      <c r="T152" s="151">
        <f t="shared" si="13"/>
        <v>0</v>
      </c>
      <c r="AR152" s="152" t="s">
        <v>259</v>
      </c>
      <c r="AT152" s="152" t="s">
        <v>319</v>
      </c>
      <c r="AU152" s="152" t="s">
        <v>87</v>
      </c>
      <c r="AY152" s="13" t="s">
        <v>317</v>
      </c>
      <c r="BE152" s="153">
        <f t="shared" si="14"/>
        <v>0</v>
      </c>
      <c r="BF152" s="153">
        <f t="shared" si="15"/>
        <v>0</v>
      </c>
      <c r="BG152" s="153">
        <f t="shared" si="16"/>
        <v>0</v>
      </c>
      <c r="BH152" s="153">
        <f t="shared" si="17"/>
        <v>0</v>
      </c>
      <c r="BI152" s="153">
        <f t="shared" si="18"/>
        <v>0</v>
      </c>
      <c r="BJ152" s="13" t="s">
        <v>87</v>
      </c>
      <c r="BK152" s="153">
        <f t="shared" si="19"/>
        <v>0</v>
      </c>
      <c r="BL152" s="13" t="s">
        <v>259</v>
      </c>
      <c r="BM152" s="152" t="s">
        <v>4112</v>
      </c>
    </row>
    <row r="153" spans="2:65" s="1" customFormat="1" ht="24.15" customHeight="1">
      <c r="B153" s="139"/>
      <c r="C153" s="154" t="s">
        <v>7</v>
      </c>
      <c r="D153" s="154" t="s">
        <v>353</v>
      </c>
      <c r="E153" s="155" t="s">
        <v>4113</v>
      </c>
      <c r="F153" s="156" t="s">
        <v>4114</v>
      </c>
      <c r="G153" s="157" t="s">
        <v>452</v>
      </c>
      <c r="H153" s="158">
        <v>111.542</v>
      </c>
      <c r="I153" s="159"/>
      <c r="J153" s="160">
        <f t="shared" si="10"/>
        <v>0</v>
      </c>
      <c r="K153" s="161"/>
      <c r="L153" s="162"/>
      <c r="M153" s="163" t="s">
        <v>1</v>
      </c>
      <c r="N153" s="164" t="s">
        <v>41</v>
      </c>
      <c r="P153" s="150">
        <f t="shared" si="11"/>
        <v>0</v>
      </c>
      <c r="Q153" s="150">
        <v>7.0000000000000001E-3</v>
      </c>
      <c r="R153" s="150">
        <f t="shared" si="12"/>
        <v>0.78079399999999999</v>
      </c>
      <c r="S153" s="150">
        <v>0</v>
      </c>
      <c r="T153" s="151">
        <f t="shared" si="13"/>
        <v>0</v>
      </c>
      <c r="AR153" s="152" t="s">
        <v>271</v>
      </c>
      <c r="AT153" s="152" t="s">
        <v>353</v>
      </c>
      <c r="AU153" s="152" t="s">
        <v>87</v>
      </c>
      <c r="AY153" s="13" t="s">
        <v>317</v>
      </c>
      <c r="BE153" s="153">
        <f t="shared" si="14"/>
        <v>0</v>
      </c>
      <c r="BF153" s="153">
        <f t="shared" si="15"/>
        <v>0</v>
      </c>
      <c r="BG153" s="153">
        <f t="shared" si="16"/>
        <v>0</v>
      </c>
      <c r="BH153" s="153">
        <f t="shared" si="17"/>
        <v>0</v>
      </c>
      <c r="BI153" s="153">
        <f t="shared" si="18"/>
        <v>0</v>
      </c>
      <c r="BJ153" s="13" t="s">
        <v>87</v>
      </c>
      <c r="BK153" s="153">
        <f t="shared" si="19"/>
        <v>0</v>
      </c>
      <c r="BL153" s="13" t="s">
        <v>259</v>
      </c>
      <c r="BM153" s="152" t="s">
        <v>4115</v>
      </c>
    </row>
    <row r="154" spans="2:65" s="1" customFormat="1" ht="24.15" customHeight="1">
      <c r="B154" s="139"/>
      <c r="C154" s="140" t="s">
        <v>388</v>
      </c>
      <c r="D154" s="140" t="s">
        <v>319</v>
      </c>
      <c r="E154" s="141" t="s">
        <v>4116</v>
      </c>
      <c r="F154" s="142" t="s">
        <v>4117</v>
      </c>
      <c r="G154" s="143" t="s">
        <v>452</v>
      </c>
      <c r="H154" s="144">
        <v>24.78</v>
      </c>
      <c r="I154" s="145"/>
      <c r="J154" s="146">
        <f t="shared" si="10"/>
        <v>0</v>
      </c>
      <c r="K154" s="147"/>
      <c r="L154" s="28"/>
      <c r="M154" s="148" t="s">
        <v>1</v>
      </c>
      <c r="N154" s="149" t="s">
        <v>41</v>
      </c>
      <c r="P154" s="150">
        <f t="shared" si="11"/>
        <v>0</v>
      </c>
      <c r="Q154" s="150">
        <v>1.0000000000000001E-5</v>
      </c>
      <c r="R154" s="150">
        <f t="shared" si="12"/>
        <v>2.4780000000000001E-4</v>
      </c>
      <c r="S154" s="150">
        <v>0</v>
      </c>
      <c r="T154" s="151">
        <f t="shared" si="13"/>
        <v>0</v>
      </c>
      <c r="AR154" s="152" t="s">
        <v>259</v>
      </c>
      <c r="AT154" s="152" t="s">
        <v>319</v>
      </c>
      <c r="AU154" s="152" t="s">
        <v>87</v>
      </c>
      <c r="AY154" s="13" t="s">
        <v>317</v>
      </c>
      <c r="BE154" s="153">
        <f t="shared" si="14"/>
        <v>0</v>
      </c>
      <c r="BF154" s="153">
        <f t="shared" si="15"/>
        <v>0</v>
      </c>
      <c r="BG154" s="153">
        <f t="shared" si="16"/>
        <v>0</v>
      </c>
      <c r="BH154" s="153">
        <f t="shared" si="17"/>
        <v>0</v>
      </c>
      <c r="BI154" s="153">
        <f t="shared" si="18"/>
        <v>0</v>
      </c>
      <c r="BJ154" s="13" t="s">
        <v>87</v>
      </c>
      <c r="BK154" s="153">
        <f t="shared" si="19"/>
        <v>0</v>
      </c>
      <c r="BL154" s="13" t="s">
        <v>259</v>
      </c>
      <c r="BM154" s="152" t="s">
        <v>4118</v>
      </c>
    </row>
    <row r="155" spans="2:65" s="1" customFormat="1" ht="24.15" customHeight="1">
      <c r="B155" s="139"/>
      <c r="C155" s="154" t="s">
        <v>392</v>
      </c>
      <c r="D155" s="154" t="s">
        <v>353</v>
      </c>
      <c r="E155" s="155" t="s">
        <v>4119</v>
      </c>
      <c r="F155" s="156" t="s">
        <v>4120</v>
      </c>
      <c r="G155" s="157" t="s">
        <v>433</v>
      </c>
      <c r="H155" s="158">
        <v>4.72</v>
      </c>
      <c r="I155" s="159"/>
      <c r="J155" s="160">
        <f t="shared" si="10"/>
        <v>0</v>
      </c>
      <c r="K155" s="161"/>
      <c r="L155" s="162"/>
      <c r="M155" s="163" t="s">
        <v>1</v>
      </c>
      <c r="N155" s="164" t="s">
        <v>41</v>
      </c>
      <c r="P155" s="150">
        <f t="shared" si="11"/>
        <v>0</v>
      </c>
      <c r="Q155" s="150">
        <v>2.1090000000000001E-2</v>
      </c>
      <c r="R155" s="150">
        <f t="shared" si="12"/>
        <v>9.9544800000000003E-2</v>
      </c>
      <c r="S155" s="150">
        <v>0</v>
      </c>
      <c r="T155" s="151">
        <f t="shared" si="13"/>
        <v>0</v>
      </c>
      <c r="AR155" s="152" t="s">
        <v>271</v>
      </c>
      <c r="AT155" s="152" t="s">
        <v>353</v>
      </c>
      <c r="AU155" s="152" t="s">
        <v>87</v>
      </c>
      <c r="AY155" s="13" t="s">
        <v>317</v>
      </c>
      <c r="BE155" s="153">
        <f t="shared" si="14"/>
        <v>0</v>
      </c>
      <c r="BF155" s="153">
        <f t="shared" si="15"/>
        <v>0</v>
      </c>
      <c r="BG155" s="153">
        <f t="shared" si="16"/>
        <v>0</v>
      </c>
      <c r="BH155" s="153">
        <f t="shared" si="17"/>
        <v>0</v>
      </c>
      <c r="BI155" s="153">
        <f t="shared" si="18"/>
        <v>0</v>
      </c>
      <c r="BJ155" s="13" t="s">
        <v>87</v>
      </c>
      <c r="BK155" s="153">
        <f t="shared" si="19"/>
        <v>0</v>
      </c>
      <c r="BL155" s="13" t="s">
        <v>259</v>
      </c>
      <c r="BM155" s="152" t="s">
        <v>4121</v>
      </c>
    </row>
    <row r="156" spans="2:65" s="1" customFormat="1" ht="16.5" customHeight="1">
      <c r="B156" s="139"/>
      <c r="C156" s="140" t="s">
        <v>396</v>
      </c>
      <c r="D156" s="140" t="s">
        <v>319</v>
      </c>
      <c r="E156" s="141" t="s">
        <v>4122</v>
      </c>
      <c r="F156" s="142" t="s">
        <v>2349</v>
      </c>
      <c r="G156" s="143" t="s">
        <v>433</v>
      </c>
      <c r="H156" s="144">
        <v>5</v>
      </c>
      <c r="I156" s="145"/>
      <c r="J156" s="146">
        <f t="shared" si="10"/>
        <v>0</v>
      </c>
      <c r="K156" s="147"/>
      <c r="L156" s="28"/>
      <c r="M156" s="148" t="s">
        <v>1</v>
      </c>
      <c r="N156" s="149" t="s">
        <v>41</v>
      </c>
      <c r="P156" s="150">
        <f t="shared" si="11"/>
        <v>0</v>
      </c>
      <c r="Q156" s="150">
        <v>4.0000000000000003E-5</v>
      </c>
      <c r="R156" s="150">
        <f t="shared" si="12"/>
        <v>2.0000000000000001E-4</v>
      </c>
      <c r="S156" s="150">
        <v>0</v>
      </c>
      <c r="T156" s="151">
        <f t="shared" si="13"/>
        <v>0</v>
      </c>
      <c r="AR156" s="152" t="s">
        <v>259</v>
      </c>
      <c r="AT156" s="152" t="s">
        <v>319</v>
      </c>
      <c r="AU156" s="152" t="s">
        <v>87</v>
      </c>
      <c r="AY156" s="13" t="s">
        <v>317</v>
      </c>
      <c r="BE156" s="153">
        <f t="shared" si="14"/>
        <v>0</v>
      </c>
      <c r="BF156" s="153">
        <f t="shared" si="15"/>
        <v>0</v>
      </c>
      <c r="BG156" s="153">
        <f t="shared" si="16"/>
        <v>0</v>
      </c>
      <c r="BH156" s="153">
        <f t="shared" si="17"/>
        <v>0</v>
      </c>
      <c r="BI156" s="153">
        <f t="shared" si="18"/>
        <v>0</v>
      </c>
      <c r="BJ156" s="13" t="s">
        <v>87</v>
      </c>
      <c r="BK156" s="153">
        <f t="shared" si="19"/>
        <v>0</v>
      </c>
      <c r="BL156" s="13" t="s">
        <v>259</v>
      </c>
      <c r="BM156" s="152" t="s">
        <v>4123</v>
      </c>
    </row>
    <row r="157" spans="2:65" s="1" customFormat="1" ht="21.75" customHeight="1">
      <c r="B157" s="139"/>
      <c r="C157" s="154" t="s">
        <v>398</v>
      </c>
      <c r="D157" s="154" t="s">
        <v>353</v>
      </c>
      <c r="E157" s="155" t="s">
        <v>4124</v>
      </c>
      <c r="F157" s="156" t="s">
        <v>4125</v>
      </c>
      <c r="G157" s="157" t="s">
        <v>433</v>
      </c>
      <c r="H157" s="158">
        <v>5</v>
      </c>
      <c r="I157" s="159"/>
      <c r="J157" s="160">
        <f t="shared" si="10"/>
        <v>0</v>
      </c>
      <c r="K157" s="161"/>
      <c r="L157" s="162"/>
      <c r="M157" s="163" t="s">
        <v>1</v>
      </c>
      <c r="N157" s="164" t="s">
        <v>41</v>
      </c>
      <c r="P157" s="150">
        <f t="shared" si="11"/>
        <v>0</v>
      </c>
      <c r="Q157" s="150">
        <v>4.0000000000000002E-4</v>
      </c>
      <c r="R157" s="150">
        <f t="shared" si="12"/>
        <v>2E-3</v>
      </c>
      <c r="S157" s="150">
        <v>0</v>
      </c>
      <c r="T157" s="151">
        <f t="shared" si="13"/>
        <v>0</v>
      </c>
      <c r="AR157" s="152" t="s">
        <v>271</v>
      </c>
      <c r="AT157" s="152" t="s">
        <v>353</v>
      </c>
      <c r="AU157" s="152" t="s">
        <v>87</v>
      </c>
      <c r="AY157" s="13" t="s">
        <v>317</v>
      </c>
      <c r="BE157" s="153">
        <f t="shared" si="14"/>
        <v>0</v>
      </c>
      <c r="BF157" s="153">
        <f t="shared" si="15"/>
        <v>0</v>
      </c>
      <c r="BG157" s="153">
        <f t="shared" si="16"/>
        <v>0</v>
      </c>
      <c r="BH157" s="153">
        <f t="shared" si="17"/>
        <v>0</v>
      </c>
      <c r="BI157" s="153">
        <f t="shared" si="18"/>
        <v>0</v>
      </c>
      <c r="BJ157" s="13" t="s">
        <v>87</v>
      </c>
      <c r="BK157" s="153">
        <f t="shared" si="19"/>
        <v>0</v>
      </c>
      <c r="BL157" s="13" t="s">
        <v>259</v>
      </c>
      <c r="BM157" s="152" t="s">
        <v>4126</v>
      </c>
    </row>
    <row r="158" spans="2:65" s="1" customFormat="1" ht="16.5" customHeight="1">
      <c r="B158" s="139"/>
      <c r="C158" s="140" t="s">
        <v>402</v>
      </c>
      <c r="D158" s="140" t="s">
        <v>319</v>
      </c>
      <c r="E158" s="141" t="s">
        <v>2354</v>
      </c>
      <c r="F158" s="142" t="s">
        <v>2355</v>
      </c>
      <c r="G158" s="143" t="s">
        <v>433</v>
      </c>
      <c r="H158" s="144">
        <v>1</v>
      </c>
      <c r="I158" s="145"/>
      <c r="J158" s="146">
        <f t="shared" si="10"/>
        <v>0</v>
      </c>
      <c r="K158" s="147"/>
      <c r="L158" s="28"/>
      <c r="M158" s="148" t="s">
        <v>1</v>
      </c>
      <c r="N158" s="149" t="s">
        <v>41</v>
      </c>
      <c r="P158" s="150">
        <f t="shared" si="11"/>
        <v>0</v>
      </c>
      <c r="Q158" s="150">
        <v>4.3999999999999999E-5</v>
      </c>
      <c r="R158" s="150">
        <f t="shared" si="12"/>
        <v>4.3999999999999999E-5</v>
      </c>
      <c r="S158" s="150">
        <v>0</v>
      </c>
      <c r="T158" s="151">
        <f t="shared" si="13"/>
        <v>0</v>
      </c>
      <c r="AR158" s="152" t="s">
        <v>259</v>
      </c>
      <c r="AT158" s="152" t="s">
        <v>319</v>
      </c>
      <c r="AU158" s="152" t="s">
        <v>87</v>
      </c>
      <c r="AY158" s="13" t="s">
        <v>317</v>
      </c>
      <c r="BE158" s="153">
        <f t="shared" si="14"/>
        <v>0</v>
      </c>
      <c r="BF158" s="153">
        <f t="shared" si="15"/>
        <v>0</v>
      </c>
      <c r="BG158" s="153">
        <f t="shared" si="16"/>
        <v>0</v>
      </c>
      <c r="BH158" s="153">
        <f t="shared" si="17"/>
        <v>0</v>
      </c>
      <c r="BI158" s="153">
        <f t="shared" si="18"/>
        <v>0</v>
      </c>
      <c r="BJ158" s="13" t="s">
        <v>87</v>
      </c>
      <c r="BK158" s="153">
        <f t="shared" si="19"/>
        <v>0</v>
      </c>
      <c r="BL158" s="13" t="s">
        <v>259</v>
      </c>
      <c r="BM158" s="152" t="s">
        <v>4127</v>
      </c>
    </row>
    <row r="159" spans="2:65" s="1" customFormat="1" ht="24.15" customHeight="1">
      <c r="B159" s="139"/>
      <c r="C159" s="154" t="s">
        <v>408</v>
      </c>
      <c r="D159" s="154" t="s">
        <v>353</v>
      </c>
      <c r="E159" s="155" t="s">
        <v>3630</v>
      </c>
      <c r="F159" s="156" t="s">
        <v>3631</v>
      </c>
      <c r="G159" s="157" t="s">
        <v>433</v>
      </c>
      <c r="H159" s="158">
        <v>1</v>
      </c>
      <c r="I159" s="159"/>
      <c r="J159" s="160">
        <f t="shared" si="10"/>
        <v>0</v>
      </c>
      <c r="K159" s="161"/>
      <c r="L159" s="162"/>
      <c r="M159" s="163" t="s">
        <v>1</v>
      </c>
      <c r="N159" s="164" t="s">
        <v>41</v>
      </c>
      <c r="P159" s="150">
        <f t="shared" si="11"/>
        <v>0</v>
      </c>
      <c r="Q159" s="150">
        <v>8.0999999999999996E-4</v>
      </c>
      <c r="R159" s="150">
        <f t="shared" si="12"/>
        <v>8.0999999999999996E-4</v>
      </c>
      <c r="S159" s="150">
        <v>0</v>
      </c>
      <c r="T159" s="151">
        <f t="shared" si="13"/>
        <v>0</v>
      </c>
      <c r="AR159" s="152" t="s">
        <v>271</v>
      </c>
      <c r="AT159" s="152" t="s">
        <v>353</v>
      </c>
      <c r="AU159" s="152" t="s">
        <v>87</v>
      </c>
      <c r="AY159" s="13" t="s">
        <v>317</v>
      </c>
      <c r="BE159" s="153">
        <f t="shared" si="14"/>
        <v>0</v>
      </c>
      <c r="BF159" s="153">
        <f t="shared" si="15"/>
        <v>0</v>
      </c>
      <c r="BG159" s="153">
        <f t="shared" si="16"/>
        <v>0</v>
      </c>
      <c r="BH159" s="153">
        <f t="shared" si="17"/>
        <v>0</v>
      </c>
      <c r="BI159" s="153">
        <f t="shared" si="18"/>
        <v>0</v>
      </c>
      <c r="BJ159" s="13" t="s">
        <v>87</v>
      </c>
      <c r="BK159" s="153">
        <f t="shared" si="19"/>
        <v>0</v>
      </c>
      <c r="BL159" s="13" t="s">
        <v>259</v>
      </c>
      <c r="BM159" s="152" t="s">
        <v>4128</v>
      </c>
    </row>
    <row r="160" spans="2:65" s="1" customFormat="1" ht="16.5" customHeight="1">
      <c r="B160" s="139"/>
      <c r="C160" s="140" t="s">
        <v>410</v>
      </c>
      <c r="D160" s="140" t="s">
        <v>319</v>
      </c>
      <c r="E160" s="141" t="s">
        <v>4129</v>
      </c>
      <c r="F160" s="142" t="s">
        <v>4130</v>
      </c>
      <c r="G160" s="143" t="s">
        <v>433</v>
      </c>
      <c r="H160" s="144">
        <v>2</v>
      </c>
      <c r="I160" s="145"/>
      <c r="J160" s="146">
        <f t="shared" si="10"/>
        <v>0</v>
      </c>
      <c r="K160" s="147"/>
      <c r="L160" s="28"/>
      <c r="M160" s="148" t="s">
        <v>1</v>
      </c>
      <c r="N160" s="149" t="s">
        <v>41</v>
      </c>
      <c r="P160" s="150">
        <f t="shared" si="11"/>
        <v>0</v>
      </c>
      <c r="Q160" s="150">
        <v>6.9999999999999994E-5</v>
      </c>
      <c r="R160" s="150">
        <f t="shared" si="12"/>
        <v>1.3999999999999999E-4</v>
      </c>
      <c r="S160" s="150">
        <v>0</v>
      </c>
      <c r="T160" s="151">
        <f t="shared" si="13"/>
        <v>0</v>
      </c>
      <c r="AR160" s="152" t="s">
        <v>259</v>
      </c>
      <c r="AT160" s="152" t="s">
        <v>319</v>
      </c>
      <c r="AU160" s="152" t="s">
        <v>87</v>
      </c>
      <c r="AY160" s="13" t="s">
        <v>317</v>
      </c>
      <c r="BE160" s="153">
        <f t="shared" si="14"/>
        <v>0</v>
      </c>
      <c r="BF160" s="153">
        <f t="shared" si="15"/>
        <v>0</v>
      </c>
      <c r="BG160" s="153">
        <f t="shared" si="16"/>
        <v>0</v>
      </c>
      <c r="BH160" s="153">
        <f t="shared" si="17"/>
        <v>0</v>
      </c>
      <c r="BI160" s="153">
        <f t="shared" si="18"/>
        <v>0</v>
      </c>
      <c r="BJ160" s="13" t="s">
        <v>87</v>
      </c>
      <c r="BK160" s="153">
        <f t="shared" si="19"/>
        <v>0</v>
      </c>
      <c r="BL160" s="13" t="s">
        <v>259</v>
      </c>
      <c r="BM160" s="152" t="s">
        <v>4131</v>
      </c>
    </row>
    <row r="161" spans="2:65" s="1" customFormat="1" ht="24.15" customHeight="1">
      <c r="B161" s="139"/>
      <c r="C161" s="154" t="s">
        <v>412</v>
      </c>
      <c r="D161" s="154" t="s">
        <v>353</v>
      </c>
      <c r="E161" s="155" t="s">
        <v>4132</v>
      </c>
      <c r="F161" s="156" t="s">
        <v>4133</v>
      </c>
      <c r="G161" s="157" t="s">
        <v>433</v>
      </c>
      <c r="H161" s="158">
        <v>2</v>
      </c>
      <c r="I161" s="159"/>
      <c r="J161" s="160">
        <f t="shared" si="10"/>
        <v>0</v>
      </c>
      <c r="K161" s="161"/>
      <c r="L161" s="162"/>
      <c r="M161" s="163" t="s">
        <v>1</v>
      </c>
      <c r="N161" s="164" t="s">
        <v>41</v>
      </c>
      <c r="P161" s="150">
        <f t="shared" si="11"/>
        <v>0</v>
      </c>
      <c r="Q161" s="150">
        <v>1.9400000000000001E-3</v>
      </c>
      <c r="R161" s="150">
        <f t="shared" si="12"/>
        <v>3.8800000000000002E-3</v>
      </c>
      <c r="S161" s="150">
        <v>0</v>
      </c>
      <c r="T161" s="151">
        <f t="shared" si="13"/>
        <v>0</v>
      </c>
      <c r="AR161" s="152" t="s">
        <v>271</v>
      </c>
      <c r="AT161" s="152" t="s">
        <v>353</v>
      </c>
      <c r="AU161" s="152" t="s">
        <v>87</v>
      </c>
      <c r="AY161" s="13" t="s">
        <v>317</v>
      </c>
      <c r="BE161" s="153">
        <f t="shared" si="14"/>
        <v>0</v>
      </c>
      <c r="BF161" s="153">
        <f t="shared" si="15"/>
        <v>0</v>
      </c>
      <c r="BG161" s="153">
        <f t="shared" si="16"/>
        <v>0</v>
      </c>
      <c r="BH161" s="153">
        <f t="shared" si="17"/>
        <v>0</v>
      </c>
      <c r="BI161" s="153">
        <f t="shared" si="18"/>
        <v>0</v>
      </c>
      <c r="BJ161" s="13" t="s">
        <v>87</v>
      </c>
      <c r="BK161" s="153">
        <f t="shared" si="19"/>
        <v>0</v>
      </c>
      <c r="BL161" s="13" t="s">
        <v>259</v>
      </c>
      <c r="BM161" s="152" t="s">
        <v>4134</v>
      </c>
    </row>
    <row r="162" spans="2:65" s="1" customFormat="1" ht="24.15" customHeight="1">
      <c r="B162" s="139"/>
      <c r="C162" s="140" t="s">
        <v>414</v>
      </c>
      <c r="D162" s="140" t="s">
        <v>319</v>
      </c>
      <c r="E162" s="141" t="s">
        <v>4135</v>
      </c>
      <c r="F162" s="142" t="s">
        <v>4136</v>
      </c>
      <c r="G162" s="143" t="s">
        <v>433</v>
      </c>
      <c r="H162" s="144">
        <v>1</v>
      </c>
      <c r="I162" s="145"/>
      <c r="J162" s="146">
        <f t="shared" si="10"/>
        <v>0</v>
      </c>
      <c r="K162" s="147"/>
      <c r="L162" s="28"/>
      <c r="M162" s="148" t="s">
        <v>1</v>
      </c>
      <c r="N162" s="149" t="s">
        <v>41</v>
      </c>
      <c r="P162" s="150">
        <f t="shared" si="11"/>
        <v>0</v>
      </c>
      <c r="Q162" s="150">
        <v>0</v>
      </c>
      <c r="R162" s="150">
        <f t="shared" si="12"/>
        <v>0</v>
      </c>
      <c r="S162" s="150">
        <v>0</v>
      </c>
      <c r="T162" s="151">
        <f t="shared" si="13"/>
        <v>0</v>
      </c>
      <c r="AR162" s="152" t="s">
        <v>259</v>
      </c>
      <c r="AT162" s="152" t="s">
        <v>319</v>
      </c>
      <c r="AU162" s="152" t="s">
        <v>87</v>
      </c>
      <c r="AY162" s="13" t="s">
        <v>317</v>
      </c>
      <c r="BE162" s="153">
        <f t="shared" si="14"/>
        <v>0</v>
      </c>
      <c r="BF162" s="153">
        <f t="shared" si="15"/>
        <v>0</v>
      </c>
      <c r="BG162" s="153">
        <f t="shared" si="16"/>
        <v>0</v>
      </c>
      <c r="BH162" s="153">
        <f t="shared" si="17"/>
        <v>0</v>
      </c>
      <c r="BI162" s="153">
        <f t="shared" si="18"/>
        <v>0</v>
      </c>
      <c r="BJ162" s="13" t="s">
        <v>87</v>
      </c>
      <c r="BK162" s="153">
        <f t="shared" si="19"/>
        <v>0</v>
      </c>
      <c r="BL162" s="13" t="s">
        <v>259</v>
      </c>
      <c r="BM162" s="152" t="s">
        <v>4137</v>
      </c>
    </row>
    <row r="163" spans="2:65" s="1" customFormat="1" ht="16.5" customHeight="1">
      <c r="B163" s="139"/>
      <c r="C163" s="154" t="s">
        <v>416</v>
      </c>
      <c r="D163" s="154" t="s">
        <v>353</v>
      </c>
      <c r="E163" s="155" t="s">
        <v>4138</v>
      </c>
      <c r="F163" s="156" t="s">
        <v>4139</v>
      </c>
      <c r="G163" s="157" t="s">
        <v>433</v>
      </c>
      <c r="H163" s="158">
        <v>1</v>
      </c>
      <c r="I163" s="159"/>
      <c r="J163" s="160">
        <f t="shared" si="10"/>
        <v>0</v>
      </c>
      <c r="K163" s="161"/>
      <c r="L163" s="162"/>
      <c r="M163" s="163" t="s">
        <v>1</v>
      </c>
      <c r="N163" s="164" t="s">
        <v>41</v>
      </c>
      <c r="P163" s="150">
        <f t="shared" si="11"/>
        <v>0</v>
      </c>
      <c r="Q163" s="150">
        <v>7.0000000000000001E-3</v>
      </c>
      <c r="R163" s="150">
        <f t="shared" si="12"/>
        <v>7.0000000000000001E-3</v>
      </c>
      <c r="S163" s="150">
        <v>0</v>
      </c>
      <c r="T163" s="151">
        <f t="shared" si="13"/>
        <v>0</v>
      </c>
      <c r="AR163" s="152" t="s">
        <v>271</v>
      </c>
      <c r="AT163" s="152" t="s">
        <v>353</v>
      </c>
      <c r="AU163" s="152" t="s">
        <v>87</v>
      </c>
      <c r="AY163" s="13" t="s">
        <v>317</v>
      </c>
      <c r="BE163" s="153">
        <f t="shared" si="14"/>
        <v>0</v>
      </c>
      <c r="BF163" s="153">
        <f t="shared" si="15"/>
        <v>0</v>
      </c>
      <c r="BG163" s="153">
        <f t="shared" si="16"/>
        <v>0</v>
      </c>
      <c r="BH163" s="153">
        <f t="shared" si="17"/>
        <v>0</v>
      </c>
      <c r="BI163" s="153">
        <f t="shared" si="18"/>
        <v>0</v>
      </c>
      <c r="BJ163" s="13" t="s">
        <v>87</v>
      </c>
      <c r="BK163" s="153">
        <f t="shared" si="19"/>
        <v>0</v>
      </c>
      <c r="BL163" s="13" t="s">
        <v>259</v>
      </c>
      <c r="BM163" s="152" t="s">
        <v>4140</v>
      </c>
    </row>
    <row r="164" spans="2:65" s="1" customFormat="1" ht="28.8">
      <c r="B164" s="28"/>
      <c r="D164" s="170" t="s">
        <v>484</v>
      </c>
      <c r="F164" s="171" t="s">
        <v>4141</v>
      </c>
      <c r="I164" s="172"/>
      <c r="L164" s="28"/>
      <c r="M164" s="173"/>
      <c r="T164" s="55"/>
      <c r="AT164" s="13" t="s">
        <v>484</v>
      </c>
      <c r="AU164" s="13" t="s">
        <v>87</v>
      </c>
    </row>
    <row r="165" spans="2:65" s="1" customFormat="1" ht="16.5" customHeight="1">
      <c r="B165" s="139"/>
      <c r="C165" s="140" t="s">
        <v>418</v>
      </c>
      <c r="D165" s="140" t="s">
        <v>319</v>
      </c>
      <c r="E165" s="141" t="s">
        <v>4142</v>
      </c>
      <c r="F165" s="142" t="s">
        <v>4143</v>
      </c>
      <c r="G165" s="143" t="s">
        <v>433</v>
      </c>
      <c r="H165" s="144">
        <v>4</v>
      </c>
      <c r="I165" s="145"/>
      <c r="J165" s="146">
        <f>ROUND(I165*H165,2)</f>
        <v>0</v>
      </c>
      <c r="K165" s="147"/>
      <c r="L165" s="28"/>
      <c r="M165" s="148" t="s">
        <v>1</v>
      </c>
      <c r="N165" s="149" t="s">
        <v>41</v>
      </c>
      <c r="P165" s="150">
        <f>O165*H165</f>
        <v>0</v>
      </c>
      <c r="Q165" s="150">
        <v>3.0000000000000001E-5</v>
      </c>
      <c r="R165" s="150">
        <f>Q165*H165</f>
        <v>1.2E-4</v>
      </c>
      <c r="S165" s="150">
        <v>0</v>
      </c>
      <c r="T165" s="151">
        <f>S165*H165</f>
        <v>0</v>
      </c>
      <c r="AR165" s="152" t="s">
        <v>259</v>
      </c>
      <c r="AT165" s="152" t="s">
        <v>319</v>
      </c>
      <c r="AU165" s="152" t="s">
        <v>87</v>
      </c>
      <c r="AY165" s="13" t="s">
        <v>317</v>
      </c>
      <c r="BE165" s="153">
        <f>IF(N165="základná",J165,0)</f>
        <v>0</v>
      </c>
      <c r="BF165" s="153">
        <f>IF(N165="znížená",J165,0)</f>
        <v>0</v>
      </c>
      <c r="BG165" s="153">
        <f>IF(N165="zákl. prenesená",J165,0)</f>
        <v>0</v>
      </c>
      <c r="BH165" s="153">
        <f>IF(N165="zníž. prenesená",J165,0)</f>
        <v>0</v>
      </c>
      <c r="BI165" s="153">
        <f>IF(N165="nulová",J165,0)</f>
        <v>0</v>
      </c>
      <c r="BJ165" s="13" t="s">
        <v>87</v>
      </c>
      <c r="BK165" s="153">
        <f>ROUND(I165*H165,2)</f>
        <v>0</v>
      </c>
      <c r="BL165" s="13" t="s">
        <v>259</v>
      </c>
      <c r="BM165" s="152" t="s">
        <v>4144</v>
      </c>
    </row>
    <row r="166" spans="2:65" s="1" customFormat="1" ht="16.5" customHeight="1">
      <c r="B166" s="139"/>
      <c r="C166" s="154" t="s">
        <v>529</v>
      </c>
      <c r="D166" s="154" t="s">
        <v>353</v>
      </c>
      <c r="E166" s="155" t="s">
        <v>4145</v>
      </c>
      <c r="F166" s="156" t="s">
        <v>4146</v>
      </c>
      <c r="G166" s="157" t="s">
        <v>433</v>
      </c>
      <c r="H166" s="158">
        <v>3</v>
      </c>
      <c r="I166" s="159"/>
      <c r="J166" s="160">
        <f>ROUND(I166*H166,2)</f>
        <v>0</v>
      </c>
      <c r="K166" s="161"/>
      <c r="L166" s="162"/>
      <c r="M166" s="163" t="s">
        <v>1</v>
      </c>
      <c r="N166" s="164" t="s">
        <v>41</v>
      </c>
      <c r="P166" s="150">
        <f>O166*H166</f>
        <v>0</v>
      </c>
      <c r="Q166" s="150">
        <v>0</v>
      </c>
      <c r="R166" s="150">
        <f>Q166*H166</f>
        <v>0</v>
      </c>
      <c r="S166" s="150">
        <v>0</v>
      </c>
      <c r="T166" s="151">
        <f>S166*H166</f>
        <v>0</v>
      </c>
      <c r="AR166" s="152" t="s">
        <v>271</v>
      </c>
      <c r="AT166" s="152" t="s">
        <v>353</v>
      </c>
      <c r="AU166" s="152" t="s">
        <v>87</v>
      </c>
      <c r="AY166" s="13" t="s">
        <v>317</v>
      </c>
      <c r="BE166" s="153">
        <f>IF(N166="základná",J166,0)</f>
        <v>0</v>
      </c>
      <c r="BF166" s="153">
        <f>IF(N166="znížená",J166,0)</f>
        <v>0</v>
      </c>
      <c r="BG166" s="153">
        <f>IF(N166="zákl. prenesená",J166,0)</f>
        <v>0</v>
      </c>
      <c r="BH166" s="153">
        <f>IF(N166="zníž. prenesená",J166,0)</f>
        <v>0</v>
      </c>
      <c r="BI166" s="153">
        <f>IF(N166="nulová",J166,0)</f>
        <v>0</v>
      </c>
      <c r="BJ166" s="13" t="s">
        <v>87</v>
      </c>
      <c r="BK166" s="153">
        <f>ROUND(I166*H166,2)</f>
        <v>0</v>
      </c>
      <c r="BL166" s="13" t="s">
        <v>259</v>
      </c>
      <c r="BM166" s="152" t="s">
        <v>4147</v>
      </c>
    </row>
    <row r="167" spans="2:65" s="1" customFormat="1" ht="19.2">
      <c r="B167" s="28"/>
      <c r="D167" s="170" t="s">
        <v>484</v>
      </c>
      <c r="F167" s="171" t="s">
        <v>4148</v>
      </c>
      <c r="I167" s="172"/>
      <c r="L167" s="28"/>
      <c r="M167" s="173"/>
      <c r="T167" s="55"/>
      <c r="AT167" s="13" t="s">
        <v>484</v>
      </c>
      <c r="AU167" s="13" t="s">
        <v>87</v>
      </c>
    </row>
    <row r="168" spans="2:65" s="1" customFormat="1" ht="24.15" customHeight="1">
      <c r="B168" s="139"/>
      <c r="C168" s="154" t="s">
        <v>780</v>
      </c>
      <c r="D168" s="154" t="s">
        <v>353</v>
      </c>
      <c r="E168" s="155" t="s">
        <v>4149</v>
      </c>
      <c r="F168" s="156" t="s">
        <v>4150</v>
      </c>
      <c r="G168" s="157" t="s">
        <v>433</v>
      </c>
      <c r="H168" s="158">
        <v>1</v>
      </c>
      <c r="I168" s="159"/>
      <c r="J168" s="160">
        <f>ROUND(I168*H168,2)</f>
        <v>0</v>
      </c>
      <c r="K168" s="161"/>
      <c r="L168" s="162"/>
      <c r="M168" s="163" t="s">
        <v>1</v>
      </c>
      <c r="N168" s="164" t="s">
        <v>41</v>
      </c>
      <c r="P168" s="150">
        <f>O168*H168</f>
        <v>0</v>
      </c>
      <c r="Q168" s="150">
        <v>0</v>
      </c>
      <c r="R168" s="150">
        <f>Q168*H168</f>
        <v>0</v>
      </c>
      <c r="S168" s="150">
        <v>0</v>
      </c>
      <c r="T168" s="151">
        <f>S168*H168</f>
        <v>0</v>
      </c>
      <c r="AR168" s="152" t="s">
        <v>271</v>
      </c>
      <c r="AT168" s="152" t="s">
        <v>353</v>
      </c>
      <c r="AU168" s="152" t="s">
        <v>87</v>
      </c>
      <c r="AY168" s="13" t="s">
        <v>317</v>
      </c>
      <c r="BE168" s="153">
        <f>IF(N168="základná",J168,0)</f>
        <v>0</v>
      </c>
      <c r="BF168" s="153">
        <f>IF(N168="znížená",J168,0)</f>
        <v>0</v>
      </c>
      <c r="BG168" s="153">
        <f>IF(N168="zákl. prenesená",J168,0)</f>
        <v>0</v>
      </c>
      <c r="BH168" s="153">
        <f>IF(N168="zníž. prenesená",J168,0)</f>
        <v>0</v>
      </c>
      <c r="BI168" s="153">
        <f>IF(N168="nulová",J168,0)</f>
        <v>0</v>
      </c>
      <c r="BJ168" s="13" t="s">
        <v>87</v>
      </c>
      <c r="BK168" s="153">
        <f>ROUND(I168*H168,2)</f>
        <v>0</v>
      </c>
      <c r="BL168" s="13" t="s">
        <v>259</v>
      </c>
      <c r="BM168" s="152" t="s">
        <v>4151</v>
      </c>
    </row>
    <row r="169" spans="2:65" s="1" customFormat="1" ht="19.2">
      <c r="B169" s="28"/>
      <c r="D169" s="170" t="s">
        <v>484</v>
      </c>
      <c r="F169" s="171" t="s">
        <v>4148</v>
      </c>
      <c r="I169" s="172"/>
      <c r="L169" s="28"/>
      <c r="M169" s="173"/>
      <c r="T169" s="55"/>
      <c r="AT169" s="13" t="s">
        <v>484</v>
      </c>
      <c r="AU169" s="13" t="s">
        <v>87</v>
      </c>
    </row>
    <row r="170" spans="2:65" s="1" customFormat="1" ht="24.15" customHeight="1">
      <c r="B170" s="139"/>
      <c r="C170" s="140" t="s">
        <v>784</v>
      </c>
      <c r="D170" s="140" t="s">
        <v>319</v>
      </c>
      <c r="E170" s="141" t="s">
        <v>4152</v>
      </c>
      <c r="F170" s="142" t="s">
        <v>4153</v>
      </c>
      <c r="G170" s="143" t="s">
        <v>433</v>
      </c>
      <c r="H170" s="144">
        <v>6</v>
      </c>
      <c r="I170" s="145"/>
      <c r="J170" s="146">
        <f t="shared" ref="J170:J175" si="20">ROUND(I170*H170,2)</f>
        <v>0</v>
      </c>
      <c r="K170" s="147"/>
      <c r="L170" s="28"/>
      <c r="M170" s="148" t="s">
        <v>1</v>
      </c>
      <c r="N170" s="149" t="s">
        <v>41</v>
      </c>
      <c r="P170" s="150">
        <f t="shared" ref="P170:P175" si="21">O170*H170</f>
        <v>0</v>
      </c>
      <c r="Q170" s="150">
        <v>0.34098800000000001</v>
      </c>
      <c r="R170" s="150">
        <f t="shared" ref="R170:R175" si="22">Q170*H170</f>
        <v>2.045928</v>
      </c>
      <c r="S170" s="150">
        <v>0</v>
      </c>
      <c r="T170" s="151">
        <f t="shared" ref="T170:T175" si="23">S170*H170</f>
        <v>0</v>
      </c>
      <c r="AR170" s="152" t="s">
        <v>259</v>
      </c>
      <c r="AT170" s="152" t="s">
        <v>319</v>
      </c>
      <c r="AU170" s="152" t="s">
        <v>87</v>
      </c>
      <c r="AY170" s="13" t="s">
        <v>317</v>
      </c>
      <c r="BE170" s="153">
        <f t="shared" ref="BE170:BE175" si="24">IF(N170="základná",J170,0)</f>
        <v>0</v>
      </c>
      <c r="BF170" s="153">
        <f t="shared" ref="BF170:BF175" si="25">IF(N170="znížená",J170,0)</f>
        <v>0</v>
      </c>
      <c r="BG170" s="153">
        <f t="shared" ref="BG170:BG175" si="26">IF(N170="zákl. prenesená",J170,0)</f>
        <v>0</v>
      </c>
      <c r="BH170" s="153">
        <f t="shared" ref="BH170:BH175" si="27">IF(N170="zníž. prenesená",J170,0)</f>
        <v>0</v>
      </c>
      <c r="BI170" s="153">
        <f t="shared" ref="BI170:BI175" si="28">IF(N170="nulová",J170,0)</f>
        <v>0</v>
      </c>
      <c r="BJ170" s="13" t="s">
        <v>87</v>
      </c>
      <c r="BK170" s="153">
        <f t="shared" ref="BK170:BK175" si="29">ROUND(I170*H170,2)</f>
        <v>0</v>
      </c>
      <c r="BL170" s="13" t="s">
        <v>259</v>
      </c>
      <c r="BM170" s="152" t="s">
        <v>4154</v>
      </c>
    </row>
    <row r="171" spans="2:65" s="1" customFormat="1" ht="16.5" customHeight="1">
      <c r="B171" s="139"/>
      <c r="C171" s="154" t="s">
        <v>788</v>
      </c>
      <c r="D171" s="154" t="s">
        <v>353</v>
      </c>
      <c r="E171" s="155" t="s">
        <v>3935</v>
      </c>
      <c r="F171" s="156" t="s">
        <v>4155</v>
      </c>
      <c r="G171" s="157" t="s">
        <v>433</v>
      </c>
      <c r="H171" s="158">
        <v>6</v>
      </c>
      <c r="I171" s="159"/>
      <c r="J171" s="160">
        <f t="shared" si="20"/>
        <v>0</v>
      </c>
      <c r="K171" s="161"/>
      <c r="L171" s="162"/>
      <c r="M171" s="163" t="s">
        <v>1</v>
      </c>
      <c r="N171" s="164" t="s">
        <v>41</v>
      </c>
      <c r="P171" s="150">
        <f t="shared" si="21"/>
        <v>0</v>
      </c>
      <c r="Q171" s="150">
        <v>6.5000000000000002E-2</v>
      </c>
      <c r="R171" s="150">
        <f t="shared" si="22"/>
        <v>0.39</v>
      </c>
      <c r="S171" s="150">
        <v>0</v>
      </c>
      <c r="T171" s="151">
        <f t="shared" si="23"/>
        <v>0</v>
      </c>
      <c r="AR171" s="152" t="s">
        <v>271</v>
      </c>
      <c r="AT171" s="152" t="s">
        <v>353</v>
      </c>
      <c r="AU171" s="152" t="s">
        <v>87</v>
      </c>
      <c r="AY171" s="13" t="s">
        <v>317</v>
      </c>
      <c r="BE171" s="153">
        <f t="shared" si="24"/>
        <v>0</v>
      </c>
      <c r="BF171" s="153">
        <f t="shared" si="25"/>
        <v>0</v>
      </c>
      <c r="BG171" s="153">
        <f t="shared" si="26"/>
        <v>0</v>
      </c>
      <c r="BH171" s="153">
        <f t="shared" si="27"/>
        <v>0</v>
      </c>
      <c r="BI171" s="153">
        <f t="shared" si="28"/>
        <v>0</v>
      </c>
      <c r="BJ171" s="13" t="s">
        <v>87</v>
      </c>
      <c r="BK171" s="153">
        <f t="shared" si="29"/>
        <v>0</v>
      </c>
      <c r="BL171" s="13" t="s">
        <v>259</v>
      </c>
      <c r="BM171" s="152" t="s">
        <v>4156</v>
      </c>
    </row>
    <row r="172" spans="2:65" s="1" customFormat="1" ht="16.5" customHeight="1">
      <c r="B172" s="139"/>
      <c r="C172" s="140" t="s">
        <v>792</v>
      </c>
      <c r="D172" s="140" t="s">
        <v>319</v>
      </c>
      <c r="E172" s="141" t="s">
        <v>4157</v>
      </c>
      <c r="F172" s="142" t="s">
        <v>4158</v>
      </c>
      <c r="G172" s="143" t="s">
        <v>2505</v>
      </c>
      <c r="H172" s="144">
        <v>1</v>
      </c>
      <c r="I172" s="145"/>
      <c r="J172" s="146">
        <f t="shared" si="20"/>
        <v>0</v>
      </c>
      <c r="K172" s="147"/>
      <c r="L172" s="28"/>
      <c r="M172" s="148" t="s">
        <v>1</v>
      </c>
      <c r="N172" s="149" t="s">
        <v>41</v>
      </c>
      <c r="P172" s="150">
        <f t="shared" si="21"/>
        <v>0</v>
      </c>
      <c r="Q172" s="150">
        <v>0</v>
      </c>
      <c r="R172" s="150">
        <f t="shared" si="22"/>
        <v>0</v>
      </c>
      <c r="S172" s="150">
        <v>0</v>
      </c>
      <c r="T172" s="151">
        <f t="shared" si="23"/>
        <v>0</v>
      </c>
      <c r="AR172" s="152" t="s">
        <v>259</v>
      </c>
      <c r="AT172" s="152" t="s">
        <v>319</v>
      </c>
      <c r="AU172" s="152" t="s">
        <v>87</v>
      </c>
      <c r="AY172" s="13" t="s">
        <v>317</v>
      </c>
      <c r="BE172" s="153">
        <f t="shared" si="24"/>
        <v>0</v>
      </c>
      <c r="BF172" s="153">
        <f t="shared" si="25"/>
        <v>0</v>
      </c>
      <c r="BG172" s="153">
        <f t="shared" si="26"/>
        <v>0</v>
      </c>
      <c r="BH172" s="153">
        <f t="shared" si="27"/>
        <v>0</v>
      </c>
      <c r="BI172" s="153">
        <f t="shared" si="28"/>
        <v>0</v>
      </c>
      <c r="BJ172" s="13" t="s">
        <v>87</v>
      </c>
      <c r="BK172" s="153">
        <f t="shared" si="29"/>
        <v>0</v>
      </c>
      <c r="BL172" s="13" t="s">
        <v>259</v>
      </c>
      <c r="BM172" s="152" t="s">
        <v>4159</v>
      </c>
    </row>
    <row r="173" spans="2:65" s="1" customFormat="1" ht="16.5" customHeight="1">
      <c r="B173" s="139"/>
      <c r="C173" s="154" t="s">
        <v>796</v>
      </c>
      <c r="D173" s="154" t="s">
        <v>353</v>
      </c>
      <c r="E173" s="155" t="s">
        <v>4160</v>
      </c>
      <c r="F173" s="156" t="s">
        <v>4161</v>
      </c>
      <c r="G173" s="157" t="s">
        <v>440</v>
      </c>
      <c r="H173" s="158">
        <v>1</v>
      </c>
      <c r="I173" s="159"/>
      <c r="J173" s="160">
        <f t="shared" si="20"/>
        <v>0</v>
      </c>
      <c r="K173" s="161"/>
      <c r="L173" s="162"/>
      <c r="M173" s="163" t="s">
        <v>1</v>
      </c>
      <c r="N173" s="164" t="s">
        <v>41</v>
      </c>
      <c r="P173" s="150">
        <f t="shared" si="21"/>
        <v>0</v>
      </c>
      <c r="Q173" s="150">
        <v>9.3399999999999993E-3</v>
      </c>
      <c r="R173" s="150">
        <f t="shared" si="22"/>
        <v>9.3399999999999993E-3</v>
      </c>
      <c r="S173" s="150">
        <v>0</v>
      </c>
      <c r="T173" s="151">
        <f t="shared" si="23"/>
        <v>0</v>
      </c>
      <c r="AR173" s="152" t="s">
        <v>271</v>
      </c>
      <c r="AT173" s="152" t="s">
        <v>353</v>
      </c>
      <c r="AU173" s="152" t="s">
        <v>87</v>
      </c>
      <c r="AY173" s="13" t="s">
        <v>317</v>
      </c>
      <c r="BE173" s="153">
        <f t="shared" si="24"/>
        <v>0</v>
      </c>
      <c r="BF173" s="153">
        <f t="shared" si="25"/>
        <v>0</v>
      </c>
      <c r="BG173" s="153">
        <f t="shared" si="26"/>
        <v>0</v>
      </c>
      <c r="BH173" s="153">
        <f t="shared" si="27"/>
        <v>0</v>
      </c>
      <c r="BI173" s="153">
        <f t="shared" si="28"/>
        <v>0</v>
      </c>
      <c r="BJ173" s="13" t="s">
        <v>87</v>
      </c>
      <c r="BK173" s="153">
        <f t="shared" si="29"/>
        <v>0</v>
      </c>
      <c r="BL173" s="13" t="s">
        <v>259</v>
      </c>
      <c r="BM173" s="152" t="s">
        <v>4162</v>
      </c>
    </row>
    <row r="174" spans="2:65" s="1" customFormat="1" ht="16.5" customHeight="1">
      <c r="B174" s="139"/>
      <c r="C174" s="154" t="s">
        <v>800</v>
      </c>
      <c r="D174" s="154" t="s">
        <v>353</v>
      </c>
      <c r="E174" s="155" t="s">
        <v>4163</v>
      </c>
      <c r="F174" s="156" t="s">
        <v>4164</v>
      </c>
      <c r="G174" s="157" t="s">
        <v>375</v>
      </c>
      <c r="H174" s="158">
        <v>244</v>
      </c>
      <c r="I174" s="159"/>
      <c r="J174" s="160">
        <f t="shared" si="20"/>
        <v>0</v>
      </c>
      <c r="K174" s="161"/>
      <c r="L174" s="162"/>
      <c r="M174" s="163" t="s">
        <v>1</v>
      </c>
      <c r="N174" s="164" t="s">
        <v>41</v>
      </c>
      <c r="P174" s="150">
        <f t="shared" si="21"/>
        <v>0</v>
      </c>
      <c r="Q174" s="150">
        <v>9.3399999999999993E-3</v>
      </c>
      <c r="R174" s="150">
        <f t="shared" si="22"/>
        <v>2.2789599999999997</v>
      </c>
      <c r="S174" s="150">
        <v>0</v>
      </c>
      <c r="T174" s="151">
        <f t="shared" si="23"/>
        <v>0</v>
      </c>
      <c r="AR174" s="152" t="s">
        <v>271</v>
      </c>
      <c r="AT174" s="152" t="s">
        <v>353</v>
      </c>
      <c r="AU174" s="152" t="s">
        <v>87</v>
      </c>
      <c r="AY174" s="13" t="s">
        <v>317</v>
      </c>
      <c r="BE174" s="153">
        <f t="shared" si="24"/>
        <v>0</v>
      </c>
      <c r="BF174" s="153">
        <f t="shared" si="25"/>
        <v>0</v>
      </c>
      <c r="BG174" s="153">
        <f t="shared" si="26"/>
        <v>0</v>
      </c>
      <c r="BH174" s="153">
        <f t="shared" si="27"/>
        <v>0</v>
      </c>
      <c r="BI174" s="153">
        <f t="shared" si="28"/>
        <v>0</v>
      </c>
      <c r="BJ174" s="13" t="s">
        <v>87</v>
      </c>
      <c r="BK174" s="153">
        <f t="shared" si="29"/>
        <v>0</v>
      </c>
      <c r="BL174" s="13" t="s">
        <v>259</v>
      </c>
      <c r="BM174" s="152" t="s">
        <v>4165</v>
      </c>
    </row>
    <row r="175" spans="2:65" s="1" customFormat="1" ht="16.5" customHeight="1">
      <c r="B175" s="139"/>
      <c r="C175" s="140" t="s">
        <v>804</v>
      </c>
      <c r="D175" s="140" t="s">
        <v>319</v>
      </c>
      <c r="E175" s="141" t="s">
        <v>4166</v>
      </c>
      <c r="F175" s="142" t="s">
        <v>4167</v>
      </c>
      <c r="G175" s="143" t="s">
        <v>452</v>
      </c>
      <c r="H175" s="144">
        <v>136.322</v>
      </c>
      <c r="I175" s="145"/>
      <c r="J175" s="146">
        <f t="shared" si="20"/>
        <v>0</v>
      </c>
      <c r="K175" s="147"/>
      <c r="L175" s="28"/>
      <c r="M175" s="148" t="s">
        <v>1</v>
      </c>
      <c r="N175" s="149" t="s">
        <v>41</v>
      </c>
      <c r="P175" s="150">
        <f t="shared" si="21"/>
        <v>0</v>
      </c>
      <c r="Q175" s="150">
        <v>8.0000000000000007E-5</v>
      </c>
      <c r="R175" s="150">
        <f t="shared" si="22"/>
        <v>1.090576E-2</v>
      </c>
      <c r="S175" s="150">
        <v>0</v>
      </c>
      <c r="T175" s="151">
        <f t="shared" si="23"/>
        <v>0</v>
      </c>
      <c r="AR175" s="152" t="s">
        <v>259</v>
      </c>
      <c r="AT175" s="152" t="s">
        <v>319</v>
      </c>
      <c r="AU175" s="152" t="s">
        <v>87</v>
      </c>
      <c r="AY175" s="13" t="s">
        <v>317</v>
      </c>
      <c r="BE175" s="153">
        <f t="shared" si="24"/>
        <v>0</v>
      </c>
      <c r="BF175" s="153">
        <f t="shared" si="25"/>
        <v>0</v>
      </c>
      <c r="BG175" s="153">
        <f t="shared" si="26"/>
        <v>0</v>
      </c>
      <c r="BH175" s="153">
        <f t="shared" si="27"/>
        <v>0</v>
      </c>
      <c r="BI175" s="153">
        <f t="shared" si="28"/>
        <v>0</v>
      </c>
      <c r="BJ175" s="13" t="s">
        <v>87</v>
      </c>
      <c r="BK175" s="153">
        <f t="shared" si="29"/>
        <v>0</v>
      </c>
      <c r="BL175" s="13" t="s">
        <v>259</v>
      </c>
      <c r="BM175" s="152" t="s">
        <v>4168</v>
      </c>
    </row>
    <row r="176" spans="2:65" s="11" customFormat="1" ht="22.8" customHeight="1">
      <c r="B176" s="127"/>
      <c r="D176" s="128" t="s">
        <v>74</v>
      </c>
      <c r="E176" s="137" t="s">
        <v>589</v>
      </c>
      <c r="F176" s="137" t="s">
        <v>2741</v>
      </c>
      <c r="I176" s="130"/>
      <c r="J176" s="138">
        <f>BK176</f>
        <v>0</v>
      </c>
      <c r="L176" s="127"/>
      <c r="M176" s="132"/>
      <c r="P176" s="133">
        <f>P177</f>
        <v>0</v>
      </c>
      <c r="R176" s="133">
        <f>R177</f>
        <v>0</v>
      </c>
      <c r="T176" s="134">
        <f>T177</f>
        <v>0</v>
      </c>
      <c r="AR176" s="128" t="s">
        <v>82</v>
      </c>
      <c r="AT176" s="135" t="s">
        <v>74</v>
      </c>
      <c r="AU176" s="135" t="s">
        <v>82</v>
      </c>
      <c r="AY176" s="128" t="s">
        <v>317</v>
      </c>
      <c r="BK176" s="136">
        <f>BK177</f>
        <v>0</v>
      </c>
    </row>
    <row r="177" spans="2:65" s="1" customFormat="1" ht="33" customHeight="1">
      <c r="B177" s="139"/>
      <c r="C177" s="140" t="s">
        <v>808</v>
      </c>
      <c r="D177" s="140" t="s">
        <v>319</v>
      </c>
      <c r="E177" s="141" t="s">
        <v>3636</v>
      </c>
      <c r="F177" s="142" t="s">
        <v>2370</v>
      </c>
      <c r="G177" s="143" t="s">
        <v>356</v>
      </c>
      <c r="H177" s="144">
        <v>48.563000000000002</v>
      </c>
      <c r="I177" s="145"/>
      <c r="J177" s="146">
        <f>ROUND(I177*H177,2)</f>
        <v>0</v>
      </c>
      <c r="K177" s="147"/>
      <c r="L177" s="28"/>
      <c r="M177" s="148" t="s">
        <v>1</v>
      </c>
      <c r="N177" s="149" t="s">
        <v>41</v>
      </c>
      <c r="P177" s="150">
        <f>O177*H177</f>
        <v>0</v>
      </c>
      <c r="Q177" s="150">
        <v>0</v>
      </c>
      <c r="R177" s="150">
        <f>Q177*H177</f>
        <v>0</v>
      </c>
      <c r="S177" s="150">
        <v>0</v>
      </c>
      <c r="T177" s="151">
        <f>S177*H177</f>
        <v>0</v>
      </c>
      <c r="AR177" s="152" t="s">
        <v>259</v>
      </c>
      <c r="AT177" s="152" t="s">
        <v>319</v>
      </c>
      <c r="AU177" s="152" t="s">
        <v>87</v>
      </c>
      <c r="AY177" s="13" t="s">
        <v>317</v>
      </c>
      <c r="BE177" s="153">
        <f>IF(N177="základná",J177,0)</f>
        <v>0</v>
      </c>
      <c r="BF177" s="153">
        <f>IF(N177="znížená",J177,0)</f>
        <v>0</v>
      </c>
      <c r="BG177" s="153">
        <f>IF(N177="zákl. prenesená",J177,0)</f>
        <v>0</v>
      </c>
      <c r="BH177" s="153">
        <f>IF(N177="zníž. prenesená",J177,0)</f>
        <v>0</v>
      </c>
      <c r="BI177" s="153">
        <f>IF(N177="nulová",J177,0)</f>
        <v>0</v>
      </c>
      <c r="BJ177" s="13" t="s">
        <v>87</v>
      </c>
      <c r="BK177" s="153">
        <f>ROUND(I177*H177,2)</f>
        <v>0</v>
      </c>
      <c r="BL177" s="13" t="s">
        <v>259</v>
      </c>
      <c r="BM177" s="152" t="s">
        <v>4169</v>
      </c>
    </row>
    <row r="178" spans="2:65" s="11" customFormat="1" ht="25.95" customHeight="1">
      <c r="B178" s="127"/>
      <c r="D178" s="128" t="s">
        <v>74</v>
      </c>
      <c r="E178" s="129" t="s">
        <v>353</v>
      </c>
      <c r="F178" s="129" t="s">
        <v>474</v>
      </c>
      <c r="I178" s="130"/>
      <c r="J178" s="131">
        <f>BK178</f>
        <v>0</v>
      </c>
      <c r="L178" s="127"/>
      <c r="M178" s="132"/>
      <c r="P178" s="133">
        <f>P179</f>
        <v>0</v>
      </c>
      <c r="R178" s="133">
        <f>R179</f>
        <v>2.8627620000000003E-2</v>
      </c>
      <c r="T178" s="134">
        <f>T179</f>
        <v>0</v>
      </c>
      <c r="AR178" s="128" t="s">
        <v>92</v>
      </c>
      <c r="AT178" s="135" t="s">
        <v>74</v>
      </c>
      <c r="AU178" s="135" t="s">
        <v>75</v>
      </c>
      <c r="AY178" s="128" t="s">
        <v>317</v>
      </c>
      <c r="BK178" s="136">
        <f>BK179</f>
        <v>0</v>
      </c>
    </row>
    <row r="179" spans="2:65" s="11" customFormat="1" ht="22.8" customHeight="1">
      <c r="B179" s="127"/>
      <c r="D179" s="128" t="s">
        <v>74</v>
      </c>
      <c r="E179" s="137" t="s">
        <v>448</v>
      </c>
      <c r="F179" s="137" t="s">
        <v>4170</v>
      </c>
      <c r="I179" s="130"/>
      <c r="J179" s="138">
        <f>BK179</f>
        <v>0</v>
      </c>
      <c r="L179" s="127"/>
      <c r="M179" s="132"/>
      <c r="P179" s="133">
        <f>SUM(P180:P181)</f>
        <v>0</v>
      </c>
      <c r="R179" s="133">
        <f>SUM(R180:R181)</f>
        <v>2.8627620000000003E-2</v>
      </c>
      <c r="T179" s="134">
        <f>SUM(T180:T181)</f>
        <v>0</v>
      </c>
      <c r="AR179" s="128" t="s">
        <v>92</v>
      </c>
      <c r="AT179" s="135" t="s">
        <v>74</v>
      </c>
      <c r="AU179" s="135" t="s">
        <v>82</v>
      </c>
      <c r="AY179" s="128" t="s">
        <v>317</v>
      </c>
      <c r="BK179" s="136">
        <f>SUM(BK180:BK181)</f>
        <v>0</v>
      </c>
    </row>
    <row r="180" spans="2:65" s="1" customFormat="1" ht="24.15" customHeight="1">
      <c r="B180" s="139"/>
      <c r="C180" s="140" t="s">
        <v>812</v>
      </c>
      <c r="D180" s="140" t="s">
        <v>319</v>
      </c>
      <c r="E180" s="141" t="s">
        <v>4171</v>
      </c>
      <c r="F180" s="142" t="s">
        <v>4172</v>
      </c>
      <c r="G180" s="143" t="s">
        <v>452</v>
      </c>
      <c r="H180" s="144">
        <v>136.322</v>
      </c>
      <c r="I180" s="145"/>
      <c r="J180" s="146">
        <f>ROUND(I180*H180,2)</f>
        <v>0</v>
      </c>
      <c r="K180" s="147"/>
      <c r="L180" s="28"/>
      <c r="M180" s="148" t="s">
        <v>1</v>
      </c>
      <c r="N180" s="149" t="s">
        <v>41</v>
      </c>
      <c r="P180" s="150">
        <f>O180*H180</f>
        <v>0</v>
      </c>
      <c r="Q180" s="150">
        <v>0</v>
      </c>
      <c r="R180" s="150">
        <f>Q180*H180</f>
        <v>0</v>
      </c>
      <c r="S180" s="150">
        <v>0</v>
      </c>
      <c r="T180" s="151">
        <f>S180*H180</f>
        <v>0</v>
      </c>
      <c r="AR180" s="152" t="s">
        <v>453</v>
      </c>
      <c r="AT180" s="152" t="s">
        <v>319</v>
      </c>
      <c r="AU180" s="152" t="s">
        <v>87</v>
      </c>
      <c r="AY180" s="13" t="s">
        <v>317</v>
      </c>
      <c r="BE180" s="153">
        <f>IF(N180="základná",J180,0)</f>
        <v>0</v>
      </c>
      <c r="BF180" s="153">
        <f>IF(N180="znížená",J180,0)</f>
        <v>0</v>
      </c>
      <c r="BG180" s="153">
        <f>IF(N180="zákl. prenesená",J180,0)</f>
        <v>0</v>
      </c>
      <c r="BH180" s="153">
        <f>IF(N180="zníž. prenesená",J180,0)</f>
        <v>0</v>
      </c>
      <c r="BI180" s="153">
        <f>IF(N180="nulová",J180,0)</f>
        <v>0</v>
      </c>
      <c r="BJ180" s="13" t="s">
        <v>87</v>
      </c>
      <c r="BK180" s="153">
        <f>ROUND(I180*H180,2)</f>
        <v>0</v>
      </c>
      <c r="BL180" s="13" t="s">
        <v>453</v>
      </c>
      <c r="BM180" s="152" t="s">
        <v>4173</v>
      </c>
    </row>
    <row r="181" spans="2:65" s="1" customFormat="1" ht="16.5" customHeight="1">
      <c r="B181" s="139"/>
      <c r="C181" s="154" t="s">
        <v>816</v>
      </c>
      <c r="D181" s="154" t="s">
        <v>353</v>
      </c>
      <c r="E181" s="155" t="s">
        <v>4174</v>
      </c>
      <c r="F181" s="156" t="s">
        <v>4175</v>
      </c>
      <c r="G181" s="157" t="s">
        <v>452</v>
      </c>
      <c r="H181" s="158">
        <v>136.322</v>
      </c>
      <c r="I181" s="159"/>
      <c r="J181" s="160">
        <f>ROUND(I181*H181,2)</f>
        <v>0</v>
      </c>
      <c r="K181" s="161"/>
      <c r="L181" s="162"/>
      <c r="M181" s="174" t="s">
        <v>1</v>
      </c>
      <c r="N181" s="175" t="s">
        <v>41</v>
      </c>
      <c r="O181" s="167"/>
      <c r="P181" s="168">
        <f>O181*H181</f>
        <v>0</v>
      </c>
      <c r="Q181" s="168">
        <v>2.1000000000000001E-4</v>
      </c>
      <c r="R181" s="168">
        <f>Q181*H181</f>
        <v>2.8627620000000003E-2</v>
      </c>
      <c r="S181" s="168">
        <v>0</v>
      </c>
      <c r="T181" s="169">
        <f>S181*H181</f>
        <v>0</v>
      </c>
      <c r="AR181" s="152" t="s">
        <v>482</v>
      </c>
      <c r="AT181" s="152" t="s">
        <v>353</v>
      </c>
      <c r="AU181" s="152" t="s">
        <v>87</v>
      </c>
      <c r="AY181" s="13" t="s">
        <v>317</v>
      </c>
      <c r="BE181" s="153">
        <f>IF(N181="základná",J181,0)</f>
        <v>0</v>
      </c>
      <c r="BF181" s="153">
        <f>IF(N181="znížená",J181,0)</f>
        <v>0</v>
      </c>
      <c r="BG181" s="153">
        <f>IF(N181="zákl. prenesená",J181,0)</f>
        <v>0</v>
      </c>
      <c r="BH181" s="153">
        <f>IF(N181="zníž. prenesená",J181,0)</f>
        <v>0</v>
      </c>
      <c r="BI181" s="153">
        <f>IF(N181="nulová",J181,0)</f>
        <v>0</v>
      </c>
      <c r="BJ181" s="13" t="s">
        <v>87</v>
      </c>
      <c r="BK181" s="153">
        <f>ROUND(I181*H181,2)</f>
        <v>0</v>
      </c>
      <c r="BL181" s="13" t="s">
        <v>453</v>
      </c>
      <c r="BM181" s="152" t="s">
        <v>4176</v>
      </c>
    </row>
    <row r="182" spans="2:65" s="1" customFormat="1" ht="6.9" customHeight="1">
      <c r="B182" s="43"/>
      <c r="C182" s="44"/>
      <c r="D182" s="44"/>
      <c r="E182" s="44"/>
      <c r="F182" s="44"/>
      <c r="G182" s="44"/>
      <c r="H182" s="44"/>
      <c r="I182" s="44"/>
      <c r="J182" s="44"/>
      <c r="K182" s="44"/>
      <c r="L182" s="28"/>
    </row>
  </sheetData>
  <autoFilter ref="C129:K181" xr:uid="{00000000-0009-0000-0000-000018000000}"/>
  <mergeCells count="15">
    <mergeCell ref="E116:H116"/>
    <mergeCell ref="E120:H120"/>
    <mergeCell ref="E118:H118"/>
    <mergeCell ref="E122:H122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2:BM381"/>
  <sheetViews>
    <sheetView showGridLines="0" topLeftCell="A145" workbookViewId="0">
      <selection activeCell="X153" sqref="X153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01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3" t="s">
        <v>186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" customHeight="1">
      <c r="B4" s="16"/>
      <c r="D4" s="17" t="s">
        <v>286</v>
      </c>
      <c r="L4" s="16"/>
      <c r="M4" s="92" t="s">
        <v>9</v>
      </c>
      <c r="AT4" s="13" t="s">
        <v>3</v>
      </c>
    </row>
    <row r="5" spans="2:46" ht="6.9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226" t="str">
        <f>'Rekapitulácia stavby'!K6</f>
        <v>Archeoskanzen Bojná</v>
      </c>
      <c r="F7" s="227"/>
      <c r="G7" s="227"/>
      <c r="H7" s="227"/>
      <c r="L7" s="16"/>
    </row>
    <row r="8" spans="2:46" ht="13.2">
      <c r="B8" s="16"/>
      <c r="D8" s="23" t="s">
        <v>287</v>
      </c>
      <c r="L8" s="16"/>
    </row>
    <row r="9" spans="2:46" ht="16.5" customHeight="1">
      <c r="B9" s="16"/>
      <c r="E9" s="226" t="s">
        <v>4177</v>
      </c>
      <c r="F9" s="183"/>
      <c r="G9" s="183"/>
      <c r="H9" s="183"/>
      <c r="L9" s="16"/>
    </row>
    <row r="10" spans="2:46" ht="12" customHeight="1">
      <c r="B10" s="16"/>
      <c r="D10" s="23" t="s">
        <v>289</v>
      </c>
      <c r="L10" s="16"/>
    </row>
    <row r="11" spans="2:46" s="1" customFormat="1" ht="16.5" customHeight="1">
      <c r="B11" s="28"/>
      <c r="E11" s="221" t="s">
        <v>4178</v>
      </c>
      <c r="F11" s="228"/>
      <c r="G11" s="228"/>
      <c r="H11" s="228"/>
      <c r="L11" s="28"/>
    </row>
    <row r="12" spans="2:46" s="1" customFormat="1" ht="12" customHeight="1">
      <c r="B12" s="28"/>
      <c r="D12" s="23" t="s">
        <v>291</v>
      </c>
      <c r="L12" s="28"/>
    </row>
    <row r="13" spans="2:46" s="1" customFormat="1" ht="16.5" customHeight="1">
      <c r="B13" s="28"/>
      <c r="E13" s="208" t="s">
        <v>4179</v>
      </c>
      <c r="F13" s="228"/>
      <c r="G13" s="228"/>
      <c r="H13" s="228"/>
      <c r="L13" s="28"/>
    </row>
    <row r="14" spans="2:46" s="1" customFormat="1" ht="10.199999999999999">
      <c r="B14" s="28"/>
      <c r="L14" s="28"/>
    </row>
    <row r="15" spans="2:46" s="1" customFormat="1" ht="12" customHeight="1">
      <c r="B15" s="28"/>
      <c r="D15" s="23" t="s">
        <v>17</v>
      </c>
      <c r="F15" s="21" t="s">
        <v>1</v>
      </c>
      <c r="I15" s="23" t="s">
        <v>18</v>
      </c>
      <c r="J15" s="21" t="s">
        <v>1</v>
      </c>
      <c r="L15" s="28"/>
    </row>
    <row r="16" spans="2:46" s="1" customFormat="1" ht="12" customHeight="1">
      <c r="B16" s="28"/>
      <c r="D16" s="23" t="s">
        <v>19</v>
      </c>
      <c r="F16" s="21" t="s">
        <v>20</v>
      </c>
      <c r="I16" s="23" t="s">
        <v>21</v>
      </c>
      <c r="J16" s="51" t="str">
        <f>'Rekapitulácia stavby'!AN8</f>
        <v>19. 6. 2024</v>
      </c>
      <c r="L16" s="28"/>
    </row>
    <row r="17" spans="2:12" s="1" customFormat="1" ht="10.8" customHeight="1">
      <c r="B17" s="28"/>
      <c r="L17" s="28"/>
    </row>
    <row r="18" spans="2:12" s="1" customFormat="1" ht="12" customHeight="1">
      <c r="B18" s="28"/>
      <c r="D18" s="23" t="s">
        <v>23</v>
      </c>
      <c r="I18" s="23" t="s">
        <v>24</v>
      </c>
      <c r="J18" s="21" t="s">
        <v>1</v>
      </c>
      <c r="L18" s="28"/>
    </row>
    <row r="19" spans="2:12" s="1" customFormat="1" ht="18" customHeight="1">
      <c r="B19" s="28"/>
      <c r="E19" s="21" t="s">
        <v>25</v>
      </c>
      <c r="I19" s="23" t="s">
        <v>26</v>
      </c>
      <c r="J19" s="21" t="s">
        <v>1</v>
      </c>
      <c r="L19" s="28"/>
    </row>
    <row r="20" spans="2:12" s="1" customFormat="1" ht="6.9" customHeight="1">
      <c r="B20" s="28"/>
      <c r="L20" s="28"/>
    </row>
    <row r="21" spans="2:12" s="1" customFormat="1" ht="12" customHeight="1">
      <c r="B21" s="28"/>
      <c r="D21" s="23" t="s">
        <v>27</v>
      </c>
      <c r="I21" s="23" t="s">
        <v>24</v>
      </c>
      <c r="J21" s="24" t="str">
        <f>'Rekapitulácia stavby'!AN13</f>
        <v>Vyplň údaj</v>
      </c>
      <c r="L21" s="28"/>
    </row>
    <row r="22" spans="2:12" s="1" customFormat="1" ht="18" customHeight="1">
      <c r="B22" s="28"/>
      <c r="E22" s="229" t="str">
        <f>'Rekapitulácia stavby'!E14</f>
        <v>Vyplň údaj</v>
      </c>
      <c r="F22" s="182"/>
      <c r="G22" s="182"/>
      <c r="H22" s="182"/>
      <c r="I22" s="23" t="s">
        <v>26</v>
      </c>
      <c r="J22" s="24" t="str">
        <f>'Rekapitulácia stavby'!AN14</f>
        <v>Vyplň údaj</v>
      </c>
      <c r="L22" s="28"/>
    </row>
    <row r="23" spans="2:12" s="1" customFormat="1" ht="6.9" customHeight="1">
      <c r="B23" s="28"/>
      <c r="L23" s="28"/>
    </row>
    <row r="24" spans="2:12" s="1" customFormat="1" ht="12" customHeight="1">
      <c r="B24" s="28"/>
      <c r="D24" s="23" t="s">
        <v>29</v>
      </c>
      <c r="I24" s="23" t="s">
        <v>24</v>
      </c>
      <c r="J24" s="21" t="s">
        <v>1</v>
      </c>
      <c r="L24" s="28"/>
    </row>
    <row r="25" spans="2:12" s="1" customFormat="1" ht="18" customHeight="1">
      <c r="B25" s="28"/>
      <c r="E25" s="21" t="s">
        <v>30</v>
      </c>
      <c r="I25" s="23" t="s">
        <v>26</v>
      </c>
      <c r="J25" s="21" t="s">
        <v>1</v>
      </c>
      <c r="L25" s="28"/>
    </row>
    <row r="26" spans="2:12" s="1" customFormat="1" ht="6.9" customHeight="1">
      <c r="B26" s="28"/>
      <c r="L26" s="28"/>
    </row>
    <row r="27" spans="2:12" s="1" customFormat="1" ht="12" customHeight="1">
      <c r="B27" s="28"/>
      <c r="D27" s="23" t="s">
        <v>32</v>
      </c>
      <c r="I27" s="23" t="s">
        <v>24</v>
      </c>
      <c r="J27" s="21" t="s">
        <v>1</v>
      </c>
      <c r="L27" s="28"/>
    </row>
    <row r="28" spans="2:12" s="1" customFormat="1" ht="18" customHeight="1">
      <c r="B28" s="28"/>
      <c r="E28" s="21" t="s">
        <v>30</v>
      </c>
      <c r="I28" s="23" t="s">
        <v>26</v>
      </c>
      <c r="J28" s="21" t="s">
        <v>1</v>
      </c>
      <c r="L28" s="28"/>
    </row>
    <row r="29" spans="2:12" s="1" customFormat="1" ht="6.9" customHeight="1">
      <c r="B29" s="28"/>
      <c r="L29" s="28"/>
    </row>
    <row r="30" spans="2:12" s="1" customFormat="1" ht="12" customHeight="1">
      <c r="B30" s="28"/>
      <c r="D30" s="23" t="s">
        <v>33</v>
      </c>
      <c r="L30" s="28"/>
    </row>
    <row r="31" spans="2:12" s="7" customFormat="1" ht="16.5" customHeight="1">
      <c r="B31" s="93"/>
      <c r="E31" s="187" t="s">
        <v>1</v>
      </c>
      <c r="F31" s="187"/>
      <c r="G31" s="187"/>
      <c r="H31" s="187"/>
      <c r="L31" s="93"/>
    </row>
    <row r="32" spans="2:12" s="1" customFormat="1" ht="6.9" customHeight="1">
      <c r="B32" s="28"/>
      <c r="L32" s="28"/>
    </row>
    <row r="33" spans="2:12" s="1" customFormat="1" ht="6.9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35" customHeight="1">
      <c r="B34" s="28"/>
      <c r="D34" s="94" t="s">
        <v>35</v>
      </c>
      <c r="J34" s="65">
        <f>ROUND(J147, 2)</f>
        <v>0</v>
      </c>
      <c r="L34" s="28"/>
    </row>
    <row r="35" spans="2:12" s="1" customFormat="1" ht="6.9" customHeight="1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4" customHeight="1">
      <c r="B36" s="28"/>
      <c r="F36" s="31" t="s">
        <v>37</v>
      </c>
      <c r="I36" s="31" t="s">
        <v>36</v>
      </c>
      <c r="J36" s="31" t="s">
        <v>38</v>
      </c>
      <c r="L36" s="28"/>
    </row>
    <row r="37" spans="2:12" s="1" customFormat="1" ht="14.4" customHeight="1">
      <c r="B37" s="28"/>
      <c r="D37" s="54" t="s">
        <v>39</v>
      </c>
      <c r="E37" s="33" t="s">
        <v>40</v>
      </c>
      <c r="F37" s="95">
        <f>ROUND((SUM(BE147:BE380)),  2)</f>
        <v>0</v>
      </c>
      <c r="G37" s="96"/>
      <c r="H37" s="96"/>
      <c r="I37" s="97">
        <v>0.2</v>
      </c>
      <c r="J37" s="95">
        <f>ROUND(((SUM(BE147:BE380))*I37),  2)</f>
        <v>0</v>
      </c>
      <c r="L37" s="28"/>
    </row>
    <row r="38" spans="2:12" s="1" customFormat="1" ht="14.4" customHeight="1">
      <c r="B38" s="28"/>
      <c r="E38" s="33" t="s">
        <v>41</v>
      </c>
      <c r="F38" s="95">
        <f>ROUND((SUM(BF147:BF380)),  2)</f>
        <v>0</v>
      </c>
      <c r="G38" s="96"/>
      <c r="H38" s="96"/>
      <c r="I38" s="97">
        <v>0.2</v>
      </c>
      <c r="J38" s="95">
        <f>ROUND(((SUM(BF147:BF380))*I38),  2)</f>
        <v>0</v>
      </c>
      <c r="L38" s="28"/>
    </row>
    <row r="39" spans="2:12" s="1" customFormat="1" ht="14.4" hidden="1" customHeight="1">
      <c r="B39" s="28"/>
      <c r="E39" s="23" t="s">
        <v>42</v>
      </c>
      <c r="F39" s="84">
        <f>ROUND((SUM(BG147:BG380)),  2)</f>
        <v>0</v>
      </c>
      <c r="I39" s="98">
        <v>0.2</v>
      </c>
      <c r="J39" s="84">
        <f>0</f>
        <v>0</v>
      </c>
      <c r="L39" s="28"/>
    </row>
    <row r="40" spans="2:12" s="1" customFormat="1" ht="14.4" hidden="1" customHeight="1">
      <c r="B40" s="28"/>
      <c r="E40" s="23" t="s">
        <v>43</v>
      </c>
      <c r="F40" s="84">
        <f>ROUND((SUM(BH147:BH380)),  2)</f>
        <v>0</v>
      </c>
      <c r="I40" s="98">
        <v>0.2</v>
      </c>
      <c r="J40" s="84">
        <f>0</f>
        <v>0</v>
      </c>
      <c r="L40" s="28"/>
    </row>
    <row r="41" spans="2:12" s="1" customFormat="1" ht="14.4" hidden="1" customHeight="1">
      <c r="B41" s="28"/>
      <c r="E41" s="33" t="s">
        <v>44</v>
      </c>
      <c r="F41" s="95">
        <f>ROUND((SUM(BI147:BI380)),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6.9" customHeight="1">
      <c r="B42" s="28"/>
      <c r="L42" s="28"/>
    </row>
    <row r="43" spans="2:12" s="1" customFormat="1" ht="25.35" customHeight="1">
      <c r="B43" s="28"/>
      <c r="C43" s="99"/>
      <c r="D43" s="100" t="s">
        <v>45</v>
      </c>
      <c r="E43" s="56"/>
      <c r="F43" s="56"/>
      <c r="G43" s="101" t="s">
        <v>46</v>
      </c>
      <c r="H43" s="102" t="s">
        <v>47</v>
      </c>
      <c r="I43" s="56"/>
      <c r="J43" s="103">
        <f>SUM(J34:J41)</f>
        <v>0</v>
      </c>
      <c r="K43" s="104"/>
      <c r="L43" s="28"/>
    </row>
    <row r="44" spans="2:12" s="1" customFormat="1" ht="14.4" customHeight="1">
      <c r="B44" s="28"/>
      <c r="L44" s="28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ht="10.199999999999999">
      <c r="B51" s="16"/>
      <c r="L51" s="16"/>
    </row>
    <row r="52" spans="2:12" ht="10.199999999999999">
      <c r="B52" s="16"/>
      <c r="L52" s="16"/>
    </row>
    <row r="53" spans="2:12" ht="10.199999999999999">
      <c r="B53" s="16"/>
      <c r="L53" s="16"/>
    </row>
    <row r="54" spans="2:12" ht="10.199999999999999">
      <c r="B54" s="16"/>
      <c r="L54" s="16"/>
    </row>
    <row r="55" spans="2:12" ht="10.199999999999999">
      <c r="B55" s="16"/>
      <c r="L55" s="16"/>
    </row>
    <row r="56" spans="2:12" ht="10.199999999999999">
      <c r="B56" s="16"/>
      <c r="L56" s="16"/>
    </row>
    <row r="57" spans="2:12" ht="10.199999999999999">
      <c r="B57" s="16"/>
      <c r="L57" s="16"/>
    </row>
    <row r="58" spans="2:12" ht="10.199999999999999">
      <c r="B58" s="16"/>
      <c r="L58" s="16"/>
    </row>
    <row r="59" spans="2:12" ht="10.199999999999999">
      <c r="B59" s="16"/>
      <c r="L59" s="16"/>
    </row>
    <row r="60" spans="2:12" ht="10.199999999999999">
      <c r="B60" s="16"/>
      <c r="L60" s="16"/>
    </row>
    <row r="61" spans="2:12" s="1" customFormat="1" ht="13.2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ht="10.199999999999999">
      <c r="B62" s="16"/>
      <c r="L62" s="16"/>
    </row>
    <row r="63" spans="2:12" ht="10.199999999999999">
      <c r="B63" s="16"/>
      <c r="L63" s="16"/>
    </row>
    <row r="64" spans="2:12" ht="10.199999999999999">
      <c r="B64" s="16"/>
      <c r="L64" s="16"/>
    </row>
    <row r="65" spans="2:12" s="1" customFormat="1" ht="13.2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ht="10.199999999999999">
      <c r="B66" s="16"/>
      <c r="L66" s="16"/>
    </row>
    <row r="67" spans="2:12" ht="10.199999999999999">
      <c r="B67" s="16"/>
      <c r="L67" s="16"/>
    </row>
    <row r="68" spans="2:12" ht="10.199999999999999">
      <c r="B68" s="16"/>
      <c r="L68" s="16"/>
    </row>
    <row r="69" spans="2:12" ht="10.199999999999999">
      <c r="B69" s="16"/>
      <c r="L69" s="16"/>
    </row>
    <row r="70" spans="2:12" ht="10.199999999999999">
      <c r="B70" s="16"/>
      <c r="L70" s="16"/>
    </row>
    <row r="71" spans="2:12" ht="10.199999999999999">
      <c r="B71" s="16"/>
      <c r="L71" s="16"/>
    </row>
    <row r="72" spans="2:12" ht="10.199999999999999">
      <c r="B72" s="16"/>
      <c r="L72" s="16"/>
    </row>
    <row r="73" spans="2:12" ht="10.199999999999999">
      <c r="B73" s="16"/>
      <c r="L73" s="16"/>
    </row>
    <row r="74" spans="2:12" ht="10.199999999999999">
      <c r="B74" s="16"/>
      <c r="L74" s="16"/>
    </row>
    <row r="75" spans="2:12" ht="10.199999999999999">
      <c r="B75" s="16"/>
      <c r="L75" s="16"/>
    </row>
    <row r="76" spans="2:12" s="1" customFormat="1" ht="13.2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" customHeight="1">
      <c r="B82" s="28"/>
      <c r="C82" s="17" t="s">
        <v>293</v>
      </c>
      <c r="L82" s="28"/>
    </row>
    <row r="83" spans="2:12" s="1" customFormat="1" ht="6.9" customHeight="1">
      <c r="B83" s="28"/>
      <c r="L83" s="28"/>
    </row>
    <row r="84" spans="2:12" s="1" customFormat="1" ht="12" customHeight="1">
      <c r="B84" s="28"/>
      <c r="C84" s="23" t="s">
        <v>15</v>
      </c>
      <c r="L84" s="28"/>
    </row>
    <row r="85" spans="2:12" s="1" customFormat="1" ht="16.5" customHeight="1">
      <c r="B85" s="28"/>
      <c r="E85" s="226" t="str">
        <f>E7</f>
        <v>Archeoskanzen Bojná</v>
      </c>
      <c r="F85" s="227"/>
      <c r="G85" s="227"/>
      <c r="H85" s="227"/>
      <c r="L85" s="28"/>
    </row>
    <row r="86" spans="2:12" ht="12" customHeight="1">
      <c r="B86" s="16"/>
      <c r="C86" s="23" t="s">
        <v>287</v>
      </c>
      <c r="L86" s="16"/>
    </row>
    <row r="87" spans="2:12" ht="16.5" customHeight="1">
      <c r="B87" s="16"/>
      <c r="E87" s="226" t="s">
        <v>4177</v>
      </c>
      <c r="F87" s="183"/>
      <c r="G87" s="183"/>
      <c r="H87" s="183"/>
      <c r="L87" s="16"/>
    </row>
    <row r="88" spans="2:12" ht="12" customHeight="1">
      <c r="B88" s="16"/>
      <c r="C88" s="23" t="s">
        <v>289</v>
      </c>
      <c r="L88" s="16"/>
    </row>
    <row r="89" spans="2:12" s="1" customFormat="1" ht="16.5" customHeight="1">
      <c r="B89" s="28"/>
      <c r="E89" s="221" t="s">
        <v>4178</v>
      </c>
      <c r="F89" s="228"/>
      <c r="G89" s="228"/>
      <c r="H89" s="228"/>
      <c r="L89" s="28"/>
    </row>
    <row r="90" spans="2:12" s="1" customFormat="1" ht="12" customHeight="1">
      <c r="B90" s="28"/>
      <c r="C90" s="23" t="s">
        <v>291</v>
      </c>
      <c r="L90" s="28"/>
    </row>
    <row r="91" spans="2:12" s="1" customFormat="1" ht="16.5" customHeight="1">
      <c r="B91" s="28"/>
      <c r="E91" s="208" t="str">
        <f>E13</f>
        <v>SO-5.1.1_AA - Architektonicko stavebné riešenie, statika</v>
      </c>
      <c r="F91" s="228"/>
      <c r="G91" s="228"/>
      <c r="H91" s="228"/>
      <c r="L91" s="28"/>
    </row>
    <row r="92" spans="2:12" s="1" customFormat="1" ht="6.9" customHeight="1">
      <c r="B92" s="28"/>
      <c r="L92" s="28"/>
    </row>
    <row r="93" spans="2:12" s="1" customFormat="1" ht="12" customHeight="1">
      <c r="B93" s="28"/>
      <c r="C93" s="23" t="s">
        <v>19</v>
      </c>
      <c r="F93" s="21" t="str">
        <f>F16</f>
        <v>okrajová časť obce Bojná</v>
      </c>
      <c r="I93" s="23" t="s">
        <v>21</v>
      </c>
      <c r="J93" s="51" t="str">
        <f>IF(J16="","",J16)</f>
        <v>19. 6. 2024</v>
      </c>
      <c r="L93" s="28"/>
    </row>
    <row r="94" spans="2:12" s="1" customFormat="1" ht="6.9" customHeight="1">
      <c r="B94" s="28"/>
      <c r="L94" s="28"/>
    </row>
    <row r="95" spans="2:12" s="1" customFormat="1" ht="40.049999999999997" customHeight="1">
      <c r="B95" s="28"/>
      <c r="C95" s="23" t="s">
        <v>23</v>
      </c>
      <c r="F95" s="21" t="str">
        <f>E19</f>
        <v>Obec Bojná, 201 Bojná, 956 01 Bojná</v>
      </c>
      <c r="I95" s="23" t="s">
        <v>29</v>
      </c>
      <c r="J95" s="26" t="str">
        <f>E25</f>
        <v>Projekt design s.r.o., Brezová 89/1B, Tovarníky</v>
      </c>
      <c r="L95" s="28"/>
    </row>
    <row r="96" spans="2:12" s="1" customFormat="1" ht="40.049999999999997" customHeight="1">
      <c r="B96" s="28"/>
      <c r="C96" s="23" t="s">
        <v>27</v>
      </c>
      <c r="F96" s="21" t="str">
        <f>IF(E22="","",E22)</f>
        <v>Vyplň údaj</v>
      </c>
      <c r="I96" s="23" t="s">
        <v>32</v>
      </c>
      <c r="J96" s="26" t="str">
        <f>E28</f>
        <v>Projekt design s.r.o., Brezová 89/1B, Tovarníky</v>
      </c>
      <c r="L96" s="28"/>
    </row>
    <row r="97" spans="2:47" s="1" customFormat="1" ht="10.35" customHeight="1">
      <c r="B97" s="28"/>
      <c r="L97" s="28"/>
    </row>
    <row r="98" spans="2:47" s="1" customFormat="1" ht="29.25" customHeight="1">
      <c r="B98" s="28"/>
      <c r="C98" s="107" t="s">
        <v>294</v>
      </c>
      <c r="D98" s="99"/>
      <c r="E98" s="99"/>
      <c r="F98" s="99"/>
      <c r="G98" s="99"/>
      <c r="H98" s="99"/>
      <c r="I98" s="99"/>
      <c r="J98" s="108" t="s">
        <v>295</v>
      </c>
      <c r="K98" s="99"/>
      <c r="L98" s="28"/>
    </row>
    <row r="99" spans="2:47" s="1" customFormat="1" ht="10.35" customHeight="1">
      <c r="B99" s="28"/>
      <c r="L99" s="28"/>
    </row>
    <row r="100" spans="2:47" s="1" customFormat="1" ht="22.8" customHeight="1">
      <c r="B100" s="28"/>
      <c r="C100" s="109" t="s">
        <v>296</v>
      </c>
      <c r="J100" s="65">
        <f>J147</f>
        <v>0</v>
      </c>
      <c r="L100" s="28"/>
      <c r="AU100" s="13" t="s">
        <v>297</v>
      </c>
    </row>
    <row r="101" spans="2:47" s="8" customFormat="1" ht="24.9" customHeight="1">
      <c r="B101" s="110"/>
      <c r="D101" s="111" t="s">
        <v>298</v>
      </c>
      <c r="E101" s="112"/>
      <c r="F101" s="112"/>
      <c r="G101" s="112"/>
      <c r="H101" s="112"/>
      <c r="I101" s="112"/>
      <c r="J101" s="113">
        <f>J148</f>
        <v>0</v>
      </c>
      <c r="L101" s="110"/>
    </row>
    <row r="102" spans="2:47" s="9" customFormat="1" ht="19.95" customHeight="1">
      <c r="B102" s="114"/>
      <c r="D102" s="115" t="s">
        <v>2630</v>
      </c>
      <c r="E102" s="116"/>
      <c r="F102" s="116"/>
      <c r="G102" s="116"/>
      <c r="H102" s="116"/>
      <c r="I102" s="116"/>
      <c r="J102" s="117">
        <f>J149</f>
        <v>0</v>
      </c>
      <c r="L102" s="114"/>
    </row>
    <row r="103" spans="2:47" s="9" customFormat="1" ht="19.95" customHeight="1">
      <c r="B103" s="114"/>
      <c r="D103" s="115" t="s">
        <v>2631</v>
      </c>
      <c r="E103" s="116"/>
      <c r="F103" s="116"/>
      <c r="G103" s="116"/>
      <c r="H103" s="116"/>
      <c r="I103" s="116"/>
      <c r="J103" s="117">
        <f>J157</f>
        <v>0</v>
      </c>
      <c r="L103" s="114"/>
    </row>
    <row r="104" spans="2:47" s="9" customFormat="1" ht="19.95" customHeight="1">
      <c r="B104" s="114"/>
      <c r="D104" s="115" t="s">
        <v>2632</v>
      </c>
      <c r="E104" s="116"/>
      <c r="F104" s="116"/>
      <c r="G104" s="116"/>
      <c r="H104" s="116"/>
      <c r="I104" s="116"/>
      <c r="J104" s="117">
        <f>J181</f>
        <v>0</v>
      </c>
      <c r="L104" s="114"/>
    </row>
    <row r="105" spans="2:47" s="9" customFormat="1" ht="19.95" customHeight="1">
      <c r="B105" s="114"/>
      <c r="D105" s="115" t="s">
        <v>2633</v>
      </c>
      <c r="E105" s="116"/>
      <c r="F105" s="116"/>
      <c r="G105" s="116"/>
      <c r="H105" s="116"/>
      <c r="I105" s="116"/>
      <c r="J105" s="117">
        <f>J191</f>
        <v>0</v>
      </c>
      <c r="L105" s="114"/>
    </row>
    <row r="106" spans="2:47" s="9" customFormat="1" ht="19.95" customHeight="1">
      <c r="B106" s="114"/>
      <c r="D106" s="115" t="s">
        <v>2634</v>
      </c>
      <c r="E106" s="116"/>
      <c r="F106" s="116"/>
      <c r="G106" s="116"/>
      <c r="H106" s="116"/>
      <c r="I106" s="116"/>
      <c r="J106" s="117">
        <f>J199</f>
        <v>0</v>
      </c>
      <c r="L106" s="114"/>
    </row>
    <row r="107" spans="2:47" s="9" customFormat="1" ht="19.95" customHeight="1">
      <c r="B107" s="114"/>
      <c r="D107" s="115" t="s">
        <v>2746</v>
      </c>
      <c r="E107" s="116"/>
      <c r="F107" s="116"/>
      <c r="G107" s="116"/>
      <c r="H107" s="116"/>
      <c r="I107" s="116"/>
      <c r="J107" s="117">
        <f>J201</f>
        <v>0</v>
      </c>
      <c r="L107" s="114"/>
    </row>
    <row r="108" spans="2:47" s="9" customFormat="1" ht="19.95" customHeight="1">
      <c r="B108" s="114"/>
      <c r="D108" s="115" t="s">
        <v>2635</v>
      </c>
      <c r="E108" s="116"/>
      <c r="F108" s="116"/>
      <c r="G108" s="116"/>
      <c r="H108" s="116"/>
      <c r="I108" s="116"/>
      <c r="J108" s="117">
        <f>J231</f>
        <v>0</v>
      </c>
      <c r="L108" s="114"/>
    </row>
    <row r="109" spans="2:47" s="9" customFormat="1" ht="19.95" customHeight="1">
      <c r="B109" s="114"/>
      <c r="D109" s="115" t="s">
        <v>2636</v>
      </c>
      <c r="E109" s="116"/>
      <c r="F109" s="116"/>
      <c r="G109" s="116"/>
      <c r="H109" s="116"/>
      <c r="I109" s="116"/>
      <c r="J109" s="117">
        <f>J252</f>
        <v>0</v>
      </c>
      <c r="L109" s="114"/>
    </row>
    <row r="110" spans="2:47" s="8" customFormat="1" ht="24.9" customHeight="1">
      <c r="B110" s="110"/>
      <c r="D110" s="111" t="s">
        <v>2316</v>
      </c>
      <c r="E110" s="112"/>
      <c r="F110" s="112"/>
      <c r="G110" s="112"/>
      <c r="H110" s="112"/>
      <c r="I110" s="112"/>
      <c r="J110" s="113">
        <f>J254</f>
        <v>0</v>
      </c>
      <c r="L110" s="110"/>
    </row>
    <row r="111" spans="2:47" s="9" customFormat="1" ht="19.95" customHeight="1">
      <c r="B111" s="114"/>
      <c r="D111" s="115" t="s">
        <v>2747</v>
      </c>
      <c r="E111" s="116"/>
      <c r="F111" s="116"/>
      <c r="G111" s="116"/>
      <c r="H111" s="116"/>
      <c r="I111" s="116"/>
      <c r="J111" s="117">
        <f>J255</f>
        <v>0</v>
      </c>
      <c r="L111" s="114"/>
    </row>
    <row r="112" spans="2:47" s="9" customFormat="1" ht="19.95" customHeight="1">
      <c r="B112" s="114"/>
      <c r="D112" s="115" t="s">
        <v>2886</v>
      </c>
      <c r="E112" s="116"/>
      <c r="F112" s="116"/>
      <c r="G112" s="116"/>
      <c r="H112" s="116"/>
      <c r="I112" s="116"/>
      <c r="J112" s="117">
        <f>J277</f>
        <v>0</v>
      </c>
      <c r="L112" s="114"/>
    </row>
    <row r="113" spans="2:12" s="9" customFormat="1" ht="19.95" customHeight="1">
      <c r="B113" s="114"/>
      <c r="D113" s="115" t="s">
        <v>2317</v>
      </c>
      <c r="E113" s="116"/>
      <c r="F113" s="116"/>
      <c r="G113" s="116"/>
      <c r="H113" s="116"/>
      <c r="I113" s="116"/>
      <c r="J113" s="117">
        <f>J307</f>
        <v>0</v>
      </c>
      <c r="L113" s="114"/>
    </row>
    <row r="114" spans="2:12" s="9" customFormat="1" ht="19.95" customHeight="1">
      <c r="B114" s="114"/>
      <c r="D114" s="115" t="s">
        <v>2887</v>
      </c>
      <c r="E114" s="116"/>
      <c r="F114" s="116"/>
      <c r="G114" s="116"/>
      <c r="H114" s="116"/>
      <c r="I114" s="116"/>
      <c r="J114" s="117">
        <f>J327</f>
        <v>0</v>
      </c>
      <c r="L114" s="114"/>
    </row>
    <row r="115" spans="2:12" s="9" customFormat="1" ht="19.95" customHeight="1">
      <c r="B115" s="114"/>
      <c r="D115" s="115" t="s">
        <v>2749</v>
      </c>
      <c r="E115" s="116"/>
      <c r="F115" s="116"/>
      <c r="G115" s="116"/>
      <c r="H115" s="116"/>
      <c r="I115" s="116"/>
      <c r="J115" s="117">
        <f>J336</f>
        <v>0</v>
      </c>
      <c r="L115" s="114"/>
    </row>
    <row r="116" spans="2:12" s="9" customFormat="1" ht="19.95" customHeight="1">
      <c r="B116" s="114"/>
      <c r="D116" s="115" t="s">
        <v>2750</v>
      </c>
      <c r="E116" s="116"/>
      <c r="F116" s="116"/>
      <c r="G116" s="116"/>
      <c r="H116" s="116"/>
      <c r="I116" s="116"/>
      <c r="J116" s="117">
        <f>J340</f>
        <v>0</v>
      </c>
      <c r="L116" s="114"/>
    </row>
    <row r="117" spans="2:12" s="9" customFormat="1" ht="19.95" customHeight="1">
      <c r="B117" s="114"/>
      <c r="D117" s="115" t="s">
        <v>4180</v>
      </c>
      <c r="E117" s="116"/>
      <c r="F117" s="116"/>
      <c r="G117" s="116"/>
      <c r="H117" s="116"/>
      <c r="I117" s="116"/>
      <c r="J117" s="117">
        <f>J353</f>
        <v>0</v>
      </c>
      <c r="L117" s="114"/>
    </row>
    <row r="118" spans="2:12" s="9" customFormat="1" ht="19.95" customHeight="1">
      <c r="B118" s="114"/>
      <c r="D118" s="115" t="s">
        <v>4181</v>
      </c>
      <c r="E118" s="116"/>
      <c r="F118" s="116"/>
      <c r="G118" s="116"/>
      <c r="H118" s="116"/>
      <c r="I118" s="116"/>
      <c r="J118" s="117">
        <f>J359</f>
        <v>0</v>
      </c>
      <c r="L118" s="114"/>
    </row>
    <row r="119" spans="2:12" s="9" customFormat="1" ht="19.95" customHeight="1">
      <c r="B119" s="114"/>
      <c r="D119" s="115" t="s">
        <v>2891</v>
      </c>
      <c r="E119" s="116"/>
      <c r="F119" s="116"/>
      <c r="G119" s="116"/>
      <c r="H119" s="116"/>
      <c r="I119" s="116"/>
      <c r="J119" s="117">
        <f>J362</f>
        <v>0</v>
      </c>
      <c r="L119" s="114"/>
    </row>
    <row r="120" spans="2:12" s="9" customFormat="1" ht="19.95" customHeight="1">
      <c r="B120" s="114"/>
      <c r="D120" s="115" t="s">
        <v>4182</v>
      </c>
      <c r="E120" s="116"/>
      <c r="F120" s="116"/>
      <c r="G120" s="116"/>
      <c r="H120" s="116"/>
      <c r="I120" s="116"/>
      <c r="J120" s="117">
        <f>J370</f>
        <v>0</v>
      </c>
      <c r="L120" s="114"/>
    </row>
    <row r="121" spans="2:12" s="8" customFormat="1" ht="24.9" hidden="1" customHeight="1">
      <c r="B121" s="110"/>
      <c r="D121" s="111" t="s">
        <v>689</v>
      </c>
      <c r="E121" s="112"/>
      <c r="F121" s="112"/>
      <c r="G121" s="112"/>
      <c r="H121" s="112"/>
      <c r="I121" s="112"/>
      <c r="J121" s="113">
        <f>J375</f>
        <v>0</v>
      </c>
      <c r="L121" s="110"/>
    </row>
    <row r="122" spans="2:12" s="8" customFormat="1" ht="24.9" hidden="1" customHeight="1">
      <c r="B122" s="110"/>
      <c r="D122" s="111" t="s">
        <v>4183</v>
      </c>
      <c r="E122" s="112"/>
      <c r="F122" s="112"/>
      <c r="G122" s="112"/>
      <c r="H122" s="112"/>
      <c r="I122" s="112"/>
      <c r="J122" s="113">
        <f>J377</f>
        <v>0</v>
      </c>
      <c r="L122" s="110"/>
    </row>
    <row r="123" spans="2:12" s="9" customFormat="1" ht="19.95" hidden="1" customHeight="1">
      <c r="B123" s="114"/>
      <c r="D123" s="115" t="s">
        <v>4184</v>
      </c>
      <c r="E123" s="116"/>
      <c r="F123" s="116"/>
      <c r="G123" s="116"/>
      <c r="H123" s="116"/>
      <c r="I123" s="116"/>
      <c r="J123" s="117">
        <f>J378</f>
        <v>0</v>
      </c>
      <c r="L123" s="114"/>
    </row>
    <row r="124" spans="2:12" s="1" customFormat="1" ht="21.75" customHeight="1">
      <c r="B124" s="28"/>
      <c r="L124" s="28"/>
    </row>
    <row r="125" spans="2:12" s="1" customFormat="1" ht="6.9" customHeight="1">
      <c r="B125" s="43"/>
      <c r="C125" s="44"/>
      <c r="D125" s="44"/>
      <c r="E125" s="44"/>
      <c r="F125" s="44"/>
      <c r="G125" s="44"/>
      <c r="H125" s="44"/>
      <c r="I125" s="44"/>
      <c r="J125" s="44"/>
      <c r="K125" s="44"/>
      <c r="L125" s="28"/>
    </row>
    <row r="129" spans="2:12" s="1" customFormat="1" ht="6.9" customHeight="1">
      <c r="B129" s="45"/>
      <c r="C129" s="46"/>
      <c r="D129" s="46"/>
      <c r="E129" s="46"/>
      <c r="F129" s="46"/>
      <c r="G129" s="46"/>
      <c r="H129" s="46"/>
      <c r="I129" s="46"/>
      <c r="J129" s="46"/>
      <c r="K129" s="46"/>
      <c r="L129" s="28"/>
    </row>
    <row r="130" spans="2:12" s="1" customFormat="1" ht="24.9" customHeight="1">
      <c r="B130" s="28"/>
      <c r="C130" s="17" t="s">
        <v>303</v>
      </c>
      <c r="L130" s="28"/>
    </row>
    <row r="131" spans="2:12" s="1" customFormat="1" ht="6.9" customHeight="1">
      <c r="B131" s="28"/>
      <c r="L131" s="28"/>
    </row>
    <row r="132" spans="2:12" s="1" customFormat="1" ht="12" customHeight="1">
      <c r="B132" s="28"/>
      <c r="C132" s="23" t="s">
        <v>15</v>
      </c>
      <c r="L132" s="28"/>
    </row>
    <row r="133" spans="2:12" s="1" customFormat="1" ht="16.5" customHeight="1">
      <c r="B133" s="28"/>
      <c r="E133" s="226" t="str">
        <f>E7</f>
        <v>Archeoskanzen Bojná</v>
      </c>
      <c r="F133" s="227"/>
      <c r="G133" s="227"/>
      <c r="H133" s="227"/>
      <c r="L133" s="28"/>
    </row>
    <row r="134" spans="2:12" ht="12" customHeight="1">
      <c r="B134" s="16"/>
      <c r="C134" s="23" t="s">
        <v>287</v>
      </c>
      <c r="L134" s="16"/>
    </row>
    <row r="135" spans="2:12" ht="16.5" customHeight="1">
      <c r="B135" s="16"/>
      <c r="E135" s="226" t="s">
        <v>4177</v>
      </c>
      <c r="F135" s="183"/>
      <c r="G135" s="183"/>
      <c r="H135" s="183"/>
      <c r="L135" s="16"/>
    </row>
    <row r="136" spans="2:12" ht="12" customHeight="1">
      <c r="B136" s="16"/>
      <c r="C136" s="23" t="s">
        <v>289</v>
      </c>
      <c r="L136" s="16"/>
    </row>
    <row r="137" spans="2:12" s="1" customFormat="1" ht="16.5" customHeight="1">
      <c r="B137" s="28"/>
      <c r="E137" s="221" t="s">
        <v>4178</v>
      </c>
      <c r="F137" s="228"/>
      <c r="G137" s="228"/>
      <c r="H137" s="228"/>
      <c r="L137" s="28"/>
    </row>
    <row r="138" spans="2:12" s="1" customFormat="1" ht="12" customHeight="1">
      <c r="B138" s="28"/>
      <c r="C138" s="23" t="s">
        <v>291</v>
      </c>
      <c r="L138" s="28"/>
    </row>
    <row r="139" spans="2:12" s="1" customFormat="1" ht="16.5" customHeight="1">
      <c r="B139" s="28"/>
      <c r="E139" s="208" t="str">
        <f>E13</f>
        <v>SO-5.1.1_AA - Architektonicko stavebné riešenie, statika</v>
      </c>
      <c r="F139" s="228"/>
      <c r="G139" s="228"/>
      <c r="H139" s="228"/>
      <c r="L139" s="28"/>
    </row>
    <row r="140" spans="2:12" s="1" customFormat="1" ht="6.9" customHeight="1">
      <c r="B140" s="28"/>
      <c r="L140" s="28"/>
    </row>
    <row r="141" spans="2:12" s="1" customFormat="1" ht="12" customHeight="1">
      <c r="B141" s="28"/>
      <c r="C141" s="23" t="s">
        <v>19</v>
      </c>
      <c r="F141" s="21" t="str">
        <f>F16</f>
        <v>okrajová časť obce Bojná</v>
      </c>
      <c r="I141" s="23" t="s">
        <v>21</v>
      </c>
      <c r="J141" s="51" t="str">
        <f>IF(J16="","",J16)</f>
        <v>19. 6. 2024</v>
      </c>
      <c r="L141" s="28"/>
    </row>
    <row r="142" spans="2:12" s="1" customFormat="1" ht="6.9" customHeight="1">
      <c r="B142" s="28"/>
      <c r="L142" s="28"/>
    </row>
    <row r="143" spans="2:12" s="1" customFormat="1" ht="40.049999999999997" customHeight="1">
      <c r="B143" s="28"/>
      <c r="C143" s="23" t="s">
        <v>23</v>
      </c>
      <c r="F143" s="21" t="str">
        <f>E19</f>
        <v>Obec Bojná, 201 Bojná, 956 01 Bojná</v>
      </c>
      <c r="I143" s="23" t="s">
        <v>29</v>
      </c>
      <c r="J143" s="26" t="str">
        <f>E25</f>
        <v>Projekt design s.r.o., Brezová 89/1B, Tovarníky</v>
      </c>
      <c r="L143" s="28"/>
    </row>
    <row r="144" spans="2:12" s="1" customFormat="1" ht="40.049999999999997" customHeight="1">
      <c r="B144" s="28"/>
      <c r="C144" s="23" t="s">
        <v>27</v>
      </c>
      <c r="F144" s="21" t="str">
        <f>IF(E22="","",E22)</f>
        <v>Vyplň údaj</v>
      </c>
      <c r="I144" s="23" t="s">
        <v>32</v>
      </c>
      <c r="J144" s="26" t="str">
        <f>E28</f>
        <v>Projekt design s.r.o., Brezová 89/1B, Tovarníky</v>
      </c>
      <c r="L144" s="28"/>
    </row>
    <row r="145" spans="2:65" s="1" customFormat="1" ht="10.35" customHeight="1">
      <c r="B145" s="28"/>
      <c r="L145" s="28"/>
    </row>
    <row r="146" spans="2:65" s="10" customFormat="1" ht="29.25" customHeight="1">
      <c r="B146" s="118"/>
      <c r="C146" s="119" t="s">
        <v>304</v>
      </c>
      <c r="D146" s="120" t="s">
        <v>60</v>
      </c>
      <c r="E146" s="120" t="s">
        <v>56</v>
      </c>
      <c r="F146" s="120" t="s">
        <v>7531</v>
      </c>
      <c r="G146" s="120" t="s">
        <v>305</v>
      </c>
      <c r="H146" s="120" t="s">
        <v>306</v>
      </c>
      <c r="I146" s="120" t="s">
        <v>307</v>
      </c>
      <c r="J146" s="121" t="s">
        <v>295</v>
      </c>
      <c r="K146" s="122" t="s">
        <v>308</v>
      </c>
      <c r="L146" s="118"/>
      <c r="M146" s="58" t="s">
        <v>1</v>
      </c>
      <c r="N146" s="59" t="s">
        <v>39</v>
      </c>
      <c r="O146" s="59" t="s">
        <v>309</v>
      </c>
      <c r="P146" s="59" t="s">
        <v>310</v>
      </c>
      <c r="Q146" s="59" t="s">
        <v>311</v>
      </c>
      <c r="R146" s="59" t="s">
        <v>312</v>
      </c>
      <c r="S146" s="59" t="s">
        <v>313</v>
      </c>
      <c r="T146" s="60" t="s">
        <v>314</v>
      </c>
    </row>
    <row r="147" spans="2:65" s="1" customFormat="1" ht="22.8" customHeight="1">
      <c r="B147" s="28"/>
      <c r="C147" s="63" t="s">
        <v>296</v>
      </c>
      <c r="J147" s="123">
        <f>BK147</f>
        <v>0</v>
      </c>
      <c r="L147" s="28"/>
      <c r="M147" s="61"/>
      <c r="N147" s="52"/>
      <c r="O147" s="52"/>
      <c r="P147" s="124">
        <f>P148+P254+P375+P377</f>
        <v>0</v>
      </c>
      <c r="Q147" s="52"/>
      <c r="R147" s="124">
        <f>R148+R254+R375+R377</f>
        <v>1913.5821802394005</v>
      </c>
      <c r="S147" s="52"/>
      <c r="T147" s="125">
        <f>T148+T254+T375+T377</f>
        <v>0</v>
      </c>
      <c r="AT147" s="13" t="s">
        <v>74</v>
      </c>
      <c r="AU147" s="13" t="s">
        <v>297</v>
      </c>
      <c r="BK147" s="126">
        <f>BK148+BK254+BK375+BK377</f>
        <v>0</v>
      </c>
    </row>
    <row r="148" spans="2:65" s="11" customFormat="1" ht="25.95" customHeight="1">
      <c r="B148" s="127"/>
      <c r="D148" s="128" t="s">
        <v>74</v>
      </c>
      <c r="E148" s="129" t="s">
        <v>315</v>
      </c>
      <c r="F148" s="129" t="s">
        <v>316</v>
      </c>
      <c r="I148" s="130"/>
      <c r="J148" s="131">
        <f>BK148</f>
        <v>0</v>
      </c>
      <c r="L148" s="127"/>
      <c r="M148" s="132"/>
      <c r="P148" s="133">
        <f>P149+P157+P181+P191+P199+P201+P231+P252</f>
        <v>0</v>
      </c>
      <c r="R148" s="133">
        <f>R149+R157+R181+R191+R199+R201+R231+R252</f>
        <v>1890.5099587323805</v>
      </c>
      <c r="T148" s="134">
        <f>T149+T157+T181+T191+T199+T201+T231+T252</f>
        <v>0</v>
      </c>
      <c r="AR148" s="128" t="s">
        <v>82</v>
      </c>
      <c r="AT148" s="135" t="s">
        <v>74</v>
      </c>
      <c r="AU148" s="135" t="s">
        <v>75</v>
      </c>
      <c r="AY148" s="128" t="s">
        <v>317</v>
      </c>
      <c r="BK148" s="136">
        <f>BK149+BK157+BK181+BK191+BK199+BK201+BK231+BK252</f>
        <v>0</v>
      </c>
    </row>
    <row r="149" spans="2:65" s="11" customFormat="1" ht="22.8" customHeight="1">
      <c r="B149" s="127"/>
      <c r="D149" s="128" t="s">
        <v>74</v>
      </c>
      <c r="E149" s="137" t="s">
        <v>82</v>
      </c>
      <c r="F149" s="137" t="s">
        <v>2637</v>
      </c>
      <c r="I149" s="130"/>
      <c r="J149" s="138">
        <f>BK149</f>
        <v>0</v>
      </c>
      <c r="L149" s="127"/>
      <c r="M149" s="132"/>
      <c r="P149" s="133">
        <f>SUM(P150:P156)</f>
        <v>0</v>
      </c>
      <c r="R149" s="133">
        <f>SUM(R150:R156)</f>
        <v>0</v>
      </c>
      <c r="T149" s="134">
        <f>SUM(T150:T156)</f>
        <v>0</v>
      </c>
      <c r="AR149" s="128" t="s">
        <v>82</v>
      </c>
      <c r="AT149" s="135" t="s">
        <v>74</v>
      </c>
      <c r="AU149" s="135" t="s">
        <v>82</v>
      </c>
      <c r="AY149" s="128" t="s">
        <v>317</v>
      </c>
      <c r="BK149" s="136">
        <f>SUM(BK150:BK156)</f>
        <v>0</v>
      </c>
    </row>
    <row r="150" spans="2:65" s="1" customFormat="1" ht="33" customHeight="1">
      <c r="B150" s="139"/>
      <c r="C150" s="140" t="s">
        <v>82</v>
      </c>
      <c r="D150" s="140" t="s">
        <v>319</v>
      </c>
      <c r="E150" s="141" t="s">
        <v>4185</v>
      </c>
      <c r="F150" s="142" t="s">
        <v>4186</v>
      </c>
      <c r="G150" s="143" t="s">
        <v>322</v>
      </c>
      <c r="H150" s="144">
        <v>124</v>
      </c>
      <c r="I150" s="145"/>
      <c r="J150" s="146">
        <f t="shared" ref="J150:J156" si="0">ROUND(I150*H150,2)</f>
        <v>0</v>
      </c>
      <c r="K150" s="147"/>
      <c r="L150" s="28"/>
      <c r="M150" s="148" t="s">
        <v>1</v>
      </c>
      <c r="N150" s="149" t="s">
        <v>41</v>
      </c>
      <c r="P150" s="150">
        <f t="shared" ref="P150:P156" si="1">O150*H150</f>
        <v>0</v>
      </c>
      <c r="Q150" s="150">
        <v>0</v>
      </c>
      <c r="R150" s="150">
        <f t="shared" ref="R150:R156" si="2">Q150*H150</f>
        <v>0</v>
      </c>
      <c r="S150" s="150">
        <v>0</v>
      </c>
      <c r="T150" s="151">
        <f t="shared" ref="T150:T156" si="3">S150*H150</f>
        <v>0</v>
      </c>
      <c r="AR150" s="152" t="s">
        <v>259</v>
      </c>
      <c r="AT150" s="152" t="s">
        <v>319</v>
      </c>
      <c r="AU150" s="152" t="s">
        <v>87</v>
      </c>
      <c r="AY150" s="13" t="s">
        <v>317</v>
      </c>
      <c r="BE150" s="153">
        <f t="shared" ref="BE150:BE156" si="4">IF(N150="základná",J150,0)</f>
        <v>0</v>
      </c>
      <c r="BF150" s="153">
        <f t="shared" ref="BF150:BF156" si="5">IF(N150="znížená",J150,0)</f>
        <v>0</v>
      </c>
      <c r="BG150" s="153">
        <f t="shared" ref="BG150:BG156" si="6">IF(N150="zákl. prenesená",J150,0)</f>
        <v>0</v>
      </c>
      <c r="BH150" s="153">
        <f t="shared" ref="BH150:BH156" si="7">IF(N150="zníž. prenesená",J150,0)</f>
        <v>0</v>
      </c>
      <c r="BI150" s="153">
        <f t="shared" ref="BI150:BI156" si="8">IF(N150="nulová",J150,0)</f>
        <v>0</v>
      </c>
      <c r="BJ150" s="13" t="s">
        <v>87</v>
      </c>
      <c r="BK150" s="153">
        <f t="shared" ref="BK150:BK156" si="9">ROUND(I150*H150,2)</f>
        <v>0</v>
      </c>
      <c r="BL150" s="13" t="s">
        <v>259</v>
      </c>
      <c r="BM150" s="152" t="s">
        <v>4187</v>
      </c>
    </row>
    <row r="151" spans="2:65" s="1" customFormat="1" ht="21.75" customHeight="1">
      <c r="B151" s="139"/>
      <c r="C151" s="140" t="s">
        <v>87</v>
      </c>
      <c r="D151" s="140" t="s">
        <v>319</v>
      </c>
      <c r="E151" s="141" t="s">
        <v>2894</v>
      </c>
      <c r="F151" s="142" t="s">
        <v>2895</v>
      </c>
      <c r="G151" s="143" t="s">
        <v>322</v>
      </c>
      <c r="H151" s="144">
        <v>534.471</v>
      </c>
      <c r="I151" s="145"/>
      <c r="J151" s="146">
        <f t="shared" si="0"/>
        <v>0</v>
      </c>
      <c r="K151" s="147"/>
      <c r="L151" s="28"/>
      <c r="M151" s="148" t="s">
        <v>1</v>
      </c>
      <c r="N151" s="149" t="s">
        <v>41</v>
      </c>
      <c r="P151" s="150">
        <f t="shared" si="1"/>
        <v>0</v>
      </c>
      <c r="Q151" s="150">
        <v>0</v>
      </c>
      <c r="R151" s="150">
        <f t="shared" si="2"/>
        <v>0</v>
      </c>
      <c r="S151" s="150">
        <v>0</v>
      </c>
      <c r="T151" s="151">
        <f t="shared" si="3"/>
        <v>0</v>
      </c>
      <c r="AR151" s="152" t="s">
        <v>259</v>
      </c>
      <c r="AT151" s="152" t="s">
        <v>319</v>
      </c>
      <c r="AU151" s="152" t="s">
        <v>87</v>
      </c>
      <c r="AY151" s="13" t="s">
        <v>317</v>
      </c>
      <c r="BE151" s="153">
        <f t="shared" si="4"/>
        <v>0</v>
      </c>
      <c r="BF151" s="153">
        <f t="shared" si="5"/>
        <v>0</v>
      </c>
      <c r="BG151" s="153">
        <f t="shared" si="6"/>
        <v>0</v>
      </c>
      <c r="BH151" s="153">
        <f t="shared" si="7"/>
        <v>0</v>
      </c>
      <c r="BI151" s="153">
        <f t="shared" si="8"/>
        <v>0</v>
      </c>
      <c r="BJ151" s="13" t="s">
        <v>87</v>
      </c>
      <c r="BK151" s="153">
        <f t="shared" si="9"/>
        <v>0</v>
      </c>
      <c r="BL151" s="13" t="s">
        <v>259</v>
      </c>
      <c r="BM151" s="152" t="s">
        <v>4188</v>
      </c>
    </row>
    <row r="152" spans="2:65" s="1" customFormat="1" ht="24.15" customHeight="1">
      <c r="B152" s="139"/>
      <c r="C152" s="140" t="s">
        <v>92</v>
      </c>
      <c r="D152" s="140" t="s">
        <v>319</v>
      </c>
      <c r="E152" s="141" t="s">
        <v>2644</v>
      </c>
      <c r="F152" s="142" t="s">
        <v>2645</v>
      </c>
      <c r="G152" s="143" t="s">
        <v>322</v>
      </c>
      <c r="H152" s="144">
        <v>160.34100000000001</v>
      </c>
      <c r="I152" s="145"/>
      <c r="J152" s="146">
        <f t="shared" si="0"/>
        <v>0</v>
      </c>
      <c r="K152" s="147"/>
      <c r="L152" s="28"/>
      <c r="M152" s="148" t="s">
        <v>1</v>
      </c>
      <c r="N152" s="149" t="s">
        <v>41</v>
      </c>
      <c r="P152" s="150">
        <f t="shared" si="1"/>
        <v>0</v>
      </c>
      <c r="Q152" s="150">
        <v>0</v>
      </c>
      <c r="R152" s="150">
        <f t="shared" si="2"/>
        <v>0</v>
      </c>
      <c r="S152" s="150">
        <v>0</v>
      </c>
      <c r="T152" s="151">
        <f t="shared" si="3"/>
        <v>0</v>
      </c>
      <c r="AR152" s="152" t="s">
        <v>259</v>
      </c>
      <c r="AT152" s="152" t="s">
        <v>319</v>
      </c>
      <c r="AU152" s="152" t="s">
        <v>87</v>
      </c>
      <c r="AY152" s="13" t="s">
        <v>317</v>
      </c>
      <c r="BE152" s="153">
        <f t="shared" si="4"/>
        <v>0</v>
      </c>
      <c r="BF152" s="153">
        <f t="shared" si="5"/>
        <v>0</v>
      </c>
      <c r="BG152" s="153">
        <f t="shared" si="6"/>
        <v>0</v>
      </c>
      <c r="BH152" s="153">
        <f t="shared" si="7"/>
        <v>0</v>
      </c>
      <c r="BI152" s="153">
        <f t="shared" si="8"/>
        <v>0</v>
      </c>
      <c r="BJ152" s="13" t="s">
        <v>87</v>
      </c>
      <c r="BK152" s="153">
        <f t="shared" si="9"/>
        <v>0</v>
      </c>
      <c r="BL152" s="13" t="s">
        <v>259</v>
      </c>
      <c r="BM152" s="152" t="s">
        <v>4189</v>
      </c>
    </row>
    <row r="153" spans="2:65" s="1" customFormat="1" ht="24.15" customHeight="1">
      <c r="B153" s="139"/>
      <c r="C153" s="140" t="s">
        <v>259</v>
      </c>
      <c r="D153" s="140" t="s">
        <v>319</v>
      </c>
      <c r="E153" s="141" t="s">
        <v>4190</v>
      </c>
      <c r="F153" s="142" t="s">
        <v>4191</v>
      </c>
      <c r="G153" s="143" t="s">
        <v>322</v>
      </c>
      <c r="H153" s="144">
        <v>534.471</v>
      </c>
      <c r="I153" s="145"/>
      <c r="J153" s="146">
        <f t="shared" si="0"/>
        <v>0</v>
      </c>
      <c r="K153" s="147"/>
      <c r="L153" s="28"/>
      <c r="M153" s="148" t="s">
        <v>1</v>
      </c>
      <c r="N153" s="149" t="s">
        <v>41</v>
      </c>
      <c r="P153" s="150">
        <f t="shared" si="1"/>
        <v>0</v>
      </c>
      <c r="Q153" s="150">
        <v>0</v>
      </c>
      <c r="R153" s="150">
        <f t="shared" si="2"/>
        <v>0</v>
      </c>
      <c r="S153" s="150">
        <v>0</v>
      </c>
      <c r="T153" s="151">
        <f t="shared" si="3"/>
        <v>0</v>
      </c>
      <c r="AR153" s="152" t="s">
        <v>259</v>
      </c>
      <c r="AT153" s="152" t="s">
        <v>319</v>
      </c>
      <c r="AU153" s="152" t="s">
        <v>87</v>
      </c>
      <c r="AY153" s="13" t="s">
        <v>317</v>
      </c>
      <c r="BE153" s="153">
        <f t="shared" si="4"/>
        <v>0</v>
      </c>
      <c r="BF153" s="153">
        <f t="shared" si="5"/>
        <v>0</v>
      </c>
      <c r="BG153" s="153">
        <f t="shared" si="6"/>
        <v>0</v>
      </c>
      <c r="BH153" s="153">
        <f t="shared" si="7"/>
        <v>0</v>
      </c>
      <c r="BI153" s="153">
        <f t="shared" si="8"/>
        <v>0</v>
      </c>
      <c r="BJ153" s="13" t="s">
        <v>87</v>
      </c>
      <c r="BK153" s="153">
        <f t="shared" si="9"/>
        <v>0</v>
      </c>
      <c r="BL153" s="13" t="s">
        <v>259</v>
      </c>
      <c r="BM153" s="152" t="s">
        <v>4192</v>
      </c>
    </row>
    <row r="154" spans="2:65" s="1" customFormat="1" ht="33" customHeight="1">
      <c r="B154" s="139"/>
      <c r="C154" s="140" t="s">
        <v>262</v>
      </c>
      <c r="D154" s="140" t="s">
        <v>319</v>
      </c>
      <c r="E154" s="141" t="s">
        <v>4193</v>
      </c>
      <c r="F154" s="142" t="s">
        <v>4194</v>
      </c>
      <c r="G154" s="143" t="s">
        <v>322</v>
      </c>
      <c r="H154" s="144">
        <v>91.528999999999996</v>
      </c>
      <c r="I154" s="145"/>
      <c r="J154" s="146">
        <f t="shared" si="0"/>
        <v>0</v>
      </c>
      <c r="K154" s="147"/>
      <c r="L154" s="28"/>
      <c r="M154" s="148" t="s">
        <v>1</v>
      </c>
      <c r="N154" s="149" t="s">
        <v>41</v>
      </c>
      <c r="P154" s="150">
        <f t="shared" si="1"/>
        <v>0</v>
      </c>
      <c r="Q154" s="150">
        <v>0</v>
      </c>
      <c r="R154" s="150">
        <f t="shared" si="2"/>
        <v>0</v>
      </c>
      <c r="S154" s="150">
        <v>0</v>
      </c>
      <c r="T154" s="151">
        <f t="shared" si="3"/>
        <v>0</v>
      </c>
      <c r="AR154" s="152" t="s">
        <v>259</v>
      </c>
      <c r="AT154" s="152" t="s">
        <v>319</v>
      </c>
      <c r="AU154" s="152" t="s">
        <v>87</v>
      </c>
      <c r="AY154" s="13" t="s">
        <v>317</v>
      </c>
      <c r="BE154" s="153">
        <f t="shared" si="4"/>
        <v>0</v>
      </c>
      <c r="BF154" s="153">
        <f t="shared" si="5"/>
        <v>0</v>
      </c>
      <c r="BG154" s="153">
        <f t="shared" si="6"/>
        <v>0</v>
      </c>
      <c r="BH154" s="153">
        <f t="shared" si="7"/>
        <v>0</v>
      </c>
      <c r="BI154" s="153">
        <f t="shared" si="8"/>
        <v>0</v>
      </c>
      <c r="BJ154" s="13" t="s">
        <v>87</v>
      </c>
      <c r="BK154" s="153">
        <f t="shared" si="9"/>
        <v>0</v>
      </c>
      <c r="BL154" s="13" t="s">
        <v>259</v>
      </c>
      <c r="BM154" s="152" t="s">
        <v>4195</v>
      </c>
    </row>
    <row r="155" spans="2:65" s="1" customFormat="1" ht="24.15" customHeight="1">
      <c r="B155" s="139"/>
      <c r="C155" s="140" t="s">
        <v>265</v>
      </c>
      <c r="D155" s="140" t="s">
        <v>319</v>
      </c>
      <c r="E155" s="141" t="s">
        <v>4196</v>
      </c>
      <c r="F155" s="142" t="s">
        <v>4197</v>
      </c>
      <c r="G155" s="143" t="s">
        <v>322</v>
      </c>
      <c r="H155" s="144">
        <v>874</v>
      </c>
      <c r="I155" s="145"/>
      <c r="J155" s="146">
        <f t="shared" si="0"/>
        <v>0</v>
      </c>
      <c r="K155" s="147"/>
      <c r="L155" s="28"/>
      <c r="M155" s="148" t="s">
        <v>1</v>
      </c>
      <c r="N155" s="149" t="s">
        <v>41</v>
      </c>
      <c r="P155" s="150">
        <f t="shared" si="1"/>
        <v>0</v>
      </c>
      <c r="Q155" s="150">
        <v>0</v>
      </c>
      <c r="R155" s="150">
        <f t="shared" si="2"/>
        <v>0</v>
      </c>
      <c r="S155" s="150">
        <v>0</v>
      </c>
      <c r="T155" s="151">
        <f t="shared" si="3"/>
        <v>0</v>
      </c>
      <c r="AR155" s="152" t="s">
        <v>259</v>
      </c>
      <c r="AT155" s="152" t="s">
        <v>319</v>
      </c>
      <c r="AU155" s="152" t="s">
        <v>87</v>
      </c>
      <c r="AY155" s="13" t="s">
        <v>317</v>
      </c>
      <c r="BE155" s="153">
        <f t="shared" si="4"/>
        <v>0</v>
      </c>
      <c r="BF155" s="153">
        <f t="shared" si="5"/>
        <v>0</v>
      </c>
      <c r="BG155" s="153">
        <f t="shared" si="6"/>
        <v>0</v>
      </c>
      <c r="BH155" s="153">
        <f t="shared" si="7"/>
        <v>0</v>
      </c>
      <c r="BI155" s="153">
        <f t="shared" si="8"/>
        <v>0</v>
      </c>
      <c r="BJ155" s="13" t="s">
        <v>87</v>
      </c>
      <c r="BK155" s="153">
        <f t="shared" si="9"/>
        <v>0</v>
      </c>
      <c r="BL155" s="13" t="s">
        <v>259</v>
      </c>
      <c r="BM155" s="152" t="s">
        <v>4198</v>
      </c>
    </row>
    <row r="156" spans="2:65" s="1" customFormat="1" ht="24.15" customHeight="1">
      <c r="B156" s="139"/>
      <c r="C156" s="140" t="s">
        <v>268</v>
      </c>
      <c r="D156" s="140" t="s">
        <v>319</v>
      </c>
      <c r="E156" s="141" t="s">
        <v>4199</v>
      </c>
      <c r="F156" s="142" t="s">
        <v>4200</v>
      </c>
      <c r="G156" s="143" t="s">
        <v>322</v>
      </c>
      <c r="H156" s="144">
        <v>750</v>
      </c>
      <c r="I156" s="145"/>
      <c r="J156" s="146">
        <f t="shared" si="0"/>
        <v>0</v>
      </c>
      <c r="K156" s="147"/>
      <c r="L156" s="28"/>
      <c r="M156" s="148" t="s">
        <v>1</v>
      </c>
      <c r="N156" s="149" t="s">
        <v>41</v>
      </c>
      <c r="P156" s="150">
        <f t="shared" si="1"/>
        <v>0</v>
      </c>
      <c r="Q156" s="150">
        <v>0</v>
      </c>
      <c r="R156" s="150">
        <f t="shared" si="2"/>
        <v>0</v>
      </c>
      <c r="S156" s="150">
        <v>0</v>
      </c>
      <c r="T156" s="151">
        <f t="shared" si="3"/>
        <v>0</v>
      </c>
      <c r="AR156" s="152" t="s">
        <v>259</v>
      </c>
      <c r="AT156" s="152" t="s">
        <v>319</v>
      </c>
      <c r="AU156" s="152" t="s">
        <v>87</v>
      </c>
      <c r="AY156" s="13" t="s">
        <v>317</v>
      </c>
      <c r="BE156" s="153">
        <f t="shared" si="4"/>
        <v>0</v>
      </c>
      <c r="BF156" s="153">
        <f t="shared" si="5"/>
        <v>0</v>
      </c>
      <c r="BG156" s="153">
        <f t="shared" si="6"/>
        <v>0</v>
      </c>
      <c r="BH156" s="153">
        <f t="shared" si="7"/>
        <v>0</v>
      </c>
      <c r="BI156" s="153">
        <f t="shared" si="8"/>
        <v>0</v>
      </c>
      <c r="BJ156" s="13" t="s">
        <v>87</v>
      </c>
      <c r="BK156" s="153">
        <f t="shared" si="9"/>
        <v>0</v>
      </c>
      <c r="BL156" s="13" t="s">
        <v>259</v>
      </c>
      <c r="BM156" s="152" t="s">
        <v>4201</v>
      </c>
    </row>
    <row r="157" spans="2:65" s="11" customFormat="1" ht="22.8" customHeight="1">
      <c r="B157" s="127"/>
      <c r="D157" s="128" t="s">
        <v>74</v>
      </c>
      <c r="E157" s="137" t="s">
        <v>87</v>
      </c>
      <c r="F157" s="137" t="s">
        <v>2702</v>
      </c>
      <c r="I157" s="130"/>
      <c r="J157" s="138">
        <f>BK157</f>
        <v>0</v>
      </c>
      <c r="L157" s="127"/>
      <c r="M157" s="132"/>
      <c r="P157" s="133">
        <f>SUM(P158:P180)</f>
        <v>0</v>
      </c>
      <c r="R157" s="133">
        <f>SUM(R158:R180)</f>
        <v>1157.2493586300004</v>
      </c>
      <c r="T157" s="134">
        <f>SUM(T158:T180)</f>
        <v>0</v>
      </c>
      <c r="AR157" s="128" t="s">
        <v>82</v>
      </c>
      <c r="AT157" s="135" t="s">
        <v>74</v>
      </c>
      <c r="AU157" s="135" t="s">
        <v>82</v>
      </c>
      <c r="AY157" s="128" t="s">
        <v>317</v>
      </c>
      <c r="BK157" s="136">
        <f>SUM(BK158:BK180)</f>
        <v>0</v>
      </c>
    </row>
    <row r="158" spans="2:65" s="1" customFormat="1" ht="33" customHeight="1">
      <c r="B158" s="139"/>
      <c r="C158" s="140" t="s">
        <v>271</v>
      </c>
      <c r="D158" s="140" t="s">
        <v>319</v>
      </c>
      <c r="E158" s="141" t="s">
        <v>4202</v>
      </c>
      <c r="F158" s="142" t="s">
        <v>4203</v>
      </c>
      <c r="G158" s="143" t="s">
        <v>375</v>
      </c>
      <c r="H158" s="144">
        <v>81.56</v>
      </c>
      <c r="I158" s="145"/>
      <c r="J158" s="146">
        <f t="shared" ref="J158:J180" si="10">ROUND(I158*H158,2)</f>
        <v>0</v>
      </c>
      <c r="K158" s="147"/>
      <c r="L158" s="28"/>
      <c r="M158" s="148" t="s">
        <v>1</v>
      </c>
      <c r="N158" s="149" t="s">
        <v>41</v>
      </c>
      <c r="P158" s="150">
        <f t="shared" ref="P158:P180" si="11">O158*H158</f>
        <v>0</v>
      </c>
      <c r="Q158" s="150">
        <v>1.8000000000000001E-4</v>
      </c>
      <c r="R158" s="150">
        <f t="shared" ref="R158:R180" si="12">Q158*H158</f>
        <v>1.4680800000000001E-2</v>
      </c>
      <c r="S158" s="150">
        <v>0</v>
      </c>
      <c r="T158" s="151">
        <f t="shared" ref="T158:T180" si="13">S158*H158</f>
        <v>0</v>
      </c>
      <c r="AR158" s="152" t="s">
        <v>259</v>
      </c>
      <c r="AT158" s="152" t="s">
        <v>319</v>
      </c>
      <c r="AU158" s="152" t="s">
        <v>87</v>
      </c>
      <c r="AY158" s="13" t="s">
        <v>317</v>
      </c>
      <c r="BE158" s="153">
        <f t="shared" ref="BE158:BE180" si="14">IF(N158="základná",J158,0)</f>
        <v>0</v>
      </c>
      <c r="BF158" s="153">
        <f t="shared" ref="BF158:BF180" si="15">IF(N158="znížená",J158,0)</f>
        <v>0</v>
      </c>
      <c r="BG158" s="153">
        <f t="shared" ref="BG158:BG180" si="16">IF(N158="zákl. prenesená",J158,0)</f>
        <v>0</v>
      </c>
      <c r="BH158" s="153">
        <f t="shared" ref="BH158:BH180" si="17">IF(N158="zníž. prenesená",J158,0)</f>
        <v>0</v>
      </c>
      <c r="BI158" s="153">
        <f t="shared" ref="BI158:BI180" si="18">IF(N158="nulová",J158,0)</f>
        <v>0</v>
      </c>
      <c r="BJ158" s="13" t="s">
        <v>87</v>
      </c>
      <c r="BK158" s="153">
        <f t="shared" ref="BK158:BK180" si="19">ROUND(I158*H158,2)</f>
        <v>0</v>
      </c>
      <c r="BL158" s="13" t="s">
        <v>259</v>
      </c>
      <c r="BM158" s="152" t="s">
        <v>4204</v>
      </c>
    </row>
    <row r="159" spans="2:65" s="1" customFormat="1" ht="16.5" customHeight="1">
      <c r="B159" s="139"/>
      <c r="C159" s="154" t="s">
        <v>274</v>
      </c>
      <c r="D159" s="154" t="s">
        <v>353</v>
      </c>
      <c r="E159" s="155" t="s">
        <v>4205</v>
      </c>
      <c r="F159" s="156" t="s">
        <v>4206</v>
      </c>
      <c r="G159" s="157" t="s">
        <v>375</v>
      </c>
      <c r="H159" s="158">
        <v>83.191000000000003</v>
      </c>
      <c r="I159" s="159"/>
      <c r="J159" s="160">
        <f t="shared" si="10"/>
        <v>0</v>
      </c>
      <c r="K159" s="161"/>
      <c r="L159" s="162"/>
      <c r="M159" s="163" t="s">
        <v>1</v>
      </c>
      <c r="N159" s="164" t="s">
        <v>41</v>
      </c>
      <c r="P159" s="150">
        <f t="shared" si="11"/>
        <v>0</v>
      </c>
      <c r="Q159" s="150">
        <v>2.9999999999999997E-4</v>
      </c>
      <c r="R159" s="150">
        <f t="shared" si="12"/>
        <v>2.4957299999999998E-2</v>
      </c>
      <c r="S159" s="150">
        <v>0</v>
      </c>
      <c r="T159" s="151">
        <f t="shared" si="13"/>
        <v>0</v>
      </c>
      <c r="AR159" s="152" t="s">
        <v>271</v>
      </c>
      <c r="AT159" s="152" t="s">
        <v>353</v>
      </c>
      <c r="AU159" s="152" t="s">
        <v>87</v>
      </c>
      <c r="AY159" s="13" t="s">
        <v>317</v>
      </c>
      <c r="BE159" s="153">
        <f t="shared" si="14"/>
        <v>0</v>
      </c>
      <c r="BF159" s="153">
        <f t="shared" si="15"/>
        <v>0</v>
      </c>
      <c r="BG159" s="153">
        <f t="shared" si="16"/>
        <v>0</v>
      </c>
      <c r="BH159" s="153">
        <f t="shared" si="17"/>
        <v>0</v>
      </c>
      <c r="BI159" s="153">
        <f t="shared" si="18"/>
        <v>0</v>
      </c>
      <c r="BJ159" s="13" t="s">
        <v>87</v>
      </c>
      <c r="BK159" s="153">
        <f t="shared" si="19"/>
        <v>0</v>
      </c>
      <c r="BL159" s="13" t="s">
        <v>259</v>
      </c>
      <c r="BM159" s="152" t="s">
        <v>4207</v>
      </c>
    </row>
    <row r="160" spans="2:65" s="1" customFormat="1" ht="16.5" customHeight="1">
      <c r="B160" s="139"/>
      <c r="C160" s="140" t="s">
        <v>277</v>
      </c>
      <c r="D160" s="140" t="s">
        <v>319</v>
      </c>
      <c r="E160" s="141" t="s">
        <v>4208</v>
      </c>
      <c r="F160" s="142" t="s">
        <v>4209</v>
      </c>
      <c r="G160" s="143" t="s">
        <v>322</v>
      </c>
      <c r="H160" s="144">
        <v>37.274999999999999</v>
      </c>
      <c r="I160" s="145"/>
      <c r="J160" s="146">
        <f t="shared" si="10"/>
        <v>0</v>
      </c>
      <c r="K160" s="147"/>
      <c r="L160" s="28"/>
      <c r="M160" s="148" t="s">
        <v>1</v>
      </c>
      <c r="N160" s="149" t="s">
        <v>41</v>
      </c>
      <c r="P160" s="150">
        <f t="shared" si="11"/>
        <v>0</v>
      </c>
      <c r="Q160" s="150">
        <v>1.9205000000000001</v>
      </c>
      <c r="R160" s="150">
        <f t="shared" si="12"/>
        <v>71.586637499999995</v>
      </c>
      <c r="S160" s="150">
        <v>0</v>
      </c>
      <c r="T160" s="151">
        <f t="shared" si="13"/>
        <v>0</v>
      </c>
      <c r="AR160" s="152" t="s">
        <v>259</v>
      </c>
      <c r="AT160" s="152" t="s">
        <v>319</v>
      </c>
      <c r="AU160" s="152" t="s">
        <v>87</v>
      </c>
      <c r="AY160" s="13" t="s">
        <v>317</v>
      </c>
      <c r="BE160" s="153">
        <f t="shared" si="14"/>
        <v>0</v>
      </c>
      <c r="BF160" s="153">
        <f t="shared" si="15"/>
        <v>0</v>
      </c>
      <c r="BG160" s="153">
        <f t="shared" si="16"/>
        <v>0</v>
      </c>
      <c r="BH160" s="153">
        <f t="shared" si="17"/>
        <v>0</v>
      </c>
      <c r="BI160" s="153">
        <f t="shared" si="18"/>
        <v>0</v>
      </c>
      <c r="BJ160" s="13" t="s">
        <v>87</v>
      </c>
      <c r="BK160" s="153">
        <f t="shared" si="19"/>
        <v>0</v>
      </c>
      <c r="BL160" s="13" t="s">
        <v>259</v>
      </c>
      <c r="BM160" s="152" t="s">
        <v>4210</v>
      </c>
    </row>
    <row r="161" spans="2:65" s="1" customFormat="1" ht="16.5" customHeight="1">
      <c r="B161" s="139"/>
      <c r="C161" s="140" t="s">
        <v>280</v>
      </c>
      <c r="D161" s="140" t="s">
        <v>319</v>
      </c>
      <c r="E161" s="141" t="s">
        <v>4211</v>
      </c>
      <c r="F161" s="142" t="s">
        <v>4212</v>
      </c>
      <c r="G161" s="143" t="s">
        <v>452</v>
      </c>
      <c r="H161" s="144">
        <v>149.1</v>
      </c>
      <c r="I161" s="145"/>
      <c r="J161" s="146">
        <f t="shared" si="10"/>
        <v>0</v>
      </c>
      <c r="K161" s="147"/>
      <c r="L161" s="28"/>
      <c r="M161" s="148" t="s">
        <v>1</v>
      </c>
      <c r="N161" s="149" t="s">
        <v>41</v>
      </c>
      <c r="P161" s="150">
        <f t="shared" si="11"/>
        <v>0</v>
      </c>
      <c r="Q161" s="150">
        <v>6.4000000000000005E-4</v>
      </c>
      <c r="R161" s="150">
        <f t="shared" si="12"/>
        <v>9.5424000000000009E-2</v>
      </c>
      <c r="S161" s="150">
        <v>0</v>
      </c>
      <c r="T161" s="151">
        <f t="shared" si="13"/>
        <v>0</v>
      </c>
      <c r="AR161" s="152" t="s">
        <v>259</v>
      </c>
      <c r="AT161" s="152" t="s">
        <v>319</v>
      </c>
      <c r="AU161" s="152" t="s">
        <v>87</v>
      </c>
      <c r="AY161" s="13" t="s">
        <v>317</v>
      </c>
      <c r="BE161" s="153">
        <f t="shared" si="14"/>
        <v>0</v>
      </c>
      <c r="BF161" s="153">
        <f t="shared" si="15"/>
        <v>0</v>
      </c>
      <c r="BG161" s="153">
        <f t="shared" si="16"/>
        <v>0</v>
      </c>
      <c r="BH161" s="153">
        <f t="shared" si="17"/>
        <v>0</v>
      </c>
      <c r="BI161" s="153">
        <f t="shared" si="18"/>
        <v>0</v>
      </c>
      <c r="BJ161" s="13" t="s">
        <v>87</v>
      </c>
      <c r="BK161" s="153">
        <f t="shared" si="19"/>
        <v>0</v>
      </c>
      <c r="BL161" s="13" t="s">
        <v>259</v>
      </c>
      <c r="BM161" s="152" t="s">
        <v>4213</v>
      </c>
    </row>
    <row r="162" spans="2:65" s="1" customFormat="1" ht="33" customHeight="1">
      <c r="B162" s="139"/>
      <c r="C162" s="140" t="s">
        <v>358</v>
      </c>
      <c r="D162" s="140" t="s">
        <v>319</v>
      </c>
      <c r="E162" s="141" t="s">
        <v>4214</v>
      </c>
      <c r="F162" s="142" t="s">
        <v>4215</v>
      </c>
      <c r="G162" s="143" t="s">
        <v>375</v>
      </c>
      <c r="H162" s="144">
        <v>651</v>
      </c>
      <c r="I162" s="145"/>
      <c r="J162" s="146">
        <f t="shared" si="10"/>
        <v>0</v>
      </c>
      <c r="K162" s="147"/>
      <c r="L162" s="28"/>
      <c r="M162" s="148" t="s">
        <v>1</v>
      </c>
      <c r="N162" s="149" t="s">
        <v>41</v>
      </c>
      <c r="P162" s="150">
        <f t="shared" si="11"/>
        <v>0</v>
      </c>
      <c r="Q162" s="150">
        <v>0</v>
      </c>
      <c r="R162" s="150">
        <f t="shared" si="12"/>
        <v>0</v>
      </c>
      <c r="S162" s="150">
        <v>0</v>
      </c>
      <c r="T162" s="151">
        <f t="shared" si="13"/>
        <v>0</v>
      </c>
      <c r="AR162" s="152" t="s">
        <v>259</v>
      </c>
      <c r="AT162" s="152" t="s">
        <v>319</v>
      </c>
      <c r="AU162" s="152" t="s">
        <v>87</v>
      </c>
      <c r="AY162" s="13" t="s">
        <v>317</v>
      </c>
      <c r="BE162" s="153">
        <f t="shared" si="14"/>
        <v>0</v>
      </c>
      <c r="BF162" s="153">
        <f t="shared" si="15"/>
        <v>0</v>
      </c>
      <c r="BG162" s="153">
        <f t="shared" si="16"/>
        <v>0</v>
      </c>
      <c r="BH162" s="153">
        <f t="shared" si="17"/>
        <v>0</v>
      </c>
      <c r="BI162" s="153">
        <f t="shared" si="18"/>
        <v>0</v>
      </c>
      <c r="BJ162" s="13" t="s">
        <v>87</v>
      </c>
      <c r="BK162" s="153">
        <f t="shared" si="19"/>
        <v>0</v>
      </c>
      <c r="BL162" s="13" t="s">
        <v>259</v>
      </c>
      <c r="BM162" s="152" t="s">
        <v>4216</v>
      </c>
    </row>
    <row r="163" spans="2:65" s="1" customFormat="1" ht="21.75" customHeight="1">
      <c r="B163" s="139"/>
      <c r="C163" s="140" t="s">
        <v>362</v>
      </c>
      <c r="D163" s="140" t="s">
        <v>319</v>
      </c>
      <c r="E163" s="141" t="s">
        <v>4217</v>
      </c>
      <c r="F163" s="142" t="s">
        <v>4218</v>
      </c>
      <c r="G163" s="143" t="s">
        <v>452</v>
      </c>
      <c r="H163" s="144">
        <v>247.35</v>
      </c>
      <c r="I163" s="145"/>
      <c r="J163" s="146">
        <f t="shared" si="10"/>
        <v>0</v>
      </c>
      <c r="K163" s="147"/>
      <c r="L163" s="28"/>
      <c r="M163" s="148" t="s">
        <v>1</v>
      </c>
      <c r="N163" s="149" t="s">
        <v>41</v>
      </c>
      <c r="P163" s="150">
        <f t="shared" si="11"/>
        <v>0</v>
      </c>
      <c r="Q163" s="150">
        <v>0.56000000000000005</v>
      </c>
      <c r="R163" s="150">
        <f t="shared" si="12"/>
        <v>138.51600000000002</v>
      </c>
      <c r="S163" s="150">
        <v>0</v>
      </c>
      <c r="T163" s="151">
        <f t="shared" si="13"/>
        <v>0</v>
      </c>
      <c r="AR163" s="152" t="s">
        <v>259</v>
      </c>
      <c r="AT163" s="152" t="s">
        <v>319</v>
      </c>
      <c r="AU163" s="152" t="s">
        <v>87</v>
      </c>
      <c r="AY163" s="13" t="s">
        <v>317</v>
      </c>
      <c r="BE163" s="153">
        <f t="shared" si="14"/>
        <v>0</v>
      </c>
      <c r="BF163" s="153">
        <f t="shared" si="15"/>
        <v>0</v>
      </c>
      <c r="BG163" s="153">
        <f t="shared" si="16"/>
        <v>0</v>
      </c>
      <c r="BH163" s="153">
        <f t="shared" si="17"/>
        <v>0</v>
      </c>
      <c r="BI163" s="153">
        <f t="shared" si="18"/>
        <v>0</v>
      </c>
      <c r="BJ163" s="13" t="s">
        <v>87</v>
      </c>
      <c r="BK163" s="153">
        <f t="shared" si="19"/>
        <v>0</v>
      </c>
      <c r="BL163" s="13" t="s">
        <v>259</v>
      </c>
      <c r="BM163" s="152" t="s">
        <v>4219</v>
      </c>
    </row>
    <row r="164" spans="2:65" s="1" customFormat="1" ht="16.5" customHeight="1">
      <c r="B164" s="139"/>
      <c r="C164" s="140" t="s">
        <v>364</v>
      </c>
      <c r="D164" s="140" t="s">
        <v>319</v>
      </c>
      <c r="E164" s="141" t="s">
        <v>4220</v>
      </c>
      <c r="F164" s="142" t="s">
        <v>4221</v>
      </c>
      <c r="G164" s="143" t="s">
        <v>4222</v>
      </c>
      <c r="H164" s="144">
        <v>1</v>
      </c>
      <c r="I164" s="145"/>
      <c r="J164" s="146">
        <f t="shared" si="10"/>
        <v>0</v>
      </c>
      <c r="K164" s="147"/>
      <c r="L164" s="28"/>
      <c r="M164" s="148" t="s">
        <v>1</v>
      </c>
      <c r="N164" s="149" t="s">
        <v>41</v>
      </c>
      <c r="P164" s="150">
        <f t="shared" si="11"/>
        <v>0</v>
      </c>
      <c r="Q164" s="150">
        <v>0</v>
      </c>
      <c r="R164" s="150">
        <f t="shared" si="12"/>
        <v>0</v>
      </c>
      <c r="S164" s="150">
        <v>0</v>
      </c>
      <c r="T164" s="151">
        <f t="shared" si="13"/>
        <v>0</v>
      </c>
      <c r="AR164" s="152" t="s">
        <v>259</v>
      </c>
      <c r="AT164" s="152" t="s">
        <v>319</v>
      </c>
      <c r="AU164" s="152" t="s">
        <v>87</v>
      </c>
      <c r="AY164" s="13" t="s">
        <v>317</v>
      </c>
      <c r="BE164" s="153">
        <f t="shared" si="14"/>
        <v>0</v>
      </c>
      <c r="BF164" s="153">
        <f t="shared" si="15"/>
        <v>0</v>
      </c>
      <c r="BG164" s="153">
        <f t="shared" si="16"/>
        <v>0</v>
      </c>
      <c r="BH164" s="153">
        <f t="shared" si="17"/>
        <v>0</v>
      </c>
      <c r="BI164" s="153">
        <f t="shared" si="18"/>
        <v>0</v>
      </c>
      <c r="BJ164" s="13" t="s">
        <v>87</v>
      </c>
      <c r="BK164" s="153">
        <f t="shared" si="19"/>
        <v>0</v>
      </c>
      <c r="BL164" s="13" t="s">
        <v>259</v>
      </c>
      <c r="BM164" s="152" t="s">
        <v>4223</v>
      </c>
    </row>
    <row r="165" spans="2:65" s="1" customFormat="1" ht="24.15" customHeight="1">
      <c r="B165" s="139"/>
      <c r="C165" s="140" t="s">
        <v>368</v>
      </c>
      <c r="D165" s="140" t="s">
        <v>319</v>
      </c>
      <c r="E165" s="141" t="s">
        <v>2703</v>
      </c>
      <c r="F165" s="142" t="s">
        <v>2704</v>
      </c>
      <c r="G165" s="143" t="s">
        <v>322</v>
      </c>
      <c r="H165" s="144">
        <v>195.3</v>
      </c>
      <c r="I165" s="145"/>
      <c r="J165" s="146">
        <f t="shared" si="10"/>
        <v>0</v>
      </c>
      <c r="K165" s="147"/>
      <c r="L165" s="28"/>
      <c r="M165" s="148" t="s">
        <v>1</v>
      </c>
      <c r="N165" s="149" t="s">
        <v>41</v>
      </c>
      <c r="P165" s="150">
        <f t="shared" si="11"/>
        <v>0</v>
      </c>
      <c r="Q165" s="150">
        <v>2.0699999999999998</v>
      </c>
      <c r="R165" s="150">
        <f t="shared" si="12"/>
        <v>404.27100000000002</v>
      </c>
      <c r="S165" s="150">
        <v>0</v>
      </c>
      <c r="T165" s="151">
        <f t="shared" si="13"/>
        <v>0</v>
      </c>
      <c r="AR165" s="152" t="s">
        <v>259</v>
      </c>
      <c r="AT165" s="152" t="s">
        <v>319</v>
      </c>
      <c r="AU165" s="152" t="s">
        <v>87</v>
      </c>
      <c r="AY165" s="13" t="s">
        <v>317</v>
      </c>
      <c r="BE165" s="153">
        <f t="shared" si="14"/>
        <v>0</v>
      </c>
      <c r="BF165" s="153">
        <f t="shared" si="15"/>
        <v>0</v>
      </c>
      <c r="BG165" s="153">
        <f t="shared" si="16"/>
        <v>0</v>
      </c>
      <c r="BH165" s="153">
        <f t="shared" si="17"/>
        <v>0</v>
      </c>
      <c r="BI165" s="153">
        <f t="shared" si="18"/>
        <v>0</v>
      </c>
      <c r="BJ165" s="13" t="s">
        <v>87</v>
      </c>
      <c r="BK165" s="153">
        <f t="shared" si="19"/>
        <v>0</v>
      </c>
      <c r="BL165" s="13" t="s">
        <v>259</v>
      </c>
      <c r="BM165" s="152" t="s">
        <v>4224</v>
      </c>
    </row>
    <row r="166" spans="2:65" s="1" customFormat="1" ht="24.15" customHeight="1">
      <c r="B166" s="139"/>
      <c r="C166" s="140" t="s">
        <v>372</v>
      </c>
      <c r="D166" s="140" t="s">
        <v>319</v>
      </c>
      <c r="E166" s="141" t="s">
        <v>4225</v>
      </c>
      <c r="F166" s="142" t="s">
        <v>4226</v>
      </c>
      <c r="G166" s="143" t="s">
        <v>322</v>
      </c>
      <c r="H166" s="144">
        <v>54.968000000000004</v>
      </c>
      <c r="I166" s="145"/>
      <c r="J166" s="146">
        <f t="shared" si="10"/>
        <v>0</v>
      </c>
      <c r="K166" s="147"/>
      <c r="L166" s="28"/>
      <c r="M166" s="148" t="s">
        <v>1</v>
      </c>
      <c r="N166" s="149" t="s">
        <v>41</v>
      </c>
      <c r="P166" s="150">
        <f t="shared" si="11"/>
        <v>0</v>
      </c>
      <c r="Q166" s="150">
        <v>2.2151299999999998</v>
      </c>
      <c r="R166" s="150">
        <f t="shared" si="12"/>
        <v>121.76126583999999</v>
      </c>
      <c r="S166" s="150">
        <v>0</v>
      </c>
      <c r="T166" s="151">
        <f t="shared" si="13"/>
        <v>0</v>
      </c>
      <c r="AR166" s="152" t="s">
        <v>259</v>
      </c>
      <c r="AT166" s="152" t="s">
        <v>319</v>
      </c>
      <c r="AU166" s="152" t="s">
        <v>87</v>
      </c>
      <c r="AY166" s="13" t="s">
        <v>317</v>
      </c>
      <c r="BE166" s="153">
        <f t="shared" si="14"/>
        <v>0</v>
      </c>
      <c r="BF166" s="153">
        <f t="shared" si="15"/>
        <v>0</v>
      </c>
      <c r="BG166" s="153">
        <f t="shared" si="16"/>
        <v>0</v>
      </c>
      <c r="BH166" s="153">
        <f t="shared" si="17"/>
        <v>0</v>
      </c>
      <c r="BI166" s="153">
        <f t="shared" si="18"/>
        <v>0</v>
      </c>
      <c r="BJ166" s="13" t="s">
        <v>87</v>
      </c>
      <c r="BK166" s="153">
        <f t="shared" si="19"/>
        <v>0</v>
      </c>
      <c r="BL166" s="13" t="s">
        <v>259</v>
      </c>
      <c r="BM166" s="152" t="s">
        <v>4227</v>
      </c>
    </row>
    <row r="167" spans="2:65" s="1" customFormat="1" ht="24.15" customHeight="1">
      <c r="B167" s="139"/>
      <c r="C167" s="140" t="s">
        <v>377</v>
      </c>
      <c r="D167" s="140" t="s">
        <v>319</v>
      </c>
      <c r="E167" s="141" t="s">
        <v>4228</v>
      </c>
      <c r="F167" s="142" t="s">
        <v>4229</v>
      </c>
      <c r="G167" s="143" t="s">
        <v>322</v>
      </c>
      <c r="H167" s="144">
        <v>128.25800000000001</v>
      </c>
      <c r="I167" s="145"/>
      <c r="J167" s="146">
        <f t="shared" si="10"/>
        <v>0</v>
      </c>
      <c r="K167" s="147"/>
      <c r="L167" s="28"/>
      <c r="M167" s="148" t="s">
        <v>1</v>
      </c>
      <c r="N167" s="149" t="s">
        <v>41</v>
      </c>
      <c r="P167" s="150">
        <f t="shared" si="11"/>
        <v>0</v>
      </c>
      <c r="Q167" s="150">
        <v>2.3453400000000002</v>
      </c>
      <c r="R167" s="150">
        <f t="shared" si="12"/>
        <v>300.80861772000003</v>
      </c>
      <c r="S167" s="150">
        <v>0</v>
      </c>
      <c r="T167" s="151">
        <f t="shared" si="13"/>
        <v>0</v>
      </c>
      <c r="AR167" s="152" t="s">
        <v>259</v>
      </c>
      <c r="AT167" s="152" t="s">
        <v>319</v>
      </c>
      <c r="AU167" s="152" t="s">
        <v>87</v>
      </c>
      <c r="AY167" s="13" t="s">
        <v>317</v>
      </c>
      <c r="BE167" s="153">
        <f t="shared" si="14"/>
        <v>0</v>
      </c>
      <c r="BF167" s="153">
        <f t="shared" si="15"/>
        <v>0</v>
      </c>
      <c r="BG167" s="153">
        <f t="shared" si="16"/>
        <v>0</v>
      </c>
      <c r="BH167" s="153">
        <f t="shared" si="17"/>
        <v>0</v>
      </c>
      <c r="BI167" s="153">
        <f t="shared" si="18"/>
        <v>0</v>
      </c>
      <c r="BJ167" s="13" t="s">
        <v>87</v>
      </c>
      <c r="BK167" s="153">
        <f t="shared" si="19"/>
        <v>0</v>
      </c>
      <c r="BL167" s="13" t="s">
        <v>259</v>
      </c>
      <c r="BM167" s="152" t="s">
        <v>4230</v>
      </c>
    </row>
    <row r="168" spans="2:65" s="1" customFormat="1" ht="21.75" customHeight="1">
      <c r="B168" s="139"/>
      <c r="C168" s="140" t="s">
        <v>383</v>
      </c>
      <c r="D168" s="140" t="s">
        <v>319</v>
      </c>
      <c r="E168" s="141" t="s">
        <v>4231</v>
      </c>
      <c r="F168" s="142" t="s">
        <v>4232</v>
      </c>
      <c r="G168" s="143" t="s">
        <v>375</v>
      </c>
      <c r="H168" s="144">
        <v>35.28</v>
      </c>
      <c r="I168" s="145"/>
      <c r="J168" s="146">
        <f t="shared" si="10"/>
        <v>0</v>
      </c>
      <c r="K168" s="147"/>
      <c r="L168" s="28"/>
      <c r="M168" s="148" t="s">
        <v>1</v>
      </c>
      <c r="N168" s="149" t="s">
        <v>41</v>
      </c>
      <c r="P168" s="150">
        <f t="shared" si="11"/>
        <v>0</v>
      </c>
      <c r="Q168" s="150">
        <v>1.5900000000000001E-3</v>
      </c>
      <c r="R168" s="150">
        <f t="shared" si="12"/>
        <v>5.6095200000000005E-2</v>
      </c>
      <c r="S168" s="150">
        <v>0</v>
      </c>
      <c r="T168" s="151">
        <f t="shared" si="13"/>
        <v>0</v>
      </c>
      <c r="AR168" s="152" t="s">
        <v>259</v>
      </c>
      <c r="AT168" s="152" t="s">
        <v>319</v>
      </c>
      <c r="AU168" s="152" t="s">
        <v>87</v>
      </c>
      <c r="AY168" s="13" t="s">
        <v>317</v>
      </c>
      <c r="BE168" s="153">
        <f t="shared" si="14"/>
        <v>0</v>
      </c>
      <c r="BF168" s="153">
        <f t="shared" si="15"/>
        <v>0</v>
      </c>
      <c r="BG168" s="153">
        <f t="shared" si="16"/>
        <v>0</v>
      </c>
      <c r="BH168" s="153">
        <f t="shared" si="17"/>
        <v>0</v>
      </c>
      <c r="BI168" s="153">
        <f t="shared" si="18"/>
        <v>0</v>
      </c>
      <c r="BJ168" s="13" t="s">
        <v>87</v>
      </c>
      <c r="BK168" s="153">
        <f t="shared" si="19"/>
        <v>0</v>
      </c>
      <c r="BL168" s="13" t="s">
        <v>259</v>
      </c>
      <c r="BM168" s="152" t="s">
        <v>4233</v>
      </c>
    </row>
    <row r="169" spans="2:65" s="1" customFormat="1" ht="21.75" customHeight="1">
      <c r="B169" s="139"/>
      <c r="C169" s="140" t="s">
        <v>385</v>
      </c>
      <c r="D169" s="140" t="s">
        <v>319</v>
      </c>
      <c r="E169" s="141" t="s">
        <v>4234</v>
      </c>
      <c r="F169" s="142" t="s">
        <v>4235</v>
      </c>
      <c r="G169" s="143" t="s">
        <v>375</v>
      </c>
      <c r="H169" s="144">
        <v>35.28</v>
      </c>
      <c r="I169" s="145"/>
      <c r="J169" s="146">
        <f t="shared" si="10"/>
        <v>0</v>
      </c>
      <c r="K169" s="147"/>
      <c r="L169" s="28"/>
      <c r="M169" s="148" t="s">
        <v>1</v>
      </c>
      <c r="N169" s="149" t="s">
        <v>41</v>
      </c>
      <c r="P169" s="150">
        <f t="shared" si="11"/>
        <v>0</v>
      </c>
      <c r="Q169" s="150">
        <v>0</v>
      </c>
      <c r="R169" s="150">
        <f t="shared" si="12"/>
        <v>0</v>
      </c>
      <c r="S169" s="150">
        <v>0</v>
      </c>
      <c r="T169" s="151">
        <f t="shared" si="13"/>
        <v>0</v>
      </c>
      <c r="AR169" s="152" t="s">
        <v>259</v>
      </c>
      <c r="AT169" s="152" t="s">
        <v>319</v>
      </c>
      <c r="AU169" s="152" t="s">
        <v>87</v>
      </c>
      <c r="AY169" s="13" t="s">
        <v>317</v>
      </c>
      <c r="BE169" s="153">
        <f t="shared" si="14"/>
        <v>0</v>
      </c>
      <c r="BF169" s="153">
        <f t="shared" si="15"/>
        <v>0</v>
      </c>
      <c r="BG169" s="153">
        <f t="shared" si="16"/>
        <v>0</v>
      </c>
      <c r="BH169" s="153">
        <f t="shared" si="17"/>
        <v>0</v>
      </c>
      <c r="BI169" s="153">
        <f t="shared" si="18"/>
        <v>0</v>
      </c>
      <c r="BJ169" s="13" t="s">
        <v>87</v>
      </c>
      <c r="BK169" s="153">
        <f t="shared" si="19"/>
        <v>0</v>
      </c>
      <c r="BL169" s="13" t="s">
        <v>259</v>
      </c>
      <c r="BM169" s="152" t="s">
        <v>4236</v>
      </c>
    </row>
    <row r="170" spans="2:65" s="1" customFormat="1" ht="16.5" customHeight="1">
      <c r="B170" s="139"/>
      <c r="C170" s="140" t="s">
        <v>7</v>
      </c>
      <c r="D170" s="140" t="s">
        <v>319</v>
      </c>
      <c r="E170" s="141" t="s">
        <v>4237</v>
      </c>
      <c r="F170" s="142" t="s">
        <v>4238</v>
      </c>
      <c r="G170" s="143" t="s">
        <v>356</v>
      </c>
      <c r="H170" s="144">
        <v>66.777000000000001</v>
      </c>
      <c r="I170" s="145"/>
      <c r="J170" s="146">
        <f t="shared" si="10"/>
        <v>0</v>
      </c>
      <c r="K170" s="147"/>
      <c r="L170" s="28"/>
      <c r="M170" s="148" t="s">
        <v>1</v>
      </c>
      <c r="N170" s="149" t="s">
        <v>41</v>
      </c>
      <c r="P170" s="150">
        <f t="shared" si="11"/>
        <v>0</v>
      </c>
      <c r="Q170" s="150">
        <v>1.0189600000000001</v>
      </c>
      <c r="R170" s="150">
        <f t="shared" si="12"/>
        <v>68.043091920000009</v>
      </c>
      <c r="S170" s="150">
        <v>0</v>
      </c>
      <c r="T170" s="151">
        <f t="shared" si="13"/>
        <v>0</v>
      </c>
      <c r="AR170" s="152" t="s">
        <v>259</v>
      </c>
      <c r="AT170" s="152" t="s">
        <v>319</v>
      </c>
      <c r="AU170" s="152" t="s">
        <v>87</v>
      </c>
      <c r="AY170" s="13" t="s">
        <v>317</v>
      </c>
      <c r="BE170" s="153">
        <f t="shared" si="14"/>
        <v>0</v>
      </c>
      <c r="BF170" s="153">
        <f t="shared" si="15"/>
        <v>0</v>
      </c>
      <c r="BG170" s="153">
        <f t="shared" si="16"/>
        <v>0</v>
      </c>
      <c r="BH170" s="153">
        <f t="shared" si="17"/>
        <v>0</v>
      </c>
      <c r="BI170" s="153">
        <f t="shared" si="18"/>
        <v>0</v>
      </c>
      <c r="BJ170" s="13" t="s">
        <v>87</v>
      </c>
      <c r="BK170" s="153">
        <f t="shared" si="19"/>
        <v>0</v>
      </c>
      <c r="BL170" s="13" t="s">
        <v>259</v>
      </c>
      <c r="BM170" s="152" t="s">
        <v>4239</v>
      </c>
    </row>
    <row r="171" spans="2:65" s="1" customFormat="1" ht="16.5" customHeight="1">
      <c r="B171" s="139"/>
      <c r="C171" s="140" t="s">
        <v>388</v>
      </c>
      <c r="D171" s="140" t="s">
        <v>319</v>
      </c>
      <c r="E171" s="141" t="s">
        <v>2774</v>
      </c>
      <c r="F171" s="142" t="s">
        <v>2920</v>
      </c>
      <c r="G171" s="143" t="s">
        <v>356</v>
      </c>
      <c r="H171" s="144">
        <v>1.4910000000000001</v>
      </c>
      <c r="I171" s="145"/>
      <c r="J171" s="146">
        <f t="shared" si="10"/>
        <v>0</v>
      </c>
      <c r="K171" s="147"/>
      <c r="L171" s="28"/>
      <c r="M171" s="148" t="s">
        <v>1</v>
      </c>
      <c r="N171" s="149" t="s">
        <v>41</v>
      </c>
      <c r="P171" s="150">
        <f t="shared" si="11"/>
        <v>0</v>
      </c>
      <c r="Q171" s="150">
        <v>1.20296</v>
      </c>
      <c r="R171" s="150">
        <f t="shared" si="12"/>
        <v>1.7936133600000002</v>
      </c>
      <c r="S171" s="150">
        <v>0</v>
      </c>
      <c r="T171" s="151">
        <f t="shared" si="13"/>
        <v>0</v>
      </c>
      <c r="AR171" s="152" t="s">
        <v>259</v>
      </c>
      <c r="AT171" s="152" t="s">
        <v>319</v>
      </c>
      <c r="AU171" s="152" t="s">
        <v>87</v>
      </c>
      <c r="AY171" s="13" t="s">
        <v>317</v>
      </c>
      <c r="BE171" s="153">
        <f t="shared" si="14"/>
        <v>0</v>
      </c>
      <c r="BF171" s="153">
        <f t="shared" si="15"/>
        <v>0</v>
      </c>
      <c r="BG171" s="153">
        <f t="shared" si="16"/>
        <v>0</v>
      </c>
      <c r="BH171" s="153">
        <f t="shared" si="17"/>
        <v>0</v>
      </c>
      <c r="BI171" s="153">
        <f t="shared" si="18"/>
        <v>0</v>
      </c>
      <c r="BJ171" s="13" t="s">
        <v>87</v>
      </c>
      <c r="BK171" s="153">
        <f t="shared" si="19"/>
        <v>0</v>
      </c>
      <c r="BL171" s="13" t="s">
        <v>259</v>
      </c>
      <c r="BM171" s="152" t="s">
        <v>4240</v>
      </c>
    </row>
    <row r="172" spans="2:65" s="1" customFormat="1" ht="24.15" customHeight="1">
      <c r="B172" s="139"/>
      <c r="C172" s="140" t="s">
        <v>392</v>
      </c>
      <c r="D172" s="140" t="s">
        <v>319</v>
      </c>
      <c r="E172" s="141" t="s">
        <v>4241</v>
      </c>
      <c r="F172" s="142" t="s">
        <v>4242</v>
      </c>
      <c r="G172" s="143" t="s">
        <v>322</v>
      </c>
      <c r="H172" s="144">
        <v>18.552</v>
      </c>
      <c r="I172" s="145"/>
      <c r="J172" s="146">
        <f t="shared" si="10"/>
        <v>0</v>
      </c>
      <c r="K172" s="147"/>
      <c r="L172" s="28"/>
      <c r="M172" s="148" t="s">
        <v>1</v>
      </c>
      <c r="N172" s="149" t="s">
        <v>41</v>
      </c>
      <c r="P172" s="150">
        <f t="shared" si="11"/>
        <v>0</v>
      </c>
      <c r="Q172" s="150">
        <v>2.3223500000000001</v>
      </c>
      <c r="R172" s="150">
        <f t="shared" si="12"/>
        <v>43.084237200000004</v>
      </c>
      <c r="S172" s="150">
        <v>0</v>
      </c>
      <c r="T172" s="151">
        <f t="shared" si="13"/>
        <v>0</v>
      </c>
      <c r="AR172" s="152" t="s">
        <v>259</v>
      </c>
      <c r="AT172" s="152" t="s">
        <v>319</v>
      </c>
      <c r="AU172" s="152" t="s">
        <v>87</v>
      </c>
      <c r="AY172" s="13" t="s">
        <v>317</v>
      </c>
      <c r="BE172" s="153">
        <f t="shared" si="14"/>
        <v>0</v>
      </c>
      <c r="BF172" s="153">
        <f t="shared" si="15"/>
        <v>0</v>
      </c>
      <c r="BG172" s="153">
        <f t="shared" si="16"/>
        <v>0</v>
      </c>
      <c r="BH172" s="153">
        <f t="shared" si="17"/>
        <v>0</v>
      </c>
      <c r="BI172" s="153">
        <f t="shared" si="18"/>
        <v>0</v>
      </c>
      <c r="BJ172" s="13" t="s">
        <v>87</v>
      </c>
      <c r="BK172" s="153">
        <f t="shared" si="19"/>
        <v>0</v>
      </c>
      <c r="BL172" s="13" t="s">
        <v>259</v>
      </c>
      <c r="BM172" s="152" t="s">
        <v>4243</v>
      </c>
    </row>
    <row r="173" spans="2:65" s="1" customFormat="1" ht="21.75" customHeight="1">
      <c r="B173" s="139"/>
      <c r="C173" s="140" t="s">
        <v>396</v>
      </c>
      <c r="D173" s="140" t="s">
        <v>319</v>
      </c>
      <c r="E173" s="141" t="s">
        <v>4244</v>
      </c>
      <c r="F173" s="142" t="s">
        <v>4245</v>
      </c>
      <c r="G173" s="143" t="s">
        <v>375</v>
      </c>
      <c r="H173" s="144">
        <v>36.313000000000002</v>
      </c>
      <c r="I173" s="145"/>
      <c r="J173" s="146">
        <f t="shared" si="10"/>
        <v>0</v>
      </c>
      <c r="K173" s="147"/>
      <c r="L173" s="28"/>
      <c r="M173" s="148" t="s">
        <v>1</v>
      </c>
      <c r="N173" s="149" t="s">
        <v>41</v>
      </c>
      <c r="P173" s="150">
        <f t="shared" si="11"/>
        <v>0</v>
      </c>
      <c r="Q173" s="150">
        <v>1.5900000000000001E-3</v>
      </c>
      <c r="R173" s="150">
        <f t="shared" si="12"/>
        <v>5.7737670000000005E-2</v>
      </c>
      <c r="S173" s="150">
        <v>0</v>
      </c>
      <c r="T173" s="151">
        <f t="shared" si="13"/>
        <v>0</v>
      </c>
      <c r="AR173" s="152" t="s">
        <v>259</v>
      </c>
      <c r="AT173" s="152" t="s">
        <v>319</v>
      </c>
      <c r="AU173" s="152" t="s">
        <v>87</v>
      </c>
      <c r="AY173" s="13" t="s">
        <v>317</v>
      </c>
      <c r="BE173" s="153">
        <f t="shared" si="14"/>
        <v>0</v>
      </c>
      <c r="BF173" s="153">
        <f t="shared" si="15"/>
        <v>0</v>
      </c>
      <c r="BG173" s="153">
        <f t="shared" si="16"/>
        <v>0</v>
      </c>
      <c r="BH173" s="153">
        <f t="shared" si="17"/>
        <v>0</v>
      </c>
      <c r="BI173" s="153">
        <f t="shared" si="18"/>
        <v>0</v>
      </c>
      <c r="BJ173" s="13" t="s">
        <v>87</v>
      </c>
      <c r="BK173" s="153">
        <f t="shared" si="19"/>
        <v>0</v>
      </c>
      <c r="BL173" s="13" t="s">
        <v>259</v>
      </c>
      <c r="BM173" s="152" t="s">
        <v>4246</v>
      </c>
    </row>
    <row r="174" spans="2:65" s="1" customFormat="1" ht="21.75" customHeight="1">
      <c r="B174" s="139"/>
      <c r="C174" s="140" t="s">
        <v>398</v>
      </c>
      <c r="D174" s="140" t="s">
        <v>319</v>
      </c>
      <c r="E174" s="141" t="s">
        <v>4247</v>
      </c>
      <c r="F174" s="142" t="s">
        <v>4248</v>
      </c>
      <c r="G174" s="143" t="s">
        <v>375</v>
      </c>
      <c r="H174" s="144">
        <v>36.313000000000002</v>
      </c>
      <c r="I174" s="145"/>
      <c r="J174" s="146">
        <f t="shared" si="10"/>
        <v>0</v>
      </c>
      <c r="K174" s="147"/>
      <c r="L174" s="28"/>
      <c r="M174" s="148" t="s">
        <v>1</v>
      </c>
      <c r="N174" s="149" t="s">
        <v>41</v>
      </c>
      <c r="P174" s="150">
        <f t="shared" si="11"/>
        <v>0</v>
      </c>
      <c r="Q174" s="150">
        <v>0</v>
      </c>
      <c r="R174" s="150">
        <f t="shared" si="12"/>
        <v>0</v>
      </c>
      <c r="S174" s="150">
        <v>0</v>
      </c>
      <c r="T174" s="151">
        <f t="shared" si="13"/>
        <v>0</v>
      </c>
      <c r="AR174" s="152" t="s">
        <v>259</v>
      </c>
      <c r="AT174" s="152" t="s">
        <v>319</v>
      </c>
      <c r="AU174" s="152" t="s">
        <v>87</v>
      </c>
      <c r="AY174" s="13" t="s">
        <v>317</v>
      </c>
      <c r="BE174" s="153">
        <f t="shared" si="14"/>
        <v>0</v>
      </c>
      <c r="BF174" s="153">
        <f t="shared" si="15"/>
        <v>0</v>
      </c>
      <c r="BG174" s="153">
        <f t="shared" si="16"/>
        <v>0</v>
      </c>
      <c r="BH174" s="153">
        <f t="shared" si="17"/>
        <v>0</v>
      </c>
      <c r="BI174" s="153">
        <f t="shared" si="18"/>
        <v>0</v>
      </c>
      <c r="BJ174" s="13" t="s">
        <v>87</v>
      </c>
      <c r="BK174" s="153">
        <f t="shared" si="19"/>
        <v>0</v>
      </c>
      <c r="BL174" s="13" t="s">
        <v>259</v>
      </c>
      <c r="BM174" s="152" t="s">
        <v>4249</v>
      </c>
    </row>
    <row r="175" spans="2:65" s="1" customFormat="1" ht="24.15" customHeight="1">
      <c r="B175" s="139"/>
      <c r="C175" s="140" t="s">
        <v>402</v>
      </c>
      <c r="D175" s="140" t="s">
        <v>319</v>
      </c>
      <c r="E175" s="141" t="s">
        <v>4250</v>
      </c>
      <c r="F175" s="142" t="s">
        <v>4251</v>
      </c>
      <c r="G175" s="143" t="s">
        <v>4252</v>
      </c>
      <c r="H175" s="144">
        <v>1</v>
      </c>
      <c r="I175" s="145"/>
      <c r="J175" s="146">
        <f t="shared" si="10"/>
        <v>0</v>
      </c>
      <c r="K175" s="147"/>
      <c r="L175" s="28"/>
      <c r="M175" s="148" t="s">
        <v>1</v>
      </c>
      <c r="N175" s="149" t="s">
        <v>41</v>
      </c>
      <c r="P175" s="150">
        <f t="shared" si="11"/>
        <v>0</v>
      </c>
      <c r="Q175" s="150">
        <v>0</v>
      </c>
      <c r="R175" s="150">
        <f t="shared" si="12"/>
        <v>0</v>
      </c>
      <c r="S175" s="150">
        <v>0</v>
      </c>
      <c r="T175" s="151">
        <f t="shared" si="13"/>
        <v>0</v>
      </c>
      <c r="AR175" s="152" t="s">
        <v>259</v>
      </c>
      <c r="AT175" s="152" t="s">
        <v>319</v>
      </c>
      <c r="AU175" s="152" t="s">
        <v>87</v>
      </c>
      <c r="AY175" s="13" t="s">
        <v>317</v>
      </c>
      <c r="BE175" s="153">
        <f t="shared" si="14"/>
        <v>0</v>
      </c>
      <c r="BF175" s="153">
        <f t="shared" si="15"/>
        <v>0</v>
      </c>
      <c r="BG175" s="153">
        <f t="shared" si="16"/>
        <v>0</v>
      </c>
      <c r="BH175" s="153">
        <f t="shared" si="17"/>
        <v>0</v>
      </c>
      <c r="BI175" s="153">
        <f t="shared" si="18"/>
        <v>0</v>
      </c>
      <c r="BJ175" s="13" t="s">
        <v>87</v>
      </c>
      <c r="BK175" s="153">
        <f t="shared" si="19"/>
        <v>0</v>
      </c>
      <c r="BL175" s="13" t="s">
        <v>259</v>
      </c>
      <c r="BM175" s="152" t="s">
        <v>4253</v>
      </c>
    </row>
    <row r="176" spans="2:65" s="1" customFormat="1" ht="24.15" customHeight="1">
      <c r="B176" s="139"/>
      <c r="C176" s="140" t="s">
        <v>408</v>
      </c>
      <c r="D176" s="140" t="s">
        <v>319</v>
      </c>
      <c r="E176" s="141" t="s">
        <v>4254</v>
      </c>
      <c r="F176" s="142" t="s">
        <v>4255</v>
      </c>
      <c r="G176" s="143" t="s">
        <v>322</v>
      </c>
      <c r="H176" s="144">
        <v>2.4350000000000001</v>
      </c>
      <c r="I176" s="145"/>
      <c r="J176" s="146">
        <f t="shared" si="10"/>
        <v>0</v>
      </c>
      <c r="K176" s="147"/>
      <c r="L176" s="28"/>
      <c r="M176" s="148" t="s">
        <v>1</v>
      </c>
      <c r="N176" s="149" t="s">
        <v>41</v>
      </c>
      <c r="P176" s="150">
        <f t="shared" si="11"/>
        <v>0</v>
      </c>
      <c r="Q176" s="150">
        <v>2.3223500000000001</v>
      </c>
      <c r="R176" s="150">
        <f t="shared" si="12"/>
        <v>5.6549222500000003</v>
      </c>
      <c r="S176" s="150">
        <v>0</v>
      </c>
      <c r="T176" s="151">
        <f t="shared" si="13"/>
        <v>0</v>
      </c>
      <c r="AR176" s="152" t="s">
        <v>259</v>
      </c>
      <c r="AT176" s="152" t="s">
        <v>319</v>
      </c>
      <c r="AU176" s="152" t="s">
        <v>87</v>
      </c>
      <c r="AY176" s="13" t="s">
        <v>317</v>
      </c>
      <c r="BE176" s="153">
        <f t="shared" si="14"/>
        <v>0</v>
      </c>
      <c r="BF176" s="153">
        <f t="shared" si="15"/>
        <v>0</v>
      </c>
      <c r="BG176" s="153">
        <f t="shared" si="16"/>
        <v>0</v>
      </c>
      <c r="BH176" s="153">
        <f t="shared" si="17"/>
        <v>0</v>
      </c>
      <c r="BI176" s="153">
        <f t="shared" si="18"/>
        <v>0</v>
      </c>
      <c r="BJ176" s="13" t="s">
        <v>87</v>
      </c>
      <c r="BK176" s="153">
        <f t="shared" si="19"/>
        <v>0</v>
      </c>
      <c r="BL176" s="13" t="s">
        <v>259</v>
      </c>
      <c r="BM176" s="152" t="s">
        <v>4256</v>
      </c>
    </row>
    <row r="177" spans="2:65" s="1" customFormat="1" ht="21.75" customHeight="1">
      <c r="B177" s="139"/>
      <c r="C177" s="140" t="s">
        <v>410</v>
      </c>
      <c r="D177" s="140" t="s">
        <v>319</v>
      </c>
      <c r="E177" s="141" t="s">
        <v>4257</v>
      </c>
      <c r="F177" s="142" t="s">
        <v>4258</v>
      </c>
      <c r="G177" s="143" t="s">
        <v>375</v>
      </c>
      <c r="H177" s="144">
        <v>17.093</v>
      </c>
      <c r="I177" s="145"/>
      <c r="J177" s="146">
        <f t="shared" si="10"/>
        <v>0</v>
      </c>
      <c r="K177" s="147"/>
      <c r="L177" s="28"/>
      <c r="M177" s="148" t="s">
        <v>1</v>
      </c>
      <c r="N177" s="149" t="s">
        <v>41</v>
      </c>
      <c r="P177" s="150">
        <f t="shared" si="11"/>
        <v>0</v>
      </c>
      <c r="Q177" s="150">
        <v>1.5900000000000001E-3</v>
      </c>
      <c r="R177" s="150">
        <f t="shared" si="12"/>
        <v>2.717787E-2</v>
      </c>
      <c r="S177" s="150">
        <v>0</v>
      </c>
      <c r="T177" s="151">
        <f t="shared" si="13"/>
        <v>0</v>
      </c>
      <c r="AR177" s="152" t="s">
        <v>259</v>
      </c>
      <c r="AT177" s="152" t="s">
        <v>319</v>
      </c>
      <c r="AU177" s="152" t="s">
        <v>87</v>
      </c>
      <c r="AY177" s="13" t="s">
        <v>317</v>
      </c>
      <c r="BE177" s="153">
        <f t="shared" si="14"/>
        <v>0</v>
      </c>
      <c r="BF177" s="153">
        <f t="shared" si="15"/>
        <v>0</v>
      </c>
      <c r="BG177" s="153">
        <f t="shared" si="16"/>
        <v>0</v>
      </c>
      <c r="BH177" s="153">
        <f t="shared" si="17"/>
        <v>0</v>
      </c>
      <c r="BI177" s="153">
        <f t="shared" si="18"/>
        <v>0</v>
      </c>
      <c r="BJ177" s="13" t="s">
        <v>87</v>
      </c>
      <c r="BK177" s="153">
        <f t="shared" si="19"/>
        <v>0</v>
      </c>
      <c r="BL177" s="13" t="s">
        <v>259</v>
      </c>
      <c r="BM177" s="152" t="s">
        <v>4259</v>
      </c>
    </row>
    <row r="178" spans="2:65" s="1" customFormat="1" ht="21.75" customHeight="1">
      <c r="B178" s="139"/>
      <c r="C178" s="140" t="s">
        <v>412</v>
      </c>
      <c r="D178" s="140" t="s">
        <v>319</v>
      </c>
      <c r="E178" s="141" t="s">
        <v>4260</v>
      </c>
      <c r="F178" s="142" t="s">
        <v>4261</v>
      </c>
      <c r="G178" s="143" t="s">
        <v>375</v>
      </c>
      <c r="H178" s="144">
        <v>17.093</v>
      </c>
      <c r="I178" s="145"/>
      <c r="J178" s="146">
        <f t="shared" si="10"/>
        <v>0</v>
      </c>
      <c r="K178" s="147"/>
      <c r="L178" s="28"/>
      <c r="M178" s="148" t="s">
        <v>1</v>
      </c>
      <c r="N178" s="149" t="s">
        <v>41</v>
      </c>
      <c r="P178" s="150">
        <f t="shared" si="11"/>
        <v>0</v>
      </c>
      <c r="Q178" s="150">
        <v>0</v>
      </c>
      <c r="R178" s="150">
        <f t="shared" si="12"/>
        <v>0</v>
      </c>
      <c r="S178" s="150">
        <v>0</v>
      </c>
      <c r="T178" s="151">
        <f t="shared" si="13"/>
        <v>0</v>
      </c>
      <c r="AR178" s="152" t="s">
        <v>259</v>
      </c>
      <c r="AT178" s="152" t="s">
        <v>319</v>
      </c>
      <c r="AU178" s="152" t="s">
        <v>87</v>
      </c>
      <c r="AY178" s="13" t="s">
        <v>317</v>
      </c>
      <c r="BE178" s="153">
        <f t="shared" si="14"/>
        <v>0</v>
      </c>
      <c r="BF178" s="153">
        <f t="shared" si="15"/>
        <v>0</v>
      </c>
      <c r="BG178" s="153">
        <f t="shared" si="16"/>
        <v>0</v>
      </c>
      <c r="BH178" s="153">
        <f t="shared" si="17"/>
        <v>0</v>
      </c>
      <c r="BI178" s="153">
        <f t="shared" si="18"/>
        <v>0</v>
      </c>
      <c r="BJ178" s="13" t="s">
        <v>87</v>
      </c>
      <c r="BK178" s="153">
        <f t="shared" si="19"/>
        <v>0</v>
      </c>
      <c r="BL178" s="13" t="s">
        <v>259</v>
      </c>
      <c r="BM178" s="152" t="s">
        <v>4262</v>
      </c>
    </row>
    <row r="179" spans="2:65" s="1" customFormat="1" ht="16.5" customHeight="1">
      <c r="B179" s="139"/>
      <c r="C179" s="140" t="s">
        <v>414</v>
      </c>
      <c r="D179" s="140" t="s">
        <v>319</v>
      </c>
      <c r="E179" s="141" t="s">
        <v>4263</v>
      </c>
      <c r="F179" s="142" t="s">
        <v>4264</v>
      </c>
      <c r="G179" s="143" t="s">
        <v>375</v>
      </c>
      <c r="H179" s="144">
        <v>620</v>
      </c>
      <c r="I179" s="145"/>
      <c r="J179" s="146">
        <f t="shared" si="10"/>
        <v>0</v>
      </c>
      <c r="K179" s="147"/>
      <c r="L179" s="28"/>
      <c r="M179" s="148" t="s">
        <v>1</v>
      </c>
      <c r="N179" s="149" t="s">
        <v>41</v>
      </c>
      <c r="P179" s="150">
        <f t="shared" si="11"/>
        <v>0</v>
      </c>
      <c r="Q179" s="150">
        <v>2.3449999999999999E-3</v>
      </c>
      <c r="R179" s="150">
        <f t="shared" si="12"/>
        <v>1.4539</v>
      </c>
      <c r="S179" s="150">
        <v>0</v>
      </c>
      <c r="T179" s="151">
        <f t="shared" si="13"/>
        <v>0</v>
      </c>
      <c r="AR179" s="152" t="s">
        <v>259</v>
      </c>
      <c r="AT179" s="152" t="s">
        <v>319</v>
      </c>
      <c r="AU179" s="152" t="s">
        <v>87</v>
      </c>
      <c r="AY179" s="13" t="s">
        <v>317</v>
      </c>
      <c r="BE179" s="153">
        <f t="shared" si="14"/>
        <v>0</v>
      </c>
      <c r="BF179" s="153">
        <f t="shared" si="15"/>
        <v>0</v>
      </c>
      <c r="BG179" s="153">
        <f t="shared" si="16"/>
        <v>0</v>
      </c>
      <c r="BH179" s="153">
        <f t="shared" si="17"/>
        <v>0</v>
      </c>
      <c r="BI179" s="153">
        <f t="shared" si="18"/>
        <v>0</v>
      </c>
      <c r="BJ179" s="13" t="s">
        <v>87</v>
      </c>
      <c r="BK179" s="153">
        <f t="shared" si="19"/>
        <v>0</v>
      </c>
      <c r="BL179" s="13" t="s">
        <v>259</v>
      </c>
      <c r="BM179" s="152" t="s">
        <v>4265</v>
      </c>
    </row>
    <row r="180" spans="2:65" s="1" customFormat="1" ht="24.15" customHeight="1">
      <c r="B180" s="139"/>
      <c r="C180" s="154" t="s">
        <v>416</v>
      </c>
      <c r="D180" s="154" t="s">
        <v>353</v>
      </c>
      <c r="E180" s="155" t="s">
        <v>4266</v>
      </c>
      <c r="F180" s="156" t="s">
        <v>4267</v>
      </c>
      <c r="G180" s="157" t="s">
        <v>375</v>
      </c>
      <c r="H180" s="158">
        <v>682</v>
      </c>
      <c r="I180" s="159"/>
      <c r="J180" s="160">
        <f t="shared" si="10"/>
        <v>0</v>
      </c>
      <c r="K180" s="161"/>
      <c r="L180" s="162"/>
      <c r="M180" s="163" t="s">
        <v>1</v>
      </c>
      <c r="N180" s="164" t="s">
        <v>41</v>
      </c>
      <c r="P180" s="150">
        <f t="shared" si="11"/>
        <v>0</v>
      </c>
      <c r="Q180" s="150">
        <v>0</v>
      </c>
      <c r="R180" s="150">
        <f t="shared" si="12"/>
        <v>0</v>
      </c>
      <c r="S180" s="150">
        <v>0</v>
      </c>
      <c r="T180" s="151">
        <f t="shared" si="13"/>
        <v>0</v>
      </c>
      <c r="AR180" s="152" t="s">
        <v>271</v>
      </c>
      <c r="AT180" s="152" t="s">
        <v>353</v>
      </c>
      <c r="AU180" s="152" t="s">
        <v>87</v>
      </c>
      <c r="AY180" s="13" t="s">
        <v>317</v>
      </c>
      <c r="BE180" s="153">
        <f t="shared" si="14"/>
        <v>0</v>
      </c>
      <c r="BF180" s="153">
        <f t="shared" si="15"/>
        <v>0</v>
      </c>
      <c r="BG180" s="153">
        <f t="shared" si="16"/>
        <v>0</v>
      </c>
      <c r="BH180" s="153">
        <f t="shared" si="17"/>
        <v>0</v>
      </c>
      <c r="BI180" s="153">
        <f t="shared" si="18"/>
        <v>0</v>
      </c>
      <c r="BJ180" s="13" t="s">
        <v>87</v>
      </c>
      <c r="BK180" s="153">
        <f t="shared" si="19"/>
        <v>0</v>
      </c>
      <c r="BL180" s="13" t="s">
        <v>259</v>
      </c>
      <c r="BM180" s="152" t="s">
        <v>4268</v>
      </c>
    </row>
    <row r="181" spans="2:65" s="11" customFormat="1" ht="22.8" customHeight="1">
      <c r="B181" s="127"/>
      <c r="D181" s="128" t="s">
        <v>74</v>
      </c>
      <c r="E181" s="137" t="s">
        <v>92</v>
      </c>
      <c r="F181" s="137" t="s">
        <v>2706</v>
      </c>
      <c r="I181" s="130"/>
      <c r="J181" s="138">
        <f>BK181</f>
        <v>0</v>
      </c>
      <c r="L181" s="127"/>
      <c r="M181" s="132"/>
      <c r="P181" s="133">
        <f>SUM(P182:P190)</f>
        <v>0</v>
      </c>
      <c r="R181" s="133">
        <f>SUM(R182:R190)</f>
        <v>249.99009110999998</v>
      </c>
      <c r="T181" s="134">
        <f>SUM(T182:T190)</f>
        <v>0</v>
      </c>
      <c r="AR181" s="128" t="s">
        <v>82</v>
      </c>
      <c r="AT181" s="135" t="s">
        <v>74</v>
      </c>
      <c r="AU181" s="135" t="s">
        <v>82</v>
      </c>
      <c r="AY181" s="128" t="s">
        <v>317</v>
      </c>
      <c r="BK181" s="136">
        <f>SUM(BK182:BK190)</f>
        <v>0</v>
      </c>
    </row>
    <row r="182" spans="2:65" s="1" customFormat="1" ht="21.75" customHeight="1">
      <c r="B182" s="139"/>
      <c r="C182" s="140" t="s">
        <v>418</v>
      </c>
      <c r="D182" s="140" t="s">
        <v>319</v>
      </c>
      <c r="E182" s="141" t="s">
        <v>4269</v>
      </c>
      <c r="F182" s="142" t="s">
        <v>4270</v>
      </c>
      <c r="G182" s="143" t="s">
        <v>375</v>
      </c>
      <c r="H182" s="144">
        <v>371.11700000000002</v>
      </c>
      <c r="I182" s="145"/>
      <c r="J182" s="146">
        <f t="shared" ref="J182:J190" si="20">ROUND(I182*H182,2)</f>
        <v>0</v>
      </c>
      <c r="K182" s="147"/>
      <c r="L182" s="28"/>
      <c r="M182" s="148" t="s">
        <v>1</v>
      </c>
      <c r="N182" s="149" t="s">
        <v>41</v>
      </c>
      <c r="P182" s="150">
        <f t="shared" ref="P182:P190" si="21">O182*H182</f>
        <v>0</v>
      </c>
      <c r="Q182" s="150">
        <v>0</v>
      </c>
      <c r="R182" s="150">
        <f t="shared" ref="R182:R190" si="22">Q182*H182</f>
        <v>0</v>
      </c>
      <c r="S182" s="150">
        <v>0</v>
      </c>
      <c r="T182" s="151">
        <f t="shared" ref="T182:T190" si="23">S182*H182</f>
        <v>0</v>
      </c>
      <c r="AR182" s="152" t="s">
        <v>259</v>
      </c>
      <c r="AT182" s="152" t="s">
        <v>319</v>
      </c>
      <c r="AU182" s="152" t="s">
        <v>87</v>
      </c>
      <c r="AY182" s="13" t="s">
        <v>317</v>
      </c>
      <c r="BE182" s="153">
        <f t="shared" ref="BE182:BE190" si="24">IF(N182="základná",J182,0)</f>
        <v>0</v>
      </c>
      <c r="BF182" s="153">
        <f t="shared" ref="BF182:BF190" si="25">IF(N182="znížená",J182,0)</f>
        <v>0</v>
      </c>
      <c r="BG182" s="153">
        <f t="shared" ref="BG182:BG190" si="26">IF(N182="zákl. prenesená",J182,0)</f>
        <v>0</v>
      </c>
      <c r="BH182" s="153">
        <f t="shared" ref="BH182:BH190" si="27">IF(N182="zníž. prenesená",J182,0)</f>
        <v>0</v>
      </c>
      <c r="BI182" s="153">
        <f t="shared" ref="BI182:BI190" si="28">IF(N182="nulová",J182,0)</f>
        <v>0</v>
      </c>
      <c r="BJ182" s="13" t="s">
        <v>87</v>
      </c>
      <c r="BK182" s="153">
        <f t="shared" ref="BK182:BK190" si="29">ROUND(I182*H182,2)</f>
        <v>0</v>
      </c>
      <c r="BL182" s="13" t="s">
        <v>259</v>
      </c>
      <c r="BM182" s="152" t="s">
        <v>4271</v>
      </c>
    </row>
    <row r="183" spans="2:65" s="1" customFormat="1" ht="21.75" customHeight="1">
      <c r="B183" s="139"/>
      <c r="C183" s="140" t="s">
        <v>529</v>
      </c>
      <c r="D183" s="140" t="s">
        <v>319</v>
      </c>
      <c r="E183" s="141" t="s">
        <v>4272</v>
      </c>
      <c r="F183" s="142" t="s">
        <v>4273</v>
      </c>
      <c r="G183" s="143" t="s">
        <v>322</v>
      </c>
      <c r="H183" s="144">
        <v>96.012</v>
      </c>
      <c r="I183" s="145"/>
      <c r="J183" s="146">
        <f t="shared" si="20"/>
        <v>0</v>
      </c>
      <c r="K183" s="147"/>
      <c r="L183" s="28"/>
      <c r="M183" s="148" t="s">
        <v>1</v>
      </c>
      <c r="N183" s="149" t="s">
        <v>41</v>
      </c>
      <c r="P183" s="150">
        <f t="shared" si="21"/>
        <v>0</v>
      </c>
      <c r="Q183" s="150">
        <v>2.3140399999999999</v>
      </c>
      <c r="R183" s="150">
        <f t="shared" si="22"/>
        <v>222.17560847999999</v>
      </c>
      <c r="S183" s="150">
        <v>0</v>
      </c>
      <c r="T183" s="151">
        <f t="shared" si="23"/>
        <v>0</v>
      </c>
      <c r="AR183" s="152" t="s">
        <v>259</v>
      </c>
      <c r="AT183" s="152" t="s">
        <v>319</v>
      </c>
      <c r="AU183" s="152" t="s">
        <v>87</v>
      </c>
      <c r="AY183" s="13" t="s">
        <v>317</v>
      </c>
      <c r="BE183" s="153">
        <f t="shared" si="24"/>
        <v>0</v>
      </c>
      <c r="BF183" s="153">
        <f t="shared" si="25"/>
        <v>0</v>
      </c>
      <c r="BG183" s="153">
        <f t="shared" si="26"/>
        <v>0</v>
      </c>
      <c r="BH183" s="153">
        <f t="shared" si="27"/>
        <v>0</v>
      </c>
      <c r="BI183" s="153">
        <f t="shared" si="28"/>
        <v>0</v>
      </c>
      <c r="BJ183" s="13" t="s">
        <v>87</v>
      </c>
      <c r="BK183" s="153">
        <f t="shared" si="29"/>
        <v>0</v>
      </c>
      <c r="BL183" s="13" t="s">
        <v>259</v>
      </c>
      <c r="BM183" s="152" t="s">
        <v>4274</v>
      </c>
    </row>
    <row r="184" spans="2:65" s="1" customFormat="1" ht="24.15" customHeight="1">
      <c r="B184" s="139"/>
      <c r="C184" s="140" t="s">
        <v>780</v>
      </c>
      <c r="D184" s="140" t="s">
        <v>319</v>
      </c>
      <c r="E184" s="141" t="s">
        <v>4275</v>
      </c>
      <c r="F184" s="142" t="s">
        <v>4276</v>
      </c>
      <c r="G184" s="143" t="s">
        <v>375</v>
      </c>
      <c r="H184" s="144">
        <v>742.23299999999995</v>
      </c>
      <c r="I184" s="145"/>
      <c r="J184" s="146">
        <f t="shared" si="20"/>
        <v>0</v>
      </c>
      <c r="K184" s="147"/>
      <c r="L184" s="28"/>
      <c r="M184" s="148" t="s">
        <v>1</v>
      </c>
      <c r="N184" s="149" t="s">
        <v>41</v>
      </c>
      <c r="P184" s="150">
        <f t="shared" si="21"/>
        <v>0</v>
      </c>
      <c r="Q184" s="150">
        <v>3.96E-3</v>
      </c>
      <c r="R184" s="150">
        <f t="shared" si="22"/>
        <v>2.93924268</v>
      </c>
      <c r="S184" s="150">
        <v>0</v>
      </c>
      <c r="T184" s="151">
        <f t="shared" si="23"/>
        <v>0</v>
      </c>
      <c r="AR184" s="152" t="s">
        <v>259</v>
      </c>
      <c r="AT184" s="152" t="s">
        <v>319</v>
      </c>
      <c r="AU184" s="152" t="s">
        <v>87</v>
      </c>
      <c r="AY184" s="13" t="s">
        <v>317</v>
      </c>
      <c r="BE184" s="153">
        <f t="shared" si="24"/>
        <v>0</v>
      </c>
      <c r="BF184" s="153">
        <f t="shared" si="25"/>
        <v>0</v>
      </c>
      <c r="BG184" s="153">
        <f t="shared" si="26"/>
        <v>0</v>
      </c>
      <c r="BH184" s="153">
        <f t="shared" si="27"/>
        <v>0</v>
      </c>
      <c r="BI184" s="153">
        <f t="shared" si="28"/>
        <v>0</v>
      </c>
      <c r="BJ184" s="13" t="s">
        <v>87</v>
      </c>
      <c r="BK184" s="153">
        <f t="shared" si="29"/>
        <v>0</v>
      </c>
      <c r="BL184" s="13" t="s">
        <v>259</v>
      </c>
      <c r="BM184" s="152" t="s">
        <v>4277</v>
      </c>
    </row>
    <row r="185" spans="2:65" s="1" customFormat="1" ht="24.15" customHeight="1">
      <c r="B185" s="139"/>
      <c r="C185" s="140" t="s">
        <v>784</v>
      </c>
      <c r="D185" s="140" t="s">
        <v>319</v>
      </c>
      <c r="E185" s="141" t="s">
        <v>4278</v>
      </c>
      <c r="F185" s="142" t="s">
        <v>4279</v>
      </c>
      <c r="G185" s="143" t="s">
        <v>375</v>
      </c>
      <c r="H185" s="144">
        <v>742.23299999999995</v>
      </c>
      <c r="I185" s="145"/>
      <c r="J185" s="146">
        <f t="shared" si="20"/>
        <v>0</v>
      </c>
      <c r="K185" s="147"/>
      <c r="L185" s="28"/>
      <c r="M185" s="148" t="s">
        <v>1</v>
      </c>
      <c r="N185" s="149" t="s">
        <v>41</v>
      </c>
      <c r="P185" s="150">
        <f t="shared" si="21"/>
        <v>0</v>
      </c>
      <c r="Q185" s="150">
        <v>0</v>
      </c>
      <c r="R185" s="150">
        <f t="shared" si="22"/>
        <v>0</v>
      </c>
      <c r="S185" s="150">
        <v>0</v>
      </c>
      <c r="T185" s="151">
        <f t="shared" si="23"/>
        <v>0</v>
      </c>
      <c r="AR185" s="152" t="s">
        <v>259</v>
      </c>
      <c r="AT185" s="152" t="s">
        <v>319</v>
      </c>
      <c r="AU185" s="152" t="s">
        <v>87</v>
      </c>
      <c r="AY185" s="13" t="s">
        <v>317</v>
      </c>
      <c r="BE185" s="153">
        <f t="shared" si="24"/>
        <v>0</v>
      </c>
      <c r="BF185" s="153">
        <f t="shared" si="25"/>
        <v>0</v>
      </c>
      <c r="BG185" s="153">
        <f t="shared" si="26"/>
        <v>0</v>
      </c>
      <c r="BH185" s="153">
        <f t="shared" si="27"/>
        <v>0</v>
      </c>
      <c r="BI185" s="153">
        <f t="shared" si="28"/>
        <v>0</v>
      </c>
      <c r="BJ185" s="13" t="s">
        <v>87</v>
      </c>
      <c r="BK185" s="153">
        <f t="shared" si="29"/>
        <v>0</v>
      </c>
      <c r="BL185" s="13" t="s">
        <v>259</v>
      </c>
      <c r="BM185" s="152" t="s">
        <v>4280</v>
      </c>
    </row>
    <row r="186" spans="2:65" s="1" customFormat="1" ht="16.5" customHeight="1">
      <c r="B186" s="139"/>
      <c r="C186" s="140" t="s">
        <v>788</v>
      </c>
      <c r="D186" s="140" t="s">
        <v>319</v>
      </c>
      <c r="E186" s="141" t="s">
        <v>4281</v>
      </c>
      <c r="F186" s="142" t="s">
        <v>4282</v>
      </c>
      <c r="G186" s="143" t="s">
        <v>356</v>
      </c>
      <c r="H186" s="144">
        <v>11.101000000000001</v>
      </c>
      <c r="I186" s="145"/>
      <c r="J186" s="146">
        <f t="shared" si="20"/>
        <v>0</v>
      </c>
      <c r="K186" s="147"/>
      <c r="L186" s="28"/>
      <c r="M186" s="148" t="s">
        <v>1</v>
      </c>
      <c r="N186" s="149" t="s">
        <v>41</v>
      </c>
      <c r="P186" s="150">
        <f t="shared" si="21"/>
        <v>0</v>
      </c>
      <c r="Q186" s="150">
        <v>1.01555</v>
      </c>
      <c r="R186" s="150">
        <f t="shared" si="22"/>
        <v>11.27362055</v>
      </c>
      <c r="S186" s="150">
        <v>0</v>
      </c>
      <c r="T186" s="151">
        <f t="shared" si="23"/>
        <v>0</v>
      </c>
      <c r="AR186" s="152" t="s">
        <v>259</v>
      </c>
      <c r="AT186" s="152" t="s">
        <v>319</v>
      </c>
      <c r="AU186" s="152" t="s">
        <v>87</v>
      </c>
      <c r="AY186" s="13" t="s">
        <v>317</v>
      </c>
      <c r="BE186" s="153">
        <f t="shared" si="24"/>
        <v>0</v>
      </c>
      <c r="BF186" s="153">
        <f t="shared" si="25"/>
        <v>0</v>
      </c>
      <c r="BG186" s="153">
        <f t="shared" si="26"/>
        <v>0</v>
      </c>
      <c r="BH186" s="153">
        <f t="shared" si="27"/>
        <v>0</v>
      </c>
      <c r="BI186" s="153">
        <f t="shared" si="28"/>
        <v>0</v>
      </c>
      <c r="BJ186" s="13" t="s">
        <v>87</v>
      </c>
      <c r="BK186" s="153">
        <f t="shared" si="29"/>
        <v>0</v>
      </c>
      <c r="BL186" s="13" t="s">
        <v>259</v>
      </c>
      <c r="BM186" s="152" t="s">
        <v>4283</v>
      </c>
    </row>
    <row r="187" spans="2:65" s="1" customFormat="1" ht="33" customHeight="1">
      <c r="B187" s="139"/>
      <c r="C187" s="140" t="s">
        <v>792</v>
      </c>
      <c r="D187" s="140" t="s">
        <v>319</v>
      </c>
      <c r="E187" s="141" t="s">
        <v>4284</v>
      </c>
      <c r="F187" s="142" t="s">
        <v>4285</v>
      </c>
      <c r="G187" s="143" t="s">
        <v>375</v>
      </c>
      <c r="H187" s="144">
        <v>20.922000000000001</v>
      </c>
      <c r="I187" s="145"/>
      <c r="J187" s="146">
        <f t="shared" si="20"/>
        <v>0</v>
      </c>
      <c r="K187" s="147"/>
      <c r="L187" s="28"/>
      <c r="M187" s="148" t="s">
        <v>1</v>
      </c>
      <c r="N187" s="149" t="s">
        <v>41</v>
      </c>
      <c r="P187" s="150">
        <f t="shared" si="21"/>
        <v>0</v>
      </c>
      <c r="Q187" s="150">
        <v>0.18912999999999999</v>
      </c>
      <c r="R187" s="150">
        <f t="shared" si="22"/>
        <v>3.9569778599999998</v>
      </c>
      <c r="S187" s="150">
        <v>0</v>
      </c>
      <c r="T187" s="151">
        <f t="shared" si="23"/>
        <v>0</v>
      </c>
      <c r="AR187" s="152" t="s">
        <v>259</v>
      </c>
      <c r="AT187" s="152" t="s">
        <v>319</v>
      </c>
      <c r="AU187" s="152" t="s">
        <v>87</v>
      </c>
      <c r="AY187" s="13" t="s">
        <v>317</v>
      </c>
      <c r="BE187" s="153">
        <f t="shared" si="24"/>
        <v>0</v>
      </c>
      <c r="BF187" s="153">
        <f t="shared" si="25"/>
        <v>0</v>
      </c>
      <c r="BG187" s="153">
        <f t="shared" si="26"/>
        <v>0</v>
      </c>
      <c r="BH187" s="153">
        <f t="shared" si="27"/>
        <v>0</v>
      </c>
      <c r="BI187" s="153">
        <f t="shared" si="28"/>
        <v>0</v>
      </c>
      <c r="BJ187" s="13" t="s">
        <v>87</v>
      </c>
      <c r="BK187" s="153">
        <f t="shared" si="29"/>
        <v>0</v>
      </c>
      <c r="BL187" s="13" t="s">
        <v>259</v>
      </c>
      <c r="BM187" s="152" t="s">
        <v>4286</v>
      </c>
    </row>
    <row r="188" spans="2:65" s="1" customFormat="1" ht="33" customHeight="1">
      <c r="B188" s="139"/>
      <c r="C188" s="140" t="s">
        <v>796</v>
      </c>
      <c r="D188" s="140" t="s">
        <v>319</v>
      </c>
      <c r="E188" s="141" t="s">
        <v>4287</v>
      </c>
      <c r="F188" s="142" t="s">
        <v>4288</v>
      </c>
      <c r="G188" s="143" t="s">
        <v>322</v>
      </c>
      <c r="H188" s="144">
        <v>4.0490000000000004</v>
      </c>
      <c r="I188" s="145"/>
      <c r="J188" s="146">
        <f t="shared" si="20"/>
        <v>0</v>
      </c>
      <c r="K188" s="147"/>
      <c r="L188" s="28"/>
      <c r="M188" s="148" t="s">
        <v>1</v>
      </c>
      <c r="N188" s="149" t="s">
        <v>41</v>
      </c>
      <c r="P188" s="150">
        <f t="shared" si="21"/>
        <v>0</v>
      </c>
      <c r="Q188" s="150">
        <v>2.3369599999999999</v>
      </c>
      <c r="R188" s="150">
        <f t="shared" si="22"/>
        <v>9.4623510399999997</v>
      </c>
      <c r="S188" s="150">
        <v>0</v>
      </c>
      <c r="T188" s="151">
        <f t="shared" si="23"/>
        <v>0</v>
      </c>
      <c r="AR188" s="152" t="s">
        <v>259</v>
      </c>
      <c r="AT188" s="152" t="s">
        <v>319</v>
      </c>
      <c r="AU188" s="152" t="s">
        <v>87</v>
      </c>
      <c r="AY188" s="13" t="s">
        <v>317</v>
      </c>
      <c r="BE188" s="153">
        <f t="shared" si="24"/>
        <v>0</v>
      </c>
      <c r="BF188" s="153">
        <f t="shared" si="25"/>
        <v>0</v>
      </c>
      <c r="BG188" s="153">
        <f t="shared" si="26"/>
        <v>0</v>
      </c>
      <c r="BH188" s="153">
        <f t="shared" si="27"/>
        <v>0</v>
      </c>
      <c r="BI188" s="153">
        <f t="shared" si="28"/>
        <v>0</v>
      </c>
      <c r="BJ188" s="13" t="s">
        <v>87</v>
      </c>
      <c r="BK188" s="153">
        <f t="shared" si="29"/>
        <v>0</v>
      </c>
      <c r="BL188" s="13" t="s">
        <v>259</v>
      </c>
      <c r="BM188" s="152" t="s">
        <v>4289</v>
      </c>
    </row>
    <row r="189" spans="2:65" s="1" customFormat="1" ht="24.15" customHeight="1">
      <c r="B189" s="139"/>
      <c r="C189" s="140" t="s">
        <v>800</v>
      </c>
      <c r="D189" s="140" t="s">
        <v>319</v>
      </c>
      <c r="E189" s="141" t="s">
        <v>4290</v>
      </c>
      <c r="F189" s="142" t="s">
        <v>4291</v>
      </c>
      <c r="G189" s="143" t="s">
        <v>375</v>
      </c>
      <c r="H189" s="144">
        <v>40.509</v>
      </c>
      <c r="I189" s="145"/>
      <c r="J189" s="146">
        <f t="shared" si="20"/>
        <v>0</v>
      </c>
      <c r="K189" s="147"/>
      <c r="L189" s="28"/>
      <c r="M189" s="148" t="s">
        <v>1</v>
      </c>
      <c r="N189" s="149" t="s">
        <v>41</v>
      </c>
      <c r="P189" s="150">
        <f t="shared" si="21"/>
        <v>0</v>
      </c>
      <c r="Q189" s="150">
        <v>4.4999999999999997E-3</v>
      </c>
      <c r="R189" s="150">
        <f t="shared" si="22"/>
        <v>0.18229049999999999</v>
      </c>
      <c r="S189" s="150">
        <v>0</v>
      </c>
      <c r="T189" s="151">
        <f t="shared" si="23"/>
        <v>0</v>
      </c>
      <c r="AR189" s="152" t="s">
        <v>259</v>
      </c>
      <c r="AT189" s="152" t="s">
        <v>319</v>
      </c>
      <c r="AU189" s="152" t="s">
        <v>87</v>
      </c>
      <c r="AY189" s="13" t="s">
        <v>317</v>
      </c>
      <c r="BE189" s="153">
        <f t="shared" si="24"/>
        <v>0</v>
      </c>
      <c r="BF189" s="153">
        <f t="shared" si="25"/>
        <v>0</v>
      </c>
      <c r="BG189" s="153">
        <f t="shared" si="26"/>
        <v>0</v>
      </c>
      <c r="BH189" s="153">
        <f t="shared" si="27"/>
        <v>0</v>
      </c>
      <c r="BI189" s="153">
        <f t="shared" si="28"/>
        <v>0</v>
      </c>
      <c r="BJ189" s="13" t="s">
        <v>87</v>
      </c>
      <c r="BK189" s="153">
        <f t="shared" si="29"/>
        <v>0</v>
      </c>
      <c r="BL189" s="13" t="s">
        <v>259</v>
      </c>
      <c r="BM189" s="152" t="s">
        <v>4292</v>
      </c>
    </row>
    <row r="190" spans="2:65" s="1" customFormat="1" ht="24.15" customHeight="1">
      <c r="B190" s="139"/>
      <c r="C190" s="140" t="s">
        <v>804</v>
      </c>
      <c r="D190" s="140" t="s">
        <v>319</v>
      </c>
      <c r="E190" s="141" t="s">
        <v>4293</v>
      </c>
      <c r="F190" s="142" t="s">
        <v>4294</v>
      </c>
      <c r="G190" s="143" t="s">
        <v>375</v>
      </c>
      <c r="H190" s="144">
        <v>40.509</v>
      </c>
      <c r="I190" s="145"/>
      <c r="J190" s="146">
        <f t="shared" si="20"/>
        <v>0</v>
      </c>
      <c r="K190" s="147"/>
      <c r="L190" s="28"/>
      <c r="M190" s="148" t="s">
        <v>1</v>
      </c>
      <c r="N190" s="149" t="s">
        <v>41</v>
      </c>
      <c r="P190" s="150">
        <f t="shared" si="21"/>
        <v>0</v>
      </c>
      <c r="Q190" s="150">
        <v>0</v>
      </c>
      <c r="R190" s="150">
        <f t="shared" si="22"/>
        <v>0</v>
      </c>
      <c r="S190" s="150">
        <v>0</v>
      </c>
      <c r="T190" s="151">
        <f t="shared" si="23"/>
        <v>0</v>
      </c>
      <c r="AR190" s="152" t="s">
        <v>259</v>
      </c>
      <c r="AT190" s="152" t="s">
        <v>319</v>
      </c>
      <c r="AU190" s="152" t="s">
        <v>87</v>
      </c>
      <c r="AY190" s="13" t="s">
        <v>317</v>
      </c>
      <c r="BE190" s="153">
        <f t="shared" si="24"/>
        <v>0</v>
      </c>
      <c r="BF190" s="153">
        <f t="shared" si="25"/>
        <v>0</v>
      </c>
      <c r="BG190" s="153">
        <f t="shared" si="26"/>
        <v>0</v>
      </c>
      <c r="BH190" s="153">
        <f t="shared" si="27"/>
        <v>0</v>
      </c>
      <c r="BI190" s="153">
        <f t="shared" si="28"/>
        <v>0</v>
      </c>
      <c r="BJ190" s="13" t="s">
        <v>87</v>
      </c>
      <c r="BK190" s="153">
        <f t="shared" si="29"/>
        <v>0</v>
      </c>
      <c r="BL190" s="13" t="s">
        <v>259</v>
      </c>
      <c r="BM190" s="152" t="s">
        <v>4295</v>
      </c>
    </row>
    <row r="191" spans="2:65" s="11" customFormat="1" ht="22.8" customHeight="1">
      <c r="B191" s="127"/>
      <c r="D191" s="128" t="s">
        <v>74</v>
      </c>
      <c r="E191" s="137" t="s">
        <v>259</v>
      </c>
      <c r="F191" s="137" t="s">
        <v>2713</v>
      </c>
      <c r="I191" s="130"/>
      <c r="J191" s="138">
        <f>BK191</f>
        <v>0</v>
      </c>
      <c r="L191" s="127"/>
      <c r="M191" s="132"/>
      <c r="P191" s="133">
        <f>SUM(P192:P198)</f>
        <v>0</v>
      </c>
      <c r="R191" s="133">
        <f>SUM(R192:R198)</f>
        <v>339.52854059999999</v>
      </c>
      <c r="T191" s="134">
        <f>SUM(T192:T198)</f>
        <v>0</v>
      </c>
      <c r="AR191" s="128" t="s">
        <v>82</v>
      </c>
      <c r="AT191" s="135" t="s">
        <v>74</v>
      </c>
      <c r="AU191" s="135" t="s">
        <v>82</v>
      </c>
      <c r="AY191" s="128" t="s">
        <v>317</v>
      </c>
      <c r="BK191" s="136">
        <f>SUM(BK192:BK198)</f>
        <v>0</v>
      </c>
    </row>
    <row r="192" spans="2:65" s="1" customFormat="1" ht="24.15" customHeight="1">
      <c r="B192" s="139"/>
      <c r="C192" s="140" t="s">
        <v>808</v>
      </c>
      <c r="D192" s="140" t="s">
        <v>319</v>
      </c>
      <c r="E192" s="141" t="s">
        <v>4296</v>
      </c>
      <c r="F192" s="142" t="s">
        <v>4297</v>
      </c>
      <c r="G192" s="143" t="s">
        <v>322</v>
      </c>
      <c r="H192" s="144">
        <v>138.18</v>
      </c>
      <c r="I192" s="145"/>
      <c r="J192" s="146">
        <f t="shared" ref="J192:J198" si="30">ROUND(I192*H192,2)</f>
        <v>0</v>
      </c>
      <c r="K192" s="147"/>
      <c r="L192" s="28"/>
      <c r="M192" s="148" t="s">
        <v>1</v>
      </c>
      <c r="N192" s="149" t="s">
        <v>41</v>
      </c>
      <c r="P192" s="150">
        <f t="shared" ref="P192:P198" si="31">O192*H192</f>
        <v>0</v>
      </c>
      <c r="Q192" s="150">
        <v>2.3141699999999998</v>
      </c>
      <c r="R192" s="150">
        <f t="shared" ref="R192:R198" si="32">Q192*H192</f>
        <v>319.77201059999999</v>
      </c>
      <c r="S192" s="150">
        <v>0</v>
      </c>
      <c r="T192" s="151">
        <f t="shared" ref="T192:T198" si="33">S192*H192</f>
        <v>0</v>
      </c>
      <c r="AR192" s="152" t="s">
        <v>259</v>
      </c>
      <c r="AT192" s="152" t="s">
        <v>319</v>
      </c>
      <c r="AU192" s="152" t="s">
        <v>87</v>
      </c>
      <c r="AY192" s="13" t="s">
        <v>317</v>
      </c>
      <c r="BE192" s="153">
        <f t="shared" ref="BE192:BE198" si="34">IF(N192="základná",J192,0)</f>
        <v>0</v>
      </c>
      <c r="BF192" s="153">
        <f t="shared" ref="BF192:BF198" si="35">IF(N192="znížená",J192,0)</f>
        <v>0</v>
      </c>
      <c r="BG192" s="153">
        <f t="shared" ref="BG192:BG198" si="36">IF(N192="zákl. prenesená",J192,0)</f>
        <v>0</v>
      </c>
      <c r="BH192" s="153">
        <f t="shared" ref="BH192:BH198" si="37">IF(N192="zníž. prenesená",J192,0)</f>
        <v>0</v>
      </c>
      <c r="BI192" s="153">
        <f t="shared" ref="BI192:BI198" si="38">IF(N192="nulová",J192,0)</f>
        <v>0</v>
      </c>
      <c r="BJ192" s="13" t="s">
        <v>87</v>
      </c>
      <c r="BK192" s="153">
        <f t="shared" ref="BK192:BK198" si="39">ROUND(I192*H192,2)</f>
        <v>0</v>
      </c>
      <c r="BL192" s="13" t="s">
        <v>259</v>
      </c>
      <c r="BM192" s="152" t="s">
        <v>4298</v>
      </c>
    </row>
    <row r="193" spans="2:65" s="1" customFormat="1" ht="24.15" customHeight="1">
      <c r="B193" s="139"/>
      <c r="C193" s="140" t="s">
        <v>812</v>
      </c>
      <c r="D193" s="140" t="s">
        <v>319</v>
      </c>
      <c r="E193" s="141" t="s">
        <v>4299</v>
      </c>
      <c r="F193" s="142" t="s">
        <v>4300</v>
      </c>
      <c r="G193" s="143" t="s">
        <v>375</v>
      </c>
      <c r="H193" s="144">
        <v>394.8</v>
      </c>
      <c r="I193" s="145"/>
      <c r="J193" s="146">
        <f t="shared" si="30"/>
        <v>0</v>
      </c>
      <c r="K193" s="147"/>
      <c r="L193" s="28"/>
      <c r="M193" s="148" t="s">
        <v>1</v>
      </c>
      <c r="N193" s="149" t="s">
        <v>41</v>
      </c>
      <c r="P193" s="150">
        <f t="shared" si="31"/>
        <v>0</v>
      </c>
      <c r="Q193" s="150">
        <v>0</v>
      </c>
      <c r="R193" s="150">
        <f t="shared" si="32"/>
        <v>0</v>
      </c>
      <c r="S193" s="150">
        <v>0</v>
      </c>
      <c r="T193" s="151">
        <f t="shared" si="33"/>
        <v>0</v>
      </c>
      <c r="AR193" s="152" t="s">
        <v>259</v>
      </c>
      <c r="AT193" s="152" t="s">
        <v>319</v>
      </c>
      <c r="AU193" s="152" t="s">
        <v>87</v>
      </c>
      <c r="AY193" s="13" t="s">
        <v>317</v>
      </c>
      <c r="BE193" s="153">
        <f t="shared" si="34"/>
        <v>0</v>
      </c>
      <c r="BF193" s="153">
        <f t="shared" si="35"/>
        <v>0</v>
      </c>
      <c r="BG193" s="153">
        <f t="shared" si="36"/>
        <v>0</v>
      </c>
      <c r="BH193" s="153">
        <f t="shared" si="37"/>
        <v>0</v>
      </c>
      <c r="BI193" s="153">
        <f t="shared" si="38"/>
        <v>0</v>
      </c>
      <c r="BJ193" s="13" t="s">
        <v>87</v>
      </c>
      <c r="BK193" s="153">
        <f t="shared" si="39"/>
        <v>0</v>
      </c>
      <c r="BL193" s="13" t="s">
        <v>259</v>
      </c>
      <c r="BM193" s="152" t="s">
        <v>4301</v>
      </c>
    </row>
    <row r="194" spans="2:65" s="1" customFormat="1" ht="16.5" customHeight="1">
      <c r="B194" s="139"/>
      <c r="C194" s="140" t="s">
        <v>816</v>
      </c>
      <c r="D194" s="140" t="s">
        <v>319</v>
      </c>
      <c r="E194" s="141" t="s">
        <v>4302</v>
      </c>
      <c r="F194" s="142" t="s">
        <v>4303</v>
      </c>
      <c r="G194" s="143" t="s">
        <v>375</v>
      </c>
      <c r="H194" s="144">
        <v>430.26400000000001</v>
      </c>
      <c r="I194" s="145"/>
      <c r="J194" s="146">
        <f t="shared" si="30"/>
        <v>0</v>
      </c>
      <c r="K194" s="147"/>
      <c r="L194" s="28"/>
      <c r="M194" s="148" t="s">
        <v>1</v>
      </c>
      <c r="N194" s="149" t="s">
        <v>41</v>
      </c>
      <c r="P194" s="150">
        <f t="shared" si="31"/>
        <v>0</v>
      </c>
      <c r="Q194" s="150">
        <v>1.8600000000000001E-3</v>
      </c>
      <c r="R194" s="150">
        <f t="shared" si="32"/>
        <v>0.80029104000000006</v>
      </c>
      <c r="S194" s="150">
        <v>0</v>
      </c>
      <c r="T194" s="151">
        <f t="shared" si="33"/>
        <v>0</v>
      </c>
      <c r="AR194" s="152" t="s">
        <v>259</v>
      </c>
      <c r="AT194" s="152" t="s">
        <v>319</v>
      </c>
      <c r="AU194" s="152" t="s">
        <v>87</v>
      </c>
      <c r="AY194" s="13" t="s">
        <v>317</v>
      </c>
      <c r="BE194" s="153">
        <f t="shared" si="34"/>
        <v>0</v>
      </c>
      <c r="BF194" s="153">
        <f t="shared" si="35"/>
        <v>0</v>
      </c>
      <c r="BG194" s="153">
        <f t="shared" si="36"/>
        <v>0</v>
      </c>
      <c r="BH194" s="153">
        <f t="shared" si="37"/>
        <v>0</v>
      </c>
      <c r="BI194" s="153">
        <f t="shared" si="38"/>
        <v>0</v>
      </c>
      <c r="BJ194" s="13" t="s">
        <v>87</v>
      </c>
      <c r="BK194" s="153">
        <f t="shared" si="39"/>
        <v>0</v>
      </c>
      <c r="BL194" s="13" t="s">
        <v>259</v>
      </c>
      <c r="BM194" s="152" t="s">
        <v>4304</v>
      </c>
    </row>
    <row r="195" spans="2:65" s="1" customFormat="1" ht="16.5" customHeight="1">
      <c r="B195" s="139"/>
      <c r="C195" s="140" t="s">
        <v>820</v>
      </c>
      <c r="D195" s="140" t="s">
        <v>319</v>
      </c>
      <c r="E195" s="141" t="s">
        <v>4305</v>
      </c>
      <c r="F195" s="142" t="s">
        <v>4306</v>
      </c>
      <c r="G195" s="143" t="s">
        <v>375</v>
      </c>
      <c r="H195" s="144">
        <v>430.26400000000001</v>
      </c>
      <c r="I195" s="145"/>
      <c r="J195" s="146">
        <f t="shared" si="30"/>
        <v>0</v>
      </c>
      <c r="K195" s="147"/>
      <c r="L195" s="28"/>
      <c r="M195" s="148" t="s">
        <v>1</v>
      </c>
      <c r="N195" s="149" t="s">
        <v>41</v>
      </c>
      <c r="P195" s="150">
        <f t="shared" si="31"/>
        <v>0</v>
      </c>
      <c r="Q195" s="150">
        <v>0</v>
      </c>
      <c r="R195" s="150">
        <f t="shared" si="32"/>
        <v>0</v>
      </c>
      <c r="S195" s="150">
        <v>0</v>
      </c>
      <c r="T195" s="151">
        <f t="shared" si="33"/>
        <v>0</v>
      </c>
      <c r="AR195" s="152" t="s">
        <v>259</v>
      </c>
      <c r="AT195" s="152" t="s">
        <v>319</v>
      </c>
      <c r="AU195" s="152" t="s">
        <v>87</v>
      </c>
      <c r="AY195" s="13" t="s">
        <v>317</v>
      </c>
      <c r="BE195" s="153">
        <f t="shared" si="34"/>
        <v>0</v>
      </c>
      <c r="BF195" s="153">
        <f t="shared" si="35"/>
        <v>0</v>
      </c>
      <c r="BG195" s="153">
        <f t="shared" si="36"/>
        <v>0</v>
      </c>
      <c r="BH195" s="153">
        <f t="shared" si="37"/>
        <v>0</v>
      </c>
      <c r="BI195" s="153">
        <f t="shared" si="38"/>
        <v>0</v>
      </c>
      <c r="BJ195" s="13" t="s">
        <v>87</v>
      </c>
      <c r="BK195" s="153">
        <f t="shared" si="39"/>
        <v>0</v>
      </c>
      <c r="BL195" s="13" t="s">
        <v>259</v>
      </c>
      <c r="BM195" s="152" t="s">
        <v>4307</v>
      </c>
    </row>
    <row r="196" spans="2:65" s="1" customFormat="1" ht="24.15" customHeight="1">
      <c r="B196" s="139"/>
      <c r="C196" s="140" t="s">
        <v>824</v>
      </c>
      <c r="D196" s="140" t="s">
        <v>319</v>
      </c>
      <c r="E196" s="141" t="s">
        <v>4308</v>
      </c>
      <c r="F196" s="142" t="s">
        <v>4309</v>
      </c>
      <c r="G196" s="143" t="s">
        <v>375</v>
      </c>
      <c r="H196" s="144">
        <v>394.8</v>
      </c>
      <c r="I196" s="145"/>
      <c r="J196" s="146">
        <f t="shared" si="30"/>
        <v>0</v>
      </c>
      <c r="K196" s="147"/>
      <c r="L196" s="28"/>
      <c r="M196" s="148" t="s">
        <v>1</v>
      </c>
      <c r="N196" s="149" t="s">
        <v>41</v>
      </c>
      <c r="P196" s="150">
        <f t="shared" si="31"/>
        <v>0</v>
      </c>
      <c r="Q196" s="150">
        <v>5.3299999999999997E-3</v>
      </c>
      <c r="R196" s="150">
        <f t="shared" si="32"/>
        <v>2.1042839999999998</v>
      </c>
      <c r="S196" s="150">
        <v>0</v>
      </c>
      <c r="T196" s="151">
        <f t="shared" si="33"/>
        <v>0</v>
      </c>
      <c r="AR196" s="152" t="s">
        <v>259</v>
      </c>
      <c r="AT196" s="152" t="s">
        <v>319</v>
      </c>
      <c r="AU196" s="152" t="s">
        <v>87</v>
      </c>
      <c r="AY196" s="13" t="s">
        <v>317</v>
      </c>
      <c r="BE196" s="153">
        <f t="shared" si="34"/>
        <v>0</v>
      </c>
      <c r="BF196" s="153">
        <f t="shared" si="35"/>
        <v>0</v>
      </c>
      <c r="BG196" s="153">
        <f t="shared" si="36"/>
        <v>0</v>
      </c>
      <c r="BH196" s="153">
        <f t="shared" si="37"/>
        <v>0</v>
      </c>
      <c r="BI196" s="153">
        <f t="shared" si="38"/>
        <v>0</v>
      </c>
      <c r="BJ196" s="13" t="s">
        <v>87</v>
      </c>
      <c r="BK196" s="153">
        <f t="shared" si="39"/>
        <v>0</v>
      </c>
      <c r="BL196" s="13" t="s">
        <v>259</v>
      </c>
      <c r="BM196" s="152" t="s">
        <v>4310</v>
      </c>
    </row>
    <row r="197" spans="2:65" s="1" customFormat="1" ht="24.15" customHeight="1">
      <c r="B197" s="139"/>
      <c r="C197" s="140" t="s">
        <v>828</v>
      </c>
      <c r="D197" s="140" t="s">
        <v>319</v>
      </c>
      <c r="E197" s="141" t="s">
        <v>4311</v>
      </c>
      <c r="F197" s="142" t="s">
        <v>4312</v>
      </c>
      <c r="G197" s="143" t="s">
        <v>375</v>
      </c>
      <c r="H197" s="144">
        <v>394.8</v>
      </c>
      <c r="I197" s="145"/>
      <c r="J197" s="146">
        <f t="shared" si="30"/>
        <v>0</v>
      </c>
      <c r="K197" s="147"/>
      <c r="L197" s="28"/>
      <c r="M197" s="148" t="s">
        <v>1</v>
      </c>
      <c r="N197" s="149" t="s">
        <v>41</v>
      </c>
      <c r="P197" s="150">
        <f t="shared" si="31"/>
        <v>0</v>
      </c>
      <c r="Q197" s="150">
        <v>0</v>
      </c>
      <c r="R197" s="150">
        <f t="shared" si="32"/>
        <v>0</v>
      </c>
      <c r="S197" s="150">
        <v>0</v>
      </c>
      <c r="T197" s="151">
        <f t="shared" si="33"/>
        <v>0</v>
      </c>
      <c r="AR197" s="152" t="s">
        <v>259</v>
      </c>
      <c r="AT197" s="152" t="s">
        <v>319</v>
      </c>
      <c r="AU197" s="152" t="s">
        <v>87</v>
      </c>
      <c r="AY197" s="13" t="s">
        <v>317</v>
      </c>
      <c r="BE197" s="153">
        <f t="shared" si="34"/>
        <v>0</v>
      </c>
      <c r="BF197" s="153">
        <f t="shared" si="35"/>
        <v>0</v>
      </c>
      <c r="BG197" s="153">
        <f t="shared" si="36"/>
        <v>0</v>
      </c>
      <c r="BH197" s="153">
        <f t="shared" si="37"/>
        <v>0</v>
      </c>
      <c r="BI197" s="153">
        <f t="shared" si="38"/>
        <v>0</v>
      </c>
      <c r="BJ197" s="13" t="s">
        <v>87</v>
      </c>
      <c r="BK197" s="153">
        <f t="shared" si="39"/>
        <v>0</v>
      </c>
      <c r="BL197" s="13" t="s">
        <v>259</v>
      </c>
      <c r="BM197" s="152" t="s">
        <v>4313</v>
      </c>
    </row>
    <row r="198" spans="2:65" s="1" customFormat="1" ht="37.799999999999997" customHeight="1">
      <c r="B198" s="139"/>
      <c r="C198" s="140" t="s">
        <v>832</v>
      </c>
      <c r="D198" s="140" t="s">
        <v>319</v>
      </c>
      <c r="E198" s="141" t="s">
        <v>4314</v>
      </c>
      <c r="F198" s="142" t="s">
        <v>4315</v>
      </c>
      <c r="G198" s="143" t="s">
        <v>356</v>
      </c>
      <c r="H198" s="144">
        <v>16.582000000000001</v>
      </c>
      <c r="I198" s="145"/>
      <c r="J198" s="146">
        <f t="shared" si="30"/>
        <v>0</v>
      </c>
      <c r="K198" s="147"/>
      <c r="L198" s="28"/>
      <c r="M198" s="148" t="s">
        <v>1</v>
      </c>
      <c r="N198" s="149" t="s">
        <v>41</v>
      </c>
      <c r="P198" s="150">
        <f t="shared" si="31"/>
        <v>0</v>
      </c>
      <c r="Q198" s="150">
        <v>1.0162800000000001</v>
      </c>
      <c r="R198" s="150">
        <f t="shared" si="32"/>
        <v>16.85195496</v>
      </c>
      <c r="S198" s="150">
        <v>0</v>
      </c>
      <c r="T198" s="151">
        <f t="shared" si="33"/>
        <v>0</v>
      </c>
      <c r="AR198" s="152" t="s">
        <v>259</v>
      </c>
      <c r="AT198" s="152" t="s">
        <v>319</v>
      </c>
      <c r="AU198" s="152" t="s">
        <v>87</v>
      </c>
      <c r="AY198" s="13" t="s">
        <v>317</v>
      </c>
      <c r="BE198" s="153">
        <f t="shared" si="34"/>
        <v>0</v>
      </c>
      <c r="BF198" s="153">
        <f t="shared" si="35"/>
        <v>0</v>
      </c>
      <c r="BG198" s="153">
        <f t="shared" si="36"/>
        <v>0</v>
      </c>
      <c r="BH198" s="153">
        <f t="shared" si="37"/>
        <v>0</v>
      </c>
      <c r="BI198" s="153">
        <f t="shared" si="38"/>
        <v>0</v>
      </c>
      <c r="BJ198" s="13" t="s">
        <v>87</v>
      </c>
      <c r="BK198" s="153">
        <f t="shared" si="39"/>
        <v>0</v>
      </c>
      <c r="BL198" s="13" t="s">
        <v>259</v>
      </c>
      <c r="BM198" s="152" t="s">
        <v>4316</v>
      </c>
    </row>
    <row r="199" spans="2:65" s="11" customFormat="1" ht="22.8" customHeight="1">
      <c r="B199" s="127"/>
      <c r="D199" s="128" t="s">
        <v>74</v>
      </c>
      <c r="E199" s="137" t="s">
        <v>262</v>
      </c>
      <c r="F199" s="137" t="s">
        <v>2717</v>
      </c>
      <c r="I199" s="130"/>
      <c r="J199" s="138">
        <f>BK199</f>
        <v>0</v>
      </c>
      <c r="L199" s="127"/>
      <c r="M199" s="132"/>
      <c r="P199" s="133">
        <f>P200</f>
        <v>0</v>
      </c>
      <c r="R199" s="133">
        <f>R200</f>
        <v>4.1290800000000001</v>
      </c>
      <c r="T199" s="134">
        <f>T200</f>
        <v>0</v>
      </c>
      <c r="AR199" s="128" t="s">
        <v>82</v>
      </c>
      <c r="AT199" s="135" t="s">
        <v>74</v>
      </c>
      <c r="AU199" s="135" t="s">
        <v>82</v>
      </c>
      <c r="AY199" s="128" t="s">
        <v>317</v>
      </c>
      <c r="BK199" s="136">
        <f>BK200</f>
        <v>0</v>
      </c>
    </row>
    <row r="200" spans="2:65" s="1" customFormat="1" ht="24.15" customHeight="1">
      <c r="B200" s="139"/>
      <c r="C200" s="140" t="s">
        <v>836</v>
      </c>
      <c r="D200" s="140" t="s">
        <v>319</v>
      </c>
      <c r="E200" s="141" t="s">
        <v>4317</v>
      </c>
      <c r="F200" s="142" t="s">
        <v>4318</v>
      </c>
      <c r="G200" s="143" t="s">
        <v>375</v>
      </c>
      <c r="H200" s="144">
        <v>12</v>
      </c>
      <c r="I200" s="145"/>
      <c r="J200" s="146">
        <f>ROUND(I200*H200,2)</f>
        <v>0</v>
      </c>
      <c r="K200" s="147"/>
      <c r="L200" s="28"/>
      <c r="M200" s="148" t="s">
        <v>1</v>
      </c>
      <c r="N200" s="149" t="s">
        <v>41</v>
      </c>
      <c r="P200" s="150">
        <f>O200*H200</f>
        <v>0</v>
      </c>
      <c r="Q200" s="150">
        <v>0.34409000000000001</v>
      </c>
      <c r="R200" s="150">
        <f>Q200*H200</f>
        <v>4.1290800000000001</v>
      </c>
      <c r="S200" s="150">
        <v>0</v>
      </c>
      <c r="T200" s="151">
        <f>S200*H200</f>
        <v>0</v>
      </c>
      <c r="AR200" s="152" t="s">
        <v>259</v>
      </c>
      <c r="AT200" s="152" t="s">
        <v>319</v>
      </c>
      <c r="AU200" s="152" t="s">
        <v>87</v>
      </c>
      <c r="AY200" s="13" t="s">
        <v>317</v>
      </c>
      <c r="BE200" s="153">
        <f>IF(N200="základná",J200,0)</f>
        <v>0</v>
      </c>
      <c r="BF200" s="153">
        <f>IF(N200="znížená",J200,0)</f>
        <v>0</v>
      </c>
      <c r="BG200" s="153">
        <f>IF(N200="zákl. prenesená",J200,0)</f>
        <v>0</v>
      </c>
      <c r="BH200" s="153">
        <f>IF(N200="zníž. prenesená",J200,0)</f>
        <v>0</v>
      </c>
      <c r="BI200" s="153">
        <f>IF(N200="nulová",J200,0)</f>
        <v>0</v>
      </c>
      <c r="BJ200" s="13" t="s">
        <v>87</v>
      </c>
      <c r="BK200" s="153">
        <f>ROUND(I200*H200,2)</f>
        <v>0</v>
      </c>
      <c r="BL200" s="13" t="s">
        <v>259</v>
      </c>
      <c r="BM200" s="152" t="s">
        <v>4319</v>
      </c>
    </row>
    <row r="201" spans="2:65" s="11" customFormat="1" ht="22.8" customHeight="1">
      <c r="B201" s="127"/>
      <c r="D201" s="128" t="s">
        <v>74</v>
      </c>
      <c r="E201" s="137" t="s">
        <v>265</v>
      </c>
      <c r="F201" s="137" t="s">
        <v>2795</v>
      </c>
      <c r="I201" s="130"/>
      <c r="J201" s="138">
        <f>BK201</f>
        <v>0</v>
      </c>
      <c r="L201" s="127"/>
      <c r="M201" s="132"/>
      <c r="P201" s="133">
        <f>SUM(P202:P230)</f>
        <v>0</v>
      </c>
      <c r="R201" s="133">
        <f>SUM(R202:R230)</f>
        <v>100.10746695237999</v>
      </c>
      <c r="T201" s="134">
        <f>SUM(T202:T230)</f>
        <v>0</v>
      </c>
      <c r="AR201" s="128" t="s">
        <v>82</v>
      </c>
      <c r="AT201" s="135" t="s">
        <v>74</v>
      </c>
      <c r="AU201" s="135" t="s">
        <v>82</v>
      </c>
      <c r="AY201" s="128" t="s">
        <v>317</v>
      </c>
      <c r="BK201" s="136">
        <f>SUM(BK202:BK230)</f>
        <v>0</v>
      </c>
    </row>
    <row r="202" spans="2:65" s="1" customFormat="1" ht="24.15" customHeight="1">
      <c r="B202" s="139"/>
      <c r="C202" s="140" t="s">
        <v>840</v>
      </c>
      <c r="D202" s="140" t="s">
        <v>319</v>
      </c>
      <c r="E202" s="141" t="s">
        <v>1716</v>
      </c>
      <c r="F202" s="142" t="s">
        <v>2980</v>
      </c>
      <c r="G202" s="143" t="s">
        <v>375</v>
      </c>
      <c r="H202" s="144">
        <v>26.638999999999999</v>
      </c>
      <c r="I202" s="145"/>
      <c r="J202" s="146">
        <f t="shared" ref="J202:J226" si="40">ROUND(I202*H202,2)</f>
        <v>0</v>
      </c>
      <c r="K202" s="147"/>
      <c r="L202" s="28"/>
      <c r="M202" s="148" t="s">
        <v>1</v>
      </c>
      <c r="N202" s="149" t="s">
        <v>41</v>
      </c>
      <c r="P202" s="150">
        <f t="shared" ref="P202:P226" si="41">O202*H202</f>
        <v>0</v>
      </c>
      <c r="Q202" s="150">
        <v>2.0471000000000001E-4</v>
      </c>
      <c r="R202" s="150">
        <f t="shared" ref="R202:R226" si="42">Q202*H202</f>
        <v>5.45326969E-3</v>
      </c>
      <c r="S202" s="150">
        <v>0</v>
      </c>
      <c r="T202" s="151">
        <f t="shared" ref="T202:T226" si="43">S202*H202</f>
        <v>0</v>
      </c>
      <c r="AR202" s="152" t="s">
        <v>259</v>
      </c>
      <c r="AT202" s="152" t="s">
        <v>319</v>
      </c>
      <c r="AU202" s="152" t="s">
        <v>87</v>
      </c>
      <c r="AY202" s="13" t="s">
        <v>317</v>
      </c>
      <c r="BE202" s="153">
        <f t="shared" ref="BE202:BE226" si="44">IF(N202="základná",J202,0)</f>
        <v>0</v>
      </c>
      <c r="BF202" s="153">
        <f t="shared" ref="BF202:BF226" si="45">IF(N202="znížená",J202,0)</f>
        <v>0</v>
      </c>
      <c r="BG202" s="153">
        <f t="shared" ref="BG202:BG226" si="46">IF(N202="zákl. prenesená",J202,0)</f>
        <v>0</v>
      </c>
      <c r="BH202" s="153">
        <f t="shared" ref="BH202:BH226" si="47">IF(N202="zníž. prenesená",J202,0)</f>
        <v>0</v>
      </c>
      <c r="BI202" s="153">
        <f t="shared" ref="BI202:BI226" si="48">IF(N202="nulová",J202,0)</f>
        <v>0</v>
      </c>
      <c r="BJ202" s="13" t="s">
        <v>87</v>
      </c>
      <c r="BK202" s="153">
        <f t="shared" ref="BK202:BK226" si="49">ROUND(I202*H202,2)</f>
        <v>0</v>
      </c>
      <c r="BL202" s="13" t="s">
        <v>259</v>
      </c>
      <c r="BM202" s="152" t="s">
        <v>4320</v>
      </c>
    </row>
    <row r="203" spans="2:65" s="1" customFormat="1" ht="24.15" customHeight="1">
      <c r="B203" s="139"/>
      <c r="C203" s="140" t="s">
        <v>844</v>
      </c>
      <c r="D203" s="140" t="s">
        <v>319</v>
      </c>
      <c r="E203" s="141" t="s">
        <v>4321</v>
      </c>
      <c r="F203" s="142" t="s">
        <v>4322</v>
      </c>
      <c r="G203" s="143" t="s">
        <v>375</v>
      </c>
      <c r="H203" s="144">
        <v>329.59500000000003</v>
      </c>
      <c r="I203" s="145"/>
      <c r="J203" s="146">
        <f t="shared" si="40"/>
        <v>0</v>
      </c>
      <c r="K203" s="147"/>
      <c r="L203" s="28"/>
      <c r="M203" s="148" t="s">
        <v>1</v>
      </c>
      <c r="N203" s="149" t="s">
        <v>41</v>
      </c>
      <c r="P203" s="150">
        <f t="shared" si="41"/>
        <v>0</v>
      </c>
      <c r="Q203" s="150">
        <v>4.2999999999999999E-4</v>
      </c>
      <c r="R203" s="150">
        <f t="shared" si="42"/>
        <v>0.14172585000000001</v>
      </c>
      <c r="S203" s="150">
        <v>0</v>
      </c>
      <c r="T203" s="151">
        <f t="shared" si="43"/>
        <v>0</v>
      </c>
      <c r="AR203" s="152" t="s">
        <v>259</v>
      </c>
      <c r="AT203" s="152" t="s">
        <v>319</v>
      </c>
      <c r="AU203" s="152" t="s">
        <v>87</v>
      </c>
      <c r="AY203" s="13" t="s">
        <v>317</v>
      </c>
      <c r="BE203" s="153">
        <f t="shared" si="44"/>
        <v>0</v>
      </c>
      <c r="BF203" s="153">
        <f t="shared" si="45"/>
        <v>0</v>
      </c>
      <c r="BG203" s="153">
        <f t="shared" si="46"/>
        <v>0</v>
      </c>
      <c r="BH203" s="153">
        <f t="shared" si="47"/>
        <v>0</v>
      </c>
      <c r="BI203" s="153">
        <f t="shared" si="48"/>
        <v>0</v>
      </c>
      <c r="BJ203" s="13" t="s">
        <v>87</v>
      </c>
      <c r="BK203" s="153">
        <f t="shared" si="49"/>
        <v>0</v>
      </c>
      <c r="BL203" s="13" t="s">
        <v>259</v>
      </c>
      <c r="BM203" s="152" t="s">
        <v>4323</v>
      </c>
    </row>
    <row r="204" spans="2:65" s="1" customFormat="1" ht="24.15" customHeight="1">
      <c r="B204" s="139"/>
      <c r="C204" s="140" t="s">
        <v>848</v>
      </c>
      <c r="D204" s="140" t="s">
        <v>319</v>
      </c>
      <c r="E204" s="141" t="s">
        <v>4324</v>
      </c>
      <c r="F204" s="142" t="s">
        <v>4325</v>
      </c>
      <c r="G204" s="143" t="s">
        <v>375</v>
      </c>
      <c r="H204" s="144">
        <v>43.658999999999999</v>
      </c>
      <c r="I204" s="145"/>
      <c r="J204" s="146">
        <f t="shared" si="40"/>
        <v>0</v>
      </c>
      <c r="K204" s="147"/>
      <c r="L204" s="28"/>
      <c r="M204" s="148" t="s">
        <v>1</v>
      </c>
      <c r="N204" s="149" t="s">
        <v>41</v>
      </c>
      <c r="P204" s="150">
        <f t="shared" si="41"/>
        <v>0</v>
      </c>
      <c r="Q204" s="150">
        <v>4.0000000000000002E-4</v>
      </c>
      <c r="R204" s="150">
        <f t="shared" si="42"/>
        <v>1.7463599999999999E-2</v>
      </c>
      <c r="S204" s="150">
        <v>0</v>
      </c>
      <c r="T204" s="151">
        <f t="shared" si="43"/>
        <v>0</v>
      </c>
      <c r="AR204" s="152" t="s">
        <v>259</v>
      </c>
      <c r="AT204" s="152" t="s">
        <v>319</v>
      </c>
      <c r="AU204" s="152" t="s">
        <v>87</v>
      </c>
      <c r="AY204" s="13" t="s">
        <v>317</v>
      </c>
      <c r="BE204" s="153">
        <f t="shared" si="44"/>
        <v>0</v>
      </c>
      <c r="BF204" s="153">
        <f t="shared" si="45"/>
        <v>0</v>
      </c>
      <c r="BG204" s="153">
        <f t="shared" si="46"/>
        <v>0</v>
      </c>
      <c r="BH204" s="153">
        <f t="shared" si="47"/>
        <v>0</v>
      </c>
      <c r="BI204" s="153">
        <f t="shared" si="48"/>
        <v>0</v>
      </c>
      <c r="BJ204" s="13" t="s">
        <v>87</v>
      </c>
      <c r="BK204" s="153">
        <f t="shared" si="49"/>
        <v>0</v>
      </c>
      <c r="BL204" s="13" t="s">
        <v>259</v>
      </c>
      <c r="BM204" s="152" t="s">
        <v>4326</v>
      </c>
    </row>
    <row r="205" spans="2:65" s="1" customFormat="1" ht="24.15" customHeight="1">
      <c r="B205" s="139"/>
      <c r="C205" s="140" t="s">
        <v>852</v>
      </c>
      <c r="D205" s="140" t="s">
        <v>319</v>
      </c>
      <c r="E205" s="141" t="s">
        <v>2988</v>
      </c>
      <c r="F205" s="142" t="s">
        <v>2989</v>
      </c>
      <c r="G205" s="143" t="s">
        <v>375</v>
      </c>
      <c r="H205" s="144">
        <v>41.58</v>
      </c>
      <c r="I205" s="145"/>
      <c r="J205" s="146">
        <f t="shared" si="40"/>
        <v>0</v>
      </c>
      <c r="K205" s="147"/>
      <c r="L205" s="28"/>
      <c r="M205" s="148" t="s">
        <v>1</v>
      </c>
      <c r="N205" s="149" t="s">
        <v>41</v>
      </c>
      <c r="P205" s="150">
        <f t="shared" si="41"/>
        <v>0</v>
      </c>
      <c r="Q205" s="150">
        <v>1.3125E-2</v>
      </c>
      <c r="R205" s="150">
        <f t="shared" si="42"/>
        <v>0.54573749999999999</v>
      </c>
      <c r="S205" s="150">
        <v>0</v>
      </c>
      <c r="T205" s="151">
        <f t="shared" si="43"/>
        <v>0</v>
      </c>
      <c r="AR205" s="152" t="s">
        <v>259</v>
      </c>
      <c r="AT205" s="152" t="s">
        <v>319</v>
      </c>
      <c r="AU205" s="152" t="s">
        <v>87</v>
      </c>
      <c r="AY205" s="13" t="s">
        <v>317</v>
      </c>
      <c r="BE205" s="153">
        <f t="shared" si="44"/>
        <v>0</v>
      </c>
      <c r="BF205" s="153">
        <f t="shared" si="45"/>
        <v>0</v>
      </c>
      <c r="BG205" s="153">
        <f t="shared" si="46"/>
        <v>0</v>
      </c>
      <c r="BH205" s="153">
        <f t="shared" si="47"/>
        <v>0</v>
      </c>
      <c r="BI205" s="153">
        <f t="shared" si="48"/>
        <v>0</v>
      </c>
      <c r="BJ205" s="13" t="s">
        <v>87</v>
      </c>
      <c r="BK205" s="153">
        <f t="shared" si="49"/>
        <v>0</v>
      </c>
      <c r="BL205" s="13" t="s">
        <v>259</v>
      </c>
      <c r="BM205" s="152" t="s">
        <v>4327</v>
      </c>
    </row>
    <row r="206" spans="2:65" s="1" customFormat="1" ht="24.15" customHeight="1">
      <c r="B206" s="139"/>
      <c r="C206" s="140" t="s">
        <v>858</v>
      </c>
      <c r="D206" s="140" t="s">
        <v>319</v>
      </c>
      <c r="E206" s="141" t="s">
        <v>4328</v>
      </c>
      <c r="F206" s="142" t="s">
        <v>4329</v>
      </c>
      <c r="G206" s="143" t="s">
        <v>375</v>
      </c>
      <c r="H206" s="144">
        <v>41.58</v>
      </c>
      <c r="I206" s="145"/>
      <c r="J206" s="146">
        <f t="shared" si="40"/>
        <v>0</v>
      </c>
      <c r="K206" s="147"/>
      <c r="L206" s="28"/>
      <c r="M206" s="148" t="s">
        <v>1</v>
      </c>
      <c r="N206" s="149" t="s">
        <v>41</v>
      </c>
      <c r="P206" s="150">
        <f t="shared" si="41"/>
        <v>0</v>
      </c>
      <c r="Q206" s="150">
        <v>1.7639999999999999E-3</v>
      </c>
      <c r="R206" s="150">
        <f t="shared" si="42"/>
        <v>7.3347119999999988E-2</v>
      </c>
      <c r="S206" s="150">
        <v>0</v>
      </c>
      <c r="T206" s="151">
        <f t="shared" si="43"/>
        <v>0</v>
      </c>
      <c r="AR206" s="152" t="s">
        <v>259</v>
      </c>
      <c r="AT206" s="152" t="s">
        <v>319</v>
      </c>
      <c r="AU206" s="152" t="s">
        <v>87</v>
      </c>
      <c r="AY206" s="13" t="s">
        <v>317</v>
      </c>
      <c r="BE206" s="153">
        <f t="shared" si="44"/>
        <v>0</v>
      </c>
      <c r="BF206" s="153">
        <f t="shared" si="45"/>
        <v>0</v>
      </c>
      <c r="BG206" s="153">
        <f t="shared" si="46"/>
        <v>0</v>
      </c>
      <c r="BH206" s="153">
        <f t="shared" si="47"/>
        <v>0</v>
      </c>
      <c r="BI206" s="153">
        <f t="shared" si="48"/>
        <v>0</v>
      </c>
      <c r="BJ206" s="13" t="s">
        <v>87</v>
      </c>
      <c r="BK206" s="153">
        <f t="shared" si="49"/>
        <v>0</v>
      </c>
      <c r="BL206" s="13" t="s">
        <v>259</v>
      </c>
      <c r="BM206" s="152" t="s">
        <v>4330</v>
      </c>
    </row>
    <row r="207" spans="2:65" s="1" customFormat="1" ht="16.5" customHeight="1">
      <c r="B207" s="139"/>
      <c r="C207" s="140" t="s">
        <v>862</v>
      </c>
      <c r="D207" s="140" t="s">
        <v>319</v>
      </c>
      <c r="E207" s="141" t="s">
        <v>4331</v>
      </c>
      <c r="F207" s="142" t="s">
        <v>4332</v>
      </c>
      <c r="G207" s="143" t="s">
        <v>375</v>
      </c>
      <c r="H207" s="144">
        <v>41.58</v>
      </c>
      <c r="I207" s="145"/>
      <c r="J207" s="146">
        <f t="shared" si="40"/>
        <v>0</v>
      </c>
      <c r="K207" s="147"/>
      <c r="L207" s="28"/>
      <c r="M207" s="148" t="s">
        <v>1</v>
      </c>
      <c r="N207" s="149" t="s">
        <v>41</v>
      </c>
      <c r="P207" s="150">
        <f t="shared" si="41"/>
        <v>0</v>
      </c>
      <c r="Q207" s="150">
        <v>0</v>
      </c>
      <c r="R207" s="150">
        <f t="shared" si="42"/>
        <v>0</v>
      </c>
      <c r="S207" s="150">
        <v>0</v>
      </c>
      <c r="T207" s="151">
        <f t="shared" si="43"/>
        <v>0</v>
      </c>
      <c r="AR207" s="152" t="s">
        <v>259</v>
      </c>
      <c r="AT207" s="152" t="s">
        <v>319</v>
      </c>
      <c r="AU207" s="152" t="s">
        <v>87</v>
      </c>
      <c r="AY207" s="13" t="s">
        <v>317</v>
      </c>
      <c r="BE207" s="153">
        <f t="shared" si="44"/>
        <v>0</v>
      </c>
      <c r="BF207" s="153">
        <f t="shared" si="45"/>
        <v>0</v>
      </c>
      <c r="BG207" s="153">
        <f t="shared" si="46"/>
        <v>0</v>
      </c>
      <c r="BH207" s="153">
        <f t="shared" si="47"/>
        <v>0</v>
      </c>
      <c r="BI207" s="153">
        <f t="shared" si="48"/>
        <v>0</v>
      </c>
      <c r="BJ207" s="13" t="s">
        <v>87</v>
      </c>
      <c r="BK207" s="153">
        <f t="shared" si="49"/>
        <v>0</v>
      </c>
      <c r="BL207" s="13" t="s">
        <v>259</v>
      </c>
      <c r="BM207" s="152" t="s">
        <v>4333</v>
      </c>
    </row>
    <row r="208" spans="2:65" s="1" customFormat="1" ht="37.799999999999997" customHeight="1">
      <c r="B208" s="139"/>
      <c r="C208" s="140" t="s">
        <v>866</v>
      </c>
      <c r="D208" s="140" t="s">
        <v>319</v>
      </c>
      <c r="E208" s="141" t="s">
        <v>4334</v>
      </c>
      <c r="F208" s="142" t="s">
        <v>2998</v>
      </c>
      <c r="G208" s="143" t="s">
        <v>375</v>
      </c>
      <c r="H208" s="144">
        <v>26.638999999999999</v>
      </c>
      <c r="I208" s="145"/>
      <c r="J208" s="146">
        <f t="shared" si="40"/>
        <v>0</v>
      </c>
      <c r="K208" s="147"/>
      <c r="L208" s="28"/>
      <c r="M208" s="148" t="s">
        <v>1</v>
      </c>
      <c r="N208" s="149" t="s">
        <v>41</v>
      </c>
      <c r="P208" s="150">
        <f t="shared" si="41"/>
        <v>0</v>
      </c>
      <c r="Q208" s="150">
        <v>2.0571000000000001E-4</v>
      </c>
      <c r="R208" s="150">
        <f t="shared" si="42"/>
        <v>5.4799086900000002E-3</v>
      </c>
      <c r="S208" s="150">
        <v>0</v>
      </c>
      <c r="T208" s="151">
        <f t="shared" si="43"/>
        <v>0</v>
      </c>
      <c r="AR208" s="152" t="s">
        <v>259</v>
      </c>
      <c r="AT208" s="152" t="s">
        <v>319</v>
      </c>
      <c r="AU208" s="152" t="s">
        <v>87</v>
      </c>
      <c r="AY208" s="13" t="s">
        <v>317</v>
      </c>
      <c r="BE208" s="153">
        <f t="shared" si="44"/>
        <v>0</v>
      </c>
      <c r="BF208" s="153">
        <f t="shared" si="45"/>
        <v>0</v>
      </c>
      <c r="BG208" s="153">
        <f t="shared" si="46"/>
        <v>0</v>
      </c>
      <c r="BH208" s="153">
        <f t="shared" si="47"/>
        <v>0</v>
      </c>
      <c r="BI208" s="153">
        <f t="shared" si="48"/>
        <v>0</v>
      </c>
      <c r="BJ208" s="13" t="s">
        <v>87</v>
      </c>
      <c r="BK208" s="153">
        <f t="shared" si="49"/>
        <v>0</v>
      </c>
      <c r="BL208" s="13" t="s">
        <v>259</v>
      </c>
      <c r="BM208" s="152" t="s">
        <v>4335</v>
      </c>
    </row>
    <row r="209" spans="2:65" s="1" customFormat="1" ht="24.15" customHeight="1">
      <c r="B209" s="139"/>
      <c r="C209" s="140" t="s">
        <v>870</v>
      </c>
      <c r="D209" s="140" t="s">
        <v>319</v>
      </c>
      <c r="E209" s="141" t="s">
        <v>4336</v>
      </c>
      <c r="F209" s="142" t="s">
        <v>4337</v>
      </c>
      <c r="G209" s="143" t="s">
        <v>375</v>
      </c>
      <c r="H209" s="144">
        <v>26.565000000000001</v>
      </c>
      <c r="I209" s="145"/>
      <c r="J209" s="146">
        <f t="shared" si="40"/>
        <v>0</v>
      </c>
      <c r="K209" s="147"/>
      <c r="L209" s="28"/>
      <c r="M209" s="148" t="s">
        <v>1</v>
      </c>
      <c r="N209" s="149" t="s">
        <v>41</v>
      </c>
      <c r="P209" s="150">
        <f t="shared" si="41"/>
        <v>0</v>
      </c>
      <c r="Q209" s="150">
        <v>4.0000000000000002E-4</v>
      </c>
      <c r="R209" s="150">
        <f t="shared" si="42"/>
        <v>1.0626000000000002E-2</v>
      </c>
      <c r="S209" s="150">
        <v>0</v>
      </c>
      <c r="T209" s="151">
        <f t="shared" si="43"/>
        <v>0</v>
      </c>
      <c r="AR209" s="152" t="s">
        <v>259</v>
      </c>
      <c r="AT209" s="152" t="s">
        <v>319</v>
      </c>
      <c r="AU209" s="152" t="s">
        <v>87</v>
      </c>
      <c r="AY209" s="13" t="s">
        <v>317</v>
      </c>
      <c r="BE209" s="153">
        <f t="shared" si="44"/>
        <v>0</v>
      </c>
      <c r="BF209" s="153">
        <f t="shared" si="45"/>
        <v>0</v>
      </c>
      <c r="BG209" s="153">
        <f t="shared" si="46"/>
        <v>0</v>
      </c>
      <c r="BH209" s="153">
        <f t="shared" si="47"/>
        <v>0</v>
      </c>
      <c r="BI209" s="153">
        <f t="shared" si="48"/>
        <v>0</v>
      </c>
      <c r="BJ209" s="13" t="s">
        <v>87</v>
      </c>
      <c r="BK209" s="153">
        <f t="shared" si="49"/>
        <v>0</v>
      </c>
      <c r="BL209" s="13" t="s">
        <v>259</v>
      </c>
      <c r="BM209" s="152" t="s">
        <v>4338</v>
      </c>
    </row>
    <row r="210" spans="2:65" s="1" customFormat="1" ht="24.15" customHeight="1">
      <c r="B210" s="139"/>
      <c r="C210" s="140" t="s">
        <v>874</v>
      </c>
      <c r="D210" s="140" t="s">
        <v>319</v>
      </c>
      <c r="E210" s="141" t="s">
        <v>4339</v>
      </c>
      <c r="F210" s="142" t="s">
        <v>4340</v>
      </c>
      <c r="G210" s="143" t="s">
        <v>375</v>
      </c>
      <c r="H210" s="144">
        <v>26.565000000000001</v>
      </c>
      <c r="I210" s="145"/>
      <c r="J210" s="146">
        <f t="shared" si="40"/>
        <v>0</v>
      </c>
      <c r="K210" s="147"/>
      <c r="L210" s="28"/>
      <c r="M210" s="148" t="s">
        <v>1</v>
      </c>
      <c r="N210" s="149" t="s">
        <v>41</v>
      </c>
      <c r="P210" s="150">
        <f t="shared" si="41"/>
        <v>0</v>
      </c>
      <c r="Q210" s="150">
        <v>5.3E-3</v>
      </c>
      <c r="R210" s="150">
        <f t="shared" si="42"/>
        <v>0.14079450000000002</v>
      </c>
      <c r="S210" s="150">
        <v>0</v>
      </c>
      <c r="T210" s="151">
        <f t="shared" si="43"/>
        <v>0</v>
      </c>
      <c r="AR210" s="152" t="s">
        <v>259</v>
      </c>
      <c r="AT210" s="152" t="s">
        <v>319</v>
      </c>
      <c r="AU210" s="152" t="s">
        <v>87</v>
      </c>
      <c r="AY210" s="13" t="s">
        <v>317</v>
      </c>
      <c r="BE210" s="153">
        <f t="shared" si="44"/>
        <v>0</v>
      </c>
      <c r="BF210" s="153">
        <f t="shared" si="45"/>
        <v>0</v>
      </c>
      <c r="BG210" s="153">
        <f t="shared" si="46"/>
        <v>0</v>
      </c>
      <c r="BH210" s="153">
        <f t="shared" si="47"/>
        <v>0</v>
      </c>
      <c r="BI210" s="153">
        <f t="shared" si="48"/>
        <v>0</v>
      </c>
      <c r="BJ210" s="13" t="s">
        <v>87</v>
      </c>
      <c r="BK210" s="153">
        <f t="shared" si="49"/>
        <v>0</v>
      </c>
      <c r="BL210" s="13" t="s">
        <v>259</v>
      </c>
      <c r="BM210" s="152" t="s">
        <v>4341</v>
      </c>
    </row>
    <row r="211" spans="2:65" s="1" customFormat="1" ht="24.15" customHeight="1">
      <c r="B211" s="139"/>
      <c r="C211" s="140" t="s">
        <v>876</v>
      </c>
      <c r="D211" s="140" t="s">
        <v>319</v>
      </c>
      <c r="E211" s="141" t="s">
        <v>4342</v>
      </c>
      <c r="F211" s="142" t="s">
        <v>4343</v>
      </c>
      <c r="G211" s="143" t="s">
        <v>375</v>
      </c>
      <c r="H211" s="144">
        <v>23.640999999999998</v>
      </c>
      <c r="I211" s="145"/>
      <c r="J211" s="146">
        <f t="shared" si="40"/>
        <v>0</v>
      </c>
      <c r="K211" s="147"/>
      <c r="L211" s="28"/>
      <c r="M211" s="148" t="s">
        <v>1</v>
      </c>
      <c r="N211" s="149" t="s">
        <v>41</v>
      </c>
      <c r="P211" s="150">
        <f t="shared" si="41"/>
        <v>0</v>
      </c>
      <c r="Q211" s="150">
        <v>3.5E-4</v>
      </c>
      <c r="R211" s="150">
        <f t="shared" si="42"/>
        <v>8.2743499999999998E-3</v>
      </c>
      <c r="S211" s="150">
        <v>0</v>
      </c>
      <c r="T211" s="151">
        <f t="shared" si="43"/>
        <v>0</v>
      </c>
      <c r="AR211" s="152" t="s">
        <v>259</v>
      </c>
      <c r="AT211" s="152" t="s">
        <v>319</v>
      </c>
      <c r="AU211" s="152" t="s">
        <v>87</v>
      </c>
      <c r="AY211" s="13" t="s">
        <v>317</v>
      </c>
      <c r="BE211" s="153">
        <f t="shared" si="44"/>
        <v>0</v>
      </c>
      <c r="BF211" s="153">
        <f t="shared" si="45"/>
        <v>0</v>
      </c>
      <c r="BG211" s="153">
        <f t="shared" si="46"/>
        <v>0</v>
      </c>
      <c r="BH211" s="153">
        <f t="shared" si="47"/>
        <v>0</v>
      </c>
      <c r="BI211" s="153">
        <f t="shared" si="48"/>
        <v>0</v>
      </c>
      <c r="BJ211" s="13" t="s">
        <v>87</v>
      </c>
      <c r="BK211" s="153">
        <f t="shared" si="49"/>
        <v>0</v>
      </c>
      <c r="BL211" s="13" t="s">
        <v>259</v>
      </c>
      <c r="BM211" s="152" t="s">
        <v>4344</v>
      </c>
    </row>
    <row r="212" spans="2:65" s="1" customFormat="1" ht="24.15" customHeight="1">
      <c r="B212" s="139"/>
      <c r="C212" s="140" t="s">
        <v>881</v>
      </c>
      <c r="D212" s="140" t="s">
        <v>319</v>
      </c>
      <c r="E212" s="141" t="s">
        <v>3000</v>
      </c>
      <c r="F212" s="142" t="s">
        <v>3001</v>
      </c>
      <c r="G212" s="143" t="s">
        <v>375</v>
      </c>
      <c r="H212" s="144">
        <v>225.75299999999999</v>
      </c>
      <c r="I212" s="145"/>
      <c r="J212" s="146">
        <f t="shared" si="40"/>
        <v>0</v>
      </c>
      <c r="K212" s="147"/>
      <c r="L212" s="28"/>
      <c r="M212" s="148" t="s">
        <v>1</v>
      </c>
      <c r="N212" s="149" t="s">
        <v>41</v>
      </c>
      <c r="P212" s="150">
        <f t="shared" si="41"/>
        <v>0</v>
      </c>
      <c r="Q212" s="150">
        <v>4.0000000000000002E-4</v>
      </c>
      <c r="R212" s="150">
        <f t="shared" si="42"/>
        <v>9.0301199999999998E-2</v>
      </c>
      <c r="S212" s="150">
        <v>0</v>
      </c>
      <c r="T212" s="151">
        <f t="shared" si="43"/>
        <v>0</v>
      </c>
      <c r="AR212" s="152" t="s">
        <v>259</v>
      </c>
      <c r="AT212" s="152" t="s">
        <v>319</v>
      </c>
      <c r="AU212" s="152" t="s">
        <v>87</v>
      </c>
      <c r="AY212" s="13" t="s">
        <v>317</v>
      </c>
      <c r="BE212" s="153">
        <f t="shared" si="44"/>
        <v>0</v>
      </c>
      <c r="BF212" s="153">
        <f t="shared" si="45"/>
        <v>0</v>
      </c>
      <c r="BG212" s="153">
        <f t="shared" si="46"/>
        <v>0</v>
      </c>
      <c r="BH212" s="153">
        <f t="shared" si="47"/>
        <v>0</v>
      </c>
      <c r="BI212" s="153">
        <f t="shared" si="48"/>
        <v>0</v>
      </c>
      <c r="BJ212" s="13" t="s">
        <v>87</v>
      </c>
      <c r="BK212" s="153">
        <f t="shared" si="49"/>
        <v>0</v>
      </c>
      <c r="BL212" s="13" t="s">
        <v>259</v>
      </c>
      <c r="BM212" s="152" t="s">
        <v>4345</v>
      </c>
    </row>
    <row r="213" spans="2:65" s="1" customFormat="1" ht="24.15" customHeight="1">
      <c r="B213" s="139"/>
      <c r="C213" s="140" t="s">
        <v>885</v>
      </c>
      <c r="D213" s="140" t="s">
        <v>319</v>
      </c>
      <c r="E213" s="141" t="s">
        <v>4346</v>
      </c>
      <c r="F213" s="142" t="s">
        <v>4347</v>
      </c>
      <c r="G213" s="143" t="s">
        <v>375</v>
      </c>
      <c r="H213" s="144">
        <v>225.75299999999999</v>
      </c>
      <c r="I213" s="145"/>
      <c r="J213" s="146">
        <f t="shared" si="40"/>
        <v>0</v>
      </c>
      <c r="K213" s="147"/>
      <c r="L213" s="28"/>
      <c r="M213" s="148" t="s">
        <v>1</v>
      </c>
      <c r="N213" s="149" t="s">
        <v>41</v>
      </c>
      <c r="P213" s="150">
        <f t="shared" si="41"/>
        <v>0</v>
      </c>
      <c r="Q213" s="150">
        <v>5.3E-3</v>
      </c>
      <c r="R213" s="150">
        <f t="shared" si="42"/>
        <v>1.1964908999999999</v>
      </c>
      <c r="S213" s="150">
        <v>0</v>
      </c>
      <c r="T213" s="151">
        <f t="shared" si="43"/>
        <v>0</v>
      </c>
      <c r="AR213" s="152" t="s">
        <v>259</v>
      </c>
      <c r="AT213" s="152" t="s">
        <v>319</v>
      </c>
      <c r="AU213" s="152" t="s">
        <v>87</v>
      </c>
      <c r="AY213" s="13" t="s">
        <v>317</v>
      </c>
      <c r="BE213" s="153">
        <f t="shared" si="44"/>
        <v>0</v>
      </c>
      <c r="BF213" s="153">
        <f t="shared" si="45"/>
        <v>0</v>
      </c>
      <c r="BG213" s="153">
        <f t="shared" si="46"/>
        <v>0</v>
      </c>
      <c r="BH213" s="153">
        <f t="shared" si="47"/>
        <v>0</v>
      </c>
      <c r="BI213" s="153">
        <f t="shared" si="48"/>
        <v>0</v>
      </c>
      <c r="BJ213" s="13" t="s">
        <v>87</v>
      </c>
      <c r="BK213" s="153">
        <f t="shared" si="49"/>
        <v>0</v>
      </c>
      <c r="BL213" s="13" t="s">
        <v>259</v>
      </c>
      <c r="BM213" s="152" t="s">
        <v>4348</v>
      </c>
    </row>
    <row r="214" spans="2:65" s="1" customFormat="1" ht="37.799999999999997" customHeight="1">
      <c r="B214" s="139"/>
      <c r="C214" s="140" t="s">
        <v>891</v>
      </c>
      <c r="D214" s="140" t="s">
        <v>319</v>
      </c>
      <c r="E214" s="141" t="s">
        <v>4349</v>
      </c>
      <c r="F214" s="142" t="s">
        <v>4350</v>
      </c>
      <c r="G214" s="143" t="s">
        <v>375</v>
      </c>
      <c r="H214" s="144">
        <v>26.565000000000001</v>
      </c>
      <c r="I214" s="145"/>
      <c r="J214" s="146">
        <f t="shared" si="40"/>
        <v>0</v>
      </c>
      <c r="K214" s="147"/>
      <c r="L214" s="28"/>
      <c r="M214" s="148" t="s">
        <v>1</v>
      </c>
      <c r="N214" s="149" t="s">
        <v>41</v>
      </c>
      <c r="P214" s="150">
        <f t="shared" si="41"/>
        <v>0</v>
      </c>
      <c r="Q214" s="150">
        <v>0</v>
      </c>
      <c r="R214" s="150">
        <f t="shared" si="42"/>
        <v>0</v>
      </c>
      <c r="S214" s="150">
        <v>0</v>
      </c>
      <c r="T214" s="151">
        <f t="shared" si="43"/>
        <v>0</v>
      </c>
      <c r="AR214" s="152" t="s">
        <v>259</v>
      </c>
      <c r="AT214" s="152" t="s">
        <v>319</v>
      </c>
      <c r="AU214" s="152" t="s">
        <v>87</v>
      </c>
      <c r="AY214" s="13" t="s">
        <v>317</v>
      </c>
      <c r="BE214" s="153">
        <f t="shared" si="44"/>
        <v>0</v>
      </c>
      <c r="BF214" s="153">
        <f t="shared" si="45"/>
        <v>0</v>
      </c>
      <c r="BG214" s="153">
        <f t="shared" si="46"/>
        <v>0</v>
      </c>
      <c r="BH214" s="153">
        <f t="shared" si="47"/>
        <v>0</v>
      </c>
      <c r="BI214" s="153">
        <f t="shared" si="48"/>
        <v>0</v>
      </c>
      <c r="BJ214" s="13" t="s">
        <v>87</v>
      </c>
      <c r="BK214" s="153">
        <f t="shared" si="49"/>
        <v>0</v>
      </c>
      <c r="BL214" s="13" t="s">
        <v>259</v>
      </c>
      <c r="BM214" s="152" t="s">
        <v>4351</v>
      </c>
    </row>
    <row r="215" spans="2:65" s="1" customFormat="1" ht="33" customHeight="1">
      <c r="B215" s="139"/>
      <c r="C215" s="140" t="s">
        <v>1236</v>
      </c>
      <c r="D215" s="140" t="s">
        <v>319</v>
      </c>
      <c r="E215" s="141" t="s">
        <v>4352</v>
      </c>
      <c r="F215" s="142" t="s">
        <v>4353</v>
      </c>
      <c r="G215" s="143" t="s">
        <v>375</v>
      </c>
      <c r="H215" s="144">
        <v>23.640999999999998</v>
      </c>
      <c r="I215" s="145"/>
      <c r="J215" s="146">
        <f t="shared" si="40"/>
        <v>0</v>
      </c>
      <c r="K215" s="147"/>
      <c r="L215" s="28"/>
      <c r="M215" s="148" t="s">
        <v>1</v>
      </c>
      <c r="N215" s="149" t="s">
        <v>41</v>
      </c>
      <c r="P215" s="150">
        <f t="shared" si="41"/>
        <v>0</v>
      </c>
      <c r="Q215" s="150">
        <v>1.0729000000000001E-2</v>
      </c>
      <c r="R215" s="150">
        <f t="shared" si="42"/>
        <v>0.25364428900000002</v>
      </c>
      <c r="S215" s="150">
        <v>0</v>
      </c>
      <c r="T215" s="151">
        <f t="shared" si="43"/>
        <v>0</v>
      </c>
      <c r="AR215" s="152" t="s">
        <v>259</v>
      </c>
      <c r="AT215" s="152" t="s">
        <v>319</v>
      </c>
      <c r="AU215" s="152" t="s">
        <v>87</v>
      </c>
      <c r="AY215" s="13" t="s">
        <v>317</v>
      </c>
      <c r="BE215" s="153">
        <f t="shared" si="44"/>
        <v>0</v>
      </c>
      <c r="BF215" s="153">
        <f t="shared" si="45"/>
        <v>0</v>
      </c>
      <c r="BG215" s="153">
        <f t="shared" si="46"/>
        <v>0</v>
      </c>
      <c r="BH215" s="153">
        <f t="shared" si="47"/>
        <v>0</v>
      </c>
      <c r="BI215" s="153">
        <f t="shared" si="48"/>
        <v>0</v>
      </c>
      <c r="BJ215" s="13" t="s">
        <v>87</v>
      </c>
      <c r="BK215" s="153">
        <f t="shared" si="49"/>
        <v>0</v>
      </c>
      <c r="BL215" s="13" t="s">
        <v>259</v>
      </c>
      <c r="BM215" s="152" t="s">
        <v>4354</v>
      </c>
    </row>
    <row r="216" spans="2:65" s="1" customFormat="1" ht="33" customHeight="1">
      <c r="B216" s="139"/>
      <c r="C216" s="140" t="s">
        <v>1240</v>
      </c>
      <c r="D216" s="140" t="s">
        <v>319</v>
      </c>
      <c r="E216" s="141" t="s">
        <v>4355</v>
      </c>
      <c r="F216" s="142" t="s">
        <v>4356</v>
      </c>
      <c r="G216" s="143" t="s">
        <v>375</v>
      </c>
      <c r="H216" s="144">
        <v>15.246</v>
      </c>
      <c r="I216" s="145"/>
      <c r="J216" s="146">
        <f t="shared" si="40"/>
        <v>0</v>
      </c>
      <c r="K216" s="147"/>
      <c r="L216" s="28"/>
      <c r="M216" s="148" t="s">
        <v>1</v>
      </c>
      <c r="N216" s="149" t="s">
        <v>41</v>
      </c>
      <c r="P216" s="150">
        <f t="shared" si="41"/>
        <v>0</v>
      </c>
      <c r="Q216" s="150">
        <v>1.469E-2</v>
      </c>
      <c r="R216" s="150">
        <f t="shared" si="42"/>
        <v>0.22396373999999999</v>
      </c>
      <c r="S216" s="150">
        <v>0</v>
      </c>
      <c r="T216" s="151">
        <f t="shared" si="43"/>
        <v>0</v>
      </c>
      <c r="AR216" s="152" t="s">
        <v>259</v>
      </c>
      <c r="AT216" s="152" t="s">
        <v>319</v>
      </c>
      <c r="AU216" s="152" t="s">
        <v>87</v>
      </c>
      <c r="AY216" s="13" t="s">
        <v>317</v>
      </c>
      <c r="BE216" s="153">
        <f t="shared" si="44"/>
        <v>0</v>
      </c>
      <c r="BF216" s="153">
        <f t="shared" si="45"/>
        <v>0</v>
      </c>
      <c r="BG216" s="153">
        <f t="shared" si="46"/>
        <v>0</v>
      </c>
      <c r="BH216" s="153">
        <f t="shared" si="47"/>
        <v>0</v>
      </c>
      <c r="BI216" s="153">
        <f t="shared" si="48"/>
        <v>0</v>
      </c>
      <c r="BJ216" s="13" t="s">
        <v>87</v>
      </c>
      <c r="BK216" s="153">
        <f t="shared" si="49"/>
        <v>0</v>
      </c>
      <c r="BL216" s="13" t="s">
        <v>259</v>
      </c>
      <c r="BM216" s="152" t="s">
        <v>4357</v>
      </c>
    </row>
    <row r="217" spans="2:65" s="1" customFormat="1" ht="24.15" customHeight="1">
      <c r="B217" s="139"/>
      <c r="C217" s="140" t="s">
        <v>1244</v>
      </c>
      <c r="D217" s="140" t="s">
        <v>319</v>
      </c>
      <c r="E217" s="141" t="s">
        <v>4358</v>
      </c>
      <c r="F217" s="142" t="s">
        <v>4359</v>
      </c>
      <c r="G217" s="143" t="s">
        <v>375</v>
      </c>
      <c r="H217" s="144">
        <v>9.24</v>
      </c>
      <c r="I217" s="145"/>
      <c r="J217" s="146">
        <f t="shared" si="40"/>
        <v>0</v>
      </c>
      <c r="K217" s="147"/>
      <c r="L217" s="28"/>
      <c r="M217" s="148" t="s">
        <v>1</v>
      </c>
      <c r="N217" s="149" t="s">
        <v>41</v>
      </c>
      <c r="P217" s="150">
        <f t="shared" si="41"/>
        <v>0</v>
      </c>
      <c r="Q217" s="150">
        <v>2.0809000000000001E-2</v>
      </c>
      <c r="R217" s="150">
        <f t="shared" si="42"/>
        <v>0.19227516000000003</v>
      </c>
      <c r="S217" s="150">
        <v>0</v>
      </c>
      <c r="T217" s="151">
        <f t="shared" si="43"/>
        <v>0</v>
      </c>
      <c r="AR217" s="152" t="s">
        <v>259</v>
      </c>
      <c r="AT217" s="152" t="s">
        <v>319</v>
      </c>
      <c r="AU217" s="152" t="s">
        <v>87</v>
      </c>
      <c r="AY217" s="13" t="s">
        <v>317</v>
      </c>
      <c r="BE217" s="153">
        <f t="shared" si="44"/>
        <v>0</v>
      </c>
      <c r="BF217" s="153">
        <f t="shared" si="45"/>
        <v>0</v>
      </c>
      <c r="BG217" s="153">
        <f t="shared" si="46"/>
        <v>0</v>
      </c>
      <c r="BH217" s="153">
        <f t="shared" si="47"/>
        <v>0</v>
      </c>
      <c r="BI217" s="153">
        <f t="shared" si="48"/>
        <v>0</v>
      </c>
      <c r="BJ217" s="13" t="s">
        <v>87</v>
      </c>
      <c r="BK217" s="153">
        <f t="shared" si="49"/>
        <v>0</v>
      </c>
      <c r="BL217" s="13" t="s">
        <v>259</v>
      </c>
      <c r="BM217" s="152" t="s">
        <v>4360</v>
      </c>
    </row>
    <row r="218" spans="2:65" s="1" customFormat="1" ht="24.15" customHeight="1">
      <c r="B218" s="139"/>
      <c r="C218" s="140" t="s">
        <v>453</v>
      </c>
      <c r="D218" s="140" t="s">
        <v>319</v>
      </c>
      <c r="E218" s="141" t="s">
        <v>4361</v>
      </c>
      <c r="F218" s="142" t="s">
        <v>4362</v>
      </c>
      <c r="G218" s="143" t="s">
        <v>375</v>
      </c>
      <c r="H218" s="144">
        <v>26.565000000000001</v>
      </c>
      <c r="I218" s="145"/>
      <c r="J218" s="146">
        <f t="shared" si="40"/>
        <v>0</v>
      </c>
      <c r="K218" s="147"/>
      <c r="L218" s="28"/>
      <c r="M218" s="148" t="s">
        <v>1</v>
      </c>
      <c r="N218" s="149" t="s">
        <v>41</v>
      </c>
      <c r="P218" s="150">
        <f t="shared" si="41"/>
        <v>0</v>
      </c>
      <c r="Q218" s="150">
        <v>2.7588999999999999E-2</v>
      </c>
      <c r="R218" s="150">
        <f t="shared" si="42"/>
        <v>0.73290178500000003</v>
      </c>
      <c r="S218" s="150">
        <v>0</v>
      </c>
      <c r="T218" s="151">
        <f t="shared" si="43"/>
        <v>0</v>
      </c>
      <c r="AR218" s="152" t="s">
        <v>259</v>
      </c>
      <c r="AT218" s="152" t="s">
        <v>319</v>
      </c>
      <c r="AU218" s="152" t="s">
        <v>87</v>
      </c>
      <c r="AY218" s="13" t="s">
        <v>317</v>
      </c>
      <c r="BE218" s="153">
        <f t="shared" si="44"/>
        <v>0</v>
      </c>
      <c r="BF218" s="153">
        <f t="shared" si="45"/>
        <v>0</v>
      </c>
      <c r="BG218" s="153">
        <f t="shared" si="46"/>
        <v>0</v>
      </c>
      <c r="BH218" s="153">
        <f t="shared" si="47"/>
        <v>0</v>
      </c>
      <c r="BI218" s="153">
        <f t="shared" si="48"/>
        <v>0</v>
      </c>
      <c r="BJ218" s="13" t="s">
        <v>87</v>
      </c>
      <c r="BK218" s="153">
        <f t="shared" si="49"/>
        <v>0</v>
      </c>
      <c r="BL218" s="13" t="s">
        <v>259</v>
      </c>
      <c r="BM218" s="152" t="s">
        <v>4363</v>
      </c>
    </row>
    <row r="219" spans="2:65" s="1" customFormat="1" ht="24.15" customHeight="1">
      <c r="B219" s="139"/>
      <c r="C219" s="140" t="s">
        <v>1251</v>
      </c>
      <c r="D219" s="140" t="s">
        <v>319</v>
      </c>
      <c r="E219" s="141" t="s">
        <v>4364</v>
      </c>
      <c r="F219" s="142" t="s">
        <v>4365</v>
      </c>
      <c r="G219" s="143" t="s">
        <v>375</v>
      </c>
      <c r="H219" s="144">
        <v>133.886</v>
      </c>
      <c r="I219" s="145"/>
      <c r="J219" s="146">
        <f t="shared" si="40"/>
        <v>0</v>
      </c>
      <c r="K219" s="147"/>
      <c r="L219" s="28"/>
      <c r="M219" s="148" t="s">
        <v>1</v>
      </c>
      <c r="N219" s="149" t="s">
        <v>41</v>
      </c>
      <c r="P219" s="150">
        <f t="shared" si="41"/>
        <v>0</v>
      </c>
      <c r="Q219" s="150">
        <v>3.3689999999999998E-2</v>
      </c>
      <c r="R219" s="150">
        <f t="shared" si="42"/>
        <v>4.5106193399999999</v>
      </c>
      <c r="S219" s="150">
        <v>0</v>
      </c>
      <c r="T219" s="151">
        <f t="shared" si="43"/>
        <v>0</v>
      </c>
      <c r="AR219" s="152" t="s">
        <v>259</v>
      </c>
      <c r="AT219" s="152" t="s">
        <v>319</v>
      </c>
      <c r="AU219" s="152" t="s">
        <v>87</v>
      </c>
      <c r="AY219" s="13" t="s">
        <v>317</v>
      </c>
      <c r="BE219" s="153">
        <f t="shared" si="44"/>
        <v>0</v>
      </c>
      <c r="BF219" s="153">
        <f t="shared" si="45"/>
        <v>0</v>
      </c>
      <c r="BG219" s="153">
        <f t="shared" si="46"/>
        <v>0</v>
      </c>
      <c r="BH219" s="153">
        <f t="shared" si="47"/>
        <v>0</v>
      </c>
      <c r="BI219" s="153">
        <f t="shared" si="48"/>
        <v>0</v>
      </c>
      <c r="BJ219" s="13" t="s">
        <v>87</v>
      </c>
      <c r="BK219" s="153">
        <f t="shared" si="49"/>
        <v>0</v>
      </c>
      <c r="BL219" s="13" t="s">
        <v>259</v>
      </c>
      <c r="BM219" s="152" t="s">
        <v>4366</v>
      </c>
    </row>
    <row r="220" spans="2:65" s="1" customFormat="1" ht="24.15" customHeight="1">
      <c r="B220" s="139"/>
      <c r="C220" s="140" t="s">
        <v>1255</v>
      </c>
      <c r="D220" s="140" t="s">
        <v>319</v>
      </c>
      <c r="E220" s="141" t="s">
        <v>4367</v>
      </c>
      <c r="F220" s="142" t="s">
        <v>4368</v>
      </c>
      <c r="G220" s="143" t="s">
        <v>375</v>
      </c>
      <c r="H220" s="144">
        <v>6.0259999999999998</v>
      </c>
      <c r="I220" s="145"/>
      <c r="J220" s="146">
        <f t="shared" si="40"/>
        <v>0</v>
      </c>
      <c r="K220" s="147"/>
      <c r="L220" s="28"/>
      <c r="M220" s="148" t="s">
        <v>1</v>
      </c>
      <c r="N220" s="149" t="s">
        <v>41</v>
      </c>
      <c r="P220" s="150">
        <f t="shared" si="41"/>
        <v>0</v>
      </c>
      <c r="Q220" s="150">
        <v>1.8689999999999998E-2</v>
      </c>
      <c r="R220" s="150">
        <f t="shared" si="42"/>
        <v>0.11262593999999998</v>
      </c>
      <c r="S220" s="150">
        <v>0</v>
      </c>
      <c r="T220" s="151">
        <f t="shared" si="43"/>
        <v>0</v>
      </c>
      <c r="AR220" s="152" t="s">
        <v>259</v>
      </c>
      <c r="AT220" s="152" t="s">
        <v>319</v>
      </c>
      <c r="AU220" s="152" t="s">
        <v>87</v>
      </c>
      <c r="AY220" s="13" t="s">
        <v>317</v>
      </c>
      <c r="BE220" s="153">
        <f t="shared" si="44"/>
        <v>0</v>
      </c>
      <c r="BF220" s="153">
        <f t="shared" si="45"/>
        <v>0</v>
      </c>
      <c r="BG220" s="153">
        <f t="shared" si="46"/>
        <v>0</v>
      </c>
      <c r="BH220" s="153">
        <f t="shared" si="47"/>
        <v>0</v>
      </c>
      <c r="BI220" s="153">
        <f t="shared" si="48"/>
        <v>0</v>
      </c>
      <c r="BJ220" s="13" t="s">
        <v>87</v>
      </c>
      <c r="BK220" s="153">
        <f t="shared" si="49"/>
        <v>0</v>
      </c>
      <c r="BL220" s="13" t="s">
        <v>259</v>
      </c>
      <c r="BM220" s="152" t="s">
        <v>4369</v>
      </c>
    </row>
    <row r="221" spans="2:65" s="1" customFormat="1" ht="16.5" customHeight="1">
      <c r="B221" s="139"/>
      <c r="C221" s="140" t="s">
        <v>1259</v>
      </c>
      <c r="D221" s="140" t="s">
        <v>319</v>
      </c>
      <c r="E221" s="141" t="s">
        <v>4370</v>
      </c>
      <c r="F221" s="142" t="s">
        <v>4371</v>
      </c>
      <c r="G221" s="143" t="s">
        <v>4252</v>
      </c>
      <c r="H221" s="144">
        <v>1</v>
      </c>
      <c r="I221" s="145"/>
      <c r="J221" s="146">
        <f t="shared" si="40"/>
        <v>0</v>
      </c>
      <c r="K221" s="147"/>
      <c r="L221" s="28"/>
      <c r="M221" s="148" t="s">
        <v>1</v>
      </c>
      <c r="N221" s="149" t="s">
        <v>41</v>
      </c>
      <c r="P221" s="150">
        <f t="shared" si="41"/>
        <v>0</v>
      </c>
      <c r="Q221" s="150">
        <v>0</v>
      </c>
      <c r="R221" s="150">
        <f t="shared" si="42"/>
        <v>0</v>
      </c>
      <c r="S221" s="150">
        <v>0</v>
      </c>
      <c r="T221" s="151">
        <f t="shared" si="43"/>
        <v>0</v>
      </c>
      <c r="AR221" s="152" t="s">
        <v>259</v>
      </c>
      <c r="AT221" s="152" t="s">
        <v>319</v>
      </c>
      <c r="AU221" s="152" t="s">
        <v>87</v>
      </c>
      <c r="AY221" s="13" t="s">
        <v>317</v>
      </c>
      <c r="BE221" s="153">
        <f t="shared" si="44"/>
        <v>0</v>
      </c>
      <c r="BF221" s="153">
        <f t="shared" si="45"/>
        <v>0</v>
      </c>
      <c r="BG221" s="153">
        <f t="shared" si="46"/>
        <v>0</v>
      </c>
      <c r="BH221" s="153">
        <f t="shared" si="47"/>
        <v>0</v>
      </c>
      <c r="BI221" s="153">
        <f t="shared" si="48"/>
        <v>0</v>
      </c>
      <c r="BJ221" s="13" t="s">
        <v>87</v>
      </c>
      <c r="BK221" s="153">
        <f t="shared" si="49"/>
        <v>0</v>
      </c>
      <c r="BL221" s="13" t="s">
        <v>259</v>
      </c>
      <c r="BM221" s="152" t="s">
        <v>4372</v>
      </c>
    </row>
    <row r="222" spans="2:65" s="1" customFormat="1" ht="16.5" customHeight="1">
      <c r="B222" s="139"/>
      <c r="C222" s="140" t="s">
        <v>1263</v>
      </c>
      <c r="D222" s="140" t="s">
        <v>319</v>
      </c>
      <c r="E222" s="141" t="s">
        <v>4373</v>
      </c>
      <c r="F222" s="142" t="s">
        <v>4374</v>
      </c>
      <c r="G222" s="143" t="s">
        <v>1</v>
      </c>
      <c r="H222" s="144">
        <v>1033.2</v>
      </c>
      <c r="I222" s="145"/>
      <c r="J222" s="146">
        <f t="shared" si="40"/>
        <v>0</v>
      </c>
      <c r="K222" s="147"/>
      <c r="L222" s="28"/>
      <c r="M222" s="148" t="s">
        <v>1</v>
      </c>
      <c r="N222" s="149" t="s">
        <v>41</v>
      </c>
      <c r="P222" s="150">
        <f t="shared" si="41"/>
        <v>0</v>
      </c>
      <c r="Q222" s="150">
        <v>0</v>
      </c>
      <c r="R222" s="150">
        <f t="shared" si="42"/>
        <v>0</v>
      </c>
      <c r="S222" s="150">
        <v>0</v>
      </c>
      <c r="T222" s="151">
        <f t="shared" si="43"/>
        <v>0</v>
      </c>
      <c r="AR222" s="152" t="s">
        <v>259</v>
      </c>
      <c r="AT222" s="152" t="s">
        <v>319</v>
      </c>
      <c r="AU222" s="152" t="s">
        <v>87</v>
      </c>
      <c r="AY222" s="13" t="s">
        <v>317</v>
      </c>
      <c r="BE222" s="153">
        <f t="shared" si="44"/>
        <v>0</v>
      </c>
      <c r="BF222" s="153">
        <f t="shared" si="45"/>
        <v>0</v>
      </c>
      <c r="BG222" s="153">
        <f t="shared" si="46"/>
        <v>0</v>
      </c>
      <c r="BH222" s="153">
        <f t="shared" si="47"/>
        <v>0</v>
      </c>
      <c r="BI222" s="153">
        <f t="shared" si="48"/>
        <v>0</v>
      </c>
      <c r="BJ222" s="13" t="s">
        <v>87</v>
      </c>
      <c r="BK222" s="153">
        <f t="shared" si="49"/>
        <v>0</v>
      </c>
      <c r="BL222" s="13" t="s">
        <v>259</v>
      </c>
      <c r="BM222" s="152" t="s">
        <v>4375</v>
      </c>
    </row>
    <row r="223" spans="2:65" s="1" customFormat="1" ht="24.15" customHeight="1">
      <c r="B223" s="139"/>
      <c r="C223" s="140" t="s">
        <v>1265</v>
      </c>
      <c r="D223" s="140" t="s">
        <v>319</v>
      </c>
      <c r="E223" s="141" t="s">
        <v>4376</v>
      </c>
      <c r="F223" s="142" t="s">
        <v>4377</v>
      </c>
      <c r="G223" s="143" t="s">
        <v>322</v>
      </c>
      <c r="H223" s="144">
        <v>39.25</v>
      </c>
      <c r="I223" s="145"/>
      <c r="J223" s="146">
        <f t="shared" si="40"/>
        <v>0</v>
      </c>
      <c r="K223" s="147"/>
      <c r="L223" s="28"/>
      <c r="M223" s="148" t="s">
        <v>1</v>
      </c>
      <c r="N223" s="149" t="s">
        <v>41</v>
      </c>
      <c r="P223" s="150">
        <f t="shared" si="41"/>
        <v>0</v>
      </c>
      <c r="Q223" s="150">
        <v>2.2654899999999998</v>
      </c>
      <c r="R223" s="150">
        <f t="shared" si="42"/>
        <v>88.920482499999991</v>
      </c>
      <c r="S223" s="150">
        <v>0</v>
      </c>
      <c r="T223" s="151">
        <f t="shared" si="43"/>
        <v>0</v>
      </c>
      <c r="AR223" s="152" t="s">
        <v>259</v>
      </c>
      <c r="AT223" s="152" t="s">
        <v>319</v>
      </c>
      <c r="AU223" s="152" t="s">
        <v>87</v>
      </c>
      <c r="AY223" s="13" t="s">
        <v>317</v>
      </c>
      <c r="BE223" s="153">
        <f t="shared" si="44"/>
        <v>0</v>
      </c>
      <c r="BF223" s="153">
        <f t="shared" si="45"/>
        <v>0</v>
      </c>
      <c r="BG223" s="153">
        <f t="shared" si="46"/>
        <v>0</v>
      </c>
      <c r="BH223" s="153">
        <f t="shared" si="47"/>
        <v>0</v>
      </c>
      <c r="BI223" s="153">
        <f t="shared" si="48"/>
        <v>0</v>
      </c>
      <c r="BJ223" s="13" t="s">
        <v>87</v>
      </c>
      <c r="BK223" s="153">
        <f t="shared" si="49"/>
        <v>0</v>
      </c>
      <c r="BL223" s="13" t="s">
        <v>259</v>
      </c>
      <c r="BM223" s="152" t="s">
        <v>4378</v>
      </c>
    </row>
    <row r="224" spans="2:65" s="1" customFormat="1" ht="37.799999999999997" customHeight="1">
      <c r="B224" s="139"/>
      <c r="C224" s="140" t="s">
        <v>1269</v>
      </c>
      <c r="D224" s="140" t="s">
        <v>319</v>
      </c>
      <c r="E224" s="141" t="s">
        <v>4379</v>
      </c>
      <c r="F224" s="142" t="s">
        <v>4380</v>
      </c>
      <c r="G224" s="143" t="s">
        <v>322</v>
      </c>
      <c r="H224" s="144">
        <v>0.67600000000000005</v>
      </c>
      <c r="I224" s="145"/>
      <c r="J224" s="146">
        <f t="shared" si="40"/>
        <v>0</v>
      </c>
      <c r="K224" s="147"/>
      <c r="L224" s="28"/>
      <c r="M224" s="148" t="s">
        <v>1</v>
      </c>
      <c r="N224" s="149" t="s">
        <v>41</v>
      </c>
      <c r="P224" s="150">
        <f t="shared" si="41"/>
        <v>0</v>
      </c>
      <c r="Q224" s="150">
        <v>1.837</v>
      </c>
      <c r="R224" s="150">
        <f t="shared" si="42"/>
        <v>1.2418120000000001</v>
      </c>
      <c r="S224" s="150">
        <v>0</v>
      </c>
      <c r="T224" s="151">
        <f t="shared" si="43"/>
        <v>0</v>
      </c>
      <c r="AR224" s="152" t="s">
        <v>259</v>
      </c>
      <c r="AT224" s="152" t="s">
        <v>319</v>
      </c>
      <c r="AU224" s="152" t="s">
        <v>87</v>
      </c>
      <c r="AY224" s="13" t="s">
        <v>317</v>
      </c>
      <c r="BE224" s="153">
        <f t="shared" si="44"/>
        <v>0</v>
      </c>
      <c r="BF224" s="153">
        <f t="shared" si="45"/>
        <v>0</v>
      </c>
      <c r="BG224" s="153">
        <f t="shared" si="46"/>
        <v>0</v>
      </c>
      <c r="BH224" s="153">
        <f t="shared" si="47"/>
        <v>0</v>
      </c>
      <c r="BI224" s="153">
        <f t="shared" si="48"/>
        <v>0</v>
      </c>
      <c r="BJ224" s="13" t="s">
        <v>87</v>
      </c>
      <c r="BK224" s="153">
        <f t="shared" si="49"/>
        <v>0</v>
      </c>
      <c r="BL224" s="13" t="s">
        <v>259</v>
      </c>
      <c r="BM224" s="152" t="s">
        <v>4381</v>
      </c>
    </row>
    <row r="225" spans="2:65" s="1" customFormat="1" ht="16.5" customHeight="1">
      <c r="B225" s="139"/>
      <c r="C225" s="140" t="s">
        <v>1274</v>
      </c>
      <c r="D225" s="140" t="s">
        <v>319</v>
      </c>
      <c r="E225" s="141" t="s">
        <v>3027</v>
      </c>
      <c r="F225" s="142" t="s">
        <v>3028</v>
      </c>
      <c r="G225" s="143" t="s">
        <v>452</v>
      </c>
      <c r="H225" s="144">
        <v>152</v>
      </c>
      <c r="I225" s="145"/>
      <c r="J225" s="146">
        <f t="shared" si="40"/>
        <v>0</v>
      </c>
      <c r="K225" s="147"/>
      <c r="L225" s="28"/>
      <c r="M225" s="148" t="s">
        <v>1</v>
      </c>
      <c r="N225" s="149" t="s">
        <v>41</v>
      </c>
      <c r="P225" s="150">
        <f t="shared" si="41"/>
        <v>0</v>
      </c>
      <c r="Q225" s="150">
        <v>0</v>
      </c>
      <c r="R225" s="150">
        <f t="shared" si="42"/>
        <v>0</v>
      </c>
      <c r="S225" s="150">
        <v>0</v>
      </c>
      <c r="T225" s="151">
        <f t="shared" si="43"/>
        <v>0</v>
      </c>
      <c r="AR225" s="152" t="s">
        <v>259</v>
      </c>
      <c r="AT225" s="152" t="s">
        <v>319</v>
      </c>
      <c r="AU225" s="152" t="s">
        <v>87</v>
      </c>
      <c r="AY225" s="13" t="s">
        <v>317</v>
      </c>
      <c r="BE225" s="153">
        <f t="shared" si="44"/>
        <v>0</v>
      </c>
      <c r="BF225" s="153">
        <f t="shared" si="45"/>
        <v>0</v>
      </c>
      <c r="BG225" s="153">
        <f t="shared" si="46"/>
        <v>0</v>
      </c>
      <c r="BH225" s="153">
        <f t="shared" si="47"/>
        <v>0</v>
      </c>
      <c r="BI225" s="153">
        <f t="shared" si="48"/>
        <v>0</v>
      </c>
      <c r="BJ225" s="13" t="s">
        <v>87</v>
      </c>
      <c r="BK225" s="153">
        <f t="shared" si="49"/>
        <v>0</v>
      </c>
      <c r="BL225" s="13" t="s">
        <v>259</v>
      </c>
      <c r="BM225" s="152" t="s">
        <v>4382</v>
      </c>
    </row>
    <row r="226" spans="2:65" s="1" customFormat="1" ht="24.15" customHeight="1">
      <c r="B226" s="139"/>
      <c r="C226" s="154" t="s">
        <v>1278</v>
      </c>
      <c r="D226" s="154" t="s">
        <v>353</v>
      </c>
      <c r="E226" s="155" t="s">
        <v>4383</v>
      </c>
      <c r="F226" s="156" t="s">
        <v>4384</v>
      </c>
      <c r="G226" s="157" t="s">
        <v>4385</v>
      </c>
      <c r="H226" s="158">
        <v>3.04</v>
      </c>
      <c r="I226" s="159"/>
      <c r="J226" s="160">
        <f t="shared" si="40"/>
        <v>0</v>
      </c>
      <c r="K226" s="161"/>
      <c r="L226" s="162"/>
      <c r="M226" s="163" t="s">
        <v>1</v>
      </c>
      <c r="N226" s="164" t="s">
        <v>41</v>
      </c>
      <c r="P226" s="150">
        <f t="shared" si="41"/>
        <v>0</v>
      </c>
      <c r="Q226" s="150">
        <v>0</v>
      </c>
      <c r="R226" s="150">
        <f t="shared" si="42"/>
        <v>0</v>
      </c>
      <c r="S226" s="150">
        <v>0</v>
      </c>
      <c r="T226" s="151">
        <f t="shared" si="43"/>
        <v>0</v>
      </c>
      <c r="AR226" s="152" t="s">
        <v>271</v>
      </c>
      <c r="AT226" s="152" t="s">
        <v>353</v>
      </c>
      <c r="AU226" s="152" t="s">
        <v>87</v>
      </c>
      <c r="AY226" s="13" t="s">
        <v>317</v>
      </c>
      <c r="BE226" s="153">
        <f t="shared" si="44"/>
        <v>0</v>
      </c>
      <c r="BF226" s="153">
        <f t="shared" si="45"/>
        <v>0</v>
      </c>
      <c r="BG226" s="153">
        <f t="shared" si="46"/>
        <v>0</v>
      </c>
      <c r="BH226" s="153">
        <f t="shared" si="47"/>
        <v>0</v>
      </c>
      <c r="BI226" s="153">
        <f t="shared" si="48"/>
        <v>0</v>
      </c>
      <c r="BJ226" s="13" t="s">
        <v>87</v>
      </c>
      <c r="BK226" s="153">
        <f t="shared" si="49"/>
        <v>0</v>
      </c>
      <c r="BL226" s="13" t="s">
        <v>259</v>
      </c>
      <c r="BM226" s="152" t="s">
        <v>4386</v>
      </c>
    </row>
    <row r="227" spans="2:65" s="1" customFormat="1" ht="76.8">
      <c r="B227" s="28"/>
      <c r="D227" s="170" t="s">
        <v>484</v>
      </c>
      <c r="F227" s="171" t="s">
        <v>4387</v>
      </c>
      <c r="I227" s="172"/>
      <c r="L227" s="28"/>
      <c r="M227" s="173"/>
      <c r="T227" s="55"/>
      <c r="AT227" s="13" t="s">
        <v>484</v>
      </c>
      <c r="AU227" s="13" t="s">
        <v>87</v>
      </c>
    </row>
    <row r="228" spans="2:65" s="1" customFormat="1" ht="24.15" customHeight="1">
      <c r="B228" s="139"/>
      <c r="C228" s="140" t="s">
        <v>1282</v>
      </c>
      <c r="D228" s="140" t="s">
        <v>319</v>
      </c>
      <c r="E228" s="141" t="s">
        <v>3033</v>
      </c>
      <c r="F228" s="142" t="s">
        <v>1726</v>
      </c>
      <c r="G228" s="143" t="s">
        <v>375</v>
      </c>
      <c r="H228" s="144">
        <v>329.7</v>
      </c>
      <c r="I228" s="145"/>
      <c r="J228" s="146">
        <f>ROUND(I228*H228,2)</f>
        <v>0</v>
      </c>
      <c r="K228" s="147"/>
      <c r="L228" s="28"/>
      <c r="M228" s="148" t="s">
        <v>1</v>
      </c>
      <c r="N228" s="149" t="s">
        <v>41</v>
      </c>
      <c r="P228" s="150">
        <f>O228*H228</f>
        <v>0</v>
      </c>
      <c r="Q228" s="150">
        <v>0</v>
      </c>
      <c r="R228" s="150">
        <f>Q228*H228</f>
        <v>0</v>
      </c>
      <c r="S228" s="150">
        <v>0</v>
      </c>
      <c r="T228" s="151">
        <f>S228*H228</f>
        <v>0</v>
      </c>
      <c r="AR228" s="152" t="s">
        <v>259</v>
      </c>
      <c r="AT228" s="152" t="s">
        <v>319</v>
      </c>
      <c r="AU228" s="152" t="s">
        <v>87</v>
      </c>
      <c r="AY228" s="13" t="s">
        <v>317</v>
      </c>
      <c r="BE228" s="153">
        <f>IF(N228="základná",J228,0)</f>
        <v>0</v>
      </c>
      <c r="BF228" s="153">
        <f>IF(N228="znížená",J228,0)</f>
        <v>0</v>
      </c>
      <c r="BG228" s="153">
        <f>IF(N228="zákl. prenesená",J228,0)</f>
        <v>0</v>
      </c>
      <c r="BH228" s="153">
        <f>IF(N228="zníž. prenesená",J228,0)</f>
        <v>0</v>
      </c>
      <c r="BI228" s="153">
        <f>IF(N228="nulová",J228,0)</f>
        <v>0</v>
      </c>
      <c r="BJ228" s="13" t="s">
        <v>87</v>
      </c>
      <c r="BK228" s="153">
        <f>ROUND(I228*H228,2)</f>
        <v>0</v>
      </c>
      <c r="BL228" s="13" t="s">
        <v>259</v>
      </c>
      <c r="BM228" s="152" t="s">
        <v>4388</v>
      </c>
    </row>
    <row r="229" spans="2:65" s="1" customFormat="1" ht="24.15" customHeight="1">
      <c r="B229" s="139"/>
      <c r="C229" s="154" t="s">
        <v>1286</v>
      </c>
      <c r="D229" s="154" t="s">
        <v>353</v>
      </c>
      <c r="E229" s="155" t="s">
        <v>1709</v>
      </c>
      <c r="F229" s="156" t="s">
        <v>1710</v>
      </c>
      <c r="G229" s="157" t="s">
        <v>1711</v>
      </c>
      <c r="H229" s="158">
        <v>67.918000000000006</v>
      </c>
      <c r="I229" s="159"/>
      <c r="J229" s="160">
        <f>ROUND(I229*H229,2)</f>
        <v>0</v>
      </c>
      <c r="K229" s="161"/>
      <c r="L229" s="162"/>
      <c r="M229" s="163" t="s">
        <v>1</v>
      </c>
      <c r="N229" s="164" t="s">
        <v>41</v>
      </c>
      <c r="P229" s="150">
        <f>O229*H229</f>
        <v>0</v>
      </c>
      <c r="Q229" s="150">
        <v>1E-3</v>
      </c>
      <c r="R229" s="150">
        <f>Q229*H229</f>
        <v>6.7918000000000006E-2</v>
      </c>
      <c r="S229" s="150">
        <v>0</v>
      </c>
      <c r="T229" s="151">
        <f>S229*H229</f>
        <v>0</v>
      </c>
      <c r="AR229" s="152" t="s">
        <v>271</v>
      </c>
      <c r="AT229" s="152" t="s">
        <v>353</v>
      </c>
      <c r="AU229" s="152" t="s">
        <v>87</v>
      </c>
      <c r="AY229" s="13" t="s">
        <v>317</v>
      </c>
      <c r="BE229" s="153">
        <f>IF(N229="základná",J229,0)</f>
        <v>0</v>
      </c>
      <c r="BF229" s="153">
        <f>IF(N229="znížená",J229,0)</f>
        <v>0</v>
      </c>
      <c r="BG229" s="153">
        <f>IF(N229="zákl. prenesená",J229,0)</f>
        <v>0</v>
      </c>
      <c r="BH229" s="153">
        <f>IF(N229="zníž. prenesená",J229,0)</f>
        <v>0</v>
      </c>
      <c r="BI229" s="153">
        <f>IF(N229="nulová",J229,0)</f>
        <v>0</v>
      </c>
      <c r="BJ229" s="13" t="s">
        <v>87</v>
      </c>
      <c r="BK229" s="153">
        <f>ROUND(I229*H229,2)</f>
        <v>0</v>
      </c>
      <c r="BL229" s="13" t="s">
        <v>259</v>
      </c>
      <c r="BM229" s="152" t="s">
        <v>4389</v>
      </c>
    </row>
    <row r="230" spans="2:65" s="1" customFormat="1" ht="24.15" customHeight="1">
      <c r="B230" s="139"/>
      <c r="C230" s="140" t="s">
        <v>1290</v>
      </c>
      <c r="D230" s="140" t="s">
        <v>319</v>
      </c>
      <c r="E230" s="141" t="s">
        <v>4390</v>
      </c>
      <c r="F230" s="142" t="s">
        <v>4391</v>
      </c>
      <c r="G230" s="143" t="s">
        <v>375</v>
      </c>
      <c r="H230" s="144">
        <v>329.7</v>
      </c>
      <c r="I230" s="145"/>
      <c r="J230" s="146">
        <f>ROUND(I230*H230,2)</f>
        <v>0</v>
      </c>
      <c r="K230" s="147"/>
      <c r="L230" s="28"/>
      <c r="M230" s="148" t="s">
        <v>1</v>
      </c>
      <c r="N230" s="149" t="s">
        <v>41</v>
      </c>
      <c r="P230" s="150">
        <f>O230*H230</f>
        <v>0</v>
      </c>
      <c r="Q230" s="150">
        <v>4.8999999999999998E-3</v>
      </c>
      <c r="R230" s="150">
        <f>Q230*H230</f>
        <v>1.6155299999999999</v>
      </c>
      <c r="S230" s="150">
        <v>0</v>
      </c>
      <c r="T230" s="151">
        <f>S230*H230</f>
        <v>0</v>
      </c>
      <c r="AR230" s="152" t="s">
        <v>259</v>
      </c>
      <c r="AT230" s="152" t="s">
        <v>319</v>
      </c>
      <c r="AU230" s="152" t="s">
        <v>87</v>
      </c>
      <c r="AY230" s="13" t="s">
        <v>317</v>
      </c>
      <c r="BE230" s="153">
        <f>IF(N230="základná",J230,0)</f>
        <v>0</v>
      </c>
      <c r="BF230" s="153">
        <f>IF(N230="znížená",J230,0)</f>
        <v>0</v>
      </c>
      <c r="BG230" s="153">
        <f>IF(N230="zákl. prenesená",J230,0)</f>
        <v>0</v>
      </c>
      <c r="BH230" s="153">
        <f>IF(N230="zníž. prenesená",J230,0)</f>
        <v>0</v>
      </c>
      <c r="BI230" s="153">
        <f>IF(N230="nulová",J230,0)</f>
        <v>0</v>
      </c>
      <c r="BJ230" s="13" t="s">
        <v>87</v>
      </c>
      <c r="BK230" s="153">
        <f>ROUND(I230*H230,2)</f>
        <v>0</v>
      </c>
      <c r="BL230" s="13" t="s">
        <v>259</v>
      </c>
      <c r="BM230" s="152" t="s">
        <v>4392</v>
      </c>
    </row>
    <row r="231" spans="2:65" s="11" customFormat="1" ht="22.8" customHeight="1">
      <c r="B231" s="127"/>
      <c r="D231" s="128" t="s">
        <v>74</v>
      </c>
      <c r="E231" s="137" t="s">
        <v>274</v>
      </c>
      <c r="F231" s="137" t="s">
        <v>2736</v>
      </c>
      <c r="I231" s="130"/>
      <c r="J231" s="138">
        <f>BK231</f>
        <v>0</v>
      </c>
      <c r="L231" s="127"/>
      <c r="M231" s="132"/>
      <c r="P231" s="133">
        <f>SUM(P232:P251)</f>
        <v>0</v>
      </c>
      <c r="R231" s="133">
        <f>SUM(R232:R251)</f>
        <v>39.505421439999992</v>
      </c>
      <c r="T231" s="134">
        <f>SUM(T232:T251)</f>
        <v>0</v>
      </c>
      <c r="AR231" s="128" t="s">
        <v>82</v>
      </c>
      <c r="AT231" s="135" t="s">
        <v>74</v>
      </c>
      <c r="AU231" s="135" t="s">
        <v>82</v>
      </c>
      <c r="AY231" s="128" t="s">
        <v>317</v>
      </c>
      <c r="BK231" s="136">
        <f>SUM(BK232:BK251)</f>
        <v>0</v>
      </c>
    </row>
    <row r="232" spans="2:65" s="1" customFormat="1" ht="37.799999999999997" customHeight="1">
      <c r="B232" s="139"/>
      <c r="C232" s="140" t="s">
        <v>1294</v>
      </c>
      <c r="D232" s="140" t="s">
        <v>319</v>
      </c>
      <c r="E232" s="141" t="s">
        <v>4393</v>
      </c>
      <c r="F232" s="142" t="s">
        <v>4394</v>
      </c>
      <c r="G232" s="143" t="s">
        <v>452</v>
      </c>
      <c r="H232" s="144">
        <v>12.5</v>
      </c>
      <c r="I232" s="145"/>
      <c r="J232" s="146">
        <f t="shared" ref="J232:J251" si="50">ROUND(I232*H232,2)</f>
        <v>0</v>
      </c>
      <c r="K232" s="147"/>
      <c r="L232" s="28"/>
      <c r="M232" s="148" t="s">
        <v>1</v>
      </c>
      <c r="N232" s="149" t="s">
        <v>41</v>
      </c>
      <c r="P232" s="150">
        <f t="shared" ref="P232:P251" si="51">O232*H232</f>
        <v>0</v>
      </c>
      <c r="Q232" s="150">
        <v>9.8529599999999995E-2</v>
      </c>
      <c r="R232" s="150">
        <f t="shared" ref="R232:R251" si="52">Q232*H232</f>
        <v>1.2316199999999999</v>
      </c>
      <c r="S232" s="150">
        <v>0</v>
      </c>
      <c r="T232" s="151">
        <f t="shared" ref="T232:T251" si="53">S232*H232</f>
        <v>0</v>
      </c>
      <c r="AR232" s="152" t="s">
        <v>259</v>
      </c>
      <c r="AT232" s="152" t="s">
        <v>319</v>
      </c>
      <c r="AU232" s="152" t="s">
        <v>87</v>
      </c>
      <c r="AY232" s="13" t="s">
        <v>317</v>
      </c>
      <c r="BE232" s="153">
        <f t="shared" ref="BE232:BE251" si="54">IF(N232="základná",J232,0)</f>
        <v>0</v>
      </c>
      <c r="BF232" s="153">
        <f t="shared" ref="BF232:BF251" si="55">IF(N232="znížená",J232,0)</f>
        <v>0</v>
      </c>
      <c r="BG232" s="153">
        <f t="shared" ref="BG232:BG251" si="56">IF(N232="zákl. prenesená",J232,0)</f>
        <v>0</v>
      </c>
      <c r="BH232" s="153">
        <f t="shared" ref="BH232:BH251" si="57">IF(N232="zníž. prenesená",J232,0)</f>
        <v>0</v>
      </c>
      <c r="BI232" s="153">
        <f t="shared" ref="BI232:BI251" si="58">IF(N232="nulová",J232,0)</f>
        <v>0</v>
      </c>
      <c r="BJ232" s="13" t="s">
        <v>87</v>
      </c>
      <c r="BK232" s="153">
        <f t="shared" ref="BK232:BK251" si="59">ROUND(I232*H232,2)</f>
        <v>0</v>
      </c>
      <c r="BL232" s="13" t="s">
        <v>259</v>
      </c>
      <c r="BM232" s="152" t="s">
        <v>4395</v>
      </c>
    </row>
    <row r="233" spans="2:65" s="1" customFormat="1" ht="21.75" customHeight="1">
      <c r="B233" s="139"/>
      <c r="C233" s="154" t="s">
        <v>1298</v>
      </c>
      <c r="D233" s="154" t="s">
        <v>353</v>
      </c>
      <c r="E233" s="155" t="s">
        <v>3813</v>
      </c>
      <c r="F233" s="156" t="s">
        <v>3814</v>
      </c>
      <c r="G233" s="157" t="s">
        <v>433</v>
      </c>
      <c r="H233" s="158">
        <v>12.625</v>
      </c>
      <c r="I233" s="159"/>
      <c r="J233" s="160">
        <f t="shared" si="50"/>
        <v>0</v>
      </c>
      <c r="K233" s="161"/>
      <c r="L233" s="162"/>
      <c r="M233" s="163" t="s">
        <v>1</v>
      </c>
      <c r="N233" s="164" t="s">
        <v>41</v>
      </c>
      <c r="P233" s="150">
        <f t="shared" si="51"/>
        <v>0</v>
      </c>
      <c r="Q233" s="150">
        <v>2.35E-2</v>
      </c>
      <c r="R233" s="150">
        <f t="shared" si="52"/>
        <v>0.29668749999999999</v>
      </c>
      <c r="S233" s="150">
        <v>0</v>
      </c>
      <c r="T233" s="151">
        <f t="shared" si="53"/>
        <v>0</v>
      </c>
      <c r="AR233" s="152" t="s">
        <v>271</v>
      </c>
      <c r="AT233" s="152" t="s">
        <v>353</v>
      </c>
      <c r="AU233" s="152" t="s">
        <v>87</v>
      </c>
      <c r="AY233" s="13" t="s">
        <v>317</v>
      </c>
      <c r="BE233" s="153">
        <f t="shared" si="54"/>
        <v>0</v>
      </c>
      <c r="BF233" s="153">
        <f t="shared" si="55"/>
        <v>0</v>
      </c>
      <c r="BG233" s="153">
        <f t="shared" si="56"/>
        <v>0</v>
      </c>
      <c r="BH233" s="153">
        <f t="shared" si="57"/>
        <v>0</v>
      </c>
      <c r="BI233" s="153">
        <f t="shared" si="58"/>
        <v>0</v>
      </c>
      <c r="BJ233" s="13" t="s">
        <v>87</v>
      </c>
      <c r="BK233" s="153">
        <f t="shared" si="59"/>
        <v>0</v>
      </c>
      <c r="BL233" s="13" t="s">
        <v>259</v>
      </c>
      <c r="BM233" s="152" t="s">
        <v>4396</v>
      </c>
    </row>
    <row r="234" spans="2:65" s="1" customFormat="1" ht="33" customHeight="1">
      <c r="B234" s="139"/>
      <c r="C234" s="140" t="s">
        <v>1303</v>
      </c>
      <c r="D234" s="140" t="s">
        <v>319</v>
      </c>
      <c r="E234" s="141" t="s">
        <v>4397</v>
      </c>
      <c r="F234" s="142" t="s">
        <v>4398</v>
      </c>
      <c r="G234" s="143" t="s">
        <v>322</v>
      </c>
      <c r="H234" s="144">
        <v>0.25</v>
      </c>
      <c r="I234" s="145"/>
      <c r="J234" s="146">
        <f t="shared" si="50"/>
        <v>0</v>
      </c>
      <c r="K234" s="147"/>
      <c r="L234" s="28"/>
      <c r="M234" s="148" t="s">
        <v>1</v>
      </c>
      <c r="N234" s="149" t="s">
        <v>41</v>
      </c>
      <c r="P234" s="150">
        <f t="shared" si="51"/>
        <v>0</v>
      </c>
      <c r="Q234" s="150">
        <v>2.2151320000000001</v>
      </c>
      <c r="R234" s="150">
        <f t="shared" si="52"/>
        <v>0.55378300000000003</v>
      </c>
      <c r="S234" s="150">
        <v>0</v>
      </c>
      <c r="T234" s="151">
        <f t="shared" si="53"/>
        <v>0</v>
      </c>
      <c r="AR234" s="152" t="s">
        <v>259</v>
      </c>
      <c r="AT234" s="152" t="s">
        <v>319</v>
      </c>
      <c r="AU234" s="152" t="s">
        <v>87</v>
      </c>
      <c r="AY234" s="13" t="s">
        <v>317</v>
      </c>
      <c r="BE234" s="153">
        <f t="shared" si="54"/>
        <v>0</v>
      </c>
      <c r="BF234" s="153">
        <f t="shared" si="55"/>
        <v>0</v>
      </c>
      <c r="BG234" s="153">
        <f t="shared" si="56"/>
        <v>0</v>
      </c>
      <c r="BH234" s="153">
        <f t="shared" si="57"/>
        <v>0</v>
      </c>
      <c r="BI234" s="153">
        <f t="shared" si="58"/>
        <v>0</v>
      </c>
      <c r="BJ234" s="13" t="s">
        <v>87</v>
      </c>
      <c r="BK234" s="153">
        <f t="shared" si="59"/>
        <v>0</v>
      </c>
      <c r="BL234" s="13" t="s">
        <v>259</v>
      </c>
      <c r="BM234" s="152" t="s">
        <v>4399</v>
      </c>
    </row>
    <row r="235" spans="2:65" s="1" customFormat="1" ht="37.799999999999997" customHeight="1">
      <c r="B235" s="139"/>
      <c r="C235" s="140" t="s">
        <v>1307</v>
      </c>
      <c r="D235" s="140" t="s">
        <v>319</v>
      </c>
      <c r="E235" s="141" t="s">
        <v>4400</v>
      </c>
      <c r="F235" s="142" t="s">
        <v>4401</v>
      </c>
      <c r="G235" s="143" t="s">
        <v>452</v>
      </c>
      <c r="H235" s="144">
        <v>7.2</v>
      </c>
      <c r="I235" s="145"/>
      <c r="J235" s="146">
        <f t="shared" si="50"/>
        <v>0</v>
      </c>
      <c r="K235" s="147"/>
      <c r="L235" s="28"/>
      <c r="M235" s="148" t="s">
        <v>1</v>
      </c>
      <c r="N235" s="149" t="s">
        <v>41</v>
      </c>
      <c r="P235" s="150">
        <f t="shared" si="51"/>
        <v>0</v>
      </c>
      <c r="Q235" s="150">
        <v>0.26990999999999998</v>
      </c>
      <c r="R235" s="150">
        <f t="shared" si="52"/>
        <v>1.943352</v>
      </c>
      <c r="S235" s="150">
        <v>0</v>
      </c>
      <c r="T235" s="151">
        <f t="shared" si="53"/>
        <v>0</v>
      </c>
      <c r="AR235" s="152" t="s">
        <v>259</v>
      </c>
      <c r="AT235" s="152" t="s">
        <v>319</v>
      </c>
      <c r="AU235" s="152" t="s">
        <v>87</v>
      </c>
      <c r="AY235" s="13" t="s">
        <v>317</v>
      </c>
      <c r="BE235" s="153">
        <f t="shared" si="54"/>
        <v>0</v>
      </c>
      <c r="BF235" s="153">
        <f t="shared" si="55"/>
        <v>0</v>
      </c>
      <c r="BG235" s="153">
        <f t="shared" si="56"/>
        <v>0</v>
      </c>
      <c r="BH235" s="153">
        <f t="shared" si="57"/>
        <v>0</v>
      </c>
      <c r="BI235" s="153">
        <f t="shared" si="58"/>
        <v>0</v>
      </c>
      <c r="BJ235" s="13" t="s">
        <v>87</v>
      </c>
      <c r="BK235" s="153">
        <f t="shared" si="59"/>
        <v>0</v>
      </c>
      <c r="BL235" s="13" t="s">
        <v>259</v>
      </c>
      <c r="BM235" s="152" t="s">
        <v>4402</v>
      </c>
    </row>
    <row r="236" spans="2:65" s="1" customFormat="1" ht="24.15" customHeight="1">
      <c r="B236" s="139"/>
      <c r="C236" s="154" t="s">
        <v>1312</v>
      </c>
      <c r="D236" s="154" t="s">
        <v>353</v>
      </c>
      <c r="E236" s="155" t="s">
        <v>4403</v>
      </c>
      <c r="F236" s="156" t="s">
        <v>4404</v>
      </c>
      <c r="G236" s="157" t="s">
        <v>433</v>
      </c>
      <c r="H236" s="158">
        <v>2</v>
      </c>
      <c r="I236" s="159"/>
      <c r="J236" s="160">
        <f t="shared" si="50"/>
        <v>0</v>
      </c>
      <c r="K236" s="161"/>
      <c r="L236" s="162"/>
      <c r="M236" s="163" t="s">
        <v>1</v>
      </c>
      <c r="N236" s="164" t="s">
        <v>41</v>
      </c>
      <c r="P236" s="150">
        <f t="shared" si="51"/>
        <v>0</v>
      </c>
      <c r="Q236" s="150">
        <v>4.0000000000000002E-4</v>
      </c>
      <c r="R236" s="150">
        <f t="shared" si="52"/>
        <v>8.0000000000000004E-4</v>
      </c>
      <c r="S236" s="150">
        <v>0</v>
      </c>
      <c r="T236" s="151">
        <f t="shared" si="53"/>
        <v>0</v>
      </c>
      <c r="AR236" s="152" t="s">
        <v>271</v>
      </c>
      <c r="AT236" s="152" t="s">
        <v>353</v>
      </c>
      <c r="AU236" s="152" t="s">
        <v>87</v>
      </c>
      <c r="AY236" s="13" t="s">
        <v>317</v>
      </c>
      <c r="BE236" s="153">
        <f t="shared" si="54"/>
        <v>0</v>
      </c>
      <c r="BF236" s="153">
        <f t="shared" si="55"/>
        <v>0</v>
      </c>
      <c r="BG236" s="153">
        <f t="shared" si="56"/>
        <v>0</v>
      </c>
      <c r="BH236" s="153">
        <f t="shared" si="57"/>
        <v>0</v>
      </c>
      <c r="BI236" s="153">
        <f t="shared" si="58"/>
        <v>0</v>
      </c>
      <c r="BJ236" s="13" t="s">
        <v>87</v>
      </c>
      <c r="BK236" s="153">
        <f t="shared" si="59"/>
        <v>0</v>
      </c>
      <c r="BL236" s="13" t="s">
        <v>259</v>
      </c>
      <c r="BM236" s="152" t="s">
        <v>4405</v>
      </c>
    </row>
    <row r="237" spans="2:65" s="1" customFormat="1" ht="37.799999999999997" customHeight="1">
      <c r="B237" s="139"/>
      <c r="C237" s="154" t="s">
        <v>1316</v>
      </c>
      <c r="D237" s="154" t="s">
        <v>353</v>
      </c>
      <c r="E237" s="155" t="s">
        <v>4406</v>
      </c>
      <c r="F237" s="156" t="s">
        <v>4407</v>
      </c>
      <c r="G237" s="157" t="s">
        <v>433</v>
      </c>
      <c r="H237" s="158">
        <v>14.4</v>
      </c>
      <c r="I237" s="159"/>
      <c r="J237" s="160">
        <f t="shared" si="50"/>
        <v>0</v>
      </c>
      <c r="K237" s="161"/>
      <c r="L237" s="162"/>
      <c r="M237" s="163" t="s">
        <v>1</v>
      </c>
      <c r="N237" s="164" t="s">
        <v>41</v>
      </c>
      <c r="P237" s="150">
        <f t="shared" si="51"/>
        <v>0</v>
      </c>
      <c r="Q237" s="150">
        <v>4.0000000000000001E-3</v>
      </c>
      <c r="R237" s="150">
        <f t="shared" si="52"/>
        <v>5.7600000000000005E-2</v>
      </c>
      <c r="S237" s="150">
        <v>0</v>
      </c>
      <c r="T237" s="151">
        <f t="shared" si="53"/>
        <v>0</v>
      </c>
      <c r="AR237" s="152" t="s">
        <v>271</v>
      </c>
      <c r="AT237" s="152" t="s">
        <v>353</v>
      </c>
      <c r="AU237" s="152" t="s">
        <v>87</v>
      </c>
      <c r="AY237" s="13" t="s">
        <v>317</v>
      </c>
      <c r="BE237" s="153">
        <f t="shared" si="54"/>
        <v>0</v>
      </c>
      <c r="BF237" s="153">
        <f t="shared" si="55"/>
        <v>0</v>
      </c>
      <c r="BG237" s="153">
        <f t="shared" si="56"/>
        <v>0</v>
      </c>
      <c r="BH237" s="153">
        <f t="shared" si="57"/>
        <v>0</v>
      </c>
      <c r="BI237" s="153">
        <f t="shared" si="58"/>
        <v>0</v>
      </c>
      <c r="BJ237" s="13" t="s">
        <v>87</v>
      </c>
      <c r="BK237" s="153">
        <f t="shared" si="59"/>
        <v>0</v>
      </c>
      <c r="BL237" s="13" t="s">
        <v>259</v>
      </c>
      <c r="BM237" s="152" t="s">
        <v>4408</v>
      </c>
    </row>
    <row r="238" spans="2:65" s="1" customFormat="1" ht="33" customHeight="1">
      <c r="B238" s="139"/>
      <c r="C238" s="154" t="s">
        <v>1320</v>
      </c>
      <c r="D238" s="154" t="s">
        <v>353</v>
      </c>
      <c r="E238" s="155" t="s">
        <v>4409</v>
      </c>
      <c r="F238" s="156" t="s">
        <v>4410</v>
      </c>
      <c r="G238" s="157" t="s">
        <v>433</v>
      </c>
      <c r="H238" s="158">
        <v>7.2</v>
      </c>
      <c r="I238" s="159"/>
      <c r="J238" s="160">
        <f t="shared" si="50"/>
        <v>0</v>
      </c>
      <c r="K238" s="161"/>
      <c r="L238" s="162"/>
      <c r="M238" s="163" t="s">
        <v>1</v>
      </c>
      <c r="N238" s="164" t="s">
        <v>41</v>
      </c>
      <c r="P238" s="150">
        <f t="shared" si="51"/>
        <v>0</v>
      </c>
      <c r="Q238" s="150">
        <v>4.4999999999999998E-2</v>
      </c>
      <c r="R238" s="150">
        <f t="shared" si="52"/>
        <v>0.32400000000000001</v>
      </c>
      <c r="S238" s="150">
        <v>0</v>
      </c>
      <c r="T238" s="151">
        <f t="shared" si="53"/>
        <v>0</v>
      </c>
      <c r="AR238" s="152" t="s">
        <v>271</v>
      </c>
      <c r="AT238" s="152" t="s">
        <v>353</v>
      </c>
      <c r="AU238" s="152" t="s">
        <v>87</v>
      </c>
      <c r="AY238" s="13" t="s">
        <v>317</v>
      </c>
      <c r="BE238" s="153">
        <f t="shared" si="54"/>
        <v>0</v>
      </c>
      <c r="BF238" s="153">
        <f t="shared" si="55"/>
        <v>0</v>
      </c>
      <c r="BG238" s="153">
        <f t="shared" si="56"/>
        <v>0</v>
      </c>
      <c r="BH238" s="153">
        <f t="shared" si="57"/>
        <v>0</v>
      </c>
      <c r="BI238" s="153">
        <f t="shared" si="58"/>
        <v>0</v>
      </c>
      <c r="BJ238" s="13" t="s">
        <v>87</v>
      </c>
      <c r="BK238" s="153">
        <f t="shared" si="59"/>
        <v>0</v>
      </c>
      <c r="BL238" s="13" t="s">
        <v>259</v>
      </c>
      <c r="BM238" s="152" t="s">
        <v>4411</v>
      </c>
    </row>
    <row r="239" spans="2:65" s="1" customFormat="1" ht="33" customHeight="1">
      <c r="B239" s="139"/>
      <c r="C239" s="140" t="s">
        <v>1324</v>
      </c>
      <c r="D239" s="140" t="s">
        <v>319</v>
      </c>
      <c r="E239" s="141" t="s">
        <v>4412</v>
      </c>
      <c r="F239" s="142" t="s">
        <v>4413</v>
      </c>
      <c r="G239" s="143" t="s">
        <v>433</v>
      </c>
      <c r="H239" s="144">
        <v>2</v>
      </c>
      <c r="I239" s="145"/>
      <c r="J239" s="146">
        <f t="shared" si="50"/>
        <v>0</v>
      </c>
      <c r="K239" s="147"/>
      <c r="L239" s="28"/>
      <c r="M239" s="148" t="s">
        <v>1</v>
      </c>
      <c r="N239" s="149" t="s">
        <v>41</v>
      </c>
      <c r="P239" s="150">
        <f t="shared" si="51"/>
        <v>0</v>
      </c>
      <c r="Q239" s="150">
        <v>0.12517866</v>
      </c>
      <c r="R239" s="150">
        <f t="shared" si="52"/>
        <v>0.25035731999999999</v>
      </c>
      <c r="S239" s="150">
        <v>0</v>
      </c>
      <c r="T239" s="151">
        <f t="shared" si="53"/>
        <v>0</v>
      </c>
      <c r="AR239" s="152" t="s">
        <v>259</v>
      </c>
      <c r="AT239" s="152" t="s">
        <v>319</v>
      </c>
      <c r="AU239" s="152" t="s">
        <v>87</v>
      </c>
      <c r="AY239" s="13" t="s">
        <v>317</v>
      </c>
      <c r="BE239" s="153">
        <f t="shared" si="54"/>
        <v>0</v>
      </c>
      <c r="BF239" s="153">
        <f t="shared" si="55"/>
        <v>0</v>
      </c>
      <c r="BG239" s="153">
        <f t="shared" si="56"/>
        <v>0</v>
      </c>
      <c r="BH239" s="153">
        <f t="shared" si="57"/>
        <v>0</v>
      </c>
      <c r="BI239" s="153">
        <f t="shared" si="58"/>
        <v>0</v>
      </c>
      <c r="BJ239" s="13" t="s">
        <v>87</v>
      </c>
      <c r="BK239" s="153">
        <f t="shared" si="59"/>
        <v>0</v>
      </c>
      <c r="BL239" s="13" t="s">
        <v>259</v>
      </c>
      <c r="BM239" s="152" t="s">
        <v>4414</v>
      </c>
    </row>
    <row r="240" spans="2:65" s="1" customFormat="1" ht="37.799999999999997" customHeight="1">
      <c r="B240" s="139"/>
      <c r="C240" s="154" t="s">
        <v>1328</v>
      </c>
      <c r="D240" s="154" t="s">
        <v>353</v>
      </c>
      <c r="E240" s="155" t="s">
        <v>4415</v>
      </c>
      <c r="F240" s="156" t="s">
        <v>4416</v>
      </c>
      <c r="G240" s="157" t="s">
        <v>433</v>
      </c>
      <c r="H240" s="158">
        <v>2</v>
      </c>
      <c r="I240" s="159"/>
      <c r="J240" s="160">
        <f t="shared" si="50"/>
        <v>0</v>
      </c>
      <c r="K240" s="161"/>
      <c r="L240" s="162"/>
      <c r="M240" s="163" t="s">
        <v>1</v>
      </c>
      <c r="N240" s="164" t="s">
        <v>41</v>
      </c>
      <c r="P240" s="150">
        <f t="shared" si="51"/>
        <v>0</v>
      </c>
      <c r="Q240" s="150">
        <v>4.9000000000000002E-2</v>
      </c>
      <c r="R240" s="150">
        <f t="shared" si="52"/>
        <v>9.8000000000000004E-2</v>
      </c>
      <c r="S240" s="150">
        <v>0</v>
      </c>
      <c r="T240" s="151">
        <f t="shared" si="53"/>
        <v>0</v>
      </c>
      <c r="AR240" s="152" t="s">
        <v>271</v>
      </c>
      <c r="AT240" s="152" t="s">
        <v>353</v>
      </c>
      <c r="AU240" s="152" t="s">
        <v>87</v>
      </c>
      <c r="AY240" s="13" t="s">
        <v>317</v>
      </c>
      <c r="BE240" s="153">
        <f t="shared" si="54"/>
        <v>0</v>
      </c>
      <c r="BF240" s="153">
        <f t="shared" si="55"/>
        <v>0</v>
      </c>
      <c r="BG240" s="153">
        <f t="shared" si="56"/>
        <v>0</v>
      </c>
      <c r="BH240" s="153">
        <f t="shared" si="57"/>
        <v>0</v>
      </c>
      <c r="BI240" s="153">
        <f t="shared" si="58"/>
        <v>0</v>
      </c>
      <c r="BJ240" s="13" t="s">
        <v>87</v>
      </c>
      <c r="BK240" s="153">
        <f t="shared" si="59"/>
        <v>0</v>
      </c>
      <c r="BL240" s="13" t="s">
        <v>259</v>
      </c>
      <c r="BM240" s="152" t="s">
        <v>4417</v>
      </c>
    </row>
    <row r="241" spans="2:65" s="1" customFormat="1" ht="24.15" customHeight="1">
      <c r="B241" s="139"/>
      <c r="C241" s="154" t="s">
        <v>1330</v>
      </c>
      <c r="D241" s="154" t="s">
        <v>353</v>
      </c>
      <c r="E241" s="155" t="s">
        <v>4418</v>
      </c>
      <c r="F241" s="156" t="s">
        <v>4419</v>
      </c>
      <c r="G241" s="157" t="s">
        <v>433</v>
      </c>
      <c r="H241" s="158">
        <v>2</v>
      </c>
      <c r="I241" s="159"/>
      <c r="J241" s="160">
        <f t="shared" si="50"/>
        <v>0</v>
      </c>
      <c r="K241" s="161"/>
      <c r="L241" s="162"/>
      <c r="M241" s="163" t="s">
        <v>1</v>
      </c>
      <c r="N241" s="164" t="s">
        <v>41</v>
      </c>
      <c r="P241" s="150">
        <f t="shared" si="51"/>
        <v>0</v>
      </c>
      <c r="Q241" s="150">
        <v>3.6999999999999999E-4</v>
      </c>
      <c r="R241" s="150">
        <f t="shared" si="52"/>
        <v>7.3999999999999999E-4</v>
      </c>
      <c r="S241" s="150">
        <v>0</v>
      </c>
      <c r="T241" s="151">
        <f t="shared" si="53"/>
        <v>0</v>
      </c>
      <c r="AR241" s="152" t="s">
        <v>271</v>
      </c>
      <c r="AT241" s="152" t="s">
        <v>353</v>
      </c>
      <c r="AU241" s="152" t="s">
        <v>87</v>
      </c>
      <c r="AY241" s="13" t="s">
        <v>317</v>
      </c>
      <c r="BE241" s="153">
        <f t="shared" si="54"/>
        <v>0</v>
      </c>
      <c r="BF241" s="153">
        <f t="shared" si="55"/>
        <v>0</v>
      </c>
      <c r="BG241" s="153">
        <f t="shared" si="56"/>
        <v>0</v>
      </c>
      <c r="BH241" s="153">
        <f t="shared" si="57"/>
        <v>0</v>
      </c>
      <c r="BI241" s="153">
        <f t="shared" si="58"/>
        <v>0</v>
      </c>
      <c r="BJ241" s="13" t="s">
        <v>87</v>
      </c>
      <c r="BK241" s="153">
        <f t="shared" si="59"/>
        <v>0</v>
      </c>
      <c r="BL241" s="13" t="s">
        <v>259</v>
      </c>
      <c r="BM241" s="152" t="s">
        <v>4420</v>
      </c>
    </row>
    <row r="242" spans="2:65" s="1" customFormat="1" ht="44.25" customHeight="1">
      <c r="B242" s="139"/>
      <c r="C242" s="154" t="s">
        <v>1334</v>
      </c>
      <c r="D242" s="154" t="s">
        <v>353</v>
      </c>
      <c r="E242" s="155" t="s">
        <v>4421</v>
      </c>
      <c r="F242" s="156" t="s">
        <v>4422</v>
      </c>
      <c r="G242" s="157" t="s">
        <v>433</v>
      </c>
      <c r="H242" s="158">
        <v>2</v>
      </c>
      <c r="I242" s="159"/>
      <c r="J242" s="160">
        <f t="shared" si="50"/>
        <v>0</v>
      </c>
      <c r="K242" s="161"/>
      <c r="L242" s="162"/>
      <c r="M242" s="163" t="s">
        <v>1</v>
      </c>
      <c r="N242" s="164" t="s">
        <v>41</v>
      </c>
      <c r="P242" s="150">
        <f t="shared" si="51"/>
        <v>0</v>
      </c>
      <c r="Q242" s="150">
        <v>3.3E-3</v>
      </c>
      <c r="R242" s="150">
        <f t="shared" si="52"/>
        <v>6.6E-3</v>
      </c>
      <c r="S242" s="150">
        <v>0</v>
      </c>
      <c r="T242" s="151">
        <f t="shared" si="53"/>
        <v>0</v>
      </c>
      <c r="AR242" s="152" t="s">
        <v>271</v>
      </c>
      <c r="AT242" s="152" t="s">
        <v>353</v>
      </c>
      <c r="AU242" s="152" t="s">
        <v>87</v>
      </c>
      <c r="AY242" s="13" t="s">
        <v>317</v>
      </c>
      <c r="BE242" s="153">
        <f t="shared" si="54"/>
        <v>0</v>
      </c>
      <c r="BF242" s="153">
        <f t="shared" si="55"/>
        <v>0</v>
      </c>
      <c r="BG242" s="153">
        <f t="shared" si="56"/>
        <v>0</v>
      </c>
      <c r="BH242" s="153">
        <f t="shared" si="57"/>
        <v>0</v>
      </c>
      <c r="BI242" s="153">
        <f t="shared" si="58"/>
        <v>0</v>
      </c>
      <c r="BJ242" s="13" t="s">
        <v>87</v>
      </c>
      <c r="BK242" s="153">
        <f t="shared" si="59"/>
        <v>0</v>
      </c>
      <c r="BL242" s="13" t="s">
        <v>259</v>
      </c>
      <c r="BM242" s="152" t="s">
        <v>4423</v>
      </c>
    </row>
    <row r="243" spans="2:65" s="1" customFormat="1" ht="33" customHeight="1">
      <c r="B243" s="139"/>
      <c r="C243" s="140" t="s">
        <v>1336</v>
      </c>
      <c r="D243" s="140" t="s">
        <v>319</v>
      </c>
      <c r="E243" s="141" t="s">
        <v>1245</v>
      </c>
      <c r="F243" s="142" t="s">
        <v>4424</v>
      </c>
      <c r="G243" s="143" t="s">
        <v>375</v>
      </c>
      <c r="H243" s="144">
        <v>388</v>
      </c>
      <c r="I243" s="145"/>
      <c r="J243" s="146">
        <f t="shared" si="50"/>
        <v>0</v>
      </c>
      <c r="K243" s="147"/>
      <c r="L243" s="28"/>
      <c r="M243" s="148" t="s">
        <v>1</v>
      </c>
      <c r="N243" s="149" t="s">
        <v>41</v>
      </c>
      <c r="P243" s="150">
        <f t="shared" si="51"/>
        <v>0</v>
      </c>
      <c r="Q243" s="150">
        <v>2.5710469999999999E-2</v>
      </c>
      <c r="R243" s="150">
        <f t="shared" si="52"/>
        <v>9.9756623599999994</v>
      </c>
      <c r="S243" s="150">
        <v>0</v>
      </c>
      <c r="T243" s="151">
        <f t="shared" si="53"/>
        <v>0</v>
      </c>
      <c r="AR243" s="152" t="s">
        <v>259</v>
      </c>
      <c r="AT243" s="152" t="s">
        <v>319</v>
      </c>
      <c r="AU243" s="152" t="s">
        <v>87</v>
      </c>
      <c r="AY243" s="13" t="s">
        <v>317</v>
      </c>
      <c r="BE243" s="153">
        <f t="shared" si="54"/>
        <v>0</v>
      </c>
      <c r="BF243" s="153">
        <f t="shared" si="55"/>
        <v>0</v>
      </c>
      <c r="BG243" s="153">
        <f t="shared" si="56"/>
        <v>0</v>
      </c>
      <c r="BH243" s="153">
        <f t="shared" si="57"/>
        <v>0</v>
      </c>
      <c r="BI243" s="153">
        <f t="shared" si="58"/>
        <v>0</v>
      </c>
      <c r="BJ243" s="13" t="s">
        <v>87</v>
      </c>
      <c r="BK243" s="153">
        <f t="shared" si="59"/>
        <v>0</v>
      </c>
      <c r="BL243" s="13" t="s">
        <v>259</v>
      </c>
      <c r="BM243" s="152" t="s">
        <v>4425</v>
      </c>
    </row>
    <row r="244" spans="2:65" s="1" customFormat="1" ht="44.25" customHeight="1">
      <c r="B244" s="139"/>
      <c r="C244" s="140" t="s">
        <v>1340</v>
      </c>
      <c r="D244" s="140" t="s">
        <v>319</v>
      </c>
      <c r="E244" s="141" t="s">
        <v>1248</v>
      </c>
      <c r="F244" s="142" t="s">
        <v>4426</v>
      </c>
      <c r="G244" s="143" t="s">
        <v>375</v>
      </c>
      <c r="H244" s="144">
        <v>776</v>
      </c>
      <c r="I244" s="145"/>
      <c r="J244" s="146">
        <f t="shared" si="50"/>
        <v>0</v>
      </c>
      <c r="K244" s="147"/>
      <c r="L244" s="28"/>
      <c r="M244" s="148" t="s">
        <v>1</v>
      </c>
      <c r="N244" s="149" t="s">
        <v>41</v>
      </c>
      <c r="P244" s="150">
        <f t="shared" si="51"/>
        <v>0</v>
      </c>
      <c r="Q244" s="150">
        <v>0</v>
      </c>
      <c r="R244" s="150">
        <f t="shared" si="52"/>
        <v>0</v>
      </c>
      <c r="S244" s="150">
        <v>0</v>
      </c>
      <c r="T244" s="151">
        <f t="shared" si="53"/>
        <v>0</v>
      </c>
      <c r="AR244" s="152" t="s">
        <v>259</v>
      </c>
      <c r="AT244" s="152" t="s">
        <v>319</v>
      </c>
      <c r="AU244" s="152" t="s">
        <v>87</v>
      </c>
      <c r="AY244" s="13" t="s">
        <v>317</v>
      </c>
      <c r="BE244" s="153">
        <f t="shared" si="54"/>
        <v>0</v>
      </c>
      <c r="BF244" s="153">
        <f t="shared" si="55"/>
        <v>0</v>
      </c>
      <c r="BG244" s="153">
        <f t="shared" si="56"/>
        <v>0</v>
      </c>
      <c r="BH244" s="153">
        <f t="shared" si="57"/>
        <v>0</v>
      </c>
      <c r="BI244" s="153">
        <f t="shared" si="58"/>
        <v>0</v>
      </c>
      <c r="BJ244" s="13" t="s">
        <v>87</v>
      </c>
      <c r="BK244" s="153">
        <f t="shared" si="59"/>
        <v>0</v>
      </c>
      <c r="BL244" s="13" t="s">
        <v>259</v>
      </c>
      <c r="BM244" s="152" t="s">
        <v>4427</v>
      </c>
    </row>
    <row r="245" spans="2:65" s="1" customFormat="1" ht="33" customHeight="1">
      <c r="B245" s="139"/>
      <c r="C245" s="140" t="s">
        <v>1344</v>
      </c>
      <c r="D245" s="140" t="s">
        <v>319</v>
      </c>
      <c r="E245" s="141" t="s">
        <v>1252</v>
      </c>
      <c r="F245" s="142" t="s">
        <v>4428</v>
      </c>
      <c r="G245" s="143" t="s">
        <v>375</v>
      </c>
      <c r="H245" s="144">
        <v>388</v>
      </c>
      <c r="I245" s="145"/>
      <c r="J245" s="146">
        <f t="shared" si="50"/>
        <v>0</v>
      </c>
      <c r="K245" s="147"/>
      <c r="L245" s="28"/>
      <c r="M245" s="148" t="s">
        <v>1</v>
      </c>
      <c r="N245" s="149" t="s">
        <v>41</v>
      </c>
      <c r="P245" s="150">
        <f t="shared" si="51"/>
        <v>0</v>
      </c>
      <c r="Q245" s="150">
        <v>2.571E-2</v>
      </c>
      <c r="R245" s="150">
        <f t="shared" si="52"/>
        <v>9.9754799999999992</v>
      </c>
      <c r="S245" s="150">
        <v>0</v>
      </c>
      <c r="T245" s="151">
        <f t="shared" si="53"/>
        <v>0</v>
      </c>
      <c r="AR245" s="152" t="s">
        <v>259</v>
      </c>
      <c r="AT245" s="152" t="s">
        <v>319</v>
      </c>
      <c r="AU245" s="152" t="s">
        <v>87</v>
      </c>
      <c r="AY245" s="13" t="s">
        <v>317</v>
      </c>
      <c r="BE245" s="153">
        <f t="shared" si="54"/>
        <v>0</v>
      </c>
      <c r="BF245" s="153">
        <f t="shared" si="55"/>
        <v>0</v>
      </c>
      <c r="BG245" s="153">
        <f t="shared" si="56"/>
        <v>0</v>
      </c>
      <c r="BH245" s="153">
        <f t="shared" si="57"/>
        <v>0</v>
      </c>
      <c r="BI245" s="153">
        <f t="shared" si="58"/>
        <v>0</v>
      </c>
      <c r="BJ245" s="13" t="s">
        <v>87</v>
      </c>
      <c r="BK245" s="153">
        <f t="shared" si="59"/>
        <v>0</v>
      </c>
      <c r="BL245" s="13" t="s">
        <v>259</v>
      </c>
      <c r="BM245" s="152" t="s">
        <v>4429</v>
      </c>
    </row>
    <row r="246" spans="2:65" s="1" customFormat="1" ht="24.15" customHeight="1">
      <c r="B246" s="139"/>
      <c r="C246" s="140" t="s">
        <v>1347</v>
      </c>
      <c r="D246" s="140" t="s">
        <v>319</v>
      </c>
      <c r="E246" s="141" t="s">
        <v>1744</v>
      </c>
      <c r="F246" s="142" t="s">
        <v>3079</v>
      </c>
      <c r="G246" s="143" t="s">
        <v>375</v>
      </c>
      <c r="H246" s="144">
        <v>349</v>
      </c>
      <c r="I246" s="145"/>
      <c r="J246" s="146">
        <f t="shared" si="50"/>
        <v>0</v>
      </c>
      <c r="K246" s="147"/>
      <c r="L246" s="28"/>
      <c r="M246" s="148" t="s">
        <v>1</v>
      </c>
      <c r="N246" s="149" t="s">
        <v>41</v>
      </c>
      <c r="P246" s="150">
        <f t="shared" si="51"/>
        <v>0</v>
      </c>
      <c r="Q246" s="150">
        <v>4.2198630000000001E-2</v>
      </c>
      <c r="R246" s="150">
        <f t="shared" si="52"/>
        <v>14.727321870000001</v>
      </c>
      <c r="S246" s="150">
        <v>0</v>
      </c>
      <c r="T246" s="151">
        <f t="shared" si="53"/>
        <v>0</v>
      </c>
      <c r="AR246" s="152" t="s">
        <v>259</v>
      </c>
      <c r="AT246" s="152" t="s">
        <v>319</v>
      </c>
      <c r="AU246" s="152" t="s">
        <v>87</v>
      </c>
      <c r="AY246" s="13" t="s">
        <v>317</v>
      </c>
      <c r="BE246" s="153">
        <f t="shared" si="54"/>
        <v>0</v>
      </c>
      <c r="BF246" s="153">
        <f t="shared" si="55"/>
        <v>0</v>
      </c>
      <c r="BG246" s="153">
        <f t="shared" si="56"/>
        <v>0</v>
      </c>
      <c r="BH246" s="153">
        <f t="shared" si="57"/>
        <v>0</v>
      </c>
      <c r="BI246" s="153">
        <f t="shared" si="58"/>
        <v>0</v>
      </c>
      <c r="BJ246" s="13" t="s">
        <v>87</v>
      </c>
      <c r="BK246" s="153">
        <f t="shared" si="59"/>
        <v>0</v>
      </c>
      <c r="BL246" s="13" t="s">
        <v>259</v>
      </c>
      <c r="BM246" s="152" t="s">
        <v>4430</v>
      </c>
    </row>
    <row r="247" spans="2:65" s="1" customFormat="1" ht="16.5" customHeight="1">
      <c r="B247" s="139"/>
      <c r="C247" s="140" t="s">
        <v>1349</v>
      </c>
      <c r="D247" s="140" t="s">
        <v>319</v>
      </c>
      <c r="E247" s="141" t="s">
        <v>772</v>
      </c>
      <c r="F247" s="142" t="s">
        <v>4431</v>
      </c>
      <c r="G247" s="143" t="s">
        <v>375</v>
      </c>
      <c r="H247" s="144">
        <v>314</v>
      </c>
      <c r="I247" s="145"/>
      <c r="J247" s="146">
        <f t="shared" si="50"/>
        <v>0</v>
      </c>
      <c r="K247" s="147"/>
      <c r="L247" s="28"/>
      <c r="M247" s="148" t="s">
        <v>1</v>
      </c>
      <c r="N247" s="149" t="s">
        <v>41</v>
      </c>
      <c r="P247" s="150">
        <f t="shared" si="51"/>
        <v>0</v>
      </c>
      <c r="Q247" s="150">
        <v>4.8999999999999998E-5</v>
      </c>
      <c r="R247" s="150">
        <f t="shared" si="52"/>
        <v>1.5386E-2</v>
      </c>
      <c r="S247" s="150">
        <v>0</v>
      </c>
      <c r="T247" s="151">
        <f t="shared" si="53"/>
        <v>0</v>
      </c>
      <c r="AR247" s="152" t="s">
        <v>259</v>
      </c>
      <c r="AT247" s="152" t="s">
        <v>319</v>
      </c>
      <c r="AU247" s="152" t="s">
        <v>87</v>
      </c>
      <c r="AY247" s="13" t="s">
        <v>317</v>
      </c>
      <c r="BE247" s="153">
        <f t="shared" si="54"/>
        <v>0</v>
      </c>
      <c r="BF247" s="153">
        <f t="shared" si="55"/>
        <v>0</v>
      </c>
      <c r="BG247" s="153">
        <f t="shared" si="56"/>
        <v>0</v>
      </c>
      <c r="BH247" s="153">
        <f t="shared" si="57"/>
        <v>0</v>
      </c>
      <c r="BI247" s="153">
        <f t="shared" si="58"/>
        <v>0</v>
      </c>
      <c r="BJ247" s="13" t="s">
        <v>87</v>
      </c>
      <c r="BK247" s="153">
        <f t="shared" si="59"/>
        <v>0</v>
      </c>
      <c r="BL247" s="13" t="s">
        <v>259</v>
      </c>
      <c r="BM247" s="152" t="s">
        <v>4432</v>
      </c>
    </row>
    <row r="248" spans="2:65" s="1" customFormat="1" ht="16.5" customHeight="1">
      <c r="B248" s="139"/>
      <c r="C248" s="140" t="s">
        <v>1353</v>
      </c>
      <c r="D248" s="140" t="s">
        <v>319</v>
      </c>
      <c r="E248" s="141" t="s">
        <v>4433</v>
      </c>
      <c r="F248" s="142" t="s">
        <v>4434</v>
      </c>
      <c r="G248" s="143" t="s">
        <v>452</v>
      </c>
      <c r="H248" s="144">
        <v>44</v>
      </c>
      <c r="I248" s="145"/>
      <c r="J248" s="146">
        <f t="shared" si="50"/>
        <v>0</v>
      </c>
      <c r="K248" s="147"/>
      <c r="L248" s="28"/>
      <c r="M248" s="148" t="s">
        <v>1</v>
      </c>
      <c r="N248" s="149" t="s">
        <v>41</v>
      </c>
      <c r="P248" s="150">
        <f t="shared" si="51"/>
        <v>0</v>
      </c>
      <c r="Q248" s="150">
        <v>3.9899999999999999E-4</v>
      </c>
      <c r="R248" s="150">
        <f t="shared" si="52"/>
        <v>1.7555999999999999E-2</v>
      </c>
      <c r="S248" s="150">
        <v>0</v>
      </c>
      <c r="T248" s="151">
        <f t="shared" si="53"/>
        <v>0</v>
      </c>
      <c r="AR248" s="152" t="s">
        <v>259</v>
      </c>
      <c r="AT248" s="152" t="s">
        <v>319</v>
      </c>
      <c r="AU248" s="152" t="s">
        <v>87</v>
      </c>
      <c r="AY248" s="13" t="s">
        <v>317</v>
      </c>
      <c r="BE248" s="153">
        <f t="shared" si="54"/>
        <v>0</v>
      </c>
      <c r="BF248" s="153">
        <f t="shared" si="55"/>
        <v>0</v>
      </c>
      <c r="BG248" s="153">
        <f t="shared" si="56"/>
        <v>0</v>
      </c>
      <c r="BH248" s="153">
        <f t="shared" si="57"/>
        <v>0</v>
      </c>
      <c r="BI248" s="153">
        <f t="shared" si="58"/>
        <v>0</v>
      </c>
      <c r="BJ248" s="13" t="s">
        <v>87</v>
      </c>
      <c r="BK248" s="153">
        <f t="shared" si="59"/>
        <v>0</v>
      </c>
      <c r="BL248" s="13" t="s">
        <v>259</v>
      </c>
      <c r="BM248" s="152" t="s">
        <v>4435</v>
      </c>
    </row>
    <row r="249" spans="2:65" s="1" customFormat="1" ht="24.15" customHeight="1">
      <c r="B249" s="139"/>
      <c r="C249" s="140" t="s">
        <v>1357</v>
      </c>
      <c r="D249" s="140" t="s">
        <v>319</v>
      </c>
      <c r="E249" s="141" t="s">
        <v>4436</v>
      </c>
      <c r="F249" s="142" t="s">
        <v>4437</v>
      </c>
      <c r="G249" s="143" t="s">
        <v>452</v>
      </c>
      <c r="H249" s="144">
        <v>22.99</v>
      </c>
      <c r="I249" s="145"/>
      <c r="J249" s="146">
        <f t="shared" si="50"/>
        <v>0</v>
      </c>
      <c r="K249" s="147"/>
      <c r="L249" s="28"/>
      <c r="M249" s="148" t="s">
        <v>1</v>
      </c>
      <c r="N249" s="149" t="s">
        <v>41</v>
      </c>
      <c r="P249" s="150">
        <f t="shared" si="51"/>
        <v>0</v>
      </c>
      <c r="Q249" s="150">
        <v>1.2999999999999999E-4</v>
      </c>
      <c r="R249" s="150">
        <f t="shared" si="52"/>
        <v>2.9886999999999995E-3</v>
      </c>
      <c r="S249" s="150">
        <v>0</v>
      </c>
      <c r="T249" s="151">
        <f t="shared" si="53"/>
        <v>0</v>
      </c>
      <c r="AR249" s="152" t="s">
        <v>259</v>
      </c>
      <c r="AT249" s="152" t="s">
        <v>319</v>
      </c>
      <c r="AU249" s="152" t="s">
        <v>87</v>
      </c>
      <c r="AY249" s="13" t="s">
        <v>317</v>
      </c>
      <c r="BE249" s="153">
        <f t="shared" si="54"/>
        <v>0</v>
      </c>
      <c r="BF249" s="153">
        <f t="shared" si="55"/>
        <v>0</v>
      </c>
      <c r="BG249" s="153">
        <f t="shared" si="56"/>
        <v>0</v>
      </c>
      <c r="BH249" s="153">
        <f t="shared" si="57"/>
        <v>0</v>
      </c>
      <c r="BI249" s="153">
        <f t="shared" si="58"/>
        <v>0</v>
      </c>
      <c r="BJ249" s="13" t="s">
        <v>87</v>
      </c>
      <c r="BK249" s="153">
        <f t="shared" si="59"/>
        <v>0</v>
      </c>
      <c r="BL249" s="13" t="s">
        <v>259</v>
      </c>
      <c r="BM249" s="152" t="s">
        <v>4438</v>
      </c>
    </row>
    <row r="250" spans="2:65" s="1" customFormat="1" ht="16.5" customHeight="1">
      <c r="B250" s="139"/>
      <c r="C250" s="140" t="s">
        <v>1361</v>
      </c>
      <c r="D250" s="140" t="s">
        <v>319</v>
      </c>
      <c r="E250" s="141" t="s">
        <v>4439</v>
      </c>
      <c r="F250" s="142" t="s">
        <v>4440</v>
      </c>
      <c r="G250" s="143" t="s">
        <v>452</v>
      </c>
      <c r="H250" s="144">
        <v>18.989999999999998</v>
      </c>
      <c r="I250" s="145"/>
      <c r="J250" s="146">
        <f t="shared" si="50"/>
        <v>0</v>
      </c>
      <c r="K250" s="147"/>
      <c r="L250" s="28"/>
      <c r="M250" s="148" t="s">
        <v>1</v>
      </c>
      <c r="N250" s="149" t="s">
        <v>41</v>
      </c>
      <c r="P250" s="150">
        <f t="shared" si="51"/>
        <v>0</v>
      </c>
      <c r="Q250" s="150">
        <v>2.31E-4</v>
      </c>
      <c r="R250" s="150">
        <f t="shared" si="52"/>
        <v>4.3866899999999995E-3</v>
      </c>
      <c r="S250" s="150">
        <v>0</v>
      </c>
      <c r="T250" s="151">
        <f t="shared" si="53"/>
        <v>0</v>
      </c>
      <c r="AR250" s="152" t="s">
        <v>259</v>
      </c>
      <c r="AT250" s="152" t="s">
        <v>319</v>
      </c>
      <c r="AU250" s="152" t="s">
        <v>87</v>
      </c>
      <c r="AY250" s="13" t="s">
        <v>317</v>
      </c>
      <c r="BE250" s="153">
        <f t="shared" si="54"/>
        <v>0</v>
      </c>
      <c r="BF250" s="153">
        <f t="shared" si="55"/>
        <v>0</v>
      </c>
      <c r="BG250" s="153">
        <f t="shared" si="56"/>
        <v>0</v>
      </c>
      <c r="BH250" s="153">
        <f t="shared" si="57"/>
        <v>0</v>
      </c>
      <c r="BI250" s="153">
        <f t="shared" si="58"/>
        <v>0</v>
      </c>
      <c r="BJ250" s="13" t="s">
        <v>87</v>
      </c>
      <c r="BK250" s="153">
        <f t="shared" si="59"/>
        <v>0</v>
      </c>
      <c r="BL250" s="13" t="s">
        <v>259</v>
      </c>
      <c r="BM250" s="152" t="s">
        <v>4441</v>
      </c>
    </row>
    <row r="251" spans="2:65" s="1" customFormat="1" ht="16.5" customHeight="1">
      <c r="B251" s="139"/>
      <c r="C251" s="140" t="s">
        <v>1365</v>
      </c>
      <c r="D251" s="140" t="s">
        <v>319</v>
      </c>
      <c r="E251" s="141" t="s">
        <v>4442</v>
      </c>
      <c r="F251" s="142" t="s">
        <v>4443</v>
      </c>
      <c r="G251" s="143" t="s">
        <v>452</v>
      </c>
      <c r="H251" s="144">
        <v>88</v>
      </c>
      <c r="I251" s="145"/>
      <c r="J251" s="146">
        <f t="shared" si="50"/>
        <v>0</v>
      </c>
      <c r="K251" s="147"/>
      <c r="L251" s="28"/>
      <c r="M251" s="148" t="s">
        <v>1</v>
      </c>
      <c r="N251" s="149" t="s">
        <v>41</v>
      </c>
      <c r="P251" s="150">
        <f t="shared" si="51"/>
        <v>0</v>
      </c>
      <c r="Q251" s="150">
        <v>2.6249999999999998E-4</v>
      </c>
      <c r="R251" s="150">
        <f t="shared" si="52"/>
        <v>2.3099999999999999E-2</v>
      </c>
      <c r="S251" s="150">
        <v>0</v>
      </c>
      <c r="T251" s="151">
        <f t="shared" si="53"/>
        <v>0</v>
      </c>
      <c r="AR251" s="152" t="s">
        <v>259</v>
      </c>
      <c r="AT251" s="152" t="s">
        <v>319</v>
      </c>
      <c r="AU251" s="152" t="s">
        <v>87</v>
      </c>
      <c r="AY251" s="13" t="s">
        <v>317</v>
      </c>
      <c r="BE251" s="153">
        <f t="shared" si="54"/>
        <v>0</v>
      </c>
      <c r="BF251" s="153">
        <f t="shared" si="55"/>
        <v>0</v>
      </c>
      <c r="BG251" s="153">
        <f t="shared" si="56"/>
        <v>0</v>
      </c>
      <c r="BH251" s="153">
        <f t="shared" si="57"/>
        <v>0</v>
      </c>
      <c r="BI251" s="153">
        <f t="shared" si="58"/>
        <v>0</v>
      </c>
      <c r="BJ251" s="13" t="s">
        <v>87</v>
      </c>
      <c r="BK251" s="153">
        <f t="shared" si="59"/>
        <v>0</v>
      </c>
      <c r="BL251" s="13" t="s">
        <v>259</v>
      </c>
      <c r="BM251" s="152" t="s">
        <v>4444</v>
      </c>
    </row>
    <row r="252" spans="2:65" s="11" customFormat="1" ht="22.8" customHeight="1">
      <c r="B252" s="127"/>
      <c r="D252" s="128" t="s">
        <v>74</v>
      </c>
      <c r="E252" s="137" t="s">
        <v>589</v>
      </c>
      <c r="F252" s="137" t="s">
        <v>2741</v>
      </c>
      <c r="I252" s="130"/>
      <c r="J252" s="138">
        <f>BK252</f>
        <v>0</v>
      </c>
      <c r="L252" s="127"/>
      <c r="M252" s="132"/>
      <c r="P252" s="133">
        <f>P253</f>
        <v>0</v>
      </c>
      <c r="R252" s="133">
        <f>R253</f>
        <v>0</v>
      </c>
      <c r="T252" s="134">
        <f>T253</f>
        <v>0</v>
      </c>
      <c r="AR252" s="128" t="s">
        <v>82</v>
      </c>
      <c r="AT252" s="135" t="s">
        <v>74</v>
      </c>
      <c r="AU252" s="135" t="s">
        <v>82</v>
      </c>
      <c r="AY252" s="128" t="s">
        <v>317</v>
      </c>
      <c r="BK252" s="136">
        <f>BK253</f>
        <v>0</v>
      </c>
    </row>
    <row r="253" spans="2:65" s="1" customFormat="1" ht="24.15" customHeight="1">
      <c r="B253" s="139"/>
      <c r="C253" s="140" t="s">
        <v>1369</v>
      </c>
      <c r="D253" s="140" t="s">
        <v>319</v>
      </c>
      <c r="E253" s="141" t="s">
        <v>4445</v>
      </c>
      <c r="F253" s="142" t="s">
        <v>4446</v>
      </c>
      <c r="G253" s="143" t="s">
        <v>356</v>
      </c>
      <c r="H253" s="144">
        <v>1890.51</v>
      </c>
      <c r="I253" s="145"/>
      <c r="J253" s="146">
        <f>ROUND(I253*H253,2)</f>
        <v>0</v>
      </c>
      <c r="K253" s="147"/>
      <c r="L253" s="28"/>
      <c r="M253" s="148" t="s">
        <v>1</v>
      </c>
      <c r="N253" s="149" t="s">
        <v>41</v>
      </c>
      <c r="P253" s="150">
        <f>O253*H253</f>
        <v>0</v>
      </c>
      <c r="Q253" s="150">
        <v>0</v>
      </c>
      <c r="R253" s="150">
        <f>Q253*H253</f>
        <v>0</v>
      </c>
      <c r="S253" s="150">
        <v>0</v>
      </c>
      <c r="T253" s="151">
        <f>S253*H253</f>
        <v>0</v>
      </c>
      <c r="AR253" s="152" t="s">
        <v>259</v>
      </c>
      <c r="AT253" s="152" t="s">
        <v>319</v>
      </c>
      <c r="AU253" s="152" t="s">
        <v>87</v>
      </c>
      <c r="AY253" s="13" t="s">
        <v>317</v>
      </c>
      <c r="BE253" s="153">
        <f>IF(N253="základná",J253,0)</f>
        <v>0</v>
      </c>
      <c r="BF253" s="153">
        <f>IF(N253="znížená",J253,0)</f>
        <v>0</v>
      </c>
      <c r="BG253" s="153">
        <f>IF(N253="zákl. prenesená",J253,0)</f>
        <v>0</v>
      </c>
      <c r="BH253" s="153">
        <f>IF(N253="zníž. prenesená",J253,0)</f>
        <v>0</v>
      </c>
      <c r="BI253" s="153">
        <f>IF(N253="nulová",J253,0)</f>
        <v>0</v>
      </c>
      <c r="BJ253" s="13" t="s">
        <v>87</v>
      </c>
      <c r="BK253" s="153">
        <f>ROUND(I253*H253,2)</f>
        <v>0</v>
      </c>
      <c r="BL253" s="13" t="s">
        <v>259</v>
      </c>
      <c r="BM253" s="152" t="s">
        <v>4447</v>
      </c>
    </row>
    <row r="254" spans="2:65" s="11" customFormat="1" ht="25.95" customHeight="1">
      <c r="B254" s="127"/>
      <c r="D254" s="128" t="s">
        <v>74</v>
      </c>
      <c r="E254" s="129" t="s">
        <v>2372</v>
      </c>
      <c r="F254" s="129" t="s">
        <v>2373</v>
      </c>
      <c r="I254" s="130"/>
      <c r="J254" s="131">
        <f>BK254</f>
        <v>0</v>
      </c>
      <c r="L254" s="127"/>
      <c r="M254" s="132"/>
      <c r="P254" s="133">
        <f>P255+P277+P307+P327+P336+P340+P353+P359+P362+P370</f>
        <v>0</v>
      </c>
      <c r="R254" s="133">
        <f>R255+R277+R307+R327+R336+R340+R353+R359+R362+R370</f>
        <v>23.072221507020004</v>
      </c>
      <c r="T254" s="134">
        <f>T255+T277+T307+T327+T336+T340+T353+T359+T362+T370</f>
        <v>0</v>
      </c>
      <c r="AR254" s="128" t="s">
        <v>87</v>
      </c>
      <c r="AT254" s="135" t="s">
        <v>74</v>
      </c>
      <c r="AU254" s="135" t="s">
        <v>75</v>
      </c>
      <c r="AY254" s="128" t="s">
        <v>317</v>
      </c>
      <c r="BK254" s="136">
        <f>BK255+BK277+BK307+BK327+BK336+BK340+BK353+BK359+BK362+BK370</f>
        <v>0</v>
      </c>
    </row>
    <row r="255" spans="2:65" s="11" customFormat="1" ht="22.8" customHeight="1">
      <c r="B255" s="127"/>
      <c r="D255" s="128" t="s">
        <v>74</v>
      </c>
      <c r="E255" s="137" t="s">
        <v>603</v>
      </c>
      <c r="F255" s="137" t="s">
        <v>2805</v>
      </c>
      <c r="I255" s="130"/>
      <c r="J255" s="138">
        <f>BK255</f>
        <v>0</v>
      </c>
      <c r="L255" s="127"/>
      <c r="M255" s="132"/>
      <c r="P255" s="133">
        <f>SUM(P256:P276)</f>
        <v>0</v>
      </c>
      <c r="R255" s="133">
        <f>SUM(R256:R276)</f>
        <v>5.34622945</v>
      </c>
      <c r="T255" s="134">
        <f>SUM(T256:T276)</f>
        <v>0</v>
      </c>
      <c r="AR255" s="128" t="s">
        <v>87</v>
      </c>
      <c r="AT255" s="135" t="s">
        <v>74</v>
      </c>
      <c r="AU255" s="135" t="s">
        <v>82</v>
      </c>
      <c r="AY255" s="128" t="s">
        <v>317</v>
      </c>
      <c r="BK255" s="136">
        <f>SUM(BK256:BK276)</f>
        <v>0</v>
      </c>
    </row>
    <row r="256" spans="2:65" s="1" customFormat="1" ht="24.15" customHeight="1">
      <c r="B256" s="139"/>
      <c r="C256" s="140" t="s">
        <v>1373</v>
      </c>
      <c r="D256" s="140" t="s">
        <v>319</v>
      </c>
      <c r="E256" s="141" t="s">
        <v>3101</v>
      </c>
      <c r="F256" s="142" t="s">
        <v>3102</v>
      </c>
      <c r="G256" s="143" t="s">
        <v>375</v>
      </c>
      <c r="H256" s="144">
        <v>254.62100000000001</v>
      </c>
      <c r="I256" s="145"/>
      <c r="J256" s="146">
        <f t="shared" ref="J256:J276" si="60">ROUND(I256*H256,2)</f>
        <v>0</v>
      </c>
      <c r="K256" s="147"/>
      <c r="L256" s="28"/>
      <c r="M256" s="148" t="s">
        <v>1</v>
      </c>
      <c r="N256" s="149" t="s">
        <v>41</v>
      </c>
      <c r="P256" s="150">
        <f t="shared" ref="P256:P276" si="61">O256*H256</f>
        <v>0</v>
      </c>
      <c r="Q256" s="150">
        <v>0</v>
      </c>
      <c r="R256" s="150">
        <f t="shared" ref="R256:R276" si="62">Q256*H256</f>
        <v>0</v>
      </c>
      <c r="S256" s="150">
        <v>0</v>
      </c>
      <c r="T256" s="151">
        <f t="shared" ref="T256:T276" si="63">S256*H256</f>
        <v>0</v>
      </c>
      <c r="AR256" s="152" t="s">
        <v>372</v>
      </c>
      <c r="AT256" s="152" t="s">
        <v>319</v>
      </c>
      <c r="AU256" s="152" t="s">
        <v>87</v>
      </c>
      <c r="AY256" s="13" t="s">
        <v>317</v>
      </c>
      <c r="BE256" s="153">
        <f t="shared" ref="BE256:BE276" si="64">IF(N256="základná",J256,0)</f>
        <v>0</v>
      </c>
      <c r="BF256" s="153">
        <f t="shared" ref="BF256:BF276" si="65">IF(N256="znížená",J256,0)</f>
        <v>0</v>
      </c>
      <c r="BG256" s="153">
        <f t="shared" ref="BG256:BG276" si="66">IF(N256="zákl. prenesená",J256,0)</f>
        <v>0</v>
      </c>
      <c r="BH256" s="153">
        <f t="shared" ref="BH256:BH276" si="67">IF(N256="zníž. prenesená",J256,0)</f>
        <v>0</v>
      </c>
      <c r="BI256" s="153">
        <f t="shared" ref="BI256:BI276" si="68">IF(N256="nulová",J256,0)</f>
        <v>0</v>
      </c>
      <c r="BJ256" s="13" t="s">
        <v>87</v>
      </c>
      <c r="BK256" s="153">
        <f t="shared" ref="BK256:BK276" si="69">ROUND(I256*H256,2)</f>
        <v>0</v>
      </c>
      <c r="BL256" s="13" t="s">
        <v>372</v>
      </c>
      <c r="BM256" s="152" t="s">
        <v>4448</v>
      </c>
    </row>
    <row r="257" spans="2:65" s="1" customFormat="1" ht="16.5" customHeight="1">
      <c r="B257" s="139"/>
      <c r="C257" s="154" t="s">
        <v>1377</v>
      </c>
      <c r="D257" s="154" t="s">
        <v>353</v>
      </c>
      <c r="E257" s="155" t="s">
        <v>3098</v>
      </c>
      <c r="F257" s="156" t="s">
        <v>3099</v>
      </c>
      <c r="G257" s="157" t="s">
        <v>356</v>
      </c>
      <c r="H257" s="158">
        <v>8.8999999999999996E-2</v>
      </c>
      <c r="I257" s="159"/>
      <c r="J257" s="160">
        <f t="shared" si="60"/>
        <v>0</v>
      </c>
      <c r="K257" s="161"/>
      <c r="L257" s="162"/>
      <c r="M257" s="163" t="s">
        <v>1</v>
      </c>
      <c r="N257" s="164" t="s">
        <v>41</v>
      </c>
      <c r="P257" s="150">
        <f t="shared" si="61"/>
        <v>0</v>
      </c>
      <c r="Q257" s="150">
        <v>1</v>
      </c>
      <c r="R257" s="150">
        <f t="shared" si="62"/>
        <v>8.8999999999999996E-2</v>
      </c>
      <c r="S257" s="150">
        <v>0</v>
      </c>
      <c r="T257" s="151">
        <f t="shared" si="63"/>
        <v>0</v>
      </c>
      <c r="AR257" s="152" t="s">
        <v>529</v>
      </c>
      <c r="AT257" s="152" t="s">
        <v>353</v>
      </c>
      <c r="AU257" s="152" t="s">
        <v>87</v>
      </c>
      <c r="AY257" s="13" t="s">
        <v>317</v>
      </c>
      <c r="BE257" s="153">
        <f t="shared" si="64"/>
        <v>0</v>
      </c>
      <c r="BF257" s="153">
        <f t="shared" si="65"/>
        <v>0</v>
      </c>
      <c r="BG257" s="153">
        <f t="shared" si="66"/>
        <v>0</v>
      </c>
      <c r="BH257" s="153">
        <f t="shared" si="67"/>
        <v>0</v>
      </c>
      <c r="BI257" s="153">
        <f t="shared" si="68"/>
        <v>0</v>
      </c>
      <c r="BJ257" s="13" t="s">
        <v>87</v>
      </c>
      <c r="BK257" s="153">
        <f t="shared" si="69"/>
        <v>0</v>
      </c>
      <c r="BL257" s="13" t="s">
        <v>372</v>
      </c>
      <c r="BM257" s="152" t="s">
        <v>4449</v>
      </c>
    </row>
    <row r="258" spans="2:65" s="1" customFormat="1" ht="24.15" customHeight="1">
      <c r="B258" s="139"/>
      <c r="C258" s="140" t="s">
        <v>589</v>
      </c>
      <c r="D258" s="140" t="s">
        <v>319</v>
      </c>
      <c r="E258" s="141" t="s">
        <v>4450</v>
      </c>
      <c r="F258" s="142" t="s">
        <v>4451</v>
      </c>
      <c r="G258" s="143" t="s">
        <v>375</v>
      </c>
      <c r="H258" s="144">
        <v>653.08299999999997</v>
      </c>
      <c r="I258" s="145"/>
      <c r="J258" s="146">
        <f t="shared" si="60"/>
        <v>0</v>
      </c>
      <c r="K258" s="147"/>
      <c r="L258" s="28"/>
      <c r="M258" s="148" t="s">
        <v>1</v>
      </c>
      <c r="N258" s="149" t="s">
        <v>41</v>
      </c>
      <c r="P258" s="150">
        <f t="shared" si="61"/>
        <v>0</v>
      </c>
      <c r="Q258" s="150">
        <v>0</v>
      </c>
      <c r="R258" s="150">
        <f t="shared" si="62"/>
        <v>0</v>
      </c>
      <c r="S258" s="150">
        <v>0</v>
      </c>
      <c r="T258" s="151">
        <f t="shared" si="63"/>
        <v>0</v>
      </c>
      <c r="AR258" s="152" t="s">
        <v>372</v>
      </c>
      <c r="AT258" s="152" t="s">
        <v>319</v>
      </c>
      <c r="AU258" s="152" t="s">
        <v>87</v>
      </c>
      <c r="AY258" s="13" t="s">
        <v>317</v>
      </c>
      <c r="BE258" s="153">
        <f t="shared" si="64"/>
        <v>0</v>
      </c>
      <c r="BF258" s="153">
        <f t="shared" si="65"/>
        <v>0</v>
      </c>
      <c r="BG258" s="153">
        <f t="shared" si="66"/>
        <v>0</v>
      </c>
      <c r="BH258" s="153">
        <f t="shared" si="67"/>
        <v>0</v>
      </c>
      <c r="BI258" s="153">
        <f t="shared" si="68"/>
        <v>0</v>
      </c>
      <c r="BJ258" s="13" t="s">
        <v>87</v>
      </c>
      <c r="BK258" s="153">
        <f t="shared" si="69"/>
        <v>0</v>
      </c>
      <c r="BL258" s="13" t="s">
        <v>372</v>
      </c>
      <c r="BM258" s="152" t="s">
        <v>4452</v>
      </c>
    </row>
    <row r="259" spans="2:65" s="1" customFormat="1" ht="16.5" customHeight="1">
      <c r="B259" s="139"/>
      <c r="C259" s="154" t="s">
        <v>1384</v>
      </c>
      <c r="D259" s="154" t="s">
        <v>353</v>
      </c>
      <c r="E259" s="155" t="s">
        <v>4453</v>
      </c>
      <c r="F259" s="156" t="s">
        <v>4454</v>
      </c>
      <c r="G259" s="157" t="s">
        <v>375</v>
      </c>
      <c r="H259" s="158">
        <v>783.7</v>
      </c>
      <c r="I259" s="159"/>
      <c r="J259" s="160">
        <f t="shared" si="60"/>
        <v>0</v>
      </c>
      <c r="K259" s="161"/>
      <c r="L259" s="162"/>
      <c r="M259" s="163" t="s">
        <v>1</v>
      </c>
      <c r="N259" s="164" t="s">
        <v>41</v>
      </c>
      <c r="P259" s="150">
        <f t="shared" si="61"/>
        <v>0</v>
      </c>
      <c r="Q259" s="150">
        <v>2.0000000000000001E-4</v>
      </c>
      <c r="R259" s="150">
        <f t="shared" si="62"/>
        <v>0.15674000000000002</v>
      </c>
      <c r="S259" s="150">
        <v>0</v>
      </c>
      <c r="T259" s="151">
        <f t="shared" si="63"/>
        <v>0</v>
      </c>
      <c r="AR259" s="152" t="s">
        <v>529</v>
      </c>
      <c r="AT259" s="152" t="s">
        <v>353</v>
      </c>
      <c r="AU259" s="152" t="s">
        <v>87</v>
      </c>
      <c r="AY259" s="13" t="s">
        <v>317</v>
      </c>
      <c r="BE259" s="153">
        <f t="shared" si="64"/>
        <v>0</v>
      </c>
      <c r="BF259" s="153">
        <f t="shared" si="65"/>
        <v>0</v>
      </c>
      <c r="BG259" s="153">
        <f t="shared" si="66"/>
        <v>0</v>
      </c>
      <c r="BH259" s="153">
        <f t="shared" si="67"/>
        <v>0</v>
      </c>
      <c r="BI259" s="153">
        <f t="shared" si="68"/>
        <v>0</v>
      </c>
      <c r="BJ259" s="13" t="s">
        <v>87</v>
      </c>
      <c r="BK259" s="153">
        <f t="shared" si="69"/>
        <v>0</v>
      </c>
      <c r="BL259" s="13" t="s">
        <v>372</v>
      </c>
      <c r="BM259" s="152" t="s">
        <v>4455</v>
      </c>
    </row>
    <row r="260" spans="2:65" s="1" customFormat="1" ht="24.15" customHeight="1">
      <c r="B260" s="139"/>
      <c r="C260" s="140" t="s">
        <v>1386</v>
      </c>
      <c r="D260" s="140" t="s">
        <v>319</v>
      </c>
      <c r="E260" s="141" t="s">
        <v>3121</v>
      </c>
      <c r="F260" s="142" t="s">
        <v>4456</v>
      </c>
      <c r="G260" s="143" t="s">
        <v>375</v>
      </c>
      <c r="H260" s="144">
        <v>254.62100000000001</v>
      </c>
      <c r="I260" s="145"/>
      <c r="J260" s="146">
        <f t="shared" si="60"/>
        <v>0</v>
      </c>
      <c r="K260" s="147"/>
      <c r="L260" s="28"/>
      <c r="M260" s="148" t="s">
        <v>1</v>
      </c>
      <c r="N260" s="149" t="s">
        <v>41</v>
      </c>
      <c r="P260" s="150">
        <f t="shared" si="61"/>
        <v>0</v>
      </c>
      <c r="Q260" s="150">
        <v>5.4000000000000001E-4</v>
      </c>
      <c r="R260" s="150">
        <f t="shared" si="62"/>
        <v>0.13749533999999999</v>
      </c>
      <c r="S260" s="150">
        <v>0</v>
      </c>
      <c r="T260" s="151">
        <f t="shared" si="63"/>
        <v>0</v>
      </c>
      <c r="AR260" s="152" t="s">
        <v>372</v>
      </c>
      <c r="AT260" s="152" t="s">
        <v>319</v>
      </c>
      <c r="AU260" s="152" t="s">
        <v>87</v>
      </c>
      <c r="AY260" s="13" t="s">
        <v>317</v>
      </c>
      <c r="BE260" s="153">
        <f t="shared" si="64"/>
        <v>0</v>
      </c>
      <c r="BF260" s="153">
        <f t="shared" si="65"/>
        <v>0</v>
      </c>
      <c r="BG260" s="153">
        <f t="shared" si="66"/>
        <v>0</v>
      </c>
      <c r="BH260" s="153">
        <f t="shared" si="67"/>
        <v>0</v>
      </c>
      <c r="BI260" s="153">
        <f t="shared" si="68"/>
        <v>0</v>
      </c>
      <c r="BJ260" s="13" t="s">
        <v>87</v>
      </c>
      <c r="BK260" s="153">
        <f t="shared" si="69"/>
        <v>0</v>
      </c>
      <c r="BL260" s="13" t="s">
        <v>372</v>
      </c>
      <c r="BM260" s="152" t="s">
        <v>4457</v>
      </c>
    </row>
    <row r="261" spans="2:65" s="1" customFormat="1" ht="24.15" customHeight="1">
      <c r="B261" s="139"/>
      <c r="C261" s="154" t="s">
        <v>1392</v>
      </c>
      <c r="D261" s="154" t="s">
        <v>353</v>
      </c>
      <c r="E261" s="155" t="s">
        <v>4458</v>
      </c>
      <c r="F261" s="156" t="s">
        <v>4459</v>
      </c>
      <c r="G261" s="157" t="s">
        <v>375</v>
      </c>
      <c r="H261" s="158">
        <v>305.54500000000002</v>
      </c>
      <c r="I261" s="159"/>
      <c r="J261" s="160">
        <f t="shared" si="60"/>
        <v>0</v>
      </c>
      <c r="K261" s="161"/>
      <c r="L261" s="162"/>
      <c r="M261" s="163" t="s">
        <v>1</v>
      </c>
      <c r="N261" s="164" t="s">
        <v>41</v>
      </c>
      <c r="P261" s="150">
        <f t="shared" si="61"/>
        <v>0</v>
      </c>
      <c r="Q261" s="150">
        <v>5.13E-3</v>
      </c>
      <c r="R261" s="150">
        <f t="shared" si="62"/>
        <v>1.5674458500000001</v>
      </c>
      <c r="S261" s="150">
        <v>0</v>
      </c>
      <c r="T261" s="151">
        <f t="shared" si="63"/>
        <v>0</v>
      </c>
      <c r="AR261" s="152" t="s">
        <v>529</v>
      </c>
      <c r="AT261" s="152" t="s">
        <v>353</v>
      </c>
      <c r="AU261" s="152" t="s">
        <v>87</v>
      </c>
      <c r="AY261" s="13" t="s">
        <v>317</v>
      </c>
      <c r="BE261" s="153">
        <f t="shared" si="64"/>
        <v>0</v>
      </c>
      <c r="BF261" s="153">
        <f t="shared" si="65"/>
        <v>0</v>
      </c>
      <c r="BG261" s="153">
        <f t="shared" si="66"/>
        <v>0</v>
      </c>
      <c r="BH261" s="153">
        <f t="shared" si="67"/>
        <v>0</v>
      </c>
      <c r="BI261" s="153">
        <f t="shared" si="68"/>
        <v>0</v>
      </c>
      <c r="BJ261" s="13" t="s">
        <v>87</v>
      </c>
      <c r="BK261" s="153">
        <f t="shared" si="69"/>
        <v>0</v>
      </c>
      <c r="BL261" s="13" t="s">
        <v>372</v>
      </c>
      <c r="BM261" s="152" t="s">
        <v>4460</v>
      </c>
    </row>
    <row r="262" spans="2:65" s="1" customFormat="1" ht="37.799999999999997" customHeight="1">
      <c r="B262" s="139"/>
      <c r="C262" s="140" t="s">
        <v>1396</v>
      </c>
      <c r="D262" s="140" t="s">
        <v>319</v>
      </c>
      <c r="E262" s="141" t="s">
        <v>4461</v>
      </c>
      <c r="F262" s="142" t="s">
        <v>4462</v>
      </c>
      <c r="G262" s="143" t="s">
        <v>375</v>
      </c>
      <c r="H262" s="144">
        <v>366.45</v>
      </c>
      <c r="I262" s="145"/>
      <c r="J262" s="146">
        <f t="shared" si="60"/>
        <v>0</v>
      </c>
      <c r="K262" s="147"/>
      <c r="L262" s="28"/>
      <c r="M262" s="148" t="s">
        <v>1</v>
      </c>
      <c r="N262" s="149" t="s">
        <v>41</v>
      </c>
      <c r="P262" s="150">
        <f t="shared" si="61"/>
        <v>0</v>
      </c>
      <c r="Q262" s="150">
        <v>3.0000000000000001E-5</v>
      </c>
      <c r="R262" s="150">
        <f t="shared" si="62"/>
        <v>1.09935E-2</v>
      </c>
      <c r="S262" s="150">
        <v>0</v>
      </c>
      <c r="T262" s="151">
        <f t="shared" si="63"/>
        <v>0</v>
      </c>
      <c r="AR262" s="152" t="s">
        <v>372</v>
      </c>
      <c r="AT262" s="152" t="s">
        <v>319</v>
      </c>
      <c r="AU262" s="152" t="s">
        <v>87</v>
      </c>
      <c r="AY262" s="13" t="s">
        <v>317</v>
      </c>
      <c r="BE262" s="153">
        <f t="shared" si="64"/>
        <v>0</v>
      </c>
      <c r="BF262" s="153">
        <f t="shared" si="65"/>
        <v>0</v>
      </c>
      <c r="BG262" s="153">
        <f t="shared" si="66"/>
        <v>0</v>
      </c>
      <c r="BH262" s="153">
        <f t="shared" si="67"/>
        <v>0</v>
      </c>
      <c r="BI262" s="153">
        <f t="shared" si="68"/>
        <v>0</v>
      </c>
      <c r="BJ262" s="13" t="s">
        <v>87</v>
      </c>
      <c r="BK262" s="153">
        <f t="shared" si="69"/>
        <v>0</v>
      </c>
      <c r="BL262" s="13" t="s">
        <v>372</v>
      </c>
      <c r="BM262" s="152" t="s">
        <v>4463</v>
      </c>
    </row>
    <row r="263" spans="2:65" s="1" customFormat="1" ht="33" customHeight="1">
      <c r="B263" s="139"/>
      <c r="C263" s="154" t="s">
        <v>1400</v>
      </c>
      <c r="D263" s="154" t="s">
        <v>353</v>
      </c>
      <c r="E263" s="155" t="s">
        <v>4464</v>
      </c>
      <c r="F263" s="156" t="s">
        <v>4465</v>
      </c>
      <c r="G263" s="157" t="s">
        <v>375</v>
      </c>
      <c r="H263" s="158">
        <v>421.41800000000001</v>
      </c>
      <c r="I263" s="159"/>
      <c r="J263" s="160">
        <f t="shared" si="60"/>
        <v>0</v>
      </c>
      <c r="K263" s="161"/>
      <c r="L263" s="162"/>
      <c r="M263" s="163" t="s">
        <v>1</v>
      </c>
      <c r="N263" s="164" t="s">
        <v>41</v>
      </c>
      <c r="P263" s="150">
        <f t="shared" si="61"/>
        <v>0</v>
      </c>
      <c r="Q263" s="150">
        <v>2.6199999999999999E-3</v>
      </c>
      <c r="R263" s="150">
        <f t="shared" si="62"/>
        <v>1.1041151600000001</v>
      </c>
      <c r="S263" s="150">
        <v>0</v>
      </c>
      <c r="T263" s="151">
        <f t="shared" si="63"/>
        <v>0</v>
      </c>
      <c r="AR263" s="152" t="s">
        <v>529</v>
      </c>
      <c r="AT263" s="152" t="s">
        <v>353</v>
      </c>
      <c r="AU263" s="152" t="s">
        <v>87</v>
      </c>
      <c r="AY263" s="13" t="s">
        <v>317</v>
      </c>
      <c r="BE263" s="153">
        <f t="shared" si="64"/>
        <v>0</v>
      </c>
      <c r="BF263" s="153">
        <f t="shared" si="65"/>
        <v>0</v>
      </c>
      <c r="BG263" s="153">
        <f t="shared" si="66"/>
        <v>0</v>
      </c>
      <c r="BH263" s="153">
        <f t="shared" si="67"/>
        <v>0</v>
      </c>
      <c r="BI263" s="153">
        <f t="shared" si="68"/>
        <v>0</v>
      </c>
      <c r="BJ263" s="13" t="s">
        <v>87</v>
      </c>
      <c r="BK263" s="153">
        <f t="shared" si="69"/>
        <v>0</v>
      </c>
      <c r="BL263" s="13" t="s">
        <v>372</v>
      </c>
      <c r="BM263" s="152" t="s">
        <v>4466</v>
      </c>
    </row>
    <row r="264" spans="2:65" s="1" customFormat="1" ht="33" customHeight="1">
      <c r="B264" s="139"/>
      <c r="C264" s="140" t="s">
        <v>1926</v>
      </c>
      <c r="D264" s="140" t="s">
        <v>319</v>
      </c>
      <c r="E264" s="141" t="s">
        <v>4467</v>
      </c>
      <c r="F264" s="142" t="s">
        <v>4468</v>
      </c>
      <c r="G264" s="143" t="s">
        <v>375</v>
      </c>
      <c r="H264" s="144">
        <v>269.58800000000002</v>
      </c>
      <c r="I264" s="145"/>
      <c r="J264" s="146">
        <f t="shared" si="60"/>
        <v>0</v>
      </c>
      <c r="K264" s="147"/>
      <c r="L264" s="28"/>
      <c r="M264" s="148" t="s">
        <v>1</v>
      </c>
      <c r="N264" s="149" t="s">
        <v>41</v>
      </c>
      <c r="P264" s="150">
        <f t="shared" si="61"/>
        <v>0</v>
      </c>
      <c r="Q264" s="150">
        <v>3.0000000000000001E-5</v>
      </c>
      <c r="R264" s="150">
        <f t="shared" si="62"/>
        <v>8.0876400000000001E-3</v>
      </c>
      <c r="S264" s="150">
        <v>0</v>
      </c>
      <c r="T264" s="151">
        <f t="shared" si="63"/>
        <v>0</v>
      </c>
      <c r="AR264" s="152" t="s">
        <v>372</v>
      </c>
      <c r="AT264" s="152" t="s">
        <v>319</v>
      </c>
      <c r="AU264" s="152" t="s">
        <v>87</v>
      </c>
      <c r="AY264" s="13" t="s">
        <v>317</v>
      </c>
      <c r="BE264" s="153">
        <f t="shared" si="64"/>
        <v>0</v>
      </c>
      <c r="BF264" s="153">
        <f t="shared" si="65"/>
        <v>0</v>
      </c>
      <c r="BG264" s="153">
        <f t="shared" si="66"/>
        <v>0</v>
      </c>
      <c r="BH264" s="153">
        <f t="shared" si="67"/>
        <v>0</v>
      </c>
      <c r="BI264" s="153">
        <f t="shared" si="68"/>
        <v>0</v>
      </c>
      <c r="BJ264" s="13" t="s">
        <v>87</v>
      </c>
      <c r="BK264" s="153">
        <f t="shared" si="69"/>
        <v>0</v>
      </c>
      <c r="BL264" s="13" t="s">
        <v>372</v>
      </c>
      <c r="BM264" s="152" t="s">
        <v>4469</v>
      </c>
    </row>
    <row r="265" spans="2:65" s="1" customFormat="1" ht="33" customHeight="1">
      <c r="B265" s="139"/>
      <c r="C265" s="154" t="s">
        <v>1930</v>
      </c>
      <c r="D265" s="154" t="s">
        <v>353</v>
      </c>
      <c r="E265" s="155" t="s">
        <v>4464</v>
      </c>
      <c r="F265" s="156" t="s">
        <v>4465</v>
      </c>
      <c r="G265" s="157" t="s">
        <v>375</v>
      </c>
      <c r="H265" s="158">
        <v>323.50599999999997</v>
      </c>
      <c r="I265" s="159"/>
      <c r="J265" s="160">
        <f t="shared" si="60"/>
        <v>0</v>
      </c>
      <c r="K265" s="161"/>
      <c r="L265" s="162"/>
      <c r="M265" s="163" t="s">
        <v>1</v>
      </c>
      <c r="N265" s="164" t="s">
        <v>41</v>
      </c>
      <c r="P265" s="150">
        <f t="shared" si="61"/>
        <v>0</v>
      </c>
      <c r="Q265" s="150">
        <v>2.6199999999999999E-3</v>
      </c>
      <c r="R265" s="150">
        <f t="shared" si="62"/>
        <v>0.84758571999999988</v>
      </c>
      <c r="S265" s="150">
        <v>0</v>
      </c>
      <c r="T265" s="151">
        <f t="shared" si="63"/>
        <v>0</v>
      </c>
      <c r="AR265" s="152" t="s">
        <v>529</v>
      </c>
      <c r="AT265" s="152" t="s">
        <v>353</v>
      </c>
      <c r="AU265" s="152" t="s">
        <v>87</v>
      </c>
      <c r="AY265" s="13" t="s">
        <v>317</v>
      </c>
      <c r="BE265" s="153">
        <f t="shared" si="64"/>
        <v>0</v>
      </c>
      <c r="BF265" s="153">
        <f t="shared" si="65"/>
        <v>0</v>
      </c>
      <c r="BG265" s="153">
        <f t="shared" si="66"/>
        <v>0</v>
      </c>
      <c r="BH265" s="153">
        <f t="shared" si="67"/>
        <v>0</v>
      </c>
      <c r="BI265" s="153">
        <f t="shared" si="68"/>
        <v>0</v>
      </c>
      <c r="BJ265" s="13" t="s">
        <v>87</v>
      </c>
      <c r="BK265" s="153">
        <f t="shared" si="69"/>
        <v>0</v>
      </c>
      <c r="BL265" s="13" t="s">
        <v>372</v>
      </c>
      <c r="BM265" s="152" t="s">
        <v>4470</v>
      </c>
    </row>
    <row r="266" spans="2:65" s="1" customFormat="1" ht="24.15" customHeight="1">
      <c r="B266" s="139"/>
      <c r="C266" s="140" t="s">
        <v>1934</v>
      </c>
      <c r="D266" s="140" t="s">
        <v>319</v>
      </c>
      <c r="E266" s="141" t="s">
        <v>4471</v>
      </c>
      <c r="F266" s="142" t="s">
        <v>4472</v>
      </c>
      <c r="G266" s="143" t="s">
        <v>375</v>
      </c>
      <c r="H266" s="144">
        <v>269.58800000000002</v>
      </c>
      <c r="I266" s="145"/>
      <c r="J266" s="146">
        <f t="shared" si="60"/>
        <v>0</v>
      </c>
      <c r="K266" s="147"/>
      <c r="L266" s="28"/>
      <c r="M266" s="148" t="s">
        <v>1</v>
      </c>
      <c r="N266" s="149" t="s">
        <v>41</v>
      </c>
      <c r="P266" s="150">
        <f t="shared" si="61"/>
        <v>0</v>
      </c>
      <c r="Q266" s="150">
        <v>7.5000000000000002E-4</v>
      </c>
      <c r="R266" s="150">
        <f t="shared" si="62"/>
        <v>0.20219100000000001</v>
      </c>
      <c r="S266" s="150">
        <v>0</v>
      </c>
      <c r="T266" s="151">
        <f t="shared" si="63"/>
        <v>0</v>
      </c>
      <c r="AR266" s="152" t="s">
        <v>372</v>
      </c>
      <c r="AT266" s="152" t="s">
        <v>319</v>
      </c>
      <c r="AU266" s="152" t="s">
        <v>87</v>
      </c>
      <c r="AY266" s="13" t="s">
        <v>317</v>
      </c>
      <c r="BE266" s="153">
        <f t="shared" si="64"/>
        <v>0</v>
      </c>
      <c r="BF266" s="153">
        <f t="shared" si="65"/>
        <v>0</v>
      </c>
      <c r="BG266" s="153">
        <f t="shared" si="66"/>
        <v>0</v>
      </c>
      <c r="BH266" s="153">
        <f t="shared" si="67"/>
        <v>0</v>
      </c>
      <c r="BI266" s="153">
        <f t="shared" si="68"/>
        <v>0</v>
      </c>
      <c r="BJ266" s="13" t="s">
        <v>87</v>
      </c>
      <c r="BK266" s="153">
        <f t="shared" si="69"/>
        <v>0</v>
      </c>
      <c r="BL266" s="13" t="s">
        <v>372</v>
      </c>
      <c r="BM266" s="152" t="s">
        <v>4473</v>
      </c>
    </row>
    <row r="267" spans="2:65" s="1" customFormat="1" ht="37.799999999999997" customHeight="1">
      <c r="B267" s="139"/>
      <c r="C267" s="154" t="s">
        <v>1938</v>
      </c>
      <c r="D267" s="154" t="s">
        <v>353</v>
      </c>
      <c r="E267" s="155" t="s">
        <v>3108</v>
      </c>
      <c r="F267" s="156" t="s">
        <v>3109</v>
      </c>
      <c r="G267" s="157" t="s">
        <v>375</v>
      </c>
      <c r="H267" s="158">
        <v>212.41200000000001</v>
      </c>
      <c r="I267" s="159"/>
      <c r="J267" s="160">
        <f t="shared" si="60"/>
        <v>0</v>
      </c>
      <c r="K267" s="161"/>
      <c r="L267" s="162"/>
      <c r="M267" s="163" t="s">
        <v>1</v>
      </c>
      <c r="N267" s="164" t="s">
        <v>41</v>
      </c>
      <c r="P267" s="150">
        <f t="shared" si="61"/>
        <v>0</v>
      </c>
      <c r="Q267" s="150">
        <v>2E-3</v>
      </c>
      <c r="R267" s="150">
        <f t="shared" si="62"/>
        <v>0.42482400000000003</v>
      </c>
      <c r="S267" s="150">
        <v>0</v>
      </c>
      <c r="T267" s="151">
        <f t="shared" si="63"/>
        <v>0</v>
      </c>
      <c r="AR267" s="152" t="s">
        <v>529</v>
      </c>
      <c r="AT267" s="152" t="s">
        <v>353</v>
      </c>
      <c r="AU267" s="152" t="s">
        <v>87</v>
      </c>
      <c r="AY267" s="13" t="s">
        <v>317</v>
      </c>
      <c r="BE267" s="153">
        <f t="shared" si="64"/>
        <v>0</v>
      </c>
      <c r="BF267" s="153">
        <f t="shared" si="65"/>
        <v>0</v>
      </c>
      <c r="BG267" s="153">
        <f t="shared" si="66"/>
        <v>0</v>
      </c>
      <c r="BH267" s="153">
        <f t="shared" si="67"/>
        <v>0</v>
      </c>
      <c r="BI267" s="153">
        <f t="shared" si="68"/>
        <v>0</v>
      </c>
      <c r="BJ267" s="13" t="s">
        <v>87</v>
      </c>
      <c r="BK267" s="153">
        <f t="shared" si="69"/>
        <v>0</v>
      </c>
      <c r="BL267" s="13" t="s">
        <v>372</v>
      </c>
      <c r="BM267" s="152" t="s">
        <v>4474</v>
      </c>
    </row>
    <row r="268" spans="2:65" s="1" customFormat="1" ht="37.799999999999997" customHeight="1">
      <c r="B268" s="139"/>
      <c r="C268" s="140" t="s">
        <v>1942</v>
      </c>
      <c r="D268" s="140" t="s">
        <v>319</v>
      </c>
      <c r="E268" s="141" t="s">
        <v>4475</v>
      </c>
      <c r="F268" s="142" t="s">
        <v>4476</v>
      </c>
      <c r="G268" s="143" t="s">
        <v>375</v>
      </c>
      <c r="H268" s="144">
        <v>1383.9</v>
      </c>
      <c r="I268" s="145"/>
      <c r="J268" s="146">
        <f t="shared" si="60"/>
        <v>0</v>
      </c>
      <c r="K268" s="147"/>
      <c r="L268" s="28"/>
      <c r="M268" s="148" t="s">
        <v>1</v>
      </c>
      <c r="N268" s="149" t="s">
        <v>41</v>
      </c>
      <c r="P268" s="150">
        <f t="shared" si="61"/>
        <v>0</v>
      </c>
      <c r="Q268" s="150">
        <v>0</v>
      </c>
      <c r="R268" s="150">
        <f t="shared" si="62"/>
        <v>0</v>
      </c>
      <c r="S268" s="150">
        <v>0</v>
      </c>
      <c r="T268" s="151">
        <f t="shared" si="63"/>
        <v>0</v>
      </c>
      <c r="AR268" s="152" t="s">
        <v>372</v>
      </c>
      <c r="AT268" s="152" t="s">
        <v>319</v>
      </c>
      <c r="AU268" s="152" t="s">
        <v>87</v>
      </c>
      <c r="AY268" s="13" t="s">
        <v>317</v>
      </c>
      <c r="BE268" s="153">
        <f t="shared" si="64"/>
        <v>0</v>
      </c>
      <c r="BF268" s="153">
        <f t="shared" si="65"/>
        <v>0</v>
      </c>
      <c r="BG268" s="153">
        <f t="shared" si="66"/>
        <v>0</v>
      </c>
      <c r="BH268" s="153">
        <f t="shared" si="67"/>
        <v>0</v>
      </c>
      <c r="BI268" s="153">
        <f t="shared" si="68"/>
        <v>0</v>
      </c>
      <c r="BJ268" s="13" t="s">
        <v>87</v>
      </c>
      <c r="BK268" s="153">
        <f t="shared" si="69"/>
        <v>0</v>
      </c>
      <c r="BL268" s="13" t="s">
        <v>372</v>
      </c>
      <c r="BM268" s="152" t="s">
        <v>4477</v>
      </c>
    </row>
    <row r="269" spans="2:65" s="1" customFormat="1" ht="16.5" customHeight="1">
      <c r="B269" s="139"/>
      <c r="C269" s="154" t="s">
        <v>1946</v>
      </c>
      <c r="D269" s="154" t="s">
        <v>353</v>
      </c>
      <c r="E269" s="155" t="s">
        <v>4205</v>
      </c>
      <c r="F269" s="156" t="s">
        <v>4206</v>
      </c>
      <c r="G269" s="157" t="s">
        <v>375</v>
      </c>
      <c r="H269" s="158">
        <v>1170.068</v>
      </c>
      <c r="I269" s="159"/>
      <c r="J269" s="160">
        <f t="shared" si="60"/>
        <v>0</v>
      </c>
      <c r="K269" s="161"/>
      <c r="L269" s="162"/>
      <c r="M269" s="163" t="s">
        <v>1</v>
      </c>
      <c r="N269" s="164" t="s">
        <v>41</v>
      </c>
      <c r="P269" s="150">
        <f t="shared" si="61"/>
        <v>0</v>
      </c>
      <c r="Q269" s="150">
        <v>2.9999999999999997E-4</v>
      </c>
      <c r="R269" s="150">
        <f t="shared" si="62"/>
        <v>0.35102039999999995</v>
      </c>
      <c r="S269" s="150">
        <v>0</v>
      </c>
      <c r="T269" s="151">
        <f t="shared" si="63"/>
        <v>0</v>
      </c>
      <c r="AR269" s="152" t="s">
        <v>529</v>
      </c>
      <c r="AT269" s="152" t="s">
        <v>353</v>
      </c>
      <c r="AU269" s="152" t="s">
        <v>87</v>
      </c>
      <c r="AY269" s="13" t="s">
        <v>317</v>
      </c>
      <c r="BE269" s="153">
        <f t="shared" si="64"/>
        <v>0</v>
      </c>
      <c r="BF269" s="153">
        <f t="shared" si="65"/>
        <v>0</v>
      </c>
      <c r="BG269" s="153">
        <f t="shared" si="66"/>
        <v>0</v>
      </c>
      <c r="BH269" s="153">
        <f t="shared" si="67"/>
        <v>0</v>
      </c>
      <c r="BI269" s="153">
        <f t="shared" si="68"/>
        <v>0</v>
      </c>
      <c r="BJ269" s="13" t="s">
        <v>87</v>
      </c>
      <c r="BK269" s="153">
        <f t="shared" si="69"/>
        <v>0</v>
      </c>
      <c r="BL269" s="13" t="s">
        <v>372</v>
      </c>
      <c r="BM269" s="152" t="s">
        <v>4478</v>
      </c>
    </row>
    <row r="270" spans="2:65" s="1" customFormat="1" ht="37.799999999999997" customHeight="1">
      <c r="B270" s="139"/>
      <c r="C270" s="140" t="s">
        <v>2161</v>
      </c>
      <c r="D270" s="140" t="s">
        <v>319</v>
      </c>
      <c r="E270" s="141" t="s">
        <v>4479</v>
      </c>
      <c r="F270" s="142" t="s">
        <v>4480</v>
      </c>
      <c r="G270" s="143" t="s">
        <v>375</v>
      </c>
      <c r="H270" s="144">
        <v>366.45</v>
      </c>
      <c r="I270" s="145"/>
      <c r="J270" s="146">
        <f t="shared" si="60"/>
        <v>0</v>
      </c>
      <c r="K270" s="147"/>
      <c r="L270" s="28"/>
      <c r="M270" s="148" t="s">
        <v>1</v>
      </c>
      <c r="N270" s="149" t="s">
        <v>41</v>
      </c>
      <c r="P270" s="150">
        <f t="shared" si="61"/>
        <v>0</v>
      </c>
      <c r="Q270" s="150">
        <v>0</v>
      </c>
      <c r="R270" s="150">
        <f t="shared" si="62"/>
        <v>0</v>
      </c>
      <c r="S270" s="150">
        <v>0</v>
      </c>
      <c r="T270" s="151">
        <f t="shared" si="63"/>
        <v>0</v>
      </c>
      <c r="AR270" s="152" t="s">
        <v>372</v>
      </c>
      <c r="AT270" s="152" t="s">
        <v>319</v>
      </c>
      <c r="AU270" s="152" t="s">
        <v>87</v>
      </c>
      <c r="AY270" s="13" t="s">
        <v>317</v>
      </c>
      <c r="BE270" s="153">
        <f t="shared" si="64"/>
        <v>0</v>
      </c>
      <c r="BF270" s="153">
        <f t="shared" si="65"/>
        <v>0</v>
      </c>
      <c r="BG270" s="153">
        <f t="shared" si="66"/>
        <v>0</v>
      </c>
      <c r="BH270" s="153">
        <f t="shared" si="67"/>
        <v>0</v>
      </c>
      <c r="BI270" s="153">
        <f t="shared" si="68"/>
        <v>0</v>
      </c>
      <c r="BJ270" s="13" t="s">
        <v>87</v>
      </c>
      <c r="BK270" s="153">
        <f t="shared" si="69"/>
        <v>0</v>
      </c>
      <c r="BL270" s="13" t="s">
        <v>372</v>
      </c>
      <c r="BM270" s="152" t="s">
        <v>4481</v>
      </c>
    </row>
    <row r="271" spans="2:65" s="1" customFormat="1" ht="16.5" customHeight="1">
      <c r="B271" s="139"/>
      <c r="C271" s="154" t="s">
        <v>2165</v>
      </c>
      <c r="D271" s="154" t="s">
        <v>353</v>
      </c>
      <c r="E271" s="155" t="s">
        <v>4205</v>
      </c>
      <c r="F271" s="156" t="s">
        <v>4206</v>
      </c>
      <c r="G271" s="157" t="s">
        <v>375</v>
      </c>
      <c r="H271" s="158">
        <v>421.41800000000001</v>
      </c>
      <c r="I271" s="159"/>
      <c r="J271" s="160">
        <f t="shared" si="60"/>
        <v>0</v>
      </c>
      <c r="K271" s="161"/>
      <c r="L271" s="162"/>
      <c r="M271" s="163" t="s">
        <v>1</v>
      </c>
      <c r="N271" s="164" t="s">
        <v>41</v>
      </c>
      <c r="P271" s="150">
        <f t="shared" si="61"/>
        <v>0</v>
      </c>
      <c r="Q271" s="150">
        <v>2.9999999999999997E-4</v>
      </c>
      <c r="R271" s="150">
        <f t="shared" si="62"/>
        <v>0.12642539999999999</v>
      </c>
      <c r="S271" s="150">
        <v>0</v>
      </c>
      <c r="T271" s="151">
        <f t="shared" si="63"/>
        <v>0</v>
      </c>
      <c r="AR271" s="152" t="s">
        <v>529</v>
      </c>
      <c r="AT271" s="152" t="s">
        <v>353</v>
      </c>
      <c r="AU271" s="152" t="s">
        <v>87</v>
      </c>
      <c r="AY271" s="13" t="s">
        <v>317</v>
      </c>
      <c r="BE271" s="153">
        <f t="shared" si="64"/>
        <v>0</v>
      </c>
      <c r="BF271" s="153">
        <f t="shared" si="65"/>
        <v>0</v>
      </c>
      <c r="BG271" s="153">
        <f t="shared" si="66"/>
        <v>0</v>
      </c>
      <c r="BH271" s="153">
        <f t="shared" si="67"/>
        <v>0</v>
      </c>
      <c r="BI271" s="153">
        <f t="shared" si="68"/>
        <v>0</v>
      </c>
      <c r="BJ271" s="13" t="s">
        <v>87</v>
      </c>
      <c r="BK271" s="153">
        <f t="shared" si="69"/>
        <v>0</v>
      </c>
      <c r="BL271" s="13" t="s">
        <v>372</v>
      </c>
      <c r="BM271" s="152" t="s">
        <v>4482</v>
      </c>
    </row>
    <row r="272" spans="2:65" s="1" customFormat="1" ht="37.799999999999997" customHeight="1">
      <c r="B272" s="139"/>
      <c r="C272" s="140" t="s">
        <v>2169</v>
      </c>
      <c r="D272" s="140" t="s">
        <v>319</v>
      </c>
      <c r="E272" s="141" t="s">
        <v>4483</v>
      </c>
      <c r="F272" s="142" t="s">
        <v>4484</v>
      </c>
      <c r="G272" s="143" t="s">
        <v>375</v>
      </c>
      <c r="H272" s="144">
        <v>269.58800000000002</v>
      </c>
      <c r="I272" s="145"/>
      <c r="J272" s="146">
        <f t="shared" si="60"/>
        <v>0</v>
      </c>
      <c r="K272" s="147"/>
      <c r="L272" s="28"/>
      <c r="M272" s="148" t="s">
        <v>1</v>
      </c>
      <c r="N272" s="149" t="s">
        <v>41</v>
      </c>
      <c r="P272" s="150">
        <f t="shared" si="61"/>
        <v>0</v>
      </c>
      <c r="Q272" s="150">
        <v>3.0000000000000001E-5</v>
      </c>
      <c r="R272" s="150">
        <f t="shared" si="62"/>
        <v>8.0876400000000001E-3</v>
      </c>
      <c r="S272" s="150">
        <v>0</v>
      </c>
      <c r="T272" s="151">
        <f t="shared" si="63"/>
        <v>0</v>
      </c>
      <c r="AR272" s="152" t="s">
        <v>372</v>
      </c>
      <c r="AT272" s="152" t="s">
        <v>319</v>
      </c>
      <c r="AU272" s="152" t="s">
        <v>87</v>
      </c>
      <c r="AY272" s="13" t="s">
        <v>317</v>
      </c>
      <c r="BE272" s="153">
        <f t="shared" si="64"/>
        <v>0</v>
      </c>
      <c r="BF272" s="153">
        <f t="shared" si="65"/>
        <v>0</v>
      </c>
      <c r="BG272" s="153">
        <f t="shared" si="66"/>
        <v>0</v>
      </c>
      <c r="BH272" s="153">
        <f t="shared" si="67"/>
        <v>0</v>
      </c>
      <c r="BI272" s="153">
        <f t="shared" si="68"/>
        <v>0</v>
      </c>
      <c r="BJ272" s="13" t="s">
        <v>87</v>
      </c>
      <c r="BK272" s="153">
        <f t="shared" si="69"/>
        <v>0</v>
      </c>
      <c r="BL272" s="13" t="s">
        <v>372</v>
      </c>
      <c r="BM272" s="152" t="s">
        <v>4485</v>
      </c>
    </row>
    <row r="273" spans="2:65" s="1" customFormat="1" ht="16.5" customHeight="1">
      <c r="B273" s="139"/>
      <c r="C273" s="154" t="s">
        <v>2173</v>
      </c>
      <c r="D273" s="154" t="s">
        <v>353</v>
      </c>
      <c r="E273" s="155" t="s">
        <v>4205</v>
      </c>
      <c r="F273" s="156" t="s">
        <v>4206</v>
      </c>
      <c r="G273" s="157" t="s">
        <v>375</v>
      </c>
      <c r="H273" s="158">
        <v>323.50599999999997</v>
      </c>
      <c r="I273" s="159"/>
      <c r="J273" s="160">
        <f t="shared" si="60"/>
        <v>0</v>
      </c>
      <c r="K273" s="161"/>
      <c r="L273" s="162"/>
      <c r="M273" s="163" t="s">
        <v>1</v>
      </c>
      <c r="N273" s="164" t="s">
        <v>41</v>
      </c>
      <c r="P273" s="150">
        <f t="shared" si="61"/>
        <v>0</v>
      </c>
      <c r="Q273" s="150">
        <v>2.9999999999999997E-4</v>
      </c>
      <c r="R273" s="150">
        <f t="shared" si="62"/>
        <v>9.705179999999998E-2</v>
      </c>
      <c r="S273" s="150">
        <v>0</v>
      </c>
      <c r="T273" s="151">
        <f t="shared" si="63"/>
        <v>0</v>
      </c>
      <c r="AR273" s="152" t="s">
        <v>529</v>
      </c>
      <c r="AT273" s="152" t="s">
        <v>353</v>
      </c>
      <c r="AU273" s="152" t="s">
        <v>87</v>
      </c>
      <c r="AY273" s="13" t="s">
        <v>317</v>
      </c>
      <c r="BE273" s="153">
        <f t="shared" si="64"/>
        <v>0</v>
      </c>
      <c r="BF273" s="153">
        <f t="shared" si="65"/>
        <v>0</v>
      </c>
      <c r="BG273" s="153">
        <f t="shared" si="66"/>
        <v>0</v>
      </c>
      <c r="BH273" s="153">
        <f t="shared" si="67"/>
        <v>0</v>
      </c>
      <c r="BI273" s="153">
        <f t="shared" si="68"/>
        <v>0</v>
      </c>
      <c r="BJ273" s="13" t="s">
        <v>87</v>
      </c>
      <c r="BK273" s="153">
        <f t="shared" si="69"/>
        <v>0</v>
      </c>
      <c r="BL273" s="13" t="s">
        <v>372</v>
      </c>
      <c r="BM273" s="152" t="s">
        <v>4486</v>
      </c>
    </row>
    <row r="274" spans="2:65" s="1" customFormat="1" ht="21.75" customHeight="1">
      <c r="B274" s="139"/>
      <c r="C274" s="140" t="s">
        <v>2175</v>
      </c>
      <c r="D274" s="140" t="s">
        <v>319</v>
      </c>
      <c r="E274" s="141" t="s">
        <v>4487</v>
      </c>
      <c r="F274" s="142" t="s">
        <v>4488</v>
      </c>
      <c r="G274" s="143" t="s">
        <v>452</v>
      </c>
      <c r="H274" s="144">
        <v>197.4</v>
      </c>
      <c r="I274" s="145"/>
      <c r="J274" s="146">
        <f t="shared" si="60"/>
        <v>0</v>
      </c>
      <c r="K274" s="147"/>
      <c r="L274" s="28"/>
      <c r="M274" s="148" t="s">
        <v>1</v>
      </c>
      <c r="N274" s="149" t="s">
        <v>41</v>
      </c>
      <c r="P274" s="150">
        <f t="shared" si="61"/>
        <v>0</v>
      </c>
      <c r="Q274" s="150">
        <v>4.0000000000000003E-5</v>
      </c>
      <c r="R274" s="150">
        <f t="shared" si="62"/>
        <v>7.8960000000000002E-3</v>
      </c>
      <c r="S274" s="150">
        <v>0</v>
      </c>
      <c r="T274" s="151">
        <f t="shared" si="63"/>
        <v>0</v>
      </c>
      <c r="AR274" s="152" t="s">
        <v>372</v>
      </c>
      <c r="AT274" s="152" t="s">
        <v>319</v>
      </c>
      <c r="AU274" s="152" t="s">
        <v>87</v>
      </c>
      <c r="AY274" s="13" t="s">
        <v>317</v>
      </c>
      <c r="BE274" s="153">
        <f t="shared" si="64"/>
        <v>0</v>
      </c>
      <c r="BF274" s="153">
        <f t="shared" si="65"/>
        <v>0</v>
      </c>
      <c r="BG274" s="153">
        <f t="shared" si="66"/>
        <v>0</v>
      </c>
      <c r="BH274" s="153">
        <f t="shared" si="67"/>
        <v>0</v>
      </c>
      <c r="BI274" s="153">
        <f t="shared" si="68"/>
        <v>0</v>
      </c>
      <c r="BJ274" s="13" t="s">
        <v>87</v>
      </c>
      <c r="BK274" s="153">
        <f t="shared" si="69"/>
        <v>0</v>
      </c>
      <c r="BL274" s="13" t="s">
        <v>372</v>
      </c>
      <c r="BM274" s="152" t="s">
        <v>4489</v>
      </c>
    </row>
    <row r="275" spans="2:65" s="1" customFormat="1" ht="16.5" customHeight="1">
      <c r="B275" s="139"/>
      <c r="C275" s="154" t="s">
        <v>2178</v>
      </c>
      <c r="D275" s="154" t="s">
        <v>353</v>
      </c>
      <c r="E275" s="155" t="s">
        <v>4490</v>
      </c>
      <c r="F275" s="156" t="s">
        <v>4491</v>
      </c>
      <c r="G275" s="157" t="s">
        <v>1711</v>
      </c>
      <c r="H275" s="158">
        <v>207.27</v>
      </c>
      <c r="I275" s="159"/>
      <c r="J275" s="160">
        <f t="shared" si="60"/>
        <v>0</v>
      </c>
      <c r="K275" s="161"/>
      <c r="L275" s="162"/>
      <c r="M275" s="163" t="s">
        <v>1</v>
      </c>
      <c r="N275" s="164" t="s">
        <v>41</v>
      </c>
      <c r="P275" s="150">
        <f t="shared" si="61"/>
        <v>0</v>
      </c>
      <c r="Q275" s="150">
        <v>1E-3</v>
      </c>
      <c r="R275" s="150">
        <f t="shared" si="62"/>
        <v>0.20727000000000001</v>
      </c>
      <c r="S275" s="150">
        <v>0</v>
      </c>
      <c r="T275" s="151">
        <f t="shared" si="63"/>
        <v>0</v>
      </c>
      <c r="AR275" s="152" t="s">
        <v>529</v>
      </c>
      <c r="AT275" s="152" t="s">
        <v>353</v>
      </c>
      <c r="AU275" s="152" t="s">
        <v>87</v>
      </c>
      <c r="AY275" s="13" t="s">
        <v>317</v>
      </c>
      <c r="BE275" s="153">
        <f t="shared" si="64"/>
        <v>0</v>
      </c>
      <c r="BF275" s="153">
        <f t="shared" si="65"/>
        <v>0</v>
      </c>
      <c r="BG275" s="153">
        <f t="shared" si="66"/>
        <v>0</v>
      </c>
      <c r="BH275" s="153">
        <f t="shared" si="67"/>
        <v>0</v>
      </c>
      <c r="BI275" s="153">
        <f t="shared" si="68"/>
        <v>0</v>
      </c>
      <c r="BJ275" s="13" t="s">
        <v>87</v>
      </c>
      <c r="BK275" s="153">
        <f t="shared" si="69"/>
        <v>0</v>
      </c>
      <c r="BL275" s="13" t="s">
        <v>372</v>
      </c>
      <c r="BM275" s="152" t="s">
        <v>4492</v>
      </c>
    </row>
    <row r="276" spans="2:65" s="1" customFormat="1" ht="24.15" customHeight="1">
      <c r="B276" s="139"/>
      <c r="C276" s="140" t="s">
        <v>2181</v>
      </c>
      <c r="D276" s="140" t="s">
        <v>319</v>
      </c>
      <c r="E276" s="141" t="s">
        <v>2809</v>
      </c>
      <c r="F276" s="142" t="s">
        <v>2810</v>
      </c>
      <c r="G276" s="143" t="s">
        <v>652</v>
      </c>
      <c r="H276" s="176"/>
      <c r="I276" s="145"/>
      <c r="J276" s="146">
        <f t="shared" si="60"/>
        <v>0</v>
      </c>
      <c r="K276" s="147"/>
      <c r="L276" s="28"/>
      <c r="M276" s="148" t="s">
        <v>1</v>
      </c>
      <c r="N276" s="149" t="s">
        <v>41</v>
      </c>
      <c r="P276" s="150">
        <f t="shared" si="61"/>
        <v>0</v>
      </c>
      <c r="Q276" s="150">
        <v>0</v>
      </c>
      <c r="R276" s="150">
        <f t="shared" si="62"/>
        <v>0</v>
      </c>
      <c r="S276" s="150">
        <v>0</v>
      </c>
      <c r="T276" s="151">
        <f t="shared" si="63"/>
        <v>0</v>
      </c>
      <c r="AR276" s="152" t="s">
        <v>372</v>
      </c>
      <c r="AT276" s="152" t="s">
        <v>319</v>
      </c>
      <c r="AU276" s="152" t="s">
        <v>87</v>
      </c>
      <c r="AY276" s="13" t="s">
        <v>317</v>
      </c>
      <c r="BE276" s="153">
        <f t="shared" si="64"/>
        <v>0</v>
      </c>
      <c r="BF276" s="153">
        <f t="shared" si="65"/>
        <v>0</v>
      </c>
      <c r="BG276" s="153">
        <f t="shared" si="66"/>
        <v>0</v>
      </c>
      <c r="BH276" s="153">
        <f t="shared" si="67"/>
        <v>0</v>
      </c>
      <c r="BI276" s="153">
        <f t="shared" si="68"/>
        <v>0</v>
      </c>
      <c r="BJ276" s="13" t="s">
        <v>87</v>
      </c>
      <c r="BK276" s="153">
        <f t="shared" si="69"/>
        <v>0</v>
      </c>
      <c r="BL276" s="13" t="s">
        <v>372</v>
      </c>
      <c r="BM276" s="152" t="s">
        <v>4493</v>
      </c>
    </row>
    <row r="277" spans="2:65" s="11" customFormat="1" ht="22.8" customHeight="1">
      <c r="B277" s="127"/>
      <c r="D277" s="128" t="s">
        <v>74</v>
      </c>
      <c r="E277" s="137" t="s">
        <v>1310</v>
      </c>
      <c r="F277" s="137" t="s">
        <v>3132</v>
      </c>
      <c r="I277" s="130"/>
      <c r="J277" s="138">
        <f>BK277</f>
        <v>0</v>
      </c>
      <c r="L277" s="127"/>
      <c r="M277" s="132"/>
      <c r="P277" s="133">
        <f>SUM(P278:P306)</f>
        <v>0</v>
      </c>
      <c r="R277" s="133">
        <f>SUM(R278:R306)</f>
        <v>4.7004553900000028</v>
      </c>
      <c r="T277" s="134">
        <f>SUM(T278:T306)</f>
        <v>0</v>
      </c>
      <c r="AR277" s="128" t="s">
        <v>87</v>
      </c>
      <c r="AT277" s="135" t="s">
        <v>74</v>
      </c>
      <c r="AU277" s="135" t="s">
        <v>82</v>
      </c>
      <c r="AY277" s="128" t="s">
        <v>317</v>
      </c>
      <c r="BK277" s="136">
        <f>SUM(BK278:BK306)</f>
        <v>0</v>
      </c>
    </row>
    <row r="278" spans="2:65" s="1" customFormat="1" ht="24.15" customHeight="1">
      <c r="B278" s="139"/>
      <c r="C278" s="140" t="s">
        <v>2184</v>
      </c>
      <c r="D278" s="140" t="s">
        <v>319</v>
      </c>
      <c r="E278" s="141" t="s">
        <v>4494</v>
      </c>
      <c r="F278" s="142" t="s">
        <v>4495</v>
      </c>
      <c r="G278" s="143" t="s">
        <v>375</v>
      </c>
      <c r="H278" s="144">
        <v>798</v>
      </c>
      <c r="I278" s="145"/>
      <c r="J278" s="146">
        <f t="shared" ref="J278:J306" si="70">ROUND(I278*H278,2)</f>
        <v>0</v>
      </c>
      <c r="K278" s="147"/>
      <c r="L278" s="28"/>
      <c r="M278" s="148" t="s">
        <v>1</v>
      </c>
      <c r="N278" s="149" t="s">
        <v>41</v>
      </c>
      <c r="P278" s="150">
        <f t="shared" ref="P278:P306" si="71">O278*H278</f>
        <v>0</v>
      </c>
      <c r="Q278" s="150">
        <v>0</v>
      </c>
      <c r="R278" s="150">
        <f t="shared" ref="R278:R306" si="72">Q278*H278</f>
        <v>0</v>
      </c>
      <c r="S278" s="150">
        <v>0</v>
      </c>
      <c r="T278" s="151">
        <f t="shared" ref="T278:T306" si="73">S278*H278</f>
        <v>0</v>
      </c>
      <c r="AR278" s="152" t="s">
        <v>372</v>
      </c>
      <c r="AT278" s="152" t="s">
        <v>319</v>
      </c>
      <c r="AU278" s="152" t="s">
        <v>87</v>
      </c>
      <c r="AY278" s="13" t="s">
        <v>317</v>
      </c>
      <c r="BE278" s="153">
        <f t="shared" ref="BE278:BE306" si="74">IF(N278="základná",J278,0)</f>
        <v>0</v>
      </c>
      <c r="BF278" s="153">
        <f t="shared" ref="BF278:BF306" si="75">IF(N278="znížená",J278,0)</f>
        <v>0</v>
      </c>
      <c r="BG278" s="153">
        <f t="shared" ref="BG278:BG306" si="76">IF(N278="zákl. prenesená",J278,0)</f>
        <v>0</v>
      </c>
      <c r="BH278" s="153">
        <f t="shared" ref="BH278:BH306" si="77">IF(N278="zníž. prenesená",J278,0)</f>
        <v>0</v>
      </c>
      <c r="BI278" s="153">
        <f t="shared" ref="BI278:BI306" si="78">IF(N278="nulová",J278,0)</f>
        <v>0</v>
      </c>
      <c r="BJ278" s="13" t="s">
        <v>87</v>
      </c>
      <c r="BK278" s="153">
        <f t="shared" ref="BK278:BK306" si="79">ROUND(I278*H278,2)</f>
        <v>0</v>
      </c>
      <c r="BL278" s="13" t="s">
        <v>372</v>
      </c>
      <c r="BM278" s="152" t="s">
        <v>4496</v>
      </c>
    </row>
    <row r="279" spans="2:65" s="1" customFormat="1" ht="16.5" customHeight="1">
      <c r="B279" s="139"/>
      <c r="C279" s="154" t="s">
        <v>2188</v>
      </c>
      <c r="D279" s="154" t="s">
        <v>353</v>
      </c>
      <c r="E279" s="155" t="s">
        <v>4497</v>
      </c>
      <c r="F279" s="156" t="s">
        <v>4498</v>
      </c>
      <c r="G279" s="157" t="s">
        <v>375</v>
      </c>
      <c r="H279" s="158">
        <v>877.8</v>
      </c>
      <c r="I279" s="159"/>
      <c r="J279" s="160">
        <f t="shared" si="70"/>
        <v>0</v>
      </c>
      <c r="K279" s="161"/>
      <c r="L279" s="162"/>
      <c r="M279" s="163" t="s">
        <v>1</v>
      </c>
      <c r="N279" s="164" t="s">
        <v>41</v>
      </c>
      <c r="P279" s="150">
        <f t="shared" si="71"/>
        <v>0</v>
      </c>
      <c r="Q279" s="150">
        <v>1E-4</v>
      </c>
      <c r="R279" s="150">
        <f t="shared" si="72"/>
        <v>8.7779999999999997E-2</v>
      </c>
      <c r="S279" s="150">
        <v>0</v>
      </c>
      <c r="T279" s="151">
        <f t="shared" si="73"/>
        <v>0</v>
      </c>
      <c r="AR279" s="152" t="s">
        <v>529</v>
      </c>
      <c r="AT279" s="152" t="s">
        <v>353</v>
      </c>
      <c r="AU279" s="152" t="s">
        <v>87</v>
      </c>
      <c r="AY279" s="13" t="s">
        <v>317</v>
      </c>
      <c r="BE279" s="153">
        <f t="shared" si="74"/>
        <v>0</v>
      </c>
      <c r="BF279" s="153">
        <f t="shared" si="75"/>
        <v>0</v>
      </c>
      <c r="BG279" s="153">
        <f t="shared" si="76"/>
        <v>0</v>
      </c>
      <c r="BH279" s="153">
        <f t="shared" si="77"/>
        <v>0</v>
      </c>
      <c r="BI279" s="153">
        <f t="shared" si="78"/>
        <v>0</v>
      </c>
      <c r="BJ279" s="13" t="s">
        <v>87</v>
      </c>
      <c r="BK279" s="153">
        <f t="shared" si="79"/>
        <v>0</v>
      </c>
      <c r="BL279" s="13" t="s">
        <v>372</v>
      </c>
      <c r="BM279" s="152" t="s">
        <v>4499</v>
      </c>
    </row>
    <row r="280" spans="2:65" s="1" customFormat="1" ht="24.15" customHeight="1">
      <c r="B280" s="139"/>
      <c r="C280" s="140" t="s">
        <v>2192</v>
      </c>
      <c r="D280" s="140" t="s">
        <v>319</v>
      </c>
      <c r="E280" s="141" t="s">
        <v>4500</v>
      </c>
      <c r="F280" s="142" t="s">
        <v>4501</v>
      </c>
      <c r="G280" s="143" t="s">
        <v>375</v>
      </c>
      <c r="H280" s="144">
        <v>426.048</v>
      </c>
      <c r="I280" s="145"/>
      <c r="J280" s="146">
        <f t="shared" si="70"/>
        <v>0</v>
      </c>
      <c r="K280" s="147"/>
      <c r="L280" s="28"/>
      <c r="M280" s="148" t="s">
        <v>1</v>
      </c>
      <c r="N280" s="149" t="s">
        <v>41</v>
      </c>
      <c r="P280" s="150">
        <f t="shared" si="71"/>
        <v>0</v>
      </c>
      <c r="Q280" s="150">
        <v>0</v>
      </c>
      <c r="R280" s="150">
        <f t="shared" si="72"/>
        <v>0</v>
      </c>
      <c r="S280" s="150">
        <v>0</v>
      </c>
      <c r="T280" s="151">
        <f t="shared" si="73"/>
        <v>0</v>
      </c>
      <c r="AR280" s="152" t="s">
        <v>372</v>
      </c>
      <c r="AT280" s="152" t="s">
        <v>319</v>
      </c>
      <c r="AU280" s="152" t="s">
        <v>87</v>
      </c>
      <c r="AY280" s="13" t="s">
        <v>317</v>
      </c>
      <c r="BE280" s="153">
        <f t="shared" si="74"/>
        <v>0</v>
      </c>
      <c r="BF280" s="153">
        <f t="shared" si="75"/>
        <v>0</v>
      </c>
      <c r="BG280" s="153">
        <f t="shared" si="76"/>
        <v>0</v>
      </c>
      <c r="BH280" s="153">
        <f t="shared" si="77"/>
        <v>0</v>
      </c>
      <c r="BI280" s="153">
        <f t="shared" si="78"/>
        <v>0</v>
      </c>
      <c r="BJ280" s="13" t="s">
        <v>87</v>
      </c>
      <c r="BK280" s="153">
        <f t="shared" si="79"/>
        <v>0</v>
      </c>
      <c r="BL280" s="13" t="s">
        <v>372</v>
      </c>
      <c r="BM280" s="152" t="s">
        <v>4502</v>
      </c>
    </row>
    <row r="281" spans="2:65" s="1" customFormat="1" ht="16.5" customHeight="1">
      <c r="B281" s="139"/>
      <c r="C281" s="154" t="s">
        <v>2195</v>
      </c>
      <c r="D281" s="154" t="s">
        <v>353</v>
      </c>
      <c r="E281" s="155" t="s">
        <v>4503</v>
      </c>
      <c r="F281" s="156" t="s">
        <v>4504</v>
      </c>
      <c r="G281" s="157" t="s">
        <v>4505</v>
      </c>
      <c r="H281" s="158">
        <v>106.512</v>
      </c>
      <c r="I281" s="159"/>
      <c r="J281" s="160">
        <f t="shared" si="70"/>
        <v>0</v>
      </c>
      <c r="K281" s="161"/>
      <c r="L281" s="162"/>
      <c r="M281" s="163" t="s">
        <v>1</v>
      </c>
      <c r="N281" s="164" t="s">
        <v>41</v>
      </c>
      <c r="P281" s="150">
        <f t="shared" si="71"/>
        <v>0</v>
      </c>
      <c r="Q281" s="150">
        <v>9.2000000000000003E-4</v>
      </c>
      <c r="R281" s="150">
        <f t="shared" si="72"/>
        <v>9.7991040000000001E-2</v>
      </c>
      <c r="S281" s="150">
        <v>0</v>
      </c>
      <c r="T281" s="151">
        <f t="shared" si="73"/>
        <v>0</v>
      </c>
      <c r="AR281" s="152" t="s">
        <v>529</v>
      </c>
      <c r="AT281" s="152" t="s">
        <v>353</v>
      </c>
      <c r="AU281" s="152" t="s">
        <v>87</v>
      </c>
      <c r="AY281" s="13" t="s">
        <v>317</v>
      </c>
      <c r="BE281" s="153">
        <f t="shared" si="74"/>
        <v>0</v>
      </c>
      <c r="BF281" s="153">
        <f t="shared" si="75"/>
        <v>0</v>
      </c>
      <c r="BG281" s="153">
        <f t="shared" si="76"/>
        <v>0</v>
      </c>
      <c r="BH281" s="153">
        <f t="shared" si="77"/>
        <v>0</v>
      </c>
      <c r="BI281" s="153">
        <f t="shared" si="78"/>
        <v>0</v>
      </c>
      <c r="BJ281" s="13" t="s">
        <v>87</v>
      </c>
      <c r="BK281" s="153">
        <f t="shared" si="79"/>
        <v>0</v>
      </c>
      <c r="BL281" s="13" t="s">
        <v>372</v>
      </c>
      <c r="BM281" s="152" t="s">
        <v>4506</v>
      </c>
    </row>
    <row r="282" spans="2:65" s="1" customFormat="1" ht="24.15" customHeight="1">
      <c r="B282" s="139"/>
      <c r="C282" s="140" t="s">
        <v>2199</v>
      </c>
      <c r="D282" s="140" t="s">
        <v>319</v>
      </c>
      <c r="E282" s="141" t="s">
        <v>4507</v>
      </c>
      <c r="F282" s="142" t="s">
        <v>4508</v>
      </c>
      <c r="G282" s="143" t="s">
        <v>375</v>
      </c>
      <c r="H282" s="144">
        <v>426.048</v>
      </c>
      <c r="I282" s="145"/>
      <c r="J282" s="146">
        <f t="shared" si="70"/>
        <v>0</v>
      </c>
      <c r="K282" s="147"/>
      <c r="L282" s="28"/>
      <c r="M282" s="148" t="s">
        <v>1</v>
      </c>
      <c r="N282" s="149" t="s">
        <v>41</v>
      </c>
      <c r="P282" s="150">
        <f t="shared" si="71"/>
        <v>0</v>
      </c>
      <c r="Q282" s="150">
        <v>0</v>
      </c>
      <c r="R282" s="150">
        <f t="shared" si="72"/>
        <v>0</v>
      </c>
      <c r="S282" s="150">
        <v>0</v>
      </c>
      <c r="T282" s="151">
        <f t="shared" si="73"/>
        <v>0</v>
      </c>
      <c r="AR282" s="152" t="s">
        <v>372</v>
      </c>
      <c r="AT282" s="152" t="s">
        <v>319</v>
      </c>
      <c r="AU282" s="152" t="s">
        <v>87</v>
      </c>
      <c r="AY282" s="13" t="s">
        <v>317</v>
      </c>
      <c r="BE282" s="153">
        <f t="shared" si="74"/>
        <v>0</v>
      </c>
      <c r="BF282" s="153">
        <f t="shared" si="75"/>
        <v>0</v>
      </c>
      <c r="BG282" s="153">
        <f t="shared" si="76"/>
        <v>0</v>
      </c>
      <c r="BH282" s="153">
        <f t="shared" si="77"/>
        <v>0</v>
      </c>
      <c r="BI282" s="153">
        <f t="shared" si="78"/>
        <v>0</v>
      </c>
      <c r="BJ282" s="13" t="s">
        <v>87</v>
      </c>
      <c r="BK282" s="153">
        <f t="shared" si="79"/>
        <v>0</v>
      </c>
      <c r="BL282" s="13" t="s">
        <v>372</v>
      </c>
      <c r="BM282" s="152" t="s">
        <v>4509</v>
      </c>
    </row>
    <row r="283" spans="2:65" s="1" customFormat="1" ht="24.15" customHeight="1">
      <c r="B283" s="139"/>
      <c r="C283" s="154" t="s">
        <v>2203</v>
      </c>
      <c r="D283" s="154" t="s">
        <v>353</v>
      </c>
      <c r="E283" s="155" t="s">
        <v>4510</v>
      </c>
      <c r="F283" s="156" t="s">
        <v>4511</v>
      </c>
      <c r="G283" s="157" t="s">
        <v>375</v>
      </c>
      <c r="H283" s="158">
        <v>489.95499999999998</v>
      </c>
      <c r="I283" s="159"/>
      <c r="J283" s="160">
        <f t="shared" si="70"/>
        <v>0</v>
      </c>
      <c r="K283" s="161"/>
      <c r="L283" s="162"/>
      <c r="M283" s="163" t="s">
        <v>1</v>
      </c>
      <c r="N283" s="164" t="s">
        <v>41</v>
      </c>
      <c r="P283" s="150">
        <f t="shared" si="71"/>
        <v>0</v>
      </c>
      <c r="Q283" s="150">
        <v>4.4999999999999997E-3</v>
      </c>
      <c r="R283" s="150">
        <f t="shared" si="72"/>
        <v>2.2047974999999997</v>
      </c>
      <c r="S283" s="150">
        <v>0</v>
      </c>
      <c r="T283" s="151">
        <f t="shared" si="73"/>
        <v>0</v>
      </c>
      <c r="AR283" s="152" t="s">
        <v>529</v>
      </c>
      <c r="AT283" s="152" t="s">
        <v>353</v>
      </c>
      <c r="AU283" s="152" t="s">
        <v>87</v>
      </c>
      <c r="AY283" s="13" t="s">
        <v>317</v>
      </c>
      <c r="BE283" s="153">
        <f t="shared" si="74"/>
        <v>0</v>
      </c>
      <c r="BF283" s="153">
        <f t="shared" si="75"/>
        <v>0</v>
      </c>
      <c r="BG283" s="153">
        <f t="shared" si="76"/>
        <v>0</v>
      </c>
      <c r="BH283" s="153">
        <f t="shared" si="77"/>
        <v>0</v>
      </c>
      <c r="BI283" s="153">
        <f t="shared" si="78"/>
        <v>0</v>
      </c>
      <c r="BJ283" s="13" t="s">
        <v>87</v>
      </c>
      <c r="BK283" s="153">
        <f t="shared" si="79"/>
        <v>0</v>
      </c>
      <c r="BL283" s="13" t="s">
        <v>372</v>
      </c>
      <c r="BM283" s="152" t="s">
        <v>4512</v>
      </c>
    </row>
    <row r="284" spans="2:65" s="1" customFormat="1" ht="33" customHeight="1">
      <c r="B284" s="139"/>
      <c r="C284" s="140" t="s">
        <v>2207</v>
      </c>
      <c r="D284" s="140" t="s">
        <v>319</v>
      </c>
      <c r="E284" s="141" t="s">
        <v>4513</v>
      </c>
      <c r="F284" s="142" t="s">
        <v>4514</v>
      </c>
      <c r="G284" s="143" t="s">
        <v>375</v>
      </c>
      <c r="H284" s="144">
        <v>399</v>
      </c>
      <c r="I284" s="145"/>
      <c r="J284" s="146">
        <f t="shared" si="70"/>
        <v>0</v>
      </c>
      <c r="K284" s="147"/>
      <c r="L284" s="28"/>
      <c r="M284" s="148" t="s">
        <v>1</v>
      </c>
      <c r="N284" s="149" t="s">
        <v>41</v>
      </c>
      <c r="P284" s="150">
        <f t="shared" si="71"/>
        <v>0</v>
      </c>
      <c r="Q284" s="150">
        <v>0</v>
      </c>
      <c r="R284" s="150">
        <f t="shared" si="72"/>
        <v>0</v>
      </c>
      <c r="S284" s="150">
        <v>0</v>
      </c>
      <c r="T284" s="151">
        <f t="shared" si="73"/>
        <v>0</v>
      </c>
      <c r="AR284" s="152" t="s">
        <v>372</v>
      </c>
      <c r="AT284" s="152" t="s">
        <v>319</v>
      </c>
      <c r="AU284" s="152" t="s">
        <v>87</v>
      </c>
      <c r="AY284" s="13" t="s">
        <v>317</v>
      </c>
      <c r="BE284" s="153">
        <f t="shared" si="74"/>
        <v>0</v>
      </c>
      <c r="BF284" s="153">
        <f t="shared" si="75"/>
        <v>0</v>
      </c>
      <c r="BG284" s="153">
        <f t="shared" si="76"/>
        <v>0</v>
      </c>
      <c r="BH284" s="153">
        <f t="shared" si="77"/>
        <v>0</v>
      </c>
      <c r="BI284" s="153">
        <f t="shared" si="78"/>
        <v>0</v>
      </c>
      <c r="BJ284" s="13" t="s">
        <v>87</v>
      </c>
      <c r="BK284" s="153">
        <f t="shared" si="79"/>
        <v>0</v>
      </c>
      <c r="BL284" s="13" t="s">
        <v>372</v>
      </c>
      <c r="BM284" s="152" t="s">
        <v>4515</v>
      </c>
    </row>
    <row r="285" spans="2:65" s="1" customFormat="1" ht="16.5" customHeight="1">
      <c r="B285" s="139"/>
      <c r="C285" s="154" t="s">
        <v>2211</v>
      </c>
      <c r="D285" s="154" t="s">
        <v>353</v>
      </c>
      <c r="E285" s="155" t="s">
        <v>4516</v>
      </c>
      <c r="F285" s="156" t="s">
        <v>4517</v>
      </c>
      <c r="G285" s="157" t="s">
        <v>433</v>
      </c>
      <c r="H285" s="158">
        <v>15.96</v>
      </c>
      <c r="I285" s="159"/>
      <c r="J285" s="160">
        <f t="shared" si="70"/>
        <v>0</v>
      </c>
      <c r="K285" s="161"/>
      <c r="L285" s="162"/>
      <c r="M285" s="163" t="s">
        <v>1</v>
      </c>
      <c r="N285" s="164" t="s">
        <v>41</v>
      </c>
      <c r="P285" s="150">
        <f t="shared" si="71"/>
        <v>0</v>
      </c>
      <c r="Q285" s="150">
        <v>7.5000000000000002E-4</v>
      </c>
      <c r="R285" s="150">
        <f t="shared" si="72"/>
        <v>1.1970000000000001E-2</v>
      </c>
      <c r="S285" s="150">
        <v>0</v>
      </c>
      <c r="T285" s="151">
        <f t="shared" si="73"/>
        <v>0</v>
      </c>
      <c r="AR285" s="152" t="s">
        <v>529</v>
      </c>
      <c r="AT285" s="152" t="s">
        <v>353</v>
      </c>
      <c r="AU285" s="152" t="s">
        <v>87</v>
      </c>
      <c r="AY285" s="13" t="s">
        <v>317</v>
      </c>
      <c r="BE285" s="153">
        <f t="shared" si="74"/>
        <v>0</v>
      </c>
      <c r="BF285" s="153">
        <f t="shared" si="75"/>
        <v>0</v>
      </c>
      <c r="BG285" s="153">
        <f t="shared" si="76"/>
        <v>0</v>
      </c>
      <c r="BH285" s="153">
        <f t="shared" si="77"/>
        <v>0</v>
      </c>
      <c r="BI285" s="153">
        <f t="shared" si="78"/>
        <v>0</v>
      </c>
      <c r="BJ285" s="13" t="s">
        <v>87</v>
      </c>
      <c r="BK285" s="153">
        <f t="shared" si="79"/>
        <v>0</v>
      </c>
      <c r="BL285" s="13" t="s">
        <v>372</v>
      </c>
      <c r="BM285" s="152" t="s">
        <v>4518</v>
      </c>
    </row>
    <row r="286" spans="2:65" s="1" customFormat="1" ht="21.75" customHeight="1">
      <c r="B286" s="139"/>
      <c r="C286" s="154" t="s">
        <v>2215</v>
      </c>
      <c r="D286" s="154" t="s">
        <v>353</v>
      </c>
      <c r="E286" s="155" t="s">
        <v>4519</v>
      </c>
      <c r="F286" s="156" t="s">
        <v>4520</v>
      </c>
      <c r="G286" s="157" t="s">
        <v>1711</v>
      </c>
      <c r="H286" s="158">
        <v>3.1920000000000002</v>
      </c>
      <c r="I286" s="159"/>
      <c r="J286" s="160">
        <f t="shared" si="70"/>
        <v>0</v>
      </c>
      <c r="K286" s="161"/>
      <c r="L286" s="162"/>
      <c r="M286" s="163" t="s">
        <v>1</v>
      </c>
      <c r="N286" s="164" t="s">
        <v>41</v>
      </c>
      <c r="P286" s="150">
        <f t="shared" si="71"/>
        <v>0</v>
      </c>
      <c r="Q286" s="150">
        <v>1E-3</v>
      </c>
      <c r="R286" s="150">
        <f t="shared" si="72"/>
        <v>3.1920000000000004E-3</v>
      </c>
      <c r="S286" s="150">
        <v>0</v>
      </c>
      <c r="T286" s="151">
        <f t="shared" si="73"/>
        <v>0</v>
      </c>
      <c r="AR286" s="152" t="s">
        <v>529</v>
      </c>
      <c r="AT286" s="152" t="s">
        <v>353</v>
      </c>
      <c r="AU286" s="152" t="s">
        <v>87</v>
      </c>
      <c r="AY286" s="13" t="s">
        <v>317</v>
      </c>
      <c r="BE286" s="153">
        <f t="shared" si="74"/>
        <v>0</v>
      </c>
      <c r="BF286" s="153">
        <f t="shared" si="75"/>
        <v>0</v>
      </c>
      <c r="BG286" s="153">
        <f t="shared" si="76"/>
        <v>0</v>
      </c>
      <c r="BH286" s="153">
        <f t="shared" si="77"/>
        <v>0</v>
      </c>
      <c r="BI286" s="153">
        <f t="shared" si="78"/>
        <v>0</v>
      </c>
      <c r="BJ286" s="13" t="s">
        <v>87</v>
      </c>
      <c r="BK286" s="153">
        <f t="shared" si="79"/>
        <v>0</v>
      </c>
      <c r="BL286" s="13" t="s">
        <v>372</v>
      </c>
      <c r="BM286" s="152" t="s">
        <v>4521</v>
      </c>
    </row>
    <row r="287" spans="2:65" s="1" customFormat="1" ht="24.15" customHeight="1">
      <c r="B287" s="139"/>
      <c r="C287" s="154" t="s">
        <v>2219</v>
      </c>
      <c r="D287" s="154" t="s">
        <v>353</v>
      </c>
      <c r="E287" s="155" t="s">
        <v>3159</v>
      </c>
      <c r="F287" s="156" t="s">
        <v>3160</v>
      </c>
      <c r="G287" s="157" t="s">
        <v>375</v>
      </c>
      <c r="H287" s="158">
        <v>458.85</v>
      </c>
      <c r="I287" s="159"/>
      <c r="J287" s="160">
        <f t="shared" si="70"/>
        <v>0</v>
      </c>
      <c r="K287" s="161"/>
      <c r="L287" s="162"/>
      <c r="M287" s="163" t="s">
        <v>1</v>
      </c>
      <c r="N287" s="164" t="s">
        <v>41</v>
      </c>
      <c r="P287" s="150">
        <f t="shared" si="71"/>
        <v>0</v>
      </c>
      <c r="Q287" s="150">
        <v>2.5600000000000002E-3</v>
      </c>
      <c r="R287" s="150">
        <f t="shared" si="72"/>
        <v>1.1746560000000001</v>
      </c>
      <c r="S287" s="150">
        <v>0</v>
      </c>
      <c r="T287" s="151">
        <f t="shared" si="73"/>
        <v>0</v>
      </c>
      <c r="AR287" s="152" t="s">
        <v>529</v>
      </c>
      <c r="AT287" s="152" t="s">
        <v>353</v>
      </c>
      <c r="AU287" s="152" t="s">
        <v>87</v>
      </c>
      <c r="AY287" s="13" t="s">
        <v>317</v>
      </c>
      <c r="BE287" s="153">
        <f t="shared" si="74"/>
        <v>0</v>
      </c>
      <c r="BF287" s="153">
        <f t="shared" si="75"/>
        <v>0</v>
      </c>
      <c r="BG287" s="153">
        <f t="shared" si="76"/>
        <v>0</v>
      </c>
      <c r="BH287" s="153">
        <f t="shared" si="77"/>
        <v>0</v>
      </c>
      <c r="BI287" s="153">
        <f t="shared" si="78"/>
        <v>0</v>
      </c>
      <c r="BJ287" s="13" t="s">
        <v>87</v>
      </c>
      <c r="BK287" s="153">
        <f t="shared" si="79"/>
        <v>0</v>
      </c>
      <c r="BL287" s="13" t="s">
        <v>372</v>
      </c>
      <c r="BM287" s="152" t="s">
        <v>4522</v>
      </c>
    </row>
    <row r="288" spans="2:65" s="1" customFormat="1" ht="33" customHeight="1">
      <c r="B288" s="139"/>
      <c r="C288" s="140" t="s">
        <v>460</v>
      </c>
      <c r="D288" s="140" t="s">
        <v>319</v>
      </c>
      <c r="E288" s="141" t="s">
        <v>3144</v>
      </c>
      <c r="F288" s="142" t="s">
        <v>3145</v>
      </c>
      <c r="G288" s="143" t="s">
        <v>375</v>
      </c>
      <c r="H288" s="144">
        <v>399</v>
      </c>
      <c r="I288" s="145"/>
      <c r="J288" s="146">
        <f t="shared" si="70"/>
        <v>0</v>
      </c>
      <c r="K288" s="147"/>
      <c r="L288" s="28"/>
      <c r="M288" s="148" t="s">
        <v>1</v>
      </c>
      <c r="N288" s="149" t="s">
        <v>41</v>
      </c>
      <c r="P288" s="150">
        <f t="shared" si="71"/>
        <v>0</v>
      </c>
      <c r="Q288" s="150">
        <v>0</v>
      </c>
      <c r="R288" s="150">
        <f t="shared" si="72"/>
        <v>0</v>
      </c>
      <c r="S288" s="150">
        <v>0</v>
      </c>
      <c r="T288" s="151">
        <f t="shared" si="73"/>
        <v>0</v>
      </c>
      <c r="AR288" s="152" t="s">
        <v>372</v>
      </c>
      <c r="AT288" s="152" t="s">
        <v>319</v>
      </c>
      <c r="AU288" s="152" t="s">
        <v>87</v>
      </c>
      <c r="AY288" s="13" t="s">
        <v>317</v>
      </c>
      <c r="BE288" s="153">
        <f t="shared" si="74"/>
        <v>0</v>
      </c>
      <c r="BF288" s="153">
        <f t="shared" si="75"/>
        <v>0</v>
      </c>
      <c r="BG288" s="153">
        <f t="shared" si="76"/>
        <v>0</v>
      </c>
      <c r="BH288" s="153">
        <f t="shared" si="77"/>
        <v>0</v>
      </c>
      <c r="BI288" s="153">
        <f t="shared" si="78"/>
        <v>0</v>
      </c>
      <c r="BJ288" s="13" t="s">
        <v>87</v>
      </c>
      <c r="BK288" s="153">
        <f t="shared" si="79"/>
        <v>0</v>
      </c>
      <c r="BL288" s="13" t="s">
        <v>372</v>
      </c>
      <c r="BM288" s="152" t="s">
        <v>4523</v>
      </c>
    </row>
    <row r="289" spans="2:65" s="1" customFormat="1" ht="37.799999999999997" customHeight="1">
      <c r="B289" s="139"/>
      <c r="C289" s="154" t="s">
        <v>2226</v>
      </c>
      <c r="D289" s="154" t="s">
        <v>353</v>
      </c>
      <c r="E289" s="155" t="s">
        <v>4524</v>
      </c>
      <c r="F289" s="156" t="s">
        <v>4525</v>
      </c>
      <c r="G289" s="157" t="s">
        <v>375</v>
      </c>
      <c r="H289" s="158">
        <v>458.85</v>
      </c>
      <c r="I289" s="159"/>
      <c r="J289" s="160">
        <f t="shared" si="70"/>
        <v>0</v>
      </c>
      <c r="K289" s="161"/>
      <c r="L289" s="162"/>
      <c r="M289" s="163" t="s">
        <v>1</v>
      </c>
      <c r="N289" s="164" t="s">
        <v>41</v>
      </c>
      <c r="P289" s="150">
        <f t="shared" si="71"/>
        <v>0</v>
      </c>
      <c r="Q289" s="150">
        <v>9.5E-4</v>
      </c>
      <c r="R289" s="150">
        <f t="shared" si="72"/>
        <v>0.4359075</v>
      </c>
      <c r="S289" s="150">
        <v>0</v>
      </c>
      <c r="T289" s="151">
        <f t="shared" si="73"/>
        <v>0</v>
      </c>
      <c r="AR289" s="152" t="s">
        <v>529</v>
      </c>
      <c r="AT289" s="152" t="s">
        <v>353</v>
      </c>
      <c r="AU289" s="152" t="s">
        <v>87</v>
      </c>
      <c r="AY289" s="13" t="s">
        <v>317</v>
      </c>
      <c r="BE289" s="153">
        <f t="shared" si="74"/>
        <v>0</v>
      </c>
      <c r="BF289" s="153">
        <f t="shared" si="75"/>
        <v>0</v>
      </c>
      <c r="BG289" s="153">
        <f t="shared" si="76"/>
        <v>0</v>
      </c>
      <c r="BH289" s="153">
        <f t="shared" si="77"/>
        <v>0</v>
      </c>
      <c r="BI289" s="153">
        <f t="shared" si="78"/>
        <v>0</v>
      </c>
      <c r="BJ289" s="13" t="s">
        <v>87</v>
      </c>
      <c r="BK289" s="153">
        <f t="shared" si="79"/>
        <v>0</v>
      </c>
      <c r="BL289" s="13" t="s">
        <v>372</v>
      </c>
      <c r="BM289" s="152" t="s">
        <v>4526</v>
      </c>
    </row>
    <row r="290" spans="2:65" s="1" customFormat="1" ht="37.799999999999997" customHeight="1">
      <c r="B290" s="139"/>
      <c r="C290" s="140" t="s">
        <v>2232</v>
      </c>
      <c r="D290" s="140" t="s">
        <v>319</v>
      </c>
      <c r="E290" s="141" t="s">
        <v>3150</v>
      </c>
      <c r="F290" s="142" t="s">
        <v>3151</v>
      </c>
      <c r="G290" s="143" t="s">
        <v>375</v>
      </c>
      <c r="H290" s="144">
        <v>426.048</v>
      </c>
      <c r="I290" s="145"/>
      <c r="J290" s="146">
        <f t="shared" si="70"/>
        <v>0</v>
      </c>
      <c r="K290" s="147"/>
      <c r="L290" s="28"/>
      <c r="M290" s="148" t="s">
        <v>1</v>
      </c>
      <c r="N290" s="149" t="s">
        <v>41</v>
      </c>
      <c r="P290" s="150">
        <f t="shared" si="71"/>
        <v>0</v>
      </c>
      <c r="Q290" s="150">
        <v>0</v>
      </c>
      <c r="R290" s="150">
        <f t="shared" si="72"/>
        <v>0</v>
      </c>
      <c r="S290" s="150">
        <v>0</v>
      </c>
      <c r="T290" s="151">
        <f t="shared" si="73"/>
        <v>0</v>
      </c>
      <c r="AR290" s="152" t="s">
        <v>372</v>
      </c>
      <c r="AT290" s="152" t="s">
        <v>319</v>
      </c>
      <c r="AU290" s="152" t="s">
        <v>87</v>
      </c>
      <c r="AY290" s="13" t="s">
        <v>317</v>
      </c>
      <c r="BE290" s="153">
        <f t="shared" si="74"/>
        <v>0</v>
      </c>
      <c r="BF290" s="153">
        <f t="shared" si="75"/>
        <v>0</v>
      </c>
      <c r="BG290" s="153">
        <f t="shared" si="76"/>
        <v>0</v>
      </c>
      <c r="BH290" s="153">
        <f t="shared" si="77"/>
        <v>0</v>
      </c>
      <c r="BI290" s="153">
        <f t="shared" si="78"/>
        <v>0</v>
      </c>
      <c r="BJ290" s="13" t="s">
        <v>87</v>
      </c>
      <c r="BK290" s="153">
        <f t="shared" si="79"/>
        <v>0</v>
      </c>
      <c r="BL290" s="13" t="s">
        <v>372</v>
      </c>
      <c r="BM290" s="152" t="s">
        <v>4527</v>
      </c>
    </row>
    <row r="291" spans="2:65" s="1" customFormat="1" ht="24.15" customHeight="1">
      <c r="B291" s="139"/>
      <c r="C291" s="154" t="s">
        <v>2236</v>
      </c>
      <c r="D291" s="154" t="s">
        <v>353</v>
      </c>
      <c r="E291" s="155" t="s">
        <v>3153</v>
      </c>
      <c r="F291" s="156" t="s">
        <v>3154</v>
      </c>
      <c r="G291" s="157" t="s">
        <v>375</v>
      </c>
      <c r="H291" s="158">
        <v>489.95499999999998</v>
      </c>
      <c r="I291" s="159"/>
      <c r="J291" s="160">
        <f t="shared" si="70"/>
        <v>0</v>
      </c>
      <c r="K291" s="161"/>
      <c r="L291" s="162"/>
      <c r="M291" s="163" t="s">
        <v>1</v>
      </c>
      <c r="N291" s="164" t="s">
        <v>41</v>
      </c>
      <c r="P291" s="150">
        <f t="shared" si="71"/>
        <v>0</v>
      </c>
      <c r="Q291" s="150">
        <v>2.0000000000000001E-4</v>
      </c>
      <c r="R291" s="150">
        <f t="shared" si="72"/>
        <v>9.7990999999999995E-2</v>
      </c>
      <c r="S291" s="150">
        <v>0</v>
      </c>
      <c r="T291" s="151">
        <f t="shared" si="73"/>
        <v>0</v>
      </c>
      <c r="AR291" s="152" t="s">
        <v>529</v>
      </c>
      <c r="AT291" s="152" t="s">
        <v>353</v>
      </c>
      <c r="AU291" s="152" t="s">
        <v>87</v>
      </c>
      <c r="AY291" s="13" t="s">
        <v>317</v>
      </c>
      <c r="BE291" s="153">
        <f t="shared" si="74"/>
        <v>0</v>
      </c>
      <c r="BF291" s="153">
        <f t="shared" si="75"/>
        <v>0</v>
      </c>
      <c r="BG291" s="153">
        <f t="shared" si="76"/>
        <v>0</v>
      </c>
      <c r="BH291" s="153">
        <f t="shared" si="77"/>
        <v>0</v>
      </c>
      <c r="BI291" s="153">
        <f t="shared" si="78"/>
        <v>0</v>
      </c>
      <c r="BJ291" s="13" t="s">
        <v>87</v>
      </c>
      <c r="BK291" s="153">
        <f t="shared" si="79"/>
        <v>0</v>
      </c>
      <c r="BL291" s="13" t="s">
        <v>372</v>
      </c>
      <c r="BM291" s="152" t="s">
        <v>4528</v>
      </c>
    </row>
    <row r="292" spans="2:65" s="1" customFormat="1" ht="44.25" customHeight="1">
      <c r="B292" s="139"/>
      <c r="C292" s="140" t="s">
        <v>2240</v>
      </c>
      <c r="D292" s="140" t="s">
        <v>319</v>
      </c>
      <c r="E292" s="141" t="s">
        <v>4529</v>
      </c>
      <c r="F292" s="142" t="s">
        <v>4530</v>
      </c>
      <c r="G292" s="143" t="s">
        <v>375</v>
      </c>
      <c r="H292" s="144">
        <v>27.047999999999998</v>
      </c>
      <c r="I292" s="145"/>
      <c r="J292" s="146">
        <f t="shared" si="70"/>
        <v>0</v>
      </c>
      <c r="K292" s="147"/>
      <c r="L292" s="28"/>
      <c r="M292" s="148" t="s">
        <v>1</v>
      </c>
      <c r="N292" s="149" t="s">
        <v>41</v>
      </c>
      <c r="P292" s="150">
        <f t="shared" si="71"/>
        <v>0</v>
      </c>
      <c r="Q292" s="150">
        <v>0</v>
      </c>
      <c r="R292" s="150">
        <f t="shared" si="72"/>
        <v>0</v>
      </c>
      <c r="S292" s="150">
        <v>0</v>
      </c>
      <c r="T292" s="151">
        <f t="shared" si="73"/>
        <v>0</v>
      </c>
      <c r="AR292" s="152" t="s">
        <v>372</v>
      </c>
      <c r="AT292" s="152" t="s">
        <v>319</v>
      </c>
      <c r="AU292" s="152" t="s">
        <v>87</v>
      </c>
      <c r="AY292" s="13" t="s">
        <v>317</v>
      </c>
      <c r="BE292" s="153">
        <f t="shared" si="74"/>
        <v>0</v>
      </c>
      <c r="BF292" s="153">
        <f t="shared" si="75"/>
        <v>0</v>
      </c>
      <c r="BG292" s="153">
        <f t="shared" si="76"/>
        <v>0</v>
      </c>
      <c r="BH292" s="153">
        <f t="shared" si="77"/>
        <v>0</v>
      </c>
      <c r="BI292" s="153">
        <f t="shared" si="78"/>
        <v>0</v>
      </c>
      <c r="BJ292" s="13" t="s">
        <v>87</v>
      </c>
      <c r="BK292" s="153">
        <f t="shared" si="79"/>
        <v>0</v>
      </c>
      <c r="BL292" s="13" t="s">
        <v>372</v>
      </c>
      <c r="BM292" s="152" t="s">
        <v>4531</v>
      </c>
    </row>
    <row r="293" spans="2:65" s="1" customFormat="1" ht="24.15" customHeight="1">
      <c r="B293" s="139"/>
      <c r="C293" s="154" t="s">
        <v>2244</v>
      </c>
      <c r="D293" s="154" t="s">
        <v>353</v>
      </c>
      <c r="E293" s="155" t="s">
        <v>3159</v>
      </c>
      <c r="F293" s="156" t="s">
        <v>3160</v>
      </c>
      <c r="G293" s="157" t="s">
        <v>375</v>
      </c>
      <c r="H293" s="158">
        <v>31.105</v>
      </c>
      <c r="I293" s="159"/>
      <c r="J293" s="160">
        <f t="shared" si="70"/>
        <v>0</v>
      </c>
      <c r="K293" s="161"/>
      <c r="L293" s="162"/>
      <c r="M293" s="163" t="s">
        <v>1</v>
      </c>
      <c r="N293" s="164" t="s">
        <v>41</v>
      </c>
      <c r="P293" s="150">
        <f t="shared" si="71"/>
        <v>0</v>
      </c>
      <c r="Q293" s="150">
        <v>2.5600000000000002E-3</v>
      </c>
      <c r="R293" s="150">
        <f t="shared" si="72"/>
        <v>7.9628800000000013E-2</v>
      </c>
      <c r="S293" s="150">
        <v>0</v>
      </c>
      <c r="T293" s="151">
        <f t="shared" si="73"/>
        <v>0</v>
      </c>
      <c r="AR293" s="152" t="s">
        <v>529</v>
      </c>
      <c r="AT293" s="152" t="s">
        <v>353</v>
      </c>
      <c r="AU293" s="152" t="s">
        <v>87</v>
      </c>
      <c r="AY293" s="13" t="s">
        <v>317</v>
      </c>
      <c r="BE293" s="153">
        <f t="shared" si="74"/>
        <v>0</v>
      </c>
      <c r="BF293" s="153">
        <f t="shared" si="75"/>
        <v>0</v>
      </c>
      <c r="BG293" s="153">
        <f t="shared" si="76"/>
        <v>0</v>
      </c>
      <c r="BH293" s="153">
        <f t="shared" si="77"/>
        <v>0</v>
      </c>
      <c r="BI293" s="153">
        <f t="shared" si="78"/>
        <v>0</v>
      </c>
      <c r="BJ293" s="13" t="s">
        <v>87</v>
      </c>
      <c r="BK293" s="153">
        <f t="shared" si="79"/>
        <v>0</v>
      </c>
      <c r="BL293" s="13" t="s">
        <v>372</v>
      </c>
      <c r="BM293" s="152" t="s">
        <v>4532</v>
      </c>
    </row>
    <row r="294" spans="2:65" s="1" customFormat="1" ht="21.75" customHeight="1">
      <c r="B294" s="139"/>
      <c r="C294" s="154" t="s">
        <v>2248</v>
      </c>
      <c r="D294" s="154" t="s">
        <v>353</v>
      </c>
      <c r="E294" s="155" t="s">
        <v>3141</v>
      </c>
      <c r="F294" s="156" t="s">
        <v>3142</v>
      </c>
      <c r="G294" s="157" t="s">
        <v>433</v>
      </c>
      <c r="H294" s="158">
        <v>110.08499999999999</v>
      </c>
      <c r="I294" s="159"/>
      <c r="J294" s="160">
        <f t="shared" si="70"/>
        <v>0</v>
      </c>
      <c r="K294" s="161"/>
      <c r="L294" s="162"/>
      <c r="M294" s="163" t="s">
        <v>1</v>
      </c>
      <c r="N294" s="164" t="s">
        <v>41</v>
      </c>
      <c r="P294" s="150">
        <f t="shared" si="71"/>
        <v>0</v>
      </c>
      <c r="Q294" s="150">
        <v>1.4999999999999999E-4</v>
      </c>
      <c r="R294" s="150">
        <f t="shared" si="72"/>
        <v>1.6512749999999996E-2</v>
      </c>
      <c r="S294" s="150">
        <v>0</v>
      </c>
      <c r="T294" s="151">
        <f t="shared" si="73"/>
        <v>0</v>
      </c>
      <c r="AR294" s="152" t="s">
        <v>529</v>
      </c>
      <c r="AT294" s="152" t="s">
        <v>353</v>
      </c>
      <c r="AU294" s="152" t="s">
        <v>87</v>
      </c>
      <c r="AY294" s="13" t="s">
        <v>317</v>
      </c>
      <c r="BE294" s="153">
        <f t="shared" si="74"/>
        <v>0</v>
      </c>
      <c r="BF294" s="153">
        <f t="shared" si="75"/>
        <v>0</v>
      </c>
      <c r="BG294" s="153">
        <f t="shared" si="76"/>
        <v>0</v>
      </c>
      <c r="BH294" s="153">
        <f t="shared" si="77"/>
        <v>0</v>
      </c>
      <c r="BI294" s="153">
        <f t="shared" si="78"/>
        <v>0</v>
      </c>
      <c r="BJ294" s="13" t="s">
        <v>87</v>
      </c>
      <c r="BK294" s="153">
        <f t="shared" si="79"/>
        <v>0</v>
      </c>
      <c r="BL294" s="13" t="s">
        <v>372</v>
      </c>
      <c r="BM294" s="152" t="s">
        <v>4533</v>
      </c>
    </row>
    <row r="295" spans="2:65" s="1" customFormat="1" ht="37.799999999999997" customHeight="1">
      <c r="B295" s="139"/>
      <c r="C295" s="140" t="s">
        <v>2252</v>
      </c>
      <c r="D295" s="140" t="s">
        <v>319</v>
      </c>
      <c r="E295" s="141" t="s">
        <v>4534</v>
      </c>
      <c r="F295" s="142" t="s">
        <v>4535</v>
      </c>
      <c r="G295" s="143" t="s">
        <v>452</v>
      </c>
      <c r="H295" s="144">
        <v>46</v>
      </c>
      <c r="I295" s="145"/>
      <c r="J295" s="146">
        <f t="shared" si="70"/>
        <v>0</v>
      </c>
      <c r="K295" s="147"/>
      <c r="L295" s="28"/>
      <c r="M295" s="148" t="s">
        <v>1</v>
      </c>
      <c r="N295" s="149" t="s">
        <v>41</v>
      </c>
      <c r="P295" s="150">
        <f t="shared" si="71"/>
        <v>0</v>
      </c>
      <c r="Q295" s="150">
        <v>7.6999999999999996E-4</v>
      </c>
      <c r="R295" s="150">
        <f t="shared" si="72"/>
        <v>3.542E-2</v>
      </c>
      <c r="S295" s="150">
        <v>0</v>
      </c>
      <c r="T295" s="151">
        <f t="shared" si="73"/>
        <v>0</v>
      </c>
      <c r="AR295" s="152" t="s">
        <v>372</v>
      </c>
      <c r="AT295" s="152" t="s">
        <v>319</v>
      </c>
      <c r="AU295" s="152" t="s">
        <v>87</v>
      </c>
      <c r="AY295" s="13" t="s">
        <v>317</v>
      </c>
      <c r="BE295" s="153">
        <f t="shared" si="74"/>
        <v>0</v>
      </c>
      <c r="BF295" s="153">
        <f t="shared" si="75"/>
        <v>0</v>
      </c>
      <c r="BG295" s="153">
        <f t="shared" si="76"/>
        <v>0</v>
      </c>
      <c r="BH295" s="153">
        <f t="shared" si="77"/>
        <v>0</v>
      </c>
      <c r="BI295" s="153">
        <f t="shared" si="78"/>
        <v>0</v>
      </c>
      <c r="BJ295" s="13" t="s">
        <v>87</v>
      </c>
      <c r="BK295" s="153">
        <f t="shared" si="79"/>
        <v>0</v>
      </c>
      <c r="BL295" s="13" t="s">
        <v>372</v>
      </c>
      <c r="BM295" s="152" t="s">
        <v>4536</v>
      </c>
    </row>
    <row r="296" spans="2:65" s="1" customFormat="1" ht="16.5" customHeight="1">
      <c r="B296" s="139"/>
      <c r="C296" s="154" t="s">
        <v>2256</v>
      </c>
      <c r="D296" s="154" t="s">
        <v>353</v>
      </c>
      <c r="E296" s="155" t="s">
        <v>4537</v>
      </c>
      <c r="F296" s="156" t="s">
        <v>4538</v>
      </c>
      <c r="G296" s="157" t="s">
        <v>433</v>
      </c>
      <c r="H296" s="158">
        <v>368</v>
      </c>
      <c r="I296" s="159"/>
      <c r="J296" s="160">
        <f t="shared" si="70"/>
        <v>0</v>
      </c>
      <c r="K296" s="161"/>
      <c r="L296" s="162"/>
      <c r="M296" s="163" t="s">
        <v>1</v>
      </c>
      <c r="N296" s="164" t="s">
        <v>41</v>
      </c>
      <c r="P296" s="150">
        <f t="shared" si="71"/>
        <v>0</v>
      </c>
      <c r="Q296" s="150">
        <v>1E-4</v>
      </c>
      <c r="R296" s="150">
        <f t="shared" si="72"/>
        <v>3.6799999999999999E-2</v>
      </c>
      <c r="S296" s="150">
        <v>0</v>
      </c>
      <c r="T296" s="151">
        <f t="shared" si="73"/>
        <v>0</v>
      </c>
      <c r="AR296" s="152" t="s">
        <v>529</v>
      </c>
      <c r="AT296" s="152" t="s">
        <v>353</v>
      </c>
      <c r="AU296" s="152" t="s">
        <v>87</v>
      </c>
      <c r="AY296" s="13" t="s">
        <v>317</v>
      </c>
      <c r="BE296" s="153">
        <f t="shared" si="74"/>
        <v>0</v>
      </c>
      <c r="BF296" s="153">
        <f t="shared" si="75"/>
        <v>0</v>
      </c>
      <c r="BG296" s="153">
        <f t="shared" si="76"/>
        <v>0</v>
      </c>
      <c r="BH296" s="153">
        <f t="shared" si="77"/>
        <v>0</v>
      </c>
      <c r="BI296" s="153">
        <f t="shared" si="78"/>
        <v>0</v>
      </c>
      <c r="BJ296" s="13" t="s">
        <v>87</v>
      </c>
      <c r="BK296" s="153">
        <f t="shared" si="79"/>
        <v>0</v>
      </c>
      <c r="BL296" s="13" t="s">
        <v>372</v>
      </c>
      <c r="BM296" s="152" t="s">
        <v>4539</v>
      </c>
    </row>
    <row r="297" spans="2:65" s="1" customFormat="1" ht="33" customHeight="1">
      <c r="B297" s="139"/>
      <c r="C297" s="140" t="s">
        <v>2260</v>
      </c>
      <c r="D297" s="140" t="s">
        <v>319</v>
      </c>
      <c r="E297" s="141" t="s">
        <v>4540</v>
      </c>
      <c r="F297" s="142" t="s">
        <v>4541</v>
      </c>
      <c r="G297" s="143" t="s">
        <v>452</v>
      </c>
      <c r="H297" s="144">
        <v>46</v>
      </c>
      <c r="I297" s="145"/>
      <c r="J297" s="146">
        <f t="shared" si="70"/>
        <v>0</v>
      </c>
      <c r="K297" s="147"/>
      <c r="L297" s="28"/>
      <c r="M297" s="148" t="s">
        <v>1</v>
      </c>
      <c r="N297" s="149" t="s">
        <v>41</v>
      </c>
      <c r="P297" s="150">
        <f t="shared" si="71"/>
        <v>0</v>
      </c>
      <c r="Q297" s="150">
        <v>7.6999999999999996E-4</v>
      </c>
      <c r="R297" s="150">
        <f t="shared" si="72"/>
        <v>3.542E-2</v>
      </c>
      <c r="S297" s="150">
        <v>0</v>
      </c>
      <c r="T297" s="151">
        <f t="shared" si="73"/>
        <v>0</v>
      </c>
      <c r="AR297" s="152" t="s">
        <v>372</v>
      </c>
      <c r="AT297" s="152" t="s">
        <v>319</v>
      </c>
      <c r="AU297" s="152" t="s">
        <v>87</v>
      </c>
      <c r="AY297" s="13" t="s">
        <v>317</v>
      </c>
      <c r="BE297" s="153">
        <f t="shared" si="74"/>
        <v>0</v>
      </c>
      <c r="BF297" s="153">
        <f t="shared" si="75"/>
        <v>0</v>
      </c>
      <c r="BG297" s="153">
        <f t="shared" si="76"/>
        <v>0</v>
      </c>
      <c r="BH297" s="153">
        <f t="shared" si="77"/>
        <v>0</v>
      </c>
      <c r="BI297" s="153">
        <f t="shared" si="78"/>
        <v>0</v>
      </c>
      <c r="BJ297" s="13" t="s">
        <v>87</v>
      </c>
      <c r="BK297" s="153">
        <f t="shared" si="79"/>
        <v>0</v>
      </c>
      <c r="BL297" s="13" t="s">
        <v>372</v>
      </c>
      <c r="BM297" s="152" t="s">
        <v>4542</v>
      </c>
    </row>
    <row r="298" spans="2:65" s="1" customFormat="1" ht="16.5" customHeight="1">
      <c r="B298" s="139"/>
      <c r="C298" s="154" t="s">
        <v>2264</v>
      </c>
      <c r="D298" s="154" t="s">
        <v>353</v>
      </c>
      <c r="E298" s="155" t="s">
        <v>4537</v>
      </c>
      <c r="F298" s="156" t="s">
        <v>4538</v>
      </c>
      <c r="G298" s="157" t="s">
        <v>433</v>
      </c>
      <c r="H298" s="158">
        <v>368</v>
      </c>
      <c r="I298" s="159"/>
      <c r="J298" s="160">
        <f t="shared" si="70"/>
        <v>0</v>
      </c>
      <c r="K298" s="161"/>
      <c r="L298" s="162"/>
      <c r="M298" s="163" t="s">
        <v>1</v>
      </c>
      <c r="N298" s="164" t="s">
        <v>41</v>
      </c>
      <c r="P298" s="150">
        <f t="shared" si="71"/>
        <v>0</v>
      </c>
      <c r="Q298" s="150">
        <v>1E-4</v>
      </c>
      <c r="R298" s="150">
        <f t="shared" si="72"/>
        <v>3.6799999999999999E-2</v>
      </c>
      <c r="S298" s="150">
        <v>0</v>
      </c>
      <c r="T298" s="151">
        <f t="shared" si="73"/>
        <v>0</v>
      </c>
      <c r="AR298" s="152" t="s">
        <v>529</v>
      </c>
      <c r="AT298" s="152" t="s">
        <v>353</v>
      </c>
      <c r="AU298" s="152" t="s">
        <v>87</v>
      </c>
      <c r="AY298" s="13" t="s">
        <v>317</v>
      </c>
      <c r="BE298" s="153">
        <f t="shared" si="74"/>
        <v>0</v>
      </c>
      <c r="BF298" s="153">
        <f t="shared" si="75"/>
        <v>0</v>
      </c>
      <c r="BG298" s="153">
        <f t="shared" si="76"/>
        <v>0</v>
      </c>
      <c r="BH298" s="153">
        <f t="shared" si="77"/>
        <v>0</v>
      </c>
      <c r="BI298" s="153">
        <f t="shared" si="78"/>
        <v>0</v>
      </c>
      <c r="BJ298" s="13" t="s">
        <v>87</v>
      </c>
      <c r="BK298" s="153">
        <f t="shared" si="79"/>
        <v>0</v>
      </c>
      <c r="BL298" s="13" t="s">
        <v>372</v>
      </c>
      <c r="BM298" s="152" t="s">
        <v>4543</v>
      </c>
    </row>
    <row r="299" spans="2:65" s="1" customFormat="1" ht="37.799999999999997" customHeight="1">
      <c r="B299" s="139"/>
      <c r="C299" s="140" t="s">
        <v>2268</v>
      </c>
      <c r="D299" s="140" t="s">
        <v>319</v>
      </c>
      <c r="E299" s="141" t="s">
        <v>3172</v>
      </c>
      <c r="F299" s="142" t="s">
        <v>4544</v>
      </c>
      <c r="G299" s="143" t="s">
        <v>452</v>
      </c>
      <c r="H299" s="144">
        <v>46</v>
      </c>
      <c r="I299" s="145"/>
      <c r="J299" s="146">
        <f t="shared" si="70"/>
        <v>0</v>
      </c>
      <c r="K299" s="147"/>
      <c r="L299" s="28"/>
      <c r="M299" s="148" t="s">
        <v>1</v>
      </c>
      <c r="N299" s="149" t="s">
        <v>41</v>
      </c>
      <c r="P299" s="150">
        <f t="shared" si="71"/>
        <v>0</v>
      </c>
      <c r="Q299" s="150">
        <v>1.2800000000000001E-3</v>
      </c>
      <c r="R299" s="150">
        <f t="shared" si="72"/>
        <v>5.8880000000000002E-2</v>
      </c>
      <c r="S299" s="150">
        <v>0</v>
      </c>
      <c r="T299" s="151">
        <f t="shared" si="73"/>
        <v>0</v>
      </c>
      <c r="AR299" s="152" t="s">
        <v>372</v>
      </c>
      <c r="AT299" s="152" t="s">
        <v>319</v>
      </c>
      <c r="AU299" s="152" t="s">
        <v>87</v>
      </c>
      <c r="AY299" s="13" t="s">
        <v>317</v>
      </c>
      <c r="BE299" s="153">
        <f t="shared" si="74"/>
        <v>0</v>
      </c>
      <c r="BF299" s="153">
        <f t="shared" si="75"/>
        <v>0</v>
      </c>
      <c r="BG299" s="153">
        <f t="shared" si="76"/>
        <v>0</v>
      </c>
      <c r="BH299" s="153">
        <f t="shared" si="77"/>
        <v>0</v>
      </c>
      <c r="BI299" s="153">
        <f t="shared" si="78"/>
        <v>0</v>
      </c>
      <c r="BJ299" s="13" t="s">
        <v>87</v>
      </c>
      <c r="BK299" s="153">
        <f t="shared" si="79"/>
        <v>0</v>
      </c>
      <c r="BL299" s="13" t="s">
        <v>372</v>
      </c>
      <c r="BM299" s="152" t="s">
        <v>4545</v>
      </c>
    </row>
    <row r="300" spans="2:65" s="1" customFormat="1" ht="16.5" customHeight="1">
      <c r="B300" s="139"/>
      <c r="C300" s="154" t="s">
        <v>2271</v>
      </c>
      <c r="D300" s="154" t="s">
        <v>353</v>
      </c>
      <c r="E300" s="155" t="s">
        <v>4537</v>
      </c>
      <c r="F300" s="156" t="s">
        <v>4538</v>
      </c>
      <c r="G300" s="157" t="s">
        <v>433</v>
      </c>
      <c r="H300" s="158">
        <v>368</v>
      </c>
      <c r="I300" s="159"/>
      <c r="J300" s="160">
        <f t="shared" si="70"/>
        <v>0</v>
      </c>
      <c r="K300" s="161"/>
      <c r="L300" s="162"/>
      <c r="M300" s="163" t="s">
        <v>1</v>
      </c>
      <c r="N300" s="164" t="s">
        <v>41</v>
      </c>
      <c r="P300" s="150">
        <f t="shared" si="71"/>
        <v>0</v>
      </c>
      <c r="Q300" s="150">
        <v>1E-4</v>
      </c>
      <c r="R300" s="150">
        <f t="shared" si="72"/>
        <v>3.6799999999999999E-2</v>
      </c>
      <c r="S300" s="150">
        <v>0</v>
      </c>
      <c r="T300" s="151">
        <f t="shared" si="73"/>
        <v>0</v>
      </c>
      <c r="AR300" s="152" t="s">
        <v>529</v>
      </c>
      <c r="AT300" s="152" t="s">
        <v>353</v>
      </c>
      <c r="AU300" s="152" t="s">
        <v>87</v>
      </c>
      <c r="AY300" s="13" t="s">
        <v>317</v>
      </c>
      <c r="BE300" s="153">
        <f t="shared" si="74"/>
        <v>0</v>
      </c>
      <c r="BF300" s="153">
        <f t="shared" si="75"/>
        <v>0</v>
      </c>
      <c r="BG300" s="153">
        <f t="shared" si="76"/>
        <v>0</v>
      </c>
      <c r="BH300" s="153">
        <f t="shared" si="77"/>
        <v>0</v>
      </c>
      <c r="BI300" s="153">
        <f t="shared" si="78"/>
        <v>0</v>
      </c>
      <c r="BJ300" s="13" t="s">
        <v>87</v>
      </c>
      <c r="BK300" s="153">
        <f t="shared" si="79"/>
        <v>0</v>
      </c>
      <c r="BL300" s="13" t="s">
        <v>372</v>
      </c>
      <c r="BM300" s="152" t="s">
        <v>4546</v>
      </c>
    </row>
    <row r="301" spans="2:65" s="1" customFormat="1" ht="24.15" customHeight="1">
      <c r="B301" s="139"/>
      <c r="C301" s="140" t="s">
        <v>2275</v>
      </c>
      <c r="D301" s="140" t="s">
        <v>319</v>
      </c>
      <c r="E301" s="141" t="s">
        <v>3194</v>
      </c>
      <c r="F301" s="142" t="s">
        <v>3195</v>
      </c>
      <c r="G301" s="143" t="s">
        <v>452</v>
      </c>
      <c r="H301" s="144">
        <v>92</v>
      </c>
      <c r="I301" s="145"/>
      <c r="J301" s="146">
        <f t="shared" si="70"/>
        <v>0</v>
      </c>
      <c r="K301" s="147"/>
      <c r="L301" s="28"/>
      <c r="M301" s="148" t="s">
        <v>1</v>
      </c>
      <c r="N301" s="149" t="s">
        <v>41</v>
      </c>
      <c r="P301" s="150">
        <f t="shared" si="71"/>
        <v>0</v>
      </c>
      <c r="Q301" s="150">
        <v>8.4999999999999995E-4</v>
      </c>
      <c r="R301" s="150">
        <f t="shared" si="72"/>
        <v>7.8199999999999992E-2</v>
      </c>
      <c r="S301" s="150">
        <v>0</v>
      </c>
      <c r="T301" s="151">
        <f t="shared" si="73"/>
        <v>0</v>
      </c>
      <c r="AR301" s="152" t="s">
        <v>372</v>
      </c>
      <c r="AT301" s="152" t="s">
        <v>319</v>
      </c>
      <c r="AU301" s="152" t="s">
        <v>87</v>
      </c>
      <c r="AY301" s="13" t="s">
        <v>317</v>
      </c>
      <c r="BE301" s="153">
        <f t="shared" si="74"/>
        <v>0</v>
      </c>
      <c r="BF301" s="153">
        <f t="shared" si="75"/>
        <v>0</v>
      </c>
      <c r="BG301" s="153">
        <f t="shared" si="76"/>
        <v>0</v>
      </c>
      <c r="BH301" s="153">
        <f t="shared" si="77"/>
        <v>0</v>
      </c>
      <c r="BI301" s="153">
        <f t="shared" si="78"/>
        <v>0</v>
      </c>
      <c r="BJ301" s="13" t="s">
        <v>87</v>
      </c>
      <c r="BK301" s="153">
        <f t="shared" si="79"/>
        <v>0</v>
      </c>
      <c r="BL301" s="13" t="s">
        <v>372</v>
      </c>
      <c r="BM301" s="152" t="s">
        <v>4547</v>
      </c>
    </row>
    <row r="302" spans="2:65" s="1" customFormat="1" ht="33" customHeight="1">
      <c r="B302" s="139"/>
      <c r="C302" s="154" t="s">
        <v>2281</v>
      </c>
      <c r="D302" s="154" t="s">
        <v>353</v>
      </c>
      <c r="E302" s="155" t="s">
        <v>4548</v>
      </c>
      <c r="F302" s="156" t="s">
        <v>4549</v>
      </c>
      <c r="G302" s="157" t="s">
        <v>452</v>
      </c>
      <c r="H302" s="158">
        <v>93.84</v>
      </c>
      <c r="I302" s="159"/>
      <c r="J302" s="160">
        <f t="shared" si="70"/>
        <v>0</v>
      </c>
      <c r="K302" s="161"/>
      <c r="L302" s="162"/>
      <c r="M302" s="163" t="s">
        <v>1</v>
      </c>
      <c r="N302" s="164" t="s">
        <v>41</v>
      </c>
      <c r="P302" s="150">
        <f t="shared" si="71"/>
        <v>0</v>
      </c>
      <c r="Q302" s="150">
        <v>4.2000000000000002E-4</v>
      </c>
      <c r="R302" s="150">
        <f t="shared" si="72"/>
        <v>3.9412800000000005E-2</v>
      </c>
      <c r="S302" s="150">
        <v>0</v>
      </c>
      <c r="T302" s="151">
        <f t="shared" si="73"/>
        <v>0</v>
      </c>
      <c r="AR302" s="152" t="s">
        <v>529</v>
      </c>
      <c r="AT302" s="152" t="s">
        <v>353</v>
      </c>
      <c r="AU302" s="152" t="s">
        <v>87</v>
      </c>
      <c r="AY302" s="13" t="s">
        <v>317</v>
      </c>
      <c r="BE302" s="153">
        <f t="shared" si="74"/>
        <v>0</v>
      </c>
      <c r="BF302" s="153">
        <f t="shared" si="75"/>
        <v>0</v>
      </c>
      <c r="BG302" s="153">
        <f t="shared" si="76"/>
        <v>0</v>
      </c>
      <c r="BH302" s="153">
        <f t="shared" si="77"/>
        <v>0</v>
      </c>
      <c r="BI302" s="153">
        <f t="shared" si="78"/>
        <v>0</v>
      </c>
      <c r="BJ302" s="13" t="s">
        <v>87</v>
      </c>
      <c r="BK302" s="153">
        <f t="shared" si="79"/>
        <v>0</v>
      </c>
      <c r="BL302" s="13" t="s">
        <v>372</v>
      </c>
      <c r="BM302" s="152" t="s">
        <v>4550</v>
      </c>
    </row>
    <row r="303" spans="2:65" s="1" customFormat="1" ht="33" customHeight="1">
      <c r="B303" s="139"/>
      <c r="C303" s="140" t="s">
        <v>2285</v>
      </c>
      <c r="D303" s="140" t="s">
        <v>319</v>
      </c>
      <c r="E303" s="141" t="s">
        <v>4551</v>
      </c>
      <c r="F303" s="142" t="s">
        <v>4552</v>
      </c>
      <c r="G303" s="143" t="s">
        <v>452</v>
      </c>
      <c r="H303" s="144">
        <v>46</v>
      </c>
      <c r="I303" s="145"/>
      <c r="J303" s="146">
        <f t="shared" si="70"/>
        <v>0</v>
      </c>
      <c r="K303" s="147"/>
      <c r="L303" s="28"/>
      <c r="M303" s="148" t="s">
        <v>1</v>
      </c>
      <c r="N303" s="149" t="s">
        <v>41</v>
      </c>
      <c r="P303" s="150">
        <f t="shared" si="71"/>
        <v>0</v>
      </c>
      <c r="Q303" s="150">
        <v>3.0000000000000001E-5</v>
      </c>
      <c r="R303" s="150">
        <f t="shared" si="72"/>
        <v>1.3799999999999999E-3</v>
      </c>
      <c r="S303" s="150">
        <v>0</v>
      </c>
      <c r="T303" s="151">
        <f t="shared" si="73"/>
        <v>0</v>
      </c>
      <c r="AR303" s="152" t="s">
        <v>372</v>
      </c>
      <c r="AT303" s="152" t="s">
        <v>319</v>
      </c>
      <c r="AU303" s="152" t="s">
        <v>87</v>
      </c>
      <c r="AY303" s="13" t="s">
        <v>317</v>
      </c>
      <c r="BE303" s="153">
        <f t="shared" si="74"/>
        <v>0</v>
      </c>
      <c r="BF303" s="153">
        <f t="shared" si="75"/>
        <v>0</v>
      </c>
      <c r="BG303" s="153">
        <f t="shared" si="76"/>
        <v>0</v>
      </c>
      <c r="BH303" s="153">
        <f t="shared" si="77"/>
        <v>0</v>
      </c>
      <c r="BI303" s="153">
        <f t="shared" si="78"/>
        <v>0</v>
      </c>
      <c r="BJ303" s="13" t="s">
        <v>87</v>
      </c>
      <c r="BK303" s="153">
        <f t="shared" si="79"/>
        <v>0</v>
      </c>
      <c r="BL303" s="13" t="s">
        <v>372</v>
      </c>
      <c r="BM303" s="152" t="s">
        <v>4553</v>
      </c>
    </row>
    <row r="304" spans="2:65" s="1" customFormat="1" ht="16.5" customHeight="1">
      <c r="B304" s="139"/>
      <c r="C304" s="154" t="s">
        <v>2288</v>
      </c>
      <c r="D304" s="154" t="s">
        <v>353</v>
      </c>
      <c r="E304" s="155" t="s">
        <v>4537</v>
      </c>
      <c r="F304" s="156" t="s">
        <v>4538</v>
      </c>
      <c r="G304" s="157" t="s">
        <v>433</v>
      </c>
      <c r="H304" s="158">
        <v>368</v>
      </c>
      <c r="I304" s="159"/>
      <c r="J304" s="160">
        <f t="shared" si="70"/>
        <v>0</v>
      </c>
      <c r="K304" s="161"/>
      <c r="L304" s="162"/>
      <c r="M304" s="163" t="s">
        <v>1</v>
      </c>
      <c r="N304" s="164" t="s">
        <v>41</v>
      </c>
      <c r="P304" s="150">
        <f t="shared" si="71"/>
        <v>0</v>
      </c>
      <c r="Q304" s="150">
        <v>1E-4</v>
      </c>
      <c r="R304" s="150">
        <f t="shared" si="72"/>
        <v>3.6799999999999999E-2</v>
      </c>
      <c r="S304" s="150">
        <v>0</v>
      </c>
      <c r="T304" s="151">
        <f t="shared" si="73"/>
        <v>0</v>
      </c>
      <c r="AR304" s="152" t="s">
        <v>529</v>
      </c>
      <c r="AT304" s="152" t="s">
        <v>353</v>
      </c>
      <c r="AU304" s="152" t="s">
        <v>87</v>
      </c>
      <c r="AY304" s="13" t="s">
        <v>317</v>
      </c>
      <c r="BE304" s="153">
        <f t="shared" si="74"/>
        <v>0</v>
      </c>
      <c r="BF304" s="153">
        <f t="shared" si="75"/>
        <v>0</v>
      </c>
      <c r="BG304" s="153">
        <f t="shared" si="76"/>
        <v>0</v>
      </c>
      <c r="BH304" s="153">
        <f t="shared" si="77"/>
        <v>0</v>
      </c>
      <c r="BI304" s="153">
        <f t="shared" si="78"/>
        <v>0</v>
      </c>
      <c r="BJ304" s="13" t="s">
        <v>87</v>
      </c>
      <c r="BK304" s="153">
        <f t="shared" si="79"/>
        <v>0</v>
      </c>
      <c r="BL304" s="13" t="s">
        <v>372</v>
      </c>
      <c r="BM304" s="152" t="s">
        <v>4554</v>
      </c>
    </row>
    <row r="305" spans="2:65" s="1" customFormat="1" ht="16.5" customHeight="1">
      <c r="B305" s="139"/>
      <c r="C305" s="154" t="s">
        <v>2292</v>
      </c>
      <c r="D305" s="154" t="s">
        <v>353</v>
      </c>
      <c r="E305" s="155" t="s">
        <v>4555</v>
      </c>
      <c r="F305" s="156" t="s">
        <v>4556</v>
      </c>
      <c r="G305" s="157" t="s">
        <v>375</v>
      </c>
      <c r="H305" s="158">
        <v>14.26</v>
      </c>
      <c r="I305" s="159"/>
      <c r="J305" s="160">
        <f t="shared" si="70"/>
        <v>0</v>
      </c>
      <c r="K305" s="161"/>
      <c r="L305" s="162"/>
      <c r="M305" s="163" t="s">
        <v>1</v>
      </c>
      <c r="N305" s="164" t="s">
        <v>41</v>
      </c>
      <c r="P305" s="150">
        <f t="shared" si="71"/>
        <v>0</v>
      </c>
      <c r="Q305" s="150">
        <v>6.6E-3</v>
      </c>
      <c r="R305" s="150">
        <f t="shared" si="72"/>
        <v>9.4115999999999991E-2</v>
      </c>
      <c r="S305" s="150">
        <v>0</v>
      </c>
      <c r="T305" s="151">
        <f t="shared" si="73"/>
        <v>0</v>
      </c>
      <c r="AR305" s="152" t="s">
        <v>529</v>
      </c>
      <c r="AT305" s="152" t="s">
        <v>353</v>
      </c>
      <c r="AU305" s="152" t="s">
        <v>87</v>
      </c>
      <c r="AY305" s="13" t="s">
        <v>317</v>
      </c>
      <c r="BE305" s="153">
        <f t="shared" si="74"/>
        <v>0</v>
      </c>
      <c r="BF305" s="153">
        <f t="shared" si="75"/>
        <v>0</v>
      </c>
      <c r="BG305" s="153">
        <f t="shared" si="76"/>
        <v>0</v>
      </c>
      <c r="BH305" s="153">
        <f t="shared" si="77"/>
        <v>0</v>
      </c>
      <c r="BI305" s="153">
        <f t="shared" si="78"/>
        <v>0</v>
      </c>
      <c r="BJ305" s="13" t="s">
        <v>87</v>
      </c>
      <c r="BK305" s="153">
        <f t="shared" si="79"/>
        <v>0</v>
      </c>
      <c r="BL305" s="13" t="s">
        <v>372</v>
      </c>
      <c r="BM305" s="152" t="s">
        <v>4557</v>
      </c>
    </row>
    <row r="306" spans="2:65" s="1" customFormat="1" ht="24.15" customHeight="1">
      <c r="B306" s="139"/>
      <c r="C306" s="140" t="s">
        <v>2296</v>
      </c>
      <c r="D306" s="140" t="s">
        <v>319</v>
      </c>
      <c r="E306" s="141" t="s">
        <v>4558</v>
      </c>
      <c r="F306" s="142" t="s">
        <v>3210</v>
      </c>
      <c r="G306" s="143" t="s">
        <v>652</v>
      </c>
      <c r="H306" s="176"/>
      <c r="I306" s="145"/>
      <c r="J306" s="146">
        <f t="shared" si="70"/>
        <v>0</v>
      </c>
      <c r="K306" s="147"/>
      <c r="L306" s="28"/>
      <c r="M306" s="148" t="s">
        <v>1</v>
      </c>
      <c r="N306" s="149" t="s">
        <v>41</v>
      </c>
      <c r="P306" s="150">
        <f t="shared" si="71"/>
        <v>0</v>
      </c>
      <c r="Q306" s="150">
        <v>0</v>
      </c>
      <c r="R306" s="150">
        <f t="shared" si="72"/>
        <v>0</v>
      </c>
      <c r="S306" s="150">
        <v>0</v>
      </c>
      <c r="T306" s="151">
        <f t="shared" si="73"/>
        <v>0</v>
      </c>
      <c r="AR306" s="152" t="s">
        <v>372</v>
      </c>
      <c r="AT306" s="152" t="s">
        <v>319</v>
      </c>
      <c r="AU306" s="152" t="s">
        <v>87</v>
      </c>
      <c r="AY306" s="13" t="s">
        <v>317</v>
      </c>
      <c r="BE306" s="153">
        <f t="shared" si="74"/>
        <v>0</v>
      </c>
      <c r="BF306" s="153">
        <f t="shared" si="75"/>
        <v>0</v>
      </c>
      <c r="BG306" s="153">
        <f t="shared" si="76"/>
        <v>0</v>
      </c>
      <c r="BH306" s="153">
        <f t="shared" si="77"/>
        <v>0</v>
      </c>
      <c r="BI306" s="153">
        <f t="shared" si="78"/>
        <v>0</v>
      </c>
      <c r="BJ306" s="13" t="s">
        <v>87</v>
      </c>
      <c r="BK306" s="153">
        <f t="shared" si="79"/>
        <v>0</v>
      </c>
      <c r="BL306" s="13" t="s">
        <v>372</v>
      </c>
      <c r="BM306" s="152" t="s">
        <v>4559</v>
      </c>
    </row>
    <row r="307" spans="2:65" s="11" customFormat="1" ht="22.8" customHeight="1">
      <c r="B307" s="127"/>
      <c r="D307" s="128" t="s">
        <v>74</v>
      </c>
      <c r="E307" s="137" t="s">
        <v>1765</v>
      </c>
      <c r="F307" s="137" t="s">
        <v>2374</v>
      </c>
      <c r="I307" s="130"/>
      <c r="J307" s="138">
        <f>BK307</f>
        <v>0</v>
      </c>
      <c r="L307" s="127"/>
      <c r="M307" s="132"/>
      <c r="P307" s="133">
        <f>SUM(P308:P326)</f>
        <v>0</v>
      </c>
      <c r="R307" s="133">
        <f>SUM(R308:R326)</f>
        <v>8.7731844399999996</v>
      </c>
      <c r="T307" s="134">
        <f>SUM(T308:T326)</f>
        <v>0</v>
      </c>
      <c r="AR307" s="128" t="s">
        <v>87</v>
      </c>
      <c r="AT307" s="135" t="s">
        <v>74</v>
      </c>
      <c r="AU307" s="135" t="s">
        <v>82</v>
      </c>
      <c r="AY307" s="128" t="s">
        <v>317</v>
      </c>
      <c r="BK307" s="136">
        <f>SUM(BK308:BK326)</f>
        <v>0</v>
      </c>
    </row>
    <row r="308" spans="2:65" s="1" customFormat="1" ht="33" customHeight="1">
      <c r="B308" s="139"/>
      <c r="C308" s="140" t="s">
        <v>2300</v>
      </c>
      <c r="D308" s="140" t="s">
        <v>319</v>
      </c>
      <c r="E308" s="141" t="s">
        <v>4560</v>
      </c>
      <c r="F308" s="142" t="s">
        <v>4561</v>
      </c>
      <c r="G308" s="143" t="s">
        <v>375</v>
      </c>
      <c r="H308" s="144">
        <v>26.565000000000001</v>
      </c>
      <c r="I308" s="145"/>
      <c r="J308" s="146">
        <f t="shared" ref="J308:J326" si="80">ROUND(I308*H308,2)</f>
        <v>0</v>
      </c>
      <c r="K308" s="147"/>
      <c r="L308" s="28"/>
      <c r="M308" s="148" t="s">
        <v>1</v>
      </c>
      <c r="N308" s="149" t="s">
        <v>41</v>
      </c>
      <c r="P308" s="150">
        <f t="shared" ref="P308:P326" si="81">O308*H308</f>
        <v>0</v>
      </c>
      <c r="Q308" s="150">
        <v>5.0000000000000001E-3</v>
      </c>
      <c r="R308" s="150">
        <f t="shared" ref="R308:R326" si="82">Q308*H308</f>
        <v>0.132825</v>
      </c>
      <c r="S308" s="150">
        <v>0</v>
      </c>
      <c r="T308" s="151">
        <f t="shared" ref="T308:T326" si="83">S308*H308</f>
        <v>0</v>
      </c>
      <c r="AR308" s="152" t="s">
        <v>372</v>
      </c>
      <c r="AT308" s="152" t="s">
        <v>319</v>
      </c>
      <c r="AU308" s="152" t="s">
        <v>87</v>
      </c>
      <c r="AY308" s="13" t="s">
        <v>317</v>
      </c>
      <c r="BE308" s="153">
        <f t="shared" ref="BE308:BE326" si="84">IF(N308="základná",J308,0)</f>
        <v>0</v>
      </c>
      <c r="BF308" s="153">
        <f t="shared" ref="BF308:BF326" si="85">IF(N308="znížená",J308,0)</f>
        <v>0</v>
      </c>
      <c r="BG308" s="153">
        <f t="shared" ref="BG308:BG326" si="86">IF(N308="zákl. prenesená",J308,0)</f>
        <v>0</v>
      </c>
      <c r="BH308" s="153">
        <f t="shared" ref="BH308:BH326" si="87">IF(N308="zníž. prenesená",J308,0)</f>
        <v>0</v>
      </c>
      <c r="BI308" s="153">
        <f t="shared" ref="BI308:BI326" si="88">IF(N308="nulová",J308,0)</f>
        <v>0</v>
      </c>
      <c r="BJ308" s="13" t="s">
        <v>87</v>
      </c>
      <c r="BK308" s="153">
        <f t="shared" ref="BK308:BK326" si="89">ROUND(I308*H308,2)</f>
        <v>0</v>
      </c>
      <c r="BL308" s="13" t="s">
        <v>372</v>
      </c>
      <c r="BM308" s="152" t="s">
        <v>4562</v>
      </c>
    </row>
    <row r="309" spans="2:65" s="1" customFormat="1" ht="24.15" customHeight="1">
      <c r="B309" s="139"/>
      <c r="C309" s="154" t="s">
        <v>2302</v>
      </c>
      <c r="D309" s="154" t="s">
        <v>353</v>
      </c>
      <c r="E309" s="155" t="s">
        <v>4563</v>
      </c>
      <c r="F309" s="156" t="s">
        <v>4564</v>
      </c>
      <c r="G309" s="157" t="s">
        <v>375</v>
      </c>
      <c r="H309" s="158">
        <v>27.096</v>
      </c>
      <c r="I309" s="159"/>
      <c r="J309" s="160">
        <f t="shared" si="80"/>
        <v>0</v>
      </c>
      <c r="K309" s="161"/>
      <c r="L309" s="162"/>
      <c r="M309" s="163" t="s">
        <v>1</v>
      </c>
      <c r="N309" s="164" t="s">
        <v>41</v>
      </c>
      <c r="P309" s="150">
        <f t="shared" si="81"/>
        <v>0</v>
      </c>
      <c r="Q309" s="150">
        <v>5.0000000000000001E-3</v>
      </c>
      <c r="R309" s="150">
        <f t="shared" si="82"/>
        <v>0.13548000000000002</v>
      </c>
      <c r="S309" s="150">
        <v>0</v>
      </c>
      <c r="T309" s="151">
        <f t="shared" si="83"/>
        <v>0</v>
      </c>
      <c r="AR309" s="152" t="s">
        <v>529</v>
      </c>
      <c r="AT309" s="152" t="s">
        <v>353</v>
      </c>
      <c r="AU309" s="152" t="s">
        <v>87</v>
      </c>
      <c r="AY309" s="13" t="s">
        <v>317</v>
      </c>
      <c r="BE309" s="153">
        <f t="shared" si="84"/>
        <v>0</v>
      </c>
      <c r="BF309" s="153">
        <f t="shared" si="85"/>
        <v>0</v>
      </c>
      <c r="BG309" s="153">
        <f t="shared" si="86"/>
        <v>0</v>
      </c>
      <c r="BH309" s="153">
        <f t="shared" si="87"/>
        <v>0</v>
      </c>
      <c r="BI309" s="153">
        <f t="shared" si="88"/>
        <v>0</v>
      </c>
      <c r="BJ309" s="13" t="s">
        <v>87</v>
      </c>
      <c r="BK309" s="153">
        <f t="shared" si="89"/>
        <v>0</v>
      </c>
      <c r="BL309" s="13" t="s">
        <v>372</v>
      </c>
      <c r="BM309" s="152" t="s">
        <v>4565</v>
      </c>
    </row>
    <row r="310" spans="2:65" s="1" customFormat="1" ht="16.5" customHeight="1">
      <c r="B310" s="139"/>
      <c r="C310" s="140" t="s">
        <v>2304</v>
      </c>
      <c r="D310" s="140" t="s">
        <v>319</v>
      </c>
      <c r="E310" s="141" t="s">
        <v>3212</v>
      </c>
      <c r="F310" s="142" t="s">
        <v>3213</v>
      </c>
      <c r="G310" s="143" t="s">
        <v>375</v>
      </c>
      <c r="H310" s="144">
        <v>1062.5999999999999</v>
      </c>
      <c r="I310" s="145"/>
      <c r="J310" s="146">
        <f t="shared" si="80"/>
        <v>0</v>
      </c>
      <c r="K310" s="147"/>
      <c r="L310" s="28"/>
      <c r="M310" s="148" t="s">
        <v>1</v>
      </c>
      <c r="N310" s="149" t="s">
        <v>41</v>
      </c>
      <c r="P310" s="150">
        <f t="shared" si="81"/>
        <v>0</v>
      </c>
      <c r="Q310" s="150">
        <v>0</v>
      </c>
      <c r="R310" s="150">
        <f t="shared" si="82"/>
        <v>0</v>
      </c>
      <c r="S310" s="150">
        <v>0</v>
      </c>
      <c r="T310" s="151">
        <f t="shared" si="83"/>
        <v>0</v>
      </c>
      <c r="AR310" s="152" t="s">
        <v>372</v>
      </c>
      <c r="AT310" s="152" t="s">
        <v>319</v>
      </c>
      <c r="AU310" s="152" t="s">
        <v>87</v>
      </c>
      <c r="AY310" s="13" t="s">
        <v>317</v>
      </c>
      <c r="BE310" s="153">
        <f t="shared" si="84"/>
        <v>0</v>
      </c>
      <c r="BF310" s="153">
        <f t="shared" si="85"/>
        <v>0</v>
      </c>
      <c r="BG310" s="153">
        <f t="shared" si="86"/>
        <v>0</v>
      </c>
      <c r="BH310" s="153">
        <f t="shared" si="87"/>
        <v>0</v>
      </c>
      <c r="BI310" s="153">
        <f t="shared" si="88"/>
        <v>0</v>
      </c>
      <c r="BJ310" s="13" t="s">
        <v>87</v>
      </c>
      <c r="BK310" s="153">
        <f t="shared" si="89"/>
        <v>0</v>
      </c>
      <c r="BL310" s="13" t="s">
        <v>372</v>
      </c>
      <c r="BM310" s="152" t="s">
        <v>4566</v>
      </c>
    </row>
    <row r="311" spans="2:65" s="1" customFormat="1" ht="16.5" customHeight="1">
      <c r="B311" s="139"/>
      <c r="C311" s="154" t="s">
        <v>2306</v>
      </c>
      <c r="D311" s="154" t="s">
        <v>353</v>
      </c>
      <c r="E311" s="155" t="s">
        <v>3215</v>
      </c>
      <c r="F311" s="156" t="s">
        <v>4567</v>
      </c>
      <c r="G311" s="157" t="s">
        <v>375</v>
      </c>
      <c r="H311" s="158">
        <v>1221.99</v>
      </c>
      <c r="I311" s="159"/>
      <c r="J311" s="160">
        <f t="shared" si="80"/>
        <v>0</v>
      </c>
      <c r="K311" s="161"/>
      <c r="L311" s="162"/>
      <c r="M311" s="163" t="s">
        <v>1</v>
      </c>
      <c r="N311" s="164" t="s">
        <v>41</v>
      </c>
      <c r="P311" s="150">
        <f t="shared" si="81"/>
        <v>0</v>
      </c>
      <c r="Q311" s="150">
        <v>1E-4</v>
      </c>
      <c r="R311" s="150">
        <f t="shared" si="82"/>
        <v>0.122199</v>
      </c>
      <c r="S311" s="150">
        <v>0</v>
      </c>
      <c r="T311" s="151">
        <f t="shared" si="83"/>
        <v>0</v>
      </c>
      <c r="AR311" s="152" t="s">
        <v>529</v>
      </c>
      <c r="AT311" s="152" t="s">
        <v>353</v>
      </c>
      <c r="AU311" s="152" t="s">
        <v>87</v>
      </c>
      <c r="AY311" s="13" t="s">
        <v>317</v>
      </c>
      <c r="BE311" s="153">
        <f t="shared" si="84"/>
        <v>0</v>
      </c>
      <c r="BF311" s="153">
        <f t="shared" si="85"/>
        <v>0</v>
      </c>
      <c r="BG311" s="153">
        <f t="shared" si="86"/>
        <v>0</v>
      </c>
      <c r="BH311" s="153">
        <f t="shared" si="87"/>
        <v>0</v>
      </c>
      <c r="BI311" s="153">
        <f t="shared" si="88"/>
        <v>0</v>
      </c>
      <c r="BJ311" s="13" t="s">
        <v>87</v>
      </c>
      <c r="BK311" s="153">
        <f t="shared" si="89"/>
        <v>0</v>
      </c>
      <c r="BL311" s="13" t="s">
        <v>372</v>
      </c>
      <c r="BM311" s="152" t="s">
        <v>4568</v>
      </c>
    </row>
    <row r="312" spans="2:65" s="1" customFormat="1" ht="24.15" customHeight="1">
      <c r="B312" s="139"/>
      <c r="C312" s="140" t="s">
        <v>2308</v>
      </c>
      <c r="D312" s="140" t="s">
        <v>319</v>
      </c>
      <c r="E312" s="141" t="s">
        <v>4569</v>
      </c>
      <c r="F312" s="142" t="s">
        <v>1774</v>
      </c>
      <c r="G312" s="143" t="s">
        <v>375</v>
      </c>
      <c r="H312" s="144">
        <v>329.7</v>
      </c>
      <c r="I312" s="145"/>
      <c r="J312" s="146">
        <f t="shared" si="80"/>
        <v>0</v>
      </c>
      <c r="K312" s="147"/>
      <c r="L312" s="28"/>
      <c r="M312" s="148" t="s">
        <v>1</v>
      </c>
      <c r="N312" s="149" t="s">
        <v>41</v>
      </c>
      <c r="P312" s="150">
        <f t="shared" si="81"/>
        <v>0</v>
      </c>
      <c r="Q312" s="150">
        <v>0</v>
      </c>
      <c r="R312" s="150">
        <f t="shared" si="82"/>
        <v>0</v>
      </c>
      <c r="S312" s="150">
        <v>0</v>
      </c>
      <c r="T312" s="151">
        <f t="shared" si="83"/>
        <v>0</v>
      </c>
      <c r="AR312" s="152" t="s">
        <v>372</v>
      </c>
      <c r="AT312" s="152" t="s">
        <v>319</v>
      </c>
      <c r="AU312" s="152" t="s">
        <v>87</v>
      </c>
      <c r="AY312" s="13" t="s">
        <v>317</v>
      </c>
      <c r="BE312" s="153">
        <f t="shared" si="84"/>
        <v>0</v>
      </c>
      <c r="BF312" s="153">
        <f t="shared" si="85"/>
        <v>0</v>
      </c>
      <c r="BG312" s="153">
        <f t="shared" si="86"/>
        <v>0</v>
      </c>
      <c r="BH312" s="153">
        <f t="shared" si="87"/>
        <v>0</v>
      </c>
      <c r="BI312" s="153">
        <f t="shared" si="88"/>
        <v>0</v>
      </c>
      <c r="BJ312" s="13" t="s">
        <v>87</v>
      </c>
      <c r="BK312" s="153">
        <f t="shared" si="89"/>
        <v>0</v>
      </c>
      <c r="BL312" s="13" t="s">
        <v>372</v>
      </c>
      <c r="BM312" s="152" t="s">
        <v>4570</v>
      </c>
    </row>
    <row r="313" spans="2:65" s="1" customFormat="1" ht="24.15" customHeight="1">
      <c r="B313" s="139"/>
      <c r="C313" s="154" t="s">
        <v>2310</v>
      </c>
      <c r="D313" s="154" t="s">
        <v>353</v>
      </c>
      <c r="E313" s="155" t="s">
        <v>4571</v>
      </c>
      <c r="F313" s="156" t="s">
        <v>4572</v>
      </c>
      <c r="G313" s="157" t="s">
        <v>375</v>
      </c>
      <c r="H313" s="158">
        <v>336.29399999999998</v>
      </c>
      <c r="I313" s="159"/>
      <c r="J313" s="160">
        <f t="shared" si="80"/>
        <v>0</v>
      </c>
      <c r="K313" s="161"/>
      <c r="L313" s="162"/>
      <c r="M313" s="163" t="s">
        <v>1</v>
      </c>
      <c r="N313" s="164" t="s">
        <v>41</v>
      </c>
      <c r="P313" s="150">
        <f t="shared" si="81"/>
        <v>0</v>
      </c>
      <c r="Q313" s="150">
        <v>1.56E-3</v>
      </c>
      <c r="R313" s="150">
        <f t="shared" si="82"/>
        <v>0.52461863999999991</v>
      </c>
      <c r="S313" s="150">
        <v>0</v>
      </c>
      <c r="T313" s="151">
        <f t="shared" si="83"/>
        <v>0</v>
      </c>
      <c r="AR313" s="152" t="s">
        <v>529</v>
      </c>
      <c r="AT313" s="152" t="s">
        <v>353</v>
      </c>
      <c r="AU313" s="152" t="s">
        <v>87</v>
      </c>
      <c r="AY313" s="13" t="s">
        <v>317</v>
      </c>
      <c r="BE313" s="153">
        <f t="shared" si="84"/>
        <v>0</v>
      </c>
      <c r="BF313" s="153">
        <f t="shared" si="85"/>
        <v>0</v>
      </c>
      <c r="BG313" s="153">
        <f t="shared" si="86"/>
        <v>0</v>
      </c>
      <c r="BH313" s="153">
        <f t="shared" si="87"/>
        <v>0</v>
      </c>
      <c r="BI313" s="153">
        <f t="shared" si="88"/>
        <v>0</v>
      </c>
      <c r="BJ313" s="13" t="s">
        <v>87</v>
      </c>
      <c r="BK313" s="153">
        <f t="shared" si="89"/>
        <v>0</v>
      </c>
      <c r="BL313" s="13" t="s">
        <v>372</v>
      </c>
      <c r="BM313" s="152" t="s">
        <v>4573</v>
      </c>
    </row>
    <row r="314" spans="2:65" s="1" customFormat="1" ht="24.15" customHeight="1">
      <c r="B314" s="139"/>
      <c r="C314" s="140" t="s">
        <v>2312</v>
      </c>
      <c r="D314" s="140" t="s">
        <v>319</v>
      </c>
      <c r="E314" s="141" t="s">
        <v>4574</v>
      </c>
      <c r="F314" s="142" t="s">
        <v>4575</v>
      </c>
      <c r="G314" s="143" t="s">
        <v>375</v>
      </c>
      <c r="H314" s="144">
        <v>1.8580000000000001</v>
      </c>
      <c r="I314" s="145"/>
      <c r="J314" s="146">
        <f t="shared" si="80"/>
        <v>0</v>
      </c>
      <c r="K314" s="147"/>
      <c r="L314" s="28"/>
      <c r="M314" s="148" t="s">
        <v>1</v>
      </c>
      <c r="N314" s="149" t="s">
        <v>41</v>
      </c>
      <c r="P314" s="150">
        <f t="shared" si="81"/>
        <v>0</v>
      </c>
      <c r="Q314" s="150">
        <v>0</v>
      </c>
      <c r="R314" s="150">
        <f t="shared" si="82"/>
        <v>0</v>
      </c>
      <c r="S314" s="150">
        <v>0</v>
      </c>
      <c r="T314" s="151">
        <f t="shared" si="83"/>
        <v>0</v>
      </c>
      <c r="AR314" s="152" t="s">
        <v>372</v>
      </c>
      <c r="AT314" s="152" t="s">
        <v>319</v>
      </c>
      <c r="AU314" s="152" t="s">
        <v>87</v>
      </c>
      <c r="AY314" s="13" t="s">
        <v>317</v>
      </c>
      <c r="BE314" s="153">
        <f t="shared" si="84"/>
        <v>0</v>
      </c>
      <c r="BF314" s="153">
        <f t="shared" si="85"/>
        <v>0</v>
      </c>
      <c r="BG314" s="153">
        <f t="shared" si="86"/>
        <v>0</v>
      </c>
      <c r="BH314" s="153">
        <f t="shared" si="87"/>
        <v>0</v>
      </c>
      <c r="BI314" s="153">
        <f t="shared" si="88"/>
        <v>0</v>
      </c>
      <c r="BJ314" s="13" t="s">
        <v>87</v>
      </c>
      <c r="BK314" s="153">
        <f t="shared" si="89"/>
        <v>0</v>
      </c>
      <c r="BL314" s="13" t="s">
        <v>372</v>
      </c>
      <c r="BM314" s="152" t="s">
        <v>4576</v>
      </c>
    </row>
    <row r="315" spans="2:65" s="1" customFormat="1" ht="16.5" customHeight="1">
      <c r="B315" s="139"/>
      <c r="C315" s="154" t="s">
        <v>3297</v>
      </c>
      <c r="D315" s="154" t="s">
        <v>353</v>
      </c>
      <c r="E315" s="155" t="s">
        <v>4577</v>
      </c>
      <c r="F315" s="156" t="s">
        <v>4578</v>
      </c>
      <c r="G315" s="157" t="s">
        <v>375</v>
      </c>
      <c r="H315" s="158">
        <v>1.895</v>
      </c>
      <c r="I315" s="159"/>
      <c r="J315" s="160">
        <f t="shared" si="80"/>
        <v>0</v>
      </c>
      <c r="K315" s="161"/>
      <c r="L315" s="162"/>
      <c r="M315" s="163" t="s">
        <v>1</v>
      </c>
      <c r="N315" s="164" t="s">
        <v>41</v>
      </c>
      <c r="P315" s="150">
        <f t="shared" si="81"/>
        <v>0</v>
      </c>
      <c r="Q315" s="150">
        <v>0</v>
      </c>
      <c r="R315" s="150">
        <f t="shared" si="82"/>
        <v>0</v>
      </c>
      <c r="S315" s="150">
        <v>0</v>
      </c>
      <c r="T315" s="151">
        <f t="shared" si="83"/>
        <v>0</v>
      </c>
      <c r="AR315" s="152" t="s">
        <v>529</v>
      </c>
      <c r="AT315" s="152" t="s">
        <v>353</v>
      </c>
      <c r="AU315" s="152" t="s">
        <v>87</v>
      </c>
      <c r="AY315" s="13" t="s">
        <v>317</v>
      </c>
      <c r="BE315" s="153">
        <f t="shared" si="84"/>
        <v>0</v>
      </c>
      <c r="BF315" s="153">
        <f t="shared" si="85"/>
        <v>0</v>
      </c>
      <c r="BG315" s="153">
        <f t="shared" si="86"/>
        <v>0</v>
      </c>
      <c r="BH315" s="153">
        <f t="shared" si="87"/>
        <v>0</v>
      </c>
      <c r="BI315" s="153">
        <f t="shared" si="88"/>
        <v>0</v>
      </c>
      <c r="BJ315" s="13" t="s">
        <v>87</v>
      </c>
      <c r="BK315" s="153">
        <f t="shared" si="89"/>
        <v>0</v>
      </c>
      <c r="BL315" s="13" t="s">
        <v>372</v>
      </c>
      <c r="BM315" s="152" t="s">
        <v>4579</v>
      </c>
    </row>
    <row r="316" spans="2:65" s="1" customFormat="1" ht="24.15" customHeight="1">
      <c r="B316" s="139"/>
      <c r="C316" s="140" t="s">
        <v>3301</v>
      </c>
      <c r="D316" s="140" t="s">
        <v>319</v>
      </c>
      <c r="E316" s="141" t="s">
        <v>3230</v>
      </c>
      <c r="F316" s="142" t="s">
        <v>4580</v>
      </c>
      <c r="G316" s="143" t="s">
        <v>375</v>
      </c>
      <c r="H316" s="144">
        <v>253.88800000000001</v>
      </c>
      <c r="I316" s="145"/>
      <c r="J316" s="146">
        <f t="shared" si="80"/>
        <v>0</v>
      </c>
      <c r="K316" s="147"/>
      <c r="L316" s="28"/>
      <c r="M316" s="148" t="s">
        <v>1</v>
      </c>
      <c r="N316" s="149" t="s">
        <v>41</v>
      </c>
      <c r="P316" s="150">
        <f t="shared" si="81"/>
        <v>0</v>
      </c>
      <c r="Q316" s="150">
        <v>3.5000000000000001E-3</v>
      </c>
      <c r="R316" s="150">
        <f t="shared" si="82"/>
        <v>0.88860800000000006</v>
      </c>
      <c r="S316" s="150">
        <v>0</v>
      </c>
      <c r="T316" s="151">
        <f t="shared" si="83"/>
        <v>0</v>
      </c>
      <c r="AR316" s="152" t="s">
        <v>372</v>
      </c>
      <c r="AT316" s="152" t="s">
        <v>319</v>
      </c>
      <c r="AU316" s="152" t="s">
        <v>87</v>
      </c>
      <c r="AY316" s="13" t="s">
        <v>317</v>
      </c>
      <c r="BE316" s="153">
        <f t="shared" si="84"/>
        <v>0</v>
      </c>
      <c r="BF316" s="153">
        <f t="shared" si="85"/>
        <v>0</v>
      </c>
      <c r="BG316" s="153">
        <f t="shared" si="86"/>
        <v>0</v>
      </c>
      <c r="BH316" s="153">
        <f t="shared" si="87"/>
        <v>0</v>
      </c>
      <c r="BI316" s="153">
        <f t="shared" si="88"/>
        <v>0</v>
      </c>
      <c r="BJ316" s="13" t="s">
        <v>87</v>
      </c>
      <c r="BK316" s="153">
        <f t="shared" si="89"/>
        <v>0</v>
      </c>
      <c r="BL316" s="13" t="s">
        <v>372</v>
      </c>
      <c r="BM316" s="152" t="s">
        <v>4581</v>
      </c>
    </row>
    <row r="317" spans="2:65" s="1" customFormat="1" ht="24.15" customHeight="1">
      <c r="B317" s="139"/>
      <c r="C317" s="154" t="s">
        <v>3305</v>
      </c>
      <c r="D317" s="154" t="s">
        <v>353</v>
      </c>
      <c r="E317" s="155" t="s">
        <v>4582</v>
      </c>
      <c r="F317" s="156" t="s">
        <v>4583</v>
      </c>
      <c r="G317" s="157" t="s">
        <v>375</v>
      </c>
      <c r="H317" s="158">
        <v>258.96600000000001</v>
      </c>
      <c r="I317" s="159"/>
      <c r="J317" s="160">
        <f t="shared" si="80"/>
        <v>0</v>
      </c>
      <c r="K317" s="161"/>
      <c r="L317" s="162"/>
      <c r="M317" s="163" t="s">
        <v>1</v>
      </c>
      <c r="N317" s="164" t="s">
        <v>41</v>
      </c>
      <c r="P317" s="150">
        <f t="shared" si="81"/>
        <v>0</v>
      </c>
      <c r="Q317" s="150">
        <v>5.5500000000000002E-3</v>
      </c>
      <c r="R317" s="150">
        <f t="shared" si="82"/>
        <v>1.4372613000000001</v>
      </c>
      <c r="S317" s="150">
        <v>0</v>
      </c>
      <c r="T317" s="151">
        <f t="shared" si="83"/>
        <v>0</v>
      </c>
      <c r="AR317" s="152" t="s">
        <v>529</v>
      </c>
      <c r="AT317" s="152" t="s">
        <v>353</v>
      </c>
      <c r="AU317" s="152" t="s">
        <v>87</v>
      </c>
      <c r="AY317" s="13" t="s">
        <v>317</v>
      </c>
      <c r="BE317" s="153">
        <f t="shared" si="84"/>
        <v>0</v>
      </c>
      <c r="BF317" s="153">
        <f t="shared" si="85"/>
        <v>0</v>
      </c>
      <c r="BG317" s="153">
        <f t="shared" si="86"/>
        <v>0</v>
      </c>
      <c r="BH317" s="153">
        <f t="shared" si="87"/>
        <v>0</v>
      </c>
      <c r="BI317" s="153">
        <f t="shared" si="88"/>
        <v>0</v>
      </c>
      <c r="BJ317" s="13" t="s">
        <v>87</v>
      </c>
      <c r="BK317" s="153">
        <f t="shared" si="89"/>
        <v>0</v>
      </c>
      <c r="BL317" s="13" t="s">
        <v>372</v>
      </c>
      <c r="BM317" s="152" t="s">
        <v>4584</v>
      </c>
    </row>
    <row r="318" spans="2:65" s="1" customFormat="1" ht="24.15" customHeight="1">
      <c r="B318" s="139"/>
      <c r="C318" s="140" t="s">
        <v>3309</v>
      </c>
      <c r="D318" s="140" t="s">
        <v>319</v>
      </c>
      <c r="E318" s="141" t="s">
        <v>4585</v>
      </c>
      <c r="F318" s="142" t="s">
        <v>4586</v>
      </c>
      <c r="G318" s="143" t="s">
        <v>375</v>
      </c>
      <c r="H318" s="144">
        <v>798</v>
      </c>
      <c r="I318" s="145"/>
      <c r="J318" s="146">
        <f t="shared" si="80"/>
        <v>0</v>
      </c>
      <c r="K318" s="147"/>
      <c r="L318" s="28"/>
      <c r="M318" s="148" t="s">
        <v>1</v>
      </c>
      <c r="N318" s="149" t="s">
        <v>41</v>
      </c>
      <c r="P318" s="150">
        <f t="shared" si="81"/>
        <v>0</v>
      </c>
      <c r="Q318" s="150">
        <v>0</v>
      </c>
      <c r="R318" s="150">
        <f t="shared" si="82"/>
        <v>0</v>
      </c>
      <c r="S318" s="150">
        <v>0</v>
      </c>
      <c r="T318" s="151">
        <f t="shared" si="83"/>
        <v>0</v>
      </c>
      <c r="AR318" s="152" t="s">
        <v>372</v>
      </c>
      <c r="AT318" s="152" t="s">
        <v>319</v>
      </c>
      <c r="AU318" s="152" t="s">
        <v>87</v>
      </c>
      <c r="AY318" s="13" t="s">
        <v>317</v>
      </c>
      <c r="BE318" s="153">
        <f t="shared" si="84"/>
        <v>0</v>
      </c>
      <c r="BF318" s="153">
        <f t="shared" si="85"/>
        <v>0</v>
      </c>
      <c r="BG318" s="153">
        <f t="shared" si="86"/>
        <v>0</v>
      </c>
      <c r="BH318" s="153">
        <f t="shared" si="87"/>
        <v>0</v>
      </c>
      <c r="BI318" s="153">
        <f t="shared" si="88"/>
        <v>0</v>
      </c>
      <c r="BJ318" s="13" t="s">
        <v>87</v>
      </c>
      <c r="BK318" s="153">
        <f t="shared" si="89"/>
        <v>0</v>
      </c>
      <c r="BL318" s="13" t="s">
        <v>372</v>
      </c>
      <c r="BM318" s="152" t="s">
        <v>4587</v>
      </c>
    </row>
    <row r="319" spans="2:65" s="1" customFormat="1" ht="24.15" customHeight="1">
      <c r="B319" s="139"/>
      <c r="C319" s="154" t="s">
        <v>3313</v>
      </c>
      <c r="D319" s="154" t="s">
        <v>353</v>
      </c>
      <c r="E319" s="155" t="s">
        <v>4588</v>
      </c>
      <c r="F319" s="156" t="s">
        <v>4589</v>
      </c>
      <c r="G319" s="157" t="s">
        <v>375</v>
      </c>
      <c r="H319" s="158">
        <v>387.6</v>
      </c>
      <c r="I319" s="159"/>
      <c r="J319" s="160">
        <f t="shared" si="80"/>
        <v>0</v>
      </c>
      <c r="K319" s="161"/>
      <c r="L319" s="162"/>
      <c r="M319" s="163" t="s">
        <v>1</v>
      </c>
      <c r="N319" s="164" t="s">
        <v>41</v>
      </c>
      <c r="P319" s="150">
        <f t="shared" si="81"/>
        <v>0</v>
      </c>
      <c r="Q319" s="150">
        <v>3.5999999999999999E-3</v>
      </c>
      <c r="R319" s="150">
        <f t="shared" si="82"/>
        <v>1.3953599999999999</v>
      </c>
      <c r="S319" s="150">
        <v>0</v>
      </c>
      <c r="T319" s="151">
        <f t="shared" si="83"/>
        <v>0</v>
      </c>
      <c r="AR319" s="152" t="s">
        <v>529</v>
      </c>
      <c r="AT319" s="152" t="s">
        <v>353</v>
      </c>
      <c r="AU319" s="152" t="s">
        <v>87</v>
      </c>
      <c r="AY319" s="13" t="s">
        <v>317</v>
      </c>
      <c r="BE319" s="153">
        <f t="shared" si="84"/>
        <v>0</v>
      </c>
      <c r="BF319" s="153">
        <f t="shared" si="85"/>
        <v>0</v>
      </c>
      <c r="BG319" s="153">
        <f t="shared" si="86"/>
        <v>0</v>
      </c>
      <c r="BH319" s="153">
        <f t="shared" si="87"/>
        <v>0</v>
      </c>
      <c r="BI319" s="153">
        <f t="shared" si="88"/>
        <v>0</v>
      </c>
      <c r="BJ319" s="13" t="s">
        <v>87</v>
      </c>
      <c r="BK319" s="153">
        <f t="shared" si="89"/>
        <v>0</v>
      </c>
      <c r="BL319" s="13" t="s">
        <v>372</v>
      </c>
      <c r="BM319" s="152" t="s">
        <v>4590</v>
      </c>
    </row>
    <row r="320" spans="2:65" s="1" customFormat="1" ht="24.15" customHeight="1">
      <c r="B320" s="139"/>
      <c r="C320" s="154" t="s">
        <v>3317</v>
      </c>
      <c r="D320" s="154" t="s">
        <v>353</v>
      </c>
      <c r="E320" s="155" t="s">
        <v>4591</v>
      </c>
      <c r="F320" s="156" t="s">
        <v>4592</v>
      </c>
      <c r="G320" s="157" t="s">
        <v>375</v>
      </c>
      <c r="H320" s="158">
        <v>775.2</v>
      </c>
      <c r="I320" s="159"/>
      <c r="J320" s="160">
        <f t="shared" si="80"/>
        <v>0</v>
      </c>
      <c r="K320" s="161"/>
      <c r="L320" s="162"/>
      <c r="M320" s="163" t="s">
        <v>1</v>
      </c>
      <c r="N320" s="164" t="s">
        <v>41</v>
      </c>
      <c r="P320" s="150">
        <f t="shared" si="81"/>
        <v>0</v>
      </c>
      <c r="Q320" s="150">
        <v>3.0000000000000001E-3</v>
      </c>
      <c r="R320" s="150">
        <f t="shared" si="82"/>
        <v>2.3256000000000001</v>
      </c>
      <c r="S320" s="150">
        <v>0</v>
      </c>
      <c r="T320" s="151">
        <f t="shared" si="83"/>
        <v>0</v>
      </c>
      <c r="AR320" s="152" t="s">
        <v>529</v>
      </c>
      <c r="AT320" s="152" t="s">
        <v>353</v>
      </c>
      <c r="AU320" s="152" t="s">
        <v>87</v>
      </c>
      <c r="AY320" s="13" t="s">
        <v>317</v>
      </c>
      <c r="BE320" s="153">
        <f t="shared" si="84"/>
        <v>0</v>
      </c>
      <c r="BF320" s="153">
        <f t="shared" si="85"/>
        <v>0</v>
      </c>
      <c r="BG320" s="153">
        <f t="shared" si="86"/>
        <v>0</v>
      </c>
      <c r="BH320" s="153">
        <f t="shared" si="87"/>
        <v>0</v>
      </c>
      <c r="BI320" s="153">
        <f t="shared" si="88"/>
        <v>0</v>
      </c>
      <c r="BJ320" s="13" t="s">
        <v>87</v>
      </c>
      <c r="BK320" s="153">
        <f t="shared" si="89"/>
        <v>0</v>
      </c>
      <c r="BL320" s="13" t="s">
        <v>372</v>
      </c>
      <c r="BM320" s="152" t="s">
        <v>4593</v>
      </c>
    </row>
    <row r="321" spans="2:65" s="1" customFormat="1" ht="24.15" customHeight="1">
      <c r="B321" s="139"/>
      <c r="C321" s="154" t="s">
        <v>3321</v>
      </c>
      <c r="D321" s="154" t="s">
        <v>353</v>
      </c>
      <c r="E321" s="155" t="s">
        <v>4594</v>
      </c>
      <c r="F321" s="156" t="s">
        <v>4595</v>
      </c>
      <c r="G321" s="157" t="s">
        <v>375</v>
      </c>
      <c r="H321" s="158">
        <v>387.6</v>
      </c>
      <c r="I321" s="159"/>
      <c r="J321" s="160">
        <f t="shared" si="80"/>
        <v>0</v>
      </c>
      <c r="K321" s="161"/>
      <c r="L321" s="162"/>
      <c r="M321" s="163" t="s">
        <v>1</v>
      </c>
      <c r="N321" s="164" t="s">
        <v>41</v>
      </c>
      <c r="P321" s="150">
        <f t="shared" si="81"/>
        <v>0</v>
      </c>
      <c r="Q321" s="150">
        <v>4.1999999999999997E-3</v>
      </c>
      <c r="R321" s="150">
        <f t="shared" si="82"/>
        <v>1.62792</v>
      </c>
      <c r="S321" s="150">
        <v>0</v>
      </c>
      <c r="T321" s="151">
        <f t="shared" si="83"/>
        <v>0</v>
      </c>
      <c r="AR321" s="152" t="s">
        <v>529</v>
      </c>
      <c r="AT321" s="152" t="s">
        <v>353</v>
      </c>
      <c r="AU321" s="152" t="s">
        <v>87</v>
      </c>
      <c r="AY321" s="13" t="s">
        <v>317</v>
      </c>
      <c r="BE321" s="153">
        <f t="shared" si="84"/>
        <v>0</v>
      </c>
      <c r="BF321" s="153">
        <f t="shared" si="85"/>
        <v>0</v>
      </c>
      <c r="BG321" s="153">
        <f t="shared" si="86"/>
        <v>0</v>
      </c>
      <c r="BH321" s="153">
        <f t="shared" si="87"/>
        <v>0</v>
      </c>
      <c r="BI321" s="153">
        <f t="shared" si="88"/>
        <v>0</v>
      </c>
      <c r="BJ321" s="13" t="s">
        <v>87</v>
      </c>
      <c r="BK321" s="153">
        <f t="shared" si="89"/>
        <v>0</v>
      </c>
      <c r="BL321" s="13" t="s">
        <v>372</v>
      </c>
      <c r="BM321" s="152" t="s">
        <v>4596</v>
      </c>
    </row>
    <row r="322" spans="2:65" s="1" customFormat="1" ht="24.15" customHeight="1">
      <c r="B322" s="139"/>
      <c r="C322" s="140" t="s">
        <v>3325</v>
      </c>
      <c r="D322" s="140" t="s">
        <v>319</v>
      </c>
      <c r="E322" s="141" t="s">
        <v>4597</v>
      </c>
      <c r="F322" s="142" t="s">
        <v>4598</v>
      </c>
      <c r="G322" s="143" t="s">
        <v>375</v>
      </c>
      <c r="H322" s="144">
        <v>6.0380000000000003</v>
      </c>
      <c r="I322" s="145"/>
      <c r="J322" s="146">
        <f t="shared" si="80"/>
        <v>0</v>
      </c>
      <c r="K322" s="147"/>
      <c r="L322" s="28"/>
      <c r="M322" s="148" t="s">
        <v>1</v>
      </c>
      <c r="N322" s="149" t="s">
        <v>41</v>
      </c>
      <c r="P322" s="150">
        <f t="shared" si="81"/>
        <v>0</v>
      </c>
      <c r="Q322" s="150">
        <v>4.0000000000000001E-3</v>
      </c>
      <c r="R322" s="150">
        <f t="shared" si="82"/>
        <v>2.4152E-2</v>
      </c>
      <c r="S322" s="150">
        <v>0</v>
      </c>
      <c r="T322" s="151">
        <f t="shared" si="83"/>
        <v>0</v>
      </c>
      <c r="AR322" s="152" t="s">
        <v>372</v>
      </c>
      <c r="AT322" s="152" t="s">
        <v>319</v>
      </c>
      <c r="AU322" s="152" t="s">
        <v>87</v>
      </c>
      <c r="AY322" s="13" t="s">
        <v>317</v>
      </c>
      <c r="BE322" s="153">
        <f t="shared" si="84"/>
        <v>0</v>
      </c>
      <c r="BF322" s="153">
        <f t="shared" si="85"/>
        <v>0</v>
      </c>
      <c r="BG322" s="153">
        <f t="shared" si="86"/>
        <v>0</v>
      </c>
      <c r="BH322" s="153">
        <f t="shared" si="87"/>
        <v>0</v>
      </c>
      <c r="BI322" s="153">
        <f t="shared" si="88"/>
        <v>0</v>
      </c>
      <c r="BJ322" s="13" t="s">
        <v>87</v>
      </c>
      <c r="BK322" s="153">
        <f t="shared" si="89"/>
        <v>0</v>
      </c>
      <c r="BL322" s="13" t="s">
        <v>372</v>
      </c>
      <c r="BM322" s="152" t="s">
        <v>4599</v>
      </c>
    </row>
    <row r="323" spans="2:65" s="1" customFormat="1" ht="24.15" customHeight="1">
      <c r="B323" s="139"/>
      <c r="C323" s="154" t="s">
        <v>3328</v>
      </c>
      <c r="D323" s="154" t="s">
        <v>353</v>
      </c>
      <c r="E323" s="155" t="s">
        <v>4600</v>
      </c>
      <c r="F323" s="156" t="s">
        <v>4601</v>
      </c>
      <c r="G323" s="157" t="s">
        <v>375</v>
      </c>
      <c r="H323" s="158">
        <v>6.1589999999999998</v>
      </c>
      <c r="I323" s="159"/>
      <c r="J323" s="160">
        <f t="shared" si="80"/>
        <v>0</v>
      </c>
      <c r="K323" s="161"/>
      <c r="L323" s="162"/>
      <c r="M323" s="163" t="s">
        <v>1</v>
      </c>
      <c r="N323" s="164" t="s">
        <v>41</v>
      </c>
      <c r="P323" s="150">
        <f t="shared" si="81"/>
        <v>0</v>
      </c>
      <c r="Q323" s="150">
        <v>1.4999999999999999E-2</v>
      </c>
      <c r="R323" s="150">
        <f t="shared" si="82"/>
        <v>9.2384999999999995E-2</v>
      </c>
      <c r="S323" s="150">
        <v>0</v>
      </c>
      <c r="T323" s="151">
        <f t="shared" si="83"/>
        <v>0</v>
      </c>
      <c r="AR323" s="152" t="s">
        <v>529</v>
      </c>
      <c r="AT323" s="152" t="s">
        <v>353</v>
      </c>
      <c r="AU323" s="152" t="s">
        <v>87</v>
      </c>
      <c r="AY323" s="13" t="s">
        <v>317</v>
      </c>
      <c r="BE323" s="153">
        <f t="shared" si="84"/>
        <v>0</v>
      </c>
      <c r="BF323" s="153">
        <f t="shared" si="85"/>
        <v>0</v>
      </c>
      <c r="BG323" s="153">
        <f t="shared" si="86"/>
        <v>0</v>
      </c>
      <c r="BH323" s="153">
        <f t="shared" si="87"/>
        <v>0</v>
      </c>
      <c r="BI323" s="153">
        <f t="shared" si="88"/>
        <v>0</v>
      </c>
      <c r="BJ323" s="13" t="s">
        <v>87</v>
      </c>
      <c r="BK323" s="153">
        <f t="shared" si="89"/>
        <v>0</v>
      </c>
      <c r="BL323" s="13" t="s">
        <v>372</v>
      </c>
      <c r="BM323" s="152" t="s">
        <v>4602</v>
      </c>
    </row>
    <row r="324" spans="2:65" s="1" customFormat="1" ht="21.75" customHeight="1">
      <c r="B324" s="139"/>
      <c r="C324" s="140" t="s">
        <v>3332</v>
      </c>
      <c r="D324" s="140" t="s">
        <v>319</v>
      </c>
      <c r="E324" s="141" t="s">
        <v>4603</v>
      </c>
      <c r="F324" s="142" t="s">
        <v>4604</v>
      </c>
      <c r="G324" s="143" t="s">
        <v>375</v>
      </c>
      <c r="H324" s="144">
        <v>12.074999999999999</v>
      </c>
      <c r="I324" s="145"/>
      <c r="J324" s="146">
        <f t="shared" si="80"/>
        <v>0</v>
      </c>
      <c r="K324" s="147"/>
      <c r="L324" s="28"/>
      <c r="M324" s="148" t="s">
        <v>1</v>
      </c>
      <c r="N324" s="149" t="s">
        <v>41</v>
      </c>
      <c r="P324" s="150">
        <f t="shared" si="81"/>
        <v>0</v>
      </c>
      <c r="Q324" s="150">
        <v>4.0000000000000001E-3</v>
      </c>
      <c r="R324" s="150">
        <f t="shared" si="82"/>
        <v>4.8299999999999996E-2</v>
      </c>
      <c r="S324" s="150">
        <v>0</v>
      </c>
      <c r="T324" s="151">
        <f t="shared" si="83"/>
        <v>0</v>
      </c>
      <c r="AR324" s="152" t="s">
        <v>372</v>
      </c>
      <c r="AT324" s="152" t="s">
        <v>319</v>
      </c>
      <c r="AU324" s="152" t="s">
        <v>87</v>
      </c>
      <c r="AY324" s="13" t="s">
        <v>317</v>
      </c>
      <c r="BE324" s="153">
        <f t="shared" si="84"/>
        <v>0</v>
      </c>
      <c r="BF324" s="153">
        <f t="shared" si="85"/>
        <v>0</v>
      </c>
      <c r="BG324" s="153">
        <f t="shared" si="86"/>
        <v>0</v>
      </c>
      <c r="BH324" s="153">
        <f t="shared" si="87"/>
        <v>0</v>
      </c>
      <c r="BI324" s="153">
        <f t="shared" si="88"/>
        <v>0</v>
      </c>
      <c r="BJ324" s="13" t="s">
        <v>87</v>
      </c>
      <c r="BK324" s="153">
        <f t="shared" si="89"/>
        <v>0</v>
      </c>
      <c r="BL324" s="13" t="s">
        <v>372</v>
      </c>
      <c r="BM324" s="152" t="s">
        <v>4605</v>
      </c>
    </row>
    <row r="325" spans="2:65" s="1" customFormat="1" ht="24.15" customHeight="1">
      <c r="B325" s="139"/>
      <c r="C325" s="154" t="s">
        <v>3336</v>
      </c>
      <c r="D325" s="154" t="s">
        <v>353</v>
      </c>
      <c r="E325" s="155" t="s">
        <v>2976</v>
      </c>
      <c r="F325" s="156" t="s">
        <v>2977</v>
      </c>
      <c r="G325" s="157" t="s">
        <v>375</v>
      </c>
      <c r="H325" s="158">
        <v>12.317</v>
      </c>
      <c r="I325" s="159"/>
      <c r="J325" s="160">
        <f t="shared" si="80"/>
        <v>0</v>
      </c>
      <c r="K325" s="161"/>
      <c r="L325" s="162"/>
      <c r="M325" s="163" t="s">
        <v>1</v>
      </c>
      <c r="N325" s="164" t="s">
        <v>41</v>
      </c>
      <c r="P325" s="150">
        <f t="shared" si="81"/>
        <v>0</v>
      </c>
      <c r="Q325" s="150">
        <v>1.5E-3</v>
      </c>
      <c r="R325" s="150">
        <f t="shared" si="82"/>
        <v>1.8475500000000002E-2</v>
      </c>
      <c r="S325" s="150">
        <v>0</v>
      </c>
      <c r="T325" s="151">
        <f t="shared" si="83"/>
        <v>0</v>
      </c>
      <c r="AR325" s="152" t="s">
        <v>529</v>
      </c>
      <c r="AT325" s="152" t="s">
        <v>353</v>
      </c>
      <c r="AU325" s="152" t="s">
        <v>87</v>
      </c>
      <c r="AY325" s="13" t="s">
        <v>317</v>
      </c>
      <c r="BE325" s="153">
        <f t="shared" si="84"/>
        <v>0</v>
      </c>
      <c r="BF325" s="153">
        <f t="shared" si="85"/>
        <v>0</v>
      </c>
      <c r="BG325" s="153">
        <f t="shared" si="86"/>
        <v>0</v>
      </c>
      <c r="BH325" s="153">
        <f t="shared" si="87"/>
        <v>0</v>
      </c>
      <c r="BI325" s="153">
        <f t="shared" si="88"/>
        <v>0</v>
      </c>
      <c r="BJ325" s="13" t="s">
        <v>87</v>
      </c>
      <c r="BK325" s="153">
        <f t="shared" si="89"/>
        <v>0</v>
      </c>
      <c r="BL325" s="13" t="s">
        <v>372</v>
      </c>
      <c r="BM325" s="152" t="s">
        <v>4606</v>
      </c>
    </row>
    <row r="326" spans="2:65" s="1" customFormat="1" ht="24.15" customHeight="1">
      <c r="B326" s="139"/>
      <c r="C326" s="140" t="s">
        <v>3338</v>
      </c>
      <c r="D326" s="140" t="s">
        <v>319</v>
      </c>
      <c r="E326" s="141" t="s">
        <v>2406</v>
      </c>
      <c r="F326" s="142" t="s">
        <v>2407</v>
      </c>
      <c r="G326" s="143" t="s">
        <v>652</v>
      </c>
      <c r="H326" s="176"/>
      <c r="I326" s="145"/>
      <c r="J326" s="146">
        <f t="shared" si="80"/>
        <v>0</v>
      </c>
      <c r="K326" s="147"/>
      <c r="L326" s="28"/>
      <c r="M326" s="148" t="s">
        <v>1</v>
      </c>
      <c r="N326" s="149" t="s">
        <v>41</v>
      </c>
      <c r="P326" s="150">
        <f t="shared" si="81"/>
        <v>0</v>
      </c>
      <c r="Q326" s="150">
        <v>0</v>
      </c>
      <c r="R326" s="150">
        <f t="shared" si="82"/>
        <v>0</v>
      </c>
      <c r="S326" s="150">
        <v>0</v>
      </c>
      <c r="T326" s="151">
        <f t="shared" si="83"/>
        <v>0</v>
      </c>
      <c r="AR326" s="152" t="s">
        <v>372</v>
      </c>
      <c r="AT326" s="152" t="s">
        <v>319</v>
      </c>
      <c r="AU326" s="152" t="s">
        <v>87</v>
      </c>
      <c r="AY326" s="13" t="s">
        <v>317</v>
      </c>
      <c r="BE326" s="153">
        <f t="shared" si="84"/>
        <v>0</v>
      </c>
      <c r="BF326" s="153">
        <f t="shared" si="85"/>
        <v>0</v>
      </c>
      <c r="BG326" s="153">
        <f t="shared" si="86"/>
        <v>0</v>
      </c>
      <c r="BH326" s="153">
        <f t="shared" si="87"/>
        <v>0</v>
      </c>
      <c r="BI326" s="153">
        <f t="shared" si="88"/>
        <v>0</v>
      </c>
      <c r="BJ326" s="13" t="s">
        <v>87</v>
      </c>
      <c r="BK326" s="153">
        <f t="shared" si="89"/>
        <v>0</v>
      </c>
      <c r="BL326" s="13" t="s">
        <v>372</v>
      </c>
      <c r="BM326" s="152" t="s">
        <v>4607</v>
      </c>
    </row>
    <row r="327" spans="2:65" s="11" customFormat="1" ht="22.8" customHeight="1">
      <c r="B327" s="127"/>
      <c r="D327" s="128" t="s">
        <v>74</v>
      </c>
      <c r="E327" s="137" t="s">
        <v>617</v>
      </c>
      <c r="F327" s="137" t="s">
        <v>3253</v>
      </c>
      <c r="I327" s="130"/>
      <c r="J327" s="138">
        <f>BK327</f>
        <v>0</v>
      </c>
      <c r="L327" s="127"/>
      <c r="M327" s="132"/>
      <c r="P327" s="133">
        <f>SUM(P328:P335)</f>
        <v>0</v>
      </c>
      <c r="R327" s="133">
        <f>SUM(R328:R335)</f>
        <v>1.1393565541399999</v>
      </c>
      <c r="T327" s="134">
        <f>SUM(T328:T335)</f>
        <v>0</v>
      </c>
      <c r="AR327" s="128" t="s">
        <v>87</v>
      </c>
      <c r="AT327" s="135" t="s">
        <v>74</v>
      </c>
      <c r="AU327" s="135" t="s">
        <v>82</v>
      </c>
      <c r="AY327" s="128" t="s">
        <v>317</v>
      </c>
      <c r="BK327" s="136">
        <f>SUM(BK328:BK335)</f>
        <v>0</v>
      </c>
    </row>
    <row r="328" spans="2:65" s="1" customFormat="1" ht="24.15" customHeight="1">
      <c r="B328" s="139"/>
      <c r="C328" s="140" t="s">
        <v>3340</v>
      </c>
      <c r="D328" s="140" t="s">
        <v>319</v>
      </c>
      <c r="E328" s="141" t="s">
        <v>4608</v>
      </c>
      <c r="F328" s="142" t="s">
        <v>4609</v>
      </c>
      <c r="G328" s="143" t="s">
        <v>452</v>
      </c>
      <c r="H328" s="144">
        <v>44</v>
      </c>
      <c r="I328" s="145"/>
      <c r="J328" s="146">
        <f t="shared" ref="J328:J335" si="90">ROUND(I328*H328,2)</f>
        <v>0</v>
      </c>
      <c r="K328" s="147"/>
      <c r="L328" s="28"/>
      <c r="M328" s="148" t="s">
        <v>1</v>
      </c>
      <c r="N328" s="149" t="s">
        <v>41</v>
      </c>
      <c r="P328" s="150">
        <f t="shared" ref="P328:P335" si="91">O328*H328</f>
        <v>0</v>
      </c>
      <c r="Q328" s="150">
        <v>2.5999999999999998E-4</v>
      </c>
      <c r="R328" s="150">
        <f t="shared" ref="R328:R335" si="92">Q328*H328</f>
        <v>1.1439999999999999E-2</v>
      </c>
      <c r="S328" s="150">
        <v>0</v>
      </c>
      <c r="T328" s="151">
        <f t="shared" ref="T328:T335" si="93">S328*H328</f>
        <v>0</v>
      </c>
      <c r="AR328" s="152" t="s">
        <v>372</v>
      </c>
      <c r="AT328" s="152" t="s">
        <v>319</v>
      </c>
      <c r="AU328" s="152" t="s">
        <v>87</v>
      </c>
      <c r="AY328" s="13" t="s">
        <v>317</v>
      </c>
      <c r="BE328" s="153">
        <f t="shared" ref="BE328:BE335" si="94">IF(N328="základná",J328,0)</f>
        <v>0</v>
      </c>
      <c r="BF328" s="153">
        <f t="shared" ref="BF328:BF335" si="95">IF(N328="znížená",J328,0)</f>
        <v>0</v>
      </c>
      <c r="BG328" s="153">
        <f t="shared" ref="BG328:BG335" si="96">IF(N328="zákl. prenesená",J328,0)</f>
        <v>0</v>
      </c>
      <c r="BH328" s="153">
        <f t="shared" ref="BH328:BH335" si="97">IF(N328="zníž. prenesená",J328,0)</f>
        <v>0</v>
      </c>
      <c r="BI328" s="153">
        <f t="shared" ref="BI328:BI335" si="98">IF(N328="nulová",J328,0)</f>
        <v>0</v>
      </c>
      <c r="BJ328" s="13" t="s">
        <v>87</v>
      </c>
      <c r="BK328" s="153">
        <f t="shared" ref="BK328:BK335" si="99">ROUND(I328*H328,2)</f>
        <v>0</v>
      </c>
      <c r="BL328" s="13" t="s">
        <v>372</v>
      </c>
      <c r="BM328" s="152" t="s">
        <v>4610</v>
      </c>
    </row>
    <row r="329" spans="2:65" s="1" customFormat="1" ht="24.15" customHeight="1">
      <c r="B329" s="139"/>
      <c r="C329" s="154" t="s">
        <v>3344</v>
      </c>
      <c r="D329" s="154" t="s">
        <v>353</v>
      </c>
      <c r="E329" s="155" t="s">
        <v>4611</v>
      </c>
      <c r="F329" s="156" t="s">
        <v>3346</v>
      </c>
      <c r="G329" s="157" t="s">
        <v>322</v>
      </c>
      <c r="H329" s="158">
        <v>0.121</v>
      </c>
      <c r="I329" s="159"/>
      <c r="J329" s="160">
        <f t="shared" si="90"/>
        <v>0</v>
      </c>
      <c r="K329" s="161"/>
      <c r="L329" s="162"/>
      <c r="M329" s="163" t="s">
        <v>1</v>
      </c>
      <c r="N329" s="164" t="s">
        <v>41</v>
      </c>
      <c r="P329" s="150">
        <f t="shared" si="91"/>
        <v>0</v>
      </c>
      <c r="Q329" s="150">
        <v>0.55000000000000004</v>
      </c>
      <c r="R329" s="150">
        <f t="shared" si="92"/>
        <v>6.6549999999999998E-2</v>
      </c>
      <c r="S329" s="150">
        <v>0</v>
      </c>
      <c r="T329" s="151">
        <f t="shared" si="93"/>
        <v>0</v>
      </c>
      <c r="AR329" s="152" t="s">
        <v>529</v>
      </c>
      <c r="AT329" s="152" t="s">
        <v>353</v>
      </c>
      <c r="AU329" s="152" t="s">
        <v>87</v>
      </c>
      <c r="AY329" s="13" t="s">
        <v>317</v>
      </c>
      <c r="BE329" s="153">
        <f t="shared" si="94"/>
        <v>0</v>
      </c>
      <c r="BF329" s="153">
        <f t="shared" si="95"/>
        <v>0</v>
      </c>
      <c r="BG329" s="153">
        <f t="shared" si="96"/>
        <v>0</v>
      </c>
      <c r="BH329" s="153">
        <f t="shared" si="97"/>
        <v>0</v>
      </c>
      <c r="BI329" s="153">
        <f t="shared" si="98"/>
        <v>0</v>
      </c>
      <c r="BJ329" s="13" t="s">
        <v>87</v>
      </c>
      <c r="BK329" s="153">
        <f t="shared" si="99"/>
        <v>0</v>
      </c>
      <c r="BL329" s="13" t="s">
        <v>372</v>
      </c>
      <c r="BM329" s="152" t="s">
        <v>4612</v>
      </c>
    </row>
    <row r="330" spans="2:65" s="1" customFormat="1" ht="44.25" customHeight="1">
      <c r="B330" s="139"/>
      <c r="C330" s="140" t="s">
        <v>3348</v>
      </c>
      <c r="D330" s="140" t="s">
        <v>319</v>
      </c>
      <c r="E330" s="141" t="s">
        <v>949</v>
      </c>
      <c r="F330" s="142" t="s">
        <v>4613</v>
      </c>
      <c r="G330" s="143" t="s">
        <v>322</v>
      </c>
      <c r="H330" s="144">
        <v>0.121</v>
      </c>
      <c r="I330" s="145"/>
      <c r="J330" s="146">
        <f t="shared" si="90"/>
        <v>0</v>
      </c>
      <c r="K330" s="147"/>
      <c r="L330" s="28"/>
      <c r="M330" s="148" t="s">
        <v>1</v>
      </c>
      <c r="N330" s="149" t="s">
        <v>41</v>
      </c>
      <c r="P330" s="150">
        <f t="shared" si="91"/>
        <v>0</v>
      </c>
      <c r="Q330" s="150">
        <v>2.2350169999999999E-2</v>
      </c>
      <c r="R330" s="150">
        <f t="shared" si="92"/>
        <v>2.7043705699999997E-3</v>
      </c>
      <c r="S330" s="150">
        <v>0</v>
      </c>
      <c r="T330" s="151">
        <f t="shared" si="93"/>
        <v>0</v>
      </c>
      <c r="AR330" s="152" t="s">
        <v>372</v>
      </c>
      <c r="AT330" s="152" t="s">
        <v>319</v>
      </c>
      <c r="AU330" s="152" t="s">
        <v>87</v>
      </c>
      <c r="AY330" s="13" t="s">
        <v>317</v>
      </c>
      <c r="BE330" s="153">
        <f t="shared" si="94"/>
        <v>0</v>
      </c>
      <c r="BF330" s="153">
        <f t="shared" si="95"/>
        <v>0</v>
      </c>
      <c r="BG330" s="153">
        <f t="shared" si="96"/>
        <v>0</v>
      </c>
      <c r="BH330" s="153">
        <f t="shared" si="97"/>
        <v>0</v>
      </c>
      <c r="BI330" s="153">
        <f t="shared" si="98"/>
        <v>0</v>
      </c>
      <c r="BJ330" s="13" t="s">
        <v>87</v>
      </c>
      <c r="BK330" s="153">
        <f t="shared" si="99"/>
        <v>0</v>
      </c>
      <c r="BL330" s="13" t="s">
        <v>372</v>
      </c>
      <c r="BM330" s="152" t="s">
        <v>4614</v>
      </c>
    </row>
    <row r="331" spans="2:65" s="1" customFormat="1" ht="24.15" customHeight="1">
      <c r="B331" s="139"/>
      <c r="C331" s="140" t="s">
        <v>3352</v>
      </c>
      <c r="D331" s="140" t="s">
        <v>319</v>
      </c>
      <c r="E331" s="141" t="s">
        <v>4615</v>
      </c>
      <c r="F331" s="142" t="s">
        <v>4616</v>
      </c>
      <c r="G331" s="143" t="s">
        <v>375</v>
      </c>
      <c r="H331" s="144">
        <v>23.640999999999998</v>
      </c>
      <c r="I331" s="145"/>
      <c r="J331" s="146">
        <f t="shared" si="90"/>
        <v>0</v>
      </c>
      <c r="K331" s="147"/>
      <c r="L331" s="28"/>
      <c r="M331" s="148" t="s">
        <v>1</v>
      </c>
      <c r="N331" s="149" t="s">
        <v>41</v>
      </c>
      <c r="P331" s="150">
        <f t="shared" si="91"/>
        <v>0</v>
      </c>
      <c r="Q331" s="150">
        <v>4.4544E-2</v>
      </c>
      <c r="R331" s="150">
        <f t="shared" si="92"/>
        <v>1.0530647039999999</v>
      </c>
      <c r="S331" s="150">
        <v>0</v>
      </c>
      <c r="T331" s="151">
        <f t="shared" si="93"/>
        <v>0</v>
      </c>
      <c r="AR331" s="152" t="s">
        <v>372</v>
      </c>
      <c r="AT331" s="152" t="s">
        <v>319</v>
      </c>
      <c r="AU331" s="152" t="s">
        <v>87</v>
      </c>
      <c r="AY331" s="13" t="s">
        <v>317</v>
      </c>
      <c r="BE331" s="153">
        <f t="shared" si="94"/>
        <v>0</v>
      </c>
      <c r="BF331" s="153">
        <f t="shared" si="95"/>
        <v>0</v>
      </c>
      <c r="BG331" s="153">
        <f t="shared" si="96"/>
        <v>0</v>
      </c>
      <c r="BH331" s="153">
        <f t="shared" si="97"/>
        <v>0</v>
      </c>
      <c r="BI331" s="153">
        <f t="shared" si="98"/>
        <v>0</v>
      </c>
      <c r="BJ331" s="13" t="s">
        <v>87</v>
      </c>
      <c r="BK331" s="153">
        <f t="shared" si="99"/>
        <v>0</v>
      </c>
      <c r="BL331" s="13" t="s">
        <v>372</v>
      </c>
      <c r="BM331" s="152" t="s">
        <v>4617</v>
      </c>
    </row>
    <row r="332" spans="2:65" s="1" customFormat="1" ht="33" customHeight="1">
      <c r="B332" s="139"/>
      <c r="C332" s="140" t="s">
        <v>3356</v>
      </c>
      <c r="D332" s="140" t="s">
        <v>319</v>
      </c>
      <c r="E332" s="141" t="s">
        <v>3257</v>
      </c>
      <c r="F332" s="142" t="s">
        <v>3258</v>
      </c>
      <c r="G332" s="143" t="s">
        <v>375</v>
      </c>
      <c r="H332" s="144">
        <v>23.640999999999998</v>
      </c>
      <c r="I332" s="145"/>
      <c r="J332" s="146">
        <f t="shared" si="90"/>
        <v>0</v>
      </c>
      <c r="K332" s="147"/>
      <c r="L332" s="28"/>
      <c r="M332" s="148" t="s">
        <v>1</v>
      </c>
      <c r="N332" s="149" t="s">
        <v>41</v>
      </c>
      <c r="P332" s="150">
        <f t="shared" si="91"/>
        <v>0</v>
      </c>
      <c r="Q332" s="150">
        <v>2.3677E-4</v>
      </c>
      <c r="R332" s="150">
        <f t="shared" si="92"/>
        <v>5.5974795699999993E-3</v>
      </c>
      <c r="S332" s="150">
        <v>0</v>
      </c>
      <c r="T332" s="151">
        <f t="shared" si="93"/>
        <v>0</v>
      </c>
      <c r="AR332" s="152" t="s">
        <v>372</v>
      </c>
      <c r="AT332" s="152" t="s">
        <v>319</v>
      </c>
      <c r="AU332" s="152" t="s">
        <v>87</v>
      </c>
      <c r="AY332" s="13" t="s">
        <v>317</v>
      </c>
      <c r="BE332" s="153">
        <f t="shared" si="94"/>
        <v>0</v>
      </c>
      <c r="BF332" s="153">
        <f t="shared" si="95"/>
        <v>0</v>
      </c>
      <c r="BG332" s="153">
        <f t="shared" si="96"/>
        <v>0</v>
      </c>
      <c r="BH332" s="153">
        <f t="shared" si="97"/>
        <v>0</v>
      </c>
      <c r="BI332" s="153">
        <f t="shared" si="98"/>
        <v>0</v>
      </c>
      <c r="BJ332" s="13" t="s">
        <v>87</v>
      </c>
      <c r="BK332" s="153">
        <f t="shared" si="99"/>
        <v>0</v>
      </c>
      <c r="BL332" s="13" t="s">
        <v>372</v>
      </c>
      <c r="BM332" s="152" t="s">
        <v>4618</v>
      </c>
    </row>
    <row r="333" spans="2:65" s="1" customFormat="1" ht="49.05" customHeight="1">
      <c r="B333" s="139"/>
      <c r="C333" s="140" t="s">
        <v>3360</v>
      </c>
      <c r="D333" s="140" t="s">
        <v>319</v>
      </c>
      <c r="E333" s="141" t="s">
        <v>4619</v>
      </c>
      <c r="F333" s="142" t="s">
        <v>4620</v>
      </c>
      <c r="G333" s="143" t="s">
        <v>4252</v>
      </c>
      <c r="H333" s="144">
        <v>1</v>
      </c>
      <c r="I333" s="145"/>
      <c r="J333" s="146">
        <f t="shared" si="90"/>
        <v>0</v>
      </c>
      <c r="K333" s="147"/>
      <c r="L333" s="28"/>
      <c r="M333" s="148" t="s">
        <v>1</v>
      </c>
      <c r="N333" s="149" t="s">
        <v>41</v>
      </c>
      <c r="P333" s="150">
        <f t="shared" si="91"/>
        <v>0</v>
      </c>
      <c r="Q333" s="150">
        <v>0</v>
      </c>
      <c r="R333" s="150">
        <f t="shared" si="92"/>
        <v>0</v>
      </c>
      <c r="S333" s="150">
        <v>0</v>
      </c>
      <c r="T333" s="151">
        <f t="shared" si="93"/>
        <v>0</v>
      </c>
      <c r="AR333" s="152" t="s">
        <v>372</v>
      </c>
      <c r="AT333" s="152" t="s">
        <v>319</v>
      </c>
      <c r="AU333" s="152" t="s">
        <v>87</v>
      </c>
      <c r="AY333" s="13" t="s">
        <v>317</v>
      </c>
      <c r="BE333" s="153">
        <f t="shared" si="94"/>
        <v>0</v>
      </c>
      <c r="BF333" s="153">
        <f t="shared" si="95"/>
        <v>0</v>
      </c>
      <c r="BG333" s="153">
        <f t="shared" si="96"/>
        <v>0</v>
      </c>
      <c r="BH333" s="153">
        <f t="shared" si="97"/>
        <v>0</v>
      </c>
      <c r="BI333" s="153">
        <f t="shared" si="98"/>
        <v>0</v>
      </c>
      <c r="BJ333" s="13" t="s">
        <v>87</v>
      </c>
      <c r="BK333" s="153">
        <f t="shared" si="99"/>
        <v>0</v>
      </c>
      <c r="BL333" s="13" t="s">
        <v>372</v>
      </c>
      <c r="BM333" s="152" t="s">
        <v>4621</v>
      </c>
    </row>
    <row r="334" spans="2:65" s="1" customFormat="1" ht="49.05" customHeight="1">
      <c r="B334" s="139"/>
      <c r="C334" s="140" t="s">
        <v>3364</v>
      </c>
      <c r="D334" s="140" t="s">
        <v>319</v>
      </c>
      <c r="E334" s="141" t="s">
        <v>4622</v>
      </c>
      <c r="F334" s="142" t="s">
        <v>4623</v>
      </c>
      <c r="G334" s="143" t="s">
        <v>4624</v>
      </c>
      <c r="H334" s="144">
        <v>1</v>
      </c>
      <c r="I334" s="145"/>
      <c r="J334" s="146">
        <f t="shared" si="90"/>
        <v>0</v>
      </c>
      <c r="K334" s="147"/>
      <c r="L334" s="28"/>
      <c r="M334" s="148" t="s">
        <v>1</v>
      </c>
      <c r="N334" s="149" t="s">
        <v>41</v>
      </c>
      <c r="P334" s="150">
        <f t="shared" si="91"/>
        <v>0</v>
      </c>
      <c r="Q334" s="150">
        <v>0</v>
      </c>
      <c r="R334" s="150">
        <f t="shared" si="92"/>
        <v>0</v>
      </c>
      <c r="S334" s="150">
        <v>0</v>
      </c>
      <c r="T334" s="151">
        <f t="shared" si="93"/>
        <v>0</v>
      </c>
      <c r="AR334" s="152" t="s">
        <v>372</v>
      </c>
      <c r="AT334" s="152" t="s">
        <v>319</v>
      </c>
      <c r="AU334" s="152" t="s">
        <v>87</v>
      </c>
      <c r="AY334" s="13" t="s">
        <v>317</v>
      </c>
      <c r="BE334" s="153">
        <f t="shared" si="94"/>
        <v>0</v>
      </c>
      <c r="BF334" s="153">
        <f t="shared" si="95"/>
        <v>0</v>
      </c>
      <c r="BG334" s="153">
        <f t="shared" si="96"/>
        <v>0</v>
      </c>
      <c r="BH334" s="153">
        <f t="shared" si="97"/>
        <v>0</v>
      </c>
      <c r="BI334" s="153">
        <f t="shared" si="98"/>
        <v>0</v>
      </c>
      <c r="BJ334" s="13" t="s">
        <v>87</v>
      </c>
      <c r="BK334" s="153">
        <f t="shared" si="99"/>
        <v>0</v>
      </c>
      <c r="BL334" s="13" t="s">
        <v>372</v>
      </c>
      <c r="BM334" s="152" t="s">
        <v>4625</v>
      </c>
    </row>
    <row r="335" spans="2:65" s="1" customFormat="1" ht="24.15" customHeight="1">
      <c r="B335" s="139"/>
      <c r="C335" s="140" t="s">
        <v>3368</v>
      </c>
      <c r="D335" s="140" t="s">
        <v>319</v>
      </c>
      <c r="E335" s="141" t="s">
        <v>905</v>
      </c>
      <c r="F335" s="142" t="s">
        <v>906</v>
      </c>
      <c r="G335" s="143" t="s">
        <v>652</v>
      </c>
      <c r="H335" s="176"/>
      <c r="I335" s="145"/>
      <c r="J335" s="146">
        <f t="shared" si="90"/>
        <v>0</v>
      </c>
      <c r="K335" s="147"/>
      <c r="L335" s="28"/>
      <c r="M335" s="148" t="s">
        <v>1</v>
      </c>
      <c r="N335" s="149" t="s">
        <v>41</v>
      </c>
      <c r="P335" s="150">
        <f t="shared" si="91"/>
        <v>0</v>
      </c>
      <c r="Q335" s="150">
        <v>0</v>
      </c>
      <c r="R335" s="150">
        <f t="shared" si="92"/>
        <v>0</v>
      </c>
      <c r="S335" s="150">
        <v>0</v>
      </c>
      <c r="T335" s="151">
        <f t="shared" si="93"/>
        <v>0</v>
      </c>
      <c r="AR335" s="152" t="s">
        <v>372</v>
      </c>
      <c r="AT335" s="152" t="s">
        <v>319</v>
      </c>
      <c r="AU335" s="152" t="s">
        <v>87</v>
      </c>
      <c r="AY335" s="13" t="s">
        <v>317</v>
      </c>
      <c r="BE335" s="153">
        <f t="shared" si="94"/>
        <v>0</v>
      </c>
      <c r="BF335" s="153">
        <f t="shared" si="95"/>
        <v>0</v>
      </c>
      <c r="BG335" s="153">
        <f t="shared" si="96"/>
        <v>0</v>
      </c>
      <c r="BH335" s="153">
        <f t="shared" si="97"/>
        <v>0</v>
      </c>
      <c r="BI335" s="153">
        <f t="shared" si="98"/>
        <v>0</v>
      </c>
      <c r="BJ335" s="13" t="s">
        <v>87</v>
      </c>
      <c r="BK335" s="153">
        <f t="shared" si="99"/>
        <v>0</v>
      </c>
      <c r="BL335" s="13" t="s">
        <v>372</v>
      </c>
      <c r="BM335" s="152" t="s">
        <v>4626</v>
      </c>
    </row>
    <row r="336" spans="2:65" s="11" customFormat="1" ht="22.8" customHeight="1">
      <c r="B336" s="127"/>
      <c r="D336" s="128" t="s">
        <v>74</v>
      </c>
      <c r="E336" s="137" t="s">
        <v>2856</v>
      </c>
      <c r="F336" s="137" t="s">
        <v>2857</v>
      </c>
      <c r="I336" s="130"/>
      <c r="J336" s="138">
        <f>BK336</f>
        <v>0</v>
      </c>
      <c r="L336" s="127"/>
      <c r="M336" s="132"/>
      <c r="P336" s="133">
        <f>SUM(P337:P339)</f>
        <v>0</v>
      </c>
      <c r="R336" s="133">
        <f>SUM(R337:R339)</f>
        <v>0.46379925999999999</v>
      </c>
      <c r="T336" s="134">
        <f>SUM(T337:T339)</f>
        <v>0</v>
      </c>
      <c r="AR336" s="128" t="s">
        <v>87</v>
      </c>
      <c r="AT336" s="135" t="s">
        <v>74</v>
      </c>
      <c r="AU336" s="135" t="s">
        <v>82</v>
      </c>
      <c r="AY336" s="128" t="s">
        <v>317</v>
      </c>
      <c r="BK336" s="136">
        <f>SUM(BK337:BK339)</f>
        <v>0</v>
      </c>
    </row>
    <row r="337" spans="2:65" s="1" customFormat="1" ht="37.799999999999997" customHeight="1">
      <c r="B337" s="139"/>
      <c r="C337" s="140" t="s">
        <v>3372</v>
      </c>
      <c r="D337" s="140" t="s">
        <v>319</v>
      </c>
      <c r="E337" s="141" t="s">
        <v>4627</v>
      </c>
      <c r="F337" s="142" t="s">
        <v>4628</v>
      </c>
      <c r="G337" s="143" t="s">
        <v>452</v>
      </c>
      <c r="H337" s="144">
        <v>46</v>
      </c>
      <c r="I337" s="145"/>
      <c r="J337" s="146">
        <f>ROUND(I337*H337,2)</f>
        <v>0</v>
      </c>
      <c r="K337" s="147"/>
      <c r="L337" s="28"/>
      <c r="M337" s="148" t="s">
        <v>1</v>
      </c>
      <c r="N337" s="149" t="s">
        <v>41</v>
      </c>
      <c r="P337" s="150">
        <f>O337*H337</f>
        <v>0</v>
      </c>
      <c r="Q337" s="150">
        <v>9.8965600000000004E-3</v>
      </c>
      <c r="R337" s="150">
        <f>Q337*H337</f>
        <v>0.45524176</v>
      </c>
      <c r="S337" s="150">
        <v>0</v>
      </c>
      <c r="T337" s="151">
        <f>S337*H337</f>
        <v>0</v>
      </c>
      <c r="AR337" s="152" t="s">
        <v>372</v>
      </c>
      <c r="AT337" s="152" t="s">
        <v>319</v>
      </c>
      <c r="AU337" s="152" t="s">
        <v>87</v>
      </c>
      <c r="AY337" s="13" t="s">
        <v>317</v>
      </c>
      <c r="BE337" s="153">
        <f>IF(N337="základná",J337,0)</f>
        <v>0</v>
      </c>
      <c r="BF337" s="153">
        <f>IF(N337="znížená",J337,0)</f>
        <v>0</v>
      </c>
      <c r="BG337" s="153">
        <f>IF(N337="zákl. prenesená",J337,0)</f>
        <v>0</v>
      </c>
      <c r="BH337" s="153">
        <f>IF(N337="zníž. prenesená",J337,0)</f>
        <v>0</v>
      </c>
      <c r="BI337" s="153">
        <f>IF(N337="nulová",J337,0)</f>
        <v>0</v>
      </c>
      <c r="BJ337" s="13" t="s">
        <v>87</v>
      </c>
      <c r="BK337" s="153">
        <f>ROUND(I337*H337,2)</f>
        <v>0</v>
      </c>
      <c r="BL337" s="13" t="s">
        <v>372</v>
      </c>
      <c r="BM337" s="152" t="s">
        <v>4629</v>
      </c>
    </row>
    <row r="338" spans="2:65" s="1" customFormat="1" ht="24.15" customHeight="1">
      <c r="B338" s="139"/>
      <c r="C338" s="140" t="s">
        <v>3376</v>
      </c>
      <c r="D338" s="140" t="s">
        <v>319</v>
      </c>
      <c r="E338" s="141" t="s">
        <v>4630</v>
      </c>
      <c r="F338" s="142" t="s">
        <v>4631</v>
      </c>
      <c r="G338" s="143" t="s">
        <v>452</v>
      </c>
      <c r="H338" s="144">
        <v>5.25</v>
      </c>
      <c r="I338" s="145"/>
      <c r="J338" s="146">
        <f>ROUND(I338*H338,2)</f>
        <v>0</v>
      </c>
      <c r="K338" s="147"/>
      <c r="L338" s="28"/>
      <c r="M338" s="148" t="s">
        <v>1</v>
      </c>
      <c r="N338" s="149" t="s">
        <v>41</v>
      </c>
      <c r="P338" s="150">
        <f>O338*H338</f>
        <v>0</v>
      </c>
      <c r="Q338" s="150">
        <v>1.6299999999999999E-3</v>
      </c>
      <c r="R338" s="150">
        <f>Q338*H338</f>
        <v>8.5574999999999991E-3</v>
      </c>
      <c r="S338" s="150">
        <v>0</v>
      </c>
      <c r="T338" s="151">
        <f>S338*H338</f>
        <v>0</v>
      </c>
      <c r="AR338" s="152" t="s">
        <v>372</v>
      </c>
      <c r="AT338" s="152" t="s">
        <v>319</v>
      </c>
      <c r="AU338" s="152" t="s">
        <v>87</v>
      </c>
      <c r="AY338" s="13" t="s">
        <v>317</v>
      </c>
      <c r="BE338" s="153">
        <f>IF(N338="základná",J338,0)</f>
        <v>0</v>
      </c>
      <c r="BF338" s="153">
        <f>IF(N338="znížená",J338,0)</f>
        <v>0</v>
      </c>
      <c r="BG338" s="153">
        <f>IF(N338="zákl. prenesená",J338,0)</f>
        <v>0</v>
      </c>
      <c r="BH338" s="153">
        <f>IF(N338="zníž. prenesená",J338,0)</f>
        <v>0</v>
      </c>
      <c r="BI338" s="153">
        <f>IF(N338="nulová",J338,0)</f>
        <v>0</v>
      </c>
      <c r="BJ338" s="13" t="s">
        <v>87</v>
      </c>
      <c r="BK338" s="153">
        <f>ROUND(I338*H338,2)</f>
        <v>0</v>
      </c>
      <c r="BL338" s="13" t="s">
        <v>372</v>
      </c>
      <c r="BM338" s="152" t="s">
        <v>4632</v>
      </c>
    </row>
    <row r="339" spans="2:65" s="1" customFormat="1" ht="24.15" customHeight="1">
      <c r="B339" s="139"/>
      <c r="C339" s="140" t="s">
        <v>3380</v>
      </c>
      <c r="D339" s="140" t="s">
        <v>319</v>
      </c>
      <c r="E339" s="141" t="s">
        <v>2864</v>
      </c>
      <c r="F339" s="142" t="s">
        <v>2865</v>
      </c>
      <c r="G339" s="143" t="s">
        <v>652</v>
      </c>
      <c r="H339" s="176"/>
      <c r="I339" s="145"/>
      <c r="J339" s="146">
        <f>ROUND(I339*H339,2)</f>
        <v>0</v>
      </c>
      <c r="K339" s="147"/>
      <c r="L339" s="28"/>
      <c r="M339" s="148" t="s">
        <v>1</v>
      </c>
      <c r="N339" s="149" t="s">
        <v>41</v>
      </c>
      <c r="P339" s="150">
        <f>O339*H339</f>
        <v>0</v>
      </c>
      <c r="Q339" s="150">
        <v>0</v>
      </c>
      <c r="R339" s="150">
        <f>Q339*H339</f>
        <v>0</v>
      </c>
      <c r="S339" s="150">
        <v>0</v>
      </c>
      <c r="T339" s="151">
        <f>S339*H339</f>
        <v>0</v>
      </c>
      <c r="AR339" s="152" t="s">
        <v>372</v>
      </c>
      <c r="AT339" s="152" t="s">
        <v>319</v>
      </c>
      <c r="AU339" s="152" t="s">
        <v>87</v>
      </c>
      <c r="AY339" s="13" t="s">
        <v>317</v>
      </c>
      <c r="BE339" s="153">
        <f>IF(N339="základná",J339,0)</f>
        <v>0</v>
      </c>
      <c r="BF339" s="153">
        <f>IF(N339="znížená",J339,0)</f>
        <v>0</v>
      </c>
      <c r="BG339" s="153">
        <f>IF(N339="zákl. prenesená",J339,0)</f>
        <v>0</v>
      </c>
      <c r="BH339" s="153">
        <f>IF(N339="zníž. prenesená",J339,0)</f>
        <v>0</v>
      </c>
      <c r="BI339" s="153">
        <f>IF(N339="nulová",J339,0)</f>
        <v>0</v>
      </c>
      <c r="BJ339" s="13" t="s">
        <v>87</v>
      </c>
      <c r="BK339" s="153">
        <f>ROUND(I339*H339,2)</f>
        <v>0</v>
      </c>
      <c r="BL339" s="13" t="s">
        <v>372</v>
      </c>
      <c r="BM339" s="152" t="s">
        <v>4633</v>
      </c>
    </row>
    <row r="340" spans="2:65" s="11" customFormat="1" ht="22.8" customHeight="1">
      <c r="B340" s="127"/>
      <c r="D340" s="128" t="s">
        <v>74</v>
      </c>
      <c r="E340" s="137" t="s">
        <v>644</v>
      </c>
      <c r="F340" s="137" t="s">
        <v>2867</v>
      </c>
      <c r="I340" s="130"/>
      <c r="J340" s="138">
        <f>BK340</f>
        <v>0</v>
      </c>
      <c r="L340" s="127"/>
      <c r="M340" s="132"/>
      <c r="P340" s="133">
        <f>SUM(P341:P352)</f>
        <v>0</v>
      </c>
      <c r="R340" s="133">
        <f>SUM(R341:R352)</f>
        <v>6.3712000000000005E-3</v>
      </c>
      <c r="T340" s="134">
        <f>SUM(T341:T352)</f>
        <v>0</v>
      </c>
      <c r="AR340" s="128" t="s">
        <v>87</v>
      </c>
      <c r="AT340" s="135" t="s">
        <v>74</v>
      </c>
      <c r="AU340" s="135" t="s">
        <v>82</v>
      </c>
      <c r="AY340" s="128" t="s">
        <v>317</v>
      </c>
      <c r="BK340" s="136">
        <f>SUM(BK341:BK352)</f>
        <v>0</v>
      </c>
    </row>
    <row r="341" spans="2:65" s="1" customFormat="1" ht="24.15" customHeight="1">
      <c r="B341" s="139"/>
      <c r="C341" s="140" t="s">
        <v>3384</v>
      </c>
      <c r="D341" s="140" t="s">
        <v>319</v>
      </c>
      <c r="E341" s="141" t="s">
        <v>4634</v>
      </c>
      <c r="F341" s="142" t="s">
        <v>4635</v>
      </c>
      <c r="G341" s="143" t="s">
        <v>452</v>
      </c>
      <c r="H341" s="144">
        <v>7.84</v>
      </c>
      <c r="I341" s="145"/>
      <c r="J341" s="146">
        <f t="shared" ref="J341:J352" si="100">ROUND(I341*H341,2)</f>
        <v>0</v>
      </c>
      <c r="K341" s="147"/>
      <c r="L341" s="28"/>
      <c r="M341" s="148" t="s">
        <v>1</v>
      </c>
      <c r="N341" s="149" t="s">
        <v>41</v>
      </c>
      <c r="P341" s="150">
        <f t="shared" ref="P341:P352" si="101">O341*H341</f>
        <v>0</v>
      </c>
      <c r="Q341" s="150">
        <v>4.2999999999999999E-4</v>
      </c>
      <c r="R341" s="150">
        <f t="shared" ref="R341:R352" si="102">Q341*H341</f>
        <v>3.3712E-3</v>
      </c>
      <c r="S341" s="150">
        <v>0</v>
      </c>
      <c r="T341" s="151">
        <f t="shared" ref="T341:T352" si="103">S341*H341</f>
        <v>0</v>
      </c>
      <c r="AR341" s="152" t="s">
        <v>372</v>
      </c>
      <c r="AT341" s="152" t="s">
        <v>319</v>
      </c>
      <c r="AU341" s="152" t="s">
        <v>87</v>
      </c>
      <c r="AY341" s="13" t="s">
        <v>317</v>
      </c>
      <c r="BE341" s="153">
        <f t="shared" ref="BE341:BE352" si="104">IF(N341="základná",J341,0)</f>
        <v>0</v>
      </c>
      <c r="BF341" s="153">
        <f t="shared" ref="BF341:BF352" si="105">IF(N341="znížená",J341,0)</f>
        <v>0</v>
      </c>
      <c r="BG341" s="153">
        <f t="shared" ref="BG341:BG352" si="106">IF(N341="zákl. prenesená",J341,0)</f>
        <v>0</v>
      </c>
      <c r="BH341" s="153">
        <f t="shared" ref="BH341:BH352" si="107">IF(N341="zníž. prenesená",J341,0)</f>
        <v>0</v>
      </c>
      <c r="BI341" s="153">
        <f t="shared" ref="BI341:BI352" si="108">IF(N341="nulová",J341,0)</f>
        <v>0</v>
      </c>
      <c r="BJ341" s="13" t="s">
        <v>87</v>
      </c>
      <c r="BK341" s="153">
        <f t="shared" ref="BK341:BK352" si="109">ROUND(I341*H341,2)</f>
        <v>0</v>
      </c>
      <c r="BL341" s="13" t="s">
        <v>372</v>
      </c>
      <c r="BM341" s="152" t="s">
        <v>4636</v>
      </c>
    </row>
    <row r="342" spans="2:65" s="1" customFormat="1" ht="104.4" customHeight="1">
      <c r="B342" s="139"/>
      <c r="C342" s="154" t="s">
        <v>3388</v>
      </c>
      <c r="D342" s="154" t="s">
        <v>353</v>
      </c>
      <c r="E342" s="155" t="s">
        <v>4637</v>
      </c>
      <c r="F342" s="156" t="s">
        <v>4638</v>
      </c>
      <c r="G342" s="157" t="s">
        <v>433</v>
      </c>
      <c r="H342" s="158">
        <v>1</v>
      </c>
      <c r="I342" s="159"/>
      <c r="J342" s="160">
        <f t="shared" si="100"/>
        <v>0</v>
      </c>
      <c r="K342" s="161"/>
      <c r="L342" s="162"/>
      <c r="M342" s="163" t="s">
        <v>1</v>
      </c>
      <c r="N342" s="164" t="s">
        <v>41</v>
      </c>
      <c r="P342" s="150">
        <f t="shared" si="101"/>
        <v>0</v>
      </c>
      <c r="Q342" s="150">
        <v>0</v>
      </c>
      <c r="R342" s="150">
        <f t="shared" si="102"/>
        <v>0</v>
      </c>
      <c r="S342" s="150">
        <v>0</v>
      </c>
      <c r="T342" s="151">
        <f t="shared" si="103"/>
        <v>0</v>
      </c>
      <c r="AR342" s="152" t="s">
        <v>529</v>
      </c>
      <c r="AT342" s="152" t="s">
        <v>353</v>
      </c>
      <c r="AU342" s="152" t="s">
        <v>87</v>
      </c>
      <c r="AY342" s="13" t="s">
        <v>317</v>
      </c>
      <c r="BE342" s="153">
        <f t="shared" si="104"/>
        <v>0</v>
      </c>
      <c r="BF342" s="153">
        <f t="shared" si="105"/>
        <v>0</v>
      </c>
      <c r="BG342" s="153">
        <f t="shared" si="106"/>
        <v>0</v>
      </c>
      <c r="BH342" s="153">
        <f t="shared" si="107"/>
        <v>0</v>
      </c>
      <c r="BI342" s="153">
        <f t="shared" si="108"/>
        <v>0</v>
      </c>
      <c r="BJ342" s="13" t="s">
        <v>87</v>
      </c>
      <c r="BK342" s="153">
        <f t="shared" si="109"/>
        <v>0</v>
      </c>
      <c r="BL342" s="13" t="s">
        <v>372</v>
      </c>
      <c r="BM342" s="152" t="s">
        <v>4639</v>
      </c>
    </row>
    <row r="343" spans="2:65" s="1" customFormat="1" ht="24.15" customHeight="1">
      <c r="B343" s="139"/>
      <c r="C343" s="140" t="s">
        <v>3392</v>
      </c>
      <c r="D343" s="140" t="s">
        <v>319</v>
      </c>
      <c r="E343" s="141" t="s">
        <v>4640</v>
      </c>
      <c r="F343" s="142" t="s">
        <v>4641</v>
      </c>
      <c r="G343" s="143" t="s">
        <v>433</v>
      </c>
      <c r="H343" s="144">
        <v>2</v>
      </c>
      <c r="I343" s="145"/>
      <c r="J343" s="146">
        <f t="shared" si="100"/>
        <v>0</v>
      </c>
      <c r="K343" s="147"/>
      <c r="L343" s="28"/>
      <c r="M343" s="148" t="s">
        <v>1</v>
      </c>
      <c r="N343" s="149" t="s">
        <v>41</v>
      </c>
      <c r="P343" s="150">
        <f t="shared" si="101"/>
        <v>0</v>
      </c>
      <c r="Q343" s="150">
        <v>0</v>
      </c>
      <c r="R343" s="150">
        <f t="shared" si="102"/>
        <v>0</v>
      </c>
      <c r="S343" s="150">
        <v>0</v>
      </c>
      <c r="T343" s="151">
        <f t="shared" si="103"/>
        <v>0</v>
      </c>
      <c r="AR343" s="152" t="s">
        <v>372</v>
      </c>
      <c r="AT343" s="152" t="s">
        <v>319</v>
      </c>
      <c r="AU343" s="152" t="s">
        <v>87</v>
      </c>
      <c r="AY343" s="13" t="s">
        <v>317</v>
      </c>
      <c r="BE343" s="153">
        <f t="shared" si="104"/>
        <v>0</v>
      </c>
      <c r="BF343" s="153">
        <f t="shared" si="105"/>
        <v>0</v>
      </c>
      <c r="BG343" s="153">
        <f t="shared" si="106"/>
        <v>0</v>
      </c>
      <c r="BH343" s="153">
        <f t="shared" si="107"/>
        <v>0</v>
      </c>
      <c r="BI343" s="153">
        <f t="shared" si="108"/>
        <v>0</v>
      </c>
      <c r="BJ343" s="13" t="s">
        <v>87</v>
      </c>
      <c r="BK343" s="153">
        <f t="shared" si="109"/>
        <v>0</v>
      </c>
      <c r="BL343" s="13" t="s">
        <v>372</v>
      </c>
      <c r="BM343" s="152" t="s">
        <v>4642</v>
      </c>
    </row>
    <row r="344" spans="2:65" s="1" customFormat="1" ht="16.5" customHeight="1">
      <c r="B344" s="139"/>
      <c r="C344" s="154" t="s">
        <v>3396</v>
      </c>
      <c r="D344" s="154" t="s">
        <v>353</v>
      </c>
      <c r="E344" s="155" t="s">
        <v>4643</v>
      </c>
      <c r="F344" s="156" t="s">
        <v>4644</v>
      </c>
      <c r="G344" s="157" t="s">
        <v>4645</v>
      </c>
      <c r="H344" s="158">
        <v>188</v>
      </c>
      <c r="I344" s="159"/>
      <c r="J344" s="160">
        <f t="shared" si="100"/>
        <v>0</v>
      </c>
      <c r="K344" s="161"/>
      <c r="L344" s="162"/>
      <c r="M344" s="163" t="s">
        <v>1</v>
      </c>
      <c r="N344" s="164" t="s">
        <v>41</v>
      </c>
      <c r="P344" s="150">
        <f t="shared" si="101"/>
        <v>0</v>
      </c>
      <c r="Q344" s="150">
        <v>0</v>
      </c>
      <c r="R344" s="150">
        <f t="shared" si="102"/>
        <v>0</v>
      </c>
      <c r="S344" s="150">
        <v>0</v>
      </c>
      <c r="T344" s="151">
        <f t="shared" si="103"/>
        <v>0</v>
      </c>
      <c r="AR344" s="152" t="s">
        <v>529</v>
      </c>
      <c r="AT344" s="152" t="s">
        <v>353</v>
      </c>
      <c r="AU344" s="152" t="s">
        <v>87</v>
      </c>
      <c r="AY344" s="13" t="s">
        <v>317</v>
      </c>
      <c r="BE344" s="153">
        <f t="shared" si="104"/>
        <v>0</v>
      </c>
      <c r="BF344" s="153">
        <f t="shared" si="105"/>
        <v>0</v>
      </c>
      <c r="BG344" s="153">
        <f t="shared" si="106"/>
        <v>0</v>
      </c>
      <c r="BH344" s="153">
        <f t="shared" si="107"/>
        <v>0</v>
      </c>
      <c r="BI344" s="153">
        <f t="shared" si="108"/>
        <v>0</v>
      </c>
      <c r="BJ344" s="13" t="s">
        <v>87</v>
      </c>
      <c r="BK344" s="153">
        <f t="shared" si="109"/>
        <v>0</v>
      </c>
      <c r="BL344" s="13" t="s">
        <v>372</v>
      </c>
      <c r="BM344" s="152" t="s">
        <v>4646</v>
      </c>
    </row>
    <row r="345" spans="2:65" s="1" customFormat="1" ht="76.349999999999994" customHeight="1">
      <c r="B345" s="139"/>
      <c r="C345" s="154" t="s">
        <v>3399</v>
      </c>
      <c r="D345" s="154" t="s">
        <v>353</v>
      </c>
      <c r="E345" s="155" t="s">
        <v>4647</v>
      </c>
      <c r="F345" s="156" t="s">
        <v>4648</v>
      </c>
      <c r="G345" s="157" t="s">
        <v>4649</v>
      </c>
      <c r="H345" s="158">
        <v>2</v>
      </c>
      <c r="I345" s="159"/>
      <c r="J345" s="160">
        <f t="shared" si="100"/>
        <v>0</v>
      </c>
      <c r="K345" s="161"/>
      <c r="L345" s="162"/>
      <c r="M345" s="163" t="s">
        <v>1</v>
      </c>
      <c r="N345" s="164" t="s">
        <v>41</v>
      </c>
      <c r="P345" s="150">
        <f t="shared" si="101"/>
        <v>0</v>
      </c>
      <c r="Q345" s="150">
        <v>0</v>
      </c>
      <c r="R345" s="150">
        <f t="shared" si="102"/>
        <v>0</v>
      </c>
      <c r="S345" s="150">
        <v>0</v>
      </c>
      <c r="T345" s="151">
        <f t="shared" si="103"/>
        <v>0</v>
      </c>
      <c r="AR345" s="152" t="s">
        <v>529</v>
      </c>
      <c r="AT345" s="152" t="s">
        <v>353</v>
      </c>
      <c r="AU345" s="152" t="s">
        <v>87</v>
      </c>
      <c r="AY345" s="13" t="s">
        <v>317</v>
      </c>
      <c r="BE345" s="153">
        <f t="shared" si="104"/>
        <v>0</v>
      </c>
      <c r="BF345" s="153">
        <f t="shared" si="105"/>
        <v>0</v>
      </c>
      <c r="BG345" s="153">
        <f t="shared" si="106"/>
        <v>0</v>
      </c>
      <c r="BH345" s="153">
        <f t="shared" si="107"/>
        <v>0</v>
      </c>
      <c r="BI345" s="153">
        <f t="shared" si="108"/>
        <v>0</v>
      </c>
      <c r="BJ345" s="13" t="s">
        <v>87</v>
      </c>
      <c r="BK345" s="153">
        <f t="shared" si="109"/>
        <v>0</v>
      </c>
      <c r="BL345" s="13" t="s">
        <v>372</v>
      </c>
      <c r="BM345" s="152" t="s">
        <v>4650</v>
      </c>
    </row>
    <row r="346" spans="2:65" s="1" customFormat="1" ht="33" customHeight="1">
      <c r="B346" s="139"/>
      <c r="C346" s="140" t="s">
        <v>3403</v>
      </c>
      <c r="D346" s="140" t="s">
        <v>319</v>
      </c>
      <c r="E346" s="141" t="s">
        <v>3377</v>
      </c>
      <c r="F346" s="142" t="s">
        <v>3378</v>
      </c>
      <c r="G346" s="143" t="s">
        <v>433</v>
      </c>
      <c r="H346" s="144">
        <v>3</v>
      </c>
      <c r="I346" s="145"/>
      <c r="J346" s="146">
        <f t="shared" si="100"/>
        <v>0</v>
      </c>
      <c r="K346" s="147"/>
      <c r="L346" s="28"/>
      <c r="M346" s="148" t="s">
        <v>1</v>
      </c>
      <c r="N346" s="149" t="s">
        <v>41</v>
      </c>
      <c r="P346" s="150">
        <f t="shared" si="101"/>
        <v>0</v>
      </c>
      <c r="Q346" s="150">
        <v>0</v>
      </c>
      <c r="R346" s="150">
        <f t="shared" si="102"/>
        <v>0</v>
      </c>
      <c r="S346" s="150">
        <v>0</v>
      </c>
      <c r="T346" s="151">
        <f t="shared" si="103"/>
        <v>0</v>
      </c>
      <c r="AR346" s="152" t="s">
        <v>372</v>
      </c>
      <c r="AT346" s="152" t="s">
        <v>319</v>
      </c>
      <c r="AU346" s="152" t="s">
        <v>87</v>
      </c>
      <c r="AY346" s="13" t="s">
        <v>317</v>
      </c>
      <c r="BE346" s="153">
        <f t="shared" si="104"/>
        <v>0</v>
      </c>
      <c r="BF346" s="153">
        <f t="shared" si="105"/>
        <v>0</v>
      </c>
      <c r="BG346" s="153">
        <f t="shared" si="106"/>
        <v>0</v>
      </c>
      <c r="BH346" s="153">
        <f t="shared" si="107"/>
        <v>0</v>
      </c>
      <c r="BI346" s="153">
        <f t="shared" si="108"/>
        <v>0</v>
      </c>
      <c r="BJ346" s="13" t="s">
        <v>87</v>
      </c>
      <c r="BK346" s="153">
        <f t="shared" si="109"/>
        <v>0</v>
      </c>
      <c r="BL346" s="13" t="s">
        <v>372</v>
      </c>
      <c r="BM346" s="152" t="s">
        <v>4651</v>
      </c>
    </row>
    <row r="347" spans="2:65" s="1" customFormat="1" ht="24.15" customHeight="1">
      <c r="B347" s="139"/>
      <c r="C347" s="154" t="s">
        <v>3407</v>
      </c>
      <c r="D347" s="154" t="s">
        <v>353</v>
      </c>
      <c r="E347" s="155" t="s">
        <v>3381</v>
      </c>
      <c r="F347" s="156" t="s">
        <v>4652</v>
      </c>
      <c r="G347" s="157" t="s">
        <v>433</v>
      </c>
      <c r="H347" s="158">
        <v>3</v>
      </c>
      <c r="I347" s="159"/>
      <c r="J347" s="160">
        <f t="shared" si="100"/>
        <v>0</v>
      </c>
      <c r="K347" s="161"/>
      <c r="L347" s="162"/>
      <c r="M347" s="163" t="s">
        <v>1</v>
      </c>
      <c r="N347" s="164" t="s">
        <v>41</v>
      </c>
      <c r="P347" s="150">
        <f t="shared" si="101"/>
        <v>0</v>
      </c>
      <c r="Q347" s="150">
        <v>1E-3</v>
      </c>
      <c r="R347" s="150">
        <f t="shared" si="102"/>
        <v>3.0000000000000001E-3</v>
      </c>
      <c r="S347" s="150">
        <v>0</v>
      </c>
      <c r="T347" s="151">
        <f t="shared" si="103"/>
        <v>0</v>
      </c>
      <c r="AR347" s="152" t="s">
        <v>529</v>
      </c>
      <c r="AT347" s="152" t="s">
        <v>353</v>
      </c>
      <c r="AU347" s="152" t="s">
        <v>87</v>
      </c>
      <c r="AY347" s="13" t="s">
        <v>317</v>
      </c>
      <c r="BE347" s="153">
        <f t="shared" si="104"/>
        <v>0</v>
      </c>
      <c r="BF347" s="153">
        <f t="shared" si="105"/>
        <v>0</v>
      </c>
      <c r="BG347" s="153">
        <f t="shared" si="106"/>
        <v>0</v>
      </c>
      <c r="BH347" s="153">
        <f t="shared" si="107"/>
        <v>0</v>
      </c>
      <c r="BI347" s="153">
        <f t="shared" si="108"/>
        <v>0</v>
      </c>
      <c r="BJ347" s="13" t="s">
        <v>87</v>
      </c>
      <c r="BK347" s="153">
        <f t="shared" si="109"/>
        <v>0</v>
      </c>
      <c r="BL347" s="13" t="s">
        <v>372</v>
      </c>
      <c r="BM347" s="152" t="s">
        <v>4653</v>
      </c>
    </row>
    <row r="348" spans="2:65" s="1" customFormat="1" ht="78" customHeight="1">
      <c r="B348" s="139"/>
      <c r="C348" s="154" t="s">
        <v>3411</v>
      </c>
      <c r="D348" s="154" t="s">
        <v>353</v>
      </c>
      <c r="E348" s="155" t="s">
        <v>4654</v>
      </c>
      <c r="F348" s="156" t="s">
        <v>4655</v>
      </c>
      <c r="G348" s="157" t="s">
        <v>4649</v>
      </c>
      <c r="H348" s="158">
        <v>1</v>
      </c>
      <c r="I348" s="159"/>
      <c r="J348" s="160">
        <f t="shared" si="100"/>
        <v>0</v>
      </c>
      <c r="K348" s="161"/>
      <c r="L348" s="162"/>
      <c r="M348" s="163" t="s">
        <v>1</v>
      </c>
      <c r="N348" s="164" t="s">
        <v>41</v>
      </c>
      <c r="P348" s="150">
        <f t="shared" si="101"/>
        <v>0</v>
      </c>
      <c r="Q348" s="150">
        <v>0</v>
      </c>
      <c r="R348" s="150">
        <f t="shared" si="102"/>
        <v>0</v>
      </c>
      <c r="S348" s="150">
        <v>0</v>
      </c>
      <c r="T348" s="151">
        <f t="shared" si="103"/>
        <v>0</v>
      </c>
      <c r="AR348" s="152" t="s">
        <v>529</v>
      </c>
      <c r="AT348" s="152" t="s">
        <v>353</v>
      </c>
      <c r="AU348" s="152" t="s">
        <v>87</v>
      </c>
      <c r="AY348" s="13" t="s">
        <v>317</v>
      </c>
      <c r="BE348" s="153">
        <f t="shared" si="104"/>
        <v>0</v>
      </c>
      <c r="BF348" s="153">
        <f t="shared" si="105"/>
        <v>0</v>
      </c>
      <c r="BG348" s="153">
        <f t="shared" si="106"/>
        <v>0</v>
      </c>
      <c r="BH348" s="153">
        <f t="shared" si="107"/>
        <v>0</v>
      </c>
      <c r="BI348" s="153">
        <f t="shared" si="108"/>
        <v>0</v>
      </c>
      <c r="BJ348" s="13" t="s">
        <v>87</v>
      </c>
      <c r="BK348" s="153">
        <f t="shared" si="109"/>
        <v>0</v>
      </c>
      <c r="BL348" s="13" t="s">
        <v>372</v>
      </c>
      <c r="BM348" s="152" t="s">
        <v>4656</v>
      </c>
    </row>
    <row r="349" spans="2:65" s="1" customFormat="1" ht="66.75" customHeight="1">
      <c r="B349" s="139"/>
      <c r="C349" s="154" t="s">
        <v>3416</v>
      </c>
      <c r="D349" s="154" t="s">
        <v>353</v>
      </c>
      <c r="E349" s="155" t="s">
        <v>4657</v>
      </c>
      <c r="F349" s="156" t="s">
        <v>4658</v>
      </c>
      <c r="G349" s="157" t="s">
        <v>4649</v>
      </c>
      <c r="H349" s="158">
        <v>1</v>
      </c>
      <c r="I349" s="159"/>
      <c r="J349" s="160">
        <f t="shared" si="100"/>
        <v>0</v>
      </c>
      <c r="K349" s="161"/>
      <c r="L349" s="162"/>
      <c r="M349" s="163" t="s">
        <v>1</v>
      </c>
      <c r="N349" s="164" t="s">
        <v>41</v>
      </c>
      <c r="P349" s="150">
        <f t="shared" si="101"/>
        <v>0</v>
      </c>
      <c r="Q349" s="150">
        <v>0</v>
      </c>
      <c r="R349" s="150">
        <f t="shared" si="102"/>
        <v>0</v>
      </c>
      <c r="S349" s="150">
        <v>0</v>
      </c>
      <c r="T349" s="151">
        <f t="shared" si="103"/>
        <v>0</v>
      </c>
      <c r="AR349" s="152" t="s">
        <v>529</v>
      </c>
      <c r="AT349" s="152" t="s">
        <v>353</v>
      </c>
      <c r="AU349" s="152" t="s">
        <v>87</v>
      </c>
      <c r="AY349" s="13" t="s">
        <v>317</v>
      </c>
      <c r="BE349" s="153">
        <f t="shared" si="104"/>
        <v>0</v>
      </c>
      <c r="BF349" s="153">
        <f t="shared" si="105"/>
        <v>0</v>
      </c>
      <c r="BG349" s="153">
        <f t="shared" si="106"/>
        <v>0</v>
      </c>
      <c r="BH349" s="153">
        <f t="shared" si="107"/>
        <v>0</v>
      </c>
      <c r="BI349" s="153">
        <f t="shared" si="108"/>
        <v>0</v>
      </c>
      <c r="BJ349" s="13" t="s">
        <v>87</v>
      </c>
      <c r="BK349" s="153">
        <f t="shared" si="109"/>
        <v>0</v>
      </c>
      <c r="BL349" s="13" t="s">
        <v>372</v>
      </c>
      <c r="BM349" s="152" t="s">
        <v>4659</v>
      </c>
    </row>
    <row r="350" spans="2:65" s="1" customFormat="1" ht="66.75" customHeight="1">
      <c r="B350" s="139"/>
      <c r="C350" s="154" t="s">
        <v>3419</v>
      </c>
      <c r="D350" s="154" t="s">
        <v>353</v>
      </c>
      <c r="E350" s="155" t="s">
        <v>4660</v>
      </c>
      <c r="F350" s="156" t="s">
        <v>4661</v>
      </c>
      <c r="G350" s="157" t="s">
        <v>433</v>
      </c>
      <c r="H350" s="158">
        <v>1</v>
      </c>
      <c r="I350" s="159"/>
      <c r="J350" s="160">
        <f t="shared" si="100"/>
        <v>0</v>
      </c>
      <c r="K350" s="161"/>
      <c r="L350" s="162"/>
      <c r="M350" s="163" t="s">
        <v>1</v>
      </c>
      <c r="N350" s="164" t="s">
        <v>41</v>
      </c>
      <c r="P350" s="150">
        <f t="shared" si="101"/>
        <v>0</v>
      </c>
      <c r="Q350" s="150">
        <v>0</v>
      </c>
      <c r="R350" s="150">
        <f t="shared" si="102"/>
        <v>0</v>
      </c>
      <c r="S350" s="150">
        <v>0</v>
      </c>
      <c r="T350" s="151">
        <f t="shared" si="103"/>
        <v>0</v>
      </c>
      <c r="AR350" s="152" t="s">
        <v>529</v>
      </c>
      <c r="AT350" s="152" t="s">
        <v>353</v>
      </c>
      <c r="AU350" s="152" t="s">
        <v>87</v>
      </c>
      <c r="AY350" s="13" t="s">
        <v>317</v>
      </c>
      <c r="BE350" s="153">
        <f t="shared" si="104"/>
        <v>0</v>
      </c>
      <c r="BF350" s="153">
        <f t="shared" si="105"/>
        <v>0</v>
      </c>
      <c r="BG350" s="153">
        <f t="shared" si="106"/>
        <v>0</v>
      </c>
      <c r="BH350" s="153">
        <f t="shared" si="107"/>
        <v>0</v>
      </c>
      <c r="BI350" s="153">
        <f t="shared" si="108"/>
        <v>0</v>
      </c>
      <c r="BJ350" s="13" t="s">
        <v>87</v>
      </c>
      <c r="BK350" s="153">
        <f t="shared" si="109"/>
        <v>0</v>
      </c>
      <c r="BL350" s="13" t="s">
        <v>372</v>
      </c>
      <c r="BM350" s="152" t="s">
        <v>4662</v>
      </c>
    </row>
    <row r="351" spans="2:65" s="1" customFormat="1" ht="24.15" customHeight="1">
      <c r="B351" s="139"/>
      <c r="C351" s="140" t="s">
        <v>3423</v>
      </c>
      <c r="D351" s="140" t="s">
        <v>319</v>
      </c>
      <c r="E351" s="141" t="s">
        <v>4663</v>
      </c>
      <c r="F351" s="142" t="s">
        <v>4664</v>
      </c>
      <c r="G351" s="143" t="s">
        <v>4665</v>
      </c>
      <c r="H351" s="144">
        <v>22.7</v>
      </c>
      <c r="I351" s="145"/>
      <c r="J351" s="146">
        <f t="shared" si="100"/>
        <v>0</v>
      </c>
      <c r="K351" s="147"/>
      <c r="L351" s="28"/>
      <c r="M351" s="148" t="s">
        <v>1</v>
      </c>
      <c r="N351" s="149" t="s">
        <v>41</v>
      </c>
      <c r="P351" s="150">
        <f t="shared" si="101"/>
        <v>0</v>
      </c>
      <c r="Q351" s="150">
        <v>0</v>
      </c>
      <c r="R351" s="150">
        <f t="shared" si="102"/>
        <v>0</v>
      </c>
      <c r="S351" s="150">
        <v>0</v>
      </c>
      <c r="T351" s="151">
        <f t="shared" si="103"/>
        <v>0</v>
      </c>
      <c r="AR351" s="152" t="s">
        <v>372</v>
      </c>
      <c r="AT351" s="152" t="s">
        <v>319</v>
      </c>
      <c r="AU351" s="152" t="s">
        <v>87</v>
      </c>
      <c r="AY351" s="13" t="s">
        <v>317</v>
      </c>
      <c r="BE351" s="153">
        <f t="shared" si="104"/>
        <v>0</v>
      </c>
      <c r="BF351" s="153">
        <f t="shared" si="105"/>
        <v>0</v>
      </c>
      <c r="BG351" s="153">
        <f t="shared" si="106"/>
        <v>0</v>
      </c>
      <c r="BH351" s="153">
        <f t="shared" si="107"/>
        <v>0</v>
      </c>
      <c r="BI351" s="153">
        <f t="shared" si="108"/>
        <v>0</v>
      </c>
      <c r="BJ351" s="13" t="s">
        <v>87</v>
      </c>
      <c r="BK351" s="153">
        <f t="shared" si="109"/>
        <v>0</v>
      </c>
      <c r="BL351" s="13" t="s">
        <v>372</v>
      </c>
      <c r="BM351" s="152" t="s">
        <v>4666</v>
      </c>
    </row>
    <row r="352" spans="2:65" s="1" customFormat="1" ht="24.15" customHeight="1">
      <c r="B352" s="139"/>
      <c r="C352" s="140" t="s">
        <v>3427</v>
      </c>
      <c r="D352" s="140" t="s">
        <v>319</v>
      </c>
      <c r="E352" s="141" t="s">
        <v>2877</v>
      </c>
      <c r="F352" s="142" t="s">
        <v>2878</v>
      </c>
      <c r="G352" s="143" t="s">
        <v>652</v>
      </c>
      <c r="H352" s="176"/>
      <c r="I352" s="145"/>
      <c r="J352" s="146">
        <f t="shared" si="100"/>
        <v>0</v>
      </c>
      <c r="K352" s="147"/>
      <c r="L352" s="28"/>
      <c r="M352" s="148" t="s">
        <v>1</v>
      </c>
      <c r="N352" s="149" t="s">
        <v>41</v>
      </c>
      <c r="P352" s="150">
        <f t="shared" si="101"/>
        <v>0</v>
      </c>
      <c r="Q352" s="150">
        <v>0</v>
      </c>
      <c r="R352" s="150">
        <f t="shared" si="102"/>
        <v>0</v>
      </c>
      <c r="S352" s="150">
        <v>0</v>
      </c>
      <c r="T352" s="151">
        <f t="shared" si="103"/>
        <v>0</v>
      </c>
      <c r="AR352" s="152" t="s">
        <v>372</v>
      </c>
      <c r="AT352" s="152" t="s">
        <v>319</v>
      </c>
      <c r="AU352" s="152" t="s">
        <v>87</v>
      </c>
      <c r="AY352" s="13" t="s">
        <v>317</v>
      </c>
      <c r="BE352" s="153">
        <f t="shared" si="104"/>
        <v>0</v>
      </c>
      <c r="BF352" s="153">
        <f t="shared" si="105"/>
        <v>0</v>
      </c>
      <c r="BG352" s="153">
        <f t="shared" si="106"/>
        <v>0</v>
      </c>
      <c r="BH352" s="153">
        <f t="shared" si="107"/>
        <v>0</v>
      </c>
      <c r="BI352" s="153">
        <f t="shared" si="108"/>
        <v>0</v>
      </c>
      <c r="BJ352" s="13" t="s">
        <v>87</v>
      </c>
      <c r="BK352" s="153">
        <f t="shared" si="109"/>
        <v>0</v>
      </c>
      <c r="BL352" s="13" t="s">
        <v>372</v>
      </c>
      <c r="BM352" s="152" t="s">
        <v>4667</v>
      </c>
    </row>
    <row r="353" spans="2:65" s="11" customFormat="1" ht="22.8" customHeight="1">
      <c r="B353" s="127"/>
      <c r="D353" s="128" t="s">
        <v>74</v>
      </c>
      <c r="E353" s="137" t="s">
        <v>1908</v>
      </c>
      <c r="F353" s="137" t="s">
        <v>4668</v>
      </c>
      <c r="I353" s="130"/>
      <c r="J353" s="138">
        <f>BK353</f>
        <v>0</v>
      </c>
      <c r="L353" s="127"/>
      <c r="M353" s="132"/>
      <c r="P353" s="133">
        <f>SUM(P354:P358)</f>
        <v>0</v>
      </c>
      <c r="R353" s="133">
        <f>SUM(R354:R358)</f>
        <v>0.12132</v>
      </c>
      <c r="T353" s="134">
        <f>SUM(T354:T358)</f>
        <v>0</v>
      </c>
      <c r="AR353" s="128" t="s">
        <v>87</v>
      </c>
      <c r="AT353" s="135" t="s">
        <v>74</v>
      </c>
      <c r="AU353" s="135" t="s">
        <v>82</v>
      </c>
      <c r="AY353" s="128" t="s">
        <v>317</v>
      </c>
      <c r="BK353" s="136">
        <f>SUM(BK354:BK358)</f>
        <v>0</v>
      </c>
    </row>
    <row r="354" spans="2:65" s="1" customFormat="1" ht="24.15" customHeight="1">
      <c r="B354" s="139"/>
      <c r="C354" s="140" t="s">
        <v>3431</v>
      </c>
      <c r="D354" s="140" t="s">
        <v>319</v>
      </c>
      <c r="E354" s="141" t="s">
        <v>4669</v>
      </c>
      <c r="F354" s="142" t="s">
        <v>4670</v>
      </c>
      <c r="G354" s="143" t="s">
        <v>433</v>
      </c>
      <c r="H354" s="144">
        <v>3</v>
      </c>
      <c r="I354" s="145"/>
      <c r="J354" s="146">
        <f>ROUND(I354*H354,2)</f>
        <v>0</v>
      </c>
      <c r="K354" s="147"/>
      <c r="L354" s="28"/>
      <c r="M354" s="148" t="s">
        <v>1</v>
      </c>
      <c r="N354" s="149" t="s">
        <v>41</v>
      </c>
      <c r="P354" s="150">
        <f>O354*H354</f>
        <v>0</v>
      </c>
      <c r="Q354" s="150">
        <v>3.0439999999999998E-2</v>
      </c>
      <c r="R354" s="150">
        <f>Q354*H354</f>
        <v>9.1319999999999998E-2</v>
      </c>
      <c r="S354" s="150">
        <v>0</v>
      </c>
      <c r="T354" s="151">
        <f>S354*H354</f>
        <v>0</v>
      </c>
      <c r="AR354" s="152" t="s">
        <v>372</v>
      </c>
      <c r="AT354" s="152" t="s">
        <v>319</v>
      </c>
      <c r="AU354" s="152" t="s">
        <v>87</v>
      </c>
      <c r="AY354" s="13" t="s">
        <v>317</v>
      </c>
      <c r="BE354" s="153">
        <f>IF(N354="základná",J354,0)</f>
        <v>0</v>
      </c>
      <c r="BF354" s="153">
        <f>IF(N354="znížená",J354,0)</f>
        <v>0</v>
      </c>
      <c r="BG354" s="153">
        <f>IF(N354="zákl. prenesená",J354,0)</f>
        <v>0</v>
      </c>
      <c r="BH354" s="153">
        <f>IF(N354="zníž. prenesená",J354,0)</f>
        <v>0</v>
      </c>
      <c r="BI354" s="153">
        <f>IF(N354="nulová",J354,0)</f>
        <v>0</v>
      </c>
      <c r="BJ354" s="13" t="s">
        <v>87</v>
      </c>
      <c r="BK354" s="153">
        <f>ROUND(I354*H354,2)</f>
        <v>0</v>
      </c>
      <c r="BL354" s="13" t="s">
        <v>372</v>
      </c>
      <c r="BM354" s="152" t="s">
        <v>4671</v>
      </c>
    </row>
    <row r="355" spans="2:65" s="1" customFormat="1" ht="24.15" customHeight="1">
      <c r="B355" s="139"/>
      <c r="C355" s="154" t="s">
        <v>3436</v>
      </c>
      <c r="D355" s="154" t="s">
        <v>353</v>
      </c>
      <c r="E355" s="155" t="s">
        <v>4672</v>
      </c>
      <c r="F355" s="156" t="s">
        <v>4673</v>
      </c>
      <c r="G355" s="157" t="s">
        <v>433</v>
      </c>
      <c r="H355" s="158">
        <v>3</v>
      </c>
      <c r="I355" s="159"/>
      <c r="J355" s="160">
        <f>ROUND(I355*H355,2)</f>
        <v>0</v>
      </c>
      <c r="K355" s="161"/>
      <c r="L355" s="162"/>
      <c r="M355" s="163" t="s">
        <v>1</v>
      </c>
      <c r="N355" s="164" t="s">
        <v>41</v>
      </c>
      <c r="P355" s="150">
        <f>O355*H355</f>
        <v>0</v>
      </c>
      <c r="Q355" s="150">
        <v>0.01</v>
      </c>
      <c r="R355" s="150">
        <f>Q355*H355</f>
        <v>0.03</v>
      </c>
      <c r="S355" s="150">
        <v>0</v>
      </c>
      <c r="T355" s="151">
        <f>S355*H355</f>
        <v>0</v>
      </c>
      <c r="AR355" s="152" t="s">
        <v>529</v>
      </c>
      <c r="AT355" s="152" t="s">
        <v>353</v>
      </c>
      <c r="AU355" s="152" t="s">
        <v>87</v>
      </c>
      <c r="AY355" s="13" t="s">
        <v>317</v>
      </c>
      <c r="BE355" s="153">
        <f>IF(N355="základná",J355,0)</f>
        <v>0</v>
      </c>
      <c r="BF355" s="153">
        <f>IF(N355="znížená",J355,0)</f>
        <v>0</v>
      </c>
      <c r="BG355" s="153">
        <f>IF(N355="zákl. prenesená",J355,0)</f>
        <v>0</v>
      </c>
      <c r="BH355" s="153">
        <f>IF(N355="zníž. prenesená",J355,0)</f>
        <v>0</v>
      </c>
      <c r="BI355" s="153">
        <f>IF(N355="nulová",J355,0)</f>
        <v>0</v>
      </c>
      <c r="BJ355" s="13" t="s">
        <v>87</v>
      </c>
      <c r="BK355" s="153">
        <f>ROUND(I355*H355,2)</f>
        <v>0</v>
      </c>
      <c r="BL355" s="13" t="s">
        <v>372</v>
      </c>
      <c r="BM355" s="152" t="s">
        <v>4674</v>
      </c>
    </row>
    <row r="356" spans="2:65" s="1" customFormat="1" ht="16.5" customHeight="1">
      <c r="B356" s="139"/>
      <c r="C356" s="154" t="s">
        <v>3441</v>
      </c>
      <c r="D356" s="154" t="s">
        <v>353</v>
      </c>
      <c r="E356" s="155" t="s">
        <v>4643</v>
      </c>
      <c r="F356" s="156" t="s">
        <v>4644</v>
      </c>
      <c r="G356" s="157" t="s">
        <v>4645</v>
      </c>
      <c r="H356" s="158">
        <v>333</v>
      </c>
      <c r="I356" s="159"/>
      <c r="J356" s="160">
        <f>ROUND(I356*H356,2)</f>
        <v>0</v>
      </c>
      <c r="K356" s="161"/>
      <c r="L356" s="162"/>
      <c r="M356" s="163" t="s">
        <v>1</v>
      </c>
      <c r="N356" s="164" t="s">
        <v>41</v>
      </c>
      <c r="P356" s="150">
        <f>O356*H356</f>
        <v>0</v>
      </c>
      <c r="Q356" s="150">
        <v>0</v>
      </c>
      <c r="R356" s="150">
        <f>Q356*H356</f>
        <v>0</v>
      </c>
      <c r="S356" s="150">
        <v>0</v>
      </c>
      <c r="T356" s="151">
        <f>S356*H356</f>
        <v>0</v>
      </c>
      <c r="AR356" s="152" t="s">
        <v>529</v>
      </c>
      <c r="AT356" s="152" t="s">
        <v>353</v>
      </c>
      <c r="AU356" s="152" t="s">
        <v>87</v>
      </c>
      <c r="AY356" s="13" t="s">
        <v>317</v>
      </c>
      <c r="BE356" s="153">
        <f>IF(N356="základná",J356,0)</f>
        <v>0</v>
      </c>
      <c r="BF356" s="153">
        <f>IF(N356="znížená",J356,0)</f>
        <v>0</v>
      </c>
      <c r="BG356" s="153">
        <f>IF(N356="zákl. prenesená",J356,0)</f>
        <v>0</v>
      </c>
      <c r="BH356" s="153">
        <f>IF(N356="zníž. prenesená",J356,0)</f>
        <v>0</v>
      </c>
      <c r="BI356" s="153">
        <f>IF(N356="nulová",J356,0)</f>
        <v>0</v>
      </c>
      <c r="BJ356" s="13" t="s">
        <v>87</v>
      </c>
      <c r="BK356" s="153">
        <f>ROUND(I356*H356,2)</f>
        <v>0</v>
      </c>
      <c r="BL356" s="13" t="s">
        <v>372</v>
      </c>
      <c r="BM356" s="152" t="s">
        <v>4675</v>
      </c>
    </row>
    <row r="357" spans="2:65" s="1" customFormat="1" ht="44.25" customHeight="1">
      <c r="B357" s="139"/>
      <c r="C357" s="140" t="s">
        <v>3446</v>
      </c>
      <c r="D357" s="140" t="s">
        <v>319</v>
      </c>
      <c r="E357" s="141" t="s">
        <v>4676</v>
      </c>
      <c r="F357" s="142" t="s">
        <v>4677</v>
      </c>
      <c r="G357" s="143" t="s">
        <v>4649</v>
      </c>
      <c r="H357" s="144">
        <v>1</v>
      </c>
      <c r="I357" s="145"/>
      <c r="J357" s="146">
        <f>ROUND(I357*H357,2)</f>
        <v>0</v>
      </c>
      <c r="K357" s="147"/>
      <c r="L357" s="28"/>
      <c r="M357" s="148" t="s">
        <v>1</v>
      </c>
      <c r="N357" s="149" t="s">
        <v>41</v>
      </c>
      <c r="P357" s="150">
        <f>O357*H357</f>
        <v>0</v>
      </c>
      <c r="Q357" s="150">
        <v>0</v>
      </c>
      <c r="R357" s="150">
        <f>Q357*H357</f>
        <v>0</v>
      </c>
      <c r="S357" s="150">
        <v>0</v>
      </c>
      <c r="T357" s="151">
        <f>S357*H357</f>
        <v>0</v>
      </c>
      <c r="AR357" s="152" t="s">
        <v>372</v>
      </c>
      <c r="AT357" s="152" t="s">
        <v>319</v>
      </c>
      <c r="AU357" s="152" t="s">
        <v>87</v>
      </c>
      <c r="AY357" s="13" t="s">
        <v>317</v>
      </c>
      <c r="BE357" s="153">
        <f>IF(N357="základná",J357,0)</f>
        <v>0</v>
      </c>
      <c r="BF357" s="153">
        <f>IF(N357="znížená",J357,0)</f>
        <v>0</v>
      </c>
      <c r="BG357" s="153">
        <f>IF(N357="zákl. prenesená",J357,0)</f>
        <v>0</v>
      </c>
      <c r="BH357" s="153">
        <f>IF(N357="zníž. prenesená",J357,0)</f>
        <v>0</v>
      </c>
      <c r="BI357" s="153">
        <f>IF(N357="nulová",J357,0)</f>
        <v>0</v>
      </c>
      <c r="BJ357" s="13" t="s">
        <v>87</v>
      </c>
      <c r="BK357" s="153">
        <f>ROUND(I357*H357,2)</f>
        <v>0</v>
      </c>
      <c r="BL357" s="13" t="s">
        <v>372</v>
      </c>
      <c r="BM357" s="152" t="s">
        <v>4678</v>
      </c>
    </row>
    <row r="358" spans="2:65" s="1" customFormat="1" ht="24.15" customHeight="1">
      <c r="B358" s="139"/>
      <c r="C358" s="140" t="s">
        <v>3450</v>
      </c>
      <c r="D358" s="140" t="s">
        <v>319</v>
      </c>
      <c r="E358" s="141" t="s">
        <v>4679</v>
      </c>
      <c r="F358" s="142" t="s">
        <v>4680</v>
      </c>
      <c r="G358" s="143" t="s">
        <v>652</v>
      </c>
      <c r="H358" s="176"/>
      <c r="I358" s="145"/>
      <c r="J358" s="146">
        <f>ROUND(I358*H358,2)</f>
        <v>0</v>
      </c>
      <c r="K358" s="147"/>
      <c r="L358" s="28"/>
      <c r="M358" s="148" t="s">
        <v>1</v>
      </c>
      <c r="N358" s="149" t="s">
        <v>41</v>
      </c>
      <c r="P358" s="150">
        <f>O358*H358</f>
        <v>0</v>
      </c>
      <c r="Q358" s="150">
        <v>0</v>
      </c>
      <c r="R358" s="150">
        <f>Q358*H358</f>
        <v>0</v>
      </c>
      <c r="S358" s="150">
        <v>0</v>
      </c>
      <c r="T358" s="151">
        <f>S358*H358</f>
        <v>0</v>
      </c>
      <c r="AR358" s="152" t="s">
        <v>372</v>
      </c>
      <c r="AT358" s="152" t="s">
        <v>319</v>
      </c>
      <c r="AU358" s="152" t="s">
        <v>87</v>
      </c>
      <c r="AY358" s="13" t="s">
        <v>317</v>
      </c>
      <c r="BE358" s="153">
        <f>IF(N358="základná",J358,0)</f>
        <v>0</v>
      </c>
      <c r="BF358" s="153">
        <f>IF(N358="znížená",J358,0)</f>
        <v>0</v>
      </c>
      <c r="BG358" s="153">
        <f>IF(N358="zákl. prenesená",J358,0)</f>
        <v>0</v>
      </c>
      <c r="BH358" s="153">
        <f>IF(N358="zníž. prenesená",J358,0)</f>
        <v>0</v>
      </c>
      <c r="BI358" s="153">
        <f>IF(N358="nulová",J358,0)</f>
        <v>0</v>
      </c>
      <c r="BJ358" s="13" t="s">
        <v>87</v>
      </c>
      <c r="BK358" s="153">
        <f>ROUND(I358*H358,2)</f>
        <v>0</v>
      </c>
      <c r="BL358" s="13" t="s">
        <v>372</v>
      </c>
      <c r="BM358" s="152" t="s">
        <v>4681</v>
      </c>
    </row>
    <row r="359" spans="2:65" s="11" customFormat="1" ht="22.8" customHeight="1">
      <c r="B359" s="127"/>
      <c r="D359" s="128" t="s">
        <v>74</v>
      </c>
      <c r="E359" s="137" t="s">
        <v>4682</v>
      </c>
      <c r="F359" s="137" t="s">
        <v>4683</v>
      </c>
      <c r="I359" s="130"/>
      <c r="J359" s="138">
        <f>BK359</f>
        <v>0</v>
      </c>
      <c r="L359" s="127"/>
      <c r="M359" s="132"/>
      <c r="P359" s="133">
        <f>SUM(P360:P361)</f>
        <v>0</v>
      </c>
      <c r="R359" s="133">
        <f>SUM(R360:R361)</f>
        <v>1.7968649999999999</v>
      </c>
      <c r="T359" s="134">
        <f>SUM(T360:T361)</f>
        <v>0</v>
      </c>
      <c r="AR359" s="128" t="s">
        <v>87</v>
      </c>
      <c r="AT359" s="135" t="s">
        <v>74</v>
      </c>
      <c r="AU359" s="135" t="s">
        <v>82</v>
      </c>
      <c r="AY359" s="128" t="s">
        <v>317</v>
      </c>
      <c r="BK359" s="136">
        <f>SUM(BK360:BK361)</f>
        <v>0</v>
      </c>
    </row>
    <row r="360" spans="2:65" s="1" customFormat="1" ht="24.15" customHeight="1">
      <c r="B360" s="139"/>
      <c r="C360" s="140" t="s">
        <v>3454</v>
      </c>
      <c r="D360" s="140" t="s">
        <v>319</v>
      </c>
      <c r="E360" s="141" t="s">
        <v>4684</v>
      </c>
      <c r="F360" s="142" t="s">
        <v>4685</v>
      </c>
      <c r="G360" s="143" t="s">
        <v>375</v>
      </c>
      <c r="H360" s="144">
        <v>329.7</v>
      </c>
      <c r="I360" s="145"/>
      <c r="J360" s="146">
        <f>ROUND(I360*H360,2)</f>
        <v>0</v>
      </c>
      <c r="K360" s="147"/>
      <c r="L360" s="28"/>
      <c r="M360" s="148" t="s">
        <v>1</v>
      </c>
      <c r="N360" s="149" t="s">
        <v>41</v>
      </c>
      <c r="P360" s="150">
        <f>O360*H360</f>
        <v>0</v>
      </c>
      <c r="Q360" s="150">
        <v>5.45E-3</v>
      </c>
      <c r="R360" s="150">
        <f>Q360*H360</f>
        <v>1.7968649999999999</v>
      </c>
      <c r="S360" s="150">
        <v>0</v>
      </c>
      <c r="T360" s="151">
        <f>S360*H360</f>
        <v>0</v>
      </c>
      <c r="AR360" s="152" t="s">
        <v>372</v>
      </c>
      <c r="AT360" s="152" t="s">
        <v>319</v>
      </c>
      <c r="AU360" s="152" t="s">
        <v>87</v>
      </c>
      <c r="AY360" s="13" t="s">
        <v>317</v>
      </c>
      <c r="BE360" s="153">
        <f>IF(N360="základná",J360,0)</f>
        <v>0</v>
      </c>
      <c r="BF360" s="153">
        <f>IF(N360="znížená",J360,0)</f>
        <v>0</v>
      </c>
      <c r="BG360" s="153">
        <f>IF(N360="zákl. prenesená",J360,0)</f>
        <v>0</v>
      </c>
      <c r="BH360" s="153">
        <f>IF(N360="zníž. prenesená",J360,0)</f>
        <v>0</v>
      </c>
      <c r="BI360" s="153">
        <f>IF(N360="nulová",J360,0)</f>
        <v>0</v>
      </c>
      <c r="BJ360" s="13" t="s">
        <v>87</v>
      </c>
      <c r="BK360" s="153">
        <f>ROUND(I360*H360,2)</f>
        <v>0</v>
      </c>
      <c r="BL360" s="13" t="s">
        <v>372</v>
      </c>
      <c r="BM360" s="152" t="s">
        <v>4686</v>
      </c>
    </row>
    <row r="361" spans="2:65" s="1" customFormat="1" ht="24.15" customHeight="1">
      <c r="B361" s="139"/>
      <c r="C361" s="140" t="s">
        <v>3458</v>
      </c>
      <c r="D361" s="140" t="s">
        <v>319</v>
      </c>
      <c r="E361" s="141" t="s">
        <v>4687</v>
      </c>
      <c r="F361" s="142" t="s">
        <v>4688</v>
      </c>
      <c r="G361" s="143" t="s">
        <v>652</v>
      </c>
      <c r="H361" s="176"/>
      <c r="I361" s="145"/>
      <c r="J361" s="146">
        <f>ROUND(I361*H361,2)</f>
        <v>0</v>
      </c>
      <c r="K361" s="147"/>
      <c r="L361" s="28"/>
      <c r="M361" s="148" t="s">
        <v>1</v>
      </c>
      <c r="N361" s="149" t="s">
        <v>41</v>
      </c>
      <c r="P361" s="150">
        <f>O361*H361</f>
        <v>0</v>
      </c>
      <c r="Q361" s="150">
        <v>0</v>
      </c>
      <c r="R361" s="150">
        <f>Q361*H361</f>
        <v>0</v>
      </c>
      <c r="S361" s="150">
        <v>0</v>
      </c>
      <c r="T361" s="151">
        <f>S361*H361</f>
        <v>0</v>
      </c>
      <c r="AR361" s="152" t="s">
        <v>372</v>
      </c>
      <c r="AT361" s="152" t="s">
        <v>319</v>
      </c>
      <c r="AU361" s="152" t="s">
        <v>87</v>
      </c>
      <c r="AY361" s="13" t="s">
        <v>317</v>
      </c>
      <c r="BE361" s="153">
        <f>IF(N361="základná",J361,0)</f>
        <v>0</v>
      </c>
      <c r="BF361" s="153">
        <f>IF(N361="znížená",J361,0)</f>
        <v>0</v>
      </c>
      <c r="BG361" s="153">
        <f>IF(N361="zákl. prenesená",J361,0)</f>
        <v>0</v>
      </c>
      <c r="BH361" s="153">
        <f>IF(N361="zníž. prenesená",J361,0)</f>
        <v>0</v>
      </c>
      <c r="BI361" s="153">
        <f>IF(N361="nulová",J361,0)</f>
        <v>0</v>
      </c>
      <c r="BJ361" s="13" t="s">
        <v>87</v>
      </c>
      <c r="BK361" s="153">
        <f>ROUND(I361*H361,2)</f>
        <v>0</v>
      </c>
      <c r="BL361" s="13" t="s">
        <v>372</v>
      </c>
      <c r="BM361" s="152" t="s">
        <v>4689</v>
      </c>
    </row>
    <row r="362" spans="2:65" s="11" customFormat="1" ht="22.8" customHeight="1">
      <c r="B362" s="127"/>
      <c r="D362" s="128" t="s">
        <v>74</v>
      </c>
      <c r="E362" s="137" t="s">
        <v>654</v>
      </c>
      <c r="F362" s="137" t="s">
        <v>3440</v>
      </c>
      <c r="I362" s="130"/>
      <c r="J362" s="138">
        <f>BK362</f>
        <v>0</v>
      </c>
      <c r="L362" s="127"/>
      <c r="M362" s="132"/>
      <c r="P362" s="133">
        <f>SUM(P363:P369)</f>
        <v>0</v>
      </c>
      <c r="R362" s="133">
        <f>SUM(R363:R369)</f>
        <v>0.46247064599999999</v>
      </c>
      <c r="T362" s="134">
        <f>SUM(T363:T369)</f>
        <v>0</v>
      </c>
      <c r="AR362" s="128" t="s">
        <v>87</v>
      </c>
      <c r="AT362" s="135" t="s">
        <v>74</v>
      </c>
      <c r="AU362" s="135" t="s">
        <v>82</v>
      </c>
      <c r="AY362" s="128" t="s">
        <v>317</v>
      </c>
      <c r="BK362" s="136">
        <f>SUM(BK363:BK369)</f>
        <v>0</v>
      </c>
    </row>
    <row r="363" spans="2:65" s="1" customFormat="1" ht="24.15" customHeight="1">
      <c r="B363" s="139"/>
      <c r="C363" s="140" t="s">
        <v>3462</v>
      </c>
      <c r="D363" s="140" t="s">
        <v>319</v>
      </c>
      <c r="E363" s="141" t="s">
        <v>4690</v>
      </c>
      <c r="F363" s="142" t="s">
        <v>4691</v>
      </c>
      <c r="G363" s="143" t="s">
        <v>375</v>
      </c>
      <c r="H363" s="144">
        <v>1.65</v>
      </c>
      <c r="I363" s="145"/>
      <c r="J363" s="146">
        <f t="shared" ref="J363:J369" si="110">ROUND(I363*H363,2)</f>
        <v>0</v>
      </c>
      <c r="K363" s="147"/>
      <c r="L363" s="28"/>
      <c r="M363" s="148" t="s">
        <v>1</v>
      </c>
      <c r="N363" s="149" t="s">
        <v>41</v>
      </c>
      <c r="P363" s="150">
        <f t="shared" ref="P363:P369" si="111">O363*H363</f>
        <v>0</v>
      </c>
      <c r="Q363" s="150">
        <v>1.6000000000000001E-4</v>
      </c>
      <c r="R363" s="150">
        <f t="shared" ref="R363:R369" si="112">Q363*H363</f>
        <v>2.6400000000000002E-4</v>
      </c>
      <c r="S363" s="150">
        <v>0</v>
      </c>
      <c r="T363" s="151">
        <f t="shared" ref="T363:T369" si="113">S363*H363</f>
        <v>0</v>
      </c>
      <c r="AR363" s="152" t="s">
        <v>372</v>
      </c>
      <c r="AT363" s="152" t="s">
        <v>319</v>
      </c>
      <c r="AU363" s="152" t="s">
        <v>87</v>
      </c>
      <c r="AY363" s="13" t="s">
        <v>317</v>
      </c>
      <c r="BE363" s="153">
        <f t="shared" ref="BE363:BE369" si="114">IF(N363="základná",J363,0)</f>
        <v>0</v>
      </c>
      <c r="BF363" s="153">
        <f t="shared" ref="BF363:BF369" si="115">IF(N363="znížená",J363,0)</f>
        <v>0</v>
      </c>
      <c r="BG363" s="153">
        <f t="shared" ref="BG363:BG369" si="116">IF(N363="zákl. prenesená",J363,0)</f>
        <v>0</v>
      </c>
      <c r="BH363" s="153">
        <f t="shared" ref="BH363:BH369" si="117">IF(N363="zníž. prenesená",J363,0)</f>
        <v>0</v>
      </c>
      <c r="BI363" s="153">
        <f t="shared" ref="BI363:BI369" si="118">IF(N363="nulová",J363,0)</f>
        <v>0</v>
      </c>
      <c r="BJ363" s="13" t="s">
        <v>87</v>
      </c>
      <c r="BK363" s="153">
        <f t="shared" ref="BK363:BK369" si="119">ROUND(I363*H363,2)</f>
        <v>0</v>
      </c>
      <c r="BL363" s="13" t="s">
        <v>372</v>
      </c>
      <c r="BM363" s="152" t="s">
        <v>4692</v>
      </c>
    </row>
    <row r="364" spans="2:65" s="1" customFormat="1" ht="24.15" customHeight="1">
      <c r="B364" s="139"/>
      <c r="C364" s="140" t="s">
        <v>3466</v>
      </c>
      <c r="D364" s="140" t="s">
        <v>319</v>
      </c>
      <c r="E364" s="141" t="s">
        <v>4693</v>
      </c>
      <c r="F364" s="142" t="s">
        <v>4694</v>
      </c>
      <c r="G364" s="143" t="s">
        <v>375</v>
      </c>
      <c r="H364" s="144">
        <v>1.65</v>
      </c>
      <c r="I364" s="145"/>
      <c r="J364" s="146">
        <f t="shared" si="110"/>
        <v>0</v>
      </c>
      <c r="K364" s="147"/>
      <c r="L364" s="28"/>
      <c r="M364" s="148" t="s">
        <v>1</v>
      </c>
      <c r="N364" s="149" t="s">
        <v>41</v>
      </c>
      <c r="P364" s="150">
        <f t="shared" si="111"/>
        <v>0</v>
      </c>
      <c r="Q364" s="150">
        <v>8.0000000000000007E-5</v>
      </c>
      <c r="R364" s="150">
        <f t="shared" si="112"/>
        <v>1.3200000000000001E-4</v>
      </c>
      <c r="S364" s="150">
        <v>0</v>
      </c>
      <c r="T364" s="151">
        <f t="shared" si="113"/>
        <v>0</v>
      </c>
      <c r="AR364" s="152" t="s">
        <v>372</v>
      </c>
      <c r="AT364" s="152" t="s">
        <v>319</v>
      </c>
      <c r="AU364" s="152" t="s">
        <v>87</v>
      </c>
      <c r="AY364" s="13" t="s">
        <v>317</v>
      </c>
      <c r="BE364" s="153">
        <f t="shared" si="114"/>
        <v>0</v>
      </c>
      <c r="BF364" s="153">
        <f t="shared" si="115"/>
        <v>0</v>
      </c>
      <c r="BG364" s="153">
        <f t="shared" si="116"/>
        <v>0</v>
      </c>
      <c r="BH364" s="153">
        <f t="shared" si="117"/>
        <v>0</v>
      </c>
      <c r="BI364" s="153">
        <f t="shared" si="118"/>
        <v>0</v>
      </c>
      <c r="BJ364" s="13" t="s">
        <v>87</v>
      </c>
      <c r="BK364" s="153">
        <f t="shared" si="119"/>
        <v>0</v>
      </c>
      <c r="BL364" s="13" t="s">
        <v>372</v>
      </c>
      <c r="BM364" s="152" t="s">
        <v>4695</v>
      </c>
    </row>
    <row r="365" spans="2:65" s="1" customFormat="1" ht="24.15" customHeight="1">
      <c r="B365" s="139"/>
      <c r="C365" s="140" t="s">
        <v>3468</v>
      </c>
      <c r="D365" s="140" t="s">
        <v>319</v>
      </c>
      <c r="E365" s="141" t="s">
        <v>4696</v>
      </c>
      <c r="F365" s="142" t="s">
        <v>4697</v>
      </c>
      <c r="G365" s="143" t="s">
        <v>375</v>
      </c>
      <c r="H365" s="144">
        <v>494.12400000000002</v>
      </c>
      <c r="I365" s="145"/>
      <c r="J365" s="146">
        <f t="shared" si="110"/>
        <v>0</v>
      </c>
      <c r="K365" s="147"/>
      <c r="L365" s="28"/>
      <c r="M365" s="148" t="s">
        <v>1</v>
      </c>
      <c r="N365" s="149" t="s">
        <v>41</v>
      </c>
      <c r="P365" s="150">
        <f t="shared" si="111"/>
        <v>0</v>
      </c>
      <c r="Q365" s="150">
        <v>2.9999999999999997E-4</v>
      </c>
      <c r="R365" s="150">
        <f t="shared" si="112"/>
        <v>0.14823719999999999</v>
      </c>
      <c r="S365" s="150">
        <v>0</v>
      </c>
      <c r="T365" s="151">
        <f t="shared" si="113"/>
        <v>0</v>
      </c>
      <c r="AR365" s="152" t="s">
        <v>372</v>
      </c>
      <c r="AT365" s="152" t="s">
        <v>319</v>
      </c>
      <c r="AU365" s="152" t="s">
        <v>87</v>
      </c>
      <c r="AY365" s="13" t="s">
        <v>317</v>
      </c>
      <c r="BE365" s="153">
        <f t="shared" si="114"/>
        <v>0</v>
      </c>
      <c r="BF365" s="153">
        <f t="shared" si="115"/>
        <v>0</v>
      </c>
      <c r="BG365" s="153">
        <f t="shared" si="116"/>
        <v>0</v>
      </c>
      <c r="BH365" s="153">
        <f t="shared" si="117"/>
        <v>0</v>
      </c>
      <c r="BI365" s="153">
        <f t="shared" si="118"/>
        <v>0</v>
      </c>
      <c r="BJ365" s="13" t="s">
        <v>87</v>
      </c>
      <c r="BK365" s="153">
        <f t="shared" si="119"/>
        <v>0</v>
      </c>
      <c r="BL365" s="13" t="s">
        <v>372</v>
      </c>
      <c r="BM365" s="152" t="s">
        <v>4698</v>
      </c>
    </row>
    <row r="366" spans="2:65" s="1" customFormat="1" ht="24.15" customHeight="1">
      <c r="B366" s="139"/>
      <c r="C366" s="140" t="s">
        <v>4699</v>
      </c>
      <c r="D366" s="140" t="s">
        <v>319</v>
      </c>
      <c r="E366" s="141" t="s">
        <v>4700</v>
      </c>
      <c r="F366" s="142" t="s">
        <v>4701</v>
      </c>
      <c r="G366" s="143" t="s">
        <v>375</v>
      </c>
      <c r="H366" s="144">
        <v>494.12400000000002</v>
      </c>
      <c r="I366" s="145"/>
      <c r="J366" s="146">
        <f t="shared" si="110"/>
        <v>0</v>
      </c>
      <c r="K366" s="147"/>
      <c r="L366" s="28"/>
      <c r="M366" s="148" t="s">
        <v>1</v>
      </c>
      <c r="N366" s="149" t="s">
        <v>41</v>
      </c>
      <c r="P366" s="150">
        <f t="shared" si="111"/>
        <v>0</v>
      </c>
      <c r="Q366" s="150">
        <v>2.265E-4</v>
      </c>
      <c r="R366" s="150">
        <f t="shared" si="112"/>
        <v>0.111919086</v>
      </c>
      <c r="S366" s="150">
        <v>0</v>
      </c>
      <c r="T366" s="151">
        <f t="shared" si="113"/>
        <v>0</v>
      </c>
      <c r="AR366" s="152" t="s">
        <v>372</v>
      </c>
      <c r="AT366" s="152" t="s">
        <v>319</v>
      </c>
      <c r="AU366" s="152" t="s">
        <v>87</v>
      </c>
      <c r="AY366" s="13" t="s">
        <v>317</v>
      </c>
      <c r="BE366" s="153">
        <f t="shared" si="114"/>
        <v>0</v>
      </c>
      <c r="BF366" s="153">
        <f t="shared" si="115"/>
        <v>0</v>
      </c>
      <c r="BG366" s="153">
        <f t="shared" si="116"/>
        <v>0</v>
      </c>
      <c r="BH366" s="153">
        <f t="shared" si="117"/>
        <v>0</v>
      </c>
      <c r="BI366" s="153">
        <f t="shared" si="118"/>
        <v>0</v>
      </c>
      <c r="BJ366" s="13" t="s">
        <v>87</v>
      </c>
      <c r="BK366" s="153">
        <f t="shared" si="119"/>
        <v>0</v>
      </c>
      <c r="BL366" s="13" t="s">
        <v>372</v>
      </c>
      <c r="BM366" s="152" t="s">
        <v>4702</v>
      </c>
    </row>
    <row r="367" spans="2:65" s="1" customFormat="1" ht="16.5" customHeight="1">
      <c r="B367" s="139"/>
      <c r="C367" s="140" t="s">
        <v>4703</v>
      </c>
      <c r="D367" s="140" t="s">
        <v>319</v>
      </c>
      <c r="E367" s="141" t="s">
        <v>4704</v>
      </c>
      <c r="F367" s="142" t="s">
        <v>4705</v>
      </c>
      <c r="G367" s="143" t="s">
        <v>375</v>
      </c>
      <c r="H367" s="144">
        <v>56.28</v>
      </c>
      <c r="I367" s="145"/>
      <c r="J367" s="146">
        <f t="shared" si="110"/>
        <v>0</v>
      </c>
      <c r="K367" s="147"/>
      <c r="L367" s="28"/>
      <c r="M367" s="148" t="s">
        <v>1</v>
      </c>
      <c r="N367" s="149" t="s">
        <v>41</v>
      </c>
      <c r="P367" s="150">
        <f t="shared" si="111"/>
        <v>0</v>
      </c>
      <c r="Q367" s="150">
        <v>4.2000000000000002E-4</v>
      </c>
      <c r="R367" s="150">
        <f t="shared" si="112"/>
        <v>2.3637600000000002E-2</v>
      </c>
      <c r="S367" s="150">
        <v>0</v>
      </c>
      <c r="T367" s="151">
        <f t="shared" si="113"/>
        <v>0</v>
      </c>
      <c r="AR367" s="152" t="s">
        <v>372</v>
      </c>
      <c r="AT367" s="152" t="s">
        <v>319</v>
      </c>
      <c r="AU367" s="152" t="s">
        <v>87</v>
      </c>
      <c r="AY367" s="13" t="s">
        <v>317</v>
      </c>
      <c r="BE367" s="153">
        <f t="shared" si="114"/>
        <v>0</v>
      </c>
      <c r="BF367" s="153">
        <f t="shared" si="115"/>
        <v>0</v>
      </c>
      <c r="BG367" s="153">
        <f t="shared" si="116"/>
        <v>0</v>
      </c>
      <c r="BH367" s="153">
        <f t="shared" si="117"/>
        <v>0</v>
      </c>
      <c r="BI367" s="153">
        <f t="shared" si="118"/>
        <v>0</v>
      </c>
      <c r="BJ367" s="13" t="s">
        <v>87</v>
      </c>
      <c r="BK367" s="153">
        <f t="shared" si="119"/>
        <v>0</v>
      </c>
      <c r="BL367" s="13" t="s">
        <v>372</v>
      </c>
      <c r="BM367" s="152" t="s">
        <v>4706</v>
      </c>
    </row>
    <row r="368" spans="2:65" s="1" customFormat="1" ht="21.75" customHeight="1">
      <c r="B368" s="139"/>
      <c r="C368" s="140" t="s">
        <v>4707</v>
      </c>
      <c r="D368" s="140" t="s">
        <v>319</v>
      </c>
      <c r="E368" s="141" t="s">
        <v>4708</v>
      </c>
      <c r="F368" s="142" t="s">
        <v>4709</v>
      </c>
      <c r="G368" s="143" t="s">
        <v>375</v>
      </c>
      <c r="H368" s="144">
        <v>384.87799999999999</v>
      </c>
      <c r="I368" s="145"/>
      <c r="J368" s="146">
        <f t="shared" si="110"/>
        <v>0</v>
      </c>
      <c r="K368" s="147"/>
      <c r="L368" s="28"/>
      <c r="M368" s="148" t="s">
        <v>1</v>
      </c>
      <c r="N368" s="149" t="s">
        <v>41</v>
      </c>
      <c r="P368" s="150">
        <f t="shared" si="111"/>
        <v>0</v>
      </c>
      <c r="Q368" s="150">
        <v>4.2000000000000002E-4</v>
      </c>
      <c r="R368" s="150">
        <f t="shared" si="112"/>
        <v>0.16164876</v>
      </c>
      <c r="S368" s="150">
        <v>0</v>
      </c>
      <c r="T368" s="151">
        <f t="shared" si="113"/>
        <v>0</v>
      </c>
      <c r="AR368" s="152" t="s">
        <v>372</v>
      </c>
      <c r="AT368" s="152" t="s">
        <v>319</v>
      </c>
      <c r="AU368" s="152" t="s">
        <v>87</v>
      </c>
      <c r="AY368" s="13" t="s">
        <v>317</v>
      </c>
      <c r="BE368" s="153">
        <f t="shared" si="114"/>
        <v>0</v>
      </c>
      <c r="BF368" s="153">
        <f t="shared" si="115"/>
        <v>0</v>
      </c>
      <c r="BG368" s="153">
        <f t="shared" si="116"/>
        <v>0</v>
      </c>
      <c r="BH368" s="153">
        <f t="shared" si="117"/>
        <v>0</v>
      </c>
      <c r="BI368" s="153">
        <f t="shared" si="118"/>
        <v>0</v>
      </c>
      <c r="BJ368" s="13" t="s">
        <v>87</v>
      </c>
      <c r="BK368" s="153">
        <f t="shared" si="119"/>
        <v>0</v>
      </c>
      <c r="BL368" s="13" t="s">
        <v>372</v>
      </c>
      <c r="BM368" s="152" t="s">
        <v>4710</v>
      </c>
    </row>
    <row r="369" spans="2:65" s="1" customFormat="1" ht="24.15" customHeight="1">
      <c r="B369" s="139"/>
      <c r="C369" s="140" t="s">
        <v>4711</v>
      </c>
      <c r="D369" s="140" t="s">
        <v>319</v>
      </c>
      <c r="E369" s="141" t="s">
        <v>4712</v>
      </c>
      <c r="F369" s="142" t="s">
        <v>4713</v>
      </c>
      <c r="G369" s="143" t="s">
        <v>375</v>
      </c>
      <c r="H369" s="144">
        <v>41.58</v>
      </c>
      <c r="I369" s="145"/>
      <c r="J369" s="146">
        <f t="shared" si="110"/>
        <v>0</v>
      </c>
      <c r="K369" s="147"/>
      <c r="L369" s="28"/>
      <c r="M369" s="148" t="s">
        <v>1</v>
      </c>
      <c r="N369" s="149" t="s">
        <v>41</v>
      </c>
      <c r="P369" s="150">
        <f t="shared" si="111"/>
        <v>0</v>
      </c>
      <c r="Q369" s="150">
        <v>4.0000000000000002E-4</v>
      </c>
      <c r="R369" s="150">
        <f t="shared" si="112"/>
        <v>1.6632000000000001E-2</v>
      </c>
      <c r="S369" s="150">
        <v>0</v>
      </c>
      <c r="T369" s="151">
        <f t="shared" si="113"/>
        <v>0</v>
      </c>
      <c r="AR369" s="152" t="s">
        <v>372</v>
      </c>
      <c r="AT369" s="152" t="s">
        <v>319</v>
      </c>
      <c r="AU369" s="152" t="s">
        <v>87</v>
      </c>
      <c r="AY369" s="13" t="s">
        <v>317</v>
      </c>
      <c r="BE369" s="153">
        <f t="shared" si="114"/>
        <v>0</v>
      </c>
      <c r="BF369" s="153">
        <f t="shared" si="115"/>
        <v>0</v>
      </c>
      <c r="BG369" s="153">
        <f t="shared" si="116"/>
        <v>0</v>
      </c>
      <c r="BH369" s="153">
        <f t="shared" si="117"/>
        <v>0</v>
      </c>
      <c r="BI369" s="153">
        <f t="shared" si="118"/>
        <v>0</v>
      </c>
      <c r="BJ369" s="13" t="s">
        <v>87</v>
      </c>
      <c r="BK369" s="153">
        <f t="shared" si="119"/>
        <v>0</v>
      </c>
      <c r="BL369" s="13" t="s">
        <v>372</v>
      </c>
      <c r="BM369" s="152" t="s">
        <v>4714</v>
      </c>
    </row>
    <row r="370" spans="2:65" s="11" customFormat="1" ht="22.8" customHeight="1">
      <c r="B370" s="127"/>
      <c r="D370" s="128" t="s">
        <v>74</v>
      </c>
      <c r="E370" s="137" t="s">
        <v>1390</v>
      </c>
      <c r="F370" s="137" t="s">
        <v>4715</v>
      </c>
      <c r="I370" s="130"/>
      <c r="J370" s="138">
        <f>BK370</f>
        <v>0</v>
      </c>
      <c r="L370" s="127"/>
      <c r="M370" s="132"/>
      <c r="P370" s="133">
        <f>SUM(P371:P374)</f>
        <v>0</v>
      </c>
      <c r="R370" s="133">
        <f>SUM(R371:R374)</f>
        <v>0.26216956688000004</v>
      </c>
      <c r="T370" s="134">
        <f>SUM(T371:T374)</f>
        <v>0</v>
      </c>
      <c r="AR370" s="128" t="s">
        <v>87</v>
      </c>
      <c r="AT370" s="135" t="s">
        <v>74</v>
      </c>
      <c r="AU370" s="135" t="s">
        <v>82</v>
      </c>
      <c r="AY370" s="128" t="s">
        <v>317</v>
      </c>
      <c r="BK370" s="136">
        <f>SUM(BK371:BK374)</f>
        <v>0</v>
      </c>
    </row>
    <row r="371" spans="2:65" s="1" customFormat="1" ht="24.15" customHeight="1">
      <c r="B371" s="139"/>
      <c r="C371" s="140" t="s">
        <v>4716</v>
      </c>
      <c r="D371" s="140" t="s">
        <v>319</v>
      </c>
      <c r="E371" s="141" t="s">
        <v>4717</v>
      </c>
      <c r="F371" s="142" t="s">
        <v>4718</v>
      </c>
      <c r="G371" s="143" t="s">
        <v>375</v>
      </c>
      <c r="H371" s="144">
        <v>273.315</v>
      </c>
      <c r="I371" s="145"/>
      <c r="J371" s="146">
        <f>ROUND(I371*H371,2)</f>
        <v>0</v>
      </c>
      <c r="K371" s="147"/>
      <c r="L371" s="28"/>
      <c r="M371" s="148" t="s">
        <v>1</v>
      </c>
      <c r="N371" s="149" t="s">
        <v>41</v>
      </c>
      <c r="P371" s="150">
        <f>O371*H371</f>
        <v>0</v>
      </c>
      <c r="Q371" s="150">
        <v>3.5E-4</v>
      </c>
      <c r="R371" s="150">
        <f>Q371*H371</f>
        <v>9.5660250000000002E-2</v>
      </c>
      <c r="S371" s="150">
        <v>0</v>
      </c>
      <c r="T371" s="151">
        <f>S371*H371</f>
        <v>0</v>
      </c>
      <c r="AR371" s="152" t="s">
        <v>372</v>
      </c>
      <c r="AT371" s="152" t="s">
        <v>319</v>
      </c>
      <c r="AU371" s="152" t="s">
        <v>87</v>
      </c>
      <c r="AY371" s="13" t="s">
        <v>317</v>
      </c>
      <c r="BE371" s="153">
        <f>IF(N371="základná",J371,0)</f>
        <v>0</v>
      </c>
      <c r="BF371" s="153">
        <f>IF(N371="znížená",J371,0)</f>
        <v>0</v>
      </c>
      <c r="BG371" s="153">
        <f>IF(N371="zákl. prenesená",J371,0)</f>
        <v>0</v>
      </c>
      <c r="BH371" s="153">
        <f>IF(N371="zníž. prenesená",J371,0)</f>
        <v>0</v>
      </c>
      <c r="BI371" s="153">
        <f>IF(N371="nulová",J371,0)</f>
        <v>0</v>
      </c>
      <c r="BJ371" s="13" t="s">
        <v>87</v>
      </c>
      <c r="BK371" s="153">
        <f>ROUND(I371*H371,2)</f>
        <v>0</v>
      </c>
      <c r="BL371" s="13" t="s">
        <v>372</v>
      </c>
      <c r="BM371" s="152" t="s">
        <v>4719</v>
      </c>
    </row>
    <row r="372" spans="2:65" s="1" customFormat="1" ht="24.15" customHeight="1">
      <c r="B372" s="139"/>
      <c r="C372" s="140" t="s">
        <v>4720</v>
      </c>
      <c r="D372" s="140" t="s">
        <v>319</v>
      </c>
      <c r="E372" s="141" t="s">
        <v>3447</v>
      </c>
      <c r="F372" s="142" t="s">
        <v>3448</v>
      </c>
      <c r="G372" s="143" t="s">
        <v>375</v>
      </c>
      <c r="H372" s="144">
        <v>777.10599999999999</v>
      </c>
      <c r="I372" s="145"/>
      <c r="J372" s="146">
        <f>ROUND(I372*H372,2)</f>
        <v>0</v>
      </c>
      <c r="K372" s="147"/>
      <c r="L372" s="28"/>
      <c r="M372" s="148" t="s">
        <v>1</v>
      </c>
      <c r="N372" s="149" t="s">
        <v>41</v>
      </c>
      <c r="P372" s="150">
        <f>O372*H372</f>
        <v>0</v>
      </c>
      <c r="Q372" s="150">
        <v>1.2999999999999999E-4</v>
      </c>
      <c r="R372" s="150">
        <f>Q372*H372</f>
        <v>0.10102377999999999</v>
      </c>
      <c r="S372" s="150">
        <v>0</v>
      </c>
      <c r="T372" s="151">
        <f>S372*H372</f>
        <v>0</v>
      </c>
      <c r="AR372" s="152" t="s">
        <v>372</v>
      </c>
      <c r="AT372" s="152" t="s">
        <v>319</v>
      </c>
      <c r="AU372" s="152" t="s">
        <v>87</v>
      </c>
      <c r="AY372" s="13" t="s">
        <v>317</v>
      </c>
      <c r="BE372" s="153">
        <f>IF(N372="základná",J372,0)</f>
        <v>0</v>
      </c>
      <c r="BF372" s="153">
        <f>IF(N372="znížená",J372,0)</f>
        <v>0</v>
      </c>
      <c r="BG372" s="153">
        <f>IF(N372="zákl. prenesená",J372,0)</f>
        <v>0</v>
      </c>
      <c r="BH372" s="153">
        <f>IF(N372="zníž. prenesená",J372,0)</f>
        <v>0</v>
      </c>
      <c r="BI372" s="153">
        <f>IF(N372="nulová",J372,0)</f>
        <v>0</v>
      </c>
      <c r="BJ372" s="13" t="s">
        <v>87</v>
      </c>
      <c r="BK372" s="153">
        <f>ROUND(I372*H372,2)</f>
        <v>0</v>
      </c>
      <c r="BL372" s="13" t="s">
        <v>372</v>
      </c>
      <c r="BM372" s="152" t="s">
        <v>4721</v>
      </c>
    </row>
    <row r="373" spans="2:65" s="1" customFormat="1" ht="24.15" customHeight="1">
      <c r="B373" s="139"/>
      <c r="C373" s="140" t="s">
        <v>4722</v>
      </c>
      <c r="D373" s="140" t="s">
        <v>319</v>
      </c>
      <c r="E373" s="141" t="s">
        <v>3451</v>
      </c>
      <c r="F373" s="142" t="s">
        <v>3452</v>
      </c>
      <c r="G373" s="143" t="s">
        <v>375</v>
      </c>
      <c r="H373" s="144">
        <v>771.70600000000002</v>
      </c>
      <c r="I373" s="145"/>
      <c r="J373" s="146">
        <f>ROUND(I373*H373,2)</f>
        <v>0</v>
      </c>
      <c r="K373" s="147"/>
      <c r="L373" s="28"/>
      <c r="M373" s="148" t="s">
        <v>1</v>
      </c>
      <c r="N373" s="149" t="s">
        <v>41</v>
      </c>
      <c r="P373" s="150">
        <f>O373*H373</f>
        <v>0</v>
      </c>
      <c r="Q373" s="150">
        <v>3.4800000000000001E-6</v>
      </c>
      <c r="R373" s="150">
        <f>Q373*H373</f>
        <v>2.68553688E-3</v>
      </c>
      <c r="S373" s="150">
        <v>0</v>
      </c>
      <c r="T373" s="151">
        <f>S373*H373</f>
        <v>0</v>
      </c>
      <c r="AR373" s="152" t="s">
        <v>372</v>
      </c>
      <c r="AT373" s="152" t="s">
        <v>319</v>
      </c>
      <c r="AU373" s="152" t="s">
        <v>87</v>
      </c>
      <c r="AY373" s="13" t="s">
        <v>317</v>
      </c>
      <c r="BE373" s="153">
        <f>IF(N373="základná",J373,0)</f>
        <v>0</v>
      </c>
      <c r="BF373" s="153">
        <f>IF(N373="znížená",J373,0)</f>
        <v>0</v>
      </c>
      <c r="BG373" s="153">
        <f>IF(N373="zákl. prenesená",J373,0)</f>
        <v>0</v>
      </c>
      <c r="BH373" s="153">
        <f>IF(N373="zníž. prenesená",J373,0)</f>
        <v>0</v>
      </c>
      <c r="BI373" s="153">
        <f>IF(N373="nulová",J373,0)</f>
        <v>0</v>
      </c>
      <c r="BJ373" s="13" t="s">
        <v>87</v>
      </c>
      <c r="BK373" s="153">
        <f>ROUND(I373*H373,2)</f>
        <v>0</v>
      </c>
      <c r="BL373" s="13" t="s">
        <v>372</v>
      </c>
      <c r="BM373" s="152" t="s">
        <v>4723</v>
      </c>
    </row>
    <row r="374" spans="2:65" s="1" customFormat="1" ht="24.15" customHeight="1">
      <c r="B374" s="139"/>
      <c r="C374" s="140" t="s">
        <v>4724</v>
      </c>
      <c r="D374" s="140" t="s">
        <v>319</v>
      </c>
      <c r="E374" s="141" t="s">
        <v>4725</v>
      </c>
      <c r="F374" s="142" t="s">
        <v>4726</v>
      </c>
      <c r="G374" s="143" t="s">
        <v>375</v>
      </c>
      <c r="H374" s="144">
        <v>314</v>
      </c>
      <c r="I374" s="145"/>
      <c r="J374" s="146">
        <f>ROUND(I374*H374,2)</f>
        <v>0</v>
      </c>
      <c r="K374" s="147"/>
      <c r="L374" s="28"/>
      <c r="M374" s="148" t="s">
        <v>1</v>
      </c>
      <c r="N374" s="149" t="s">
        <v>41</v>
      </c>
      <c r="P374" s="150">
        <f>O374*H374</f>
        <v>0</v>
      </c>
      <c r="Q374" s="150">
        <v>2.0000000000000001E-4</v>
      </c>
      <c r="R374" s="150">
        <f>Q374*H374</f>
        <v>6.2800000000000009E-2</v>
      </c>
      <c r="S374" s="150">
        <v>0</v>
      </c>
      <c r="T374" s="151">
        <f>S374*H374</f>
        <v>0</v>
      </c>
      <c r="AR374" s="152" t="s">
        <v>372</v>
      </c>
      <c r="AT374" s="152" t="s">
        <v>319</v>
      </c>
      <c r="AU374" s="152" t="s">
        <v>87</v>
      </c>
      <c r="AY374" s="13" t="s">
        <v>317</v>
      </c>
      <c r="BE374" s="153">
        <f>IF(N374="základná",J374,0)</f>
        <v>0</v>
      </c>
      <c r="BF374" s="153">
        <f>IF(N374="znížená",J374,0)</f>
        <v>0</v>
      </c>
      <c r="BG374" s="153">
        <f>IF(N374="zákl. prenesená",J374,0)</f>
        <v>0</v>
      </c>
      <c r="BH374" s="153">
        <f>IF(N374="zníž. prenesená",J374,0)</f>
        <v>0</v>
      </c>
      <c r="BI374" s="153">
        <f>IF(N374="nulová",J374,0)</f>
        <v>0</v>
      </c>
      <c r="BJ374" s="13" t="s">
        <v>87</v>
      </c>
      <c r="BK374" s="153">
        <f>ROUND(I374*H374,2)</f>
        <v>0</v>
      </c>
      <c r="BL374" s="13" t="s">
        <v>372</v>
      </c>
      <c r="BM374" s="152" t="s">
        <v>4727</v>
      </c>
    </row>
    <row r="375" spans="2:65" s="11" customFormat="1" ht="25.95" customHeight="1">
      <c r="B375" s="127"/>
      <c r="D375" s="128" t="s">
        <v>74</v>
      </c>
      <c r="E375" s="129" t="s">
        <v>889</v>
      </c>
      <c r="F375" s="129" t="s">
        <v>890</v>
      </c>
      <c r="I375" s="130"/>
      <c r="J375" s="131">
        <f>BK375</f>
        <v>0</v>
      </c>
      <c r="L375" s="127"/>
      <c r="M375" s="132"/>
      <c r="P375" s="133">
        <f>P376</f>
        <v>0</v>
      </c>
      <c r="R375" s="133">
        <f>R376</f>
        <v>0</v>
      </c>
      <c r="T375" s="134">
        <f>T376</f>
        <v>0</v>
      </c>
      <c r="AR375" s="128" t="s">
        <v>259</v>
      </c>
      <c r="AT375" s="135" t="s">
        <v>74</v>
      </c>
      <c r="AU375" s="135" t="s">
        <v>75</v>
      </c>
      <c r="AY375" s="128" t="s">
        <v>317</v>
      </c>
      <c r="BK375" s="136">
        <f>BK376</f>
        <v>0</v>
      </c>
    </row>
    <row r="376" spans="2:65" s="1" customFormat="1" ht="16.5" customHeight="1">
      <c r="B376" s="139"/>
      <c r="C376" s="140" t="s">
        <v>4728</v>
      </c>
      <c r="D376" s="140" t="s">
        <v>319</v>
      </c>
      <c r="E376" s="141" t="s">
        <v>892</v>
      </c>
      <c r="F376" s="142" t="s">
        <v>893</v>
      </c>
      <c r="G376" s="143" t="s">
        <v>433</v>
      </c>
      <c r="H376" s="144">
        <v>2</v>
      </c>
      <c r="I376" s="145"/>
      <c r="J376" s="146">
        <f>ROUND(I376*H376,2)</f>
        <v>0</v>
      </c>
      <c r="K376" s="147"/>
      <c r="L376" s="28"/>
      <c r="M376" s="148" t="s">
        <v>1</v>
      </c>
      <c r="N376" s="149" t="s">
        <v>41</v>
      </c>
      <c r="P376" s="150">
        <f>O376*H376</f>
        <v>0</v>
      </c>
      <c r="Q376" s="150">
        <v>0</v>
      </c>
      <c r="R376" s="150">
        <f>Q376*H376</f>
        <v>0</v>
      </c>
      <c r="S376" s="150">
        <v>0</v>
      </c>
      <c r="T376" s="151">
        <f>S376*H376</f>
        <v>0</v>
      </c>
      <c r="AR376" s="152" t="s">
        <v>894</v>
      </c>
      <c r="AT376" s="152" t="s">
        <v>319</v>
      </c>
      <c r="AU376" s="152" t="s">
        <v>82</v>
      </c>
      <c r="AY376" s="13" t="s">
        <v>317</v>
      </c>
      <c r="BE376" s="153">
        <f>IF(N376="základná",J376,0)</f>
        <v>0</v>
      </c>
      <c r="BF376" s="153">
        <f>IF(N376="znížená",J376,0)</f>
        <v>0</v>
      </c>
      <c r="BG376" s="153">
        <f>IF(N376="zákl. prenesená",J376,0)</f>
        <v>0</v>
      </c>
      <c r="BH376" s="153">
        <f>IF(N376="zníž. prenesená",J376,0)</f>
        <v>0</v>
      </c>
      <c r="BI376" s="153">
        <f>IF(N376="nulová",J376,0)</f>
        <v>0</v>
      </c>
      <c r="BJ376" s="13" t="s">
        <v>87</v>
      </c>
      <c r="BK376" s="153">
        <f>ROUND(I376*H376,2)</f>
        <v>0</v>
      </c>
      <c r="BL376" s="13" t="s">
        <v>894</v>
      </c>
      <c r="BM376" s="152" t="s">
        <v>4729</v>
      </c>
    </row>
    <row r="377" spans="2:65" s="11" customFormat="1" ht="25.95" hidden="1" customHeight="1">
      <c r="B377" s="127"/>
      <c r="D377" s="128" t="s">
        <v>74</v>
      </c>
      <c r="E377" s="129" t="s">
        <v>890</v>
      </c>
      <c r="F377" s="129" t="s">
        <v>890</v>
      </c>
      <c r="I377" s="130"/>
      <c r="J377" s="131">
        <f>BK377</f>
        <v>0</v>
      </c>
      <c r="L377" s="127"/>
      <c r="M377" s="132"/>
      <c r="P377" s="133">
        <f>P378</f>
        <v>0</v>
      </c>
      <c r="R377" s="133">
        <f>R378</f>
        <v>0</v>
      </c>
      <c r="T377" s="134">
        <f>T378</f>
        <v>0</v>
      </c>
      <c r="AR377" s="128" t="s">
        <v>259</v>
      </c>
      <c r="AT377" s="135" t="s">
        <v>74</v>
      </c>
      <c r="AU377" s="135" t="s">
        <v>75</v>
      </c>
      <c r="AY377" s="128" t="s">
        <v>317</v>
      </c>
      <c r="BK377" s="136">
        <f>BK378</f>
        <v>0</v>
      </c>
    </row>
    <row r="378" spans="2:65" s="11" customFormat="1" ht="22.8" hidden="1" customHeight="1">
      <c r="B378" s="127"/>
      <c r="D378" s="128" t="s">
        <v>74</v>
      </c>
      <c r="E378" s="137" t="s">
        <v>4730</v>
      </c>
      <c r="F378" s="137" t="s">
        <v>4731</v>
      </c>
      <c r="I378" s="130"/>
      <c r="J378" s="138">
        <f>BK378</f>
        <v>0</v>
      </c>
      <c r="L378" s="127"/>
      <c r="M378" s="132"/>
      <c r="P378" s="133">
        <f>SUM(P379:P380)</f>
        <v>0</v>
      </c>
      <c r="R378" s="133">
        <f>SUM(R379:R380)</f>
        <v>0</v>
      </c>
      <c r="T378" s="134">
        <f>SUM(T379:T380)</f>
        <v>0</v>
      </c>
      <c r="AR378" s="128" t="s">
        <v>259</v>
      </c>
      <c r="AT378" s="135" t="s">
        <v>74</v>
      </c>
      <c r="AU378" s="135" t="s">
        <v>82</v>
      </c>
      <c r="AY378" s="128" t="s">
        <v>317</v>
      </c>
      <c r="BK378" s="136">
        <f>SUM(BK379:BK380)</f>
        <v>0</v>
      </c>
    </row>
    <row r="379" spans="2:65" s="1" customFormat="1" ht="16.5" hidden="1" customHeight="1">
      <c r="B379" s="139"/>
      <c r="C379" s="154" t="s">
        <v>4732</v>
      </c>
      <c r="D379" s="154" t="s">
        <v>353</v>
      </c>
      <c r="E379" s="155" t="s">
        <v>4733</v>
      </c>
      <c r="F379" s="156" t="s">
        <v>4734</v>
      </c>
      <c r="G379" s="157" t="s">
        <v>440</v>
      </c>
      <c r="H379" s="158">
        <v>1</v>
      </c>
      <c r="I379" s="159"/>
      <c r="J379" s="160">
        <f>ROUND(I379*H379,2)</f>
        <v>0</v>
      </c>
      <c r="K379" s="161"/>
      <c r="L379" s="162"/>
      <c r="M379" s="163" t="s">
        <v>1</v>
      </c>
      <c r="N379" s="164" t="s">
        <v>41</v>
      </c>
      <c r="P379" s="150">
        <f>O379*H379</f>
        <v>0</v>
      </c>
      <c r="Q379" s="150">
        <v>0</v>
      </c>
      <c r="R379" s="150">
        <f>Q379*H379</f>
        <v>0</v>
      </c>
      <c r="S379" s="150">
        <v>0</v>
      </c>
      <c r="T379" s="151">
        <f>S379*H379</f>
        <v>0</v>
      </c>
      <c r="AR379" s="152" t="s">
        <v>894</v>
      </c>
      <c r="AT379" s="152" t="s">
        <v>353</v>
      </c>
      <c r="AU379" s="152" t="s">
        <v>87</v>
      </c>
      <c r="AY379" s="13" t="s">
        <v>317</v>
      </c>
      <c r="BE379" s="153">
        <f>IF(N379="základná",J379,0)</f>
        <v>0</v>
      </c>
      <c r="BF379" s="153">
        <f>IF(N379="znížená",J379,0)</f>
        <v>0</v>
      </c>
      <c r="BG379" s="153">
        <f>IF(N379="zákl. prenesená",J379,0)</f>
        <v>0</v>
      </c>
      <c r="BH379" s="153">
        <f>IF(N379="zníž. prenesená",J379,0)</f>
        <v>0</v>
      </c>
      <c r="BI379" s="153">
        <f>IF(N379="nulová",J379,0)</f>
        <v>0</v>
      </c>
      <c r="BJ379" s="13" t="s">
        <v>87</v>
      </c>
      <c r="BK379" s="153">
        <f>ROUND(I379*H379,2)</f>
        <v>0</v>
      </c>
      <c r="BL379" s="13" t="s">
        <v>894</v>
      </c>
      <c r="BM379" s="152" t="s">
        <v>4735</v>
      </c>
    </row>
    <row r="380" spans="2:65" s="1" customFormat="1" ht="57.6" hidden="1">
      <c r="B380" s="28"/>
      <c r="D380" s="170" t="s">
        <v>484</v>
      </c>
      <c r="F380" s="171" t="s">
        <v>4736</v>
      </c>
      <c r="I380" s="172"/>
      <c r="L380" s="28"/>
      <c r="M380" s="177"/>
      <c r="N380" s="167"/>
      <c r="O380" s="167"/>
      <c r="P380" s="167"/>
      <c r="Q380" s="167"/>
      <c r="R380" s="167"/>
      <c r="S380" s="167"/>
      <c r="T380" s="178"/>
      <c r="AT380" s="13" t="s">
        <v>484</v>
      </c>
      <c r="AU380" s="13" t="s">
        <v>87</v>
      </c>
    </row>
    <row r="381" spans="2:65" s="1" customFormat="1" ht="6.9" customHeight="1">
      <c r="B381" s="43"/>
      <c r="C381" s="44"/>
      <c r="D381" s="44"/>
      <c r="E381" s="44"/>
      <c r="F381" s="44"/>
      <c r="G381" s="44"/>
      <c r="H381" s="44"/>
      <c r="I381" s="44"/>
      <c r="J381" s="44"/>
      <c r="K381" s="44"/>
      <c r="L381" s="28"/>
    </row>
  </sheetData>
  <autoFilter ref="C146:K380" xr:uid="{00000000-0009-0000-0000-000019000000}"/>
  <mergeCells count="15">
    <mergeCell ref="E133:H133"/>
    <mergeCell ref="E137:H137"/>
    <mergeCell ref="E135:H135"/>
    <mergeCell ref="E139:H139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2:BM195"/>
  <sheetViews>
    <sheetView showGridLines="0" topLeftCell="A117" workbookViewId="0">
      <selection activeCell="W132" sqref="W132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01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3" t="s">
        <v>188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" customHeight="1">
      <c r="B4" s="16"/>
      <c r="D4" s="17" t="s">
        <v>286</v>
      </c>
      <c r="L4" s="16"/>
      <c r="M4" s="92" t="s">
        <v>9</v>
      </c>
      <c r="AT4" s="13" t="s">
        <v>3</v>
      </c>
    </row>
    <row r="5" spans="2:46" ht="6.9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226" t="str">
        <f>'Rekapitulácia stavby'!K6</f>
        <v>Archeoskanzen Bojná</v>
      </c>
      <c r="F7" s="227"/>
      <c r="G7" s="227"/>
      <c r="H7" s="227"/>
      <c r="L7" s="16"/>
    </row>
    <row r="8" spans="2:46" ht="13.2">
      <c r="B8" s="16"/>
      <c r="D8" s="23" t="s">
        <v>287</v>
      </c>
      <c r="L8" s="16"/>
    </row>
    <row r="9" spans="2:46" ht="16.5" customHeight="1">
      <c r="B9" s="16"/>
      <c r="E9" s="226" t="s">
        <v>4177</v>
      </c>
      <c r="F9" s="183"/>
      <c r="G9" s="183"/>
      <c r="H9" s="183"/>
      <c r="L9" s="16"/>
    </row>
    <row r="10" spans="2:46" ht="12" customHeight="1">
      <c r="B10" s="16"/>
      <c r="D10" s="23" t="s">
        <v>289</v>
      </c>
      <c r="L10" s="16"/>
    </row>
    <row r="11" spans="2:46" s="1" customFormat="1" ht="16.5" customHeight="1">
      <c r="B11" s="28"/>
      <c r="E11" s="221" t="s">
        <v>4178</v>
      </c>
      <c r="F11" s="228"/>
      <c r="G11" s="228"/>
      <c r="H11" s="228"/>
      <c r="L11" s="28"/>
    </row>
    <row r="12" spans="2:46" s="1" customFormat="1" ht="12" customHeight="1">
      <c r="B12" s="28"/>
      <c r="D12" s="23" t="s">
        <v>291</v>
      </c>
      <c r="L12" s="28"/>
    </row>
    <row r="13" spans="2:46" s="1" customFormat="1" ht="16.5" customHeight="1">
      <c r="B13" s="28"/>
      <c r="E13" s="208" t="s">
        <v>4737</v>
      </c>
      <c r="F13" s="228"/>
      <c r="G13" s="228"/>
      <c r="H13" s="228"/>
      <c r="L13" s="28"/>
    </row>
    <row r="14" spans="2:46" s="1" customFormat="1" ht="10.199999999999999">
      <c r="B14" s="28"/>
      <c r="L14" s="28"/>
    </row>
    <row r="15" spans="2:46" s="1" customFormat="1" ht="12" customHeight="1">
      <c r="B15" s="28"/>
      <c r="D15" s="23" t="s">
        <v>17</v>
      </c>
      <c r="F15" s="21" t="s">
        <v>1</v>
      </c>
      <c r="I15" s="23" t="s">
        <v>18</v>
      </c>
      <c r="J15" s="21" t="s">
        <v>1</v>
      </c>
      <c r="L15" s="28"/>
    </row>
    <row r="16" spans="2:46" s="1" customFormat="1" ht="12" customHeight="1">
      <c r="B16" s="28"/>
      <c r="D16" s="23" t="s">
        <v>19</v>
      </c>
      <c r="F16" s="21" t="s">
        <v>20</v>
      </c>
      <c r="I16" s="23" t="s">
        <v>21</v>
      </c>
      <c r="J16" s="51" t="str">
        <f>'Rekapitulácia stavby'!AN8</f>
        <v>19. 6. 2024</v>
      </c>
      <c r="L16" s="28"/>
    </row>
    <row r="17" spans="2:12" s="1" customFormat="1" ht="10.8" customHeight="1">
      <c r="B17" s="28"/>
      <c r="L17" s="28"/>
    </row>
    <row r="18" spans="2:12" s="1" customFormat="1" ht="12" customHeight="1">
      <c r="B18" s="28"/>
      <c r="D18" s="23" t="s">
        <v>23</v>
      </c>
      <c r="I18" s="23" t="s">
        <v>24</v>
      </c>
      <c r="J18" s="21" t="s">
        <v>1</v>
      </c>
      <c r="L18" s="28"/>
    </row>
    <row r="19" spans="2:12" s="1" customFormat="1" ht="18" customHeight="1">
      <c r="B19" s="28"/>
      <c r="E19" s="21" t="s">
        <v>25</v>
      </c>
      <c r="I19" s="23" t="s">
        <v>26</v>
      </c>
      <c r="J19" s="21" t="s">
        <v>1</v>
      </c>
      <c r="L19" s="28"/>
    </row>
    <row r="20" spans="2:12" s="1" customFormat="1" ht="6.9" customHeight="1">
      <c r="B20" s="28"/>
      <c r="L20" s="28"/>
    </row>
    <row r="21" spans="2:12" s="1" customFormat="1" ht="12" customHeight="1">
      <c r="B21" s="28"/>
      <c r="D21" s="23" t="s">
        <v>27</v>
      </c>
      <c r="I21" s="23" t="s">
        <v>24</v>
      </c>
      <c r="J21" s="24" t="str">
        <f>'Rekapitulácia stavby'!AN13</f>
        <v>Vyplň údaj</v>
      </c>
      <c r="L21" s="28"/>
    </row>
    <row r="22" spans="2:12" s="1" customFormat="1" ht="18" customHeight="1">
      <c r="B22" s="28"/>
      <c r="E22" s="229" t="str">
        <f>'Rekapitulácia stavby'!E14</f>
        <v>Vyplň údaj</v>
      </c>
      <c r="F22" s="182"/>
      <c r="G22" s="182"/>
      <c r="H22" s="182"/>
      <c r="I22" s="23" t="s">
        <v>26</v>
      </c>
      <c r="J22" s="24" t="str">
        <f>'Rekapitulácia stavby'!AN14</f>
        <v>Vyplň údaj</v>
      </c>
      <c r="L22" s="28"/>
    </row>
    <row r="23" spans="2:12" s="1" customFormat="1" ht="6.9" customHeight="1">
      <c r="B23" s="28"/>
      <c r="L23" s="28"/>
    </row>
    <row r="24" spans="2:12" s="1" customFormat="1" ht="12" customHeight="1">
      <c r="B24" s="28"/>
      <c r="D24" s="23" t="s">
        <v>29</v>
      </c>
      <c r="I24" s="23" t="s">
        <v>24</v>
      </c>
      <c r="J24" s="21" t="s">
        <v>1</v>
      </c>
      <c r="L24" s="28"/>
    </row>
    <row r="25" spans="2:12" s="1" customFormat="1" ht="18" customHeight="1">
      <c r="B25" s="28"/>
      <c r="E25" s="21" t="s">
        <v>30</v>
      </c>
      <c r="I25" s="23" t="s">
        <v>26</v>
      </c>
      <c r="J25" s="21" t="s">
        <v>1</v>
      </c>
      <c r="L25" s="28"/>
    </row>
    <row r="26" spans="2:12" s="1" customFormat="1" ht="6.9" customHeight="1">
      <c r="B26" s="28"/>
      <c r="L26" s="28"/>
    </row>
    <row r="27" spans="2:12" s="1" customFormat="1" ht="12" customHeight="1">
      <c r="B27" s="28"/>
      <c r="D27" s="23" t="s">
        <v>32</v>
      </c>
      <c r="I27" s="23" t="s">
        <v>24</v>
      </c>
      <c r="J27" s="21" t="s">
        <v>1</v>
      </c>
      <c r="L27" s="28"/>
    </row>
    <row r="28" spans="2:12" s="1" customFormat="1" ht="18" customHeight="1">
      <c r="B28" s="28"/>
      <c r="E28" s="21" t="s">
        <v>30</v>
      </c>
      <c r="I28" s="23" t="s">
        <v>26</v>
      </c>
      <c r="J28" s="21" t="s">
        <v>1</v>
      </c>
      <c r="L28" s="28"/>
    </row>
    <row r="29" spans="2:12" s="1" customFormat="1" ht="6.9" customHeight="1">
      <c r="B29" s="28"/>
      <c r="L29" s="28"/>
    </row>
    <row r="30" spans="2:12" s="1" customFormat="1" ht="12" customHeight="1">
      <c r="B30" s="28"/>
      <c r="D30" s="23" t="s">
        <v>33</v>
      </c>
      <c r="L30" s="28"/>
    </row>
    <row r="31" spans="2:12" s="7" customFormat="1" ht="16.5" customHeight="1">
      <c r="B31" s="93"/>
      <c r="E31" s="187" t="s">
        <v>1</v>
      </c>
      <c r="F31" s="187"/>
      <c r="G31" s="187"/>
      <c r="H31" s="187"/>
      <c r="L31" s="93"/>
    </row>
    <row r="32" spans="2:12" s="1" customFormat="1" ht="6.9" customHeight="1">
      <c r="B32" s="28"/>
      <c r="L32" s="28"/>
    </row>
    <row r="33" spans="2:12" s="1" customFormat="1" ht="6.9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35" customHeight="1">
      <c r="B34" s="28"/>
      <c r="D34" s="94" t="s">
        <v>35</v>
      </c>
      <c r="J34" s="65">
        <f>ROUND(J131, 2)</f>
        <v>0</v>
      </c>
      <c r="L34" s="28"/>
    </row>
    <row r="35" spans="2:12" s="1" customFormat="1" ht="6.9" customHeight="1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4" customHeight="1">
      <c r="B36" s="28"/>
      <c r="F36" s="31" t="s">
        <v>37</v>
      </c>
      <c r="I36" s="31" t="s">
        <v>36</v>
      </c>
      <c r="J36" s="31" t="s">
        <v>38</v>
      </c>
      <c r="L36" s="28"/>
    </row>
    <row r="37" spans="2:12" s="1" customFormat="1" ht="14.4" customHeight="1">
      <c r="B37" s="28"/>
      <c r="D37" s="54" t="s">
        <v>39</v>
      </c>
      <c r="E37" s="33" t="s">
        <v>40</v>
      </c>
      <c r="F37" s="95">
        <f>ROUND((SUM(BE131:BE194)),  2)</f>
        <v>0</v>
      </c>
      <c r="G37" s="96"/>
      <c r="H37" s="96"/>
      <c r="I37" s="97">
        <v>0.2</v>
      </c>
      <c r="J37" s="95">
        <f>ROUND(((SUM(BE131:BE194))*I37),  2)</f>
        <v>0</v>
      </c>
      <c r="L37" s="28"/>
    </row>
    <row r="38" spans="2:12" s="1" customFormat="1" ht="14.4" customHeight="1">
      <c r="B38" s="28"/>
      <c r="E38" s="33" t="s">
        <v>41</v>
      </c>
      <c r="F38" s="95">
        <f>ROUND((SUM(BF131:BF194)),  2)</f>
        <v>0</v>
      </c>
      <c r="G38" s="96"/>
      <c r="H38" s="96"/>
      <c r="I38" s="97">
        <v>0.2</v>
      </c>
      <c r="J38" s="95">
        <f>ROUND(((SUM(BF131:BF194))*I38),  2)</f>
        <v>0</v>
      </c>
      <c r="L38" s="28"/>
    </row>
    <row r="39" spans="2:12" s="1" customFormat="1" ht="14.4" hidden="1" customHeight="1">
      <c r="B39" s="28"/>
      <c r="E39" s="23" t="s">
        <v>42</v>
      </c>
      <c r="F39" s="84">
        <f>ROUND((SUM(BG131:BG194)),  2)</f>
        <v>0</v>
      </c>
      <c r="I39" s="98">
        <v>0.2</v>
      </c>
      <c r="J39" s="84">
        <f>0</f>
        <v>0</v>
      </c>
      <c r="L39" s="28"/>
    </row>
    <row r="40" spans="2:12" s="1" customFormat="1" ht="14.4" hidden="1" customHeight="1">
      <c r="B40" s="28"/>
      <c r="E40" s="23" t="s">
        <v>43</v>
      </c>
      <c r="F40" s="84">
        <f>ROUND((SUM(BH131:BH194)),  2)</f>
        <v>0</v>
      </c>
      <c r="I40" s="98">
        <v>0.2</v>
      </c>
      <c r="J40" s="84">
        <f>0</f>
        <v>0</v>
      </c>
      <c r="L40" s="28"/>
    </row>
    <row r="41" spans="2:12" s="1" customFormat="1" ht="14.4" hidden="1" customHeight="1">
      <c r="B41" s="28"/>
      <c r="E41" s="33" t="s">
        <v>44</v>
      </c>
      <c r="F41" s="95">
        <f>ROUND((SUM(BI131:BI194)),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6.9" customHeight="1">
      <c r="B42" s="28"/>
      <c r="L42" s="28"/>
    </row>
    <row r="43" spans="2:12" s="1" customFormat="1" ht="25.35" customHeight="1">
      <c r="B43" s="28"/>
      <c r="C43" s="99"/>
      <c r="D43" s="100" t="s">
        <v>45</v>
      </c>
      <c r="E43" s="56"/>
      <c r="F43" s="56"/>
      <c r="G43" s="101" t="s">
        <v>46</v>
      </c>
      <c r="H43" s="102" t="s">
        <v>47</v>
      </c>
      <c r="I43" s="56"/>
      <c r="J43" s="103">
        <f>SUM(J34:J41)</f>
        <v>0</v>
      </c>
      <c r="K43" s="104"/>
      <c r="L43" s="28"/>
    </row>
    <row r="44" spans="2:12" s="1" customFormat="1" ht="14.4" customHeight="1">
      <c r="B44" s="28"/>
      <c r="L44" s="28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ht="10.199999999999999">
      <c r="B51" s="16"/>
      <c r="L51" s="16"/>
    </row>
    <row r="52" spans="2:12" ht="10.199999999999999">
      <c r="B52" s="16"/>
      <c r="L52" s="16"/>
    </row>
    <row r="53" spans="2:12" ht="10.199999999999999">
      <c r="B53" s="16"/>
      <c r="L53" s="16"/>
    </row>
    <row r="54" spans="2:12" ht="10.199999999999999">
      <c r="B54" s="16"/>
      <c r="L54" s="16"/>
    </row>
    <row r="55" spans="2:12" ht="10.199999999999999">
      <c r="B55" s="16"/>
      <c r="L55" s="16"/>
    </row>
    <row r="56" spans="2:12" ht="10.199999999999999">
      <c r="B56" s="16"/>
      <c r="L56" s="16"/>
    </row>
    <row r="57" spans="2:12" ht="10.199999999999999">
      <c r="B57" s="16"/>
      <c r="L57" s="16"/>
    </row>
    <row r="58" spans="2:12" ht="10.199999999999999">
      <c r="B58" s="16"/>
      <c r="L58" s="16"/>
    </row>
    <row r="59" spans="2:12" ht="10.199999999999999">
      <c r="B59" s="16"/>
      <c r="L59" s="16"/>
    </row>
    <row r="60" spans="2:12" ht="10.199999999999999">
      <c r="B60" s="16"/>
      <c r="L60" s="16"/>
    </row>
    <row r="61" spans="2:12" s="1" customFormat="1" ht="13.2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ht="10.199999999999999">
      <c r="B62" s="16"/>
      <c r="L62" s="16"/>
    </row>
    <row r="63" spans="2:12" ht="10.199999999999999">
      <c r="B63" s="16"/>
      <c r="L63" s="16"/>
    </row>
    <row r="64" spans="2:12" ht="10.199999999999999">
      <c r="B64" s="16"/>
      <c r="L64" s="16"/>
    </row>
    <row r="65" spans="2:12" s="1" customFormat="1" ht="13.2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ht="10.199999999999999">
      <c r="B66" s="16"/>
      <c r="L66" s="16"/>
    </row>
    <row r="67" spans="2:12" ht="10.199999999999999">
      <c r="B67" s="16"/>
      <c r="L67" s="16"/>
    </row>
    <row r="68" spans="2:12" ht="10.199999999999999">
      <c r="B68" s="16"/>
      <c r="L68" s="16"/>
    </row>
    <row r="69" spans="2:12" ht="10.199999999999999">
      <c r="B69" s="16"/>
      <c r="L69" s="16"/>
    </row>
    <row r="70" spans="2:12" ht="10.199999999999999">
      <c r="B70" s="16"/>
      <c r="L70" s="16"/>
    </row>
    <row r="71" spans="2:12" ht="10.199999999999999">
      <c r="B71" s="16"/>
      <c r="L71" s="16"/>
    </row>
    <row r="72" spans="2:12" ht="10.199999999999999">
      <c r="B72" s="16"/>
      <c r="L72" s="16"/>
    </row>
    <row r="73" spans="2:12" ht="10.199999999999999">
      <c r="B73" s="16"/>
      <c r="L73" s="16"/>
    </row>
    <row r="74" spans="2:12" ht="10.199999999999999">
      <c r="B74" s="16"/>
      <c r="L74" s="16"/>
    </row>
    <row r="75" spans="2:12" ht="10.199999999999999">
      <c r="B75" s="16"/>
      <c r="L75" s="16"/>
    </row>
    <row r="76" spans="2:12" s="1" customFormat="1" ht="13.2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" customHeight="1">
      <c r="B82" s="28"/>
      <c r="C82" s="17" t="s">
        <v>293</v>
      </c>
      <c r="L82" s="28"/>
    </row>
    <row r="83" spans="2:12" s="1" customFormat="1" ht="6.9" customHeight="1">
      <c r="B83" s="28"/>
      <c r="L83" s="28"/>
    </row>
    <row r="84" spans="2:12" s="1" customFormat="1" ht="12" customHeight="1">
      <c r="B84" s="28"/>
      <c r="C84" s="23" t="s">
        <v>15</v>
      </c>
      <c r="L84" s="28"/>
    </row>
    <row r="85" spans="2:12" s="1" customFormat="1" ht="16.5" customHeight="1">
      <c r="B85" s="28"/>
      <c r="E85" s="226" t="str">
        <f>E7</f>
        <v>Archeoskanzen Bojná</v>
      </c>
      <c r="F85" s="227"/>
      <c r="G85" s="227"/>
      <c r="H85" s="227"/>
      <c r="L85" s="28"/>
    </row>
    <row r="86" spans="2:12" ht="12" customHeight="1">
      <c r="B86" s="16"/>
      <c r="C86" s="23" t="s">
        <v>287</v>
      </c>
      <c r="L86" s="16"/>
    </row>
    <row r="87" spans="2:12" ht="16.5" customHeight="1">
      <c r="B87" s="16"/>
      <c r="E87" s="226" t="s">
        <v>4177</v>
      </c>
      <c r="F87" s="183"/>
      <c r="G87" s="183"/>
      <c r="H87" s="183"/>
      <c r="L87" s="16"/>
    </row>
    <row r="88" spans="2:12" ht="12" customHeight="1">
      <c r="B88" s="16"/>
      <c r="C88" s="23" t="s">
        <v>289</v>
      </c>
      <c r="L88" s="16"/>
    </row>
    <row r="89" spans="2:12" s="1" customFormat="1" ht="16.5" customHeight="1">
      <c r="B89" s="28"/>
      <c r="E89" s="221" t="s">
        <v>4178</v>
      </c>
      <c r="F89" s="228"/>
      <c r="G89" s="228"/>
      <c r="H89" s="228"/>
      <c r="L89" s="28"/>
    </row>
    <row r="90" spans="2:12" s="1" customFormat="1" ht="12" customHeight="1">
      <c r="B90" s="28"/>
      <c r="C90" s="23" t="s">
        <v>291</v>
      </c>
      <c r="L90" s="28"/>
    </row>
    <row r="91" spans="2:12" s="1" customFormat="1" ht="16.5" customHeight="1">
      <c r="B91" s="28"/>
      <c r="E91" s="208" t="str">
        <f>E13</f>
        <v>SO-5.1.1_ELE - Elektroinštalácia</v>
      </c>
      <c r="F91" s="228"/>
      <c r="G91" s="228"/>
      <c r="H91" s="228"/>
      <c r="L91" s="28"/>
    </row>
    <row r="92" spans="2:12" s="1" customFormat="1" ht="6.9" customHeight="1">
      <c r="B92" s="28"/>
      <c r="L92" s="28"/>
    </row>
    <row r="93" spans="2:12" s="1" customFormat="1" ht="12" customHeight="1">
      <c r="B93" s="28"/>
      <c r="C93" s="23" t="s">
        <v>19</v>
      </c>
      <c r="F93" s="21" t="str">
        <f>F16</f>
        <v>okrajová časť obce Bojná</v>
      </c>
      <c r="I93" s="23" t="s">
        <v>21</v>
      </c>
      <c r="J93" s="51" t="str">
        <f>IF(J16="","",J16)</f>
        <v>19. 6. 2024</v>
      </c>
      <c r="L93" s="28"/>
    </row>
    <row r="94" spans="2:12" s="1" customFormat="1" ht="6.9" customHeight="1">
      <c r="B94" s="28"/>
      <c r="L94" s="28"/>
    </row>
    <row r="95" spans="2:12" s="1" customFormat="1" ht="40.049999999999997" customHeight="1">
      <c r="B95" s="28"/>
      <c r="C95" s="23" t="s">
        <v>23</v>
      </c>
      <c r="F95" s="21" t="str">
        <f>E19</f>
        <v>Obec Bojná, 201 Bojná, 956 01 Bojná</v>
      </c>
      <c r="I95" s="23" t="s">
        <v>29</v>
      </c>
      <c r="J95" s="26" t="str">
        <f>E25</f>
        <v>Projekt design s.r.o., Brezová 89/1B, Tovarníky</v>
      </c>
      <c r="L95" s="28"/>
    </row>
    <row r="96" spans="2:12" s="1" customFormat="1" ht="40.049999999999997" customHeight="1">
      <c r="B96" s="28"/>
      <c r="C96" s="23" t="s">
        <v>27</v>
      </c>
      <c r="F96" s="21" t="str">
        <f>IF(E22="","",E22)</f>
        <v>Vyplň údaj</v>
      </c>
      <c r="I96" s="23" t="s">
        <v>32</v>
      </c>
      <c r="J96" s="26" t="str">
        <f>E28</f>
        <v>Projekt design s.r.o., Brezová 89/1B, Tovarníky</v>
      </c>
      <c r="L96" s="28"/>
    </row>
    <row r="97" spans="2:47" s="1" customFormat="1" ht="10.35" customHeight="1">
      <c r="B97" s="28"/>
      <c r="L97" s="28"/>
    </row>
    <row r="98" spans="2:47" s="1" customFormat="1" ht="29.25" customHeight="1">
      <c r="B98" s="28"/>
      <c r="C98" s="107" t="s">
        <v>294</v>
      </c>
      <c r="D98" s="99"/>
      <c r="E98" s="99"/>
      <c r="F98" s="99"/>
      <c r="G98" s="99"/>
      <c r="H98" s="99"/>
      <c r="I98" s="99"/>
      <c r="J98" s="108" t="s">
        <v>295</v>
      </c>
      <c r="K98" s="99"/>
      <c r="L98" s="28"/>
    </row>
    <row r="99" spans="2:47" s="1" customFormat="1" ht="10.35" customHeight="1">
      <c r="B99" s="28"/>
      <c r="L99" s="28"/>
    </row>
    <row r="100" spans="2:47" s="1" customFormat="1" ht="22.8" customHeight="1">
      <c r="B100" s="28"/>
      <c r="C100" s="109" t="s">
        <v>296</v>
      </c>
      <c r="J100" s="65">
        <f>J131</f>
        <v>0</v>
      </c>
      <c r="L100" s="28"/>
      <c r="AU100" s="13" t="s">
        <v>297</v>
      </c>
    </row>
    <row r="101" spans="2:47" s="8" customFormat="1" ht="24.9" customHeight="1">
      <c r="B101" s="110"/>
      <c r="D101" s="111" t="s">
        <v>4738</v>
      </c>
      <c r="E101" s="112"/>
      <c r="F101" s="112"/>
      <c r="G101" s="112"/>
      <c r="H101" s="112"/>
      <c r="I101" s="112"/>
      <c r="J101" s="113">
        <f>J132</f>
        <v>0</v>
      </c>
      <c r="L101" s="110"/>
    </row>
    <row r="102" spans="2:47" s="8" customFormat="1" ht="24.9" customHeight="1">
      <c r="B102" s="110"/>
      <c r="D102" s="111" t="s">
        <v>4739</v>
      </c>
      <c r="E102" s="112"/>
      <c r="F102" s="112"/>
      <c r="G102" s="112"/>
      <c r="H102" s="112"/>
      <c r="I102" s="112"/>
      <c r="J102" s="113">
        <f>J160</f>
        <v>0</v>
      </c>
      <c r="L102" s="110"/>
    </row>
    <row r="103" spans="2:47" s="8" customFormat="1" ht="24.9" customHeight="1">
      <c r="B103" s="110"/>
      <c r="D103" s="111" t="s">
        <v>4740</v>
      </c>
      <c r="E103" s="112"/>
      <c r="F103" s="112"/>
      <c r="G103" s="112"/>
      <c r="H103" s="112"/>
      <c r="I103" s="112"/>
      <c r="J103" s="113">
        <f>J163</f>
        <v>0</v>
      </c>
      <c r="L103" s="110"/>
    </row>
    <row r="104" spans="2:47" s="8" customFormat="1" ht="24.9" customHeight="1">
      <c r="B104" s="110"/>
      <c r="D104" s="111" t="s">
        <v>4741</v>
      </c>
      <c r="E104" s="112"/>
      <c r="F104" s="112"/>
      <c r="G104" s="112"/>
      <c r="H104" s="112"/>
      <c r="I104" s="112"/>
      <c r="J104" s="113">
        <f>J165</f>
        <v>0</v>
      </c>
      <c r="L104" s="110"/>
    </row>
    <row r="105" spans="2:47" s="8" customFormat="1" ht="24.9" customHeight="1">
      <c r="B105" s="110"/>
      <c r="D105" s="111" t="s">
        <v>4742</v>
      </c>
      <c r="E105" s="112"/>
      <c r="F105" s="112"/>
      <c r="G105" s="112"/>
      <c r="H105" s="112"/>
      <c r="I105" s="112"/>
      <c r="J105" s="113">
        <f>J167</f>
        <v>0</v>
      </c>
      <c r="L105" s="110"/>
    </row>
    <row r="106" spans="2:47" s="8" customFormat="1" ht="24.9" customHeight="1">
      <c r="B106" s="110"/>
      <c r="D106" s="111" t="s">
        <v>4743</v>
      </c>
      <c r="E106" s="112"/>
      <c r="F106" s="112"/>
      <c r="G106" s="112"/>
      <c r="H106" s="112"/>
      <c r="I106" s="112"/>
      <c r="J106" s="113">
        <f>J181</f>
        <v>0</v>
      </c>
      <c r="L106" s="110"/>
    </row>
    <row r="107" spans="2:47" s="8" customFormat="1" ht="24.9" customHeight="1">
      <c r="B107" s="110"/>
      <c r="D107" s="111" t="s">
        <v>4744</v>
      </c>
      <c r="E107" s="112"/>
      <c r="F107" s="112"/>
      <c r="G107" s="112"/>
      <c r="H107" s="112"/>
      <c r="I107" s="112"/>
      <c r="J107" s="113">
        <f>J186</f>
        <v>0</v>
      </c>
      <c r="L107" s="110"/>
    </row>
    <row r="108" spans="2:47" s="1" customFormat="1" ht="21.75" customHeight="1">
      <c r="B108" s="28"/>
      <c r="L108" s="28"/>
    </row>
    <row r="109" spans="2:47" s="1" customFormat="1" ht="6.9" customHeight="1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28"/>
    </row>
    <row r="113" spans="2:12" s="1" customFormat="1" ht="6.9" customHeight="1">
      <c r="B113" s="45"/>
      <c r="C113" s="46"/>
      <c r="D113" s="46"/>
      <c r="E113" s="46"/>
      <c r="F113" s="46"/>
      <c r="G113" s="46"/>
      <c r="H113" s="46"/>
      <c r="I113" s="46"/>
      <c r="J113" s="46"/>
      <c r="K113" s="46"/>
      <c r="L113" s="28"/>
    </row>
    <row r="114" spans="2:12" s="1" customFormat="1" ht="24.9" customHeight="1">
      <c r="B114" s="28"/>
      <c r="C114" s="17" t="s">
        <v>303</v>
      </c>
      <c r="L114" s="28"/>
    </row>
    <row r="115" spans="2:12" s="1" customFormat="1" ht="6.9" customHeight="1">
      <c r="B115" s="28"/>
      <c r="L115" s="28"/>
    </row>
    <row r="116" spans="2:12" s="1" customFormat="1" ht="12" customHeight="1">
      <c r="B116" s="28"/>
      <c r="C116" s="23" t="s">
        <v>15</v>
      </c>
      <c r="L116" s="28"/>
    </row>
    <row r="117" spans="2:12" s="1" customFormat="1" ht="16.5" customHeight="1">
      <c r="B117" s="28"/>
      <c r="E117" s="226" t="str">
        <f>E7</f>
        <v>Archeoskanzen Bojná</v>
      </c>
      <c r="F117" s="227"/>
      <c r="G117" s="227"/>
      <c r="H117" s="227"/>
      <c r="L117" s="28"/>
    </row>
    <row r="118" spans="2:12" ht="12" customHeight="1">
      <c r="B118" s="16"/>
      <c r="C118" s="23" t="s">
        <v>287</v>
      </c>
      <c r="L118" s="16"/>
    </row>
    <row r="119" spans="2:12" ht="16.5" customHeight="1">
      <c r="B119" s="16"/>
      <c r="E119" s="226" t="s">
        <v>4177</v>
      </c>
      <c r="F119" s="183"/>
      <c r="G119" s="183"/>
      <c r="H119" s="183"/>
      <c r="L119" s="16"/>
    </row>
    <row r="120" spans="2:12" ht="12" customHeight="1">
      <c r="B120" s="16"/>
      <c r="C120" s="23" t="s">
        <v>289</v>
      </c>
      <c r="L120" s="16"/>
    </row>
    <row r="121" spans="2:12" s="1" customFormat="1" ht="16.5" customHeight="1">
      <c r="B121" s="28"/>
      <c r="E121" s="221" t="s">
        <v>4178</v>
      </c>
      <c r="F121" s="228"/>
      <c r="G121" s="228"/>
      <c r="H121" s="228"/>
      <c r="L121" s="28"/>
    </row>
    <row r="122" spans="2:12" s="1" customFormat="1" ht="12" customHeight="1">
      <c r="B122" s="28"/>
      <c r="C122" s="23" t="s">
        <v>291</v>
      </c>
      <c r="L122" s="28"/>
    </row>
    <row r="123" spans="2:12" s="1" customFormat="1" ht="16.5" customHeight="1">
      <c r="B123" s="28"/>
      <c r="E123" s="208" t="str">
        <f>E13</f>
        <v>SO-5.1.1_ELE - Elektroinštalácia</v>
      </c>
      <c r="F123" s="228"/>
      <c r="G123" s="228"/>
      <c r="H123" s="228"/>
      <c r="L123" s="28"/>
    </row>
    <row r="124" spans="2:12" s="1" customFormat="1" ht="6.9" customHeight="1">
      <c r="B124" s="28"/>
      <c r="L124" s="28"/>
    </row>
    <row r="125" spans="2:12" s="1" customFormat="1" ht="12" customHeight="1">
      <c r="B125" s="28"/>
      <c r="C125" s="23" t="s">
        <v>19</v>
      </c>
      <c r="F125" s="21" t="str">
        <f>F16</f>
        <v>okrajová časť obce Bojná</v>
      </c>
      <c r="I125" s="23" t="s">
        <v>21</v>
      </c>
      <c r="J125" s="51" t="str">
        <f>IF(J16="","",J16)</f>
        <v>19. 6. 2024</v>
      </c>
      <c r="L125" s="28"/>
    </row>
    <row r="126" spans="2:12" s="1" customFormat="1" ht="6.9" customHeight="1">
      <c r="B126" s="28"/>
      <c r="L126" s="28"/>
    </row>
    <row r="127" spans="2:12" s="1" customFormat="1" ht="40.049999999999997" customHeight="1">
      <c r="B127" s="28"/>
      <c r="C127" s="23" t="s">
        <v>23</v>
      </c>
      <c r="F127" s="21" t="str">
        <f>E19</f>
        <v>Obec Bojná, 201 Bojná, 956 01 Bojná</v>
      </c>
      <c r="I127" s="23" t="s">
        <v>29</v>
      </c>
      <c r="J127" s="26" t="str">
        <f>E25</f>
        <v>Projekt design s.r.o., Brezová 89/1B, Tovarníky</v>
      </c>
      <c r="L127" s="28"/>
    </row>
    <row r="128" spans="2:12" s="1" customFormat="1" ht="40.049999999999997" customHeight="1">
      <c r="B128" s="28"/>
      <c r="C128" s="23" t="s">
        <v>27</v>
      </c>
      <c r="F128" s="21" t="str">
        <f>IF(E22="","",E22)</f>
        <v>Vyplň údaj</v>
      </c>
      <c r="I128" s="23" t="s">
        <v>32</v>
      </c>
      <c r="J128" s="26" t="str">
        <f>E28</f>
        <v>Projekt design s.r.o., Brezová 89/1B, Tovarníky</v>
      </c>
      <c r="L128" s="28"/>
    </row>
    <row r="129" spans="2:65" s="1" customFormat="1" ht="10.35" customHeight="1">
      <c r="B129" s="28"/>
      <c r="L129" s="28"/>
    </row>
    <row r="130" spans="2:65" s="10" customFormat="1" ht="29.25" customHeight="1">
      <c r="B130" s="118"/>
      <c r="C130" s="119" t="s">
        <v>304</v>
      </c>
      <c r="D130" s="120" t="s">
        <v>60</v>
      </c>
      <c r="E130" s="120" t="s">
        <v>56</v>
      </c>
      <c r="F130" s="120" t="s">
        <v>7531</v>
      </c>
      <c r="G130" s="120" t="s">
        <v>305</v>
      </c>
      <c r="H130" s="120" t="s">
        <v>306</v>
      </c>
      <c r="I130" s="120" t="s">
        <v>307</v>
      </c>
      <c r="J130" s="121" t="s">
        <v>295</v>
      </c>
      <c r="K130" s="122" t="s">
        <v>308</v>
      </c>
      <c r="L130" s="118"/>
      <c r="M130" s="58" t="s">
        <v>1</v>
      </c>
      <c r="N130" s="59" t="s">
        <v>39</v>
      </c>
      <c r="O130" s="59" t="s">
        <v>309</v>
      </c>
      <c r="P130" s="59" t="s">
        <v>310</v>
      </c>
      <c r="Q130" s="59" t="s">
        <v>311</v>
      </c>
      <c r="R130" s="59" t="s">
        <v>312</v>
      </c>
      <c r="S130" s="59" t="s">
        <v>313</v>
      </c>
      <c r="T130" s="60" t="s">
        <v>314</v>
      </c>
    </row>
    <row r="131" spans="2:65" s="1" customFormat="1" ht="22.8" customHeight="1">
      <c r="B131" s="28"/>
      <c r="C131" s="63" t="s">
        <v>296</v>
      </c>
      <c r="J131" s="123">
        <f>BK131</f>
        <v>0</v>
      </c>
      <c r="L131" s="28"/>
      <c r="M131" s="61"/>
      <c r="N131" s="52"/>
      <c r="O131" s="52"/>
      <c r="P131" s="124">
        <f>P132+P160+P163+P165+P167+P181+P186</f>
        <v>0</v>
      </c>
      <c r="Q131" s="52"/>
      <c r="R131" s="124">
        <f>R132+R160+R163+R165+R167+R181+R186</f>
        <v>0</v>
      </c>
      <c r="S131" s="52"/>
      <c r="T131" s="125">
        <f>T132+T160+T163+T165+T167+T181+T186</f>
        <v>0</v>
      </c>
      <c r="AT131" s="13" t="s">
        <v>74</v>
      </c>
      <c r="AU131" s="13" t="s">
        <v>297</v>
      </c>
      <c r="BK131" s="126">
        <f>BK132+BK160+BK163+BK165+BK167+BK181+BK186</f>
        <v>0</v>
      </c>
    </row>
    <row r="132" spans="2:65" s="11" customFormat="1" ht="25.95" customHeight="1">
      <c r="B132" s="127"/>
      <c r="D132" s="128" t="s">
        <v>74</v>
      </c>
      <c r="E132" s="129" t="s">
        <v>546</v>
      </c>
      <c r="F132" s="129" t="s">
        <v>4745</v>
      </c>
      <c r="I132" s="130"/>
      <c r="J132" s="131">
        <f>BK132</f>
        <v>0</v>
      </c>
      <c r="L132" s="127"/>
      <c r="M132" s="132"/>
      <c r="P132" s="133">
        <f>SUM(P133:P159)</f>
        <v>0</v>
      </c>
      <c r="R132" s="133">
        <f>SUM(R133:R159)</f>
        <v>0</v>
      </c>
      <c r="T132" s="134">
        <f>SUM(T133:T159)</f>
        <v>0</v>
      </c>
      <c r="AR132" s="128" t="s">
        <v>82</v>
      </c>
      <c r="AT132" s="135" t="s">
        <v>74</v>
      </c>
      <c r="AU132" s="135" t="s">
        <v>75</v>
      </c>
      <c r="AY132" s="128" t="s">
        <v>317</v>
      </c>
      <c r="BK132" s="136">
        <f>SUM(BK133:BK159)</f>
        <v>0</v>
      </c>
    </row>
    <row r="133" spans="2:65" s="1" customFormat="1" ht="21.75" customHeight="1">
      <c r="B133" s="139"/>
      <c r="C133" s="140" t="s">
        <v>82</v>
      </c>
      <c r="D133" s="140" t="s">
        <v>319</v>
      </c>
      <c r="E133" s="141" t="s">
        <v>4746</v>
      </c>
      <c r="F133" s="142" t="s">
        <v>3482</v>
      </c>
      <c r="G133" s="143" t="s">
        <v>433</v>
      </c>
      <c r="H133" s="144">
        <v>2</v>
      </c>
      <c r="I133" s="145"/>
      <c r="J133" s="146">
        <f t="shared" ref="J133:J159" si="0">ROUND(I133*H133,2)</f>
        <v>0</v>
      </c>
      <c r="K133" s="147"/>
      <c r="L133" s="28"/>
      <c r="M133" s="148" t="s">
        <v>1</v>
      </c>
      <c r="N133" s="149" t="s">
        <v>41</v>
      </c>
      <c r="P133" s="150">
        <f t="shared" ref="P133:P159" si="1">O133*H133</f>
        <v>0</v>
      </c>
      <c r="Q133" s="150">
        <v>0</v>
      </c>
      <c r="R133" s="150">
        <f t="shared" ref="R133:R159" si="2">Q133*H133</f>
        <v>0</v>
      </c>
      <c r="S133" s="150">
        <v>0</v>
      </c>
      <c r="T133" s="151">
        <f t="shared" ref="T133:T159" si="3">S133*H133</f>
        <v>0</v>
      </c>
      <c r="AR133" s="152" t="s">
        <v>259</v>
      </c>
      <c r="AT133" s="152" t="s">
        <v>319</v>
      </c>
      <c r="AU133" s="152" t="s">
        <v>82</v>
      </c>
      <c r="AY133" s="13" t="s">
        <v>317</v>
      </c>
      <c r="BE133" s="153">
        <f t="shared" ref="BE133:BE159" si="4">IF(N133="základná",J133,0)</f>
        <v>0</v>
      </c>
      <c r="BF133" s="153">
        <f t="shared" ref="BF133:BF159" si="5">IF(N133="znížená",J133,0)</f>
        <v>0</v>
      </c>
      <c r="BG133" s="153">
        <f t="shared" ref="BG133:BG159" si="6">IF(N133="zákl. prenesená",J133,0)</f>
        <v>0</v>
      </c>
      <c r="BH133" s="153">
        <f t="shared" ref="BH133:BH159" si="7">IF(N133="zníž. prenesená",J133,0)</f>
        <v>0</v>
      </c>
      <c r="BI133" s="153">
        <f t="shared" ref="BI133:BI159" si="8">IF(N133="nulová",J133,0)</f>
        <v>0</v>
      </c>
      <c r="BJ133" s="13" t="s">
        <v>87</v>
      </c>
      <c r="BK133" s="153">
        <f t="shared" ref="BK133:BK159" si="9">ROUND(I133*H133,2)</f>
        <v>0</v>
      </c>
      <c r="BL133" s="13" t="s">
        <v>259</v>
      </c>
      <c r="BM133" s="152" t="s">
        <v>4747</v>
      </c>
    </row>
    <row r="134" spans="2:65" s="1" customFormat="1" ht="21.75" customHeight="1">
      <c r="B134" s="139"/>
      <c r="C134" s="140" t="s">
        <v>87</v>
      </c>
      <c r="D134" s="140" t="s">
        <v>319</v>
      </c>
      <c r="E134" s="141" t="s">
        <v>4748</v>
      </c>
      <c r="F134" s="142" t="s">
        <v>3515</v>
      </c>
      <c r="G134" s="143" t="s">
        <v>433</v>
      </c>
      <c r="H134" s="144">
        <v>10</v>
      </c>
      <c r="I134" s="145"/>
      <c r="J134" s="146">
        <f t="shared" si="0"/>
        <v>0</v>
      </c>
      <c r="K134" s="147"/>
      <c r="L134" s="28"/>
      <c r="M134" s="148" t="s">
        <v>1</v>
      </c>
      <c r="N134" s="149" t="s">
        <v>41</v>
      </c>
      <c r="P134" s="150">
        <f t="shared" si="1"/>
        <v>0</v>
      </c>
      <c r="Q134" s="150">
        <v>0</v>
      </c>
      <c r="R134" s="150">
        <f t="shared" si="2"/>
        <v>0</v>
      </c>
      <c r="S134" s="150">
        <v>0</v>
      </c>
      <c r="T134" s="151">
        <f t="shared" si="3"/>
        <v>0</v>
      </c>
      <c r="AR134" s="152" t="s">
        <v>259</v>
      </c>
      <c r="AT134" s="152" t="s">
        <v>319</v>
      </c>
      <c r="AU134" s="152" t="s">
        <v>82</v>
      </c>
      <c r="AY134" s="13" t="s">
        <v>317</v>
      </c>
      <c r="BE134" s="153">
        <f t="shared" si="4"/>
        <v>0</v>
      </c>
      <c r="BF134" s="153">
        <f t="shared" si="5"/>
        <v>0</v>
      </c>
      <c r="BG134" s="153">
        <f t="shared" si="6"/>
        <v>0</v>
      </c>
      <c r="BH134" s="153">
        <f t="shared" si="7"/>
        <v>0</v>
      </c>
      <c r="BI134" s="153">
        <f t="shared" si="8"/>
        <v>0</v>
      </c>
      <c r="BJ134" s="13" t="s">
        <v>87</v>
      </c>
      <c r="BK134" s="153">
        <f t="shared" si="9"/>
        <v>0</v>
      </c>
      <c r="BL134" s="13" t="s">
        <v>259</v>
      </c>
      <c r="BM134" s="152" t="s">
        <v>4749</v>
      </c>
    </row>
    <row r="135" spans="2:65" s="1" customFormat="1" ht="16.5" customHeight="1">
      <c r="B135" s="139"/>
      <c r="C135" s="140" t="s">
        <v>92</v>
      </c>
      <c r="D135" s="140" t="s">
        <v>319</v>
      </c>
      <c r="E135" s="141" t="s">
        <v>4750</v>
      </c>
      <c r="F135" s="142" t="s">
        <v>3530</v>
      </c>
      <c r="G135" s="143" t="s">
        <v>433</v>
      </c>
      <c r="H135" s="144">
        <v>40</v>
      </c>
      <c r="I135" s="145"/>
      <c r="J135" s="146">
        <f t="shared" si="0"/>
        <v>0</v>
      </c>
      <c r="K135" s="147"/>
      <c r="L135" s="28"/>
      <c r="M135" s="148" t="s">
        <v>1</v>
      </c>
      <c r="N135" s="149" t="s">
        <v>41</v>
      </c>
      <c r="P135" s="150">
        <f t="shared" si="1"/>
        <v>0</v>
      </c>
      <c r="Q135" s="150">
        <v>0</v>
      </c>
      <c r="R135" s="150">
        <f t="shared" si="2"/>
        <v>0</v>
      </c>
      <c r="S135" s="150">
        <v>0</v>
      </c>
      <c r="T135" s="151">
        <f t="shared" si="3"/>
        <v>0</v>
      </c>
      <c r="AR135" s="152" t="s">
        <v>259</v>
      </c>
      <c r="AT135" s="152" t="s">
        <v>319</v>
      </c>
      <c r="AU135" s="152" t="s">
        <v>82</v>
      </c>
      <c r="AY135" s="13" t="s">
        <v>317</v>
      </c>
      <c r="BE135" s="153">
        <f t="shared" si="4"/>
        <v>0</v>
      </c>
      <c r="BF135" s="153">
        <f t="shared" si="5"/>
        <v>0</v>
      </c>
      <c r="BG135" s="153">
        <f t="shared" si="6"/>
        <v>0</v>
      </c>
      <c r="BH135" s="153">
        <f t="shared" si="7"/>
        <v>0</v>
      </c>
      <c r="BI135" s="153">
        <f t="shared" si="8"/>
        <v>0</v>
      </c>
      <c r="BJ135" s="13" t="s">
        <v>87</v>
      </c>
      <c r="BK135" s="153">
        <f t="shared" si="9"/>
        <v>0</v>
      </c>
      <c r="BL135" s="13" t="s">
        <v>259</v>
      </c>
      <c r="BM135" s="152" t="s">
        <v>4751</v>
      </c>
    </row>
    <row r="136" spans="2:65" s="1" customFormat="1" ht="24.15" customHeight="1">
      <c r="B136" s="139"/>
      <c r="C136" s="140" t="s">
        <v>259</v>
      </c>
      <c r="D136" s="140" t="s">
        <v>319</v>
      </c>
      <c r="E136" s="141" t="s">
        <v>4752</v>
      </c>
      <c r="F136" s="142" t="s">
        <v>4753</v>
      </c>
      <c r="G136" s="143" t="s">
        <v>433</v>
      </c>
      <c r="H136" s="144">
        <v>2</v>
      </c>
      <c r="I136" s="145"/>
      <c r="J136" s="146">
        <f t="shared" si="0"/>
        <v>0</v>
      </c>
      <c r="K136" s="147"/>
      <c r="L136" s="28"/>
      <c r="M136" s="148" t="s">
        <v>1</v>
      </c>
      <c r="N136" s="149" t="s">
        <v>41</v>
      </c>
      <c r="P136" s="150">
        <f t="shared" si="1"/>
        <v>0</v>
      </c>
      <c r="Q136" s="150">
        <v>0</v>
      </c>
      <c r="R136" s="150">
        <f t="shared" si="2"/>
        <v>0</v>
      </c>
      <c r="S136" s="150">
        <v>0</v>
      </c>
      <c r="T136" s="151">
        <f t="shared" si="3"/>
        <v>0</v>
      </c>
      <c r="AR136" s="152" t="s">
        <v>259</v>
      </c>
      <c r="AT136" s="152" t="s">
        <v>319</v>
      </c>
      <c r="AU136" s="152" t="s">
        <v>82</v>
      </c>
      <c r="AY136" s="13" t="s">
        <v>317</v>
      </c>
      <c r="BE136" s="153">
        <f t="shared" si="4"/>
        <v>0</v>
      </c>
      <c r="BF136" s="153">
        <f t="shared" si="5"/>
        <v>0</v>
      </c>
      <c r="BG136" s="153">
        <f t="shared" si="6"/>
        <v>0</v>
      </c>
      <c r="BH136" s="153">
        <f t="shared" si="7"/>
        <v>0</v>
      </c>
      <c r="BI136" s="153">
        <f t="shared" si="8"/>
        <v>0</v>
      </c>
      <c r="BJ136" s="13" t="s">
        <v>87</v>
      </c>
      <c r="BK136" s="153">
        <f t="shared" si="9"/>
        <v>0</v>
      </c>
      <c r="BL136" s="13" t="s">
        <v>259</v>
      </c>
      <c r="BM136" s="152" t="s">
        <v>4754</v>
      </c>
    </row>
    <row r="137" spans="2:65" s="1" customFormat="1" ht="16.5" customHeight="1">
      <c r="B137" s="139"/>
      <c r="C137" s="140" t="s">
        <v>262</v>
      </c>
      <c r="D137" s="140" t="s">
        <v>319</v>
      </c>
      <c r="E137" s="141" t="s">
        <v>4755</v>
      </c>
      <c r="F137" s="142" t="s">
        <v>3533</v>
      </c>
      <c r="G137" s="143" t="s">
        <v>433</v>
      </c>
      <c r="H137" s="144">
        <v>50</v>
      </c>
      <c r="I137" s="145"/>
      <c r="J137" s="146">
        <f t="shared" si="0"/>
        <v>0</v>
      </c>
      <c r="K137" s="147"/>
      <c r="L137" s="28"/>
      <c r="M137" s="148" t="s">
        <v>1</v>
      </c>
      <c r="N137" s="149" t="s">
        <v>41</v>
      </c>
      <c r="P137" s="150">
        <f t="shared" si="1"/>
        <v>0</v>
      </c>
      <c r="Q137" s="150">
        <v>0</v>
      </c>
      <c r="R137" s="150">
        <f t="shared" si="2"/>
        <v>0</v>
      </c>
      <c r="S137" s="150">
        <v>0</v>
      </c>
      <c r="T137" s="151">
        <f t="shared" si="3"/>
        <v>0</v>
      </c>
      <c r="AR137" s="152" t="s">
        <v>259</v>
      </c>
      <c r="AT137" s="152" t="s">
        <v>319</v>
      </c>
      <c r="AU137" s="152" t="s">
        <v>82</v>
      </c>
      <c r="AY137" s="13" t="s">
        <v>317</v>
      </c>
      <c r="BE137" s="153">
        <f t="shared" si="4"/>
        <v>0</v>
      </c>
      <c r="BF137" s="153">
        <f t="shared" si="5"/>
        <v>0</v>
      </c>
      <c r="BG137" s="153">
        <f t="shared" si="6"/>
        <v>0</v>
      </c>
      <c r="BH137" s="153">
        <f t="shared" si="7"/>
        <v>0</v>
      </c>
      <c r="BI137" s="153">
        <f t="shared" si="8"/>
        <v>0</v>
      </c>
      <c r="BJ137" s="13" t="s">
        <v>87</v>
      </c>
      <c r="BK137" s="153">
        <f t="shared" si="9"/>
        <v>0</v>
      </c>
      <c r="BL137" s="13" t="s">
        <v>259</v>
      </c>
      <c r="BM137" s="152" t="s">
        <v>4756</v>
      </c>
    </row>
    <row r="138" spans="2:65" s="1" customFormat="1" ht="16.5" customHeight="1">
      <c r="B138" s="139"/>
      <c r="C138" s="140" t="s">
        <v>265</v>
      </c>
      <c r="D138" s="140" t="s">
        <v>319</v>
      </c>
      <c r="E138" s="141" t="s">
        <v>4757</v>
      </c>
      <c r="F138" s="142" t="s">
        <v>3536</v>
      </c>
      <c r="G138" s="143" t="s">
        <v>433</v>
      </c>
      <c r="H138" s="144">
        <v>54</v>
      </c>
      <c r="I138" s="145"/>
      <c r="J138" s="146">
        <f t="shared" si="0"/>
        <v>0</v>
      </c>
      <c r="K138" s="147"/>
      <c r="L138" s="28"/>
      <c r="M138" s="148" t="s">
        <v>1</v>
      </c>
      <c r="N138" s="149" t="s">
        <v>41</v>
      </c>
      <c r="P138" s="150">
        <f t="shared" si="1"/>
        <v>0</v>
      </c>
      <c r="Q138" s="150">
        <v>0</v>
      </c>
      <c r="R138" s="150">
        <f t="shared" si="2"/>
        <v>0</v>
      </c>
      <c r="S138" s="150">
        <v>0</v>
      </c>
      <c r="T138" s="151">
        <f t="shared" si="3"/>
        <v>0</v>
      </c>
      <c r="AR138" s="152" t="s">
        <v>259</v>
      </c>
      <c r="AT138" s="152" t="s">
        <v>319</v>
      </c>
      <c r="AU138" s="152" t="s">
        <v>82</v>
      </c>
      <c r="AY138" s="13" t="s">
        <v>317</v>
      </c>
      <c r="BE138" s="153">
        <f t="shared" si="4"/>
        <v>0</v>
      </c>
      <c r="BF138" s="153">
        <f t="shared" si="5"/>
        <v>0</v>
      </c>
      <c r="BG138" s="153">
        <f t="shared" si="6"/>
        <v>0</v>
      </c>
      <c r="BH138" s="153">
        <f t="shared" si="7"/>
        <v>0</v>
      </c>
      <c r="BI138" s="153">
        <f t="shared" si="8"/>
        <v>0</v>
      </c>
      <c r="BJ138" s="13" t="s">
        <v>87</v>
      </c>
      <c r="BK138" s="153">
        <f t="shared" si="9"/>
        <v>0</v>
      </c>
      <c r="BL138" s="13" t="s">
        <v>259</v>
      </c>
      <c r="BM138" s="152" t="s">
        <v>4758</v>
      </c>
    </row>
    <row r="139" spans="2:65" s="1" customFormat="1" ht="16.5" customHeight="1">
      <c r="B139" s="139"/>
      <c r="C139" s="140" t="s">
        <v>268</v>
      </c>
      <c r="D139" s="140" t="s">
        <v>319</v>
      </c>
      <c r="E139" s="141" t="s">
        <v>4759</v>
      </c>
      <c r="F139" s="142" t="s">
        <v>4760</v>
      </c>
      <c r="G139" s="143" t="s">
        <v>433</v>
      </c>
      <c r="H139" s="144">
        <v>47</v>
      </c>
      <c r="I139" s="145"/>
      <c r="J139" s="146">
        <f t="shared" si="0"/>
        <v>0</v>
      </c>
      <c r="K139" s="147"/>
      <c r="L139" s="28"/>
      <c r="M139" s="148" t="s">
        <v>1</v>
      </c>
      <c r="N139" s="149" t="s">
        <v>41</v>
      </c>
      <c r="P139" s="150">
        <f t="shared" si="1"/>
        <v>0</v>
      </c>
      <c r="Q139" s="150">
        <v>0</v>
      </c>
      <c r="R139" s="150">
        <f t="shared" si="2"/>
        <v>0</v>
      </c>
      <c r="S139" s="150">
        <v>0</v>
      </c>
      <c r="T139" s="151">
        <f t="shared" si="3"/>
        <v>0</v>
      </c>
      <c r="AR139" s="152" t="s">
        <v>259</v>
      </c>
      <c r="AT139" s="152" t="s">
        <v>319</v>
      </c>
      <c r="AU139" s="152" t="s">
        <v>82</v>
      </c>
      <c r="AY139" s="13" t="s">
        <v>317</v>
      </c>
      <c r="BE139" s="153">
        <f t="shared" si="4"/>
        <v>0</v>
      </c>
      <c r="BF139" s="153">
        <f t="shared" si="5"/>
        <v>0</v>
      </c>
      <c r="BG139" s="153">
        <f t="shared" si="6"/>
        <v>0</v>
      </c>
      <c r="BH139" s="153">
        <f t="shared" si="7"/>
        <v>0</v>
      </c>
      <c r="BI139" s="153">
        <f t="shared" si="8"/>
        <v>0</v>
      </c>
      <c r="BJ139" s="13" t="s">
        <v>87</v>
      </c>
      <c r="BK139" s="153">
        <f t="shared" si="9"/>
        <v>0</v>
      </c>
      <c r="BL139" s="13" t="s">
        <v>259</v>
      </c>
      <c r="BM139" s="152" t="s">
        <v>4761</v>
      </c>
    </row>
    <row r="140" spans="2:65" s="1" customFormat="1" ht="24.15" customHeight="1">
      <c r="B140" s="139"/>
      <c r="C140" s="140" t="s">
        <v>271</v>
      </c>
      <c r="D140" s="140" t="s">
        <v>319</v>
      </c>
      <c r="E140" s="141" t="s">
        <v>4762</v>
      </c>
      <c r="F140" s="142" t="s">
        <v>4763</v>
      </c>
      <c r="G140" s="143" t="s">
        <v>433</v>
      </c>
      <c r="H140" s="144">
        <v>9</v>
      </c>
      <c r="I140" s="145"/>
      <c r="J140" s="146">
        <f t="shared" si="0"/>
        <v>0</v>
      </c>
      <c r="K140" s="147"/>
      <c r="L140" s="28"/>
      <c r="M140" s="148" t="s">
        <v>1</v>
      </c>
      <c r="N140" s="149" t="s">
        <v>41</v>
      </c>
      <c r="P140" s="150">
        <f t="shared" si="1"/>
        <v>0</v>
      </c>
      <c r="Q140" s="150">
        <v>0</v>
      </c>
      <c r="R140" s="150">
        <f t="shared" si="2"/>
        <v>0</v>
      </c>
      <c r="S140" s="150">
        <v>0</v>
      </c>
      <c r="T140" s="151">
        <f t="shared" si="3"/>
        <v>0</v>
      </c>
      <c r="AR140" s="152" t="s">
        <v>259</v>
      </c>
      <c r="AT140" s="152" t="s">
        <v>319</v>
      </c>
      <c r="AU140" s="152" t="s">
        <v>82</v>
      </c>
      <c r="AY140" s="13" t="s">
        <v>317</v>
      </c>
      <c r="BE140" s="153">
        <f t="shared" si="4"/>
        <v>0</v>
      </c>
      <c r="BF140" s="153">
        <f t="shared" si="5"/>
        <v>0</v>
      </c>
      <c r="BG140" s="153">
        <f t="shared" si="6"/>
        <v>0</v>
      </c>
      <c r="BH140" s="153">
        <f t="shared" si="7"/>
        <v>0</v>
      </c>
      <c r="BI140" s="153">
        <f t="shared" si="8"/>
        <v>0</v>
      </c>
      <c r="BJ140" s="13" t="s">
        <v>87</v>
      </c>
      <c r="BK140" s="153">
        <f t="shared" si="9"/>
        <v>0</v>
      </c>
      <c r="BL140" s="13" t="s">
        <v>259</v>
      </c>
      <c r="BM140" s="152" t="s">
        <v>4764</v>
      </c>
    </row>
    <row r="141" spans="2:65" s="1" customFormat="1" ht="16.5" customHeight="1">
      <c r="B141" s="139"/>
      <c r="C141" s="140" t="s">
        <v>274</v>
      </c>
      <c r="D141" s="140" t="s">
        <v>319</v>
      </c>
      <c r="E141" s="141" t="s">
        <v>4765</v>
      </c>
      <c r="F141" s="142" t="s">
        <v>3539</v>
      </c>
      <c r="G141" s="143" t="s">
        <v>452</v>
      </c>
      <c r="H141" s="144">
        <v>20</v>
      </c>
      <c r="I141" s="145"/>
      <c r="J141" s="146">
        <f t="shared" si="0"/>
        <v>0</v>
      </c>
      <c r="K141" s="147"/>
      <c r="L141" s="28"/>
      <c r="M141" s="148" t="s">
        <v>1</v>
      </c>
      <c r="N141" s="149" t="s">
        <v>41</v>
      </c>
      <c r="P141" s="150">
        <f t="shared" si="1"/>
        <v>0</v>
      </c>
      <c r="Q141" s="150">
        <v>0</v>
      </c>
      <c r="R141" s="150">
        <f t="shared" si="2"/>
        <v>0</v>
      </c>
      <c r="S141" s="150">
        <v>0</v>
      </c>
      <c r="T141" s="151">
        <f t="shared" si="3"/>
        <v>0</v>
      </c>
      <c r="AR141" s="152" t="s">
        <v>259</v>
      </c>
      <c r="AT141" s="152" t="s">
        <v>319</v>
      </c>
      <c r="AU141" s="152" t="s">
        <v>82</v>
      </c>
      <c r="AY141" s="13" t="s">
        <v>317</v>
      </c>
      <c r="BE141" s="153">
        <f t="shared" si="4"/>
        <v>0</v>
      </c>
      <c r="BF141" s="153">
        <f t="shared" si="5"/>
        <v>0</v>
      </c>
      <c r="BG141" s="153">
        <f t="shared" si="6"/>
        <v>0</v>
      </c>
      <c r="BH141" s="153">
        <f t="shared" si="7"/>
        <v>0</v>
      </c>
      <c r="BI141" s="153">
        <f t="shared" si="8"/>
        <v>0</v>
      </c>
      <c r="BJ141" s="13" t="s">
        <v>87</v>
      </c>
      <c r="BK141" s="153">
        <f t="shared" si="9"/>
        <v>0</v>
      </c>
      <c r="BL141" s="13" t="s">
        <v>259</v>
      </c>
      <c r="BM141" s="152" t="s">
        <v>4766</v>
      </c>
    </row>
    <row r="142" spans="2:65" s="1" customFormat="1" ht="16.5" customHeight="1">
      <c r="B142" s="139"/>
      <c r="C142" s="140" t="s">
        <v>277</v>
      </c>
      <c r="D142" s="140" t="s">
        <v>319</v>
      </c>
      <c r="E142" s="141" t="s">
        <v>4767</v>
      </c>
      <c r="F142" s="142" t="s">
        <v>3542</v>
      </c>
      <c r="G142" s="143" t="s">
        <v>452</v>
      </c>
      <c r="H142" s="144">
        <v>150</v>
      </c>
      <c r="I142" s="145"/>
      <c r="J142" s="146">
        <f t="shared" si="0"/>
        <v>0</v>
      </c>
      <c r="K142" s="147"/>
      <c r="L142" s="28"/>
      <c r="M142" s="148" t="s">
        <v>1</v>
      </c>
      <c r="N142" s="149" t="s">
        <v>41</v>
      </c>
      <c r="P142" s="150">
        <f t="shared" si="1"/>
        <v>0</v>
      </c>
      <c r="Q142" s="150">
        <v>0</v>
      </c>
      <c r="R142" s="150">
        <f t="shared" si="2"/>
        <v>0</v>
      </c>
      <c r="S142" s="150">
        <v>0</v>
      </c>
      <c r="T142" s="151">
        <f t="shared" si="3"/>
        <v>0</v>
      </c>
      <c r="AR142" s="152" t="s">
        <v>259</v>
      </c>
      <c r="AT142" s="152" t="s">
        <v>319</v>
      </c>
      <c r="AU142" s="152" t="s">
        <v>82</v>
      </c>
      <c r="AY142" s="13" t="s">
        <v>317</v>
      </c>
      <c r="BE142" s="153">
        <f t="shared" si="4"/>
        <v>0</v>
      </c>
      <c r="BF142" s="153">
        <f t="shared" si="5"/>
        <v>0</v>
      </c>
      <c r="BG142" s="153">
        <f t="shared" si="6"/>
        <v>0</v>
      </c>
      <c r="BH142" s="153">
        <f t="shared" si="7"/>
        <v>0</v>
      </c>
      <c r="BI142" s="153">
        <f t="shared" si="8"/>
        <v>0</v>
      </c>
      <c r="BJ142" s="13" t="s">
        <v>87</v>
      </c>
      <c r="BK142" s="153">
        <f t="shared" si="9"/>
        <v>0</v>
      </c>
      <c r="BL142" s="13" t="s">
        <v>259</v>
      </c>
      <c r="BM142" s="152" t="s">
        <v>4768</v>
      </c>
    </row>
    <row r="143" spans="2:65" s="1" customFormat="1" ht="16.5" customHeight="1">
      <c r="B143" s="139"/>
      <c r="C143" s="140" t="s">
        <v>280</v>
      </c>
      <c r="D143" s="140" t="s">
        <v>319</v>
      </c>
      <c r="E143" s="141" t="s">
        <v>4769</v>
      </c>
      <c r="F143" s="142" t="s">
        <v>3485</v>
      </c>
      <c r="G143" s="143" t="s">
        <v>452</v>
      </c>
      <c r="H143" s="144">
        <v>250</v>
      </c>
      <c r="I143" s="145"/>
      <c r="J143" s="146">
        <f t="shared" si="0"/>
        <v>0</v>
      </c>
      <c r="K143" s="147"/>
      <c r="L143" s="28"/>
      <c r="M143" s="148" t="s">
        <v>1</v>
      </c>
      <c r="N143" s="149" t="s">
        <v>41</v>
      </c>
      <c r="P143" s="150">
        <f t="shared" si="1"/>
        <v>0</v>
      </c>
      <c r="Q143" s="150">
        <v>0</v>
      </c>
      <c r="R143" s="150">
        <f t="shared" si="2"/>
        <v>0</v>
      </c>
      <c r="S143" s="150">
        <v>0</v>
      </c>
      <c r="T143" s="151">
        <f t="shared" si="3"/>
        <v>0</v>
      </c>
      <c r="AR143" s="152" t="s">
        <v>259</v>
      </c>
      <c r="AT143" s="152" t="s">
        <v>319</v>
      </c>
      <c r="AU143" s="152" t="s">
        <v>82</v>
      </c>
      <c r="AY143" s="13" t="s">
        <v>317</v>
      </c>
      <c r="BE143" s="153">
        <f t="shared" si="4"/>
        <v>0</v>
      </c>
      <c r="BF143" s="153">
        <f t="shared" si="5"/>
        <v>0</v>
      </c>
      <c r="BG143" s="153">
        <f t="shared" si="6"/>
        <v>0</v>
      </c>
      <c r="BH143" s="153">
        <f t="shared" si="7"/>
        <v>0</v>
      </c>
      <c r="BI143" s="153">
        <f t="shared" si="8"/>
        <v>0</v>
      </c>
      <c r="BJ143" s="13" t="s">
        <v>87</v>
      </c>
      <c r="BK143" s="153">
        <f t="shared" si="9"/>
        <v>0</v>
      </c>
      <c r="BL143" s="13" t="s">
        <v>259</v>
      </c>
      <c r="BM143" s="152" t="s">
        <v>4770</v>
      </c>
    </row>
    <row r="144" spans="2:65" s="1" customFormat="1" ht="16.5" customHeight="1">
      <c r="B144" s="139"/>
      <c r="C144" s="140" t="s">
        <v>358</v>
      </c>
      <c r="D144" s="140" t="s">
        <v>319</v>
      </c>
      <c r="E144" s="141" t="s">
        <v>4771</v>
      </c>
      <c r="F144" s="142" t="s">
        <v>3488</v>
      </c>
      <c r="G144" s="143" t="s">
        <v>452</v>
      </c>
      <c r="H144" s="144">
        <v>1000</v>
      </c>
      <c r="I144" s="145"/>
      <c r="J144" s="146">
        <f t="shared" si="0"/>
        <v>0</v>
      </c>
      <c r="K144" s="147"/>
      <c r="L144" s="28"/>
      <c r="M144" s="148" t="s">
        <v>1</v>
      </c>
      <c r="N144" s="149" t="s">
        <v>41</v>
      </c>
      <c r="P144" s="150">
        <f t="shared" si="1"/>
        <v>0</v>
      </c>
      <c r="Q144" s="150">
        <v>0</v>
      </c>
      <c r="R144" s="150">
        <f t="shared" si="2"/>
        <v>0</v>
      </c>
      <c r="S144" s="150">
        <v>0</v>
      </c>
      <c r="T144" s="151">
        <f t="shared" si="3"/>
        <v>0</v>
      </c>
      <c r="AR144" s="152" t="s">
        <v>259</v>
      </c>
      <c r="AT144" s="152" t="s">
        <v>319</v>
      </c>
      <c r="AU144" s="152" t="s">
        <v>82</v>
      </c>
      <c r="AY144" s="13" t="s">
        <v>317</v>
      </c>
      <c r="BE144" s="153">
        <f t="shared" si="4"/>
        <v>0</v>
      </c>
      <c r="BF144" s="153">
        <f t="shared" si="5"/>
        <v>0</v>
      </c>
      <c r="BG144" s="153">
        <f t="shared" si="6"/>
        <v>0</v>
      </c>
      <c r="BH144" s="153">
        <f t="shared" si="7"/>
        <v>0</v>
      </c>
      <c r="BI144" s="153">
        <f t="shared" si="8"/>
        <v>0</v>
      </c>
      <c r="BJ144" s="13" t="s">
        <v>87</v>
      </c>
      <c r="BK144" s="153">
        <f t="shared" si="9"/>
        <v>0</v>
      </c>
      <c r="BL144" s="13" t="s">
        <v>259</v>
      </c>
      <c r="BM144" s="152" t="s">
        <v>4772</v>
      </c>
    </row>
    <row r="145" spans="2:65" s="1" customFormat="1" ht="16.5" customHeight="1">
      <c r="B145" s="139"/>
      <c r="C145" s="140" t="s">
        <v>362</v>
      </c>
      <c r="D145" s="140" t="s">
        <v>319</v>
      </c>
      <c r="E145" s="141" t="s">
        <v>4773</v>
      </c>
      <c r="F145" s="142" t="s">
        <v>4774</v>
      </c>
      <c r="G145" s="143" t="s">
        <v>452</v>
      </c>
      <c r="H145" s="144">
        <v>400</v>
      </c>
      <c r="I145" s="145"/>
      <c r="J145" s="146">
        <f t="shared" si="0"/>
        <v>0</v>
      </c>
      <c r="K145" s="147"/>
      <c r="L145" s="28"/>
      <c r="M145" s="148" t="s">
        <v>1</v>
      </c>
      <c r="N145" s="149" t="s">
        <v>41</v>
      </c>
      <c r="P145" s="150">
        <f t="shared" si="1"/>
        <v>0</v>
      </c>
      <c r="Q145" s="150">
        <v>0</v>
      </c>
      <c r="R145" s="150">
        <f t="shared" si="2"/>
        <v>0</v>
      </c>
      <c r="S145" s="150">
        <v>0</v>
      </c>
      <c r="T145" s="151">
        <f t="shared" si="3"/>
        <v>0</v>
      </c>
      <c r="AR145" s="152" t="s">
        <v>259</v>
      </c>
      <c r="AT145" s="152" t="s">
        <v>319</v>
      </c>
      <c r="AU145" s="152" t="s">
        <v>82</v>
      </c>
      <c r="AY145" s="13" t="s">
        <v>317</v>
      </c>
      <c r="BE145" s="153">
        <f t="shared" si="4"/>
        <v>0</v>
      </c>
      <c r="BF145" s="153">
        <f t="shared" si="5"/>
        <v>0</v>
      </c>
      <c r="BG145" s="153">
        <f t="shared" si="6"/>
        <v>0</v>
      </c>
      <c r="BH145" s="153">
        <f t="shared" si="7"/>
        <v>0</v>
      </c>
      <c r="BI145" s="153">
        <f t="shared" si="8"/>
        <v>0</v>
      </c>
      <c r="BJ145" s="13" t="s">
        <v>87</v>
      </c>
      <c r="BK145" s="153">
        <f t="shared" si="9"/>
        <v>0</v>
      </c>
      <c r="BL145" s="13" t="s">
        <v>259</v>
      </c>
      <c r="BM145" s="152" t="s">
        <v>4775</v>
      </c>
    </row>
    <row r="146" spans="2:65" s="1" customFormat="1" ht="16.5" customHeight="1">
      <c r="B146" s="139"/>
      <c r="C146" s="140" t="s">
        <v>364</v>
      </c>
      <c r="D146" s="140" t="s">
        <v>319</v>
      </c>
      <c r="E146" s="141" t="s">
        <v>4776</v>
      </c>
      <c r="F146" s="142" t="s">
        <v>4777</v>
      </c>
      <c r="G146" s="143" t="s">
        <v>452</v>
      </c>
      <c r="H146" s="144">
        <v>50</v>
      </c>
      <c r="I146" s="145"/>
      <c r="J146" s="146">
        <f t="shared" si="0"/>
        <v>0</v>
      </c>
      <c r="K146" s="147"/>
      <c r="L146" s="28"/>
      <c r="M146" s="148" t="s">
        <v>1</v>
      </c>
      <c r="N146" s="149" t="s">
        <v>41</v>
      </c>
      <c r="P146" s="150">
        <f t="shared" si="1"/>
        <v>0</v>
      </c>
      <c r="Q146" s="150">
        <v>0</v>
      </c>
      <c r="R146" s="150">
        <f t="shared" si="2"/>
        <v>0</v>
      </c>
      <c r="S146" s="150">
        <v>0</v>
      </c>
      <c r="T146" s="151">
        <f t="shared" si="3"/>
        <v>0</v>
      </c>
      <c r="AR146" s="152" t="s">
        <v>259</v>
      </c>
      <c r="AT146" s="152" t="s">
        <v>319</v>
      </c>
      <c r="AU146" s="152" t="s">
        <v>82</v>
      </c>
      <c r="AY146" s="13" t="s">
        <v>317</v>
      </c>
      <c r="BE146" s="153">
        <f t="shared" si="4"/>
        <v>0</v>
      </c>
      <c r="BF146" s="153">
        <f t="shared" si="5"/>
        <v>0</v>
      </c>
      <c r="BG146" s="153">
        <f t="shared" si="6"/>
        <v>0</v>
      </c>
      <c r="BH146" s="153">
        <f t="shared" si="7"/>
        <v>0</v>
      </c>
      <c r="BI146" s="153">
        <f t="shared" si="8"/>
        <v>0</v>
      </c>
      <c r="BJ146" s="13" t="s">
        <v>87</v>
      </c>
      <c r="BK146" s="153">
        <f t="shared" si="9"/>
        <v>0</v>
      </c>
      <c r="BL146" s="13" t="s">
        <v>259</v>
      </c>
      <c r="BM146" s="152" t="s">
        <v>4778</v>
      </c>
    </row>
    <row r="147" spans="2:65" s="1" customFormat="1" ht="16.5" customHeight="1">
      <c r="B147" s="139"/>
      <c r="C147" s="140" t="s">
        <v>368</v>
      </c>
      <c r="D147" s="140" t="s">
        <v>319</v>
      </c>
      <c r="E147" s="141" t="s">
        <v>4779</v>
      </c>
      <c r="F147" s="142" t="s">
        <v>3494</v>
      </c>
      <c r="G147" s="143" t="s">
        <v>452</v>
      </c>
      <c r="H147" s="144">
        <v>100</v>
      </c>
      <c r="I147" s="145"/>
      <c r="J147" s="146">
        <f t="shared" si="0"/>
        <v>0</v>
      </c>
      <c r="K147" s="147"/>
      <c r="L147" s="28"/>
      <c r="M147" s="148" t="s">
        <v>1</v>
      </c>
      <c r="N147" s="149" t="s">
        <v>41</v>
      </c>
      <c r="P147" s="150">
        <f t="shared" si="1"/>
        <v>0</v>
      </c>
      <c r="Q147" s="150">
        <v>0</v>
      </c>
      <c r="R147" s="150">
        <f t="shared" si="2"/>
        <v>0</v>
      </c>
      <c r="S147" s="150">
        <v>0</v>
      </c>
      <c r="T147" s="151">
        <f t="shared" si="3"/>
        <v>0</v>
      </c>
      <c r="AR147" s="152" t="s">
        <v>259</v>
      </c>
      <c r="AT147" s="152" t="s">
        <v>319</v>
      </c>
      <c r="AU147" s="152" t="s">
        <v>82</v>
      </c>
      <c r="AY147" s="13" t="s">
        <v>317</v>
      </c>
      <c r="BE147" s="153">
        <f t="shared" si="4"/>
        <v>0</v>
      </c>
      <c r="BF147" s="153">
        <f t="shared" si="5"/>
        <v>0</v>
      </c>
      <c r="BG147" s="153">
        <f t="shared" si="6"/>
        <v>0</v>
      </c>
      <c r="BH147" s="153">
        <f t="shared" si="7"/>
        <v>0</v>
      </c>
      <c r="BI147" s="153">
        <f t="shared" si="8"/>
        <v>0</v>
      </c>
      <c r="BJ147" s="13" t="s">
        <v>87</v>
      </c>
      <c r="BK147" s="153">
        <f t="shared" si="9"/>
        <v>0</v>
      </c>
      <c r="BL147" s="13" t="s">
        <v>259</v>
      </c>
      <c r="BM147" s="152" t="s">
        <v>4780</v>
      </c>
    </row>
    <row r="148" spans="2:65" s="1" customFormat="1" ht="16.5" customHeight="1">
      <c r="B148" s="139"/>
      <c r="C148" s="140" t="s">
        <v>372</v>
      </c>
      <c r="D148" s="140" t="s">
        <v>319</v>
      </c>
      <c r="E148" s="141" t="s">
        <v>4781</v>
      </c>
      <c r="F148" s="142" t="s">
        <v>3497</v>
      </c>
      <c r="G148" s="143" t="s">
        <v>452</v>
      </c>
      <c r="H148" s="144">
        <v>100</v>
      </c>
      <c r="I148" s="145"/>
      <c r="J148" s="146">
        <f t="shared" si="0"/>
        <v>0</v>
      </c>
      <c r="K148" s="147"/>
      <c r="L148" s="28"/>
      <c r="M148" s="148" t="s">
        <v>1</v>
      </c>
      <c r="N148" s="149" t="s">
        <v>41</v>
      </c>
      <c r="P148" s="150">
        <f t="shared" si="1"/>
        <v>0</v>
      </c>
      <c r="Q148" s="150">
        <v>0</v>
      </c>
      <c r="R148" s="150">
        <f t="shared" si="2"/>
        <v>0</v>
      </c>
      <c r="S148" s="150">
        <v>0</v>
      </c>
      <c r="T148" s="151">
        <f t="shared" si="3"/>
        <v>0</v>
      </c>
      <c r="AR148" s="152" t="s">
        <v>259</v>
      </c>
      <c r="AT148" s="152" t="s">
        <v>319</v>
      </c>
      <c r="AU148" s="152" t="s">
        <v>82</v>
      </c>
      <c r="AY148" s="13" t="s">
        <v>317</v>
      </c>
      <c r="BE148" s="153">
        <f t="shared" si="4"/>
        <v>0</v>
      </c>
      <c r="BF148" s="153">
        <f t="shared" si="5"/>
        <v>0</v>
      </c>
      <c r="BG148" s="153">
        <f t="shared" si="6"/>
        <v>0</v>
      </c>
      <c r="BH148" s="153">
        <f t="shared" si="7"/>
        <v>0</v>
      </c>
      <c r="BI148" s="153">
        <f t="shared" si="8"/>
        <v>0</v>
      </c>
      <c r="BJ148" s="13" t="s">
        <v>87</v>
      </c>
      <c r="BK148" s="153">
        <f t="shared" si="9"/>
        <v>0</v>
      </c>
      <c r="BL148" s="13" t="s">
        <v>259</v>
      </c>
      <c r="BM148" s="152" t="s">
        <v>4782</v>
      </c>
    </row>
    <row r="149" spans="2:65" s="1" customFormat="1" ht="16.5" customHeight="1">
      <c r="B149" s="139"/>
      <c r="C149" s="140" t="s">
        <v>377</v>
      </c>
      <c r="D149" s="140" t="s">
        <v>319</v>
      </c>
      <c r="E149" s="141" t="s">
        <v>4783</v>
      </c>
      <c r="F149" s="142" t="s">
        <v>3500</v>
      </c>
      <c r="G149" s="143" t="s">
        <v>452</v>
      </c>
      <c r="H149" s="144">
        <v>50</v>
      </c>
      <c r="I149" s="145"/>
      <c r="J149" s="146">
        <f t="shared" si="0"/>
        <v>0</v>
      </c>
      <c r="K149" s="147"/>
      <c r="L149" s="28"/>
      <c r="M149" s="148" t="s">
        <v>1</v>
      </c>
      <c r="N149" s="149" t="s">
        <v>41</v>
      </c>
      <c r="P149" s="150">
        <f t="shared" si="1"/>
        <v>0</v>
      </c>
      <c r="Q149" s="150">
        <v>0</v>
      </c>
      <c r="R149" s="150">
        <f t="shared" si="2"/>
        <v>0</v>
      </c>
      <c r="S149" s="150">
        <v>0</v>
      </c>
      <c r="T149" s="151">
        <f t="shared" si="3"/>
        <v>0</v>
      </c>
      <c r="AR149" s="152" t="s">
        <v>259</v>
      </c>
      <c r="AT149" s="152" t="s">
        <v>319</v>
      </c>
      <c r="AU149" s="152" t="s">
        <v>82</v>
      </c>
      <c r="AY149" s="13" t="s">
        <v>317</v>
      </c>
      <c r="BE149" s="153">
        <f t="shared" si="4"/>
        <v>0</v>
      </c>
      <c r="BF149" s="153">
        <f t="shared" si="5"/>
        <v>0</v>
      </c>
      <c r="BG149" s="153">
        <f t="shared" si="6"/>
        <v>0</v>
      </c>
      <c r="BH149" s="153">
        <f t="shared" si="7"/>
        <v>0</v>
      </c>
      <c r="BI149" s="153">
        <f t="shared" si="8"/>
        <v>0</v>
      </c>
      <c r="BJ149" s="13" t="s">
        <v>87</v>
      </c>
      <c r="BK149" s="153">
        <f t="shared" si="9"/>
        <v>0</v>
      </c>
      <c r="BL149" s="13" t="s">
        <v>259</v>
      </c>
      <c r="BM149" s="152" t="s">
        <v>4784</v>
      </c>
    </row>
    <row r="150" spans="2:65" s="1" customFormat="1" ht="24.15" customHeight="1">
      <c r="B150" s="139"/>
      <c r="C150" s="140" t="s">
        <v>383</v>
      </c>
      <c r="D150" s="140" t="s">
        <v>319</v>
      </c>
      <c r="E150" s="141" t="s">
        <v>4785</v>
      </c>
      <c r="F150" s="142" t="s">
        <v>4786</v>
      </c>
      <c r="G150" s="143" t="s">
        <v>452</v>
      </c>
      <c r="H150" s="144">
        <v>20</v>
      </c>
      <c r="I150" s="145"/>
      <c r="J150" s="146">
        <f t="shared" si="0"/>
        <v>0</v>
      </c>
      <c r="K150" s="147"/>
      <c r="L150" s="28"/>
      <c r="M150" s="148" t="s">
        <v>1</v>
      </c>
      <c r="N150" s="149" t="s">
        <v>41</v>
      </c>
      <c r="P150" s="150">
        <f t="shared" si="1"/>
        <v>0</v>
      </c>
      <c r="Q150" s="150">
        <v>0</v>
      </c>
      <c r="R150" s="150">
        <f t="shared" si="2"/>
        <v>0</v>
      </c>
      <c r="S150" s="150">
        <v>0</v>
      </c>
      <c r="T150" s="151">
        <f t="shared" si="3"/>
        <v>0</v>
      </c>
      <c r="AR150" s="152" t="s">
        <v>259</v>
      </c>
      <c r="AT150" s="152" t="s">
        <v>319</v>
      </c>
      <c r="AU150" s="152" t="s">
        <v>82</v>
      </c>
      <c r="AY150" s="13" t="s">
        <v>317</v>
      </c>
      <c r="BE150" s="153">
        <f t="shared" si="4"/>
        <v>0</v>
      </c>
      <c r="BF150" s="153">
        <f t="shared" si="5"/>
        <v>0</v>
      </c>
      <c r="BG150" s="153">
        <f t="shared" si="6"/>
        <v>0</v>
      </c>
      <c r="BH150" s="153">
        <f t="shared" si="7"/>
        <v>0</v>
      </c>
      <c r="BI150" s="153">
        <f t="shared" si="8"/>
        <v>0</v>
      </c>
      <c r="BJ150" s="13" t="s">
        <v>87</v>
      </c>
      <c r="BK150" s="153">
        <f t="shared" si="9"/>
        <v>0</v>
      </c>
      <c r="BL150" s="13" t="s">
        <v>259</v>
      </c>
      <c r="BM150" s="152" t="s">
        <v>4787</v>
      </c>
    </row>
    <row r="151" spans="2:65" s="1" customFormat="1" ht="24.15" customHeight="1">
      <c r="B151" s="139"/>
      <c r="C151" s="140" t="s">
        <v>385</v>
      </c>
      <c r="D151" s="140" t="s">
        <v>319</v>
      </c>
      <c r="E151" s="141" t="s">
        <v>4788</v>
      </c>
      <c r="F151" s="142" t="s">
        <v>4789</v>
      </c>
      <c r="G151" s="143" t="s">
        <v>452</v>
      </c>
      <c r="H151" s="144">
        <v>20</v>
      </c>
      <c r="I151" s="145"/>
      <c r="J151" s="146">
        <f t="shared" si="0"/>
        <v>0</v>
      </c>
      <c r="K151" s="147"/>
      <c r="L151" s="28"/>
      <c r="M151" s="148" t="s">
        <v>1</v>
      </c>
      <c r="N151" s="149" t="s">
        <v>41</v>
      </c>
      <c r="P151" s="150">
        <f t="shared" si="1"/>
        <v>0</v>
      </c>
      <c r="Q151" s="150">
        <v>0</v>
      </c>
      <c r="R151" s="150">
        <f t="shared" si="2"/>
        <v>0</v>
      </c>
      <c r="S151" s="150">
        <v>0</v>
      </c>
      <c r="T151" s="151">
        <f t="shared" si="3"/>
        <v>0</v>
      </c>
      <c r="AR151" s="152" t="s">
        <v>259</v>
      </c>
      <c r="AT151" s="152" t="s">
        <v>319</v>
      </c>
      <c r="AU151" s="152" t="s">
        <v>82</v>
      </c>
      <c r="AY151" s="13" t="s">
        <v>317</v>
      </c>
      <c r="BE151" s="153">
        <f t="shared" si="4"/>
        <v>0</v>
      </c>
      <c r="BF151" s="153">
        <f t="shared" si="5"/>
        <v>0</v>
      </c>
      <c r="BG151" s="153">
        <f t="shared" si="6"/>
        <v>0</v>
      </c>
      <c r="BH151" s="153">
        <f t="shared" si="7"/>
        <v>0</v>
      </c>
      <c r="BI151" s="153">
        <f t="shared" si="8"/>
        <v>0</v>
      </c>
      <c r="BJ151" s="13" t="s">
        <v>87</v>
      </c>
      <c r="BK151" s="153">
        <f t="shared" si="9"/>
        <v>0</v>
      </c>
      <c r="BL151" s="13" t="s">
        <v>259</v>
      </c>
      <c r="BM151" s="152" t="s">
        <v>4790</v>
      </c>
    </row>
    <row r="152" spans="2:65" s="1" customFormat="1" ht="16.5" customHeight="1">
      <c r="B152" s="139"/>
      <c r="C152" s="140" t="s">
        <v>7</v>
      </c>
      <c r="D152" s="140" t="s">
        <v>319</v>
      </c>
      <c r="E152" s="141" t="s">
        <v>4791</v>
      </c>
      <c r="F152" s="142" t="s">
        <v>4792</v>
      </c>
      <c r="G152" s="143" t="s">
        <v>452</v>
      </c>
      <c r="H152" s="144">
        <v>30</v>
      </c>
      <c r="I152" s="145"/>
      <c r="J152" s="146">
        <f t="shared" si="0"/>
        <v>0</v>
      </c>
      <c r="K152" s="147"/>
      <c r="L152" s="28"/>
      <c r="M152" s="148" t="s">
        <v>1</v>
      </c>
      <c r="N152" s="149" t="s">
        <v>41</v>
      </c>
      <c r="P152" s="150">
        <f t="shared" si="1"/>
        <v>0</v>
      </c>
      <c r="Q152" s="150">
        <v>0</v>
      </c>
      <c r="R152" s="150">
        <f t="shared" si="2"/>
        <v>0</v>
      </c>
      <c r="S152" s="150">
        <v>0</v>
      </c>
      <c r="T152" s="151">
        <f t="shared" si="3"/>
        <v>0</v>
      </c>
      <c r="AR152" s="152" t="s">
        <v>259</v>
      </c>
      <c r="AT152" s="152" t="s">
        <v>319</v>
      </c>
      <c r="AU152" s="152" t="s">
        <v>82</v>
      </c>
      <c r="AY152" s="13" t="s">
        <v>317</v>
      </c>
      <c r="BE152" s="153">
        <f t="shared" si="4"/>
        <v>0</v>
      </c>
      <c r="BF152" s="153">
        <f t="shared" si="5"/>
        <v>0</v>
      </c>
      <c r="BG152" s="153">
        <f t="shared" si="6"/>
        <v>0</v>
      </c>
      <c r="BH152" s="153">
        <f t="shared" si="7"/>
        <v>0</v>
      </c>
      <c r="BI152" s="153">
        <f t="shared" si="8"/>
        <v>0</v>
      </c>
      <c r="BJ152" s="13" t="s">
        <v>87</v>
      </c>
      <c r="BK152" s="153">
        <f t="shared" si="9"/>
        <v>0</v>
      </c>
      <c r="BL152" s="13" t="s">
        <v>259</v>
      </c>
      <c r="BM152" s="152" t="s">
        <v>4793</v>
      </c>
    </row>
    <row r="153" spans="2:65" s="1" customFormat="1" ht="16.5" customHeight="1">
      <c r="B153" s="139"/>
      <c r="C153" s="140" t="s">
        <v>388</v>
      </c>
      <c r="D153" s="140" t="s">
        <v>319</v>
      </c>
      <c r="E153" s="141" t="s">
        <v>4794</v>
      </c>
      <c r="F153" s="142" t="s">
        <v>4795</v>
      </c>
      <c r="G153" s="143" t="s">
        <v>375</v>
      </c>
      <c r="H153" s="144">
        <v>1</v>
      </c>
      <c r="I153" s="145"/>
      <c r="J153" s="146">
        <f t="shared" si="0"/>
        <v>0</v>
      </c>
      <c r="K153" s="147"/>
      <c r="L153" s="28"/>
      <c r="M153" s="148" t="s">
        <v>1</v>
      </c>
      <c r="N153" s="149" t="s">
        <v>41</v>
      </c>
      <c r="P153" s="150">
        <f t="shared" si="1"/>
        <v>0</v>
      </c>
      <c r="Q153" s="150">
        <v>0</v>
      </c>
      <c r="R153" s="150">
        <f t="shared" si="2"/>
        <v>0</v>
      </c>
      <c r="S153" s="150">
        <v>0</v>
      </c>
      <c r="T153" s="151">
        <f t="shared" si="3"/>
        <v>0</v>
      </c>
      <c r="AR153" s="152" t="s">
        <v>259</v>
      </c>
      <c r="AT153" s="152" t="s">
        <v>319</v>
      </c>
      <c r="AU153" s="152" t="s">
        <v>82</v>
      </c>
      <c r="AY153" s="13" t="s">
        <v>317</v>
      </c>
      <c r="BE153" s="153">
        <f t="shared" si="4"/>
        <v>0</v>
      </c>
      <c r="BF153" s="153">
        <f t="shared" si="5"/>
        <v>0</v>
      </c>
      <c r="BG153" s="153">
        <f t="shared" si="6"/>
        <v>0</v>
      </c>
      <c r="BH153" s="153">
        <f t="shared" si="7"/>
        <v>0</v>
      </c>
      <c r="BI153" s="153">
        <f t="shared" si="8"/>
        <v>0</v>
      </c>
      <c r="BJ153" s="13" t="s">
        <v>87</v>
      </c>
      <c r="BK153" s="153">
        <f t="shared" si="9"/>
        <v>0</v>
      </c>
      <c r="BL153" s="13" t="s">
        <v>259</v>
      </c>
      <c r="BM153" s="152" t="s">
        <v>4796</v>
      </c>
    </row>
    <row r="154" spans="2:65" s="1" customFormat="1" ht="16.5" customHeight="1">
      <c r="B154" s="139"/>
      <c r="C154" s="140" t="s">
        <v>392</v>
      </c>
      <c r="D154" s="140" t="s">
        <v>319</v>
      </c>
      <c r="E154" s="141" t="s">
        <v>4797</v>
      </c>
      <c r="F154" s="142" t="s">
        <v>3509</v>
      </c>
      <c r="G154" s="143" t="s">
        <v>452</v>
      </c>
      <c r="H154" s="144">
        <v>250</v>
      </c>
      <c r="I154" s="145"/>
      <c r="J154" s="146">
        <f t="shared" si="0"/>
        <v>0</v>
      </c>
      <c r="K154" s="147"/>
      <c r="L154" s="28"/>
      <c r="M154" s="148" t="s">
        <v>1</v>
      </c>
      <c r="N154" s="149" t="s">
        <v>41</v>
      </c>
      <c r="P154" s="150">
        <f t="shared" si="1"/>
        <v>0</v>
      </c>
      <c r="Q154" s="150">
        <v>0</v>
      </c>
      <c r="R154" s="150">
        <f t="shared" si="2"/>
        <v>0</v>
      </c>
      <c r="S154" s="150">
        <v>0</v>
      </c>
      <c r="T154" s="151">
        <f t="shared" si="3"/>
        <v>0</v>
      </c>
      <c r="AR154" s="152" t="s">
        <v>259</v>
      </c>
      <c r="AT154" s="152" t="s">
        <v>319</v>
      </c>
      <c r="AU154" s="152" t="s">
        <v>82</v>
      </c>
      <c r="AY154" s="13" t="s">
        <v>317</v>
      </c>
      <c r="BE154" s="153">
        <f t="shared" si="4"/>
        <v>0</v>
      </c>
      <c r="BF154" s="153">
        <f t="shared" si="5"/>
        <v>0</v>
      </c>
      <c r="BG154" s="153">
        <f t="shared" si="6"/>
        <v>0</v>
      </c>
      <c r="BH154" s="153">
        <f t="shared" si="7"/>
        <v>0</v>
      </c>
      <c r="BI154" s="153">
        <f t="shared" si="8"/>
        <v>0</v>
      </c>
      <c r="BJ154" s="13" t="s">
        <v>87</v>
      </c>
      <c r="BK154" s="153">
        <f t="shared" si="9"/>
        <v>0</v>
      </c>
      <c r="BL154" s="13" t="s">
        <v>259</v>
      </c>
      <c r="BM154" s="152" t="s">
        <v>4798</v>
      </c>
    </row>
    <row r="155" spans="2:65" s="1" customFormat="1" ht="16.5" customHeight="1">
      <c r="B155" s="139"/>
      <c r="C155" s="140" t="s">
        <v>396</v>
      </c>
      <c r="D155" s="140" t="s">
        <v>319</v>
      </c>
      <c r="E155" s="141" t="s">
        <v>4799</v>
      </c>
      <c r="F155" s="142" t="s">
        <v>3512</v>
      </c>
      <c r="G155" s="143" t="s">
        <v>452</v>
      </c>
      <c r="H155" s="144">
        <v>100</v>
      </c>
      <c r="I155" s="145"/>
      <c r="J155" s="146">
        <f t="shared" si="0"/>
        <v>0</v>
      </c>
      <c r="K155" s="147"/>
      <c r="L155" s="28"/>
      <c r="M155" s="148" t="s">
        <v>1</v>
      </c>
      <c r="N155" s="149" t="s">
        <v>41</v>
      </c>
      <c r="P155" s="150">
        <f t="shared" si="1"/>
        <v>0</v>
      </c>
      <c r="Q155" s="150">
        <v>0</v>
      </c>
      <c r="R155" s="150">
        <f t="shared" si="2"/>
        <v>0</v>
      </c>
      <c r="S155" s="150">
        <v>0</v>
      </c>
      <c r="T155" s="151">
        <f t="shared" si="3"/>
        <v>0</v>
      </c>
      <c r="AR155" s="152" t="s">
        <v>259</v>
      </c>
      <c r="AT155" s="152" t="s">
        <v>319</v>
      </c>
      <c r="AU155" s="152" t="s">
        <v>82</v>
      </c>
      <c r="AY155" s="13" t="s">
        <v>317</v>
      </c>
      <c r="BE155" s="153">
        <f t="shared" si="4"/>
        <v>0</v>
      </c>
      <c r="BF155" s="153">
        <f t="shared" si="5"/>
        <v>0</v>
      </c>
      <c r="BG155" s="153">
        <f t="shared" si="6"/>
        <v>0</v>
      </c>
      <c r="BH155" s="153">
        <f t="shared" si="7"/>
        <v>0</v>
      </c>
      <c r="BI155" s="153">
        <f t="shared" si="8"/>
        <v>0</v>
      </c>
      <c r="BJ155" s="13" t="s">
        <v>87</v>
      </c>
      <c r="BK155" s="153">
        <f t="shared" si="9"/>
        <v>0</v>
      </c>
      <c r="BL155" s="13" t="s">
        <v>259</v>
      </c>
      <c r="BM155" s="152" t="s">
        <v>4800</v>
      </c>
    </row>
    <row r="156" spans="2:65" s="1" customFormat="1" ht="16.5" customHeight="1">
      <c r="B156" s="139"/>
      <c r="C156" s="140" t="s">
        <v>398</v>
      </c>
      <c r="D156" s="140" t="s">
        <v>319</v>
      </c>
      <c r="E156" s="141" t="s">
        <v>4801</v>
      </c>
      <c r="F156" s="142" t="s">
        <v>4802</v>
      </c>
      <c r="G156" s="143" t="s">
        <v>452</v>
      </c>
      <c r="H156" s="144">
        <v>50</v>
      </c>
      <c r="I156" s="145"/>
      <c r="J156" s="146">
        <f t="shared" si="0"/>
        <v>0</v>
      </c>
      <c r="K156" s="147"/>
      <c r="L156" s="28"/>
      <c r="M156" s="148" t="s">
        <v>1</v>
      </c>
      <c r="N156" s="149" t="s">
        <v>41</v>
      </c>
      <c r="P156" s="150">
        <f t="shared" si="1"/>
        <v>0</v>
      </c>
      <c r="Q156" s="150">
        <v>0</v>
      </c>
      <c r="R156" s="150">
        <f t="shared" si="2"/>
        <v>0</v>
      </c>
      <c r="S156" s="150">
        <v>0</v>
      </c>
      <c r="T156" s="151">
        <f t="shared" si="3"/>
        <v>0</v>
      </c>
      <c r="AR156" s="152" t="s">
        <v>259</v>
      </c>
      <c r="AT156" s="152" t="s">
        <v>319</v>
      </c>
      <c r="AU156" s="152" t="s">
        <v>82</v>
      </c>
      <c r="AY156" s="13" t="s">
        <v>317</v>
      </c>
      <c r="BE156" s="153">
        <f t="shared" si="4"/>
        <v>0</v>
      </c>
      <c r="BF156" s="153">
        <f t="shared" si="5"/>
        <v>0</v>
      </c>
      <c r="BG156" s="153">
        <f t="shared" si="6"/>
        <v>0</v>
      </c>
      <c r="BH156" s="153">
        <f t="shared" si="7"/>
        <v>0</v>
      </c>
      <c r="BI156" s="153">
        <f t="shared" si="8"/>
        <v>0</v>
      </c>
      <c r="BJ156" s="13" t="s">
        <v>87</v>
      </c>
      <c r="BK156" s="153">
        <f t="shared" si="9"/>
        <v>0</v>
      </c>
      <c r="BL156" s="13" t="s">
        <v>259</v>
      </c>
      <c r="BM156" s="152" t="s">
        <v>4803</v>
      </c>
    </row>
    <row r="157" spans="2:65" s="1" customFormat="1" ht="16.5" customHeight="1">
      <c r="B157" s="139"/>
      <c r="C157" s="140" t="s">
        <v>402</v>
      </c>
      <c r="D157" s="140" t="s">
        <v>319</v>
      </c>
      <c r="E157" s="141" t="s">
        <v>4804</v>
      </c>
      <c r="F157" s="142" t="s">
        <v>4805</v>
      </c>
      <c r="G157" s="143" t="s">
        <v>452</v>
      </c>
      <c r="H157" s="144">
        <v>50</v>
      </c>
      <c r="I157" s="145"/>
      <c r="J157" s="146">
        <f t="shared" si="0"/>
        <v>0</v>
      </c>
      <c r="K157" s="147"/>
      <c r="L157" s="28"/>
      <c r="M157" s="148" t="s">
        <v>1</v>
      </c>
      <c r="N157" s="149" t="s">
        <v>41</v>
      </c>
      <c r="P157" s="150">
        <f t="shared" si="1"/>
        <v>0</v>
      </c>
      <c r="Q157" s="150">
        <v>0</v>
      </c>
      <c r="R157" s="150">
        <f t="shared" si="2"/>
        <v>0</v>
      </c>
      <c r="S157" s="150">
        <v>0</v>
      </c>
      <c r="T157" s="151">
        <f t="shared" si="3"/>
        <v>0</v>
      </c>
      <c r="AR157" s="152" t="s">
        <v>259</v>
      </c>
      <c r="AT157" s="152" t="s">
        <v>319</v>
      </c>
      <c r="AU157" s="152" t="s">
        <v>82</v>
      </c>
      <c r="AY157" s="13" t="s">
        <v>317</v>
      </c>
      <c r="BE157" s="153">
        <f t="shared" si="4"/>
        <v>0</v>
      </c>
      <c r="BF157" s="153">
        <f t="shared" si="5"/>
        <v>0</v>
      </c>
      <c r="BG157" s="153">
        <f t="shared" si="6"/>
        <v>0</v>
      </c>
      <c r="BH157" s="153">
        <f t="shared" si="7"/>
        <v>0</v>
      </c>
      <c r="BI157" s="153">
        <f t="shared" si="8"/>
        <v>0</v>
      </c>
      <c r="BJ157" s="13" t="s">
        <v>87</v>
      </c>
      <c r="BK157" s="153">
        <f t="shared" si="9"/>
        <v>0</v>
      </c>
      <c r="BL157" s="13" t="s">
        <v>259</v>
      </c>
      <c r="BM157" s="152" t="s">
        <v>4806</v>
      </c>
    </row>
    <row r="158" spans="2:65" s="1" customFormat="1" ht="16.5" customHeight="1">
      <c r="B158" s="139"/>
      <c r="C158" s="140" t="s">
        <v>408</v>
      </c>
      <c r="D158" s="140" t="s">
        <v>319</v>
      </c>
      <c r="E158" s="141" t="s">
        <v>4807</v>
      </c>
      <c r="F158" s="142" t="s">
        <v>3518</v>
      </c>
      <c r="G158" s="143" t="s">
        <v>433</v>
      </c>
      <c r="H158" s="144">
        <v>10</v>
      </c>
      <c r="I158" s="145"/>
      <c r="J158" s="146">
        <f t="shared" si="0"/>
        <v>0</v>
      </c>
      <c r="K158" s="147"/>
      <c r="L158" s="28"/>
      <c r="M158" s="148" t="s">
        <v>1</v>
      </c>
      <c r="N158" s="149" t="s">
        <v>41</v>
      </c>
      <c r="P158" s="150">
        <f t="shared" si="1"/>
        <v>0</v>
      </c>
      <c r="Q158" s="150">
        <v>0</v>
      </c>
      <c r="R158" s="150">
        <f t="shared" si="2"/>
        <v>0</v>
      </c>
      <c r="S158" s="150">
        <v>0</v>
      </c>
      <c r="T158" s="151">
        <f t="shared" si="3"/>
        <v>0</v>
      </c>
      <c r="AR158" s="152" t="s">
        <v>259</v>
      </c>
      <c r="AT158" s="152" t="s">
        <v>319</v>
      </c>
      <c r="AU158" s="152" t="s">
        <v>82</v>
      </c>
      <c r="AY158" s="13" t="s">
        <v>317</v>
      </c>
      <c r="BE158" s="153">
        <f t="shared" si="4"/>
        <v>0</v>
      </c>
      <c r="BF158" s="153">
        <f t="shared" si="5"/>
        <v>0</v>
      </c>
      <c r="BG158" s="153">
        <f t="shared" si="6"/>
        <v>0</v>
      </c>
      <c r="BH158" s="153">
        <f t="shared" si="7"/>
        <v>0</v>
      </c>
      <c r="BI158" s="153">
        <f t="shared" si="8"/>
        <v>0</v>
      </c>
      <c r="BJ158" s="13" t="s">
        <v>87</v>
      </c>
      <c r="BK158" s="153">
        <f t="shared" si="9"/>
        <v>0</v>
      </c>
      <c r="BL158" s="13" t="s">
        <v>259</v>
      </c>
      <c r="BM158" s="152" t="s">
        <v>4808</v>
      </c>
    </row>
    <row r="159" spans="2:65" s="1" customFormat="1" ht="16.5" customHeight="1">
      <c r="B159" s="139"/>
      <c r="C159" s="140" t="s">
        <v>410</v>
      </c>
      <c r="D159" s="140" t="s">
        <v>319</v>
      </c>
      <c r="E159" s="141" t="s">
        <v>4809</v>
      </c>
      <c r="F159" s="142" t="s">
        <v>3521</v>
      </c>
      <c r="G159" s="143" t="s">
        <v>433</v>
      </c>
      <c r="H159" s="144">
        <v>2</v>
      </c>
      <c r="I159" s="145"/>
      <c r="J159" s="146">
        <f t="shared" si="0"/>
        <v>0</v>
      </c>
      <c r="K159" s="147"/>
      <c r="L159" s="28"/>
      <c r="M159" s="148" t="s">
        <v>1</v>
      </c>
      <c r="N159" s="149" t="s">
        <v>41</v>
      </c>
      <c r="P159" s="150">
        <f t="shared" si="1"/>
        <v>0</v>
      </c>
      <c r="Q159" s="150">
        <v>0</v>
      </c>
      <c r="R159" s="150">
        <f t="shared" si="2"/>
        <v>0</v>
      </c>
      <c r="S159" s="150">
        <v>0</v>
      </c>
      <c r="T159" s="151">
        <f t="shared" si="3"/>
        <v>0</v>
      </c>
      <c r="AR159" s="152" t="s">
        <v>259</v>
      </c>
      <c r="AT159" s="152" t="s">
        <v>319</v>
      </c>
      <c r="AU159" s="152" t="s">
        <v>82</v>
      </c>
      <c r="AY159" s="13" t="s">
        <v>317</v>
      </c>
      <c r="BE159" s="153">
        <f t="shared" si="4"/>
        <v>0</v>
      </c>
      <c r="BF159" s="153">
        <f t="shared" si="5"/>
        <v>0</v>
      </c>
      <c r="BG159" s="153">
        <f t="shared" si="6"/>
        <v>0</v>
      </c>
      <c r="BH159" s="153">
        <f t="shared" si="7"/>
        <v>0</v>
      </c>
      <c r="BI159" s="153">
        <f t="shared" si="8"/>
        <v>0</v>
      </c>
      <c r="BJ159" s="13" t="s">
        <v>87</v>
      </c>
      <c r="BK159" s="153">
        <f t="shared" si="9"/>
        <v>0</v>
      </c>
      <c r="BL159" s="13" t="s">
        <v>259</v>
      </c>
      <c r="BM159" s="152" t="s">
        <v>4810</v>
      </c>
    </row>
    <row r="160" spans="2:65" s="11" customFormat="1" ht="25.95" customHeight="1">
      <c r="B160" s="127"/>
      <c r="D160" s="128" t="s">
        <v>74</v>
      </c>
      <c r="E160" s="129" t="s">
        <v>601</v>
      </c>
      <c r="F160" s="129" t="s">
        <v>3544</v>
      </c>
      <c r="I160" s="130"/>
      <c r="J160" s="131">
        <f>BK160</f>
        <v>0</v>
      </c>
      <c r="L160" s="127"/>
      <c r="M160" s="132"/>
      <c r="P160" s="133">
        <f>SUM(P161:P162)</f>
        <v>0</v>
      </c>
      <c r="R160" s="133">
        <f>SUM(R161:R162)</f>
        <v>0</v>
      </c>
      <c r="T160" s="134">
        <f>SUM(T161:T162)</f>
        <v>0</v>
      </c>
      <c r="AR160" s="128" t="s">
        <v>82</v>
      </c>
      <c r="AT160" s="135" t="s">
        <v>74</v>
      </c>
      <c r="AU160" s="135" t="s">
        <v>75</v>
      </c>
      <c r="AY160" s="128" t="s">
        <v>317</v>
      </c>
      <c r="BK160" s="136">
        <f>SUM(BK161:BK162)</f>
        <v>0</v>
      </c>
    </row>
    <row r="161" spans="2:65" s="1" customFormat="1" ht="66.75" customHeight="1">
      <c r="B161" s="139"/>
      <c r="C161" s="140" t="s">
        <v>412</v>
      </c>
      <c r="D161" s="140" t="s">
        <v>319</v>
      </c>
      <c r="E161" s="141" t="s">
        <v>4811</v>
      </c>
      <c r="F161" s="142" t="s">
        <v>4812</v>
      </c>
      <c r="G161" s="143" t="s">
        <v>433</v>
      </c>
      <c r="H161" s="144">
        <v>1</v>
      </c>
      <c r="I161" s="145"/>
      <c r="J161" s="146">
        <f>ROUND(I161*H161,2)</f>
        <v>0</v>
      </c>
      <c r="K161" s="147"/>
      <c r="L161" s="28"/>
      <c r="M161" s="148" t="s">
        <v>1</v>
      </c>
      <c r="N161" s="149" t="s">
        <v>41</v>
      </c>
      <c r="P161" s="150">
        <f>O161*H161</f>
        <v>0</v>
      </c>
      <c r="Q161" s="150">
        <v>0</v>
      </c>
      <c r="R161" s="150">
        <f>Q161*H161</f>
        <v>0</v>
      </c>
      <c r="S161" s="150">
        <v>0</v>
      </c>
      <c r="T161" s="151">
        <f>S161*H161</f>
        <v>0</v>
      </c>
      <c r="AR161" s="152" t="s">
        <v>259</v>
      </c>
      <c r="AT161" s="152" t="s">
        <v>319</v>
      </c>
      <c r="AU161" s="152" t="s">
        <v>82</v>
      </c>
      <c r="AY161" s="13" t="s">
        <v>317</v>
      </c>
      <c r="BE161" s="153">
        <f>IF(N161="základná",J161,0)</f>
        <v>0</v>
      </c>
      <c r="BF161" s="153">
        <f>IF(N161="znížená",J161,0)</f>
        <v>0</v>
      </c>
      <c r="BG161" s="153">
        <f>IF(N161="zákl. prenesená",J161,0)</f>
        <v>0</v>
      </c>
      <c r="BH161" s="153">
        <f>IF(N161="zníž. prenesená",J161,0)</f>
        <v>0</v>
      </c>
      <c r="BI161" s="153">
        <f>IF(N161="nulová",J161,0)</f>
        <v>0</v>
      </c>
      <c r="BJ161" s="13" t="s">
        <v>87</v>
      </c>
      <c r="BK161" s="153">
        <f>ROUND(I161*H161,2)</f>
        <v>0</v>
      </c>
      <c r="BL161" s="13" t="s">
        <v>259</v>
      </c>
      <c r="BM161" s="152" t="s">
        <v>4813</v>
      </c>
    </row>
    <row r="162" spans="2:65" s="1" customFormat="1" ht="66.75" customHeight="1">
      <c r="B162" s="139"/>
      <c r="C162" s="140" t="s">
        <v>414</v>
      </c>
      <c r="D162" s="140" t="s">
        <v>319</v>
      </c>
      <c r="E162" s="141" t="s">
        <v>4814</v>
      </c>
      <c r="F162" s="142" t="s">
        <v>4815</v>
      </c>
      <c r="G162" s="143" t="s">
        <v>433</v>
      </c>
      <c r="H162" s="144">
        <v>1</v>
      </c>
      <c r="I162" s="145"/>
      <c r="J162" s="146">
        <f>ROUND(I162*H162,2)</f>
        <v>0</v>
      </c>
      <c r="K162" s="147"/>
      <c r="L162" s="28"/>
      <c r="M162" s="148" t="s">
        <v>1</v>
      </c>
      <c r="N162" s="149" t="s">
        <v>41</v>
      </c>
      <c r="P162" s="150">
        <f>O162*H162</f>
        <v>0</v>
      </c>
      <c r="Q162" s="150">
        <v>0</v>
      </c>
      <c r="R162" s="150">
        <f>Q162*H162</f>
        <v>0</v>
      </c>
      <c r="S162" s="150">
        <v>0</v>
      </c>
      <c r="T162" s="151">
        <f>S162*H162</f>
        <v>0</v>
      </c>
      <c r="AR162" s="152" t="s">
        <v>259</v>
      </c>
      <c r="AT162" s="152" t="s">
        <v>319</v>
      </c>
      <c r="AU162" s="152" t="s">
        <v>82</v>
      </c>
      <c r="AY162" s="13" t="s">
        <v>317</v>
      </c>
      <c r="BE162" s="153">
        <f>IF(N162="základná",J162,0)</f>
        <v>0</v>
      </c>
      <c r="BF162" s="153">
        <f>IF(N162="znížená",J162,0)</f>
        <v>0</v>
      </c>
      <c r="BG162" s="153">
        <f>IF(N162="zákl. prenesená",J162,0)</f>
        <v>0</v>
      </c>
      <c r="BH162" s="153">
        <f>IF(N162="zníž. prenesená",J162,0)</f>
        <v>0</v>
      </c>
      <c r="BI162" s="153">
        <f>IF(N162="nulová",J162,0)</f>
        <v>0</v>
      </c>
      <c r="BJ162" s="13" t="s">
        <v>87</v>
      </c>
      <c r="BK162" s="153">
        <f>ROUND(I162*H162,2)</f>
        <v>0</v>
      </c>
      <c r="BL162" s="13" t="s">
        <v>259</v>
      </c>
      <c r="BM162" s="152" t="s">
        <v>4816</v>
      </c>
    </row>
    <row r="163" spans="2:65" s="11" customFormat="1" ht="25.95" customHeight="1">
      <c r="B163" s="127"/>
      <c r="D163" s="128" t="s">
        <v>74</v>
      </c>
      <c r="E163" s="129" t="s">
        <v>594</v>
      </c>
      <c r="F163" s="129" t="s">
        <v>2637</v>
      </c>
      <c r="I163" s="130"/>
      <c r="J163" s="131">
        <f>BK163</f>
        <v>0</v>
      </c>
      <c r="L163" s="127"/>
      <c r="M163" s="132"/>
      <c r="P163" s="133">
        <f>P164</f>
        <v>0</v>
      </c>
      <c r="R163" s="133">
        <f>R164</f>
        <v>0</v>
      </c>
      <c r="T163" s="134">
        <f>T164</f>
        <v>0</v>
      </c>
      <c r="AR163" s="128" t="s">
        <v>82</v>
      </c>
      <c r="AT163" s="135" t="s">
        <v>74</v>
      </c>
      <c r="AU163" s="135" t="s">
        <v>75</v>
      </c>
      <c r="AY163" s="128" t="s">
        <v>317</v>
      </c>
      <c r="BK163" s="136">
        <f>BK164</f>
        <v>0</v>
      </c>
    </row>
    <row r="164" spans="2:65" s="1" customFormat="1" ht="24.15" customHeight="1">
      <c r="B164" s="139"/>
      <c r="C164" s="140" t="s">
        <v>416</v>
      </c>
      <c r="D164" s="140" t="s">
        <v>319</v>
      </c>
      <c r="E164" s="141" t="s">
        <v>4817</v>
      </c>
      <c r="F164" s="142" t="s">
        <v>3549</v>
      </c>
      <c r="G164" s="143" t="s">
        <v>452</v>
      </c>
      <c r="H164" s="144">
        <v>15</v>
      </c>
      <c r="I164" s="145"/>
      <c r="J164" s="146">
        <f>ROUND(I164*H164,2)</f>
        <v>0</v>
      </c>
      <c r="K164" s="147"/>
      <c r="L164" s="28"/>
      <c r="M164" s="148" t="s">
        <v>1</v>
      </c>
      <c r="N164" s="149" t="s">
        <v>41</v>
      </c>
      <c r="P164" s="150">
        <f>O164*H164</f>
        <v>0</v>
      </c>
      <c r="Q164" s="150">
        <v>0</v>
      </c>
      <c r="R164" s="150">
        <f>Q164*H164</f>
        <v>0</v>
      </c>
      <c r="S164" s="150">
        <v>0</v>
      </c>
      <c r="T164" s="151">
        <f>S164*H164</f>
        <v>0</v>
      </c>
      <c r="AR164" s="152" t="s">
        <v>259</v>
      </c>
      <c r="AT164" s="152" t="s">
        <v>319</v>
      </c>
      <c r="AU164" s="152" t="s">
        <v>82</v>
      </c>
      <c r="AY164" s="13" t="s">
        <v>317</v>
      </c>
      <c r="BE164" s="153">
        <f>IF(N164="základná",J164,0)</f>
        <v>0</v>
      </c>
      <c r="BF164" s="153">
        <f>IF(N164="znížená",J164,0)</f>
        <v>0</v>
      </c>
      <c r="BG164" s="153">
        <f>IF(N164="zákl. prenesená",J164,0)</f>
        <v>0</v>
      </c>
      <c r="BH164" s="153">
        <f>IF(N164="zníž. prenesená",J164,0)</f>
        <v>0</v>
      </c>
      <c r="BI164" s="153">
        <f>IF(N164="nulová",J164,0)</f>
        <v>0</v>
      </c>
      <c r="BJ164" s="13" t="s">
        <v>87</v>
      </c>
      <c r="BK164" s="153">
        <f>ROUND(I164*H164,2)</f>
        <v>0</v>
      </c>
      <c r="BL164" s="13" t="s">
        <v>259</v>
      </c>
      <c r="BM164" s="152" t="s">
        <v>4818</v>
      </c>
    </row>
    <row r="165" spans="2:65" s="11" customFormat="1" ht="25.95" customHeight="1">
      <c r="B165" s="127"/>
      <c r="D165" s="128" t="s">
        <v>74</v>
      </c>
      <c r="E165" s="129" t="s">
        <v>1271</v>
      </c>
      <c r="F165" s="129" t="s">
        <v>3551</v>
      </c>
      <c r="I165" s="130"/>
      <c r="J165" s="131">
        <f>BK165</f>
        <v>0</v>
      </c>
      <c r="L165" s="127"/>
      <c r="M165" s="132"/>
      <c r="P165" s="133">
        <f>P166</f>
        <v>0</v>
      </c>
      <c r="R165" s="133">
        <f>R166</f>
        <v>0</v>
      </c>
      <c r="T165" s="134">
        <f>T166</f>
        <v>0</v>
      </c>
      <c r="AR165" s="128" t="s">
        <v>82</v>
      </c>
      <c r="AT165" s="135" t="s">
        <v>74</v>
      </c>
      <c r="AU165" s="135" t="s">
        <v>75</v>
      </c>
      <c r="AY165" s="128" t="s">
        <v>317</v>
      </c>
      <c r="BK165" s="136">
        <f>BK166</f>
        <v>0</v>
      </c>
    </row>
    <row r="166" spans="2:65" s="1" customFormat="1" ht="24.15" customHeight="1">
      <c r="B166" s="139"/>
      <c r="C166" s="140" t="s">
        <v>418</v>
      </c>
      <c r="D166" s="140" t="s">
        <v>319</v>
      </c>
      <c r="E166" s="141" t="s">
        <v>4819</v>
      </c>
      <c r="F166" s="142" t="s">
        <v>4820</v>
      </c>
      <c r="G166" s="143" t="s">
        <v>440</v>
      </c>
      <c r="H166" s="144">
        <v>1</v>
      </c>
      <c r="I166" s="145"/>
      <c r="J166" s="146">
        <f>ROUND(I166*H166,2)</f>
        <v>0</v>
      </c>
      <c r="K166" s="147"/>
      <c r="L166" s="28"/>
      <c r="M166" s="148" t="s">
        <v>1</v>
      </c>
      <c r="N166" s="149" t="s">
        <v>41</v>
      </c>
      <c r="P166" s="150">
        <f>O166*H166</f>
        <v>0</v>
      </c>
      <c r="Q166" s="150">
        <v>0</v>
      </c>
      <c r="R166" s="150">
        <f>Q166*H166</f>
        <v>0</v>
      </c>
      <c r="S166" s="150">
        <v>0</v>
      </c>
      <c r="T166" s="151">
        <f>S166*H166</f>
        <v>0</v>
      </c>
      <c r="AR166" s="152" t="s">
        <v>259</v>
      </c>
      <c r="AT166" s="152" t="s">
        <v>319</v>
      </c>
      <c r="AU166" s="152" t="s">
        <v>82</v>
      </c>
      <c r="AY166" s="13" t="s">
        <v>317</v>
      </c>
      <c r="BE166" s="153">
        <f>IF(N166="základná",J166,0)</f>
        <v>0</v>
      </c>
      <c r="BF166" s="153">
        <f>IF(N166="znížená",J166,0)</f>
        <v>0</v>
      </c>
      <c r="BG166" s="153">
        <f>IF(N166="zákl. prenesená",J166,0)</f>
        <v>0</v>
      </c>
      <c r="BH166" s="153">
        <f>IF(N166="zníž. prenesená",J166,0)</f>
        <v>0</v>
      </c>
      <c r="BI166" s="153">
        <f>IF(N166="nulová",J166,0)</f>
        <v>0</v>
      </c>
      <c r="BJ166" s="13" t="s">
        <v>87</v>
      </c>
      <c r="BK166" s="153">
        <f>ROUND(I166*H166,2)</f>
        <v>0</v>
      </c>
      <c r="BL166" s="13" t="s">
        <v>259</v>
      </c>
      <c r="BM166" s="152" t="s">
        <v>4821</v>
      </c>
    </row>
    <row r="167" spans="2:65" s="11" customFormat="1" ht="25.95" customHeight="1">
      <c r="B167" s="127"/>
      <c r="D167" s="128" t="s">
        <v>74</v>
      </c>
      <c r="E167" s="129" t="s">
        <v>1272</v>
      </c>
      <c r="F167" s="129" t="s">
        <v>4822</v>
      </c>
      <c r="I167" s="130"/>
      <c r="J167" s="131">
        <f>BK167</f>
        <v>0</v>
      </c>
      <c r="L167" s="127"/>
      <c r="M167" s="132"/>
      <c r="P167" s="133">
        <f>SUM(P168:P180)</f>
        <v>0</v>
      </c>
      <c r="R167" s="133">
        <f>SUM(R168:R180)</f>
        <v>0</v>
      </c>
      <c r="T167" s="134">
        <f>SUM(T168:T180)</f>
        <v>0</v>
      </c>
      <c r="AR167" s="128" t="s">
        <v>82</v>
      </c>
      <c r="AT167" s="135" t="s">
        <v>74</v>
      </c>
      <c r="AU167" s="135" t="s">
        <v>75</v>
      </c>
      <c r="AY167" s="128" t="s">
        <v>317</v>
      </c>
      <c r="BK167" s="136">
        <f>SUM(BK168:BK180)</f>
        <v>0</v>
      </c>
    </row>
    <row r="168" spans="2:65" s="1" customFormat="1" ht="37.799999999999997" customHeight="1">
      <c r="B168" s="139"/>
      <c r="C168" s="140" t="s">
        <v>529</v>
      </c>
      <c r="D168" s="140" t="s">
        <v>319</v>
      </c>
      <c r="E168" s="141" t="s">
        <v>4823</v>
      </c>
      <c r="F168" s="142" t="s">
        <v>4824</v>
      </c>
      <c r="G168" s="143" t="s">
        <v>433</v>
      </c>
      <c r="H168" s="144">
        <v>3</v>
      </c>
      <c r="I168" s="145"/>
      <c r="J168" s="146">
        <f t="shared" ref="J168:J180" si="10">ROUND(I168*H168,2)</f>
        <v>0</v>
      </c>
      <c r="K168" s="147"/>
      <c r="L168" s="28"/>
      <c r="M168" s="148" t="s">
        <v>1</v>
      </c>
      <c r="N168" s="149" t="s">
        <v>41</v>
      </c>
      <c r="P168" s="150">
        <f t="shared" ref="P168:P180" si="11">O168*H168</f>
        <v>0</v>
      </c>
      <c r="Q168" s="150">
        <v>0</v>
      </c>
      <c r="R168" s="150">
        <f t="shared" ref="R168:R180" si="12">Q168*H168</f>
        <v>0</v>
      </c>
      <c r="S168" s="150">
        <v>0</v>
      </c>
      <c r="T168" s="151">
        <f t="shared" ref="T168:T180" si="13">S168*H168</f>
        <v>0</v>
      </c>
      <c r="AR168" s="152" t="s">
        <v>259</v>
      </c>
      <c r="AT168" s="152" t="s">
        <v>319</v>
      </c>
      <c r="AU168" s="152" t="s">
        <v>82</v>
      </c>
      <c r="AY168" s="13" t="s">
        <v>317</v>
      </c>
      <c r="BE168" s="153">
        <f t="shared" ref="BE168:BE180" si="14">IF(N168="základná",J168,0)</f>
        <v>0</v>
      </c>
      <c r="BF168" s="153">
        <f t="shared" ref="BF168:BF180" si="15">IF(N168="znížená",J168,0)</f>
        <v>0</v>
      </c>
      <c r="BG168" s="153">
        <f t="shared" ref="BG168:BG180" si="16">IF(N168="zákl. prenesená",J168,0)</f>
        <v>0</v>
      </c>
      <c r="BH168" s="153">
        <f t="shared" ref="BH168:BH180" si="17">IF(N168="zníž. prenesená",J168,0)</f>
        <v>0</v>
      </c>
      <c r="BI168" s="153">
        <f t="shared" ref="BI168:BI180" si="18">IF(N168="nulová",J168,0)</f>
        <v>0</v>
      </c>
      <c r="BJ168" s="13" t="s">
        <v>87</v>
      </c>
      <c r="BK168" s="153">
        <f t="shared" ref="BK168:BK180" si="19">ROUND(I168*H168,2)</f>
        <v>0</v>
      </c>
      <c r="BL168" s="13" t="s">
        <v>259</v>
      </c>
      <c r="BM168" s="152" t="s">
        <v>4825</v>
      </c>
    </row>
    <row r="169" spans="2:65" s="1" customFormat="1" ht="21.75" customHeight="1">
      <c r="B169" s="139"/>
      <c r="C169" s="140" t="s">
        <v>780</v>
      </c>
      <c r="D169" s="140" t="s">
        <v>319</v>
      </c>
      <c r="E169" s="141" t="s">
        <v>4826</v>
      </c>
      <c r="F169" s="142" t="s">
        <v>4827</v>
      </c>
      <c r="G169" s="143" t="s">
        <v>433</v>
      </c>
      <c r="H169" s="144">
        <v>2</v>
      </c>
      <c r="I169" s="145"/>
      <c r="J169" s="146">
        <f t="shared" si="10"/>
        <v>0</v>
      </c>
      <c r="K169" s="147"/>
      <c r="L169" s="28"/>
      <c r="M169" s="148" t="s">
        <v>1</v>
      </c>
      <c r="N169" s="149" t="s">
        <v>41</v>
      </c>
      <c r="P169" s="150">
        <f t="shared" si="11"/>
        <v>0</v>
      </c>
      <c r="Q169" s="150">
        <v>0</v>
      </c>
      <c r="R169" s="150">
        <f t="shared" si="12"/>
        <v>0</v>
      </c>
      <c r="S169" s="150">
        <v>0</v>
      </c>
      <c r="T169" s="151">
        <f t="shared" si="13"/>
        <v>0</v>
      </c>
      <c r="AR169" s="152" t="s">
        <v>259</v>
      </c>
      <c r="AT169" s="152" t="s">
        <v>319</v>
      </c>
      <c r="AU169" s="152" t="s">
        <v>82</v>
      </c>
      <c r="AY169" s="13" t="s">
        <v>317</v>
      </c>
      <c r="BE169" s="153">
        <f t="shared" si="14"/>
        <v>0</v>
      </c>
      <c r="BF169" s="153">
        <f t="shared" si="15"/>
        <v>0</v>
      </c>
      <c r="BG169" s="153">
        <f t="shared" si="16"/>
        <v>0</v>
      </c>
      <c r="BH169" s="153">
        <f t="shared" si="17"/>
        <v>0</v>
      </c>
      <c r="BI169" s="153">
        <f t="shared" si="18"/>
        <v>0</v>
      </c>
      <c r="BJ169" s="13" t="s">
        <v>87</v>
      </c>
      <c r="BK169" s="153">
        <f t="shared" si="19"/>
        <v>0</v>
      </c>
      <c r="BL169" s="13" t="s">
        <v>259</v>
      </c>
      <c r="BM169" s="152" t="s">
        <v>4828</v>
      </c>
    </row>
    <row r="170" spans="2:65" s="1" customFormat="1" ht="33" customHeight="1">
      <c r="B170" s="139"/>
      <c r="C170" s="140" t="s">
        <v>784</v>
      </c>
      <c r="D170" s="140" t="s">
        <v>319</v>
      </c>
      <c r="E170" s="141" t="s">
        <v>4829</v>
      </c>
      <c r="F170" s="142" t="s">
        <v>4830</v>
      </c>
      <c r="G170" s="143" t="s">
        <v>440</v>
      </c>
      <c r="H170" s="144">
        <v>1</v>
      </c>
      <c r="I170" s="145"/>
      <c r="J170" s="146">
        <f t="shared" si="10"/>
        <v>0</v>
      </c>
      <c r="K170" s="147"/>
      <c r="L170" s="28"/>
      <c r="M170" s="148" t="s">
        <v>1</v>
      </c>
      <c r="N170" s="149" t="s">
        <v>41</v>
      </c>
      <c r="P170" s="150">
        <f t="shared" si="11"/>
        <v>0</v>
      </c>
      <c r="Q170" s="150">
        <v>0</v>
      </c>
      <c r="R170" s="150">
        <f t="shared" si="12"/>
        <v>0</v>
      </c>
      <c r="S170" s="150">
        <v>0</v>
      </c>
      <c r="T170" s="151">
        <f t="shared" si="13"/>
        <v>0</v>
      </c>
      <c r="AR170" s="152" t="s">
        <v>259</v>
      </c>
      <c r="AT170" s="152" t="s">
        <v>319</v>
      </c>
      <c r="AU170" s="152" t="s">
        <v>82</v>
      </c>
      <c r="AY170" s="13" t="s">
        <v>317</v>
      </c>
      <c r="BE170" s="153">
        <f t="shared" si="14"/>
        <v>0</v>
      </c>
      <c r="BF170" s="153">
        <f t="shared" si="15"/>
        <v>0</v>
      </c>
      <c r="BG170" s="153">
        <f t="shared" si="16"/>
        <v>0</v>
      </c>
      <c r="BH170" s="153">
        <f t="shared" si="17"/>
        <v>0</v>
      </c>
      <c r="BI170" s="153">
        <f t="shared" si="18"/>
        <v>0</v>
      </c>
      <c r="BJ170" s="13" t="s">
        <v>87</v>
      </c>
      <c r="BK170" s="153">
        <f t="shared" si="19"/>
        <v>0</v>
      </c>
      <c r="BL170" s="13" t="s">
        <v>259</v>
      </c>
      <c r="BM170" s="152" t="s">
        <v>4831</v>
      </c>
    </row>
    <row r="171" spans="2:65" s="1" customFormat="1" ht="16.5" customHeight="1">
      <c r="B171" s="139"/>
      <c r="C171" s="140" t="s">
        <v>788</v>
      </c>
      <c r="D171" s="140" t="s">
        <v>319</v>
      </c>
      <c r="E171" s="141" t="s">
        <v>4832</v>
      </c>
      <c r="F171" s="142" t="s">
        <v>4833</v>
      </c>
      <c r="G171" s="143" t="s">
        <v>433</v>
      </c>
      <c r="H171" s="144">
        <v>10</v>
      </c>
      <c r="I171" s="145"/>
      <c r="J171" s="146">
        <f t="shared" si="10"/>
        <v>0</v>
      </c>
      <c r="K171" s="147"/>
      <c r="L171" s="28"/>
      <c r="M171" s="148" t="s">
        <v>1</v>
      </c>
      <c r="N171" s="149" t="s">
        <v>41</v>
      </c>
      <c r="P171" s="150">
        <f t="shared" si="11"/>
        <v>0</v>
      </c>
      <c r="Q171" s="150">
        <v>0</v>
      </c>
      <c r="R171" s="150">
        <f t="shared" si="12"/>
        <v>0</v>
      </c>
      <c r="S171" s="150">
        <v>0</v>
      </c>
      <c r="T171" s="151">
        <f t="shared" si="13"/>
        <v>0</v>
      </c>
      <c r="AR171" s="152" t="s">
        <v>259</v>
      </c>
      <c r="AT171" s="152" t="s">
        <v>319</v>
      </c>
      <c r="AU171" s="152" t="s">
        <v>82</v>
      </c>
      <c r="AY171" s="13" t="s">
        <v>317</v>
      </c>
      <c r="BE171" s="153">
        <f t="shared" si="14"/>
        <v>0</v>
      </c>
      <c r="BF171" s="153">
        <f t="shared" si="15"/>
        <v>0</v>
      </c>
      <c r="BG171" s="153">
        <f t="shared" si="16"/>
        <v>0</v>
      </c>
      <c r="BH171" s="153">
        <f t="shared" si="17"/>
        <v>0</v>
      </c>
      <c r="BI171" s="153">
        <f t="shared" si="18"/>
        <v>0</v>
      </c>
      <c r="BJ171" s="13" t="s">
        <v>87</v>
      </c>
      <c r="BK171" s="153">
        <f t="shared" si="19"/>
        <v>0</v>
      </c>
      <c r="BL171" s="13" t="s">
        <v>259</v>
      </c>
      <c r="BM171" s="152" t="s">
        <v>4834</v>
      </c>
    </row>
    <row r="172" spans="2:65" s="1" customFormat="1" ht="37.799999999999997" customHeight="1">
      <c r="B172" s="139"/>
      <c r="C172" s="140" t="s">
        <v>792</v>
      </c>
      <c r="D172" s="140" t="s">
        <v>319</v>
      </c>
      <c r="E172" s="141" t="s">
        <v>4835</v>
      </c>
      <c r="F172" s="142" t="s">
        <v>4836</v>
      </c>
      <c r="G172" s="143" t="s">
        <v>433</v>
      </c>
      <c r="H172" s="144">
        <v>1</v>
      </c>
      <c r="I172" s="145"/>
      <c r="J172" s="146">
        <f t="shared" si="10"/>
        <v>0</v>
      </c>
      <c r="K172" s="147"/>
      <c r="L172" s="28"/>
      <c r="M172" s="148" t="s">
        <v>1</v>
      </c>
      <c r="N172" s="149" t="s">
        <v>41</v>
      </c>
      <c r="P172" s="150">
        <f t="shared" si="11"/>
        <v>0</v>
      </c>
      <c r="Q172" s="150">
        <v>0</v>
      </c>
      <c r="R172" s="150">
        <f t="shared" si="12"/>
        <v>0</v>
      </c>
      <c r="S172" s="150">
        <v>0</v>
      </c>
      <c r="T172" s="151">
        <f t="shared" si="13"/>
        <v>0</v>
      </c>
      <c r="AR172" s="152" t="s">
        <v>259</v>
      </c>
      <c r="AT172" s="152" t="s">
        <v>319</v>
      </c>
      <c r="AU172" s="152" t="s">
        <v>82</v>
      </c>
      <c r="AY172" s="13" t="s">
        <v>317</v>
      </c>
      <c r="BE172" s="153">
        <f t="shared" si="14"/>
        <v>0</v>
      </c>
      <c r="BF172" s="153">
        <f t="shared" si="15"/>
        <v>0</v>
      </c>
      <c r="BG172" s="153">
        <f t="shared" si="16"/>
        <v>0</v>
      </c>
      <c r="BH172" s="153">
        <f t="shared" si="17"/>
        <v>0</v>
      </c>
      <c r="BI172" s="153">
        <f t="shared" si="18"/>
        <v>0</v>
      </c>
      <c r="BJ172" s="13" t="s">
        <v>87</v>
      </c>
      <c r="BK172" s="153">
        <f t="shared" si="19"/>
        <v>0</v>
      </c>
      <c r="BL172" s="13" t="s">
        <v>259</v>
      </c>
      <c r="BM172" s="152" t="s">
        <v>4837</v>
      </c>
    </row>
    <row r="173" spans="2:65" s="1" customFormat="1" ht="16.5" customHeight="1">
      <c r="B173" s="139"/>
      <c r="C173" s="140" t="s">
        <v>796</v>
      </c>
      <c r="D173" s="140" t="s">
        <v>319</v>
      </c>
      <c r="E173" s="141" t="s">
        <v>4838</v>
      </c>
      <c r="F173" s="142" t="s">
        <v>4839</v>
      </c>
      <c r="G173" s="143" t="s">
        <v>433</v>
      </c>
      <c r="H173" s="144">
        <v>2</v>
      </c>
      <c r="I173" s="145"/>
      <c r="J173" s="146">
        <f t="shared" si="10"/>
        <v>0</v>
      </c>
      <c r="K173" s="147"/>
      <c r="L173" s="28"/>
      <c r="M173" s="148" t="s">
        <v>1</v>
      </c>
      <c r="N173" s="149" t="s">
        <v>41</v>
      </c>
      <c r="P173" s="150">
        <f t="shared" si="11"/>
        <v>0</v>
      </c>
      <c r="Q173" s="150">
        <v>0</v>
      </c>
      <c r="R173" s="150">
        <f t="shared" si="12"/>
        <v>0</v>
      </c>
      <c r="S173" s="150">
        <v>0</v>
      </c>
      <c r="T173" s="151">
        <f t="shared" si="13"/>
        <v>0</v>
      </c>
      <c r="AR173" s="152" t="s">
        <v>259</v>
      </c>
      <c r="AT173" s="152" t="s">
        <v>319</v>
      </c>
      <c r="AU173" s="152" t="s">
        <v>82</v>
      </c>
      <c r="AY173" s="13" t="s">
        <v>317</v>
      </c>
      <c r="BE173" s="153">
        <f t="shared" si="14"/>
        <v>0</v>
      </c>
      <c r="BF173" s="153">
        <f t="shared" si="15"/>
        <v>0</v>
      </c>
      <c r="BG173" s="153">
        <f t="shared" si="16"/>
        <v>0</v>
      </c>
      <c r="BH173" s="153">
        <f t="shared" si="17"/>
        <v>0</v>
      </c>
      <c r="BI173" s="153">
        <f t="shared" si="18"/>
        <v>0</v>
      </c>
      <c r="BJ173" s="13" t="s">
        <v>87</v>
      </c>
      <c r="BK173" s="153">
        <f t="shared" si="19"/>
        <v>0</v>
      </c>
      <c r="BL173" s="13" t="s">
        <v>259</v>
      </c>
      <c r="BM173" s="152" t="s">
        <v>4840</v>
      </c>
    </row>
    <row r="174" spans="2:65" s="1" customFormat="1" ht="16.5" customHeight="1">
      <c r="B174" s="139"/>
      <c r="C174" s="140" t="s">
        <v>800</v>
      </c>
      <c r="D174" s="140" t="s">
        <v>319</v>
      </c>
      <c r="E174" s="141" t="s">
        <v>4841</v>
      </c>
      <c r="F174" s="142" t="s">
        <v>4842</v>
      </c>
      <c r="G174" s="143" t="s">
        <v>433</v>
      </c>
      <c r="H174" s="144">
        <v>2</v>
      </c>
      <c r="I174" s="145"/>
      <c r="J174" s="146">
        <f t="shared" si="10"/>
        <v>0</v>
      </c>
      <c r="K174" s="147"/>
      <c r="L174" s="28"/>
      <c r="M174" s="148" t="s">
        <v>1</v>
      </c>
      <c r="N174" s="149" t="s">
        <v>41</v>
      </c>
      <c r="P174" s="150">
        <f t="shared" si="11"/>
        <v>0</v>
      </c>
      <c r="Q174" s="150">
        <v>0</v>
      </c>
      <c r="R174" s="150">
        <f t="shared" si="12"/>
        <v>0</v>
      </c>
      <c r="S174" s="150">
        <v>0</v>
      </c>
      <c r="T174" s="151">
        <f t="shared" si="13"/>
        <v>0</v>
      </c>
      <c r="AR174" s="152" t="s">
        <v>259</v>
      </c>
      <c r="AT174" s="152" t="s">
        <v>319</v>
      </c>
      <c r="AU174" s="152" t="s">
        <v>82</v>
      </c>
      <c r="AY174" s="13" t="s">
        <v>317</v>
      </c>
      <c r="BE174" s="153">
        <f t="shared" si="14"/>
        <v>0</v>
      </c>
      <c r="BF174" s="153">
        <f t="shared" si="15"/>
        <v>0</v>
      </c>
      <c r="BG174" s="153">
        <f t="shared" si="16"/>
        <v>0</v>
      </c>
      <c r="BH174" s="153">
        <f t="shared" si="17"/>
        <v>0</v>
      </c>
      <c r="BI174" s="153">
        <f t="shared" si="18"/>
        <v>0</v>
      </c>
      <c r="BJ174" s="13" t="s">
        <v>87</v>
      </c>
      <c r="BK174" s="153">
        <f t="shared" si="19"/>
        <v>0</v>
      </c>
      <c r="BL174" s="13" t="s">
        <v>259</v>
      </c>
      <c r="BM174" s="152" t="s">
        <v>4843</v>
      </c>
    </row>
    <row r="175" spans="2:65" s="1" customFormat="1" ht="16.5" customHeight="1">
      <c r="B175" s="139"/>
      <c r="C175" s="140" t="s">
        <v>804</v>
      </c>
      <c r="D175" s="140" t="s">
        <v>319</v>
      </c>
      <c r="E175" s="141" t="s">
        <v>4844</v>
      </c>
      <c r="F175" s="142" t="s">
        <v>4845</v>
      </c>
      <c r="G175" s="143" t="s">
        <v>452</v>
      </c>
      <c r="H175" s="144">
        <v>150</v>
      </c>
      <c r="I175" s="145"/>
      <c r="J175" s="146">
        <f t="shared" si="10"/>
        <v>0</v>
      </c>
      <c r="K175" s="147"/>
      <c r="L175" s="28"/>
      <c r="M175" s="148" t="s">
        <v>1</v>
      </c>
      <c r="N175" s="149" t="s">
        <v>41</v>
      </c>
      <c r="P175" s="150">
        <f t="shared" si="11"/>
        <v>0</v>
      </c>
      <c r="Q175" s="150">
        <v>0</v>
      </c>
      <c r="R175" s="150">
        <f t="shared" si="12"/>
        <v>0</v>
      </c>
      <c r="S175" s="150">
        <v>0</v>
      </c>
      <c r="T175" s="151">
        <f t="shared" si="13"/>
        <v>0</v>
      </c>
      <c r="AR175" s="152" t="s">
        <v>259</v>
      </c>
      <c r="AT175" s="152" t="s">
        <v>319</v>
      </c>
      <c r="AU175" s="152" t="s">
        <v>82</v>
      </c>
      <c r="AY175" s="13" t="s">
        <v>317</v>
      </c>
      <c r="BE175" s="153">
        <f t="shared" si="14"/>
        <v>0</v>
      </c>
      <c r="BF175" s="153">
        <f t="shared" si="15"/>
        <v>0</v>
      </c>
      <c r="BG175" s="153">
        <f t="shared" si="16"/>
        <v>0</v>
      </c>
      <c r="BH175" s="153">
        <f t="shared" si="17"/>
        <v>0</v>
      </c>
      <c r="BI175" s="153">
        <f t="shared" si="18"/>
        <v>0</v>
      </c>
      <c r="BJ175" s="13" t="s">
        <v>87</v>
      </c>
      <c r="BK175" s="153">
        <f t="shared" si="19"/>
        <v>0</v>
      </c>
      <c r="BL175" s="13" t="s">
        <v>259</v>
      </c>
      <c r="BM175" s="152" t="s">
        <v>4846</v>
      </c>
    </row>
    <row r="176" spans="2:65" s="1" customFormat="1" ht="16.5" customHeight="1">
      <c r="B176" s="139"/>
      <c r="C176" s="140" t="s">
        <v>808</v>
      </c>
      <c r="D176" s="140" t="s">
        <v>319</v>
      </c>
      <c r="E176" s="141" t="s">
        <v>4847</v>
      </c>
      <c r="F176" s="142" t="s">
        <v>4848</v>
      </c>
      <c r="G176" s="143" t="s">
        <v>440</v>
      </c>
      <c r="H176" s="144">
        <v>1</v>
      </c>
      <c r="I176" s="145"/>
      <c r="J176" s="146">
        <f t="shared" si="10"/>
        <v>0</v>
      </c>
      <c r="K176" s="147"/>
      <c r="L176" s="28"/>
      <c r="M176" s="148" t="s">
        <v>1</v>
      </c>
      <c r="N176" s="149" t="s">
        <v>41</v>
      </c>
      <c r="P176" s="150">
        <f t="shared" si="11"/>
        <v>0</v>
      </c>
      <c r="Q176" s="150">
        <v>0</v>
      </c>
      <c r="R176" s="150">
        <f t="shared" si="12"/>
        <v>0</v>
      </c>
      <c r="S176" s="150">
        <v>0</v>
      </c>
      <c r="T176" s="151">
        <f t="shared" si="13"/>
        <v>0</v>
      </c>
      <c r="AR176" s="152" t="s">
        <v>259</v>
      </c>
      <c r="AT176" s="152" t="s">
        <v>319</v>
      </c>
      <c r="AU176" s="152" t="s">
        <v>82</v>
      </c>
      <c r="AY176" s="13" t="s">
        <v>317</v>
      </c>
      <c r="BE176" s="153">
        <f t="shared" si="14"/>
        <v>0</v>
      </c>
      <c r="BF176" s="153">
        <f t="shared" si="15"/>
        <v>0</v>
      </c>
      <c r="BG176" s="153">
        <f t="shared" si="16"/>
        <v>0</v>
      </c>
      <c r="BH176" s="153">
        <f t="shared" si="17"/>
        <v>0</v>
      </c>
      <c r="BI176" s="153">
        <f t="shared" si="18"/>
        <v>0</v>
      </c>
      <c r="BJ176" s="13" t="s">
        <v>87</v>
      </c>
      <c r="BK176" s="153">
        <f t="shared" si="19"/>
        <v>0</v>
      </c>
      <c r="BL176" s="13" t="s">
        <v>259</v>
      </c>
      <c r="BM176" s="152" t="s">
        <v>4849</v>
      </c>
    </row>
    <row r="177" spans="2:65" s="1" customFormat="1" ht="16.5" customHeight="1">
      <c r="B177" s="139"/>
      <c r="C177" s="140" t="s">
        <v>812</v>
      </c>
      <c r="D177" s="140" t="s">
        <v>319</v>
      </c>
      <c r="E177" s="141" t="s">
        <v>4850</v>
      </c>
      <c r="F177" s="142" t="s">
        <v>4851</v>
      </c>
      <c r="G177" s="143" t="s">
        <v>433</v>
      </c>
      <c r="H177" s="144">
        <v>1</v>
      </c>
      <c r="I177" s="145"/>
      <c r="J177" s="146">
        <f t="shared" si="10"/>
        <v>0</v>
      </c>
      <c r="K177" s="147"/>
      <c r="L177" s="28"/>
      <c r="M177" s="148" t="s">
        <v>1</v>
      </c>
      <c r="N177" s="149" t="s">
        <v>41</v>
      </c>
      <c r="P177" s="150">
        <f t="shared" si="11"/>
        <v>0</v>
      </c>
      <c r="Q177" s="150">
        <v>0</v>
      </c>
      <c r="R177" s="150">
        <f t="shared" si="12"/>
        <v>0</v>
      </c>
      <c r="S177" s="150">
        <v>0</v>
      </c>
      <c r="T177" s="151">
        <f t="shared" si="13"/>
        <v>0</v>
      </c>
      <c r="AR177" s="152" t="s">
        <v>259</v>
      </c>
      <c r="AT177" s="152" t="s">
        <v>319</v>
      </c>
      <c r="AU177" s="152" t="s">
        <v>82</v>
      </c>
      <c r="AY177" s="13" t="s">
        <v>317</v>
      </c>
      <c r="BE177" s="153">
        <f t="shared" si="14"/>
        <v>0</v>
      </c>
      <c r="BF177" s="153">
        <f t="shared" si="15"/>
        <v>0</v>
      </c>
      <c r="BG177" s="153">
        <f t="shared" si="16"/>
        <v>0</v>
      </c>
      <c r="BH177" s="153">
        <f t="shared" si="17"/>
        <v>0</v>
      </c>
      <c r="BI177" s="153">
        <f t="shared" si="18"/>
        <v>0</v>
      </c>
      <c r="BJ177" s="13" t="s">
        <v>87</v>
      </c>
      <c r="BK177" s="153">
        <f t="shared" si="19"/>
        <v>0</v>
      </c>
      <c r="BL177" s="13" t="s">
        <v>259</v>
      </c>
      <c r="BM177" s="152" t="s">
        <v>4852</v>
      </c>
    </row>
    <row r="178" spans="2:65" s="1" customFormat="1" ht="16.5" customHeight="1">
      <c r="B178" s="139"/>
      <c r="C178" s="140" t="s">
        <v>816</v>
      </c>
      <c r="D178" s="140" t="s">
        <v>319</v>
      </c>
      <c r="E178" s="141" t="s">
        <v>4853</v>
      </c>
      <c r="F178" s="142" t="s">
        <v>4854</v>
      </c>
      <c r="G178" s="143" t="s">
        <v>433</v>
      </c>
      <c r="H178" s="144">
        <v>2</v>
      </c>
      <c r="I178" s="145"/>
      <c r="J178" s="146">
        <f t="shared" si="10"/>
        <v>0</v>
      </c>
      <c r="K178" s="147"/>
      <c r="L178" s="28"/>
      <c r="M178" s="148" t="s">
        <v>1</v>
      </c>
      <c r="N178" s="149" t="s">
        <v>41</v>
      </c>
      <c r="P178" s="150">
        <f t="shared" si="11"/>
        <v>0</v>
      </c>
      <c r="Q178" s="150">
        <v>0</v>
      </c>
      <c r="R178" s="150">
        <f t="shared" si="12"/>
        <v>0</v>
      </c>
      <c r="S178" s="150">
        <v>0</v>
      </c>
      <c r="T178" s="151">
        <f t="shared" si="13"/>
        <v>0</v>
      </c>
      <c r="AR178" s="152" t="s">
        <v>259</v>
      </c>
      <c r="AT178" s="152" t="s">
        <v>319</v>
      </c>
      <c r="AU178" s="152" t="s">
        <v>82</v>
      </c>
      <c r="AY178" s="13" t="s">
        <v>317</v>
      </c>
      <c r="BE178" s="153">
        <f t="shared" si="14"/>
        <v>0</v>
      </c>
      <c r="BF178" s="153">
        <f t="shared" si="15"/>
        <v>0</v>
      </c>
      <c r="BG178" s="153">
        <f t="shared" si="16"/>
        <v>0</v>
      </c>
      <c r="BH178" s="153">
        <f t="shared" si="17"/>
        <v>0</v>
      </c>
      <c r="BI178" s="153">
        <f t="shared" si="18"/>
        <v>0</v>
      </c>
      <c r="BJ178" s="13" t="s">
        <v>87</v>
      </c>
      <c r="BK178" s="153">
        <f t="shared" si="19"/>
        <v>0</v>
      </c>
      <c r="BL178" s="13" t="s">
        <v>259</v>
      </c>
      <c r="BM178" s="152" t="s">
        <v>4855</v>
      </c>
    </row>
    <row r="179" spans="2:65" s="1" customFormat="1" ht="16.5" customHeight="1">
      <c r="B179" s="139"/>
      <c r="C179" s="140" t="s">
        <v>820</v>
      </c>
      <c r="D179" s="140" t="s">
        <v>319</v>
      </c>
      <c r="E179" s="141" t="s">
        <v>4856</v>
      </c>
      <c r="F179" s="142" t="s">
        <v>4857</v>
      </c>
      <c r="G179" s="143" t="s">
        <v>433</v>
      </c>
      <c r="H179" s="144">
        <v>8</v>
      </c>
      <c r="I179" s="145"/>
      <c r="J179" s="146">
        <f t="shared" si="10"/>
        <v>0</v>
      </c>
      <c r="K179" s="147"/>
      <c r="L179" s="28"/>
      <c r="M179" s="148" t="s">
        <v>1</v>
      </c>
      <c r="N179" s="149" t="s">
        <v>41</v>
      </c>
      <c r="P179" s="150">
        <f t="shared" si="11"/>
        <v>0</v>
      </c>
      <c r="Q179" s="150">
        <v>0</v>
      </c>
      <c r="R179" s="150">
        <f t="shared" si="12"/>
        <v>0</v>
      </c>
      <c r="S179" s="150">
        <v>0</v>
      </c>
      <c r="T179" s="151">
        <f t="shared" si="13"/>
        <v>0</v>
      </c>
      <c r="AR179" s="152" t="s">
        <v>259</v>
      </c>
      <c r="AT179" s="152" t="s">
        <v>319</v>
      </c>
      <c r="AU179" s="152" t="s">
        <v>82</v>
      </c>
      <c r="AY179" s="13" t="s">
        <v>317</v>
      </c>
      <c r="BE179" s="153">
        <f t="shared" si="14"/>
        <v>0</v>
      </c>
      <c r="BF179" s="153">
        <f t="shared" si="15"/>
        <v>0</v>
      </c>
      <c r="BG179" s="153">
        <f t="shared" si="16"/>
        <v>0</v>
      </c>
      <c r="BH179" s="153">
        <f t="shared" si="17"/>
        <v>0</v>
      </c>
      <c r="BI179" s="153">
        <f t="shared" si="18"/>
        <v>0</v>
      </c>
      <c r="BJ179" s="13" t="s">
        <v>87</v>
      </c>
      <c r="BK179" s="153">
        <f t="shared" si="19"/>
        <v>0</v>
      </c>
      <c r="BL179" s="13" t="s">
        <v>259</v>
      </c>
      <c r="BM179" s="152" t="s">
        <v>4858</v>
      </c>
    </row>
    <row r="180" spans="2:65" s="1" customFormat="1" ht="16.5" customHeight="1">
      <c r="B180" s="139"/>
      <c r="C180" s="140" t="s">
        <v>824</v>
      </c>
      <c r="D180" s="140" t="s">
        <v>319</v>
      </c>
      <c r="E180" s="141" t="s">
        <v>4859</v>
      </c>
      <c r="F180" s="142" t="s">
        <v>4860</v>
      </c>
      <c r="G180" s="143" t="s">
        <v>452</v>
      </c>
      <c r="H180" s="144">
        <v>1050</v>
      </c>
      <c r="I180" s="145"/>
      <c r="J180" s="146">
        <f t="shared" si="10"/>
        <v>0</v>
      </c>
      <c r="K180" s="147"/>
      <c r="L180" s="28"/>
      <c r="M180" s="148" t="s">
        <v>1</v>
      </c>
      <c r="N180" s="149" t="s">
        <v>41</v>
      </c>
      <c r="P180" s="150">
        <f t="shared" si="11"/>
        <v>0</v>
      </c>
      <c r="Q180" s="150">
        <v>0</v>
      </c>
      <c r="R180" s="150">
        <f t="shared" si="12"/>
        <v>0</v>
      </c>
      <c r="S180" s="150">
        <v>0</v>
      </c>
      <c r="T180" s="151">
        <f t="shared" si="13"/>
        <v>0</v>
      </c>
      <c r="AR180" s="152" t="s">
        <v>259</v>
      </c>
      <c r="AT180" s="152" t="s">
        <v>319</v>
      </c>
      <c r="AU180" s="152" t="s">
        <v>82</v>
      </c>
      <c r="AY180" s="13" t="s">
        <v>317</v>
      </c>
      <c r="BE180" s="153">
        <f t="shared" si="14"/>
        <v>0</v>
      </c>
      <c r="BF180" s="153">
        <f t="shared" si="15"/>
        <v>0</v>
      </c>
      <c r="BG180" s="153">
        <f t="shared" si="16"/>
        <v>0</v>
      </c>
      <c r="BH180" s="153">
        <f t="shared" si="17"/>
        <v>0</v>
      </c>
      <c r="BI180" s="153">
        <f t="shared" si="18"/>
        <v>0</v>
      </c>
      <c r="BJ180" s="13" t="s">
        <v>87</v>
      </c>
      <c r="BK180" s="153">
        <f t="shared" si="19"/>
        <v>0</v>
      </c>
      <c r="BL180" s="13" t="s">
        <v>259</v>
      </c>
      <c r="BM180" s="152" t="s">
        <v>4861</v>
      </c>
    </row>
    <row r="181" spans="2:65" s="11" customFormat="1" ht="25.95" customHeight="1">
      <c r="B181" s="127"/>
      <c r="D181" s="128" t="s">
        <v>74</v>
      </c>
      <c r="E181" s="129" t="s">
        <v>4862</v>
      </c>
      <c r="F181" s="129" t="s">
        <v>3582</v>
      </c>
      <c r="I181" s="130"/>
      <c r="J181" s="131">
        <f>BK181</f>
        <v>0</v>
      </c>
      <c r="L181" s="127"/>
      <c r="M181" s="132"/>
      <c r="P181" s="133">
        <f>SUM(P182:P185)</f>
        <v>0</v>
      </c>
      <c r="R181" s="133">
        <f>SUM(R182:R185)</f>
        <v>0</v>
      </c>
      <c r="T181" s="134">
        <f>SUM(T182:T185)</f>
        <v>0</v>
      </c>
      <c r="AR181" s="128" t="s">
        <v>82</v>
      </c>
      <c r="AT181" s="135" t="s">
        <v>74</v>
      </c>
      <c r="AU181" s="135" t="s">
        <v>75</v>
      </c>
      <c r="AY181" s="128" t="s">
        <v>317</v>
      </c>
      <c r="BK181" s="136">
        <f>SUM(BK182:BK185)</f>
        <v>0</v>
      </c>
    </row>
    <row r="182" spans="2:65" s="1" customFormat="1" ht="16.5" customHeight="1">
      <c r="B182" s="139"/>
      <c r="C182" s="140" t="s">
        <v>828</v>
      </c>
      <c r="D182" s="140" t="s">
        <v>319</v>
      </c>
      <c r="E182" s="141" t="s">
        <v>4863</v>
      </c>
      <c r="F182" s="142" t="s">
        <v>4864</v>
      </c>
      <c r="G182" s="143" t="s">
        <v>433</v>
      </c>
      <c r="H182" s="144">
        <v>29</v>
      </c>
      <c r="I182" s="145"/>
      <c r="J182" s="146">
        <f>ROUND(I182*H182,2)</f>
        <v>0</v>
      </c>
      <c r="K182" s="147"/>
      <c r="L182" s="28"/>
      <c r="M182" s="148" t="s">
        <v>1</v>
      </c>
      <c r="N182" s="149" t="s">
        <v>41</v>
      </c>
      <c r="P182" s="150">
        <f>O182*H182</f>
        <v>0</v>
      </c>
      <c r="Q182" s="150">
        <v>0</v>
      </c>
      <c r="R182" s="150">
        <f>Q182*H182</f>
        <v>0</v>
      </c>
      <c r="S182" s="150">
        <v>0</v>
      </c>
      <c r="T182" s="151">
        <f>S182*H182</f>
        <v>0</v>
      </c>
      <c r="AR182" s="152" t="s">
        <v>259</v>
      </c>
      <c r="AT182" s="152" t="s">
        <v>319</v>
      </c>
      <c r="AU182" s="152" t="s">
        <v>82</v>
      </c>
      <c r="AY182" s="13" t="s">
        <v>317</v>
      </c>
      <c r="BE182" s="153">
        <f>IF(N182="základná",J182,0)</f>
        <v>0</v>
      </c>
      <c r="BF182" s="153">
        <f>IF(N182="znížená",J182,0)</f>
        <v>0</v>
      </c>
      <c r="BG182" s="153">
        <f>IF(N182="zákl. prenesená",J182,0)</f>
        <v>0</v>
      </c>
      <c r="BH182" s="153">
        <f>IF(N182="zníž. prenesená",J182,0)</f>
        <v>0</v>
      </c>
      <c r="BI182" s="153">
        <f>IF(N182="nulová",J182,0)</f>
        <v>0</v>
      </c>
      <c r="BJ182" s="13" t="s">
        <v>87</v>
      </c>
      <c r="BK182" s="153">
        <f>ROUND(I182*H182,2)</f>
        <v>0</v>
      </c>
      <c r="BL182" s="13" t="s">
        <v>259</v>
      </c>
      <c r="BM182" s="152" t="s">
        <v>4865</v>
      </c>
    </row>
    <row r="183" spans="2:65" s="1" customFormat="1" ht="16.5" customHeight="1">
      <c r="B183" s="139"/>
      <c r="C183" s="140" t="s">
        <v>832</v>
      </c>
      <c r="D183" s="140" t="s">
        <v>319</v>
      </c>
      <c r="E183" s="141" t="s">
        <v>4866</v>
      </c>
      <c r="F183" s="142" t="s">
        <v>4867</v>
      </c>
      <c r="G183" s="143" t="s">
        <v>440</v>
      </c>
      <c r="H183" s="144">
        <v>1</v>
      </c>
      <c r="I183" s="145"/>
      <c r="J183" s="146">
        <f>ROUND(I183*H183,2)</f>
        <v>0</v>
      </c>
      <c r="K183" s="147"/>
      <c r="L183" s="28"/>
      <c r="M183" s="148" t="s">
        <v>1</v>
      </c>
      <c r="N183" s="149" t="s">
        <v>41</v>
      </c>
      <c r="P183" s="150">
        <f>O183*H183</f>
        <v>0</v>
      </c>
      <c r="Q183" s="150">
        <v>0</v>
      </c>
      <c r="R183" s="150">
        <f>Q183*H183</f>
        <v>0</v>
      </c>
      <c r="S183" s="150">
        <v>0</v>
      </c>
      <c r="T183" s="151">
        <f>S183*H183</f>
        <v>0</v>
      </c>
      <c r="AR183" s="152" t="s">
        <v>259</v>
      </c>
      <c r="AT183" s="152" t="s">
        <v>319</v>
      </c>
      <c r="AU183" s="152" t="s">
        <v>82</v>
      </c>
      <c r="AY183" s="13" t="s">
        <v>317</v>
      </c>
      <c r="BE183" s="153">
        <f>IF(N183="základná",J183,0)</f>
        <v>0</v>
      </c>
      <c r="BF183" s="153">
        <f>IF(N183="znížená",J183,0)</f>
        <v>0</v>
      </c>
      <c r="BG183" s="153">
        <f>IF(N183="zákl. prenesená",J183,0)</f>
        <v>0</v>
      </c>
      <c r="BH183" s="153">
        <f>IF(N183="zníž. prenesená",J183,0)</f>
        <v>0</v>
      </c>
      <c r="BI183" s="153">
        <f>IF(N183="nulová",J183,0)</f>
        <v>0</v>
      </c>
      <c r="BJ183" s="13" t="s">
        <v>87</v>
      </c>
      <c r="BK183" s="153">
        <f>ROUND(I183*H183,2)</f>
        <v>0</v>
      </c>
      <c r="BL183" s="13" t="s">
        <v>259</v>
      </c>
      <c r="BM183" s="152" t="s">
        <v>4868</v>
      </c>
    </row>
    <row r="184" spans="2:65" s="1" customFormat="1" ht="16.5" customHeight="1">
      <c r="B184" s="139"/>
      <c r="C184" s="140" t="s">
        <v>836</v>
      </c>
      <c r="D184" s="140" t="s">
        <v>319</v>
      </c>
      <c r="E184" s="141" t="s">
        <v>4869</v>
      </c>
      <c r="F184" s="142" t="s">
        <v>4870</v>
      </c>
      <c r="G184" s="143" t="s">
        <v>433</v>
      </c>
      <c r="H184" s="144">
        <v>4</v>
      </c>
      <c r="I184" s="145"/>
      <c r="J184" s="146">
        <f>ROUND(I184*H184,2)</f>
        <v>0</v>
      </c>
      <c r="K184" s="147"/>
      <c r="L184" s="28"/>
      <c r="M184" s="148" t="s">
        <v>1</v>
      </c>
      <c r="N184" s="149" t="s">
        <v>41</v>
      </c>
      <c r="P184" s="150">
        <f>O184*H184</f>
        <v>0</v>
      </c>
      <c r="Q184" s="150">
        <v>0</v>
      </c>
      <c r="R184" s="150">
        <f>Q184*H184</f>
        <v>0</v>
      </c>
      <c r="S184" s="150">
        <v>0</v>
      </c>
      <c r="T184" s="151">
        <f>S184*H184</f>
        <v>0</v>
      </c>
      <c r="AR184" s="152" t="s">
        <v>259</v>
      </c>
      <c r="AT184" s="152" t="s">
        <v>319</v>
      </c>
      <c r="AU184" s="152" t="s">
        <v>82</v>
      </c>
      <c r="AY184" s="13" t="s">
        <v>317</v>
      </c>
      <c r="BE184" s="153">
        <f>IF(N184="základná",J184,0)</f>
        <v>0</v>
      </c>
      <c r="BF184" s="153">
        <f>IF(N184="znížená",J184,0)</f>
        <v>0</v>
      </c>
      <c r="BG184" s="153">
        <f>IF(N184="zákl. prenesená",J184,0)</f>
        <v>0</v>
      </c>
      <c r="BH184" s="153">
        <f>IF(N184="zníž. prenesená",J184,0)</f>
        <v>0</v>
      </c>
      <c r="BI184" s="153">
        <f>IF(N184="nulová",J184,0)</f>
        <v>0</v>
      </c>
      <c r="BJ184" s="13" t="s">
        <v>87</v>
      </c>
      <c r="BK184" s="153">
        <f>ROUND(I184*H184,2)</f>
        <v>0</v>
      </c>
      <c r="BL184" s="13" t="s">
        <v>259</v>
      </c>
      <c r="BM184" s="152" t="s">
        <v>4871</v>
      </c>
    </row>
    <row r="185" spans="2:65" s="1" customFormat="1" ht="16.5" customHeight="1">
      <c r="B185" s="139"/>
      <c r="C185" s="140" t="s">
        <v>840</v>
      </c>
      <c r="D185" s="140" t="s">
        <v>319</v>
      </c>
      <c r="E185" s="141" t="s">
        <v>4872</v>
      </c>
      <c r="F185" s="142" t="s">
        <v>3590</v>
      </c>
      <c r="G185" s="143" t="s">
        <v>433</v>
      </c>
      <c r="H185" s="144">
        <v>6</v>
      </c>
      <c r="I185" s="145"/>
      <c r="J185" s="146">
        <f>ROUND(I185*H185,2)</f>
        <v>0</v>
      </c>
      <c r="K185" s="147"/>
      <c r="L185" s="28"/>
      <c r="M185" s="148" t="s">
        <v>1</v>
      </c>
      <c r="N185" s="149" t="s">
        <v>41</v>
      </c>
      <c r="P185" s="150">
        <f>O185*H185</f>
        <v>0</v>
      </c>
      <c r="Q185" s="150">
        <v>0</v>
      </c>
      <c r="R185" s="150">
        <f>Q185*H185</f>
        <v>0</v>
      </c>
      <c r="S185" s="150">
        <v>0</v>
      </c>
      <c r="T185" s="151">
        <f>S185*H185</f>
        <v>0</v>
      </c>
      <c r="AR185" s="152" t="s">
        <v>259</v>
      </c>
      <c r="AT185" s="152" t="s">
        <v>319</v>
      </c>
      <c r="AU185" s="152" t="s">
        <v>82</v>
      </c>
      <c r="AY185" s="13" t="s">
        <v>317</v>
      </c>
      <c r="BE185" s="153">
        <f>IF(N185="základná",J185,0)</f>
        <v>0</v>
      </c>
      <c r="BF185" s="153">
        <f>IF(N185="znížená",J185,0)</f>
        <v>0</v>
      </c>
      <c r="BG185" s="153">
        <f>IF(N185="zákl. prenesená",J185,0)</f>
        <v>0</v>
      </c>
      <c r="BH185" s="153">
        <f>IF(N185="zníž. prenesená",J185,0)</f>
        <v>0</v>
      </c>
      <c r="BI185" s="153">
        <f>IF(N185="nulová",J185,0)</f>
        <v>0</v>
      </c>
      <c r="BJ185" s="13" t="s">
        <v>87</v>
      </c>
      <c r="BK185" s="153">
        <f>ROUND(I185*H185,2)</f>
        <v>0</v>
      </c>
      <c r="BL185" s="13" t="s">
        <v>259</v>
      </c>
      <c r="BM185" s="152" t="s">
        <v>4873</v>
      </c>
    </row>
    <row r="186" spans="2:65" s="11" customFormat="1" ht="25.95" customHeight="1">
      <c r="B186" s="127"/>
      <c r="D186" s="128" t="s">
        <v>74</v>
      </c>
      <c r="E186" s="129" t="s">
        <v>4874</v>
      </c>
      <c r="F186" s="129" t="s">
        <v>3592</v>
      </c>
      <c r="I186" s="130"/>
      <c r="J186" s="131">
        <f>BK186</f>
        <v>0</v>
      </c>
      <c r="L186" s="127"/>
      <c r="M186" s="132"/>
      <c r="P186" s="133">
        <f>SUM(P187:P194)</f>
        <v>0</v>
      </c>
      <c r="R186" s="133">
        <f>SUM(R187:R194)</f>
        <v>0</v>
      </c>
      <c r="T186" s="134">
        <f>SUM(T187:T194)</f>
        <v>0</v>
      </c>
      <c r="AR186" s="128" t="s">
        <v>82</v>
      </c>
      <c r="AT186" s="135" t="s">
        <v>74</v>
      </c>
      <c r="AU186" s="135" t="s">
        <v>75</v>
      </c>
      <c r="AY186" s="128" t="s">
        <v>317</v>
      </c>
      <c r="BK186" s="136">
        <f>SUM(BK187:BK194)</f>
        <v>0</v>
      </c>
    </row>
    <row r="187" spans="2:65" s="1" customFormat="1" ht="16.5" customHeight="1">
      <c r="B187" s="139"/>
      <c r="C187" s="140" t="s">
        <v>844</v>
      </c>
      <c r="D187" s="140" t="s">
        <v>319</v>
      </c>
      <c r="E187" s="141" t="s">
        <v>4875</v>
      </c>
      <c r="F187" s="142" t="s">
        <v>3594</v>
      </c>
      <c r="G187" s="143" t="s">
        <v>599</v>
      </c>
      <c r="H187" s="144">
        <v>32</v>
      </c>
      <c r="I187" s="145"/>
      <c r="J187" s="146">
        <f t="shared" ref="J187:J194" si="20">ROUND(I187*H187,2)</f>
        <v>0</v>
      </c>
      <c r="K187" s="147"/>
      <c r="L187" s="28"/>
      <c r="M187" s="148" t="s">
        <v>1</v>
      </c>
      <c r="N187" s="149" t="s">
        <v>41</v>
      </c>
      <c r="P187" s="150">
        <f t="shared" ref="P187:P194" si="21">O187*H187</f>
        <v>0</v>
      </c>
      <c r="Q187" s="150">
        <v>0</v>
      </c>
      <c r="R187" s="150">
        <f t="shared" ref="R187:R194" si="22">Q187*H187</f>
        <v>0</v>
      </c>
      <c r="S187" s="150">
        <v>0</v>
      </c>
      <c r="T187" s="151">
        <f t="shared" ref="T187:T194" si="23">S187*H187</f>
        <v>0</v>
      </c>
      <c r="AR187" s="152" t="s">
        <v>259</v>
      </c>
      <c r="AT187" s="152" t="s">
        <v>319</v>
      </c>
      <c r="AU187" s="152" t="s">
        <v>82</v>
      </c>
      <c r="AY187" s="13" t="s">
        <v>317</v>
      </c>
      <c r="BE187" s="153">
        <f t="shared" ref="BE187:BE194" si="24">IF(N187="základná",J187,0)</f>
        <v>0</v>
      </c>
      <c r="BF187" s="153">
        <f t="shared" ref="BF187:BF194" si="25">IF(N187="znížená",J187,0)</f>
        <v>0</v>
      </c>
      <c r="BG187" s="153">
        <f t="shared" ref="BG187:BG194" si="26">IF(N187="zákl. prenesená",J187,0)</f>
        <v>0</v>
      </c>
      <c r="BH187" s="153">
        <f t="shared" ref="BH187:BH194" si="27">IF(N187="zníž. prenesená",J187,0)</f>
        <v>0</v>
      </c>
      <c r="BI187" s="153">
        <f t="shared" ref="BI187:BI194" si="28">IF(N187="nulová",J187,0)</f>
        <v>0</v>
      </c>
      <c r="BJ187" s="13" t="s">
        <v>87</v>
      </c>
      <c r="BK187" s="153">
        <f t="shared" ref="BK187:BK194" si="29">ROUND(I187*H187,2)</f>
        <v>0</v>
      </c>
      <c r="BL187" s="13" t="s">
        <v>259</v>
      </c>
      <c r="BM187" s="152" t="s">
        <v>4876</v>
      </c>
    </row>
    <row r="188" spans="2:65" s="1" customFormat="1" ht="16.5" customHeight="1">
      <c r="B188" s="139"/>
      <c r="C188" s="140" t="s">
        <v>848</v>
      </c>
      <c r="D188" s="140" t="s">
        <v>319</v>
      </c>
      <c r="E188" s="141" t="s">
        <v>4877</v>
      </c>
      <c r="F188" s="142" t="s">
        <v>3597</v>
      </c>
      <c r="G188" s="143" t="s">
        <v>599</v>
      </c>
      <c r="H188" s="144">
        <v>32</v>
      </c>
      <c r="I188" s="145"/>
      <c r="J188" s="146">
        <f t="shared" si="20"/>
        <v>0</v>
      </c>
      <c r="K188" s="147"/>
      <c r="L188" s="28"/>
      <c r="M188" s="148" t="s">
        <v>1</v>
      </c>
      <c r="N188" s="149" t="s">
        <v>41</v>
      </c>
      <c r="P188" s="150">
        <f t="shared" si="21"/>
        <v>0</v>
      </c>
      <c r="Q188" s="150">
        <v>0</v>
      </c>
      <c r="R188" s="150">
        <f t="shared" si="22"/>
        <v>0</v>
      </c>
      <c r="S188" s="150">
        <v>0</v>
      </c>
      <c r="T188" s="151">
        <f t="shared" si="23"/>
        <v>0</v>
      </c>
      <c r="AR188" s="152" t="s">
        <v>259</v>
      </c>
      <c r="AT188" s="152" t="s">
        <v>319</v>
      </c>
      <c r="AU188" s="152" t="s">
        <v>82</v>
      </c>
      <c r="AY188" s="13" t="s">
        <v>317</v>
      </c>
      <c r="BE188" s="153">
        <f t="shared" si="24"/>
        <v>0</v>
      </c>
      <c r="BF188" s="153">
        <f t="shared" si="25"/>
        <v>0</v>
      </c>
      <c r="BG188" s="153">
        <f t="shared" si="26"/>
        <v>0</v>
      </c>
      <c r="BH188" s="153">
        <f t="shared" si="27"/>
        <v>0</v>
      </c>
      <c r="BI188" s="153">
        <f t="shared" si="28"/>
        <v>0</v>
      </c>
      <c r="BJ188" s="13" t="s">
        <v>87</v>
      </c>
      <c r="BK188" s="153">
        <f t="shared" si="29"/>
        <v>0</v>
      </c>
      <c r="BL188" s="13" t="s">
        <v>259</v>
      </c>
      <c r="BM188" s="152" t="s">
        <v>4878</v>
      </c>
    </row>
    <row r="189" spans="2:65" s="1" customFormat="1" ht="16.5" customHeight="1">
      <c r="B189" s="139"/>
      <c r="C189" s="140" t="s">
        <v>852</v>
      </c>
      <c r="D189" s="140" t="s">
        <v>319</v>
      </c>
      <c r="E189" s="141" t="s">
        <v>4879</v>
      </c>
      <c r="F189" s="142" t="s">
        <v>3600</v>
      </c>
      <c r="G189" s="143" t="s">
        <v>440</v>
      </c>
      <c r="H189" s="144">
        <v>2</v>
      </c>
      <c r="I189" s="145"/>
      <c r="J189" s="146">
        <f t="shared" si="20"/>
        <v>0</v>
      </c>
      <c r="K189" s="147"/>
      <c r="L189" s="28"/>
      <c r="M189" s="148" t="s">
        <v>1</v>
      </c>
      <c r="N189" s="149" t="s">
        <v>41</v>
      </c>
      <c r="P189" s="150">
        <f t="shared" si="21"/>
        <v>0</v>
      </c>
      <c r="Q189" s="150">
        <v>0</v>
      </c>
      <c r="R189" s="150">
        <f t="shared" si="22"/>
        <v>0</v>
      </c>
      <c r="S189" s="150">
        <v>0</v>
      </c>
      <c r="T189" s="151">
        <f t="shared" si="23"/>
        <v>0</v>
      </c>
      <c r="AR189" s="152" t="s">
        <v>259</v>
      </c>
      <c r="AT189" s="152" t="s">
        <v>319</v>
      </c>
      <c r="AU189" s="152" t="s">
        <v>82</v>
      </c>
      <c r="AY189" s="13" t="s">
        <v>317</v>
      </c>
      <c r="BE189" s="153">
        <f t="shared" si="24"/>
        <v>0</v>
      </c>
      <c r="BF189" s="153">
        <f t="shared" si="25"/>
        <v>0</v>
      </c>
      <c r="BG189" s="153">
        <f t="shared" si="26"/>
        <v>0</v>
      </c>
      <c r="BH189" s="153">
        <f t="shared" si="27"/>
        <v>0</v>
      </c>
      <c r="BI189" s="153">
        <f t="shared" si="28"/>
        <v>0</v>
      </c>
      <c r="BJ189" s="13" t="s">
        <v>87</v>
      </c>
      <c r="BK189" s="153">
        <f t="shared" si="29"/>
        <v>0</v>
      </c>
      <c r="BL189" s="13" t="s">
        <v>259</v>
      </c>
      <c r="BM189" s="152" t="s">
        <v>4880</v>
      </c>
    </row>
    <row r="190" spans="2:65" s="1" customFormat="1" ht="24.15" customHeight="1">
      <c r="B190" s="139"/>
      <c r="C190" s="140" t="s">
        <v>858</v>
      </c>
      <c r="D190" s="140" t="s">
        <v>319</v>
      </c>
      <c r="E190" s="141" t="s">
        <v>4881</v>
      </c>
      <c r="F190" s="142" t="s">
        <v>4882</v>
      </c>
      <c r="G190" s="143" t="s">
        <v>652</v>
      </c>
      <c r="H190" s="176"/>
      <c r="I190" s="145"/>
      <c r="J190" s="146">
        <f t="shared" si="20"/>
        <v>0</v>
      </c>
      <c r="K190" s="147"/>
      <c r="L190" s="28"/>
      <c r="M190" s="148" t="s">
        <v>1</v>
      </c>
      <c r="N190" s="149" t="s">
        <v>41</v>
      </c>
      <c r="P190" s="150">
        <f t="shared" si="21"/>
        <v>0</v>
      </c>
      <c r="Q190" s="150">
        <v>0</v>
      </c>
      <c r="R190" s="150">
        <f t="shared" si="22"/>
        <v>0</v>
      </c>
      <c r="S190" s="150">
        <v>0</v>
      </c>
      <c r="T190" s="151">
        <f t="shared" si="23"/>
        <v>0</v>
      </c>
      <c r="AR190" s="152" t="s">
        <v>259</v>
      </c>
      <c r="AT190" s="152" t="s">
        <v>319</v>
      </c>
      <c r="AU190" s="152" t="s">
        <v>82</v>
      </c>
      <c r="AY190" s="13" t="s">
        <v>317</v>
      </c>
      <c r="BE190" s="153">
        <f t="shared" si="24"/>
        <v>0</v>
      </c>
      <c r="BF190" s="153">
        <f t="shared" si="25"/>
        <v>0</v>
      </c>
      <c r="BG190" s="153">
        <f t="shared" si="26"/>
        <v>0</v>
      </c>
      <c r="BH190" s="153">
        <f t="shared" si="27"/>
        <v>0</v>
      </c>
      <c r="BI190" s="153">
        <f t="shared" si="28"/>
        <v>0</v>
      </c>
      <c r="BJ190" s="13" t="s">
        <v>87</v>
      </c>
      <c r="BK190" s="153">
        <f t="shared" si="29"/>
        <v>0</v>
      </c>
      <c r="BL190" s="13" t="s">
        <v>259</v>
      </c>
      <c r="BM190" s="152" t="s">
        <v>4883</v>
      </c>
    </row>
    <row r="191" spans="2:65" s="1" customFormat="1" ht="21.75" customHeight="1">
      <c r="B191" s="139"/>
      <c r="C191" s="140" t="s">
        <v>862</v>
      </c>
      <c r="D191" s="140" t="s">
        <v>319</v>
      </c>
      <c r="E191" s="141" t="s">
        <v>4884</v>
      </c>
      <c r="F191" s="142" t="s">
        <v>3606</v>
      </c>
      <c r="G191" s="143" t="s">
        <v>599</v>
      </c>
      <c r="H191" s="144">
        <v>100</v>
      </c>
      <c r="I191" s="145"/>
      <c r="J191" s="146">
        <f t="shared" si="20"/>
        <v>0</v>
      </c>
      <c r="K191" s="147"/>
      <c r="L191" s="28"/>
      <c r="M191" s="148" t="s">
        <v>1</v>
      </c>
      <c r="N191" s="149" t="s">
        <v>41</v>
      </c>
      <c r="P191" s="150">
        <f t="shared" si="21"/>
        <v>0</v>
      </c>
      <c r="Q191" s="150">
        <v>0</v>
      </c>
      <c r="R191" s="150">
        <f t="shared" si="22"/>
        <v>0</v>
      </c>
      <c r="S191" s="150">
        <v>0</v>
      </c>
      <c r="T191" s="151">
        <f t="shared" si="23"/>
        <v>0</v>
      </c>
      <c r="AR191" s="152" t="s">
        <v>259</v>
      </c>
      <c r="AT191" s="152" t="s">
        <v>319</v>
      </c>
      <c r="AU191" s="152" t="s">
        <v>82</v>
      </c>
      <c r="AY191" s="13" t="s">
        <v>317</v>
      </c>
      <c r="BE191" s="153">
        <f t="shared" si="24"/>
        <v>0</v>
      </c>
      <c r="BF191" s="153">
        <f t="shared" si="25"/>
        <v>0</v>
      </c>
      <c r="BG191" s="153">
        <f t="shared" si="26"/>
        <v>0</v>
      </c>
      <c r="BH191" s="153">
        <f t="shared" si="27"/>
        <v>0</v>
      </c>
      <c r="BI191" s="153">
        <f t="shared" si="28"/>
        <v>0</v>
      </c>
      <c r="BJ191" s="13" t="s">
        <v>87</v>
      </c>
      <c r="BK191" s="153">
        <f t="shared" si="29"/>
        <v>0</v>
      </c>
      <c r="BL191" s="13" t="s">
        <v>259</v>
      </c>
      <c r="BM191" s="152" t="s">
        <v>4885</v>
      </c>
    </row>
    <row r="192" spans="2:65" s="1" customFormat="1" ht="16.5" customHeight="1">
      <c r="B192" s="139"/>
      <c r="C192" s="140" t="s">
        <v>866</v>
      </c>
      <c r="D192" s="140" t="s">
        <v>319</v>
      </c>
      <c r="E192" s="141" t="s">
        <v>4886</v>
      </c>
      <c r="F192" s="142" t="s">
        <v>3609</v>
      </c>
      <c r="G192" s="143" t="s">
        <v>440</v>
      </c>
      <c r="H192" s="144">
        <v>1</v>
      </c>
      <c r="I192" s="145"/>
      <c r="J192" s="146">
        <f t="shared" si="20"/>
        <v>0</v>
      </c>
      <c r="K192" s="147"/>
      <c r="L192" s="28"/>
      <c r="M192" s="148" t="s">
        <v>1</v>
      </c>
      <c r="N192" s="149" t="s">
        <v>41</v>
      </c>
      <c r="P192" s="150">
        <f t="shared" si="21"/>
        <v>0</v>
      </c>
      <c r="Q192" s="150">
        <v>0</v>
      </c>
      <c r="R192" s="150">
        <f t="shared" si="22"/>
        <v>0</v>
      </c>
      <c r="S192" s="150">
        <v>0</v>
      </c>
      <c r="T192" s="151">
        <f t="shared" si="23"/>
        <v>0</v>
      </c>
      <c r="AR192" s="152" t="s">
        <v>259</v>
      </c>
      <c r="AT192" s="152" t="s">
        <v>319</v>
      </c>
      <c r="AU192" s="152" t="s">
        <v>82</v>
      </c>
      <c r="AY192" s="13" t="s">
        <v>317</v>
      </c>
      <c r="BE192" s="153">
        <f t="shared" si="24"/>
        <v>0</v>
      </c>
      <c r="BF192" s="153">
        <f t="shared" si="25"/>
        <v>0</v>
      </c>
      <c r="BG192" s="153">
        <f t="shared" si="26"/>
        <v>0</v>
      </c>
      <c r="BH192" s="153">
        <f t="shared" si="27"/>
        <v>0</v>
      </c>
      <c r="BI192" s="153">
        <f t="shared" si="28"/>
        <v>0</v>
      </c>
      <c r="BJ192" s="13" t="s">
        <v>87</v>
      </c>
      <c r="BK192" s="153">
        <f t="shared" si="29"/>
        <v>0</v>
      </c>
      <c r="BL192" s="13" t="s">
        <v>259</v>
      </c>
      <c r="BM192" s="152" t="s">
        <v>4887</v>
      </c>
    </row>
    <row r="193" spans="2:65" s="1" customFormat="1" ht="24.15" customHeight="1">
      <c r="B193" s="139"/>
      <c r="C193" s="140" t="s">
        <v>870</v>
      </c>
      <c r="D193" s="140" t="s">
        <v>319</v>
      </c>
      <c r="E193" s="141" t="s">
        <v>4888</v>
      </c>
      <c r="F193" s="142" t="s">
        <v>3612</v>
      </c>
      <c r="G193" s="143" t="s">
        <v>440</v>
      </c>
      <c r="H193" s="144">
        <v>1</v>
      </c>
      <c r="I193" s="145"/>
      <c r="J193" s="146">
        <f t="shared" si="20"/>
        <v>0</v>
      </c>
      <c r="K193" s="147"/>
      <c r="L193" s="28"/>
      <c r="M193" s="148" t="s">
        <v>1</v>
      </c>
      <c r="N193" s="149" t="s">
        <v>41</v>
      </c>
      <c r="P193" s="150">
        <f t="shared" si="21"/>
        <v>0</v>
      </c>
      <c r="Q193" s="150">
        <v>0</v>
      </c>
      <c r="R193" s="150">
        <f t="shared" si="22"/>
        <v>0</v>
      </c>
      <c r="S193" s="150">
        <v>0</v>
      </c>
      <c r="T193" s="151">
        <f t="shared" si="23"/>
        <v>0</v>
      </c>
      <c r="AR193" s="152" t="s">
        <v>259</v>
      </c>
      <c r="AT193" s="152" t="s">
        <v>319</v>
      </c>
      <c r="AU193" s="152" t="s">
        <v>82</v>
      </c>
      <c r="AY193" s="13" t="s">
        <v>317</v>
      </c>
      <c r="BE193" s="153">
        <f t="shared" si="24"/>
        <v>0</v>
      </c>
      <c r="BF193" s="153">
        <f t="shared" si="25"/>
        <v>0</v>
      </c>
      <c r="BG193" s="153">
        <f t="shared" si="26"/>
        <v>0</v>
      </c>
      <c r="BH193" s="153">
        <f t="shared" si="27"/>
        <v>0</v>
      </c>
      <c r="BI193" s="153">
        <f t="shared" si="28"/>
        <v>0</v>
      </c>
      <c r="BJ193" s="13" t="s">
        <v>87</v>
      </c>
      <c r="BK193" s="153">
        <f t="shared" si="29"/>
        <v>0</v>
      </c>
      <c r="BL193" s="13" t="s">
        <v>259</v>
      </c>
      <c r="BM193" s="152" t="s">
        <v>4889</v>
      </c>
    </row>
    <row r="194" spans="2:65" s="1" customFormat="1" ht="37.799999999999997" customHeight="1">
      <c r="B194" s="139"/>
      <c r="C194" s="140" t="s">
        <v>874</v>
      </c>
      <c r="D194" s="140" t="s">
        <v>319</v>
      </c>
      <c r="E194" s="141" t="s">
        <v>4890</v>
      </c>
      <c r="F194" s="142" t="s">
        <v>3615</v>
      </c>
      <c r="G194" s="143" t="s">
        <v>440</v>
      </c>
      <c r="H194" s="144">
        <v>1</v>
      </c>
      <c r="I194" s="145"/>
      <c r="J194" s="146">
        <f t="shared" si="20"/>
        <v>0</v>
      </c>
      <c r="K194" s="147"/>
      <c r="L194" s="28"/>
      <c r="M194" s="165" t="s">
        <v>1</v>
      </c>
      <c r="N194" s="166" t="s">
        <v>41</v>
      </c>
      <c r="O194" s="167"/>
      <c r="P194" s="168">
        <f t="shared" si="21"/>
        <v>0</v>
      </c>
      <c r="Q194" s="168">
        <v>0</v>
      </c>
      <c r="R194" s="168">
        <f t="shared" si="22"/>
        <v>0</v>
      </c>
      <c r="S194" s="168">
        <v>0</v>
      </c>
      <c r="T194" s="169">
        <f t="shared" si="23"/>
        <v>0</v>
      </c>
      <c r="AR194" s="152" t="s">
        <v>259</v>
      </c>
      <c r="AT194" s="152" t="s">
        <v>319</v>
      </c>
      <c r="AU194" s="152" t="s">
        <v>82</v>
      </c>
      <c r="AY194" s="13" t="s">
        <v>317</v>
      </c>
      <c r="BE194" s="153">
        <f t="shared" si="24"/>
        <v>0</v>
      </c>
      <c r="BF194" s="153">
        <f t="shared" si="25"/>
        <v>0</v>
      </c>
      <c r="BG194" s="153">
        <f t="shared" si="26"/>
        <v>0</v>
      </c>
      <c r="BH194" s="153">
        <f t="shared" si="27"/>
        <v>0</v>
      </c>
      <c r="BI194" s="153">
        <f t="shared" si="28"/>
        <v>0</v>
      </c>
      <c r="BJ194" s="13" t="s">
        <v>87</v>
      </c>
      <c r="BK194" s="153">
        <f t="shared" si="29"/>
        <v>0</v>
      </c>
      <c r="BL194" s="13" t="s">
        <v>259</v>
      </c>
      <c r="BM194" s="152" t="s">
        <v>4891</v>
      </c>
    </row>
    <row r="195" spans="2:65" s="1" customFormat="1" ht="6.9" customHeight="1">
      <c r="B195" s="43"/>
      <c r="C195" s="44"/>
      <c r="D195" s="44"/>
      <c r="E195" s="44"/>
      <c r="F195" s="44"/>
      <c r="G195" s="44"/>
      <c r="H195" s="44"/>
      <c r="I195" s="44"/>
      <c r="J195" s="44"/>
      <c r="K195" s="44"/>
      <c r="L195" s="28"/>
    </row>
  </sheetData>
  <autoFilter ref="C130:K194" xr:uid="{00000000-0009-0000-0000-00001A000000}"/>
  <mergeCells count="15">
    <mergeCell ref="E117:H117"/>
    <mergeCell ref="E121:H121"/>
    <mergeCell ref="E119:H119"/>
    <mergeCell ref="E123:H123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2:BM204"/>
  <sheetViews>
    <sheetView showGridLines="0" topLeftCell="A118" workbookViewId="0">
      <selection activeCell="F130" sqref="F130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01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3" t="s">
        <v>190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" customHeight="1">
      <c r="B4" s="16"/>
      <c r="D4" s="17" t="s">
        <v>286</v>
      </c>
      <c r="L4" s="16"/>
      <c r="M4" s="92" t="s">
        <v>9</v>
      </c>
      <c r="AT4" s="13" t="s">
        <v>3</v>
      </c>
    </row>
    <row r="5" spans="2:46" ht="6.9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226" t="str">
        <f>'Rekapitulácia stavby'!K6</f>
        <v>Archeoskanzen Bojná</v>
      </c>
      <c r="F7" s="227"/>
      <c r="G7" s="227"/>
      <c r="H7" s="227"/>
      <c r="L7" s="16"/>
    </row>
    <row r="8" spans="2:46" ht="13.2">
      <c r="B8" s="16"/>
      <c r="D8" s="23" t="s">
        <v>287</v>
      </c>
      <c r="L8" s="16"/>
    </row>
    <row r="9" spans="2:46" ht="16.5" customHeight="1">
      <c r="B9" s="16"/>
      <c r="E9" s="226" t="s">
        <v>4177</v>
      </c>
      <c r="F9" s="183"/>
      <c r="G9" s="183"/>
      <c r="H9" s="183"/>
      <c r="L9" s="16"/>
    </row>
    <row r="10" spans="2:46" ht="12" customHeight="1">
      <c r="B10" s="16"/>
      <c r="D10" s="23" t="s">
        <v>289</v>
      </c>
      <c r="L10" s="16"/>
    </row>
    <row r="11" spans="2:46" s="1" customFormat="1" ht="16.5" customHeight="1">
      <c r="B11" s="28"/>
      <c r="E11" s="221" t="s">
        <v>4178</v>
      </c>
      <c r="F11" s="228"/>
      <c r="G11" s="228"/>
      <c r="H11" s="228"/>
      <c r="L11" s="28"/>
    </row>
    <row r="12" spans="2:46" s="1" customFormat="1" ht="12" customHeight="1">
      <c r="B12" s="28"/>
      <c r="D12" s="23" t="s">
        <v>291</v>
      </c>
      <c r="L12" s="28"/>
    </row>
    <row r="13" spans="2:46" s="1" customFormat="1" ht="16.5" customHeight="1">
      <c r="B13" s="28"/>
      <c r="E13" s="208" t="s">
        <v>4892</v>
      </c>
      <c r="F13" s="228"/>
      <c r="G13" s="228"/>
      <c r="H13" s="228"/>
      <c r="L13" s="28"/>
    </row>
    <row r="14" spans="2:46" s="1" customFormat="1" ht="10.199999999999999">
      <c r="B14" s="28"/>
      <c r="L14" s="28"/>
    </row>
    <row r="15" spans="2:46" s="1" customFormat="1" ht="12" customHeight="1">
      <c r="B15" s="28"/>
      <c r="D15" s="23" t="s">
        <v>17</v>
      </c>
      <c r="F15" s="21" t="s">
        <v>1</v>
      </c>
      <c r="I15" s="23" t="s">
        <v>18</v>
      </c>
      <c r="J15" s="21" t="s">
        <v>1</v>
      </c>
      <c r="L15" s="28"/>
    </row>
    <row r="16" spans="2:46" s="1" customFormat="1" ht="12" customHeight="1">
      <c r="B16" s="28"/>
      <c r="D16" s="23" t="s">
        <v>19</v>
      </c>
      <c r="F16" s="21" t="s">
        <v>20</v>
      </c>
      <c r="I16" s="23" t="s">
        <v>21</v>
      </c>
      <c r="J16" s="51" t="str">
        <f>'Rekapitulácia stavby'!AN8</f>
        <v>19. 6. 2024</v>
      </c>
      <c r="L16" s="28"/>
    </row>
    <row r="17" spans="2:12" s="1" customFormat="1" ht="10.8" customHeight="1">
      <c r="B17" s="28"/>
      <c r="L17" s="28"/>
    </row>
    <row r="18" spans="2:12" s="1" customFormat="1" ht="12" customHeight="1">
      <c r="B18" s="28"/>
      <c r="D18" s="23" t="s">
        <v>23</v>
      </c>
      <c r="I18" s="23" t="s">
        <v>24</v>
      </c>
      <c r="J18" s="21" t="s">
        <v>1</v>
      </c>
      <c r="L18" s="28"/>
    </row>
    <row r="19" spans="2:12" s="1" customFormat="1" ht="18" customHeight="1">
      <c r="B19" s="28"/>
      <c r="E19" s="21" t="s">
        <v>25</v>
      </c>
      <c r="I19" s="23" t="s">
        <v>26</v>
      </c>
      <c r="J19" s="21" t="s">
        <v>1</v>
      </c>
      <c r="L19" s="28"/>
    </row>
    <row r="20" spans="2:12" s="1" customFormat="1" ht="6.9" customHeight="1">
      <c r="B20" s="28"/>
      <c r="L20" s="28"/>
    </row>
    <row r="21" spans="2:12" s="1" customFormat="1" ht="12" customHeight="1">
      <c r="B21" s="28"/>
      <c r="D21" s="23" t="s">
        <v>27</v>
      </c>
      <c r="I21" s="23" t="s">
        <v>24</v>
      </c>
      <c r="J21" s="24" t="str">
        <f>'Rekapitulácia stavby'!AN13</f>
        <v>Vyplň údaj</v>
      </c>
      <c r="L21" s="28"/>
    </row>
    <row r="22" spans="2:12" s="1" customFormat="1" ht="18" customHeight="1">
      <c r="B22" s="28"/>
      <c r="E22" s="229" t="str">
        <f>'Rekapitulácia stavby'!E14</f>
        <v>Vyplň údaj</v>
      </c>
      <c r="F22" s="182"/>
      <c r="G22" s="182"/>
      <c r="H22" s="182"/>
      <c r="I22" s="23" t="s">
        <v>26</v>
      </c>
      <c r="J22" s="24" t="str">
        <f>'Rekapitulácia stavby'!AN14</f>
        <v>Vyplň údaj</v>
      </c>
      <c r="L22" s="28"/>
    </row>
    <row r="23" spans="2:12" s="1" customFormat="1" ht="6.9" customHeight="1">
      <c r="B23" s="28"/>
      <c r="L23" s="28"/>
    </row>
    <row r="24" spans="2:12" s="1" customFormat="1" ht="12" customHeight="1">
      <c r="B24" s="28"/>
      <c r="D24" s="23" t="s">
        <v>29</v>
      </c>
      <c r="I24" s="23" t="s">
        <v>24</v>
      </c>
      <c r="J24" s="21" t="s">
        <v>1</v>
      </c>
      <c r="L24" s="28"/>
    </row>
    <row r="25" spans="2:12" s="1" customFormat="1" ht="18" customHeight="1">
      <c r="B25" s="28"/>
      <c r="E25" s="21" t="s">
        <v>30</v>
      </c>
      <c r="I25" s="23" t="s">
        <v>26</v>
      </c>
      <c r="J25" s="21" t="s">
        <v>1</v>
      </c>
      <c r="L25" s="28"/>
    </row>
    <row r="26" spans="2:12" s="1" customFormat="1" ht="6.9" customHeight="1">
      <c r="B26" s="28"/>
      <c r="L26" s="28"/>
    </row>
    <row r="27" spans="2:12" s="1" customFormat="1" ht="12" customHeight="1">
      <c r="B27" s="28"/>
      <c r="D27" s="23" t="s">
        <v>32</v>
      </c>
      <c r="I27" s="23" t="s">
        <v>24</v>
      </c>
      <c r="J27" s="21" t="s">
        <v>1</v>
      </c>
      <c r="L27" s="28"/>
    </row>
    <row r="28" spans="2:12" s="1" customFormat="1" ht="18" customHeight="1">
      <c r="B28" s="28"/>
      <c r="E28" s="21" t="s">
        <v>30</v>
      </c>
      <c r="I28" s="23" t="s">
        <v>26</v>
      </c>
      <c r="J28" s="21" t="s">
        <v>1</v>
      </c>
      <c r="L28" s="28"/>
    </row>
    <row r="29" spans="2:12" s="1" customFormat="1" ht="6.9" customHeight="1">
      <c r="B29" s="28"/>
      <c r="L29" s="28"/>
    </row>
    <row r="30" spans="2:12" s="1" customFormat="1" ht="12" customHeight="1">
      <c r="B30" s="28"/>
      <c r="D30" s="23" t="s">
        <v>33</v>
      </c>
      <c r="L30" s="28"/>
    </row>
    <row r="31" spans="2:12" s="7" customFormat="1" ht="16.5" customHeight="1">
      <c r="B31" s="93"/>
      <c r="E31" s="187" t="s">
        <v>1</v>
      </c>
      <c r="F31" s="187"/>
      <c r="G31" s="187"/>
      <c r="H31" s="187"/>
      <c r="L31" s="93"/>
    </row>
    <row r="32" spans="2:12" s="1" customFormat="1" ht="6.9" customHeight="1">
      <c r="B32" s="28"/>
      <c r="L32" s="28"/>
    </row>
    <row r="33" spans="2:12" s="1" customFormat="1" ht="6.9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35" customHeight="1">
      <c r="B34" s="28"/>
      <c r="D34" s="94" t="s">
        <v>35</v>
      </c>
      <c r="J34" s="65">
        <f>ROUND(J131, 2)</f>
        <v>0</v>
      </c>
      <c r="L34" s="28"/>
    </row>
    <row r="35" spans="2:12" s="1" customFormat="1" ht="6.9" customHeight="1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4" customHeight="1">
      <c r="B36" s="28"/>
      <c r="F36" s="31" t="s">
        <v>37</v>
      </c>
      <c r="I36" s="31" t="s">
        <v>36</v>
      </c>
      <c r="J36" s="31" t="s">
        <v>38</v>
      </c>
      <c r="L36" s="28"/>
    </row>
    <row r="37" spans="2:12" s="1" customFormat="1" ht="14.4" customHeight="1">
      <c r="B37" s="28"/>
      <c r="D37" s="54" t="s">
        <v>39</v>
      </c>
      <c r="E37" s="33" t="s">
        <v>40</v>
      </c>
      <c r="F37" s="95">
        <f>ROUND((SUM(BE131:BE203)),  2)</f>
        <v>0</v>
      </c>
      <c r="G37" s="96"/>
      <c r="H37" s="96"/>
      <c r="I37" s="97">
        <v>0.2</v>
      </c>
      <c r="J37" s="95">
        <f>ROUND(((SUM(BE131:BE203))*I37),  2)</f>
        <v>0</v>
      </c>
      <c r="L37" s="28"/>
    </row>
    <row r="38" spans="2:12" s="1" customFormat="1" ht="14.4" customHeight="1">
      <c r="B38" s="28"/>
      <c r="E38" s="33" t="s">
        <v>41</v>
      </c>
      <c r="F38" s="95">
        <f>ROUND((SUM(BF131:BF203)),  2)</f>
        <v>0</v>
      </c>
      <c r="G38" s="96"/>
      <c r="H38" s="96"/>
      <c r="I38" s="97">
        <v>0.2</v>
      </c>
      <c r="J38" s="95">
        <f>ROUND(((SUM(BF131:BF203))*I38),  2)</f>
        <v>0</v>
      </c>
      <c r="L38" s="28"/>
    </row>
    <row r="39" spans="2:12" s="1" customFormat="1" ht="14.4" hidden="1" customHeight="1">
      <c r="B39" s="28"/>
      <c r="E39" s="23" t="s">
        <v>42</v>
      </c>
      <c r="F39" s="84">
        <f>ROUND((SUM(BG131:BG203)),  2)</f>
        <v>0</v>
      </c>
      <c r="I39" s="98">
        <v>0.2</v>
      </c>
      <c r="J39" s="84">
        <f>0</f>
        <v>0</v>
      </c>
      <c r="L39" s="28"/>
    </row>
    <row r="40" spans="2:12" s="1" customFormat="1" ht="14.4" hidden="1" customHeight="1">
      <c r="B40" s="28"/>
      <c r="E40" s="23" t="s">
        <v>43</v>
      </c>
      <c r="F40" s="84">
        <f>ROUND((SUM(BH131:BH203)),  2)</f>
        <v>0</v>
      </c>
      <c r="I40" s="98">
        <v>0.2</v>
      </c>
      <c r="J40" s="84">
        <f>0</f>
        <v>0</v>
      </c>
      <c r="L40" s="28"/>
    </row>
    <row r="41" spans="2:12" s="1" customFormat="1" ht="14.4" hidden="1" customHeight="1">
      <c r="B41" s="28"/>
      <c r="E41" s="33" t="s">
        <v>44</v>
      </c>
      <c r="F41" s="95">
        <f>ROUND((SUM(BI131:BI203)),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6.9" customHeight="1">
      <c r="B42" s="28"/>
      <c r="L42" s="28"/>
    </row>
    <row r="43" spans="2:12" s="1" customFormat="1" ht="25.35" customHeight="1">
      <c r="B43" s="28"/>
      <c r="C43" s="99"/>
      <c r="D43" s="100" t="s">
        <v>45</v>
      </c>
      <c r="E43" s="56"/>
      <c r="F43" s="56"/>
      <c r="G43" s="101" t="s">
        <v>46</v>
      </c>
      <c r="H43" s="102" t="s">
        <v>47</v>
      </c>
      <c r="I43" s="56"/>
      <c r="J43" s="103">
        <f>SUM(J34:J41)</f>
        <v>0</v>
      </c>
      <c r="K43" s="104"/>
      <c r="L43" s="28"/>
    </row>
    <row r="44" spans="2:12" s="1" customFormat="1" ht="14.4" customHeight="1">
      <c r="B44" s="28"/>
      <c r="L44" s="28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ht="10.199999999999999">
      <c r="B51" s="16"/>
      <c r="L51" s="16"/>
    </row>
    <row r="52" spans="2:12" ht="10.199999999999999">
      <c r="B52" s="16"/>
      <c r="L52" s="16"/>
    </row>
    <row r="53" spans="2:12" ht="10.199999999999999">
      <c r="B53" s="16"/>
      <c r="L53" s="16"/>
    </row>
    <row r="54" spans="2:12" ht="10.199999999999999">
      <c r="B54" s="16"/>
      <c r="L54" s="16"/>
    </row>
    <row r="55" spans="2:12" ht="10.199999999999999">
      <c r="B55" s="16"/>
      <c r="L55" s="16"/>
    </row>
    <row r="56" spans="2:12" ht="10.199999999999999">
      <c r="B56" s="16"/>
      <c r="L56" s="16"/>
    </row>
    <row r="57" spans="2:12" ht="10.199999999999999">
      <c r="B57" s="16"/>
      <c r="L57" s="16"/>
    </row>
    <row r="58" spans="2:12" ht="10.199999999999999">
      <c r="B58" s="16"/>
      <c r="L58" s="16"/>
    </row>
    <row r="59" spans="2:12" ht="10.199999999999999">
      <c r="B59" s="16"/>
      <c r="L59" s="16"/>
    </row>
    <row r="60" spans="2:12" ht="10.199999999999999">
      <c r="B60" s="16"/>
      <c r="L60" s="16"/>
    </row>
    <row r="61" spans="2:12" s="1" customFormat="1" ht="13.2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ht="10.199999999999999">
      <c r="B62" s="16"/>
      <c r="L62" s="16"/>
    </row>
    <row r="63" spans="2:12" ht="10.199999999999999">
      <c r="B63" s="16"/>
      <c r="L63" s="16"/>
    </row>
    <row r="64" spans="2:12" ht="10.199999999999999">
      <c r="B64" s="16"/>
      <c r="L64" s="16"/>
    </row>
    <row r="65" spans="2:12" s="1" customFormat="1" ht="13.2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ht="10.199999999999999">
      <c r="B66" s="16"/>
      <c r="L66" s="16"/>
    </row>
    <row r="67" spans="2:12" ht="10.199999999999999">
      <c r="B67" s="16"/>
      <c r="L67" s="16"/>
    </row>
    <row r="68" spans="2:12" ht="10.199999999999999">
      <c r="B68" s="16"/>
      <c r="L68" s="16"/>
    </row>
    <row r="69" spans="2:12" ht="10.199999999999999">
      <c r="B69" s="16"/>
      <c r="L69" s="16"/>
    </row>
    <row r="70" spans="2:12" ht="10.199999999999999">
      <c r="B70" s="16"/>
      <c r="L70" s="16"/>
    </row>
    <row r="71" spans="2:12" ht="10.199999999999999">
      <c r="B71" s="16"/>
      <c r="L71" s="16"/>
    </row>
    <row r="72" spans="2:12" ht="10.199999999999999">
      <c r="B72" s="16"/>
      <c r="L72" s="16"/>
    </row>
    <row r="73" spans="2:12" ht="10.199999999999999">
      <c r="B73" s="16"/>
      <c r="L73" s="16"/>
    </row>
    <row r="74" spans="2:12" ht="10.199999999999999">
      <c r="B74" s="16"/>
      <c r="L74" s="16"/>
    </row>
    <row r="75" spans="2:12" ht="10.199999999999999">
      <c r="B75" s="16"/>
      <c r="L75" s="16"/>
    </row>
    <row r="76" spans="2:12" s="1" customFormat="1" ht="13.2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" customHeight="1">
      <c r="B82" s="28"/>
      <c r="C82" s="17" t="s">
        <v>293</v>
      </c>
      <c r="L82" s="28"/>
    </row>
    <row r="83" spans="2:12" s="1" customFormat="1" ht="6.9" customHeight="1">
      <c r="B83" s="28"/>
      <c r="L83" s="28"/>
    </row>
    <row r="84" spans="2:12" s="1" customFormat="1" ht="12" customHeight="1">
      <c r="B84" s="28"/>
      <c r="C84" s="23" t="s">
        <v>15</v>
      </c>
      <c r="L84" s="28"/>
    </row>
    <row r="85" spans="2:12" s="1" customFormat="1" ht="16.5" customHeight="1">
      <c r="B85" s="28"/>
      <c r="E85" s="226" t="str">
        <f>E7</f>
        <v>Archeoskanzen Bojná</v>
      </c>
      <c r="F85" s="227"/>
      <c r="G85" s="227"/>
      <c r="H85" s="227"/>
      <c r="L85" s="28"/>
    </row>
    <row r="86" spans="2:12" ht="12" customHeight="1">
      <c r="B86" s="16"/>
      <c r="C86" s="23" t="s">
        <v>287</v>
      </c>
      <c r="L86" s="16"/>
    </row>
    <row r="87" spans="2:12" ht="16.5" customHeight="1">
      <c r="B87" s="16"/>
      <c r="E87" s="226" t="s">
        <v>4177</v>
      </c>
      <c r="F87" s="183"/>
      <c r="G87" s="183"/>
      <c r="H87" s="183"/>
      <c r="L87" s="16"/>
    </row>
    <row r="88" spans="2:12" ht="12" customHeight="1">
      <c r="B88" s="16"/>
      <c r="C88" s="23" t="s">
        <v>289</v>
      </c>
      <c r="L88" s="16"/>
    </row>
    <row r="89" spans="2:12" s="1" customFormat="1" ht="16.5" customHeight="1">
      <c r="B89" s="28"/>
      <c r="E89" s="221" t="s">
        <v>4178</v>
      </c>
      <c r="F89" s="228"/>
      <c r="G89" s="228"/>
      <c r="H89" s="228"/>
      <c r="L89" s="28"/>
    </row>
    <row r="90" spans="2:12" s="1" customFormat="1" ht="12" customHeight="1">
      <c r="B90" s="28"/>
      <c r="C90" s="23" t="s">
        <v>291</v>
      </c>
      <c r="L90" s="28"/>
    </row>
    <row r="91" spans="2:12" s="1" customFormat="1" ht="16.5" customHeight="1">
      <c r="B91" s="28"/>
      <c r="E91" s="208" t="str">
        <f>E13</f>
        <v>SO-5.1.1_UK - Vykurovanie</v>
      </c>
      <c r="F91" s="228"/>
      <c r="G91" s="228"/>
      <c r="H91" s="228"/>
      <c r="L91" s="28"/>
    </row>
    <row r="92" spans="2:12" s="1" customFormat="1" ht="6.9" customHeight="1">
      <c r="B92" s="28"/>
      <c r="L92" s="28"/>
    </row>
    <row r="93" spans="2:12" s="1" customFormat="1" ht="12" customHeight="1">
      <c r="B93" s="28"/>
      <c r="C93" s="23" t="s">
        <v>19</v>
      </c>
      <c r="F93" s="21" t="str">
        <f>F16</f>
        <v>okrajová časť obce Bojná</v>
      </c>
      <c r="I93" s="23" t="s">
        <v>21</v>
      </c>
      <c r="J93" s="51" t="str">
        <f>IF(J16="","",J16)</f>
        <v>19. 6. 2024</v>
      </c>
      <c r="L93" s="28"/>
    </row>
    <row r="94" spans="2:12" s="1" customFormat="1" ht="6.9" customHeight="1">
      <c r="B94" s="28"/>
      <c r="L94" s="28"/>
    </row>
    <row r="95" spans="2:12" s="1" customFormat="1" ht="40.049999999999997" customHeight="1">
      <c r="B95" s="28"/>
      <c r="C95" s="23" t="s">
        <v>23</v>
      </c>
      <c r="F95" s="21" t="str">
        <f>E19</f>
        <v>Obec Bojná, 201 Bojná, 956 01 Bojná</v>
      </c>
      <c r="I95" s="23" t="s">
        <v>29</v>
      </c>
      <c r="J95" s="26" t="str">
        <f>E25</f>
        <v>Projekt design s.r.o., Brezová 89/1B, Tovarníky</v>
      </c>
      <c r="L95" s="28"/>
    </row>
    <row r="96" spans="2:12" s="1" customFormat="1" ht="40.049999999999997" customHeight="1">
      <c r="B96" s="28"/>
      <c r="C96" s="23" t="s">
        <v>27</v>
      </c>
      <c r="F96" s="21" t="str">
        <f>IF(E22="","",E22)</f>
        <v>Vyplň údaj</v>
      </c>
      <c r="I96" s="23" t="s">
        <v>32</v>
      </c>
      <c r="J96" s="26" t="str">
        <f>E28</f>
        <v>Projekt design s.r.o., Brezová 89/1B, Tovarníky</v>
      </c>
      <c r="L96" s="28"/>
    </row>
    <row r="97" spans="2:47" s="1" customFormat="1" ht="10.35" customHeight="1">
      <c r="B97" s="28"/>
      <c r="L97" s="28"/>
    </row>
    <row r="98" spans="2:47" s="1" customFormat="1" ht="29.25" customHeight="1">
      <c r="B98" s="28"/>
      <c r="C98" s="107" t="s">
        <v>294</v>
      </c>
      <c r="D98" s="99"/>
      <c r="E98" s="99"/>
      <c r="F98" s="99"/>
      <c r="G98" s="99"/>
      <c r="H98" s="99"/>
      <c r="I98" s="99"/>
      <c r="J98" s="108" t="s">
        <v>295</v>
      </c>
      <c r="K98" s="99"/>
      <c r="L98" s="28"/>
    </row>
    <row r="99" spans="2:47" s="1" customFormat="1" ht="10.35" customHeight="1">
      <c r="B99" s="28"/>
      <c r="L99" s="28"/>
    </row>
    <row r="100" spans="2:47" s="1" customFormat="1" ht="22.8" customHeight="1">
      <c r="B100" s="28"/>
      <c r="C100" s="109" t="s">
        <v>296</v>
      </c>
      <c r="J100" s="65">
        <f>J131</f>
        <v>0</v>
      </c>
      <c r="L100" s="28"/>
      <c r="AU100" s="13" t="s">
        <v>297</v>
      </c>
    </row>
    <row r="101" spans="2:47" s="8" customFormat="1" ht="24.9" customHeight="1">
      <c r="B101" s="110"/>
      <c r="D101" s="111" t="s">
        <v>2316</v>
      </c>
      <c r="E101" s="112"/>
      <c r="F101" s="112"/>
      <c r="G101" s="112"/>
      <c r="H101" s="112"/>
      <c r="I101" s="112"/>
      <c r="J101" s="113">
        <f>J132</f>
        <v>0</v>
      </c>
      <c r="L101" s="110"/>
    </row>
    <row r="102" spans="2:47" s="9" customFormat="1" ht="19.95" customHeight="1">
      <c r="B102" s="114"/>
      <c r="D102" s="115" t="s">
        <v>2317</v>
      </c>
      <c r="E102" s="116"/>
      <c r="F102" s="116"/>
      <c r="G102" s="116"/>
      <c r="H102" s="116"/>
      <c r="I102" s="116"/>
      <c r="J102" s="117">
        <f>J133</f>
        <v>0</v>
      </c>
      <c r="L102" s="114"/>
    </row>
    <row r="103" spans="2:47" s="9" customFormat="1" ht="19.95" customHeight="1">
      <c r="B103" s="114"/>
      <c r="D103" s="115" t="s">
        <v>4893</v>
      </c>
      <c r="E103" s="116"/>
      <c r="F103" s="116"/>
      <c r="G103" s="116"/>
      <c r="H103" s="116"/>
      <c r="I103" s="116"/>
      <c r="J103" s="117">
        <f>J139</f>
        <v>0</v>
      </c>
      <c r="L103" s="114"/>
    </row>
    <row r="104" spans="2:47" s="9" customFormat="1" ht="19.95" customHeight="1">
      <c r="B104" s="114"/>
      <c r="D104" s="115" t="s">
        <v>4894</v>
      </c>
      <c r="E104" s="116"/>
      <c r="F104" s="116"/>
      <c r="G104" s="116"/>
      <c r="H104" s="116"/>
      <c r="I104" s="116"/>
      <c r="J104" s="117">
        <f>J155</f>
        <v>0</v>
      </c>
      <c r="L104" s="114"/>
    </row>
    <row r="105" spans="2:47" s="9" customFormat="1" ht="19.95" customHeight="1">
      <c r="B105" s="114"/>
      <c r="D105" s="115" t="s">
        <v>4895</v>
      </c>
      <c r="E105" s="116"/>
      <c r="F105" s="116"/>
      <c r="G105" s="116"/>
      <c r="H105" s="116"/>
      <c r="I105" s="116"/>
      <c r="J105" s="117">
        <f>J165</f>
        <v>0</v>
      </c>
      <c r="L105" s="114"/>
    </row>
    <row r="106" spans="2:47" s="9" customFormat="1" ht="19.95" customHeight="1">
      <c r="B106" s="114"/>
      <c r="D106" s="115" t="s">
        <v>4896</v>
      </c>
      <c r="E106" s="116"/>
      <c r="F106" s="116"/>
      <c r="G106" s="116"/>
      <c r="H106" s="116"/>
      <c r="I106" s="116"/>
      <c r="J106" s="117">
        <f>J190</f>
        <v>0</v>
      </c>
      <c r="L106" s="114"/>
    </row>
    <row r="107" spans="2:47" s="8" customFormat="1" ht="24.9" customHeight="1">
      <c r="B107" s="110"/>
      <c r="D107" s="111" t="s">
        <v>689</v>
      </c>
      <c r="E107" s="112"/>
      <c r="F107" s="112"/>
      <c r="G107" s="112"/>
      <c r="H107" s="112"/>
      <c r="I107" s="112"/>
      <c r="J107" s="113">
        <f>J200</f>
        <v>0</v>
      </c>
      <c r="L107" s="110"/>
    </row>
    <row r="108" spans="2:47" s="1" customFormat="1" ht="21.75" customHeight="1">
      <c r="B108" s="28"/>
      <c r="L108" s="28"/>
    </row>
    <row r="109" spans="2:47" s="1" customFormat="1" ht="6.9" customHeight="1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28"/>
    </row>
    <row r="113" spans="2:12" s="1" customFormat="1" ht="6.9" customHeight="1">
      <c r="B113" s="45"/>
      <c r="C113" s="46"/>
      <c r="D113" s="46"/>
      <c r="E113" s="46"/>
      <c r="F113" s="46"/>
      <c r="G113" s="46"/>
      <c r="H113" s="46"/>
      <c r="I113" s="46"/>
      <c r="J113" s="46"/>
      <c r="K113" s="46"/>
      <c r="L113" s="28"/>
    </row>
    <row r="114" spans="2:12" s="1" customFormat="1" ht="24.9" customHeight="1">
      <c r="B114" s="28"/>
      <c r="C114" s="17" t="s">
        <v>303</v>
      </c>
      <c r="L114" s="28"/>
    </row>
    <row r="115" spans="2:12" s="1" customFormat="1" ht="6.9" customHeight="1">
      <c r="B115" s="28"/>
      <c r="L115" s="28"/>
    </row>
    <row r="116" spans="2:12" s="1" customFormat="1" ht="12" customHeight="1">
      <c r="B116" s="28"/>
      <c r="C116" s="23" t="s">
        <v>15</v>
      </c>
      <c r="L116" s="28"/>
    </row>
    <row r="117" spans="2:12" s="1" customFormat="1" ht="16.5" customHeight="1">
      <c r="B117" s="28"/>
      <c r="E117" s="226" t="str">
        <f>E7</f>
        <v>Archeoskanzen Bojná</v>
      </c>
      <c r="F117" s="227"/>
      <c r="G117" s="227"/>
      <c r="H117" s="227"/>
      <c r="L117" s="28"/>
    </row>
    <row r="118" spans="2:12" ht="12" customHeight="1">
      <c r="B118" s="16"/>
      <c r="C118" s="23" t="s">
        <v>287</v>
      </c>
      <c r="L118" s="16"/>
    </row>
    <row r="119" spans="2:12" ht="16.5" customHeight="1">
      <c r="B119" s="16"/>
      <c r="E119" s="226" t="s">
        <v>4177</v>
      </c>
      <c r="F119" s="183"/>
      <c r="G119" s="183"/>
      <c r="H119" s="183"/>
      <c r="L119" s="16"/>
    </row>
    <row r="120" spans="2:12" ht="12" customHeight="1">
      <c r="B120" s="16"/>
      <c r="C120" s="23" t="s">
        <v>289</v>
      </c>
      <c r="L120" s="16"/>
    </row>
    <row r="121" spans="2:12" s="1" customFormat="1" ht="16.5" customHeight="1">
      <c r="B121" s="28"/>
      <c r="E121" s="221" t="s">
        <v>4178</v>
      </c>
      <c r="F121" s="228"/>
      <c r="G121" s="228"/>
      <c r="H121" s="228"/>
      <c r="L121" s="28"/>
    </row>
    <row r="122" spans="2:12" s="1" customFormat="1" ht="12" customHeight="1">
      <c r="B122" s="28"/>
      <c r="C122" s="23" t="s">
        <v>291</v>
      </c>
      <c r="L122" s="28"/>
    </row>
    <row r="123" spans="2:12" s="1" customFormat="1" ht="16.5" customHeight="1">
      <c r="B123" s="28"/>
      <c r="E123" s="208" t="str">
        <f>E13</f>
        <v>SO-5.1.1_UK - Vykurovanie</v>
      </c>
      <c r="F123" s="228"/>
      <c r="G123" s="228"/>
      <c r="H123" s="228"/>
      <c r="L123" s="28"/>
    </row>
    <row r="124" spans="2:12" s="1" customFormat="1" ht="6.9" customHeight="1">
      <c r="B124" s="28"/>
      <c r="L124" s="28"/>
    </row>
    <row r="125" spans="2:12" s="1" customFormat="1" ht="12" customHeight="1">
      <c r="B125" s="28"/>
      <c r="C125" s="23" t="s">
        <v>19</v>
      </c>
      <c r="F125" s="21" t="str">
        <f>F16</f>
        <v>okrajová časť obce Bojná</v>
      </c>
      <c r="I125" s="23" t="s">
        <v>21</v>
      </c>
      <c r="J125" s="51" t="str">
        <f>IF(J16="","",J16)</f>
        <v>19. 6. 2024</v>
      </c>
      <c r="L125" s="28"/>
    </row>
    <row r="126" spans="2:12" s="1" customFormat="1" ht="6.9" customHeight="1">
      <c r="B126" s="28"/>
      <c r="L126" s="28"/>
    </row>
    <row r="127" spans="2:12" s="1" customFormat="1" ht="40.049999999999997" customHeight="1">
      <c r="B127" s="28"/>
      <c r="C127" s="23" t="s">
        <v>23</v>
      </c>
      <c r="F127" s="21" t="str">
        <f>E19</f>
        <v>Obec Bojná, 201 Bojná, 956 01 Bojná</v>
      </c>
      <c r="I127" s="23" t="s">
        <v>29</v>
      </c>
      <c r="J127" s="26" t="str">
        <f>E25</f>
        <v>Projekt design s.r.o., Brezová 89/1B, Tovarníky</v>
      </c>
      <c r="L127" s="28"/>
    </row>
    <row r="128" spans="2:12" s="1" customFormat="1" ht="40.049999999999997" customHeight="1">
      <c r="B128" s="28"/>
      <c r="C128" s="23" t="s">
        <v>27</v>
      </c>
      <c r="F128" s="21" t="str">
        <f>IF(E22="","",E22)</f>
        <v>Vyplň údaj</v>
      </c>
      <c r="I128" s="23" t="s">
        <v>32</v>
      </c>
      <c r="J128" s="26" t="str">
        <f>E28</f>
        <v>Projekt design s.r.o., Brezová 89/1B, Tovarníky</v>
      </c>
      <c r="L128" s="28"/>
    </row>
    <row r="129" spans="2:65" s="1" customFormat="1" ht="10.35" customHeight="1">
      <c r="B129" s="28"/>
      <c r="L129" s="28"/>
    </row>
    <row r="130" spans="2:65" s="10" customFormat="1" ht="29.25" customHeight="1">
      <c r="B130" s="118"/>
      <c r="C130" s="119" t="s">
        <v>304</v>
      </c>
      <c r="D130" s="120" t="s">
        <v>60</v>
      </c>
      <c r="E130" s="120" t="s">
        <v>56</v>
      </c>
      <c r="F130" s="120" t="s">
        <v>7531</v>
      </c>
      <c r="G130" s="120" t="s">
        <v>305</v>
      </c>
      <c r="H130" s="120" t="s">
        <v>306</v>
      </c>
      <c r="I130" s="120" t="s">
        <v>307</v>
      </c>
      <c r="J130" s="121" t="s">
        <v>295</v>
      </c>
      <c r="K130" s="122" t="s">
        <v>308</v>
      </c>
      <c r="L130" s="118"/>
      <c r="M130" s="58" t="s">
        <v>1</v>
      </c>
      <c r="N130" s="59" t="s">
        <v>39</v>
      </c>
      <c r="O130" s="59" t="s">
        <v>309</v>
      </c>
      <c r="P130" s="59" t="s">
        <v>310</v>
      </c>
      <c r="Q130" s="59" t="s">
        <v>311</v>
      </c>
      <c r="R130" s="59" t="s">
        <v>312</v>
      </c>
      <c r="S130" s="59" t="s">
        <v>313</v>
      </c>
      <c r="T130" s="60" t="s">
        <v>314</v>
      </c>
    </row>
    <row r="131" spans="2:65" s="1" customFormat="1" ht="22.8" customHeight="1">
      <c r="B131" s="28"/>
      <c r="C131" s="63" t="s">
        <v>296</v>
      </c>
      <c r="J131" s="123">
        <f>BK131</f>
        <v>0</v>
      </c>
      <c r="L131" s="28"/>
      <c r="M131" s="61"/>
      <c r="N131" s="52"/>
      <c r="O131" s="52"/>
      <c r="P131" s="124">
        <f>P132+P200</f>
        <v>0</v>
      </c>
      <c r="Q131" s="52"/>
      <c r="R131" s="124">
        <f>R132+R200</f>
        <v>2.1641743777999998</v>
      </c>
      <c r="S131" s="52"/>
      <c r="T131" s="125">
        <f>T132+T200</f>
        <v>0</v>
      </c>
      <c r="AT131" s="13" t="s">
        <v>74</v>
      </c>
      <c r="AU131" s="13" t="s">
        <v>297</v>
      </c>
      <c r="BK131" s="126">
        <f>BK132+BK200</f>
        <v>0</v>
      </c>
    </row>
    <row r="132" spans="2:65" s="11" customFormat="1" ht="25.95" customHeight="1">
      <c r="B132" s="127"/>
      <c r="D132" s="128" t="s">
        <v>74</v>
      </c>
      <c r="E132" s="129" t="s">
        <v>2372</v>
      </c>
      <c r="F132" s="129" t="s">
        <v>2373</v>
      </c>
      <c r="I132" s="130"/>
      <c r="J132" s="131">
        <f>BK132</f>
        <v>0</v>
      </c>
      <c r="L132" s="127"/>
      <c r="M132" s="132"/>
      <c r="P132" s="133">
        <f>P133+P139+P155+P165+P190</f>
        <v>0</v>
      </c>
      <c r="R132" s="133">
        <f>R133+R139+R155+R165+R190</f>
        <v>2.1641743777999998</v>
      </c>
      <c r="T132" s="134">
        <f>T133+T139+T155+T165+T190</f>
        <v>0</v>
      </c>
      <c r="AR132" s="128" t="s">
        <v>87</v>
      </c>
      <c r="AT132" s="135" t="s">
        <v>74</v>
      </c>
      <c r="AU132" s="135" t="s">
        <v>75</v>
      </c>
      <c r="AY132" s="128" t="s">
        <v>317</v>
      </c>
      <c r="BK132" s="136">
        <f>BK133+BK139+BK155+BK165+BK190</f>
        <v>0</v>
      </c>
    </row>
    <row r="133" spans="2:65" s="11" customFormat="1" ht="22.8" customHeight="1">
      <c r="B133" s="127"/>
      <c r="D133" s="128" t="s">
        <v>74</v>
      </c>
      <c r="E133" s="137" t="s">
        <v>1765</v>
      </c>
      <c r="F133" s="137" t="s">
        <v>2374</v>
      </c>
      <c r="I133" s="130"/>
      <c r="J133" s="138">
        <f>BK133</f>
        <v>0</v>
      </c>
      <c r="L133" s="127"/>
      <c r="M133" s="132"/>
      <c r="P133" s="133">
        <f>SUM(P134:P138)</f>
        <v>0</v>
      </c>
      <c r="R133" s="133">
        <f>SUM(R134:R138)</f>
        <v>1.0704035000000001E-2</v>
      </c>
      <c r="T133" s="134">
        <f>SUM(T134:T138)</f>
        <v>0</v>
      </c>
      <c r="AR133" s="128" t="s">
        <v>87</v>
      </c>
      <c r="AT133" s="135" t="s">
        <v>74</v>
      </c>
      <c r="AU133" s="135" t="s">
        <v>82</v>
      </c>
      <c r="AY133" s="128" t="s">
        <v>317</v>
      </c>
      <c r="BK133" s="136">
        <f>SUM(BK134:BK138)</f>
        <v>0</v>
      </c>
    </row>
    <row r="134" spans="2:65" s="1" customFormat="1" ht="21.75" customHeight="1">
      <c r="B134" s="139"/>
      <c r="C134" s="140" t="s">
        <v>82</v>
      </c>
      <c r="D134" s="140" t="s">
        <v>319</v>
      </c>
      <c r="E134" s="141" t="s">
        <v>4897</v>
      </c>
      <c r="F134" s="142" t="s">
        <v>2398</v>
      </c>
      <c r="G134" s="143" t="s">
        <v>452</v>
      </c>
      <c r="H134" s="144">
        <v>80.325000000000003</v>
      </c>
      <c r="I134" s="145"/>
      <c r="J134" s="146">
        <f>ROUND(I134*H134,2)</f>
        <v>0</v>
      </c>
      <c r="K134" s="147"/>
      <c r="L134" s="28"/>
      <c r="M134" s="148" t="s">
        <v>1</v>
      </c>
      <c r="N134" s="149" t="s">
        <v>41</v>
      </c>
      <c r="P134" s="150">
        <f>O134*H134</f>
        <v>0</v>
      </c>
      <c r="Q134" s="150">
        <v>3.3000000000000003E-5</v>
      </c>
      <c r="R134" s="150">
        <f>Q134*H134</f>
        <v>2.6507250000000005E-3</v>
      </c>
      <c r="S134" s="150">
        <v>0</v>
      </c>
      <c r="T134" s="151">
        <f>S134*H134</f>
        <v>0</v>
      </c>
      <c r="AR134" s="152" t="s">
        <v>259</v>
      </c>
      <c r="AT134" s="152" t="s">
        <v>319</v>
      </c>
      <c r="AU134" s="152" t="s">
        <v>87</v>
      </c>
      <c r="AY134" s="13" t="s">
        <v>317</v>
      </c>
      <c r="BE134" s="153">
        <f>IF(N134="základná",J134,0)</f>
        <v>0</v>
      </c>
      <c r="BF134" s="153">
        <f>IF(N134="znížená",J134,0)</f>
        <v>0</v>
      </c>
      <c r="BG134" s="153">
        <f>IF(N134="zákl. prenesená",J134,0)</f>
        <v>0</v>
      </c>
      <c r="BH134" s="153">
        <f>IF(N134="zníž. prenesená",J134,0)</f>
        <v>0</v>
      </c>
      <c r="BI134" s="153">
        <f>IF(N134="nulová",J134,0)</f>
        <v>0</v>
      </c>
      <c r="BJ134" s="13" t="s">
        <v>87</v>
      </c>
      <c r="BK134" s="153">
        <f>ROUND(I134*H134,2)</f>
        <v>0</v>
      </c>
      <c r="BL134" s="13" t="s">
        <v>259</v>
      </c>
      <c r="BM134" s="152" t="s">
        <v>4898</v>
      </c>
    </row>
    <row r="135" spans="2:65" s="1" customFormat="1" ht="33" customHeight="1">
      <c r="B135" s="139"/>
      <c r="C135" s="154" t="s">
        <v>87</v>
      </c>
      <c r="D135" s="154" t="s">
        <v>353</v>
      </c>
      <c r="E135" s="155" t="s">
        <v>2403</v>
      </c>
      <c r="F135" s="156" t="s">
        <v>2404</v>
      </c>
      <c r="G135" s="157" t="s">
        <v>452</v>
      </c>
      <c r="H135" s="158">
        <v>81.932000000000002</v>
      </c>
      <c r="I135" s="159"/>
      <c r="J135" s="160">
        <f>ROUND(I135*H135,2)</f>
        <v>0</v>
      </c>
      <c r="K135" s="161"/>
      <c r="L135" s="162"/>
      <c r="M135" s="163" t="s">
        <v>1</v>
      </c>
      <c r="N135" s="164" t="s">
        <v>41</v>
      </c>
      <c r="P135" s="150">
        <f>O135*H135</f>
        <v>0</v>
      </c>
      <c r="Q135" s="150">
        <v>4.0000000000000003E-5</v>
      </c>
      <c r="R135" s="150">
        <f>Q135*H135</f>
        <v>3.2772800000000005E-3</v>
      </c>
      <c r="S135" s="150">
        <v>0</v>
      </c>
      <c r="T135" s="151">
        <f>S135*H135</f>
        <v>0</v>
      </c>
      <c r="AR135" s="152" t="s">
        <v>271</v>
      </c>
      <c r="AT135" s="152" t="s">
        <v>353</v>
      </c>
      <c r="AU135" s="152" t="s">
        <v>87</v>
      </c>
      <c r="AY135" s="13" t="s">
        <v>317</v>
      </c>
      <c r="BE135" s="153">
        <f>IF(N135="základná",J135,0)</f>
        <v>0</v>
      </c>
      <c r="BF135" s="153">
        <f>IF(N135="znížená",J135,0)</f>
        <v>0</v>
      </c>
      <c r="BG135" s="153">
        <f>IF(N135="zákl. prenesená",J135,0)</f>
        <v>0</v>
      </c>
      <c r="BH135" s="153">
        <f>IF(N135="zníž. prenesená",J135,0)</f>
        <v>0</v>
      </c>
      <c r="BI135" s="153">
        <f>IF(N135="nulová",J135,0)</f>
        <v>0</v>
      </c>
      <c r="BJ135" s="13" t="s">
        <v>87</v>
      </c>
      <c r="BK135" s="153">
        <f>ROUND(I135*H135,2)</f>
        <v>0</v>
      </c>
      <c r="BL135" s="13" t="s">
        <v>259</v>
      </c>
      <c r="BM135" s="152" t="s">
        <v>4899</v>
      </c>
    </row>
    <row r="136" spans="2:65" s="1" customFormat="1" ht="21.75" customHeight="1">
      <c r="B136" s="139"/>
      <c r="C136" s="140" t="s">
        <v>92</v>
      </c>
      <c r="D136" s="140" t="s">
        <v>319</v>
      </c>
      <c r="E136" s="141" t="s">
        <v>4900</v>
      </c>
      <c r="F136" s="142" t="s">
        <v>4901</v>
      </c>
      <c r="G136" s="143" t="s">
        <v>452</v>
      </c>
      <c r="H136" s="144">
        <v>22.05</v>
      </c>
      <c r="I136" s="145"/>
      <c r="J136" s="146">
        <f>ROUND(I136*H136,2)</f>
        <v>0</v>
      </c>
      <c r="K136" s="147"/>
      <c r="L136" s="28"/>
      <c r="M136" s="148" t="s">
        <v>1</v>
      </c>
      <c r="N136" s="149" t="s">
        <v>41</v>
      </c>
      <c r="P136" s="150">
        <f>O136*H136</f>
        <v>0</v>
      </c>
      <c r="Q136" s="150">
        <v>3.3000000000000003E-5</v>
      </c>
      <c r="R136" s="150">
        <f>Q136*H136</f>
        <v>7.2765000000000004E-4</v>
      </c>
      <c r="S136" s="150">
        <v>0</v>
      </c>
      <c r="T136" s="151">
        <f>S136*H136</f>
        <v>0</v>
      </c>
      <c r="AR136" s="152" t="s">
        <v>259</v>
      </c>
      <c r="AT136" s="152" t="s">
        <v>319</v>
      </c>
      <c r="AU136" s="152" t="s">
        <v>87</v>
      </c>
      <c r="AY136" s="13" t="s">
        <v>317</v>
      </c>
      <c r="BE136" s="153">
        <f>IF(N136="základná",J136,0)</f>
        <v>0</v>
      </c>
      <c r="BF136" s="153">
        <f>IF(N136="znížená",J136,0)</f>
        <v>0</v>
      </c>
      <c r="BG136" s="153">
        <f>IF(N136="zákl. prenesená",J136,0)</f>
        <v>0</v>
      </c>
      <c r="BH136" s="153">
        <f>IF(N136="zníž. prenesená",J136,0)</f>
        <v>0</v>
      </c>
      <c r="BI136" s="153">
        <f>IF(N136="nulová",J136,0)</f>
        <v>0</v>
      </c>
      <c r="BJ136" s="13" t="s">
        <v>87</v>
      </c>
      <c r="BK136" s="153">
        <f>ROUND(I136*H136,2)</f>
        <v>0</v>
      </c>
      <c r="BL136" s="13" t="s">
        <v>259</v>
      </c>
      <c r="BM136" s="152" t="s">
        <v>4902</v>
      </c>
    </row>
    <row r="137" spans="2:65" s="1" customFormat="1" ht="33" customHeight="1">
      <c r="B137" s="139"/>
      <c r="C137" s="154" t="s">
        <v>259</v>
      </c>
      <c r="D137" s="154" t="s">
        <v>353</v>
      </c>
      <c r="E137" s="155" t="s">
        <v>4903</v>
      </c>
      <c r="F137" s="156" t="s">
        <v>4904</v>
      </c>
      <c r="G137" s="157" t="s">
        <v>452</v>
      </c>
      <c r="H137" s="158">
        <v>22.491</v>
      </c>
      <c r="I137" s="159"/>
      <c r="J137" s="160">
        <f>ROUND(I137*H137,2)</f>
        <v>0</v>
      </c>
      <c r="K137" s="161"/>
      <c r="L137" s="162"/>
      <c r="M137" s="163" t="s">
        <v>1</v>
      </c>
      <c r="N137" s="164" t="s">
        <v>41</v>
      </c>
      <c r="P137" s="150">
        <f>O137*H137</f>
        <v>0</v>
      </c>
      <c r="Q137" s="150">
        <v>1.8000000000000001E-4</v>
      </c>
      <c r="R137" s="150">
        <f>Q137*H137</f>
        <v>4.0483799999999999E-3</v>
      </c>
      <c r="S137" s="150">
        <v>0</v>
      </c>
      <c r="T137" s="151">
        <f>S137*H137</f>
        <v>0</v>
      </c>
      <c r="AR137" s="152" t="s">
        <v>271</v>
      </c>
      <c r="AT137" s="152" t="s">
        <v>353</v>
      </c>
      <c r="AU137" s="152" t="s">
        <v>87</v>
      </c>
      <c r="AY137" s="13" t="s">
        <v>317</v>
      </c>
      <c r="BE137" s="153">
        <f>IF(N137="základná",J137,0)</f>
        <v>0</v>
      </c>
      <c r="BF137" s="153">
        <f>IF(N137="znížená",J137,0)</f>
        <v>0</v>
      </c>
      <c r="BG137" s="153">
        <f>IF(N137="zákl. prenesená",J137,0)</f>
        <v>0</v>
      </c>
      <c r="BH137" s="153">
        <f>IF(N137="zníž. prenesená",J137,0)</f>
        <v>0</v>
      </c>
      <c r="BI137" s="153">
        <f>IF(N137="nulová",J137,0)</f>
        <v>0</v>
      </c>
      <c r="BJ137" s="13" t="s">
        <v>87</v>
      </c>
      <c r="BK137" s="153">
        <f>ROUND(I137*H137,2)</f>
        <v>0</v>
      </c>
      <c r="BL137" s="13" t="s">
        <v>259</v>
      </c>
      <c r="BM137" s="152" t="s">
        <v>4905</v>
      </c>
    </row>
    <row r="138" spans="2:65" s="1" customFormat="1" ht="24.15" customHeight="1">
      <c r="B138" s="139"/>
      <c r="C138" s="140" t="s">
        <v>262</v>
      </c>
      <c r="D138" s="140" t="s">
        <v>319</v>
      </c>
      <c r="E138" s="141" t="s">
        <v>4906</v>
      </c>
      <c r="F138" s="142" t="s">
        <v>4907</v>
      </c>
      <c r="G138" s="143" t="s">
        <v>652</v>
      </c>
      <c r="H138" s="176"/>
      <c r="I138" s="145"/>
      <c r="J138" s="146">
        <f>ROUND(I138*H138,2)</f>
        <v>0</v>
      </c>
      <c r="K138" s="147"/>
      <c r="L138" s="28"/>
      <c r="M138" s="148" t="s">
        <v>1</v>
      </c>
      <c r="N138" s="149" t="s">
        <v>41</v>
      </c>
      <c r="P138" s="150">
        <f>O138*H138</f>
        <v>0</v>
      </c>
      <c r="Q138" s="150">
        <v>0</v>
      </c>
      <c r="R138" s="150">
        <f>Q138*H138</f>
        <v>0</v>
      </c>
      <c r="S138" s="150">
        <v>0</v>
      </c>
      <c r="T138" s="151">
        <f>S138*H138</f>
        <v>0</v>
      </c>
      <c r="AR138" s="152" t="s">
        <v>259</v>
      </c>
      <c r="AT138" s="152" t="s">
        <v>319</v>
      </c>
      <c r="AU138" s="152" t="s">
        <v>87</v>
      </c>
      <c r="AY138" s="13" t="s">
        <v>317</v>
      </c>
      <c r="BE138" s="153">
        <f>IF(N138="základná",J138,0)</f>
        <v>0</v>
      </c>
      <c r="BF138" s="153">
        <f>IF(N138="znížená",J138,0)</f>
        <v>0</v>
      </c>
      <c r="BG138" s="153">
        <f>IF(N138="zákl. prenesená",J138,0)</f>
        <v>0</v>
      </c>
      <c r="BH138" s="153">
        <f>IF(N138="zníž. prenesená",J138,0)</f>
        <v>0</v>
      </c>
      <c r="BI138" s="153">
        <f>IF(N138="nulová",J138,0)</f>
        <v>0</v>
      </c>
      <c r="BJ138" s="13" t="s">
        <v>87</v>
      </c>
      <c r="BK138" s="153">
        <f>ROUND(I138*H138,2)</f>
        <v>0</v>
      </c>
      <c r="BL138" s="13" t="s">
        <v>259</v>
      </c>
      <c r="BM138" s="152" t="s">
        <v>4908</v>
      </c>
    </row>
    <row r="139" spans="2:65" s="11" customFormat="1" ht="22.8" customHeight="1">
      <c r="B139" s="127"/>
      <c r="D139" s="128" t="s">
        <v>74</v>
      </c>
      <c r="E139" s="137" t="s">
        <v>4909</v>
      </c>
      <c r="F139" s="137" t="s">
        <v>4910</v>
      </c>
      <c r="I139" s="130"/>
      <c r="J139" s="138">
        <f>BK139</f>
        <v>0</v>
      </c>
      <c r="L139" s="127"/>
      <c r="M139" s="132"/>
      <c r="P139" s="133">
        <f>SUM(P140:P154)</f>
        <v>0</v>
      </c>
      <c r="R139" s="133">
        <f>SUM(R140:R154)</f>
        <v>0.93065000000000009</v>
      </c>
      <c r="T139" s="134">
        <f>SUM(T140:T154)</f>
        <v>0</v>
      </c>
      <c r="AR139" s="128" t="s">
        <v>87</v>
      </c>
      <c r="AT139" s="135" t="s">
        <v>74</v>
      </c>
      <c r="AU139" s="135" t="s">
        <v>82</v>
      </c>
      <c r="AY139" s="128" t="s">
        <v>317</v>
      </c>
      <c r="BK139" s="136">
        <f>SUM(BK140:BK154)</f>
        <v>0</v>
      </c>
    </row>
    <row r="140" spans="2:65" s="1" customFormat="1" ht="24.15" customHeight="1">
      <c r="B140" s="139"/>
      <c r="C140" s="140" t="s">
        <v>265</v>
      </c>
      <c r="D140" s="140" t="s">
        <v>319</v>
      </c>
      <c r="E140" s="141" t="s">
        <v>4911</v>
      </c>
      <c r="F140" s="142" t="s">
        <v>4912</v>
      </c>
      <c r="G140" s="143" t="s">
        <v>433</v>
      </c>
      <c r="H140" s="144">
        <v>1</v>
      </c>
      <c r="I140" s="145"/>
      <c r="J140" s="146">
        <f t="shared" ref="J140:J146" si="0">ROUND(I140*H140,2)</f>
        <v>0</v>
      </c>
      <c r="K140" s="147"/>
      <c r="L140" s="28"/>
      <c r="M140" s="148" t="s">
        <v>1</v>
      </c>
      <c r="N140" s="149" t="s">
        <v>41</v>
      </c>
      <c r="P140" s="150">
        <f t="shared" ref="P140:P146" si="1">O140*H140</f>
        <v>0</v>
      </c>
      <c r="Q140" s="150">
        <v>0</v>
      </c>
      <c r="R140" s="150">
        <f t="shared" ref="R140:R146" si="2">Q140*H140</f>
        <v>0</v>
      </c>
      <c r="S140" s="150">
        <v>0</v>
      </c>
      <c r="T140" s="151">
        <f t="shared" ref="T140:T146" si="3">S140*H140</f>
        <v>0</v>
      </c>
      <c r="AR140" s="152" t="s">
        <v>372</v>
      </c>
      <c r="AT140" s="152" t="s">
        <v>319</v>
      </c>
      <c r="AU140" s="152" t="s">
        <v>87</v>
      </c>
      <c r="AY140" s="13" t="s">
        <v>317</v>
      </c>
      <c r="BE140" s="153">
        <f t="shared" ref="BE140:BE146" si="4">IF(N140="základná",J140,0)</f>
        <v>0</v>
      </c>
      <c r="BF140" s="153">
        <f t="shared" ref="BF140:BF146" si="5">IF(N140="znížená",J140,0)</f>
        <v>0</v>
      </c>
      <c r="BG140" s="153">
        <f t="shared" ref="BG140:BG146" si="6">IF(N140="zákl. prenesená",J140,0)</f>
        <v>0</v>
      </c>
      <c r="BH140" s="153">
        <f t="shared" ref="BH140:BH146" si="7">IF(N140="zníž. prenesená",J140,0)</f>
        <v>0</v>
      </c>
      <c r="BI140" s="153">
        <f t="shared" ref="BI140:BI146" si="8">IF(N140="nulová",J140,0)</f>
        <v>0</v>
      </c>
      <c r="BJ140" s="13" t="s">
        <v>87</v>
      </c>
      <c r="BK140" s="153">
        <f t="shared" ref="BK140:BK146" si="9">ROUND(I140*H140,2)</f>
        <v>0</v>
      </c>
      <c r="BL140" s="13" t="s">
        <v>372</v>
      </c>
      <c r="BM140" s="152" t="s">
        <v>4913</v>
      </c>
    </row>
    <row r="141" spans="2:65" s="1" customFormat="1" ht="24.15" customHeight="1">
      <c r="B141" s="139"/>
      <c r="C141" s="154" t="s">
        <v>268</v>
      </c>
      <c r="D141" s="154" t="s">
        <v>353</v>
      </c>
      <c r="E141" s="155" t="s">
        <v>4914</v>
      </c>
      <c r="F141" s="156" t="s">
        <v>4915</v>
      </c>
      <c r="G141" s="157" t="s">
        <v>433</v>
      </c>
      <c r="H141" s="158">
        <v>1</v>
      </c>
      <c r="I141" s="159"/>
      <c r="J141" s="160">
        <f t="shared" si="0"/>
        <v>0</v>
      </c>
      <c r="K141" s="161"/>
      <c r="L141" s="162"/>
      <c r="M141" s="163" t="s">
        <v>1</v>
      </c>
      <c r="N141" s="164" t="s">
        <v>41</v>
      </c>
      <c r="P141" s="150">
        <f t="shared" si="1"/>
        <v>0</v>
      </c>
      <c r="Q141" s="150">
        <v>4.7499999999999999E-3</v>
      </c>
      <c r="R141" s="150">
        <f t="shared" si="2"/>
        <v>4.7499999999999999E-3</v>
      </c>
      <c r="S141" s="150">
        <v>0</v>
      </c>
      <c r="T141" s="151">
        <f t="shared" si="3"/>
        <v>0</v>
      </c>
      <c r="AR141" s="152" t="s">
        <v>529</v>
      </c>
      <c r="AT141" s="152" t="s">
        <v>353</v>
      </c>
      <c r="AU141" s="152" t="s">
        <v>87</v>
      </c>
      <c r="AY141" s="13" t="s">
        <v>317</v>
      </c>
      <c r="BE141" s="153">
        <f t="shared" si="4"/>
        <v>0</v>
      </c>
      <c r="BF141" s="153">
        <f t="shared" si="5"/>
        <v>0</v>
      </c>
      <c r="BG141" s="153">
        <f t="shared" si="6"/>
        <v>0</v>
      </c>
      <c r="BH141" s="153">
        <f t="shared" si="7"/>
        <v>0</v>
      </c>
      <c r="BI141" s="153">
        <f t="shared" si="8"/>
        <v>0</v>
      </c>
      <c r="BJ141" s="13" t="s">
        <v>87</v>
      </c>
      <c r="BK141" s="153">
        <f t="shared" si="9"/>
        <v>0</v>
      </c>
      <c r="BL141" s="13" t="s">
        <v>372</v>
      </c>
      <c r="BM141" s="152" t="s">
        <v>4916</v>
      </c>
    </row>
    <row r="142" spans="2:65" s="1" customFormat="1" ht="16.5" customHeight="1">
      <c r="B142" s="139"/>
      <c r="C142" s="154" t="s">
        <v>271</v>
      </c>
      <c r="D142" s="154" t="s">
        <v>353</v>
      </c>
      <c r="E142" s="155" t="s">
        <v>4917</v>
      </c>
      <c r="F142" s="156" t="s">
        <v>4918</v>
      </c>
      <c r="G142" s="157" t="s">
        <v>433</v>
      </c>
      <c r="H142" s="158">
        <v>1</v>
      </c>
      <c r="I142" s="159"/>
      <c r="J142" s="160">
        <f t="shared" si="0"/>
        <v>0</v>
      </c>
      <c r="K142" s="161"/>
      <c r="L142" s="162"/>
      <c r="M142" s="163" t="s">
        <v>1</v>
      </c>
      <c r="N142" s="164" t="s">
        <v>41</v>
      </c>
      <c r="P142" s="150">
        <f t="shared" si="1"/>
        <v>0</v>
      </c>
      <c r="Q142" s="150">
        <v>8.9999999999999998E-4</v>
      </c>
      <c r="R142" s="150">
        <f t="shared" si="2"/>
        <v>8.9999999999999998E-4</v>
      </c>
      <c r="S142" s="150">
        <v>0</v>
      </c>
      <c r="T142" s="151">
        <f t="shared" si="3"/>
        <v>0</v>
      </c>
      <c r="AR142" s="152" t="s">
        <v>529</v>
      </c>
      <c r="AT142" s="152" t="s">
        <v>353</v>
      </c>
      <c r="AU142" s="152" t="s">
        <v>87</v>
      </c>
      <c r="AY142" s="13" t="s">
        <v>317</v>
      </c>
      <c r="BE142" s="153">
        <f t="shared" si="4"/>
        <v>0</v>
      </c>
      <c r="BF142" s="153">
        <f t="shared" si="5"/>
        <v>0</v>
      </c>
      <c r="BG142" s="153">
        <f t="shared" si="6"/>
        <v>0</v>
      </c>
      <c r="BH142" s="153">
        <f t="shared" si="7"/>
        <v>0</v>
      </c>
      <c r="BI142" s="153">
        <f t="shared" si="8"/>
        <v>0</v>
      </c>
      <c r="BJ142" s="13" t="s">
        <v>87</v>
      </c>
      <c r="BK142" s="153">
        <f t="shared" si="9"/>
        <v>0</v>
      </c>
      <c r="BL142" s="13" t="s">
        <v>372</v>
      </c>
      <c r="BM142" s="152" t="s">
        <v>4919</v>
      </c>
    </row>
    <row r="143" spans="2:65" s="1" customFormat="1" ht="24.15" customHeight="1">
      <c r="B143" s="139"/>
      <c r="C143" s="140" t="s">
        <v>274</v>
      </c>
      <c r="D143" s="140" t="s">
        <v>319</v>
      </c>
      <c r="E143" s="141" t="s">
        <v>4920</v>
      </c>
      <c r="F143" s="142" t="s">
        <v>4921</v>
      </c>
      <c r="G143" s="143" t="s">
        <v>433</v>
      </c>
      <c r="H143" s="144">
        <v>1</v>
      </c>
      <c r="I143" s="145"/>
      <c r="J143" s="146">
        <f t="shared" si="0"/>
        <v>0</v>
      </c>
      <c r="K143" s="147"/>
      <c r="L143" s="28"/>
      <c r="M143" s="148" t="s">
        <v>1</v>
      </c>
      <c r="N143" s="149" t="s">
        <v>41</v>
      </c>
      <c r="P143" s="150">
        <f t="shared" si="1"/>
        <v>0</v>
      </c>
      <c r="Q143" s="150">
        <v>0.01</v>
      </c>
      <c r="R143" s="150">
        <f t="shared" si="2"/>
        <v>0.01</v>
      </c>
      <c r="S143" s="150">
        <v>0</v>
      </c>
      <c r="T143" s="151">
        <f t="shared" si="3"/>
        <v>0</v>
      </c>
      <c r="AR143" s="152" t="s">
        <v>372</v>
      </c>
      <c r="AT143" s="152" t="s">
        <v>319</v>
      </c>
      <c r="AU143" s="152" t="s">
        <v>87</v>
      </c>
      <c r="AY143" s="13" t="s">
        <v>317</v>
      </c>
      <c r="BE143" s="153">
        <f t="shared" si="4"/>
        <v>0</v>
      </c>
      <c r="BF143" s="153">
        <f t="shared" si="5"/>
        <v>0</v>
      </c>
      <c r="BG143" s="153">
        <f t="shared" si="6"/>
        <v>0</v>
      </c>
      <c r="BH143" s="153">
        <f t="shared" si="7"/>
        <v>0</v>
      </c>
      <c r="BI143" s="153">
        <f t="shared" si="8"/>
        <v>0</v>
      </c>
      <c r="BJ143" s="13" t="s">
        <v>87</v>
      </c>
      <c r="BK143" s="153">
        <f t="shared" si="9"/>
        <v>0</v>
      </c>
      <c r="BL143" s="13" t="s">
        <v>372</v>
      </c>
      <c r="BM143" s="152" t="s">
        <v>4922</v>
      </c>
    </row>
    <row r="144" spans="2:65" s="1" customFormat="1" ht="16.5" customHeight="1">
      <c r="B144" s="139"/>
      <c r="C144" s="154" t="s">
        <v>277</v>
      </c>
      <c r="D144" s="154" t="s">
        <v>353</v>
      </c>
      <c r="E144" s="155" t="s">
        <v>4923</v>
      </c>
      <c r="F144" s="156" t="s">
        <v>4924</v>
      </c>
      <c r="G144" s="157" t="s">
        <v>433</v>
      </c>
      <c r="H144" s="158">
        <v>1</v>
      </c>
      <c r="I144" s="159"/>
      <c r="J144" s="160">
        <f t="shared" si="0"/>
        <v>0</v>
      </c>
      <c r="K144" s="161"/>
      <c r="L144" s="162"/>
      <c r="M144" s="163" t="s">
        <v>1</v>
      </c>
      <c r="N144" s="164" t="s">
        <v>41</v>
      </c>
      <c r="P144" s="150">
        <f t="shared" si="1"/>
        <v>0</v>
      </c>
      <c r="Q144" s="150">
        <v>0</v>
      </c>
      <c r="R144" s="150">
        <f t="shared" si="2"/>
        <v>0</v>
      </c>
      <c r="S144" s="150">
        <v>0</v>
      </c>
      <c r="T144" s="151">
        <f t="shared" si="3"/>
        <v>0</v>
      </c>
      <c r="AR144" s="152" t="s">
        <v>529</v>
      </c>
      <c r="AT144" s="152" t="s">
        <v>353</v>
      </c>
      <c r="AU144" s="152" t="s">
        <v>87</v>
      </c>
      <c r="AY144" s="13" t="s">
        <v>317</v>
      </c>
      <c r="BE144" s="153">
        <f t="shared" si="4"/>
        <v>0</v>
      </c>
      <c r="BF144" s="153">
        <f t="shared" si="5"/>
        <v>0</v>
      </c>
      <c r="BG144" s="153">
        <f t="shared" si="6"/>
        <v>0</v>
      </c>
      <c r="BH144" s="153">
        <f t="shared" si="7"/>
        <v>0</v>
      </c>
      <c r="BI144" s="153">
        <f t="shared" si="8"/>
        <v>0</v>
      </c>
      <c r="BJ144" s="13" t="s">
        <v>87</v>
      </c>
      <c r="BK144" s="153">
        <f t="shared" si="9"/>
        <v>0</v>
      </c>
      <c r="BL144" s="13" t="s">
        <v>372</v>
      </c>
      <c r="BM144" s="152" t="s">
        <v>4925</v>
      </c>
    </row>
    <row r="145" spans="2:65" s="1" customFormat="1" ht="16.5" customHeight="1">
      <c r="B145" s="139"/>
      <c r="C145" s="154" t="s">
        <v>280</v>
      </c>
      <c r="D145" s="154" t="s">
        <v>353</v>
      </c>
      <c r="E145" s="155" t="s">
        <v>4926</v>
      </c>
      <c r="F145" s="156" t="s">
        <v>4927</v>
      </c>
      <c r="G145" s="157" t="s">
        <v>433</v>
      </c>
      <c r="H145" s="158">
        <v>1</v>
      </c>
      <c r="I145" s="159"/>
      <c r="J145" s="160">
        <f t="shared" si="0"/>
        <v>0</v>
      </c>
      <c r="K145" s="161"/>
      <c r="L145" s="162"/>
      <c r="M145" s="163" t="s">
        <v>1</v>
      </c>
      <c r="N145" s="164" t="s">
        <v>41</v>
      </c>
      <c r="P145" s="150">
        <f t="shared" si="1"/>
        <v>0</v>
      </c>
      <c r="Q145" s="150">
        <v>0</v>
      </c>
      <c r="R145" s="150">
        <f t="shared" si="2"/>
        <v>0</v>
      </c>
      <c r="S145" s="150">
        <v>0</v>
      </c>
      <c r="T145" s="151">
        <f t="shared" si="3"/>
        <v>0</v>
      </c>
      <c r="AR145" s="152" t="s">
        <v>529</v>
      </c>
      <c r="AT145" s="152" t="s">
        <v>353</v>
      </c>
      <c r="AU145" s="152" t="s">
        <v>87</v>
      </c>
      <c r="AY145" s="13" t="s">
        <v>317</v>
      </c>
      <c r="BE145" s="153">
        <f t="shared" si="4"/>
        <v>0</v>
      </c>
      <c r="BF145" s="153">
        <f t="shared" si="5"/>
        <v>0</v>
      </c>
      <c r="BG145" s="153">
        <f t="shared" si="6"/>
        <v>0</v>
      </c>
      <c r="BH145" s="153">
        <f t="shared" si="7"/>
        <v>0</v>
      </c>
      <c r="BI145" s="153">
        <f t="shared" si="8"/>
        <v>0</v>
      </c>
      <c r="BJ145" s="13" t="s">
        <v>87</v>
      </c>
      <c r="BK145" s="153">
        <f t="shared" si="9"/>
        <v>0</v>
      </c>
      <c r="BL145" s="13" t="s">
        <v>372</v>
      </c>
      <c r="BM145" s="152" t="s">
        <v>4928</v>
      </c>
    </row>
    <row r="146" spans="2:65" s="1" customFormat="1" ht="16.5" customHeight="1">
      <c r="B146" s="139"/>
      <c r="C146" s="154" t="s">
        <v>358</v>
      </c>
      <c r="D146" s="154" t="s">
        <v>353</v>
      </c>
      <c r="E146" s="155" t="s">
        <v>4929</v>
      </c>
      <c r="F146" s="156" t="s">
        <v>4930</v>
      </c>
      <c r="G146" s="157" t="s">
        <v>433</v>
      </c>
      <c r="H146" s="158">
        <v>1</v>
      </c>
      <c r="I146" s="159"/>
      <c r="J146" s="160">
        <f t="shared" si="0"/>
        <v>0</v>
      </c>
      <c r="K146" s="161"/>
      <c r="L146" s="162"/>
      <c r="M146" s="163" t="s">
        <v>1</v>
      </c>
      <c r="N146" s="164" t="s">
        <v>41</v>
      </c>
      <c r="P146" s="150">
        <f t="shared" si="1"/>
        <v>0</v>
      </c>
      <c r="Q146" s="150">
        <v>0.91500000000000004</v>
      </c>
      <c r="R146" s="150">
        <f t="shared" si="2"/>
        <v>0.91500000000000004</v>
      </c>
      <c r="S146" s="150">
        <v>0</v>
      </c>
      <c r="T146" s="151">
        <f t="shared" si="3"/>
        <v>0</v>
      </c>
      <c r="AR146" s="152" t="s">
        <v>529</v>
      </c>
      <c r="AT146" s="152" t="s">
        <v>353</v>
      </c>
      <c r="AU146" s="152" t="s">
        <v>87</v>
      </c>
      <c r="AY146" s="13" t="s">
        <v>317</v>
      </c>
      <c r="BE146" s="153">
        <f t="shared" si="4"/>
        <v>0</v>
      </c>
      <c r="BF146" s="153">
        <f t="shared" si="5"/>
        <v>0</v>
      </c>
      <c r="BG146" s="153">
        <f t="shared" si="6"/>
        <v>0</v>
      </c>
      <c r="BH146" s="153">
        <f t="shared" si="7"/>
        <v>0</v>
      </c>
      <c r="BI146" s="153">
        <f t="shared" si="8"/>
        <v>0</v>
      </c>
      <c r="BJ146" s="13" t="s">
        <v>87</v>
      </c>
      <c r="BK146" s="153">
        <f t="shared" si="9"/>
        <v>0</v>
      </c>
      <c r="BL146" s="13" t="s">
        <v>372</v>
      </c>
      <c r="BM146" s="152" t="s">
        <v>4931</v>
      </c>
    </row>
    <row r="147" spans="2:65" s="1" customFormat="1" ht="76.8">
      <c r="B147" s="28"/>
      <c r="D147" s="170" t="s">
        <v>484</v>
      </c>
      <c r="F147" s="171" t="s">
        <v>4932</v>
      </c>
      <c r="I147" s="172"/>
      <c r="L147" s="28"/>
      <c r="M147" s="173"/>
      <c r="T147" s="55"/>
      <c r="AT147" s="13" t="s">
        <v>484</v>
      </c>
      <c r="AU147" s="13" t="s">
        <v>87</v>
      </c>
    </row>
    <row r="148" spans="2:65" s="1" customFormat="1" ht="16.5" customHeight="1">
      <c r="B148" s="139"/>
      <c r="C148" s="140" t="s">
        <v>362</v>
      </c>
      <c r="D148" s="140" t="s">
        <v>319</v>
      </c>
      <c r="E148" s="141" t="s">
        <v>4933</v>
      </c>
      <c r="F148" s="142" t="s">
        <v>4934</v>
      </c>
      <c r="G148" s="143" t="s">
        <v>433</v>
      </c>
      <c r="H148" s="144">
        <v>3</v>
      </c>
      <c r="I148" s="145"/>
      <c r="J148" s="146">
        <f>ROUND(I148*H148,2)</f>
        <v>0</v>
      </c>
      <c r="K148" s="147"/>
      <c r="L148" s="28"/>
      <c r="M148" s="148" t="s">
        <v>1</v>
      </c>
      <c r="N148" s="149" t="s">
        <v>41</v>
      </c>
      <c r="P148" s="150">
        <f>O148*H148</f>
        <v>0</v>
      </c>
      <c r="Q148" s="150">
        <v>0</v>
      </c>
      <c r="R148" s="150">
        <f>Q148*H148</f>
        <v>0</v>
      </c>
      <c r="S148" s="150">
        <v>0</v>
      </c>
      <c r="T148" s="151">
        <f>S148*H148</f>
        <v>0</v>
      </c>
      <c r="AR148" s="152" t="s">
        <v>372</v>
      </c>
      <c r="AT148" s="152" t="s">
        <v>319</v>
      </c>
      <c r="AU148" s="152" t="s">
        <v>87</v>
      </c>
      <c r="AY148" s="13" t="s">
        <v>317</v>
      </c>
      <c r="BE148" s="153">
        <f>IF(N148="základná",J148,0)</f>
        <v>0</v>
      </c>
      <c r="BF148" s="153">
        <f>IF(N148="znížená",J148,0)</f>
        <v>0</v>
      </c>
      <c r="BG148" s="153">
        <f>IF(N148="zákl. prenesená",J148,0)</f>
        <v>0</v>
      </c>
      <c r="BH148" s="153">
        <f>IF(N148="zníž. prenesená",J148,0)</f>
        <v>0</v>
      </c>
      <c r="BI148" s="153">
        <f>IF(N148="nulová",J148,0)</f>
        <v>0</v>
      </c>
      <c r="BJ148" s="13" t="s">
        <v>87</v>
      </c>
      <c r="BK148" s="153">
        <f>ROUND(I148*H148,2)</f>
        <v>0</v>
      </c>
      <c r="BL148" s="13" t="s">
        <v>372</v>
      </c>
      <c r="BM148" s="152" t="s">
        <v>4935</v>
      </c>
    </row>
    <row r="149" spans="2:65" s="1" customFormat="1" ht="16.5" customHeight="1">
      <c r="B149" s="139"/>
      <c r="C149" s="154" t="s">
        <v>364</v>
      </c>
      <c r="D149" s="154" t="s">
        <v>353</v>
      </c>
      <c r="E149" s="155" t="s">
        <v>4936</v>
      </c>
      <c r="F149" s="156" t="s">
        <v>4937</v>
      </c>
      <c r="G149" s="157" t="s">
        <v>433</v>
      </c>
      <c r="H149" s="158">
        <v>1</v>
      </c>
      <c r="I149" s="159"/>
      <c r="J149" s="160">
        <f>ROUND(I149*H149,2)</f>
        <v>0</v>
      </c>
      <c r="K149" s="161"/>
      <c r="L149" s="162"/>
      <c r="M149" s="163" t="s">
        <v>1</v>
      </c>
      <c r="N149" s="164" t="s">
        <v>41</v>
      </c>
      <c r="P149" s="150">
        <f>O149*H149</f>
        <v>0</v>
      </c>
      <c r="Q149" s="150">
        <v>0</v>
      </c>
      <c r="R149" s="150">
        <f>Q149*H149</f>
        <v>0</v>
      </c>
      <c r="S149" s="150">
        <v>0</v>
      </c>
      <c r="T149" s="151">
        <f>S149*H149</f>
        <v>0</v>
      </c>
      <c r="AR149" s="152" t="s">
        <v>529</v>
      </c>
      <c r="AT149" s="152" t="s">
        <v>353</v>
      </c>
      <c r="AU149" s="152" t="s">
        <v>87</v>
      </c>
      <c r="AY149" s="13" t="s">
        <v>317</v>
      </c>
      <c r="BE149" s="153">
        <f>IF(N149="základná",J149,0)</f>
        <v>0</v>
      </c>
      <c r="BF149" s="153">
        <f>IF(N149="znížená",J149,0)</f>
        <v>0</v>
      </c>
      <c r="BG149" s="153">
        <f>IF(N149="zákl. prenesená",J149,0)</f>
        <v>0</v>
      </c>
      <c r="BH149" s="153">
        <f>IF(N149="zníž. prenesená",J149,0)</f>
        <v>0</v>
      </c>
      <c r="BI149" s="153">
        <f>IF(N149="nulová",J149,0)</f>
        <v>0</v>
      </c>
      <c r="BJ149" s="13" t="s">
        <v>87</v>
      </c>
      <c r="BK149" s="153">
        <f>ROUND(I149*H149,2)</f>
        <v>0</v>
      </c>
      <c r="BL149" s="13" t="s">
        <v>372</v>
      </c>
      <c r="BM149" s="152" t="s">
        <v>4938</v>
      </c>
    </row>
    <row r="150" spans="2:65" s="1" customFormat="1" ht="16.5" customHeight="1">
      <c r="B150" s="139"/>
      <c r="C150" s="154" t="s">
        <v>368</v>
      </c>
      <c r="D150" s="154" t="s">
        <v>353</v>
      </c>
      <c r="E150" s="155" t="s">
        <v>4939</v>
      </c>
      <c r="F150" s="156" t="s">
        <v>4940</v>
      </c>
      <c r="G150" s="157" t="s">
        <v>433</v>
      </c>
      <c r="H150" s="158">
        <v>1</v>
      </c>
      <c r="I150" s="159"/>
      <c r="J150" s="160">
        <f>ROUND(I150*H150,2)</f>
        <v>0</v>
      </c>
      <c r="K150" s="161"/>
      <c r="L150" s="162"/>
      <c r="M150" s="163" t="s">
        <v>1</v>
      </c>
      <c r="N150" s="164" t="s">
        <v>41</v>
      </c>
      <c r="P150" s="150">
        <f>O150*H150</f>
        <v>0</v>
      </c>
      <c r="Q150" s="150">
        <v>0</v>
      </c>
      <c r="R150" s="150">
        <f>Q150*H150</f>
        <v>0</v>
      </c>
      <c r="S150" s="150">
        <v>0</v>
      </c>
      <c r="T150" s="151">
        <f>S150*H150</f>
        <v>0</v>
      </c>
      <c r="AR150" s="152" t="s">
        <v>529</v>
      </c>
      <c r="AT150" s="152" t="s">
        <v>353</v>
      </c>
      <c r="AU150" s="152" t="s">
        <v>87</v>
      </c>
      <c r="AY150" s="13" t="s">
        <v>317</v>
      </c>
      <c r="BE150" s="153">
        <f>IF(N150="základná",J150,0)</f>
        <v>0</v>
      </c>
      <c r="BF150" s="153">
        <f>IF(N150="znížená",J150,0)</f>
        <v>0</v>
      </c>
      <c r="BG150" s="153">
        <f>IF(N150="zákl. prenesená",J150,0)</f>
        <v>0</v>
      </c>
      <c r="BH150" s="153">
        <f>IF(N150="zníž. prenesená",J150,0)</f>
        <v>0</v>
      </c>
      <c r="BI150" s="153">
        <f>IF(N150="nulová",J150,0)</f>
        <v>0</v>
      </c>
      <c r="BJ150" s="13" t="s">
        <v>87</v>
      </c>
      <c r="BK150" s="153">
        <f>ROUND(I150*H150,2)</f>
        <v>0</v>
      </c>
      <c r="BL150" s="13" t="s">
        <v>372</v>
      </c>
      <c r="BM150" s="152" t="s">
        <v>4941</v>
      </c>
    </row>
    <row r="151" spans="2:65" s="1" customFormat="1" ht="16.5" customHeight="1">
      <c r="B151" s="139"/>
      <c r="C151" s="154" t="s">
        <v>372</v>
      </c>
      <c r="D151" s="154" t="s">
        <v>353</v>
      </c>
      <c r="E151" s="155" t="s">
        <v>4942</v>
      </c>
      <c r="F151" s="156" t="s">
        <v>4943</v>
      </c>
      <c r="G151" s="157" t="s">
        <v>433</v>
      </c>
      <c r="H151" s="158">
        <v>1</v>
      </c>
      <c r="I151" s="159"/>
      <c r="J151" s="160">
        <f>ROUND(I151*H151,2)</f>
        <v>0</v>
      </c>
      <c r="K151" s="161"/>
      <c r="L151" s="162"/>
      <c r="M151" s="163" t="s">
        <v>1</v>
      </c>
      <c r="N151" s="164" t="s">
        <v>41</v>
      </c>
      <c r="P151" s="150">
        <f>O151*H151</f>
        <v>0</v>
      </c>
      <c r="Q151" s="150">
        <v>0</v>
      </c>
      <c r="R151" s="150">
        <f>Q151*H151</f>
        <v>0</v>
      </c>
      <c r="S151" s="150">
        <v>0</v>
      </c>
      <c r="T151" s="151">
        <f>S151*H151</f>
        <v>0</v>
      </c>
      <c r="AR151" s="152" t="s">
        <v>529</v>
      </c>
      <c r="AT151" s="152" t="s">
        <v>353</v>
      </c>
      <c r="AU151" s="152" t="s">
        <v>87</v>
      </c>
      <c r="AY151" s="13" t="s">
        <v>317</v>
      </c>
      <c r="BE151" s="153">
        <f>IF(N151="základná",J151,0)</f>
        <v>0</v>
      </c>
      <c r="BF151" s="153">
        <f>IF(N151="znížená",J151,0)</f>
        <v>0</v>
      </c>
      <c r="BG151" s="153">
        <f>IF(N151="zákl. prenesená",J151,0)</f>
        <v>0</v>
      </c>
      <c r="BH151" s="153">
        <f>IF(N151="zníž. prenesená",J151,0)</f>
        <v>0</v>
      </c>
      <c r="BI151" s="153">
        <f>IF(N151="nulová",J151,0)</f>
        <v>0</v>
      </c>
      <c r="BJ151" s="13" t="s">
        <v>87</v>
      </c>
      <c r="BK151" s="153">
        <f>ROUND(I151*H151,2)</f>
        <v>0</v>
      </c>
      <c r="BL151" s="13" t="s">
        <v>372</v>
      </c>
      <c r="BM151" s="152" t="s">
        <v>4944</v>
      </c>
    </row>
    <row r="152" spans="2:65" s="1" customFormat="1" ht="16.5" customHeight="1">
      <c r="B152" s="139"/>
      <c r="C152" s="140" t="s">
        <v>377</v>
      </c>
      <c r="D152" s="140" t="s">
        <v>319</v>
      </c>
      <c r="E152" s="141" t="s">
        <v>4945</v>
      </c>
      <c r="F152" s="142" t="s">
        <v>4946</v>
      </c>
      <c r="G152" s="143" t="s">
        <v>433</v>
      </c>
      <c r="H152" s="144">
        <v>1</v>
      </c>
      <c r="I152" s="145"/>
      <c r="J152" s="146">
        <f>ROUND(I152*H152,2)</f>
        <v>0</v>
      </c>
      <c r="K152" s="147"/>
      <c r="L152" s="28"/>
      <c r="M152" s="148" t="s">
        <v>1</v>
      </c>
      <c r="N152" s="149" t="s">
        <v>41</v>
      </c>
      <c r="P152" s="150">
        <f>O152*H152</f>
        <v>0</v>
      </c>
      <c r="Q152" s="150">
        <v>0</v>
      </c>
      <c r="R152" s="150">
        <f>Q152*H152</f>
        <v>0</v>
      </c>
      <c r="S152" s="150">
        <v>0</v>
      </c>
      <c r="T152" s="151">
        <f>S152*H152</f>
        <v>0</v>
      </c>
      <c r="AR152" s="152" t="s">
        <v>372</v>
      </c>
      <c r="AT152" s="152" t="s">
        <v>319</v>
      </c>
      <c r="AU152" s="152" t="s">
        <v>87</v>
      </c>
      <c r="AY152" s="13" t="s">
        <v>317</v>
      </c>
      <c r="BE152" s="153">
        <f>IF(N152="základná",J152,0)</f>
        <v>0</v>
      </c>
      <c r="BF152" s="153">
        <f>IF(N152="znížená",J152,0)</f>
        <v>0</v>
      </c>
      <c r="BG152" s="153">
        <f>IF(N152="zákl. prenesená",J152,0)</f>
        <v>0</v>
      </c>
      <c r="BH152" s="153">
        <f>IF(N152="zníž. prenesená",J152,0)</f>
        <v>0</v>
      </c>
      <c r="BI152" s="153">
        <f>IF(N152="nulová",J152,0)</f>
        <v>0</v>
      </c>
      <c r="BJ152" s="13" t="s">
        <v>87</v>
      </c>
      <c r="BK152" s="153">
        <f>ROUND(I152*H152,2)</f>
        <v>0</v>
      </c>
      <c r="BL152" s="13" t="s">
        <v>372</v>
      </c>
      <c r="BM152" s="152" t="s">
        <v>4947</v>
      </c>
    </row>
    <row r="153" spans="2:65" s="1" customFormat="1" ht="38.4">
      <c r="B153" s="28"/>
      <c r="D153" s="170" t="s">
        <v>484</v>
      </c>
      <c r="F153" s="171" t="s">
        <v>4948</v>
      </c>
      <c r="I153" s="172"/>
      <c r="L153" s="28"/>
      <c r="M153" s="173"/>
      <c r="T153" s="55"/>
      <c r="AT153" s="13" t="s">
        <v>484</v>
      </c>
      <c r="AU153" s="13" t="s">
        <v>87</v>
      </c>
    </row>
    <row r="154" spans="2:65" s="1" customFormat="1" ht="24.15" customHeight="1">
      <c r="B154" s="139"/>
      <c r="C154" s="140" t="s">
        <v>383</v>
      </c>
      <c r="D154" s="140" t="s">
        <v>319</v>
      </c>
      <c r="E154" s="141" t="s">
        <v>4949</v>
      </c>
      <c r="F154" s="142" t="s">
        <v>4950</v>
      </c>
      <c r="G154" s="143" t="s">
        <v>652</v>
      </c>
      <c r="H154" s="176"/>
      <c r="I154" s="145"/>
      <c r="J154" s="146">
        <f>ROUND(I154*H154,2)</f>
        <v>0</v>
      </c>
      <c r="K154" s="147"/>
      <c r="L154" s="28"/>
      <c r="M154" s="148" t="s">
        <v>1</v>
      </c>
      <c r="N154" s="149" t="s">
        <v>41</v>
      </c>
      <c r="P154" s="150">
        <f>O154*H154</f>
        <v>0</v>
      </c>
      <c r="Q154" s="150">
        <v>0</v>
      </c>
      <c r="R154" s="150">
        <f>Q154*H154</f>
        <v>0</v>
      </c>
      <c r="S154" s="150">
        <v>0</v>
      </c>
      <c r="T154" s="151">
        <f>S154*H154</f>
        <v>0</v>
      </c>
      <c r="AR154" s="152" t="s">
        <v>372</v>
      </c>
      <c r="AT154" s="152" t="s">
        <v>319</v>
      </c>
      <c r="AU154" s="152" t="s">
        <v>87</v>
      </c>
      <c r="AY154" s="13" t="s">
        <v>317</v>
      </c>
      <c r="BE154" s="153">
        <f>IF(N154="základná",J154,0)</f>
        <v>0</v>
      </c>
      <c r="BF154" s="153">
        <f>IF(N154="znížená",J154,0)</f>
        <v>0</v>
      </c>
      <c r="BG154" s="153">
        <f>IF(N154="zákl. prenesená",J154,0)</f>
        <v>0</v>
      </c>
      <c r="BH154" s="153">
        <f>IF(N154="zníž. prenesená",J154,0)</f>
        <v>0</v>
      </c>
      <c r="BI154" s="153">
        <f>IF(N154="nulová",J154,0)</f>
        <v>0</v>
      </c>
      <c r="BJ154" s="13" t="s">
        <v>87</v>
      </c>
      <c r="BK154" s="153">
        <f>ROUND(I154*H154,2)</f>
        <v>0</v>
      </c>
      <c r="BL154" s="13" t="s">
        <v>372</v>
      </c>
      <c r="BM154" s="152" t="s">
        <v>4951</v>
      </c>
    </row>
    <row r="155" spans="2:65" s="11" customFormat="1" ht="22.8" customHeight="1">
      <c r="B155" s="127"/>
      <c r="D155" s="128" t="s">
        <v>74</v>
      </c>
      <c r="E155" s="137" t="s">
        <v>4952</v>
      </c>
      <c r="F155" s="137" t="s">
        <v>4953</v>
      </c>
      <c r="I155" s="130"/>
      <c r="J155" s="138">
        <f>BK155</f>
        <v>0</v>
      </c>
      <c r="L155" s="127"/>
      <c r="M155" s="132"/>
      <c r="P155" s="133">
        <f>SUM(P156:P164)</f>
        <v>0</v>
      </c>
      <c r="R155" s="133">
        <f>SUM(R156:R164)</f>
        <v>0.10832843280000001</v>
      </c>
      <c r="T155" s="134">
        <f>SUM(T156:T164)</f>
        <v>0</v>
      </c>
      <c r="AR155" s="128" t="s">
        <v>87</v>
      </c>
      <c r="AT155" s="135" t="s">
        <v>74</v>
      </c>
      <c r="AU155" s="135" t="s">
        <v>82</v>
      </c>
      <c r="AY155" s="128" t="s">
        <v>317</v>
      </c>
      <c r="BK155" s="136">
        <f>SUM(BK156:BK164)</f>
        <v>0</v>
      </c>
    </row>
    <row r="156" spans="2:65" s="1" customFormat="1" ht="24.15" customHeight="1">
      <c r="B156" s="139"/>
      <c r="C156" s="140" t="s">
        <v>385</v>
      </c>
      <c r="D156" s="140" t="s">
        <v>319</v>
      </c>
      <c r="E156" s="141" t="s">
        <v>4954</v>
      </c>
      <c r="F156" s="142" t="s">
        <v>4955</v>
      </c>
      <c r="G156" s="143" t="s">
        <v>452</v>
      </c>
      <c r="H156" s="144">
        <v>80.325000000000003</v>
      </c>
      <c r="I156" s="145"/>
      <c r="J156" s="146">
        <f>ROUND(I156*H156,2)</f>
        <v>0</v>
      </c>
      <c r="K156" s="147"/>
      <c r="L156" s="28"/>
      <c r="M156" s="148" t="s">
        <v>1</v>
      </c>
      <c r="N156" s="149" t="s">
        <v>41</v>
      </c>
      <c r="P156" s="150">
        <f>O156*H156</f>
        <v>0</v>
      </c>
      <c r="Q156" s="150">
        <v>7.1131999999999999E-4</v>
      </c>
      <c r="R156" s="150">
        <f>Q156*H156</f>
        <v>5.7136778999999999E-2</v>
      </c>
      <c r="S156" s="150">
        <v>0</v>
      </c>
      <c r="T156" s="151">
        <f>S156*H156</f>
        <v>0</v>
      </c>
      <c r="AR156" s="152" t="s">
        <v>372</v>
      </c>
      <c r="AT156" s="152" t="s">
        <v>319</v>
      </c>
      <c r="AU156" s="152" t="s">
        <v>87</v>
      </c>
      <c r="AY156" s="13" t="s">
        <v>317</v>
      </c>
      <c r="BE156" s="153">
        <f>IF(N156="základná",J156,0)</f>
        <v>0</v>
      </c>
      <c r="BF156" s="153">
        <f>IF(N156="znížená",J156,0)</f>
        <v>0</v>
      </c>
      <c r="BG156" s="153">
        <f>IF(N156="zákl. prenesená",J156,0)</f>
        <v>0</v>
      </c>
      <c r="BH156" s="153">
        <f>IF(N156="zníž. prenesená",J156,0)</f>
        <v>0</v>
      </c>
      <c r="BI156" s="153">
        <f>IF(N156="nulová",J156,0)</f>
        <v>0</v>
      </c>
      <c r="BJ156" s="13" t="s">
        <v>87</v>
      </c>
      <c r="BK156" s="153">
        <f>ROUND(I156*H156,2)</f>
        <v>0</v>
      </c>
      <c r="BL156" s="13" t="s">
        <v>372</v>
      </c>
      <c r="BM156" s="152" t="s">
        <v>4956</v>
      </c>
    </row>
    <row r="157" spans="2:65" s="1" customFormat="1" ht="24.15" customHeight="1">
      <c r="B157" s="139"/>
      <c r="C157" s="140" t="s">
        <v>7</v>
      </c>
      <c r="D157" s="140" t="s">
        <v>319</v>
      </c>
      <c r="E157" s="141" t="s">
        <v>4957</v>
      </c>
      <c r="F157" s="142" t="s">
        <v>4958</v>
      </c>
      <c r="G157" s="143" t="s">
        <v>452</v>
      </c>
      <c r="H157" s="144">
        <v>21.21</v>
      </c>
      <c r="I157" s="145"/>
      <c r="J157" s="146">
        <f>ROUND(I157*H157,2)</f>
        <v>0</v>
      </c>
      <c r="K157" s="147"/>
      <c r="L157" s="28"/>
      <c r="M157" s="148" t="s">
        <v>1</v>
      </c>
      <c r="N157" s="149" t="s">
        <v>41</v>
      </c>
      <c r="P157" s="150">
        <f>O157*H157</f>
        <v>0</v>
      </c>
      <c r="Q157" s="150">
        <v>1.0917800000000001E-3</v>
      </c>
      <c r="R157" s="150">
        <f>Q157*H157</f>
        <v>2.3156653800000003E-2</v>
      </c>
      <c r="S157" s="150">
        <v>0</v>
      </c>
      <c r="T157" s="151">
        <f>S157*H157</f>
        <v>0</v>
      </c>
      <c r="AR157" s="152" t="s">
        <v>372</v>
      </c>
      <c r="AT157" s="152" t="s">
        <v>319</v>
      </c>
      <c r="AU157" s="152" t="s">
        <v>87</v>
      </c>
      <c r="AY157" s="13" t="s">
        <v>317</v>
      </c>
      <c r="BE157" s="153">
        <f>IF(N157="základná",J157,0)</f>
        <v>0</v>
      </c>
      <c r="BF157" s="153">
        <f>IF(N157="znížená",J157,0)</f>
        <v>0</v>
      </c>
      <c r="BG157" s="153">
        <f>IF(N157="zákl. prenesená",J157,0)</f>
        <v>0</v>
      </c>
      <c r="BH157" s="153">
        <f>IF(N157="zníž. prenesená",J157,0)</f>
        <v>0</v>
      </c>
      <c r="BI157" s="153">
        <f>IF(N157="nulová",J157,0)</f>
        <v>0</v>
      </c>
      <c r="BJ157" s="13" t="s">
        <v>87</v>
      </c>
      <c r="BK157" s="153">
        <f>ROUND(I157*H157,2)</f>
        <v>0</v>
      </c>
      <c r="BL157" s="13" t="s">
        <v>372</v>
      </c>
      <c r="BM157" s="152" t="s">
        <v>4959</v>
      </c>
    </row>
    <row r="158" spans="2:65" s="1" customFormat="1" ht="16.5" customHeight="1">
      <c r="B158" s="139"/>
      <c r="C158" s="140" t="s">
        <v>388</v>
      </c>
      <c r="D158" s="140" t="s">
        <v>319</v>
      </c>
      <c r="E158" s="141" t="s">
        <v>4960</v>
      </c>
      <c r="F158" s="142" t="s">
        <v>4961</v>
      </c>
      <c r="G158" s="143" t="s">
        <v>452</v>
      </c>
      <c r="H158" s="144">
        <v>560.70000000000005</v>
      </c>
      <c r="I158" s="145"/>
      <c r="J158" s="146">
        <f>ROUND(I158*H158,2)</f>
        <v>0</v>
      </c>
      <c r="K158" s="147"/>
      <c r="L158" s="28"/>
      <c r="M158" s="148" t="s">
        <v>1</v>
      </c>
      <c r="N158" s="149" t="s">
        <v>41</v>
      </c>
      <c r="P158" s="150">
        <f>O158*H158</f>
        <v>0</v>
      </c>
      <c r="Q158" s="150">
        <v>5.0000000000000002E-5</v>
      </c>
      <c r="R158" s="150">
        <f>Q158*H158</f>
        <v>2.8035000000000004E-2</v>
      </c>
      <c r="S158" s="150">
        <v>0</v>
      </c>
      <c r="T158" s="151">
        <f>S158*H158</f>
        <v>0</v>
      </c>
      <c r="AR158" s="152" t="s">
        <v>372</v>
      </c>
      <c r="AT158" s="152" t="s">
        <v>319</v>
      </c>
      <c r="AU158" s="152" t="s">
        <v>87</v>
      </c>
      <c r="AY158" s="13" t="s">
        <v>317</v>
      </c>
      <c r="BE158" s="153">
        <f>IF(N158="základná",J158,0)</f>
        <v>0</v>
      </c>
      <c r="BF158" s="153">
        <f>IF(N158="znížená",J158,0)</f>
        <v>0</v>
      </c>
      <c r="BG158" s="153">
        <f>IF(N158="zákl. prenesená",J158,0)</f>
        <v>0</v>
      </c>
      <c r="BH158" s="153">
        <f>IF(N158="zníž. prenesená",J158,0)</f>
        <v>0</v>
      </c>
      <c r="BI158" s="153">
        <f>IF(N158="nulová",J158,0)</f>
        <v>0</v>
      </c>
      <c r="BJ158" s="13" t="s">
        <v>87</v>
      </c>
      <c r="BK158" s="153">
        <f>ROUND(I158*H158,2)</f>
        <v>0</v>
      </c>
      <c r="BL158" s="13" t="s">
        <v>372</v>
      </c>
      <c r="BM158" s="152" t="s">
        <v>4962</v>
      </c>
    </row>
    <row r="159" spans="2:65" s="1" customFormat="1" ht="16.5" customHeight="1">
      <c r="B159" s="139"/>
      <c r="C159" s="154" t="s">
        <v>392</v>
      </c>
      <c r="D159" s="154" t="s">
        <v>353</v>
      </c>
      <c r="E159" s="155" t="s">
        <v>4963</v>
      </c>
      <c r="F159" s="156" t="s">
        <v>4964</v>
      </c>
      <c r="G159" s="157" t="s">
        <v>452</v>
      </c>
      <c r="H159" s="158">
        <v>560.70000000000005</v>
      </c>
      <c r="I159" s="159"/>
      <c r="J159" s="160">
        <f>ROUND(I159*H159,2)</f>
        <v>0</v>
      </c>
      <c r="K159" s="161"/>
      <c r="L159" s="162"/>
      <c r="M159" s="163" t="s">
        <v>1</v>
      </c>
      <c r="N159" s="164" t="s">
        <v>41</v>
      </c>
      <c r="P159" s="150">
        <f>O159*H159</f>
        <v>0</v>
      </c>
      <c r="Q159" s="150">
        <v>0</v>
      </c>
      <c r="R159" s="150">
        <f>Q159*H159</f>
        <v>0</v>
      </c>
      <c r="S159" s="150">
        <v>0</v>
      </c>
      <c r="T159" s="151">
        <f>S159*H159</f>
        <v>0</v>
      </c>
      <c r="AR159" s="152" t="s">
        <v>529</v>
      </c>
      <c r="AT159" s="152" t="s">
        <v>353</v>
      </c>
      <c r="AU159" s="152" t="s">
        <v>87</v>
      </c>
      <c r="AY159" s="13" t="s">
        <v>317</v>
      </c>
      <c r="BE159" s="153">
        <f>IF(N159="základná",J159,0)</f>
        <v>0</v>
      </c>
      <c r="BF159" s="153">
        <f>IF(N159="znížená",J159,0)</f>
        <v>0</v>
      </c>
      <c r="BG159" s="153">
        <f>IF(N159="zákl. prenesená",J159,0)</f>
        <v>0</v>
      </c>
      <c r="BH159" s="153">
        <f>IF(N159="zníž. prenesená",J159,0)</f>
        <v>0</v>
      </c>
      <c r="BI159" s="153">
        <f>IF(N159="nulová",J159,0)</f>
        <v>0</v>
      </c>
      <c r="BJ159" s="13" t="s">
        <v>87</v>
      </c>
      <c r="BK159" s="153">
        <f>ROUND(I159*H159,2)</f>
        <v>0</v>
      </c>
      <c r="BL159" s="13" t="s">
        <v>372</v>
      </c>
      <c r="BM159" s="152" t="s">
        <v>4965</v>
      </c>
    </row>
    <row r="160" spans="2:65" s="1" customFormat="1" ht="67.2">
      <c r="B160" s="28"/>
      <c r="D160" s="170" t="s">
        <v>484</v>
      </c>
      <c r="F160" s="171" t="s">
        <v>4966</v>
      </c>
      <c r="I160" s="172"/>
      <c r="L160" s="28"/>
      <c r="M160" s="173"/>
      <c r="T160" s="55"/>
      <c r="AT160" s="13" t="s">
        <v>484</v>
      </c>
      <c r="AU160" s="13" t="s">
        <v>87</v>
      </c>
    </row>
    <row r="161" spans="2:65" s="1" customFormat="1" ht="16.5" customHeight="1">
      <c r="B161" s="139"/>
      <c r="C161" s="140" t="s">
        <v>396</v>
      </c>
      <c r="D161" s="140" t="s">
        <v>319</v>
      </c>
      <c r="E161" s="141" t="s">
        <v>4967</v>
      </c>
      <c r="F161" s="142" t="s">
        <v>4968</v>
      </c>
      <c r="G161" s="143" t="s">
        <v>452</v>
      </c>
      <c r="H161" s="144">
        <v>641.02499999999998</v>
      </c>
      <c r="I161" s="145"/>
      <c r="J161" s="146">
        <f>ROUND(I161*H161,2)</f>
        <v>0</v>
      </c>
      <c r="K161" s="147"/>
      <c r="L161" s="28"/>
      <c r="M161" s="148" t="s">
        <v>1</v>
      </c>
      <c r="N161" s="149" t="s">
        <v>41</v>
      </c>
      <c r="P161" s="150">
        <f>O161*H161</f>
        <v>0</v>
      </c>
      <c r="Q161" s="150">
        <v>0</v>
      </c>
      <c r="R161" s="150">
        <f>Q161*H161</f>
        <v>0</v>
      </c>
      <c r="S161" s="150">
        <v>0</v>
      </c>
      <c r="T161" s="151">
        <f>S161*H161</f>
        <v>0</v>
      </c>
      <c r="AR161" s="152" t="s">
        <v>372</v>
      </c>
      <c r="AT161" s="152" t="s">
        <v>319</v>
      </c>
      <c r="AU161" s="152" t="s">
        <v>87</v>
      </c>
      <c r="AY161" s="13" t="s">
        <v>317</v>
      </c>
      <c r="BE161" s="153">
        <f>IF(N161="základná",J161,0)</f>
        <v>0</v>
      </c>
      <c r="BF161" s="153">
        <f>IF(N161="znížená",J161,0)</f>
        <v>0</v>
      </c>
      <c r="BG161" s="153">
        <f>IF(N161="zákl. prenesená",J161,0)</f>
        <v>0</v>
      </c>
      <c r="BH161" s="153">
        <f>IF(N161="zníž. prenesená",J161,0)</f>
        <v>0</v>
      </c>
      <c r="BI161" s="153">
        <f>IF(N161="nulová",J161,0)</f>
        <v>0</v>
      </c>
      <c r="BJ161" s="13" t="s">
        <v>87</v>
      </c>
      <c r="BK161" s="153">
        <f>ROUND(I161*H161,2)</f>
        <v>0</v>
      </c>
      <c r="BL161" s="13" t="s">
        <v>372</v>
      </c>
      <c r="BM161" s="152" t="s">
        <v>4969</v>
      </c>
    </row>
    <row r="162" spans="2:65" s="1" customFormat="1" ht="21.75" customHeight="1">
      <c r="B162" s="139"/>
      <c r="C162" s="140" t="s">
        <v>398</v>
      </c>
      <c r="D162" s="140" t="s">
        <v>319</v>
      </c>
      <c r="E162" s="141" t="s">
        <v>4970</v>
      </c>
      <c r="F162" s="142" t="s">
        <v>4971</v>
      </c>
      <c r="G162" s="143" t="s">
        <v>452</v>
      </c>
      <c r="H162" s="144">
        <v>22.05</v>
      </c>
      <c r="I162" s="145"/>
      <c r="J162" s="146">
        <f>ROUND(I162*H162,2)</f>
        <v>0</v>
      </c>
      <c r="K162" s="147"/>
      <c r="L162" s="28"/>
      <c r="M162" s="148" t="s">
        <v>1</v>
      </c>
      <c r="N162" s="149" t="s">
        <v>41</v>
      </c>
      <c r="P162" s="150">
        <f>O162*H162</f>
        <v>0</v>
      </c>
      <c r="Q162" s="150">
        <v>0</v>
      </c>
      <c r="R162" s="150">
        <f>Q162*H162</f>
        <v>0</v>
      </c>
      <c r="S162" s="150">
        <v>0</v>
      </c>
      <c r="T162" s="151">
        <f>S162*H162</f>
        <v>0</v>
      </c>
      <c r="AR162" s="152" t="s">
        <v>372</v>
      </c>
      <c r="AT162" s="152" t="s">
        <v>319</v>
      </c>
      <c r="AU162" s="152" t="s">
        <v>87</v>
      </c>
      <c r="AY162" s="13" t="s">
        <v>317</v>
      </c>
      <c r="BE162" s="153">
        <f>IF(N162="základná",J162,0)</f>
        <v>0</v>
      </c>
      <c r="BF162" s="153">
        <f>IF(N162="znížená",J162,0)</f>
        <v>0</v>
      </c>
      <c r="BG162" s="153">
        <f>IF(N162="zákl. prenesená",J162,0)</f>
        <v>0</v>
      </c>
      <c r="BH162" s="153">
        <f>IF(N162="zníž. prenesená",J162,0)</f>
        <v>0</v>
      </c>
      <c r="BI162" s="153">
        <f>IF(N162="nulová",J162,0)</f>
        <v>0</v>
      </c>
      <c r="BJ162" s="13" t="s">
        <v>87</v>
      </c>
      <c r="BK162" s="153">
        <f>ROUND(I162*H162,2)</f>
        <v>0</v>
      </c>
      <c r="BL162" s="13" t="s">
        <v>372</v>
      </c>
      <c r="BM162" s="152" t="s">
        <v>4972</v>
      </c>
    </row>
    <row r="163" spans="2:65" s="1" customFormat="1" ht="24.15" customHeight="1">
      <c r="B163" s="139"/>
      <c r="C163" s="140" t="s">
        <v>402</v>
      </c>
      <c r="D163" s="140" t="s">
        <v>319</v>
      </c>
      <c r="E163" s="141" t="s">
        <v>4973</v>
      </c>
      <c r="F163" s="142" t="s">
        <v>4974</v>
      </c>
      <c r="G163" s="143" t="s">
        <v>356</v>
      </c>
      <c r="H163" s="144">
        <v>0.108</v>
      </c>
      <c r="I163" s="145"/>
      <c r="J163" s="146">
        <f>ROUND(I163*H163,2)</f>
        <v>0</v>
      </c>
      <c r="K163" s="147"/>
      <c r="L163" s="28"/>
      <c r="M163" s="148" t="s">
        <v>1</v>
      </c>
      <c r="N163" s="149" t="s">
        <v>41</v>
      </c>
      <c r="P163" s="150">
        <f>O163*H163</f>
        <v>0</v>
      </c>
      <c r="Q163" s="150">
        <v>0</v>
      </c>
      <c r="R163" s="150">
        <f>Q163*H163</f>
        <v>0</v>
      </c>
      <c r="S163" s="150">
        <v>0</v>
      </c>
      <c r="T163" s="151">
        <f>S163*H163</f>
        <v>0</v>
      </c>
      <c r="AR163" s="152" t="s">
        <v>372</v>
      </c>
      <c r="AT163" s="152" t="s">
        <v>319</v>
      </c>
      <c r="AU163" s="152" t="s">
        <v>87</v>
      </c>
      <c r="AY163" s="13" t="s">
        <v>317</v>
      </c>
      <c r="BE163" s="153">
        <f>IF(N163="základná",J163,0)</f>
        <v>0</v>
      </c>
      <c r="BF163" s="153">
        <f>IF(N163="znížená",J163,0)</f>
        <v>0</v>
      </c>
      <c r="BG163" s="153">
        <f>IF(N163="zákl. prenesená",J163,0)</f>
        <v>0</v>
      </c>
      <c r="BH163" s="153">
        <f>IF(N163="zníž. prenesená",J163,0)</f>
        <v>0</v>
      </c>
      <c r="BI163" s="153">
        <f>IF(N163="nulová",J163,0)</f>
        <v>0</v>
      </c>
      <c r="BJ163" s="13" t="s">
        <v>87</v>
      </c>
      <c r="BK163" s="153">
        <f>ROUND(I163*H163,2)</f>
        <v>0</v>
      </c>
      <c r="BL163" s="13" t="s">
        <v>372</v>
      </c>
      <c r="BM163" s="152" t="s">
        <v>4975</v>
      </c>
    </row>
    <row r="164" spans="2:65" s="1" customFormat="1" ht="24.15" customHeight="1">
      <c r="B164" s="139"/>
      <c r="C164" s="140" t="s">
        <v>408</v>
      </c>
      <c r="D164" s="140" t="s">
        <v>319</v>
      </c>
      <c r="E164" s="141" t="s">
        <v>4976</v>
      </c>
      <c r="F164" s="142" t="s">
        <v>4977</v>
      </c>
      <c r="G164" s="143" t="s">
        <v>652</v>
      </c>
      <c r="H164" s="176"/>
      <c r="I164" s="145"/>
      <c r="J164" s="146">
        <f>ROUND(I164*H164,2)</f>
        <v>0</v>
      </c>
      <c r="K164" s="147"/>
      <c r="L164" s="28"/>
      <c r="M164" s="148" t="s">
        <v>1</v>
      </c>
      <c r="N164" s="149" t="s">
        <v>41</v>
      </c>
      <c r="P164" s="150">
        <f>O164*H164</f>
        <v>0</v>
      </c>
      <c r="Q164" s="150">
        <v>0</v>
      </c>
      <c r="R164" s="150">
        <f>Q164*H164</f>
        <v>0</v>
      </c>
      <c r="S164" s="150">
        <v>0</v>
      </c>
      <c r="T164" s="151">
        <f>S164*H164</f>
        <v>0</v>
      </c>
      <c r="AR164" s="152" t="s">
        <v>372</v>
      </c>
      <c r="AT164" s="152" t="s">
        <v>319</v>
      </c>
      <c r="AU164" s="152" t="s">
        <v>87</v>
      </c>
      <c r="AY164" s="13" t="s">
        <v>317</v>
      </c>
      <c r="BE164" s="153">
        <f>IF(N164="základná",J164,0)</f>
        <v>0</v>
      </c>
      <c r="BF164" s="153">
        <f>IF(N164="znížená",J164,0)</f>
        <v>0</v>
      </c>
      <c r="BG164" s="153">
        <f>IF(N164="zákl. prenesená",J164,0)</f>
        <v>0</v>
      </c>
      <c r="BH164" s="153">
        <f>IF(N164="zníž. prenesená",J164,0)</f>
        <v>0</v>
      </c>
      <c r="BI164" s="153">
        <f>IF(N164="nulová",J164,0)</f>
        <v>0</v>
      </c>
      <c r="BJ164" s="13" t="s">
        <v>87</v>
      </c>
      <c r="BK164" s="153">
        <f>ROUND(I164*H164,2)</f>
        <v>0</v>
      </c>
      <c r="BL164" s="13" t="s">
        <v>372</v>
      </c>
      <c r="BM164" s="152" t="s">
        <v>4978</v>
      </c>
    </row>
    <row r="165" spans="2:65" s="11" customFormat="1" ht="22.8" customHeight="1">
      <c r="B165" s="127"/>
      <c r="D165" s="128" t="s">
        <v>74</v>
      </c>
      <c r="E165" s="137" t="s">
        <v>4979</v>
      </c>
      <c r="F165" s="137" t="s">
        <v>4980</v>
      </c>
      <c r="I165" s="130"/>
      <c r="J165" s="138">
        <f>BK165</f>
        <v>0</v>
      </c>
      <c r="L165" s="127"/>
      <c r="M165" s="132"/>
      <c r="P165" s="133">
        <f>SUM(P166:P189)</f>
        <v>0</v>
      </c>
      <c r="R165" s="133">
        <f>SUM(R166:R189)</f>
        <v>2.4976689999999999E-2</v>
      </c>
      <c r="T165" s="134">
        <f>SUM(T166:T189)</f>
        <v>0</v>
      </c>
      <c r="AR165" s="128" t="s">
        <v>87</v>
      </c>
      <c r="AT165" s="135" t="s">
        <v>74</v>
      </c>
      <c r="AU165" s="135" t="s">
        <v>82</v>
      </c>
      <c r="AY165" s="128" t="s">
        <v>317</v>
      </c>
      <c r="BK165" s="136">
        <f>SUM(BK166:BK189)</f>
        <v>0</v>
      </c>
    </row>
    <row r="166" spans="2:65" s="1" customFormat="1" ht="16.5" customHeight="1">
      <c r="B166" s="139"/>
      <c r="C166" s="140" t="s">
        <v>410</v>
      </c>
      <c r="D166" s="140" t="s">
        <v>319</v>
      </c>
      <c r="E166" s="141" t="s">
        <v>4981</v>
      </c>
      <c r="F166" s="142" t="s">
        <v>4982</v>
      </c>
      <c r="G166" s="143" t="s">
        <v>433</v>
      </c>
      <c r="H166" s="144">
        <v>3</v>
      </c>
      <c r="I166" s="145"/>
      <c r="J166" s="146">
        <f t="shared" ref="J166:J178" si="10">ROUND(I166*H166,2)</f>
        <v>0</v>
      </c>
      <c r="K166" s="147"/>
      <c r="L166" s="28"/>
      <c r="M166" s="148" t="s">
        <v>1</v>
      </c>
      <c r="N166" s="149" t="s">
        <v>41</v>
      </c>
      <c r="P166" s="150">
        <f t="shared" ref="P166:P178" si="11">O166*H166</f>
        <v>0</v>
      </c>
      <c r="Q166" s="150">
        <v>3.0000000000000001E-5</v>
      </c>
      <c r="R166" s="150">
        <f t="shared" ref="R166:R178" si="12">Q166*H166</f>
        <v>9.0000000000000006E-5</v>
      </c>
      <c r="S166" s="150">
        <v>0</v>
      </c>
      <c r="T166" s="151">
        <f t="shared" ref="T166:T178" si="13">S166*H166</f>
        <v>0</v>
      </c>
      <c r="AR166" s="152" t="s">
        <v>372</v>
      </c>
      <c r="AT166" s="152" t="s">
        <v>319</v>
      </c>
      <c r="AU166" s="152" t="s">
        <v>87</v>
      </c>
      <c r="AY166" s="13" t="s">
        <v>317</v>
      </c>
      <c r="BE166" s="153">
        <f t="shared" ref="BE166:BE178" si="14">IF(N166="základná",J166,0)</f>
        <v>0</v>
      </c>
      <c r="BF166" s="153">
        <f t="shared" ref="BF166:BF178" si="15">IF(N166="znížená",J166,0)</f>
        <v>0</v>
      </c>
      <c r="BG166" s="153">
        <f t="shared" ref="BG166:BG178" si="16">IF(N166="zákl. prenesená",J166,0)</f>
        <v>0</v>
      </c>
      <c r="BH166" s="153">
        <f t="shared" ref="BH166:BH178" si="17">IF(N166="zníž. prenesená",J166,0)</f>
        <v>0</v>
      </c>
      <c r="BI166" s="153">
        <f t="shared" ref="BI166:BI178" si="18">IF(N166="nulová",J166,0)</f>
        <v>0</v>
      </c>
      <c r="BJ166" s="13" t="s">
        <v>87</v>
      </c>
      <c r="BK166" s="153">
        <f t="shared" ref="BK166:BK178" si="19">ROUND(I166*H166,2)</f>
        <v>0</v>
      </c>
      <c r="BL166" s="13" t="s">
        <v>372</v>
      </c>
      <c r="BM166" s="152" t="s">
        <v>4983</v>
      </c>
    </row>
    <row r="167" spans="2:65" s="1" customFormat="1" ht="24.15" customHeight="1">
      <c r="B167" s="139"/>
      <c r="C167" s="154" t="s">
        <v>412</v>
      </c>
      <c r="D167" s="154" t="s">
        <v>353</v>
      </c>
      <c r="E167" s="155" t="s">
        <v>4984</v>
      </c>
      <c r="F167" s="156" t="s">
        <v>4985</v>
      </c>
      <c r="G167" s="157" t="s">
        <v>433</v>
      </c>
      <c r="H167" s="158">
        <v>3</v>
      </c>
      <c r="I167" s="159"/>
      <c r="J167" s="160">
        <f t="shared" si="10"/>
        <v>0</v>
      </c>
      <c r="K167" s="161"/>
      <c r="L167" s="162"/>
      <c r="M167" s="163" t="s">
        <v>1</v>
      </c>
      <c r="N167" s="164" t="s">
        <v>41</v>
      </c>
      <c r="P167" s="150">
        <f t="shared" si="11"/>
        <v>0</v>
      </c>
      <c r="Q167" s="150">
        <v>8.7000000000000001E-4</v>
      </c>
      <c r="R167" s="150">
        <f t="shared" si="12"/>
        <v>2.6099999999999999E-3</v>
      </c>
      <c r="S167" s="150">
        <v>0</v>
      </c>
      <c r="T167" s="151">
        <f t="shared" si="13"/>
        <v>0</v>
      </c>
      <c r="AR167" s="152" t="s">
        <v>529</v>
      </c>
      <c r="AT167" s="152" t="s">
        <v>353</v>
      </c>
      <c r="AU167" s="152" t="s">
        <v>87</v>
      </c>
      <c r="AY167" s="13" t="s">
        <v>317</v>
      </c>
      <c r="BE167" s="153">
        <f t="shared" si="14"/>
        <v>0</v>
      </c>
      <c r="BF167" s="153">
        <f t="shared" si="15"/>
        <v>0</v>
      </c>
      <c r="BG167" s="153">
        <f t="shared" si="16"/>
        <v>0</v>
      </c>
      <c r="BH167" s="153">
        <f t="shared" si="17"/>
        <v>0</v>
      </c>
      <c r="BI167" s="153">
        <f t="shared" si="18"/>
        <v>0</v>
      </c>
      <c r="BJ167" s="13" t="s">
        <v>87</v>
      </c>
      <c r="BK167" s="153">
        <f t="shared" si="19"/>
        <v>0</v>
      </c>
      <c r="BL167" s="13" t="s">
        <v>372</v>
      </c>
      <c r="BM167" s="152" t="s">
        <v>4986</v>
      </c>
    </row>
    <row r="168" spans="2:65" s="1" customFormat="1" ht="16.5" customHeight="1">
      <c r="B168" s="139"/>
      <c r="C168" s="140" t="s">
        <v>414</v>
      </c>
      <c r="D168" s="140" t="s">
        <v>319</v>
      </c>
      <c r="E168" s="141" t="s">
        <v>4987</v>
      </c>
      <c r="F168" s="142" t="s">
        <v>4988</v>
      </c>
      <c r="G168" s="143" t="s">
        <v>433</v>
      </c>
      <c r="H168" s="144">
        <v>1</v>
      </c>
      <c r="I168" s="145"/>
      <c r="J168" s="146">
        <f t="shared" si="10"/>
        <v>0</v>
      </c>
      <c r="K168" s="147"/>
      <c r="L168" s="28"/>
      <c r="M168" s="148" t="s">
        <v>1</v>
      </c>
      <c r="N168" s="149" t="s">
        <v>41</v>
      </c>
      <c r="P168" s="150">
        <f t="shared" si="11"/>
        <v>0</v>
      </c>
      <c r="Q168" s="150">
        <v>4.7435000000000001E-4</v>
      </c>
      <c r="R168" s="150">
        <f t="shared" si="12"/>
        <v>4.7435000000000001E-4</v>
      </c>
      <c r="S168" s="150">
        <v>0</v>
      </c>
      <c r="T168" s="151">
        <f t="shared" si="13"/>
        <v>0</v>
      </c>
      <c r="AR168" s="152" t="s">
        <v>372</v>
      </c>
      <c r="AT168" s="152" t="s">
        <v>319</v>
      </c>
      <c r="AU168" s="152" t="s">
        <v>87</v>
      </c>
      <c r="AY168" s="13" t="s">
        <v>317</v>
      </c>
      <c r="BE168" s="153">
        <f t="shared" si="14"/>
        <v>0</v>
      </c>
      <c r="BF168" s="153">
        <f t="shared" si="15"/>
        <v>0</v>
      </c>
      <c r="BG168" s="153">
        <f t="shared" si="16"/>
        <v>0</v>
      </c>
      <c r="BH168" s="153">
        <f t="shared" si="17"/>
        <v>0</v>
      </c>
      <c r="BI168" s="153">
        <f t="shared" si="18"/>
        <v>0</v>
      </c>
      <c r="BJ168" s="13" t="s">
        <v>87</v>
      </c>
      <c r="BK168" s="153">
        <f t="shared" si="19"/>
        <v>0</v>
      </c>
      <c r="BL168" s="13" t="s">
        <v>372</v>
      </c>
      <c r="BM168" s="152" t="s">
        <v>4989</v>
      </c>
    </row>
    <row r="169" spans="2:65" s="1" customFormat="1" ht="24.15" customHeight="1">
      <c r="B169" s="139"/>
      <c r="C169" s="154" t="s">
        <v>416</v>
      </c>
      <c r="D169" s="154" t="s">
        <v>353</v>
      </c>
      <c r="E169" s="155" t="s">
        <v>4990</v>
      </c>
      <c r="F169" s="156" t="s">
        <v>4991</v>
      </c>
      <c r="G169" s="157" t="s">
        <v>433</v>
      </c>
      <c r="H169" s="158">
        <v>1</v>
      </c>
      <c r="I169" s="159"/>
      <c r="J169" s="160">
        <f t="shared" si="10"/>
        <v>0</v>
      </c>
      <c r="K169" s="161"/>
      <c r="L169" s="162"/>
      <c r="M169" s="163" t="s">
        <v>1</v>
      </c>
      <c r="N169" s="164" t="s">
        <v>41</v>
      </c>
      <c r="P169" s="150">
        <f t="shared" si="11"/>
        <v>0</v>
      </c>
      <c r="Q169" s="150">
        <v>1.0499999999999999E-3</v>
      </c>
      <c r="R169" s="150">
        <f t="shared" si="12"/>
        <v>1.0499999999999999E-3</v>
      </c>
      <c r="S169" s="150">
        <v>0</v>
      </c>
      <c r="T169" s="151">
        <f t="shared" si="13"/>
        <v>0</v>
      </c>
      <c r="AR169" s="152" t="s">
        <v>529</v>
      </c>
      <c r="AT169" s="152" t="s">
        <v>353</v>
      </c>
      <c r="AU169" s="152" t="s">
        <v>87</v>
      </c>
      <c r="AY169" s="13" t="s">
        <v>317</v>
      </c>
      <c r="BE169" s="153">
        <f t="shared" si="14"/>
        <v>0</v>
      </c>
      <c r="BF169" s="153">
        <f t="shared" si="15"/>
        <v>0</v>
      </c>
      <c r="BG169" s="153">
        <f t="shared" si="16"/>
        <v>0</v>
      </c>
      <c r="BH169" s="153">
        <f t="shared" si="17"/>
        <v>0</v>
      </c>
      <c r="BI169" s="153">
        <f t="shared" si="18"/>
        <v>0</v>
      </c>
      <c r="BJ169" s="13" t="s">
        <v>87</v>
      </c>
      <c r="BK169" s="153">
        <f t="shared" si="19"/>
        <v>0</v>
      </c>
      <c r="BL169" s="13" t="s">
        <v>372</v>
      </c>
      <c r="BM169" s="152" t="s">
        <v>4992</v>
      </c>
    </row>
    <row r="170" spans="2:65" s="1" customFormat="1" ht="16.5" customHeight="1">
      <c r="B170" s="139"/>
      <c r="C170" s="140" t="s">
        <v>418</v>
      </c>
      <c r="D170" s="140" t="s">
        <v>319</v>
      </c>
      <c r="E170" s="141" t="s">
        <v>4993</v>
      </c>
      <c r="F170" s="142" t="s">
        <v>4994</v>
      </c>
      <c r="G170" s="143" t="s">
        <v>433</v>
      </c>
      <c r="H170" s="144">
        <v>1</v>
      </c>
      <c r="I170" s="145"/>
      <c r="J170" s="146">
        <f t="shared" si="10"/>
        <v>0</v>
      </c>
      <c r="K170" s="147"/>
      <c r="L170" s="28"/>
      <c r="M170" s="148" t="s">
        <v>1</v>
      </c>
      <c r="N170" s="149" t="s">
        <v>41</v>
      </c>
      <c r="P170" s="150">
        <f t="shared" si="11"/>
        <v>0</v>
      </c>
      <c r="Q170" s="150">
        <v>5.7609999999999999E-5</v>
      </c>
      <c r="R170" s="150">
        <f t="shared" si="12"/>
        <v>5.7609999999999999E-5</v>
      </c>
      <c r="S170" s="150">
        <v>0</v>
      </c>
      <c r="T170" s="151">
        <f t="shared" si="13"/>
        <v>0</v>
      </c>
      <c r="AR170" s="152" t="s">
        <v>372</v>
      </c>
      <c r="AT170" s="152" t="s">
        <v>319</v>
      </c>
      <c r="AU170" s="152" t="s">
        <v>87</v>
      </c>
      <c r="AY170" s="13" t="s">
        <v>317</v>
      </c>
      <c r="BE170" s="153">
        <f t="shared" si="14"/>
        <v>0</v>
      </c>
      <c r="BF170" s="153">
        <f t="shared" si="15"/>
        <v>0</v>
      </c>
      <c r="BG170" s="153">
        <f t="shared" si="16"/>
        <v>0</v>
      </c>
      <c r="BH170" s="153">
        <f t="shared" si="17"/>
        <v>0</v>
      </c>
      <c r="BI170" s="153">
        <f t="shared" si="18"/>
        <v>0</v>
      </c>
      <c r="BJ170" s="13" t="s">
        <v>87</v>
      </c>
      <c r="BK170" s="153">
        <f t="shared" si="19"/>
        <v>0</v>
      </c>
      <c r="BL170" s="13" t="s">
        <v>372</v>
      </c>
      <c r="BM170" s="152" t="s">
        <v>4995</v>
      </c>
    </row>
    <row r="171" spans="2:65" s="1" customFormat="1" ht="24.15" customHeight="1">
      <c r="B171" s="139"/>
      <c r="C171" s="154" t="s">
        <v>529</v>
      </c>
      <c r="D171" s="154" t="s">
        <v>353</v>
      </c>
      <c r="E171" s="155" t="s">
        <v>4996</v>
      </c>
      <c r="F171" s="156" t="s">
        <v>4997</v>
      </c>
      <c r="G171" s="157" t="s">
        <v>433</v>
      </c>
      <c r="H171" s="158">
        <v>1</v>
      </c>
      <c r="I171" s="159"/>
      <c r="J171" s="160">
        <f t="shared" si="10"/>
        <v>0</v>
      </c>
      <c r="K171" s="161"/>
      <c r="L171" s="162"/>
      <c r="M171" s="163" t="s">
        <v>1</v>
      </c>
      <c r="N171" s="164" t="s">
        <v>41</v>
      </c>
      <c r="P171" s="150">
        <f t="shared" si="11"/>
        <v>0</v>
      </c>
      <c r="Q171" s="150">
        <v>1.57E-3</v>
      </c>
      <c r="R171" s="150">
        <f t="shared" si="12"/>
        <v>1.57E-3</v>
      </c>
      <c r="S171" s="150">
        <v>0</v>
      </c>
      <c r="T171" s="151">
        <f t="shared" si="13"/>
        <v>0</v>
      </c>
      <c r="AR171" s="152" t="s">
        <v>529</v>
      </c>
      <c r="AT171" s="152" t="s">
        <v>353</v>
      </c>
      <c r="AU171" s="152" t="s">
        <v>87</v>
      </c>
      <c r="AY171" s="13" t="s">
        <v>317</v>
      </c>
      <c r="BE171" s="153">
        <f t="shared" si="14"/>
        <v>0</v>
      </c>
      <c r="BF171" s="153">
        <f t="shared" si="15"/>
        <v>0</v>
      </c>
      <c r="BG171" s="153">
        <f t="shared" si="16"/>
        <v>0</v>
      </c>
      <c r="BH171" s="153">
        <f t="shared" si="17"/>
        <v>0</v>
      </c>
      <c r="BI171" s="153">
        <f t="shared" si="18"/>
        <v>0</v>
      </c>
      <c r="BJ171" s="13" t="s">
        <v>87</v>
      </c>
      <c r="BK171" s="153">
        <f t="shared" si="19"/>
        <v>0</v>
      </c>
      <c r="BL171" s="13" t="s">
        <v>372</v>
      </c>
      <c r="BM171" s="152" t="s">
        <v>4998</v>
      </c>
    </row>
    <row r="172" spans="2:65" s="1" customFormat="1" ht="16.5" customHeight="1">
      <c r="B172" s="139"/>
      <c r="C172" s="140" t="s">
        <v>780</v>
      </c>
      <c r="D172" s="140" t="s">
        <v>319</v>
      </c>
      <c r="E172" s="141" t="s">
        <v>4999</v>
      </c>
      <c r="F172" s="142" t="s">
        <v>5000</v>
      </c>
      <c r="G172" s="143" t="s">
        <v>433</v>
      </c>
      <c r="H172" s="144">
        <v>1</v>
      </c>
      <c r="I172" s="145"/>
      <c r="J172" s="146">
        <f t="shared" si="10"/>
        <v>0</v>
      </c>
      <c r="K172" s="147"/>
      <c r="L172" s="28"/>
      <c r="M172" s="148" t="s">
        <v>1</v>
      </c>
      <c r="N172" s="149" t="s">
        <v>41</v>
      </c>
      <c r="P172" s="150">
        <f t="shared" si="11"/>
        <v>0</v>
      </c>
      <c r="Q172" s="150">
        <v>2.2739999999999999E-5</v>
      </c>
      <c r="R172" s="150">
        <f t="shared" si="12"/>
        <v>2.2739999999999999E-5</v>
      </c>
      <c r="S172" s="150">
        <v>0</v>
      </c>
      <c r="T172" s="151">
        <f t="shared" si="13"/>
        <v>0</v>
      </c>
      <c r="AR172" s="152" t="s">
        <v>372</v>
      </c>
      <c r="AT172" s="152" t="s">
        <v>319</v>
      </c>
      <c r="AU172" s="152" t="s">
        <v>87</v>
      </c>
      <c r="AY172" s="13" t="s">
        <v>317</v>
      </c>
      <c r="BE172" s="153">
        <f t="shared" si="14"/>
        <v>0</v>
      </c>
      <c r="BF172" s="153">
        <f t="shared" si="15"/>
        <v>0</v>
      </c>
      <c r="BG172" s="153">
        <f t="shared" si="16"/>
        <v>0</v>
      </c>
      <c r="BH172" s="153">
        <f t="shared" si="17"/>
        <v>0</v>
      </c>
      <c r="BI172" s="153">
        <f t="shared" si="18"/>
        <v>0</v>
      </c>
      <c r="BJ172" s="13" t="s">
        <v>87</v>
      </c>
      <c r="BK172" s="153">
        <f t="shared" si="19"/>
        <v>0</v>
      </c>
      <c r="BL172" s="13" t="s">
        <v>372</v>
      </c>
      <c r="BM172" s="152" t="s">
        <v>5001</v>
      </c>
    </row>
    <row r="173" spans="2:65" s="1" customFormat="1" ht="16.5" customHeight="1">
      <c r="B173" s="139"/>
      <c r="C173" s="154" t="s">
        <v>784</v>
      </c>
      <c r="D173" s="154" t="s">
        <v>353</v>
      </c>
      <c r="E173" s="155" t="s">
        <v>5002</v>
      </c>
      <c r="F173" s="156" t="s">
        <v>5003</v>
      </c>
      <c r="G173" s="157" t="s">
        <v>433</v>
      </c>
      <c r="H173" s="158">
        <v>1</v>
      </c>
      <c r="I173" s="159"/>
      <c r="J173" s="160">
        <f t="shared" si="10"/>
        <v>0</v>
      </c>
      <c r="K173" s="161"/>
      <c r="L173" s="162"/>
      <c r="M173" s="163" t="s">
        <v>1</v>
      </c>
      <c r="N173" s="164" t="s">
        <v>41</v>
      </c>
      <c r="P173" s="150">
        <f t="shared" si="11"/>
        <v>0</v>
      </c>
      <c r="Q173" s="150">
        <v>4.8999999999999998E-4</v>
      </c>
      <c r="R173" s="150">
        <f t="shared" si="12"/>
        <v>4.8999999999999998E-4</v>
      </c>
      <c r="S173" s="150">
        <v>0</v>
      </c>
      <c r="T173" s="151">
        <f t="shared" si="13"/>
        <v>0</v>
      </c>
      <c r="AR173" s="152" t="s">
        <v>529</v>
      </c>
      <c r="AT173" s="152" t="s">
        <v>353</v>
      </c>
      <c r="AU173" s="152" t="s">
        <v>87</v>
      </c>
      <c r="AY173" s="13" t="s">
        <v>317</v>
      </c>
      <c r="BE173" s="153">
        <f t="shared" si="14"/>
        <v>0</v>
      </c>
      <c r="BF173" s="153">
        <f t="shared" si="15"/>
        <v>0</v>
      </c>
      <c r="BG173" s="153">
        <f t="shared" si="16"/>
        <v>0</v>
      </c>
      <c r="BH173" s="153">
        <f t="shared" si="17"/>
        <v>0</v>
      </c>
      <c r="BI173" s="153">
        <f t="shared" si="18"/>
        <v>0</v>
      </c>
      <c r="BJ173" s="13" t="s">
        <v>87</v>
      </c>
      <c r="BK173" s="153">
        <f t="shared" si="19"/>
        <v>0</v>
      </c>
      <c r="BL173" s="13" t="s">
        <v>372</v>
      </c>
      <c r="BM173" s="152" t="s">
        <v>5004</v>
      </c>
    </row>
    <row r="174" spans="2:65" s="1" customFormat="1" ht="24.15" customHeight="1">
      <c r="B174" s="139"/>
      <c r="C174" s="140" t="s">
        <v>788</v>
      </c>
      <c r="D174" s="140" t="s">
        <v>319</v>
      </c>
      <c r="E174" s="141" t="s">
        <v>5005</v>
      </c>
      <c r="F174" s="142" t="s">
        <v>5006</v>
      </c>
      <c r="G174" s="143" t="s">
        <v>433</v>
      </c>
      <c r="H174" s="144">
        <v>2</v>
      </c>
      <c r="I174" s="145"/>
      <c r="J174" s="146">
        <f t="shared" si="10"/>
        <v>0</v>
      </c>
      <c r="K174" s="147"/>
      <c r="L174" s="28"/>
      <c r="M174" s="148" t="s">
        <v>1</v>
      </c>
      <c r="N174" s="149" t="s">
        <v>41</v>
      </c>
      <c r="P174" s="150">
        <f t="shared" si="11"/>
        <v>0</v>
      </c>
      <c r="Q174" s="150">
        <v>3.8996000000000001E-4</v>
      </c>
      <c r="R174" s="150">
        <f t="shared" si="12"/>
        <v>7.7992000000000003E-4</v>
      </c>
      <c r="S174" s="150">
        <v>0</v>
      </c>
      <c r="T174" s="151">
        <f t="shared" si="13"/>
        <v>0</v>
      </c>
      <c r="AR174" s="152" t="s">
        <v>372</v>
      </c>
      <c r="AT174" s="152" t="s">
        <v>319</v>
      </c>
      <c r="AU174" s="152" t="s">
        <v>87</v>
      </c>
      <c r="AY174" s="13" t="s">
        <v>317</v>
      </c>
      <c r="BE174" s="153">
        <f t="shared" si="14"/>
        <v>0</v>
      </c>
      <c r="BF174" s="153">
        <f t="shared" si="15"/>
        <v>0</v>
      </c>
      <c r="BG174" s="153">
        <f t="shared" si="16"/>
        <v>0</v>
      </c>
      <c r="BH174" s="153">
        <f t="shared" si="17"/>
        <v>0</v>
      </c>
      <c r="BI174" s="153">
        <f t="shared" si="18"/>
        <v>0</v>
      </c>
      <c r="BJ174" s="13" t="s">
        <v>87</v>
      </c>
      <c r="BK174" s="153">
        <f t="shared" si="19"/>
        <v>0</v>
      </c>
      <c r="BL174" s="13" t="s">
        <v>372</v>
      </c>
      <c r="BM174" s="152" t="s">
        <v>5007</v>
      </c>
    </row>
    <row r="175" spans="2:65" s="1" customFormat="1" ht="16.5" customHeight="1">
      <c r="B175" s="139"/>
      <c r="C175" s="140" t="s">
        <v>792</v>
      </c>
      <c r="D175" s="140" t="s">
        <v>319</v>
      </c>
      <c r="E175" s="141" t="s">
        <v>5008</v>
      </c>
      <c r="F175" s="142" t="s">
        <v>5009</v>
      </c>
      <c r="G175" s="143" t="s">
        <v>433</v>
      </c>
      <c r="H175" s="144">
        <v>1</v>
      </c>
      <c r="I175" s="145"/>
      <c r="J175" s="146">
        <f t="shared" si="10"/>
        <v>0</v>
      </c>
      <c r="K175" s="147"/>
      <c r="L175" s="28"/>
      <c r="M175" s="148" t="s">
        <v>1</v>
      </c>
      <c r="N175" s="149" t="s">
        <v>41</v>
      </c>
      <c r="P175" s="150">
        <f t="shared" si="11"/>
        <v>0</v>
      </c>
      <c r="Q175" s="150">
        <v>5.7609999999999999E-5</v>
      </c>
      <c r="R175" s="150">
        <f t="shared" si="12"/>
        <v>5.7609999999999999E-5</v>
      </c>
      <c r="S175" s="150">
        <v>0</v>
      </c>
      <c r="T175" s="151">
        <f t="shared" si="13"/>
        <v>0</v>
      </c>
      <c r="AR175" s="152" t="s">
        <v>372</v>
      </c>
      <c r="AT175" s="152" t="s">
        <v>319</v>
      </c>
      <c r="AU175" s="152" t="s">
        <v>87</v>
      </c>
      <c r="AY175" s="13" t="s">
        <v>317</v>
      </c>
      <c r="BE175" s="153">
        <f t="shared" si="14"/>
        <v>0</v>
      </c>
      <c r="BF175" s="153">
        <f t="shared" si="15"/>
        <v>0</v>
      </c>
      <c r="BG175" s="153">
        <f t="shared" si="16"/>
        <v>0</v>
      </c>
      <c r="BH175" s="153">
        <f t="shared" si="17"/>
        <v>0</v>
      </c>
      <c r="BI175" s="153">
        <f t="shared" si="18"/>
        <v>0</v>
      </c>
      <c r="BJ175" s="13" t="s">
        <v>87</v>
      </c>
      <c r="BK175" s="153">
        <f t="shared" si="19"/>
        <v>0</v>
      </c>
      <c r="BL175" s="13" t="s">
        <v>372</v>
      </c>
      <c r="BM175" s="152" t="s">
        <v>5010</v>
      </c>
    </row>
    <row r="176" spans="2:65" s="1" customFormat="1" ht="33" customHeight="1">
      <c r="B176" s="139"/>
      <c r="C176" s="154" t="s">
        <v>796</v>
      </c>
      <c r="D176" s="154" t="s">
        <v>353</v>
      </c>
      <c r="E176" s="155" t="s">
        <v>5011</v>
      </c>
      <c r="F176" s="156" t="s">
        <v>5012</v>
      </c>
      <c r="G176" s="157" t="s">
        <v>433</v>
      </c>
      <c r="H176" s="158">
        <v>1</v>
      </c>
      <c r="I176" s="159"/>
      <c r="J176" s="160">
        <f t="shared" si="10"/>
        <v>0</v>
      </c>
      <c r="K176" s="161"/>
      <c r="L176" s="162"/>
      <c r="M176" s="163" t="s">
        <v>1</v>
      </c>
      <c r="N176" s="164" t="s">
        <v>41</v>
      </c>
      <c r="P176" s="150">
        <f t="shared" si="11"/>
        <v>0</v>
      </c>
      <c r="Q176" s="150">
        <v>1.4030000000000001E-2</v>
      </c>
      <c r="R176" s="150">
        <f t="shared" si="12"/>
        <v>1.4030000000000001E-2</v>
      </c>
      <c r="S176" s="150">
        <v>0</v>
      </c>
      <c r="T176" s="151">
        <f t="shared" si="13"/>
        <v>0</v>
      </c>
      <c r="AR176" s="152" t="s">
        <v>529</v>
      </c>
      <c r="AT176" s="152" t="s">
        <v>353</v>
      </c>
      <c r="AU176" s="152" t="s">
        <v>87</v>
      </c>
      <c r="AY176" s="13" t="s">
        <v>317</v>
      </c>
      <c r="BE176" s="153">
        <f t="shared" si="14"/>
        <v>0</v>
      </c>
      <c r="BF176" s="153">
        <f t="shared" si="15"/>
        <v>0</v>
      </c>
      <c r="BG176" s="153">
        <f t="shared" si="16"/>
        <v>0</v>
      </c>
      <c r="BH176" s="153">
        <f t="shared" si="17"/>
        <v>0</v>
      </c>
      <c r="BI176" s="153">
        <f t="shared" si="18"/>
        <v>0</v>
      </c>
      <c r="BJ176" s="13" t="s">
        <v>87</v>
      </c>
      <c r="BK176" s="153">
        <f t="shared" si="19"/>
        <v>0</v>
      </c>
      <c r="BL176" s="13" t="s">
        <v>372</v>
      </c>
      <c r="BM176" s="152" t="s">
        <v>5013</v>
      </c>
    </row>
    <row r="177" spans="2:65" s="1" customFormat="1" ht="24.15" customHeight="1">
      <c r="B177" s="139"/>
      <c r="C177" s="140" t="s">
        <v>800</v>
      </c>
      <c r="D177" s="140" t="s">
        <v>319</v>
      </c>
      <c r="E177" s="141" t="s">
        <v>5014</v>
      </c>
      <c r="F177" s="142" t="s">
        <v>5015</v>
      </c>
      <c r="G177" s="143" t="s">
        <v>5016</v>
      </c>
      <c r="H177" s="144">
        <v>23</v>
      </c>
      <c r="I177" s="145"/>
      <c r="J177" s="146">
        <f t="shared" si="10"/>
        <v>0</v>
      </c>
      <c r="K177" s="147"/>
      <c r="L177" s="28"/>
      <c r="M177" s="148" t="s">
        <v>1</v>
      </c>
      <c r="N177" s="149" t="s">
        <v>41</v>
      </c>
      <c r="P177" s="150">
        <f t="shared" si="11"/>
        <v>0</v>
      </c>
      <c r="Q177" s="150">
        <v>5.3699999999999997E-5</v>
      </c>
      <c r="R177" s="150">
        <f t="shared" si="12"/>
        <v>1.2351E-3</v>
      </c>
      <c r="S177" s="150">
        <v>0</v>
      </c>
      <c r="T177" s="151">
        <f t="shared" si="13"/>
        <v>0</v>
      </c>
      <c r="AR177" s="152" t="s">
        <v>372</v>
      </c>
      <c r="AT177" s="152" t="s">
        <v>319</v>
      </c>
      <c r="AU177" s="152" t="s">
        <v>87</v>
      </c>
      <c r="AY177" s="13" t="s">
        <v>317</v>
      </c>
      <c r="BE177" s="153">
        <f t="shared" si="14"/>
        <v>0</v>
      </c>
      <c r="BF177" s="153">
        <f t="shared" si="15"/>
        <v>0</v>
      </c>
      <c r="BG177" s="153">
        <f t="shared" si="16"/>
        <v>0</v>
      </c>
      <c r="BH177" s="153">
        <f t="shared" si="17"/>
        <v>0</v>
      </c>
      <c r="BI177" s="153">
        <f t="shared" si="18"/>
        <v>0</v>
      </c>
      <c r="BJ177" s="13" t="s">
        <v>87</v>
      </c>
      <c r="BK177" s="153">
        <f t="shared" si="19"/>
        <v>0</v>
      </c>
      <c r="BL177" s="13" t="s">
        <v>372</v>
      </c>
      <c r="BM177" s="152" t="s">
        <v>5017</v>
      </c>
    </row>
    <row r="178" spans="2:65" s="1" customFormat="1" ht="16.5" customHeight="1">
      <c r="B178" s="139"/>
      <c r="C178" s="154" t="s">
        <v>804</v>
      </c>
      <c r="D178" s="154" t="s">
        <v>353</v>
      </c>
      <c r="E178" s="155" t="s">
        <v>5018</v>
      </c>
      <c r="F178" s="156" t="s">
        <v>5019</v>
      </c>
      <c r="G178" s="157" t="s">
        <v>433</v>
      </c>
      <c r="H178" s="158">
        <v>23</v>
      </c>
      <c r="I178" s="159"/>
      <c r="J178" s="160">
        <f t="shared" si="10"/>
        <v>0</v>
      </c>
      <c r="K178" s="161"/>
      <c r="L178" s="162"/>
      <c r="M178" s="163" t="s">
        <v>1</v>
      </c>
      <c r="N178" s="164" t="s">
        <v>41</v>
      </c>
      <c r="P178" s="150">
        <f t="shared" si="11"/>
        <v>0</v>
      </c>
      <c r="Q178" s="150">
        <v>0</v>
      </c>
      <c r="R178" s="150">
        <f t="shared" si="12"/>
        <v>0</v>
      </c>
      <c r="S178" s="150">
        <v>0</v>
      </c>
      <c r="T178" s="151">
        <f t="shared" si="13"/>
        <v>0</v>
      </c>
      <c r="AR178" s="152" t="s">
        <v>529</v>
      </c>
      <c r="AT178" s="152" t="s">
        <v>353</v>
      </c>
      <c r="AU178" s="152" t="s">
        <v>87</v>
      </c>
      <c r="AY178" s="13" t="s">
        <v>317</v>
      </c>
      <c r="BE178" s="153">
        <f t="shared" si="14"/>
        <v>0</v>
      </c>
      <c r="BF178" s="153">
        <f t="shared" si="15"/>
        <v>0</v>
      </c>
      <c r="BG178" s="153">
        <f t="shared" si="16"/>
        <v>0</v>
      </c>
      <c r="BH178" s="153">
        <f t="shared" si="17"/>
        <v>0</v>
      </c>
      <c r="BI178" s="153">
        <f t="shared" si="18"/>
        <v>0</v>
      </c>
      <c r="BJ178" s="13" t="s">
        <v>87</v>
      </c>
      <c r="BK178" s="153">
        <f t="shared" si="19"/>
        <v>0</v>
      </c>
      <c r="BL178" s="13" t="s">
        <v>372</v>
      </c>
      <c r="BM178" s="152" t="s">
        <v>5020</v>
      </c>
    </row>
    <row r="179" spans="2:65" s="1" customFormat="1" ht="76.8">
      <c r="B179" s="28"/>
      <c r="D179" s="170" t="s">
        <v>484</v>
      </c>
      <c r="F179" s="171" t="s">
        <v>5021</v>
      </c>
      <c r="I179" s="172"/>
      <c r="L179" s="28"/>
      <c r="M179" s="173"/>
      <c r="T179" s="55"/>
      <c r="AT179" s="13" t="s">
        <v>484</v>
      </c>
      <c r="AU179" s="13" t="s">
        <v>87</v>
      </c>
    </row>
    <row r="180" spans="2:65" s="1" customFormat="1" ht="24.15" customHeight="1">
      <c r="B180" s="139"/>
      <c r="C180" s="140" t="s">
        <v>808</v>
      </c>
      <c r="D180" s="140" t="s">
        <v>319</v>
      </c>
      <c r="E180" s="141" t="s">
        <v>5022</v>
      </c>
      <c r="F180" s="142" t="s">
        <v>5023</v>
      </c>
      <c r="G180" s="143" t="s">
        <v>433</v>
      </c>
      <c r="H180" s="144">
        <v>1</v>
      </c>
      <c r="I180" s="145"/>
      <c r="J180" s="146">
        <f t="shared" ref="J180:J185" si="20">ROUND(I180*H180,2)</f>
        <v>0</v>
      </c>
      <c r="K180" s="147"/>
      <c r="L180" s="28"/>
      <c r="M180" s="148" t="s">
        <v>1</v>
      </c>
      <c r="N180" s="149" t="s">
        <v>41</v>
      </c>
      <c r="P180" s="150">
        <f t="shared" ref="P180:P185" si="21">O180*H180</f>
        <v>0</v>
      </c>
      <c r="Q180" s="150">
        <v>1.2193600000000001E-3</v>
      </c>
      <c r="R180" s="150">
        <f t="shared" ref="R180:R185" si="22">Q180*H180</f>
        <v>1.2193600000000001E-3</v>
      </c>
      <c r="S180" s="150">
        <v>0</v>
      </c>
      <c r="T180" s="151">
        <f t="shared" ref="T180:T185" si="23">S180*H180</f>
        <v>0</v>
      </c>
      <c r="AR180" s="152" t="s">
        <v>372</v>
      </c>
      <c r="AT180" s="152" t="s">
        <v>319</v>
      </c>
      <c r="AU180" s="152" t="s">
        <v>87</v>
      </c>
      <c r="AY180" s="13" t="s">
        <v>317</v>
      </c>
      <c r="BE180" s="153">
        <f t="shared" ref="BE180:BE185" si="24">IF(N180="základná",J180,0)</f>
        <v>0</v>
      </c>
      <c r="BF180" s="153">
        <f t="shared" ref="BF180:BF185" si="25">IF(N180="znížená",J180,0)</f>
        <v>0</v>
      </c>
      <c r="BG180" s="153">
        <f t="shared" ref="BG180:BG185" si="26">IF(N180="zákl. prenesená",J180,0)</f>
        <v>0</v>
      </c>
      <c r="BH180" s="153">
        <f t="shared" ref="BH180:BH185" si="27">IF(N180="zníž. prenesená",J180,0)</f>
        <v>0</v>
      </c>
      <c r="BI180" s="153">
        <f t="shared" ref="BI180:BI185" si="28">IF(N180="nulová",J180,0)</f>
        <v>0</v>
      </c>
      <c r="BJ180" s="13" t="s">
        <v>87</v>
      </c>
      <c r="BK180" s="153">
        <f t="shared" ref="BK180:BK185" si="29">ROUND(I180*H180,2)</f>
        <v>0</v>
      </c>
      <c r="BL180" s="13" t="s">
        <v>372</v>
      </c>
      <c r="BM180" s="152" t="s">
        <v>5024</v>
      </c>
    </row>
    <row r="181" spans="2:65" s="1" customFormat="1" ht="24.15" customHeight="1">
      <c r="B181" s="139"/>
      <c r="C181" s="154" t="s">
        <v>812</v>
      </c>
      <c r="D181" s="154" t="s">
        <v>353</v>
      </c>
      <c r="E181" s="155" t="s">
        <v>5025</v>
      </c>
      <c r="F181" s="156" t="s">
        <v>5026</v>
      </c>
      <c r="G181" s="157" t="s">
        <v>433</v>
      </c>
      <c r="H181" s="158">
        <v>1</v>
      </c>
      <c r="I181" s="159"/>
      <c r="J181" s="160">
        <f t="shared" si="20"/>
        <v>0</v>
      </c>
      <c r="K181" s="161"/>
      <c r="L181" s="162"/>
      <c r="M181" s="163" t="s">
        <v>1</v>
      </c>
      <c r="N181" s="164" t="s">
        <v>41</v>
      </c>
      <c r="P181" s="150">
        <f t="shared" si="21"/>
        <v>0</v>
      </c>
      <c r="Q181" s="150">
        <v>2.1000000000000001E-4</v>
      </c>
      <c r="R181" s="150">
        <f t="shared" si="22"/>
        <v>2.1000000000000001E-4</v>
      </c>
      <c r="S181" s="150">
        <v>0</v>
      </c>
      <c r="T181" s="151">
        <f t="shared" si="23"/>
        <v>0</v>
      </c>
      <c r="AR181" s="152" t="s">
        <v>529</v>
      </c>
      <c r="AT181" s="152" t="s">
        <v>353</v>
      </c>
      <c r="AU181" s="152" t="s">
        <v>87</v>
      </c>
      <c r="AY181" s="13" t="s">
        <v>317</v>
      </c>
      <c r="BE181" s="153">
        <f t="shared" si="24"/>
        <v>0</v>
      </c>
      <c r="BF181" s="153">
        <f t="shared" si="25"/>
        <v>0</v>
      </c>
      <c r="BG181" s="153">
        <f t="shared" si="26"/>
        <v>0</v>
      </c>
      <c r="BH181" s="153">
        <f t="shared" si="27"/>
        <v>0</v>
      </c>
      <c r="BI181" s="153">
        <f t="shared" si="28"/>
        <v>0</v>
      </c>
      <c r="BJ181" s="13" t="s">
        <v>87</v>
      </c>
      <c r="BK181" s="153">
        <f t="shared" si="29"/>
        <v>0</v>
      </c>
      <c r="BL181" s="13" t="s">
        <v>372</v>
      </c>
      <c r="BM181" s="152" t="s">
        <v>5027</v>
      </c>
    </row>
    <row r="182" spans="2:65" s="1" customFormat="1" ht="16.5" customHeight="1">
      <c r="B182" s="139"/>
      <c r="C182" s="140" t="s">
        <v>816</v>
      </c>
      <c r="D182" s="140" t="s">
        <v>319</v>
      </c>
      <c r="E182" s="141" t="s">
        <v>5028</v>
      </c>
      <c r="F182" s="142" t="s">
        <v>5029</v>
      </c>
      <c r="G182" s="143" t="s">
        <v>433</v>
      </c>
      <c r="H182" s="144">
        <v>1</v>
      </c>
      <c r="I182" s="145"/>
      <c r="J182" s="146">
        <f t="shared" si="20"/>
        <v>0</v>
      </c>
      <c r="K182" s="147"/>
      <c r="L182" s="28"/>
      <c r="M182" s="148" t="s">
        <v>1</v>
      </c>
      <c r="N182" s="149" t="s">
        <v>41</v>
      </c>
      <c r="P182" s="150">
        <f t="shared" si="21"/>
        <v>0</v>
      </c>
      <c r="Q182" s="150">
        <v>7.6999999999999996E-4</v>
      </c>
      <c r="R182" s="150">
        <f t="shared" si="22"/>
        <v>7.6999999999999996E-4</v>
      </c>
      <c r="S182" s="150">
        <v>0</v>
      </c>
      <c r="T182" s="151">
        <f t="shared" si="23"/>
        <v>0</v>
      </c>
      <c r="AR182" s="152" t="s">
        <v>372</v>
      </c>
      <c r="AT182" s="152" t="s">
        <v>319</v>
      </c>
      <c r="AU182" s="152" t="s">
        <v>87</v>
      </c>
      <c r="AY182" s="13" t="s">
        <v>317</v>
      </c>
      <c r="BE182" s="153">
        <f t="shared" si="24"/>
        <v>0</v>
      </c>
      <c r="BF182" s="153">
        <f t="shared" si="25"/>
        <v>0</v>
      </c>
      <c r="BG182" s="153">
        <f t="shared" si="26"/>
        <v>0</v>
      </c>
      <c r="BH182" s="153">
        <f t="shared" si="27"/>
        <v>0</v>
      </c>
      <c r="BI182" s="153">
        <f t="shared" si="28"/>
        <v>0</v>
      </c>
      <c r="BJ182" s="13" t="s">
        <v>87</v>
      </c>
      <c r="BK182" s="153">
        <f t="shared" si="29"/>
        <v>0</v>
      </c>
      <c r="BL182" s="13" t="s">
        <v>372</v>
      </c>
      <c r="BM182" s="152" t="s">
        <v>5030</v>
      </c>
    </row>
    <row r="183" spans="2:65" s="1" customFormat="1" ht="24.15" customHeight="1">
      <c r="B183" s="139"/>
      <c r="C183" s="154" t="s">
        <v>820</v>
      </c>
      <c r="D183" s="154" t="s">
        <v>353</v>
      </c>
      <c r="E183" s="155" t="s">
        <v>5031</v>
      </c>
      <c r="F183" s="156" t="s">
        <v>5032</v>
      </c>
      <c r="G183" s="157" t="s">
        <v>433</v>
      </c>
      <c r="H183" s="158">
        <v>1</v>
      </c>
      <c r="I183" s="159"/>
      <c r="J183" s="160">
        <f t="shared" si="20"/>
        <v>0</v>
      </c>
      <c r="K183" s="161"/>
      <c r="L183" s="162"/>
      <c r="M183" s="163" t="s">
        <v>1</v>
      </c>
      <c r="N183" s="164" t="s">
        <v>41</v>
      </c>
      <c r="P183" s="150">
        <f t="shared" si="21"/>
        <v>0</v>
      </c>
      <c r="Q183" s="150">
        <v>0</v>
      </c>
      <c r="R183" s="150">
        <f t="shared" si="22"/>
        <v>0</v>
      </c>
      <c r="S183" s="150">
        <v>0</v>
      </c>
      <c r="T183" s="151">
        <f t="shared" si="23"/>
        <v>0</v>
      </c>
      <c r="AR183" s="152" t="s">
        <v>529</v>
      </c>
      <c r="AT183" s="152" t="s">
        <v>353</v>
      </c>
      <c r="AU183" s="152" t="s">
        <v>87</v>
      </c>
      <c r="AY183" s="13" t="s">
        <v>317</v>
      </c>
      <c r="BE183" s="153">
        <f t="shared" si="24"/>
        <v>0</v>
      </c>
      <c r="BF183" s="153">
        <f t="shared" si="25"/>
        <v>0</v>
      </c>
      <c r="BG183" s="153">
        <f t="shared" si="26"/>
        <v>0</v>
      </c>
      <c r="BH183" s="153">
        <f t="shared" si="27"/>
        <v>0</v>
      </c>
      <c r="BI183" s="153">
        <f t="shared" si="28"/>
        <v>0</v>
      </c>
      <c r="BJ183" s="13" t="s">
        <v>87</v>
      </c>
      <c r="BK183" s="153">
        <f t="shared" si="29"/>
        <v>0</v>
      </c>
      <c r="BL183" s="13" t="s">
        <v>372</v>
      </c>
      <c r="BM183" s="152" t="s">
        <v>5033</v>
      </c>
    </row>
    <row r="184" spans="2:65" s="1" customFormat="1" ht="16.5" customHeight="1">
      <c r="B184" s="139"/>
      <c r="C184" s="140" t="s">
        <v>824</v>
      </c>
      <c r="D184" s="140" t="s">
        <v>319</v>
      </c>
      <c r="E184" s="141" t="s">
        <v>5034</v>
      </c>
      <c r="F184" s="142" t="s">
        <v>5035</v>
      </c>
      <c r="G184" s="143" t="s">
        <v>440</v>
      </c>
      <c r="H184" s="144">
        <v>1</v>
      </c>
      <c r="I184" s="145"/>
      <c r="J184" s="146">
        <f t="shared" si="20"/>
        <v>0</v>
      </c>
      <c r="K184" s="147"/>
      <c r="L184" s="28"/>
      <c r="M184" s="148" t="s">
        <v>1</v>
      </c>
      <c r="N184" s="149" t="s">
        <v>41</v>
      </c>
      <c r="P184" s="150">
        <f t="shared" si="21"/>
        <v>0</v>
      </c>
      <c r="Q184" s="150">
        <v>3.1E-4</v>
      </c>
      <c r="R184" s="150">
        <f t="shared" si="22"/>
        <v>3.1E-4</v>
      </c>
      <c r="S184" s="150">
        <v>0</v>
      </c>
      <c r="T184" s="151">
        <f t="shared" si="23"/>
        <v>0</v>
      </c>
      <c r="AR184" s="152" t="s">
        <v>372</v>
      </c>
      <c r="AT184" s="152" t="s">
        <v>319</v>
      </c>
      <c r="AU184" s="152" t="s">
        <v>87</v>
      </c>
      <c r="AY184" s="13" t="s">
        <v>317</v>
      </c>
      <c r="BE184" s="153">
        <f t="shared" si="24"/>
        <v>0</v>
      </c>
      <c r="BF184" s="153">
        <f t="shared" si="25"/>
        <v>0</v>
      </c>
      <c r="BG184" s="153">
        <f t="shared" si="26"/>
        <v>0</v>
      </c>
      <c r="BH184" s="153">
        <f t="shared" si="27"/>
        <v>0</v>
      </c>
      <c r="BI184" s="153">
        <f t="shared" si="28"/>
        <v>0</v>
      </c>
      <c r="BJ184" s="13" t="s">
        <v>87</v>
      </c>
      <c r="BK184" s="153">
        <f t="shared" si="29"/>
        <v>0</v>
      </c>
      <c r="BL184" s="13" t="s">
        <v>372</v>
      </c>
      <c r="BM184" s="152" t="s">
        <v>5036</v>
      </c>
    </row>
    <row r="185" spans="2:65" s="1" customFormat="1" ht="16.5" customHeight="1">
      <c r="B185" s="139"/>
      <c r="C185" s="154" t="s">
        <v>828</v>
      </c>
      <c r="D185" s="154" t="s">
        <v>353</v>
      </c>
      <c r="E185" s="155" t="s">
        <v>5037</v>
      </c>
      <c r="F185" s="156" t="s">
        <v>5038</v>
      </c>
      <c r="G185" s="157" t="s">
        <v>433</v>
      </c>
      <c r="H185" s="158">
        <v>2</v>
      </c>
      <c r="I185" s="159"/>
      <c r="J185" s="160">
        <f t="shared" si="20"/>
        <v>0</v>
      </c>
      <c r="K185" s="161"/>
      <c r="L185" s="162"/>
      <c r="M185" s="163" t="s">
        <v>1</v>
      </c>
      <c r="N185" s="164" t="s">
        <v>41</v>
      </c>
      <c r="P185" s="150">
        <f t="shared" si="21"/>
        <v>0</v>
      </c>
      <c r="Q185" s="150">
        <v>0</v>
      </c>
      <c r="R185" s="150">
        <f t="shared" si="22"/>
        <v>0</v>
      </c>
      <c r="S185" s="150">
        <v>0</v>
      </c>
      <c r="T185" s="151">
        <f t="shared" si="23"/>
        <v>0</v>
      </c>
      <c r="AR185" s="152" t="s">
        <v>529</v>
      </c>
      <c r="AT185" s="152" t="s">
        <v>353</v>
      </c>
      <c r="AU185" s="152" t="s">
        <v>87</v>
      </c>
      <c r="AY185" s="13" t="s">
        <v>317</v>
      </c>
      <c r="BE185" s="153">
        <f t="shared" si="24"/>
        <v>0</v>
      </c>
      <c r="BF185" s="153">
        <f t="shared" si="25"/>
        <v>0</v>
      </c>
      <c r="BG185" s="153">
        <f t="shared" si="26"/>
        <v>0</v>
      </c>
      <c r="BH185" s="153">
        <f t="shared" si="27"/>
        <v>0</v>
      </c>
      <c r="BI185" s="153">
        <f t="shared" si="28"/>
        <v>0</v>
      </c>
      <c r="BJ185" s="13" t="s">
        <v>87</v>
      </c>
      <c r="BK185" s="153">
        <f t="shared" si="29"/>
        <v>0</v>
      </c>
      <c r="BL185" s="13" t="s">
        <v>372</v>
      </c>
      <c r="BM185" s="152" t="s">
        <v>5039</v>
      </c>
    </row>
    <row r="186" spans="2:65" s="1" customFormat="1" ht="67.2">
      <c r="B186" s="28"/>
      <c r="D186" s="170" t="s">
        <v>484</v>
      </c>
      <c r="F186" s="171" t="s">
        <v>5040</v>
      </c>
      <c r="I186" s="172"/>
      <c r="L186" s="28"/>
      <c r="M186" s="173"/>
      <c r="T186" s="55"/>
      <c r="AT186" s="13" t="s">
        <v>484</v>
      </c>
      <c r="AU186" s="13" t="s">
        <v>87</v>
      </c>
    </row>
    <row r="187" spans="2:65" s="1" customFormat="1" ht="16.5" customHeight="1">
      <c r="B187" s="139"/>
      <c r="C187" s="154" t="s">
        <v>832</v>
      </c>
      <c r="D187" s="154" t="s">
        <v>353</v>
      </c>
      <c r="E187" s="155" t="s">
        <v>5041</v>
      </c>
      <c r="F187" s="156" t="s">
        <v>5042</v>
      </c>
      <c r="G187" s="157" t="s">
        <v>433</v>
      </c>
      <c r="H187" s="158">
        <v>1</v>
      </c>
      <c r="I187" s="159"/>
      <c r="J187" s="160">
        <f>ROUND(I187*H187,2)</f>
        <v>0</v>
      </c>
      <c r="K187" s="161"/>
      <c r="L187" s="162"/>
      <c r="M187" s="163" t="s">
        <v>1</v>
      </c>
      <c r="N187" s="164" t="s">
        <v>41</v>
      </c>
      <c r="P187" s="150">
        <f>O187*H187</f>
        <v>0</v>
      </c>
      <c r="Q187" s="150">
        <v>0</v>
      </c>
      <c r="R187" s="150">
        <f>Q187*H187</f>
        <v>0</v>
      </c>
      <c r="S187" s="150">
        <v>0</v>
      </c>
      <c r="T187" s="151">
        <f>S187*H187</f>
        <v>0</v>
      </c>
      <c r="AR187" s="152" t="s">
        <v>529</v>
      </c>
      <c r="AT187" s="152" t="s">
        <v>353</v>
      </c>
      <c r="AU187" s="152" t="s">
        <v>87</v>
      </c>
      <c r="AY187" s="13" t="s">
        <v>317</v>
      </c>
      <c r="BE187" s="153">
        <f>IF(N187="základná",J187,0)</f>
        <v>0</v>
      </c>
      <c r="BF187" s="153">
        <f>IF(N187="znížená",J187,0)</f>
        <v>0</v>
      </c>
      <c r="BG187" s="153">
        <f>IF(N187="zákl. prenesená",J187,0)</f>
        <v>0</v>
      </c>
      <c r="BH187" s="153">
        <f>IF(N187="zníž. prenesená",J187,0)</f>
        <v>0</v>
      </c>
      <c r="BI187" s="153">
        <f>IF(N187="nulová",J187,0)</f>
        <v>0</v>
      </c>
      <c r="BJ187" s="13" t="s">
        <v>87</v>
      </c>
      <c r="BK187" s="153">
        <f>ROUND(I187*H187,2)</f>
        <v>0</v>
      </c>
      <c r="BL187" s="13" t="s">
        <v>372</v>
      </c>
      <c r="BM187" s="152" t="s">
        <v>5043</v>
      </c>
    </row>
    <row r="188" spans="2:65" s="1" customFormat="1" ht="16.5" customHeight="1">
      <c r="B188" s="139"/>
      <c r="C188" s="154" t="s">
        <v>836</v>
      </c>
      <c r="D188" s="154" t="s">
        <v>353</v>
      </c>
      <c r="E188" s="155" t="s">
        <v>5044</v>
      </c>
      <c r="F188" s="156" t="s">
        <v>5045</v>
      </c>
      <c r="G188" s="157" t="s">
        <v>433</v>
      </c>
      <c r="H188" s="158">
        <v>2</v>
      </c>
      <c r="I188" s="159"/>
      <c r="J188" s="160">
        <f>ROUND(I188*H188,2)</f>
        <v>0</v>
      </c>
      <c r="K188" s="161"/>
      <c r="L188" s="162"/>
      <c r="M188" s="163" t="s">
        <v>1</v>
      </c>
      <c r="N188" s="164" t="s">
        <v>41</v>
      </c>
      <c r="P188" s="150">
        <f>O188*H188</f>
        <v>0</v>
      </c>
      <c r="Q188" s="150">
        <v>0</v>
      </c>
      <c r="R188" s="150">
        <f>Q188*H188</f>
        <v>0</v>
      </c>
      <c r="S188" s="150">
        <v>0</v>
      </c>
      <c r="T188" s="151">
        <f>S188*H188</f>
        <v>0</v>
      </c>
      <c r="AR188" s="152" t="s">
        <v>529</v>
      </c>
      <c r="AT188" s="152" t="s">
        <v>353</v>
      </c>
      <c r="AU188" s="152" t="s">
        <v>87</v>
      </c>
      <c r="AY188" s="13" t="s">
        <v>317</v>
      </c>
      <c r="BE188" s="153">
        <f>IF(N188="základná",J188,0)</f>
        <v>0</v>
      </c>
      <c r="BF188" s="153">
        <f>IF(N188="znížená",J188,0)</f>
        <v>0</v>
      </c>
      <c r="BG188" s="153">
        <f>IF(N188="zákl. prenesená",J188,0)</f>
        <v>0</v>
      </c>
      <c r="BH188" s="153">
        <f>IF(N188="zníž. prenesená",J188,0)</f>
        <v>0</v>
      </c>
      <c r="BI188" s="153">
        <f>IF(N188="nulová",J188,0)</f>
        <v>0</v>
      </c>
      <c r="BJ188" s="13" t="s">
        <v>87</v>
      </c>
      <c r="BK188" s="153">
        <f>ROUND(I188*H188,2)</f>
        <v>0</v>
      </c>
      <c r="BL188" s="13" t="s">
        <v>372</v>
      </c>
      <c r="BM188" s="152" t="s">
        <v>5046</v>
      </c>
    </row>
    <row r="189" spans="2:65" s="1" customFormat="1" ht="21.75" customHeight="1">
      <c r="B189" s="139"/>
      <c r="C189" s="140" t="s">
        <v>840</v>
      </c>
      <c r="D189" s="140" t="s">
        <v>319</v>
      </c>
      <c r="E189" s="141" t="s">
        <v>5047</v>
      </c>
      <c r="F189" s="142" t="s">
        <v>5048</v>
      </c>
      <c r="G189" s="143" t="s">
        <v>652</v>
      </c>
      <c r="H189" s="176"/>
      <c r="I189" s="145"/>
      <c r="J189" s="146">
        <f>ROUND(I189*H189,2)</f>
        <v>0</v>
      </c>
      <c r="K189" s="147"/>
      <c r="L189" s="28"/>
      <c r="M189" s="148" t="s">
        <v>1</v>
      </c>
      <c r="N189" s="149" t="s">
        <v>41</v>
      </c>
      <c r="P189" s="150">
        <f>O189*H189</f>
        <v>0</v>
      </c>
      <c r="Q189" s="150">
        <v>0</v>
      </c>
      <c r="R189" s="150">
        <f>Q189*H189</f>
        <v>0</v>
      </c>
      <c r="S189" s="150">
        <v>0</v>
      </c>
      <c r="T189" s="151">
        <f>S189*H189</f>
        <v>0</v>
      </c>
      <c r="AR189" s="152" t="s">
        <v>372</v>
      </c>
      <c r="AT189" s="152" t="s">
        <v>319</v>
      </c>
      <c r="AU189" s="152" t="s">
        <v>87</v>
      </c>
      <c r="AY189" s="13" t="s">
        <v>317</v>
      </c>
      <c r="BE189" s="153">
        <f>IF(N189="základná",J189,0)</f>
        <v>0</v>
      </c>
      <c r="BF189" s="153">
        <f>IF(N189="znížená",J189,0)</f>
        <v>0</v>
      </c>
      <c r="BG189" s="153">
        <f>IF(N189="zákl. prenesená",J189,0)</f>
        <v>0</v>
      </c>
      <c r="BH189" s="153">
        <f>IF(N189="zníž. prenesená",J189,0)</f>
        <v>0</v>
      </c>
      <c r="BI189" s="153">
        <f>IF(N189="nulová",J189,0)</f>
        <v>0</v>
      </c>
      <c r="BJ189" s="13" t="s">
        <v>87</v>
      </c>
      <c r="BK189" s="153">
        <f>ROUND(I189*H189,2)</f>
        <v>0</v>
      </c>
      <c r="BL189" s="13" t="s">
        <v>372</v>
      </c>
      <c r="BM189" s="152" t="s">
        <v>5049</v>
      </c>
    </row>
    <row r="190" spans="2:65" s="11" customFormat="1" ht="22.8" customHeight="1">
      <c r="B190" s="127"/>
      <c r="D190" s="128" t="s">
        <v>74</v>
      </c>
      <c r="E190" s="137" t="s">
        <v>5050</v>
      </c>
      <c r="F190" s="137" t="s">
        <v>5051</v>
      </c>
      <c r="I190" s="130"/>
      <c r="J190" s="138">
        <f>BK190</f>
        <v>0</v>
      </c>
      <c r="L190" s="127"/>
      <c r="M190" s="132"/>
      <c r="P190" s="133">
        <f>SUM(P191:P199)</f>
        <v>0</v>
      </c>
      <c r="R190" s="133">
        <f>SUM(R191:R199)</f>
        <v>1.0895152199999998</v>
      </c>
      <c r="T190" s="134">
        <f>SUM(T191:T199)</f>
        <v>0</v>
      </c>
      <c r="AR190" s="128" t="s">
        <v>87</v>
      </c>
      <c r="AT190" s="135" t="s">
        <v>74</v>
      </c>
      <c r="AU190" s="135" t="s">
        <v>82</v>
      </c>
      <c r="AY190" s="128" t="s">
        <v>317</v>
      </c>
      <c r="BK190" s="136">
        <f>SUM(BK191:BK199)</f>
        <v>0</v>
      </c>
    </row>
    <row r="191" spans="2:65" s="1" customFormat="1" ht="24.15" customHeight="1">
      <c r="B191" s="139"/>
      <c r="C191" s="140" t="s">
        <v>844</v>
      </c>
      <c r="D191" s="140" t="s">
        <v>319</v>
      </c>
      <c r="E191" s="141" t="s">
        <v>5052</v>
      </c>
      <c r="F191" s="142" t="s">
        <v>5053</v>
      </c>
      <c r="G191" s="143" t="s">
        <v>5016</v>
      </c>
      <c r="H191" s="144">
        <v>2</v>
      </c>
      <c r="I191" s="145"/>
      <c r="J191" s="146">
        <f t="shared" ref="J191:J199" si="30">ROUND(I191*H191,2)</f>
        <v>0</v>
      </c>
      <c r="K191" s="147"/>
      <c r="L191" s="28"/>
      <c r="M191" s="148" t="s">
        <v>1</v>
      </c>
      <c r="N191" s="149" t="s">
        <v>41</v>
      </c>
      <c r="P191" s="150">
        <f t="shared" ref="P191:P199" si="31">O191*H191</f>
        <v>0</v>
      </c>
      <c r="Q191" s="150">
        <v>5.1539999999999998E-5</v>
      </c>
      <c r="R191" s="150">
        <f t="shared" ref="R191:R199" si="32">Q191*H191</f>
        <v>1.0308E-4</v>
      </c>
      <c r="S191" s="150">
        <v>0</v>
      </c>
      <c r="T191" s="151">
        <f t="shared" ref="T191:T199" si="33">S191*H191</f>
        <v>0</v>
      </c>
      <c r="AR191" s="152" t="s">
        <v>372</v>
      </c>
      <c r="AT191" s="152" t="s">
        <v>319</v>
      </c>
      <c r="AU191" s="152" t="s">
        <v>87</v>
      </c>
      <c r="AY191" s="13" t="s">
        <v>317</v>
      </c>
      <c r="BE191" s="153">
        <f t="shared" ref="BE191:BE199" si="34">IF(N191="základná",J191,0)</f>
        <v>0</v>
      </c>
      <c r="BF191" s="153">
        <f t="shared" ref="BF191:BF199" si="35">IF(N191="znížená",J191,0)</f>
        <v>0</v>
      </c>
      <c r="BG191" s="153">
        <f t="shared" ref="BG191:BG199" si="36">IF(N191="zákl. prenesená",J191,0)</f>
        <v>0</v>
      </c>
      <c r="BH191" s="153">
        <f t="shared" ref="BH191:BH199" si="37">IF(N191="zníž. prenesená",J191,0)</f>
        <v>0</v>
      </c>
      <c r="BI191" s="153">
        <f t="shared" ref="BI191:BI199" si="38">IF(N191="nulová",J191,0)</f>
        <v>0</v>
      </c>
      <c r="BJ191" s="13" t="s">
        <v>87</v>
      </c>
      <c r="BK191" s="153">
        <f t="shared" ref="BK191:BK199" si="39">ROUND(I191*H191,2)</f>
        <v>0</v>
      </c>
      <c r="BL191" s="13" t="s">
        <v>372</v>
      </c>
      <c r="BM191" s="152" t="s">
        <v>5054</v>
      </c>
    </row>
    <row r="192" spans="2:65" s="1" customFormat="1" ht="24.15" customHeight="1">
      <c r="B192" s="139"/>
      <c r="C192" s="154" t="s">
        <v>848</v>
      </c>
      <c r="D192" s="154" t="s">
        <v>353</v>
      </c>
      <c r="E192" s="155" t="s">
        <v>5055</v>
      </c>
      <c r="F192" s="156" t="s">
        <v>5056</v>
      </c>
      <c r="G192" s="157" t="s">
        <v>5057</v>
      </c>
      <c r="H192" s="158">
        <v>2</v>
      </c>
      <c r="I192" s="159"/>
      <c r="J192" s="160">
        <f t="shared" si="30"/>
        <v>0</v>
      </c>
      <c r="K192" s="161"/>
      <c r="L192" s="162"/>
      <c r="M192" s="163" t="s">
        <v>1</v>
      </c>
      <c r="N192" s="164" t="s">
        <v>41</v>
      </c>
      <c r="P192" s="150">
        <f t="shared" si="31"/>
        <v>0</v>
      </c>
      <c r="Q192" s="150">
        <v>1.15E-3</v>
      </c>
      <c r="R192" s="150">
        <f t="shared" si="32"/>
        <v>2.3E-3</v>
      </c>
      <c r="S192" s="150">
        <v>0</v>
      </c>
      <c r="T192" s="151">
        <f t="shared" si="33"/>
        <v>0</v>
      </c>
      <c r="AR192" s="152" t="s">
        <v>529</v>
      </c>
      <c r="AT192" s="152" t="s">
        <v>353</v>
      </c>
      <c r="AU192" s="152" t="s">
        <v>87</v>
      </c>
      <c r="AY192" s="13" t="s">
        <v>317</v>
      </c>
      <c r="BE192" s="153">
        <f t="shared" si="34"/>
        <v>0</v>
      </c>
      <c r="BF192" s="153">
        <f t="shared" si="35"/>
        <v>0</v>
      </c>
      <c r="BG192" s="153">
        <f t="shared" si="36"/>
        <v>0</v>
      </c>
      <c r="BH192" s="153">
        <f t="shared" si="37"/>
        <v>0</v>
      </c>
      <c r="BI192" s="153">
        <f t="shared" si="38"/>
        <v>0</v>
      </c>
      <c r="BJ192" s="13" t="s">
        <v>87</v>
      </c>
      <c r="BK192" s="153">
        <f t="shared" si="39"/>
        <v>0</v>
      </c>
      <c r="BL192" s="13" t="s">
        <v>372</v>
      </c>
      <c r="BM192" s="152" t="s">
        <v>5058</v>
      </c>
    </row>
    <row r="193" spans="2:65" s="1" customFormat="1" ht="24.15" customHeight="1">
      <c r="B193" s="139"/>
      <c r="C193" s="140" t="s">
        <v>852</v>
      </c>
      <c r="D193" s="140" t="s">
        <v>319</v>
      </c>
      <c r="E193" s="141" t="s">
        <v>5059</v>
      </c>
      <c r="F193" s="142" t="s">
        <v>5060</v>
      </c>
      <c r="G193" s="143" t="s">
        <v>375</v>
      </c>
      <c r="H193" s="144">
        <v>7.14</v>
      </c>
      <c r="I193" s="145"/>
      <c r="J193" s="146">
        <f t="shared" si="30"/>
        <v>0</v>
      </c>
      <c r="K193" s="147"/>
      <c r="L193" s="28"/>
      <c r="M193" s="148" t="s">
        <v>1</v>
      </c>
      <c r="N193" s="149" t="s">
        <v>41</v>
      </c>
      <c r="P193" s="150">
        <f t="shared" si="31"/>
        <v>0</v>
      </c>
      <c r="Q193" s="150">
        <v>1.511E-3</v>
      </c>
      <c r="R193" s="150">
        <f t="shared" si="32"/>
        <v>1.0788539999999999E-2</v>
      </c>
      <c r="S193" s="150">
        <v>0</v>
      </c>
      <c r="T193" s="151">
        <f t="shared" si="33"/>
        <v>0</v>
      </c>
      <c r="AR193" s="152" t="s">
        <v>372</v>
      </c>
      <c r="AT193" s="152" t="s">
        <v>319</v>
      </c>
      <c r="AU193" s="152" t="s">
        <v>87</v>
      </c>
      <c r="AY193" s="13" t="s">
        <v>317</v>
      </c>
      <c r="BE193" s="153">
        <f t="shared" si="34"/>
        <v>0</v>
      </c>
      <c r="BF193" s="153">
        <f t="shared" si="35"/>
        <v>0</v>
      </c>
      <c r="BG193" s="153">
        <f t="shared" si="36"/>
        <v>0</v>
      </c>
      <c r="BH193" s="153">
        <f t="shared" si="37"/>
        <v>0</v>
      </c>
      <c r="BI193" s="153">
        <f t="shared" si="38"/>
        <v>0</v>
      </c>
      <c r="BJ193" s="13" t="s">
        <v>87</v>
      </c>
      <c r="BK193" s="153">
        <f t="shared" si="39"/>
        <v>0</v>
      </c>
      <c r="BL193" s="13" t="s">
        <v>372</v>
      </c>
      <c r="BM193" s="152" t="s">
        <v>5061</v>
      </c>
    </row>
    <row r="194" spans="2:65" s="1" customFormat="1" ht="33" customHeight="1">
      <c r="B194" s="139"/>
      <c r="C194" s="140" t="s">
        <v>858</v>
      </c>
      <c r="D194" s="140" t="s">
        <v>319</v>
      </c>
      <c r="E194" s="141" t="s">
        <v>5062</v>
      </c>
      <c r="F194" s="142" t="s">
        <v>5063</v>
      </c>
      <c r="G194" s="143" t="s">
        <v>375</v>
      </c>
      <c r="H194" s="144">
        <v>210</v>
      </c>
      <c r="I194" s="145"/>
      <c r="J194" s="146">
        <f t="shared" si="30"/>
        <v>0</v>
      </c>
      <c r="K194" s="147"/>
      <c r="L194" s="28"/>
      <c r="M194" s="148" t="s">
        <v>1</v>
      </c>
      <c r="N194" s="149" t="s">
        <v>41</v>
      </c>
      <c r="P194" s="150">
        <f t="shared" si="31"/>
        <v>0</v>
      </c>
      <c r="Q194" s="150">
        <v>5.0679999999999996E-3</v>
      </c>
      <c r="R194" s="150">
        <f t="shared" si="32"/>
        <v>1.0642799999999999</v>
      </c>
      <c r="S194" s="150">
        <v>0</v>
      </c>
      <c r="T194" s="151">
        <f t="shared" si="33"/>
        <v>0</v>
      </c>
      <c r="AR194" s="152" t="s">
        <v>372</v>
      </c>
      <c r="AT194" s="152" t="s">
        <v>319</v>
      </c>
      <c r="AU194" s="152" t="s">
        <v>87</v>
      </c>
      <c r="AY194" s="13" t="s">
        <v>317</v>
      </c>
      <c r="BE194" s="153">
        <f t="shared" si="34"/>
        <v>0</v>
      </c>
      <c r="BF194" s="153">
        <f t="shared" si="35"/>
        <v>0</v>
      </c>
      <c r="BG194" s="153">
        <f t="shared" si="36"/>
        <v>0</v>
      </c>
      <c r="BH194" s="153">
        <f t="shared" si="37"/>
        <v>0</v>
      </c>
      <c r="BI194" s="153">
        <f t="shared" si="38"/>
        <v>0</v>
      </c>
      <c r="BJ194" s="13" t="s">
        <v>87</v>
      </c>
      <c r="BK194" s="153">
        <f t="shared" si="39"/>
        <v>0</v>
      </c>
      <c r="BL194" s="13" t="s">
        <v>372</v>
      </c>
      <c r="BM194" s="152" t="s">
        <v>5064</v>
      </c>
    </row>
    <row r="195" spans="2:65" s="1" customFormat="1" ht="24.15" customHeight="1">
      <c r="B195" s="139"/>
      <c r="C195" s="140" t="s">
        <v>862</v>
      </c>
      <c r="D195" s="140" t="s">
        <v>319</v>
      </c>
      <c r="E195" s="141" t="s">
        <v>5065</v>
      </c>
      <c r="F195" s="142" t="s">
        <v>5066</v>
      </c>
      <c r="G195" s="143" t="s">
        <v>433</v>
      </c>
      <c r="H195" s="144">
        <v>1</v>
      </c>
      <c r="I195" s="145"/>
      <c r="J195" s="146">
        <f t="shared" si="30"/>
        <v>0</v>
      </c>
      <c r="K195" s="147"/>
      <c r="L195" s="28"/>
      <c r="M195" s="148" t="s">
        <v>1</v>
      </c>
      <c r="N195" s="149" t="s">
        <v>41</v>
      </c>
      <c r="P195" s="150">
        <f t="shared" si="31"/>
        <v>0</v>
      </c>
      <c r="Q195" s="150">
        <v>8.6799999999999996E-5</v>
      </c>
      <c r="R195" s="150">
        <f t="shared" si="32"/>
        <v>8.6799999999999996E-5</v>
      </c>
      <c r="S195" s="150">
        <v>0</v>
      </c>
      <c r="T195" s="151">
        <f t="shared" si="33"/>
        <v>0</v>
      </c>
      <c r="AR195" s="152" t="s">
        <v>372</v>
      </c>
      <c r="AT195" s="152" t="s">
        <v>319</v>
      </c>
      <c r="AU195" s="152" t="s">
        <v>87</v>
      </c>
      <c r="AY195" s="13" t="s">
        <v>317</v>
      </c>
      <c r="BE195" s="153">
        <f t="shared" si="34"/>
        <v>0</v>
      </c>
      <c r="BF195" s="153">
        <f t="shared" si="35"/>
        <v>0</v>
      </c>
      <c r="BG195" s="153">
        <f t="shared" si="36"/>
        <v>0</v>
      </c>
      <c r="BH195" s="153">
        <f t="shared" si="37"/>
        <v>0</v>
      </c>
      <c r="BI195" s="153">
        <f t="shared" si="38"/>
        <v>0</v>
      </c>
      <c r="BJ195" s="13" t="s">
        <v>87</v>
      </c>
      <c r="BK195" s="153">
        <f t="shared" si="39"/>
        <v>0</v>
      </c>
      <c r="BL195" s="13" t="s">
        <v>372</v>
      </c>
      <c r="BM195" s="152" t="s">
        <v>5067</v>
      </c>
    </row>
    <row r="196" spans="2:65" s="1" customFormat="1" ht="37.799999999999997" customHeight="1">
      <c r="B196" s="139"/>
      <c r="C196" s="154" t="s">
        <v>866</v>
      </c>
      <c r="D196" s="154" t="s">
        <v>353</v>
      </c>
      <c r="E196" s="155" t="s">
        <v>5068</v>
      </c>
      <c r="F196" s="156" t="s">
        <v>5069</v>
      </c>
      <c r="G196" s="157" t="s">
        <v>433</v>
      </c>
      <c r="H196" s="158">
        <v>1</v>
      </c>
      <c r="I196" s="159"/>
      <c r="J196" s="160">
        <f t="shared" si="30"/>
        <v>0</v>
      </c>
      <c r="K196" s="161"/>
      <c r="L196" s="162"/>
      <c r="M196" s="163" t="s">
        <v>1</v>
      </c>
      <c r="N196" s="164" t="s">
        <v>41</v>
      </c>
      <c r="P196" s="150">
        <f t="shared" si="31"/>
        <v>0</v>
      </c>
      <c r="Q196" s="150">
        <v>5.3400000000000001E-3</v>
      </c>
      <c r="R196" s="150">
        <f t="shared" si="32"/>
        <v>5.3400000000000001E-3</v>
      </c>
      <c r="S196" s="150">
        <v>0</v>
      </c>
      <c r="T196" s="151">
        <f t="shared" si="33"/>
        <v>0</v>
      </c>
      <c r="AR196" s="152" t="s">
        <v>529</v>
      </c>
      <c r="AT196" s="152" t="s">
        <v>353</v>
      </c>
      <c r="AU196" s="152" t="s">
        <v>87</v>
      </c>
      <c r="AY196" s="13" t="s">
        <v>317</v>
      </c>
      <c r="BE196" s="153">
        <f t="shared" si="34"/>
        <v>0</v>
      </c>
      <c r="BF196" s="153">
        <f t="shared" si="35"/>
        <v>0</v>
      </c>
      <c r="BG196" s="153">
        <f t="shared" si="36"/>
        <v>0</v>
      </c>
      <c r="BH196" s="153">
        <f t="shared" si="37"/>
        <v>0</v>
      </c>
      <c r="BI196" s="153">
        <f t="shared" si="38"/>
        <v>0</v>
      </c>
      <c r="BJ196" s="13" t="s">
        <v>87</v>
      </c>
      <c r="BK196" s="153">
        <f t="shared" si="39"/>
        <v>0</v>
      </c>
      <c r="BL196" s="13" t="s">
        <v>372</v>
      </c>
      <c r="BM196" s="152" t="s">
        <v>5070</v>
      </c>
    </row>
    <row r="197" spans="2:65" s="1" customFormat="1" ht="24.15" customHeight="1">
      <c r="B197" s="139"/>
      <c r="C197" s="140" t="s">
        <v>870</v>
      </c>
      <c r="D197" s="140" t="s">
        <v>319</v>
      </c>
      <c r="E197" s="141" t="s">
        <v>5071</v>
      </c>
      <c r="F197" s="142" t="s">
        <v>5072</v>
      </c>
      <c r="G197" s="143" t="s">
        <v>433</v>
      </c>
      <c r="H197" s="144">
        <v>1</v>
      </c>
      <c r="I197" s="145"/>
      <c r="J197" s="146">
        <f t="shared" si="30"/>
        <v>0</v>
      </c>
      <c r="K197" s="147"/>
      <c r="L197" s="28"/>
      <c r="M197" s="148" t="s">
        <v>1</v>
      </c>
      <c r="N197" s="149" t="s">
        <v>41</v>
      </c>
      <c r="P197" s="150">
        <f t="shared" si="31"/>
        <v>0</v>
      </c>
      <c r="Q197" s="150">
        <v>8.6799999999999996E-5</v>
      </c>
      <c r="R197" s="150">
        <f t="shared" si="32"/>
        <v>8.6799999999999996E-5</v>
      </c>
      <c r="S197" s="150">
        <v>0</v>
      </c>
      <c r="T197" s="151">
        <f t="shared" si="33"/>
        <v>0</v>
      </c>
      <c r="AR197" s="152" t="s">
        <v>372</v>
      </c>
      <c r="AT197" s="152" t="s">
        <v>319</v>
      </c>
      <c r="AU197" s="152" t="s">
        <v>87</v>
      </c>
      <c r="AY197" s="13" t="s">
        <v>317</v>
      </c>
      <c r="BE197" s="153">
        <f t="shared" si="34"/>
        <v>0</v>
      </c>
      <c r="BF197" s="153">
        <f t="shared" si="35"/>
        <v>0</v>
      </c>
      <c r="BG197" s="153">
        <f t="shared" si="36"/>
        <v>0</v>
      </c>
      <c r="BH197" s="153">
        <f t="shared" si="37"/>
        <v>0</v>
      </c>
      <c r="BI197" s="153">
        <f t="shared" si="38"/>
        <v>0</v>
      </c>
      <c r="BJ197" s="13" t="s">
        <v>87</v>
      </c>
      <c r="BK197" s="153">
        <f t="shared" si="39"/>
        <v>0</v>
      </c>
      <c r="BL197" s="13" t="s">
        <v>372</v>
      </c>
      <c r="BM197" s="152" t="s">
        <v>5073</v>
      </c>
    </row>
    <row r="198" spans="2:65" s="1" customFormat="1" ht="37.799999999999997" customHeight="1">
      <c r="B198" s="139"/>
      <c r="C198" s="154" t="s">
        <v>874</v>
      </c>
      <c r="D198" s="154" t="s">
        <v>353</v>
      </c>
      <c r="E198" s="155" t="s">
        <v>5074</v>
      </c>
      <c r="F198" s="156" t="s">
        <v>5075</v>
      </c>
      <c r="G198" s="157" t="s">
        <v>433</v>
      </c>
      <c r="H198" s="158">
        <v>1</v>
      </c>
      <c r="I198" s="159"/>
      <c r="J198" s="160">
        <f t="shared" si="30"/>
        <v>0</v>
      </c>
      <c r="K198" s="161"/>
      <c r="L198" s="162"/>
      <c r="M198" s="163" t="s">
        <v>1</v>
      </c>
      <c r="N198" s="164" t="s">
        <v>41</v>
      </c>
      <c r="P198" s="150">
        <f t="shared" si="31"/>
        <v>0</v>
      </c>
      <c r="Q198" s="150">
        <v>6.5300000000000002E-3</v>
      </c>
      <c r="R198" s="150">
        <f t="shared" si="32"/>
        <v>6.5300000000000002E-3</v>
      </c>
      <c r="S198" s="150">
        <v>0</v>
      </c>
      <c r="T198" s="151">
        <f t="shared" si="33"/>
        <v>0</v>
      </c>
      <c r="AR198" s="152" t="s">
        <v>529</v>
      </c>
      <c r="AT198" s="152" t="s">
        <v>353</v>
      </c>
      <c r="AU198" s="152" t="s">
        <v>87</v>
      </c>
      <c r="AY198" s="13" t="s">
        <v>317</v>
      </c>
      <c r="BE198" s="153">
        <f t="shared" si="34"/>
        <v>0</v>
      </c>
      <c r="BF198" s="153">
        <f t="shared" si="35"/>
        <v>0</v>
      </c>
      <c r="BG198" s="153">
        <f t="shared" si="36"/>
        <v>0</v>
      </c>
      <c r="BH198" s="153">
        <f t="shared" si="37"/>
        <v>0</v>
      </c>
      <c r="BI198" s="153">
        <f t="shared" si="38"/>
        <v>0</v>
      </c>
      <c r="BJ198" s="13" t="s">
        <v>87</v>
      </c>
      <c r="BK198" s="153">
        <f t="shared" si="39"/>
        <v>0</v>
      </c>
      <c r="BL198" s="13" t="s">
        <v>372</v>
      </c>
      <c r="BM198" s="152" t="s">
        <v>5076</v>
      </c>
    </row>
    <row r="199" spans="2:65" s="1" customFormat="1" ht="24.15" customHeight="1">
      <c r="B199" s="139"/>
      <c r="C199" s="140" t="s">
        <v>876</v>
      </c>
      <c r="D199" s="140" t="s">
        <v>319</v>
      </c>
      <c r="E199" s="141" t="s">
        <v>5077</v>
      </c>
      <c r="F199" s="142" t="s">
        <v>5078</v>
      </c>
      <c r="G199" s="143" t="s">
        <v>652</v>
      </c>
      <c r="H199" s="176"/>
      <c r="I199" s="145"/>
      <c r="J199" s="146">
        <f t="shared" si="30"/>
        <v>0</v>
      </c>
      <c r="K199" s="147"/>
      <c r="L199" s="28"/>
      <c r="M199" s="148" t="s">
        <v>1</v>
      </c>
      <c r="N199" s="149" t="s">
        <v>41</v>
      </c>
      <c r="P199" s="150">
        <f t="shared" si="31"/>
        <v>0</v>
      </c>
      <c r="Q199" s="150">
        <v>0</v>
      </c>
      <c r="R199" s="150">
        <f t="shared" si="32"/>
        <v>0</v>
      </c>
      <c r="S199" s="150">
        <v>0</v>
      </c>
      <c r="T199" s="151">
        <f t="shared" si="33"/>
        <v>0</v>
      </c>
      <c r="AR199" s="152" t="s">
        <v>372</v>
      </c>
      <c r="AT199" s="152" t="s">
        <v>319</v>
      </c>
      <c r="AU199" s="152" t="s">
        <v>87</v>
      </c>
      <c r="AY199" s="13" t="s">
        <v>317</v>
      </c>
      <c r="BE199" s="153">
        <f t="shared" si="34"/>
        <v>0</v>
      </c>
      <c r="BF199" s="153">
        <f t="shared" si="35"/>
        <v>0</v>
      </c>
      <c r="BG199" s="153">
        <f t="shared" si="36"/>
        <v>0</v>
      </c>
      <c r="BH199" s="153">
        <f t="shared" si="37"/>
        <v>0</v>
      </c>
      <c r="BI199" s="153">
        <f t="shared" si="38"/>
        <v>0</v>
      </c>
      <c r="BJ199" s="13" t="s">
        <v>87</v>
      </c>
      <c r="BK199" s="153">
        <f t="shared" si="39"/>
        <v>0</v>
      </c>
      <c r="BL199" s="13" t="s">
        <v>372</v>
      </c>
      <c r="BM199" s="152" t="s">
        <v>5079</v>
      </c>
    </row>
    <row r="200" spans="2:65" s="11" customFormat="1" ht="25.95" customHeight="1">
      <c r="B200" s="127"/>
      <c r="D200" s="128" t="s">
        <v>74</v>
      </c>
      <c r="E200" s="129" t="s">
        <v>889</v>
      </c>
      <c r="F200" s="129" t="s">
        <v>890</v>
      </c>
      <c r="I200" s="130"/>
      <c r="J200" s="131">
        <f>BK200</f>
        <v>0</v>
      </c>
      <c r="L200" s="127"/>
      <c r="M200" s="132"/>
      <c r="P200" s="133">
        <f>SUM(P201:P203)</f>
        <v>0</v>
      </c>
      <c r="R200" s="133">
        <f>SUM(R201:R203)</f>
        <v>0</v>
      </c>
      <c r="T200" s="134">
        <f>SUM(T201:T203)</f>
        <v>0</v>
      </c>
      <c r="AR200" s="128" t="s">
        <v>259</v>
      </c>
      <c r="AT200" s="135" t="s">
        <v>74</v>
      </c>
      <c r="AU200" s="135" t="s">
        <v>75</v>
      </c>
      <c r="AY200" s="128" t="s">
        <v>317</v>
      </c>
      <c r="BK200" s="136">
        <f>SUM(BK201:BK203)</f>
        <v>0</v>
      </c>
    </row>
    <row r="201" spans="2:65" s="1" customFormat="1" ht="24.15" customHeight="1">
      <c r="B201" s="139"/>
      <c r="C201" s="140" t="s">
        <v>881</v>
      </c>
      <c r="D201" s="140" t="s">
        <v>319</v>
      </c>
      <c r="E201" s="141" t="s">
        <v>5080</v>
      </c>
      <c r="F201" s="142" t="s">
        <v>5081</v>
      </c>
      <c r="G201" s="143" t="s">
        <v>599</v>
      </c>
      <c r="H201" s="144">
        <v>8</v>
      </c>
      <c r="I201" s="145"/>
      <c r="J201" s="146">
        <f>ROUND(I201*H201,2)</f>
        <v>0</v>
      </c>
      <c r="K201" s="147"/>
      <c r="L201" s="28"/>
      <c r="M201" s="148" t="s">
        <v>1</v>
      </c>
      <c r="N201" s="149" t="s">
        <v>41</v>
      </c>
      <c r="P201" s="150">
        <f>O201*H201</f>
        <v>0</v>
      </c>
      <c r="Q201" s="150">
        <v>0</v>
      </c>
      <c r="R201" s="150">
        <f>Q201*H201</f>
        <v>0</v>
      </c>
      <c r="S201" s="150">
        <v>0</v>
      </c>
      <c r="T201" s="151">
        <f>S201*H201</f>
        <v>0</v>
      </c>
      <c r="AR201" s="152" t="s">
        <v>894</v>
      </c>
      <c r="AT201" s="152" t="s">
        <v>319</v>
      </c>
      <c r="AU201" s="152" t="s">
        <v>82</v>
      </c>
      <c r="AY201" s="13" t="s">
        <v>317</v>
      </c>
      <c r="BE201" s="153">
        <f>IF(N201="základná",J201,0)</f>
        <v>0</v>
      </c>
      <c r="BF201" s="153">
        <f>IF(N201="znížená",J201,0)</f>
        <v>0</v>
      </c>
      <c r="BG201" s="153">
        <f>IF(N201="zákl. prenesená",J201,0)</f>
        <v>0</v>
      </c>
      <c r="BH201" s="153">
        <f>IF(N201="zníž. prenesená",J201,0)</f>
        <v>0</v>
      </c>
      <c r="BI201" s="153">
        <f>IF(N201="nulová",J201,0)</f>
        <v>0</v>
      </c>
      <c r="BJ201" s="13" t="s">
        <v>87</v>
      </c>
      <c r="BK201" s="153">
        <f>ROUND(I201*H201,2)</f>
        <v>0</v>
      </c>
      <c r="BL201" s="13" t="s">
        <v>894</v>
      </c>
      <c r="BM201" s="152" t="s">
        <v>5082</v>
      </c>
    </row>
    <row r="202" spans="2:65" s="1" customFormat="1" ht="16.5" customHeight="1">
      <c r="B202" s="139"/>
      <c r="C202" s="140" t="s">
        <v>885</v>
      </c>
      <c r="D202" s="140" t="s">
        <v>319</v>
      </c>
      <c r="E202" s="141" t="s">
        <v>5083</v>
      </c>
      <c r="F202" s="142" t="s">
        <v>5084</v>
      </c>
      <c r="G202" s="143" t="s">
        <v>599</v>
      </c>
      <c r="H202" s="144">
        <v>72</v>
      </c>
      <c r="I202" s="145"/>
      <c r="J202" s="146">
        <f>ROUND(I202*H202,2)</f>
        <v>0</v>
      </c>
      <c r="K202" s="147"/>
      <c r="L202" s="28"/>
      <c r="M202" s="148" t="s">
        <v>1</v>
      </c>
      <c r="N202" s="149" t="s">
        <v>41</v>
      </c>
      <c r="P202" s="150">
        <f>O202*H202</f>
        <v>0</v>
      </c>
      <c r="Q202" s="150">
        <v>0</v>
      </c>
      <c r="R202" s="150">
        <f>Q202*H202</f>
        <v>0</v>
      </c>
      <c r="S202" s="150">
        <v>0</v>
      </c>
      <c r="T202" s="151">
        <f>S202*H202</f>
        <v>0</v>
      </c>
      <c r="AR202" s="152" t="s">
        <v>894</v>
      </c>
      <c r="AT202" s="152" t="s">
        <v>319</v>
      </c>
      <c r="AU202" s="152" t="s">
        <v>82</v>
      </c>
      <c r="AY202" s="13" t="s">
        <v>317</v>
      </c>
      <c r="BE202" s="153">
        <f>IF(N202="základná",J202,0)</f>
        <v>0</v>
      </c>
      <c r="BF202" s="153">
        <f>IF(N202="znížená",J202,0)</f>
        <v>0</v>
      </c>
      <c r="BG202" s="153">
        <f>IF(N202="zákl. prenesená",J202,0)</f>
        <v>0</v>
      </c>
      <c r="BH202" s="153">
        <f>IF(N202="zníž. prenesená",J202,0)</f>
        <v>0</v>
      </c>
      <c r="BI202" s="153">
        <f>IF(N202="nulová",J202,0)</f>
        <v>0</v>
      </c>
      <c r="BJ202" s="13" t="s">
        <v>87</v>
      </c>
      <c r="BK202" s="153">
        <f>ROUND(I202*H202,2)</f>
        <v>0</v>
      </c>
      <c r="BL202" s="13" t="s">
        <v>894</v>
      </c>
      <c r="BM202" s="152" t="s">
        <v>5085</v>
      </c>
    </row>
    <row r="203" spans="2:65" s="1" customFormat="1" ht="16.5" customHeight="1">
      <c r="B203" s="139"/>
      <c r="C203" s="140" t="s">
        <v>891</v>
      </c>
      <c r="D203" s="140" t="s">
        <v>319</v>
      </c>
      <c r="E203" s="141" t="s">
        <v>5086</v>
      </c>
      <c r="F203" s="142" t="s">
        <v>5087</v>
      </c>
      <c r="G203" s="143" t="s">
        <v>599</v>
      </c>
      <c r="H203" s="144">
        <v>4</v>
      </c>
      <c r="I203" s="145"/>
      <c r="J203" s="146">
        <f>ROUND(I203*H203,2)</f>
        <v>0</v>
      </c>
      <c r="K203" s="147"/>
      <c r="L203" s="28"/>
      <c r="M203" s="165" t="s">
        <v>1</v>
      </c>
      <c r="N203" s="166" t="s">
        <v>41</v>
      </c>
      <c r="O203" s="167"/>
      <c r="P203" s="168">
        <f>O203*H203</f>
        <v>0</v>
      </c>
      <c r="Q203" s="168">
        <v>0</v>
      </c>
      <c r="R203" s="168">
        <f>Q203*H203</f>
        <v>0</v>
      </c>
      <c r="S203" s="168">
        <v>0</v>
      </c>
      <c r="T203" s="169">
        <f>S203*H203</f>
        <v>0</v>
      </c>
      <c r="AR203" s="152" t="s">
        <v>894</v>
      </c>
      <c r="AT203" s="152" t="s">
        <v>319</v>
      </c>
      <c r="AU203" s="152" t="s">
        <v>82</v>
      </c>
      <c r="AY203" s="13" t="s">
        <v>317</v>
      </c>
      <c r="BE203" s="153">
        <f>IF(N203="základná",J203,0)</f>
        <v>0</v>
      </c>
      <c r="BF203" s="153">
        <f>IF(N203="znížená",J203,0)</f>
        <v>0</v>
      </c>
      <c r="BG203" s="153">
        <f>IF(N203="zákl. prenesená",J203,0)</f>
        <v>0</v>
      </c>
      <c r="BH203" s="153">
        <f>IF(N203="zníž. prenesená",J203,0)</f>
        <v>0</v>
      </c>
      <c r="BI203" s="153">
        <f>IF(N203="nulová",J203,0)</f>
        <v>0</v>
      </c>
      <c r="BJ203" s="13" t="s">
        <v>87</v>
      </c>
      <c r="BK203" s="153">
        <f>ROUND(I203*H203,2)</f>
        <v>0</v>
      </c>
      <c r="BL203" s="13" t="s">
        <v>894</v>
      </c>
      <c r="BM203" s="152" t="s">
        <v>5088</v>
      </c>
    </row>
    <row r="204" spans="2:65" s="1" customFormat="1" ht="6.9" customHeight="1">
      <c r="B204" s="43"/>
      <c r="C204" s="44"/>
      <c r="D204" s="44"/>
      <c r="E204" s="44"/>
      <c r="F204" s="44"/>
      <c r="G204" s="44"/>
      <c r="H204" s="44"/>
      <c r="I204" s="44"/>
      <c r="J204" s="44"/>
      <c r="K204" s="44"/>
      <c r="L204" s="28"/>
    </row>
  </sheetData>
  <autoFilter ref="C130:K203" xr:uid="{00000000-0009-0000-0000-00001B000000}"/>
  <mergeCells count="15">
    <mergeCell ref="E117:H117"/>
    <mergeCell ref="E121:H121"/>
    <mergeCell ref="E119:H119"/>
    <mergeCell ref="E123:H123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B2:BM180"/>
  <sheetViews>
    <sheetView showGridLines="0" topLeftCell="A119" workbookViewId="0">
      <selection activeCell="W123" sqref="W123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01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3" t="s">
        <v>193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" customHeight="1">
      <c r="B4" s="16"/>
      <c r="D4" s="17" t="s">
        <v>286</v>
      </c>
      <c r="L4" s="16"/>
      <c r="M4" s="92" t="s">
        <v>9</v>
      </c>
      <c r="AT4" s="13" t="s">
        <v>3</v>
      </c>
    </row>
    <row r="5" spans="2:46" ht="6.9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226" t="str">
        <f>'Rekapitulácia stavby'!K6</f>
        <v>Archeoskanzen Bojná</v>
      </c>
      <c r="F7" s="227"/>
      <c r="G7" s="227"/>
      <c r="H7" s="227"/>
      <c r="L7" s="16"/>
    </row>
    <row r="8" spans="2:46" ht="13.2">
      <c r="B8" s="16"/>
      <c r="D8" s="23" t="s">
        <v>287</v>
      </c>
      <c r="L8" s="16"/>
    </row>
    <row r="9" spans="2:46" ht="16.5" customHeight="1">
      <c r="B9" s="16"/>
      <c r="E9" s="226" t="s">
        <v>4177</v>
      </c>
      <c r="F9" s="183"/>
      <c r="G9" s="183"/>
      <c r="H9" s="183"/>
      <c r="L9" s="16"/>
    </row>
    <row r="10" spans="2:46" ht="12" customHeight="1">
      <c r="B10" s="16"/>
      <c r="D10" s="23" t="s">
        <v>289</v>
      </c>
      <c r="L10" s="16"/>
    </row>
    <row r="11" spans="2:46" s="1" customFormat="1" ht="16.5" customHeight="1">
      <c r="B11" s="28"/>
      <c r="E11" s="221" t="s">
        <v>4178</v>
      </c>
      <c r="F11" s="228"/>
      <c r="G11" s="228"/>
      <c r="H11" s="228"/>
      <c r="L11" s="28"/>
    </row>
    <row r="12" spans="2:46" s="1" customFormat="1" ht="12" customHeight="1">
      <c r="B12" s="28"/>
      <c r="D12" s="23" t="s">
        <v>291</v>
      </c>
      <c r="L12" s="28"/>
    </row>
    <row r="13" spans="2:46" s="1" customFormat="1" ht="16.5" customHeight="1">
      <c r="B13" s="28"/>
      <c r="E13" s="208" t="s">
        <v>5089</v>
      </c>
      <c r="F13" s="228"/>
      <c r="G13" s="228"/>
      <c r="H13" s="228"/>
      <c r="L13" s="28"/>
    </row>
    <row r="14" spans="2:46" s="1" customFormat="1" ht="10.199999999999999">
      <c r="B14" s="28"/>
      <c r="L14" s="28"/>
    </row>
    <row r="15" spans="2:46" s="1" customFormat="1" ht="12" customHeight="1">
      <c r="B15" s="28"/>
      <c r="D15" s="23" t="s">
        <v>17</v>
      </c>
      <c r="F15" s="21" t="s">
        <v>1</v>
      </c>
      <c r="I15" s="23" t="s">
        <v>18</v>
      </c>
      <c r="J15" s="21" t="s">
        <v>1</v>
      </c>
      <c r="L15" s="28"/>
    </row>
    <row r="16" spans="2:46" s="1" customFormat="1" ht="12" customHeight="1">
      <c r="B16" s="28"/>
      <c r="D16" s="23" t="s">
        <v>19</v>
      </c>
      <c r="F16" s="21" t="s">
        <v>20</v>
      </c>
      <c r="I16" s="23" t="s">
        <v>21</v>
      </c>
      <c r="J16" s="51" t="str">
        <f>'Rekapitulácia stavby'!AN8</f>
        <v>19. 6. 2024</v>
      </c>
      <c r="L16" s="28"/>
    </row>
    <row r="17" spans="2:12" s="1" customFormat="1" ht="10.8" customHeight="1">
      <c r="B17" s="28"/>
      <c r="L17" s="28"/>
    </row>
    <row r="18" spans="2:12" s="1" customFormat="1" ht="12" customHeight="1">
      <c r="B18" s="28"/>
      <c r="D18" s="23" t="s">
        <v>23</v>
      </c>
      <c r="I18" s="23" t="s">
        <v>24</v>
      </c>
      <c r="J18" s="21" t="s">
        <v>1</v>
      </c>
      <c r="L18" s="28"/>
    </row>
    <row r="19" spans="2:12" s="1" customFormat="1" ht="18" customHeight="1">
      <c r="B19" s="28"/>
      <c r="E19" s="21" t="s">
        <v>25</v>
      </c>
      <c r="I19" s="23" t="s">
        <v>26</v>
      </c>
      <c r="J19" s="21" t="s">
        <v>1</v>
      </c>
      <c r="L19" s="28"/>
    </row>
    <row r="20" spans="2:12" s="1" customFormat="1" ht="6.9" customHeight="1">
      <c r="B20" s="28"/>
      <c r="L20" s="28"/>
    </row>
    <row r="21" spans="2:12" s="1" customFormat="1" ht="12" customHeight="1">
      <c r="B21" s="28"/>
      <c r="D21" s="23" t="s">
        <v>27</v>
      </c>
      <c r="I21" s="23" t="s">
        <v>24</v>
      </c>
      <c r="J21" s="24" t="str">
        <f>'Rekapitulácia stavby'!AN13</f>
        <v>Vyplň údaj</v>
      </c>
      <c r="L21" s="28"/>
    </row>
    <row r="22" spans="2:12" s="1" customFormat="1" ht="18" customHeight="1">
      <c r="B22" s="28"/>
      <c r="E22" s="229" t="str">
        <f>'Rekapitulácia stavby'!E14</f>
        <v>Vyplň údaj</v>
      </c>
      <c r="F22" s="182"/>
      <c r="G22" s="182"/>
      <c r="H22" s="182"/>
      <c r="I22" s="23" t="s">
        <v>26</v>
      </c>
      <c r="J22" s="24" t="str">
        <f>'Rekapitulácia stavby'!AN14</f>
        <v>Vyplň údaj</v>
      </c>
      <c r="L22" s="28"/>
    </row>
    <row r="23" spans="2:12" s="1" customFormat="1" ht="6.9" customHeight="1">
      <c r="B23" s="28"/>
      <c r="L23" s="28"/>
    </row>
    <row r="24" spans="2:12" s="1" customFormat="1" ht="12" customHeight="1">
      <c r="B24" s="28"/>
      <c r="D24" s="23" t="s">
        <v>29</v>
      </c>
      <c r="I24" s="23" t="s">
        <v>24</v>
      </c>
      <c r="J24" s="21" t="s">
        <v>1</v>
      </c>
      <c r="L24" s="28"/>
    </row>
    <row r="25" spans="2:12" s="1" customFormat="1" ht="18" customHeight="1">
      <c r="B25" s="28"/>
      <c r="E25" s="21" t="s">
        <v>30</v>
      </c>
      <c r="I25" s="23" t="s">
        <v>26</v>
      </c>
      <c r="J25" s="21" t="s">
        <v>1</v>
      </c>
      <c r="L25" s="28"/>
    </row>
    <row r="26" spans="2:12" s="1" customFormat="1" ht="6.9" customHeight="1">
      <c r="B26" s="28"/>
      <c r="L26" s="28"/>
    </row>
    <row r="27" spans="2:12" s="1" customFormat="1" ht="12" customHeight="1">
      <c r="B27" s="28"/>
      <c r="D27" s="23" t="s">
        <v>32</v>
      </c>
      <c r="I27" s="23" t="s">
        <v>24</v>
      </c>
      <c r="J27" s="21" t="s">
        <v>1</v>
      </c>
      <c r="L27" s="28"/>
    </row>
    <row r="28" spans="2:12" s="1" customFormat="1" ht="18" customHeight="1">
      <c r="B28" s="28"/>
      <c r="E28" s="21" t="s">
        <v>30</v>
      </c>
      <c r="I28" s="23" t="s">
        <v>26</v>
      </c>
      <c r="J28" s="21" t="s">
        <v>1</v>
      </c>
      <c r="L28" s="28"/>
    </row>
    <row r="29" spans="2:12" s="1" customFormat="1" ht="6.9" customHeight="1">
      <c r="B29" s="28"/>
      <c r="L29" s="28"/>
    </row>
    <row r="30" spans="2:12" s="1" customFormat="1" ht="12" customHeight="1">
      <c r="B30" s="28"/>
      <c r="D30" s="23" t="s">
        <v>33</v>
      </c>
      <c r="L30" s="28"/>
    </row>
    <row r="31" spans="2:12" s="7" customFormat="1" ht="16.5" customHeight="1">
      <c r="B31" s="93"/>
      <c r="E31" s="187" t="s">
        <v>1</v>
      </c>
      <c r="F31" s="187"/>
      <c r="G31" s="187"/>
      <c r="H31" s="187"/>
      <c r="L31" s="93"/>
    </row>
    <row r="32" spans="2:12" s="1" customFormat="1" ht="6.9" customHeight="1">
      <c r="B32" s="28"/>
      <c r="L32" s="28"/>
    </row>
    <row r="33" spans="2:12" s="1" customFormat="1" ht="6.9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35" customHeight="1">
      <c r="B34" s="28"/>
      <c r="D34" s="94" t="s">
        <v>35</v>
      </c>
      <c r="J34" s="65">
        <f>ROUND(J127, 2)</f>
        <v>0</v>
      </c>
      <c r="L34" s="28"/>
    </row>
    <row r="35" spans="2:12" s="1" customFormat="1" ht="6.9" customHeight="1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4" customHeight="1">
      <c r="B36" s="28"/>
      <c r="F36" s="31" t="s">
        <v>37</v>
      </c>
      <c r="I36" s="31" t="s">
        <v>36</v>
      </c>
      <c r="J36" s="31" t="s">
        <v>38</v>
      </c>
      <c r="L36" s="28"/>
    </row>
    <row r="37" spans="2:12" s="1" customFormat="1" ht="14.4" customHeight="1">
      <c r="B37" s="28"/>
      <c r="D37" s="54" t="s">
        <v>39</v>
      </c>
      <c r="E37" s="33" t="s">
        <v>40</v>
      </c>
      <c r="F37" s="95">
        <f>ROUND((SUM(BE127:BE179)),  2)</f>
        <v>0</v>
      </c>
      <c r="G37" s="96"/>
      <c r="H37" s="96"/>
      <c r="I37" s="97">
        <v>0.2</v>
      </c>
      <c r="J37" s="95">
        <f>ROUND(((SUM(BE127:BE179))*I37),  2)</f>
        <v>0</v>
      </c>
      <c r="L37" s="28"/>
    </row>
    <row r="38" spans="2:12" s="1" customFormat="1" ht="14.4" customHeight="1">
      <c r="B38" s="28"/>
      <c r="E38" s="33" t="s">
        <v>41</v>
      </c>
      <c r="F38" s="95">
        <f>ROUND((SUM(BF127:BF179)),  2)</f>
        <v>0</v>
      </c>
      <c r="G38" s="96"/>
      <c r="H38" s="96"/>
      <c r="I38" s="97">
        <v>0.2</v>
      </c>
      <c r="J38" s="95">
        <f>ROUND(((SUM(BF127:BF179))*I38),  2)</f>
        <v>0</v>
      </c>
      <c r="L38" s="28"/>
    </row>
    <row r="39" spans="2:12" s="1" customFormat="1" ht="14.4" hidden="1" customHeight="1">
      <c r="B39" s="28"/>
      <c r="E39" s="23" t="s">
        <v>42</v>
      </c>
      <c r="F39" s="84">
        <f>ROUND((SUM(BG127:BG179)),  2)</f>
        <v>0</v>
      </c>
      <c r="I39" s="98">
        <v>0.2</v>
      </c>
      <c r="J39" s="84">
        <f>0</f>
        <v>0</v>
      </c>
      <c r="L39" s="28"/>
    </row>
    <row r="40" spans="2:12" s="1" customFormat="1" ht="14.4" hidden="1" customHeight="1">
      <c r="B40" s="28"/>
      <c r="E40" s="23" t="s">
        <v>43</v>
      </c>
      <c r="F40" s="84">
        <f>ROUND((SUM(BH127:BH179)),  2)</f>
        <v>0</v>
      </c>
      <c r="I40" s="98">
        <v>0.2</v>
      </c>
      <c r="J40" s="84">
        <f>0</f>
        <v>0</v>
      </c>
      <c r="L40" s="28"/>
    </row>
    <row r="41" spans="2:12" s="1" customFormat="1" ht="14.4" hidden="1" customHeight="1">
      <c r="B41" s="28"/>
      <c r="E41" s="33" t="s">
        <v>44</v>
      </c>
      <c r="F41" s="95">
        <f>ROUND((SUM(BI127:BI179)),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6.9" customHeight="1">
      <c r="B42" s="28"/>
      <c r="L42" s="28"/>
    </row>
    <row r="43" spans="2:12" s="1" customFormat="1" ht="25.35" customHeight="1">
      <c r="B43" s="28"/>
      <c r="C43" s="99"/>
      <c r="D43" s="100" t="s">
        <v>45</v>
      </c>
      <c r="E43" s="56"/>
      <c r="F43" s="56"/>
      <c r="G43" s="101" t="s">
        <v>46</v>
      </c>
      <c r="H43" s="102" t="s">
        <v>47</v>
      </c>
      <c r="I43" s="56"/>
      <c r="J43" s="103">
        <f>SUM(J34:J41)</f>
        <v>0</v>
      </c>
      <c r="K43" s="104"/>
      <c r="L43" s="28"/>
    </row>
    <row r="44" spans="2:12" s="1" customFormat="1" ht="14.4" customHeight="1">
      <c r="B44" s="28"/>
      <c r="L44" s="28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ht="10.199999999999999">
      <c r="B51" s="16"/>
      <c r="L51" s="16"/>
    </row>
    <row r="52" spans="2:12" ht="10.199999999999999">
      <c r="B52" s="16"/>
      <c r="L52" s="16"/>
    </row>
    <row r="53" spans="2:12" ht="10.199999999999999">
      <c r="B53" s="16"/>
      <c r="L53" s="16"/>
    </row>
    <row r="54" spans="2:12" ht="10.199999999999999">
      <c r="B54" s="16"/>
      <c r="L54" s="16"/>
    </row>
    <row r="55" spans="2:12" ht="10.199999999999999">
      <c r="B55" s="16"/>
      <c r="L55" s="16"/>
    </row>
    <row r="56" spans="2:12" ht="10.199999999999999">
      <c r="B56" s="16"/>
      <c r="L56" s="16"/>
    </row>
    <row r="57" spans="2:12" ht="10.199999999999999">
      <c r="B57" s="16"/>
      <c r="L57" s="16"/>
    </row>
    <row r="58" spans="2:12" ht="10.199999999999999">
      <c r="B58" s="16"/>
      <c r="L58" s="16"/>
    </row>
    <row r="59" spans="2:12" ht="10.199999999999999">
      <c r="B59" s="16"/>
      <c r="L59" s="16"/>
    </row>
    <row r="60" spans="2:12" ht="10.199999999999999">
      <c r="B60" s="16"/>
      <c r="L60" s="16"/>
    </row>
    <row r="61" spans="2:12" s="1" customFormat="1" ht="13.2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ht="10.199999999999999">
      <c r="B62" s="16"/>
      <c r="L62" s="16"/>
    </row>
    <row r="63" spans="2:12" ht="10.199999999999999">
      <c r="B63" s="16"/>
      <c r="L63" s="16"/>
    </row>
    <row r="64" spans="2:12" ht="10.199999999999999">
      <c r="B64" s="16"/>
      <c r="L64" s="16"/>
    </row>
    <row r="65" spans="2:12" s="1" customFormat="1" ht="13.2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ht="10.199999999999999">
      <c r="B66" s="16"/>
      <c r="L66" s="16"/>
    </row>
    <row r="67" spans="2:12" ht="10.199999999999999">
      <c r="B67" s="16"/>
      <c r="L67" s="16"/>
    </row>
    <row r="68" spans="2:12" ht="10.199999999999999">
      <c r="B68" s="16"/>
      <c r="L68" s="16"/>
    </row>
    <row r="69" spans="2:12" ht="10.199999999999999">
      <c r="B69" s="16"/>
      <c r="L69" s="16"/>
    </row>
    <row r="70" spans="2:12" ht="10.199999999999999">
      <c r="B70" s="16"/>
      <c r="L70" s="16"/>
    </row>
    <row r="71" spans="2:12" ht="10.199999999999999">
      <c r="B71" s="16"/>
      <c r="L71" s="16"/>
    </row>
    <row r="72" spans="2:12" ht="10.199999999999999">
      <c r="B72" s="16"/>
      <c r="L72" s="16"/>
    </row>
    <row r="73" spans="2:12" ht="10.199999999999999">
      <c r="B73" s="16"/>
      <c r="L73" s="16"/>
    </row>
    <row r="74" spans="2:12" ht="10.199999999999999">
      <c r="B74" s="16"/>
      <c r="L74" s="16"/>
    </row>
    <row r="75" spans="2:12" ht="10.199999999999999">
      <c r="B75" s="16"/>
      <c r="L75" s="16"/>
    </row>
    <row r="76" spans="2:12" s="1" customFormat="1" ht="13.2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" customHeight="1">
      <c r="B82" s="28"/>
      <c r="C82" s="17" t="s">
        <v>293</v>
      </c>
      <c r="L82" s="28"/>
    </row>
    <row r="83" spans="2:12" s="1" customFormat="1" ht="6.9" customHeight="1">
      <c r="B83" s="28"/>
      <c r="L83" s="28"/>
    </row>
    <row r="84" spans="2:12" s="1" customFormat="1" ht="12" customHeight="1">
      <c r="B84" s="28"/>
      <c r="C84" s="23" t="s">
        <v>15</v>
      </c>
      <c r="L84" s="28"/>
    </row>
    <row r="85" spans="2:12" s="1" customFormat="1" ht="16.5" customHeight="1">
      <c r="B85" s="28"/>
      <c r="E85" s="226" t="str">
        <f>E7</f>
        <v>Archeoskanzen Bojná</v>
      </c>
      <c r="F85" s="227"/>
      <c r="G85" s="227"/>
      <c r="H85" s="227"/>
      <c r="L85" s="28"/>
    </row>
    <row r="86" spans="2:12" ht="12" customHeight="1">
      <c r="B86" s="16"/>
      <c r="C86" s="23" t="s">
        <v>287</v>
      </c>
      <c r="L86" s="16"/>
    </row>
    <row r="87" spans="2:12" ht="16.5" customHeight="1">
      <c r="B87" s="16"/>
      <c r="E87" s="226" t="s">
        <v>4177</v>
      </c>
      <c r="F87" s="183"/>
      <c r="G87" s="183"/>
      <c r="H87" s="183"/>
      <c r="L87" s="16"/>
    </row>
    <row r="88" spans="2:12" ht="12" customHeight="1">
      <c r="B88" s="16"/>
      <c r="C88" s="23" t="s">
        <v>289</v>
      </c>
      <c r="L88" s="16"/>
    </row>
    <row r="89" spans="2:12" s="1" customFormat="1" ht="16.5" customHeight="1">
      <c r="B89" s="28"/>
      <c r="E89" s="221" t="s">
        <v>4178</v>
      </c>
      <c r="F89" s="228"/>
      <c r="G89" s="228"/>
      <c r="H89" s="228"/>
      <c r="L89" s="28"/>
    </row>
    <row r="90" spans="2:12" s="1" customFormat="1" ht="12" customHeight="1">
      <c r="B90" s="28"/>
      <c r="C90" s="23" t="s">
        <v>291</v>
      </c>
      <c r="L90" s="28"/>
    </row>
    <row r="91" spans="2:12" s="1" customFormat="1" ht="16.5" customHeight="1">
      <c r="B91" s="28"/>
      <c r="E91" s="208" t="str">
        <f>E13</f>
        <v>SO-5.1.1_VZT - Vzduchotechnika</v>
      </c>
      <c r="F91" s="228"/>
      <c r="G91" s="228"/>
      <c r="H91" s="228"/>
      <c r="L91" s="28"/>
    </row>
    <row r="92" spans="2:12" s="1" customFormat="1" ht="6.9" customHeight="1">
      <c r="B92" s="28"/>
      <c r="L92" s="28"/>
    </row>
    <row r="93" spans="2:12" s="1" customFormat="1" ht="12" customHeight="1">
      <c r="B93" s="28"/>
      <c r="C93" s="23" t="s">
        <v>19</v>
      </c>
      <c r="F93" s="21" t="str">
        <f>F16</f>
        <v>okrajová časť obce Bojná</v>
      </c>
      <c r="I93" s="23" t="s">
        <v>21</v>
      </c>
      <c r="J93" s="51" t="str">
        <f>IF(J16="","",J16)</f>
        <v>19. 6. 2024</v>
      </c>
      <c r="L93" s="28"/>
    </row>
    <row r="94" spans="2:12" s="1" customFormat="1" ht="6.9" customHeight="1">
      <c r="B94" s="28"/>
      <c r="L94" s="28"/>
    </row>
    <row r="95" spans="2:12" s="1" customFormat="1" ht="40.049999999999997" customHeight="1">
      <c r="B95" s="28"/>
      <c r="C95" s="23" t="s">
        <v>23</v>
      </c>
      <c r="F95" s="21" t="str">
        <f>E19</f>
        <v>Obec Bojná, 201 Bojná, 956 01 Bojná</v>
      </c>
      <c r="I95" s="23" t="s">
        <v>29</v>
      </c>
      <c r="J95" s="26" t="str">
        <f>E25</f>
        <v>Projekt design s.r.o., Brezová 89/1B, Tovarníky</v>
      </c>
      <c r="L95" s="28"/>
    </row>
    <row r="96" spans="2:12" s="1" customFormat="1" ht="40.049999999999997" customHeight="1">
      <c r="B96" s="28"/>
      <c r="C96" s="23" t="s">
        <v>27</v>
      </c>
      <c r="F96" s="21" t="str">
        <f>IF(E22="","",E22)</f>
        <v>Vyplň údaj</v>
      </c>
      <c r="I96" s="23" t="s">
        <v>32</v>
      </c>
      <c r="J96" s="26" t="str">
        <f>E28</f>
        <v>Projekt design s.r.o., Brezová 89/1B, Tovarníky</v>
      </c>
      <c r="L96" s="28"/>
    </row>
    <row r="97" spans="2:47" s="1" customFormat="1" ht="10.35" customHeight="1">
      <c r="B97" s="28"/>
      <c r="L97" s="28"/>
    </row>
    <row r="98" spans="2:47" s="1" customFormat="1" ht="29.25" customHeight="1">
      <c r="B98" s="28"/>
      <c r="C98" s="107" t="s">
        <v>294</v>
      </c>
      <c r="D98" s="99"/>
      <c r="E98" s="99"/>
      <c r="F98" s="99"/>
      <c r="G98" s="99"/>
      <c r="H98" s="99"/>
      <c r="I98" s="99"/>
      <c r="J98" s="108" t="s">
        <v>295</v>
      </c>
      <c r="K98" s="99"/>
      <c r="L98" s="28"/>
    </row>
    <row r="99" spans="2:47" s="1" customFormat="1" ht="10.35" customHeight="1">
      <c r="B99" s="28"/>
      <c r="L99" s="28"/>
    </row>
    <row r="100" spans="2:47" s="1" customFormat="1" ht="22.8" customHeight="1">
      <c r="B100" s="28"/>
      <c r="C100" s="109" t="s">
        <v>296</v>
      </c>
      <c r="J100" s="65">
        <f>J127</f>
        <v>0</v>
      </c>
      <c r="L100" s="28"/>
      <c r="AU100" s="13" t="s">
        <v>297</v>
      </c>
    </row>
    <row r="101" spans="2:47" s="8" customFormat="1" ht="24.9" customHeight="1">
      <c r="B101" s="110"/>
      <c r="D101" s="111" t="s">
        <v>5090</v>
      </c>
      <c r="E101" s="112"/>
      <c r="F101" s="112"/>
      <c r="G101" s="112"/>
      <c r="H101" s="112"/>
      <c r="I101" s="112"/>
      <c r="J101" s="113">
        <f>J128</f>
        <v>0</v>
      </c>
      <c r="L101" s="110"/>
    </row>
    <row r="102" spans="2:47" s="8" customFormat="1" ht="24.9" customHeight="1">
      <c r="B102" s="110"/>
      <c r="D102" s="111" t="s">
        <v>5091</v>
      </c>
      <c r="E102" s="112"/>
      <c r="F102" s="112"/>
      <c r="G102" s="112"/>
      <c r="H102" s="112"/>
      <c r="I102" s="112"/>
      <c r="J102" s="113">
        <f>J166</f>
        <v>0</v>
      </c>
      <c r="L102" s="110"/>
    </row>
    <row r="103" spans="2:47" s="8" customFormat="1" ht="24.9" customHeight="1">
      <c r="B103" s="110"/>
      <c r="D103" s="111" t="s">
        <v>5092</v>
      </c>
      <c r="E103" s="112"/>
      <c r="F103" s="112"/>
      <c r="G103" s="112"/>
      <c r="H103" s="112"/>
      <c r="I103" s="112"/>
      <c r="J103" s="113">
        <f>J172</f>
        <v>0</v>
      </c>
      <c r="L103" s="110"/>
    </row>
    <row r="104" spans="2:47" s="1" customFormat="1" ht="21.75" customHeight="1">
      <c r="B104" s="28"/>
      <c r="L104" s="28"/>
    </row>
    <row r="105" spans="2:47" s="1" customFormat="1" ht="6.9" customHeight="1"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28"/>
    </row>
    <row r="109" spans="2:47" s="1" customFormat="1" ht="6.9" customHeight="1"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28"/>
    </row>
    <row r="110" spans="2:47" s="1" customFormat="1" ht="24.9" customHeight="1">
      <c r="B110" s="28"/>
      <c r="C110" s="17" t="s">
        <v>303</v>
      </c>
      <c r="L110" s="28"/>
    </row>
    <row r="111" spans="2:47" s="1" customFormat="1" ht="6.9" customHeight="1">
      <c r="B111" s="28"/>
      <c r="L111" s="28"/>
    </row>
    <row r="112" spans="2:47" s="1" customFormat="1" ht="12" customHeight="1">
      <c r="B112" s="28"/>
      <c r="C112" s="23" t="s">
        <v>15</v>
      </c>
      <c r="L112" s="28"/>
    </row>
    <row r="113" spans="2:63" s="1" customFormat="1" ht="16.5" customHeight="1">
      <c r="B113" s="28"/>
      <c r="E113" s="226" t="str">
        <f>E7</f>
        <v>Archeoskanzen Bojná</v>
      </c>
      <c r="F113" s="227"/>
      <c r="G113" s="227"/>
      <c r="H113" s="227"/>
      <c r="L113" s="28"/>
    </row>
    <row r="114" spans="2:63" ht="12" customHeight="1">
      <c r="B114" s="16"/>
      <c r="C114" s="23" t="s">
        <v>287</v>
      </c>
      <c r="L114" s="16"/>
    </row>
    <row r="115" spans="2:63" ht="16.5" customHeight="1">
      <c r="B115" s="16"/>
      <c r="E115" s="226" t="s">
        <v>4177</v>
      </c>
      <c r="F115" s="183"/>
      <c r="G115" s="183"/>
      <c r="H115" s="183"/>
      <c r="L115" s="16"/>
    </row>
    <row r="116" spans="2:63" ht="12" customHeight="1">
      <c r="B116" s="16"/>
      <c r="C116" s="23" t="s">
        <v>289</v>
      </c>
      <c r="L116" s="16"/>
    </row>
    <row r="117" spans="2:63" s="1" customFormat="1" ht="16.5" customHeight="1">
      <c r="B117" s="28"/>
      <c r="E117" s="221" t="s">
        <v>4178</v>
      </c>
      <c r="F117" s="228"/>
      <c r="G117" s="228"/>
      <c r="H117" s="228"/>
      <c r="L117" s="28"/>
    </row>
    <row r="118" spans="2:63" s="1" customFormat="1" ht="12" customHeight="1">
      <c r="B118" s="28"/>
      <c r="C118" s="23" t="s">
        <v>291</v>
      </c>
      <c r="L118" s="28"/>
    </row>
    <row r="119" spans="2:63" s="1" customFormat="1" ht="16.5" customHeight="1">
      <c r="B119" s="28"/>
      <c r="E119" s="208" t="str">
        <f>E13</f>
        <v>SO-5.1.1_VZT - Vzduchotechnika</v>
      </c>
      <c r="F119" s="228"/>
      <c r="G119" s="228"/>
      <c r="H119" s="228"/>
      <c r="L119" s="28"/>
    </row>
    <row r="120" spans="2:63" s="1" customFormat="1" ht="6.9" customHeight="1">
      <c r="B120" s="28"/>
      <c r="L120" s="28"/>
    </row>
    <row r="121" spans="2:63" s="1" customFormat="1" ht="12" customHeight="1">
      <c r="B121" s="28"/>
      <c r="C121" s="23" t="s">
        <v>19</v>
      </c>
      <c r="F121" s="21" t="str">
        <f>F16</f>
        <v>okrajová časť obce Bojná</v>
      </c>
      <c r="I121" s="23" t="s">
        <v>21</v>
      </c>
      <c r="J121" s="51" t="str">
        <f>IF(J16="","",J16)</f>
        <v>19. 6. 2024</v>
      </c>
      <c r="L121" s="28"/>
    </row>
    <row r="122" spans="2:63" s="1" customFormat="1" ht="6.9" customHeight="1">
      <c r="B122" s="28"/>
      <c r="L122" s="28"/>
    </row>
    <row r="123" spans="2:63" s="1" customFormat="1" ht="40.049999999999997" customHeight="1">
      <c r="B123" s="28"/>
      <c r="C123" s="23" t="s">
        <v>23</v>
      </c>
      <c r="F123" s="21" t="str">
        <f>E19</f>
        <v>Obec Bojná, 201 Bojná, 956 01 Bojná</v>
      </c>
      <c r="I123" s="23" t="s">
        <v>29</v>
      </c>
      <c r="J123" s="26" t="str">
        <f>E25</f>
        <v>Projekt design s.r.o., Brezová 89/1B, Tovarníky</v>
      </c>
      <c r="L123" s="28"/>
    </row>
    <row r="124" spans="2:63" s="1" customFormat="1" ht="40.049999999999997" customHeight="1">
      <c r="B124" s="28"/>
      <c r="C124" s="23" t="s">
        <v>27</v>
      </c>
      <c r="F124" s="21" t="str">
        <f>IF(E22="","",E22)</f>
        <v>Vyplň údaj</v>
      </c>
      <c r="I124" s="23" t="s">
        <v>32</v>
      </c>
      <c r="J124" s="26" t="str">
        <f>E28</f>
        <v>Projekt design s.r.o., Brezová 89/1B, Tovarníky</v>
      </c>
      <c r="L124" s="28"/>
    </row>
    <row r="125" spans="2:63" s="1" customFormat="1" ht="10.35" customHeight="1">
      <c r="B125" s="28"/>
      <c r="L125" s="28"/>
    </row>
    <row r="126" spans="2:63" s="10" customFormat="1" ht="29.25" customHeight="1">
      <c r="B126" s="118"/>
      <c r="C126" s="119" t="s">
        <v>304</v>
      </c>
      <c r="D126" s="120" t="s">
        <v>60</v>
      </c>
      <c r="E126" s="120" t="s">
        <v>56</v>
      </c>
      <c r="F126" s="120" t="s">
        <v>7531</v>
      </c>
      <c r="G126" s="120" t="s">
        <v>305</v>
      </c>
      <c r="H126" s="120" t="s">
        <v>306</v>
      </c>
      <c r="I126" s="120" t="s">
        <v>307</v>
      </c>
      <c r="J126" s="121" t="s">
        <v>295</v>
      </c>
      <c r="K126" s="122" t="s">
        <v>308</v>
      </c>
      <c r="L126" s="118"/>
      <c r="M126" s="58" t="s">
        <v>1</v>
      </c>
      <c r="N126" s="59" t="s">
        <v>39</v>
      </c>
      <c r="O126" s="59" t="s">
        <v>309</v>
      </c>
      <c r="P126" s="59" t="s">
        <v>310</v>
      </c>
      <c r="Q126" s="59" t="s">
        <v>311</v>
      </c>
      <c r="R126" s="59" t="s">
        <v>312</v>
      </c>
      <c r="S126" s="59" t="s">
        <v>313</v>
      </c>
      <c r="T126" s="60" t="s">
        <v>314</v>
      </c>
    </row>
    <row r="127" spans="2:63" s="1" customFormat="1" ht="22.8" customHeight="1">
      <c r="B127" s="28"/>
      <c r="C127" s="63" t="s">
        <v>296</v>
      </c>
      <c r="J127" s="123">
        <f>BK127</f>
        <v>0</v>
      </c>
      <c r="L127" s="28"/>
      <c r="M127" s="61"/>
      <c r="N127" s="52"/>
      <c r="O127" s="52"/>
      <c r="P127" s="124">
        <f>P128+P166+P172</f>
        <v>0</v>
      </c>
      <c r="Q127" s="52"/>
      <c r="R127" s="124">
        <f>R128+R166+R172</f>
        <v>0</v>
      </c>
      <c r="S127" s="52"/>
      <c r="T127" s="125">
        <f>T128+T166+T172</f>
        <v>0</v>
      </c>
      <c r="AT127" s="13" t="s">
        <v>74</v>
      </c>
      <c r="AU127" s="13" t="s">
        <v>297</v>
      </c>
      <c r="BK127" s="126">
        <f>BK128+BK166+BK172</f>
        <v>0</v>
      </c>
    </row>
    <row r="128" spans="2:63" s="11" customFormat="1" ht="25.95" customHeight="1">
      <c r="B128" s="127"/>
      <c r="D128" s="128" t="s">
        <v>74</v>
      </c>
      <c r="E128" s="129" t="s">
        <v>546</v>
      </c>
      <c r="F128" s="129" t="s">
        <v>5093</v>
      </c>
      <c r="I128" s="130"/>
      <c r="J128" s="131">
        <f>BK128</f>
        <v>0</v>
      </c>
      <c r="L128" s="127"/>
      <c r="M128" s="132"/>
      <c r="P128" s="133">
        <f>SUM(P129:P165)</f>
        <v>0</v>
      </c>
      <c r="R128" s="133">
        <f>SUM(R129:R165)</f>
        <v>0</v>
      </c>
      <c r="T128" s="134">
        <f>SUM(T129:T165)</f>
        <v>0</v>
      </c>
      <c r="AR128" s="128" t="s">
        <v>82</v>
      </c>
      <c r="AT128" s="135" t="s">
        <v>74</v>
      </c>
      <c r="AU128" s="135" t="s">
        <v>75</v>
      </c>
      <c r="AY128" s="128" t="s">
        <v>317</v>
      </c>
      <c r="BK128" s="136">
        <f>SUM(BK129:BK165)</f>
        <v>0</v>
      </c>
    </row>
    <row r="129" spans="2:65" s="1" customFormat="1" ht="55.5" customHeight="1">
      <c r="B129" s="139"/>
      <c r="C129" s="154" t="s">
        <v>82</v>
      </c>
      <c r="D129" s="154" t="s">
        <v>353</v>
      </c>
      <c r="E129" s="155" t="s">
        <v>5094</v>
      </c>
      <c r="F129" s="156" t="s">
        <v>5095</v>
      </c>
      <c r="G129" s="157" t="s">
        <v>433</v>
      </c>
      <c r="H129" s="158">
        <v>1</v>
      </c>
      <c r="I129" s="159"/>
      <c r="J129" s="160">
        <f>ROUND(I129*H129,2)</f>
        <v>0</v>
      </c>
      <c r="K129" s="161"/>
      <c r="L129" s="162"/>
      <c r="M129" s="163" t="s">
        <v>1</v>
      </c>
      <c r="N129" s="164" t="s">
        <v>41</v>
      </c>
      <c r="P129" s="150">
        <f>O129*H129</f>
        <v>0</v>
      </c>
      <c r="Q129" s="150">
        <v>0</v>
      </c>
      <c r="R129" s="150">
        <f>Q129*H129</f>
        <v>0</v>
      </c>
      <c r="S129" s="150">
        <v>0</v>
      </c>
      <c r="T129" s="151">
        <f>S129*H129</f>
        <v>0</v>
      </c>
      <c r="AR129" s="152" t="s">
        <v>271</v>
      </c>
      <c r="AT129" s="152" t="s">
        <v>353</v>
      </c>
      <c r="AU129" s="152" t="s">
        <v>82</v>
      </c>
      <c r="AY129" s="13" t="s">
        <v>317</v>
      </c>
      <c r="BE129" s="153">
        <f>IF(N129="základná",J129,0)</f>
        <v>0</v>
      </c>
      <c r="BF129" s="153">
        <f>IF(N129="znížená",J129,0)</f>
        <v>0</v>
      </c>
      <c r="BG129" s="153">
        <f>IF(N129="zákl. prenesená",J129,0)</f>
        <v>0</v>
      </c>
      <c r="BH129" s="153">
        <f>IF(N129="zníž. prenesená",J129,0)</f>
        <v>0</v>
      </c>
      <c r="BI129" s="153">
        <f>IF(N129="nulová",J129,0)</f>
        <v>0</v>
      </c>
      <c r="BJ129" s="13" t="s">
        <v>87</v>
      </c>
      <c r="BK129" s="153">
        <f>ROUND(I129*H129,2)</f>
        <v>0</v>
      </c>
      <c r="BL129" s="13" t="s">
        <v>259</v>
      </c>
      <c r="BM129" s="152" t="s">
        <v>5096</v>
      </c>
    </row>
    <row r="130" spans="2:65" s="1" customFormat="1" ht="16.5" customHeight="1">
      <c r="B130" s="139"/>
      <c r="C130" s="154" t="s">
        <v>87</v>
      </c>
      <c r="D130" s="154" t="s">
        <v>353</v>
      </c>
      <c r="E130" s="155" t="s">
        <v>5097</v>
      </c>
      <c r="F130" s="156" t="s">
        <v>5098</v>
      </c>
      <c r="G130" s="157" t="s">
        <v>433</v>
      </c>
      <c r="H130" s="158">
        <v>2</v>
      </c>
      <c r="I130" s="159"/>
      <c r="J130" s="160">
        <f>ROUND(I130*H130,2)</f>
        <v>0</v>
      </c>
      <c r="K130" s="161"/>
      <c r="L130" s="162"/>
      <c r="M130" s="163" t="s">
        <v>1</v>
      </c>
      <c r="N130" s="164" t="s">
        <v>41</v>
      </c>
      <c r="P130" s="150">
        <f>O130*H130</f>
        <v>0</v>
      </c>
      <c r="Q130" s="150">
        <v>0</v>
      </c>
      <c r="R130" s="150">
        <f>Q130*H130</f>
        <v>0</v>
      </c>
      <c r="S130" s="150">
        <v>0</v>
      </c>
      <c r="T130" s="151">
        <f>S130*H130</f>
        <v>0</v>
      </c>
      <c r="AR130" s="152" t="s">
        <v>271</v>
      </c>
      <c r="AT130" s="152" t="s">
        <v>353</v>
      </c>
      <c r="AU130" s="152" t="s">
        <v>82</v>
      </c>
      <c r="AY130" s="13" t="s">
        <v>317</v>
      </c>
      <c r="BE130" s="153">
        <f>IF(N130="základná",J130,0)</f>
        <v>0</v>
      </c>
      <c r="BF130" s="153">
        <f>IF(N130="znížená",J130,0)</f>
        <v>0</v>
      </c>
      <c r="BG130" s="153">
        <f>IF(N130="zákl. prenesená",J130,0)</f>
        <v>0</v>
      </c>
      <c r="BH130" s="153">
        <f>IF(N130="zníž. prenesená",J130,0)</f>
        <v>0</v>
      </c>
      <c r="BI130" s="153">
        <f>IF(N130="nulová",J130,0)</f>
        <v>0</v>
      </c>
      <c r="BJ130" s="13" t="s">
        <v>87</v>
      </c>
      <c r="BK130" s="153">
        <f>ROUND(I130*H130,2)</f>
        <v>0</v>
      </c>
      <c r="BL130" s="13" t="s">
        <v>259</v>
      </c>
      <c r="BM130" s="152" t="s">
        <v>5099</v>
      </c>
    </row>
    <row r="131" spans="2:65" s="1" customFormat="1" ht="16.5" customHeight="1">
      <c r="B131" s="139"/>
      <c r="C131" s="154" t="s">
        <v>92</v>
      </c>
      <c r="D131" s="154" t="s">
        <v>353</v>
      </c>
      <c r="E131" s="155" t="s">
        <v>5100</v>
      </c>
      <c r="F131" s="156" t="s">
        <v>5101</v>
      </c>
      <c r="G131" s="157" t="s">
        <v>433</v>
      </c>
      <c r="H131" s="158">
        <v>4</v>
      </c>
      <c r="I131" s="159"/>
      <c r="J131" s="160">
        <f>ROUND(I131*H131,2)</f>
        <v>0</v>
      </c>
      <c r="K131" s="161"/>
      <c r="L131" s="162"/>
      <c r="M131" s="163" t="s">
        <v>1</v>
      </c>
      <c r="N131" s="164" t="s">
        <v>41</v>
      </c>
      <c r="P131" s="150">
        <f>O131*H131</f>
        <v>0</v>
      </c>
      <c r="Q131" s="150">
        <v>0</v>
      </c>
      <c r="R131" s="150">
        <f>Q131*H131</f>
        <v>0</v>
      </c>
      <c r="S131" s="150">
        <v>0</v>
      </c>
      <c r="T131" s="151">
        <f>S131*H131</f>
        <v>0</v>
      </c>
      <c r="AR131" s="152" t="s">
        <v>271</v>
      </c>
      <c r="AT131" s="152" t="s">
        <v>353</v>
      </c>
      <c r="AU131" s="152" t="s">
        <v>82</v>
      </c>
      <c r="AY131" s="13" t="s">
        <v>317</v>
      </c>
      <c r="BE131" s="153">
        <f>IF(N131="základná",J131,0)</f>
        <v>0</v>
      </c>
      <c r="BF131" s="153">
        <f>IF(N131="znížená",J131,0)</f>
        <v>0</v>
      </c>
      <c r="BG131" s="153">
        <f>IF(N131="zákl. prenesená",J131,0)</f>
        <v>0</v>
      </c>
      <c r="BH131" s="153">
        <f>IF(N131="zníž. prenesená",J131,0)</f>
        <v>0</v>
      </c>
      <c r="BI131" s="153">
        <f>IF(N131="nulová",J131,0)</f>
        <v>0</v>
      </c>
      <c r="BJ131" s="13" t="s">
        <v>87</v>
      </c>
      <c r="BK131" s="153">
        <f>ROUND(I131*H131,2)</f>
        <v>0</v>
      </c>
      <c r="BL131" s="13" t="s">
        <v>259</v>
      </c>
      <c r="BM131" s="152" t="s">
        <v>5102</v>
      </c>
    </row>
    <row r="132" spans="2:65" s="1" customFormat="1" ht="19.2">
      <c r="B132" s="28"/>
      <c r="D132" s="170" t="s">
        <v>484</v>
      </c>
      <c r="F132" s="171" t="s">
        <v>5103</v>
      </c>
      <c r="I132" s="172"/>
      <c r="L132" s="28"/>
      <c r="M132" s="173"/>
      <c r="T132" s="55"/>
      <c r="AT132" s="13" t="s">
        <v>484</v>
      </c>
      <c r="AU132" s="13" t="s">
        <v>82</v>
      </c>
    </row>
    <row r="133" spans="2:65" s="1" customFormat="1" ht="24.15" customHeight="1">
      <c r="B133" s="139"/>
      <c r="C133" s="154" t="s">
        <v>259</v>
      </c>
      <c r="D133" s="154" t="s">
        <v>353</v>
      </c>
      <c r="E133" s="155" t="s">
        <v>5104</v>
      </c>
      <c r="F133" s="156" t="s">
        <v>5105</v>
      </c>
      <c r="G133" s="157" t="s">
        <v>433</v>
      </c>
      <c r="H133" s="158">
        <v>1</v>
      </c>
      <c r="I133" s="159"/>
      <c r="J133" s="160">
        <f t="shared" ref="J133:J165" si="0">ROUND(I133*H133,2)</f>
        <v>0</v>
      </c>
      <c r="K133" s="161"/>
      <c r="L133" s="162"/>
      <c r="M133" s="163" t="s">
        <v>1</v>
      </c>
      <c r="N133" s="164" t="s">
        <v>41</v>
      </c>
      <c r="P133" s="150">
        <f t="shared" ref="P133:P165" si="1">O133*H133</f>
        <v>0</v>
      </c>
      <c r="Q133" s="150">
        <v>0</v>
      </c>
      <c r="R133" s="150">
        <f t="shared" ref="R133:R165" si="2">Q133*H133</f>
        <v>0</v>
      </c>
      <c r="S133" s="150">
        <v>0</v>
      </c>
      <c r="T133" s="151">
        <f t="shared" ref="T133:T165" si="3">S133*H133</f>
        <v>0</v>
      </c>
      <c r="AR133" s="152" t="s">
        <v>271</v>
      </c>
      <c r="AT133" s="152" t="s">
        <v>353</v>
      </c>
      <c r="AU133" s="152" t="s">
        <v>82</v>
      </c>
      <c r="AY133" s="13" t="s">
        <v>317</v>
      </c>
      <c r="BE133" s="153">
        <f t="shared" ref="BE133:BE165" si="4">IF(N133="základná",J133,0)</f>
        <v>0</v>
      </c>
      <c r="BF133" s="153">
        <f t="shared" ref="BF133:BF165" si="5">IF(N133="znížená",J133,0)</f>
        <v>0</v>
      </c>
      <c r="BG133" s="153">
        <f t="shared" ref="BG133:BG165" si="6">IF(N133="zákl. prenesená",J133,0)</f>
        <v>0</v>
      </c>
      <c r="BH133" s="153">
        <f t="shared" ref="BH133:BH165" si="7">IF(N133="zníž. prenesená",J133,0)</f>
        <v>0</v>
      </c>
      <c r="BI133" s="153">
        <f t="shared" ref="BI133:BI165" si="8">IF(N133="nulová",J133,0)</f>
        <v>0</v>
      </c>
      <c r="BJ133" s="13" t="s">
        <v>87</v>
      </c>
      <c r="BK133" s="153">
        <f t="shared" ref="BK133:BK165" si="9">ROUND(I133*H133,2)</f>
        <v>0</v>
      </c>
      <c r="BL133" s="13" t="s">
        <v>259</v>
      </c>
      <c r="BM133" s="152" t="s">
        <v>5106</v>
      </c>
    </row>
    <row r="134" spans="2:65" s="1" customFormat="1" ht="24.15" customHeight="1">
      <c r="B134" s="139"/>
      <c r="C134" s="154" t="s">
        <v>262</v>
      </c>
      <c r="D134" s="154" t="s">
        <v>353</v>
      </c>
      <c r="E134" s="155" t="s">
        <v>5107</v>
      </c>
      <c r="F134" s="156" t="s">
        <v>5108</v>
      </c>
      <c r="G134" s="157" t="s">
        <v>433</v>
      </c>
      <c r="H134" s="158">
        <v>3</v>
      </c>
      <c r="I134" s="159"/>
      <c r="J134" s="160">
        <f t="shared" si="0"/>
        <v>0</v>
      </c>
      <c r="K134" s="161"/>
      <c r="L134" s="162"/>
      <c r="M134" s="163" t="s">
        <v>1</v>
      </c>
      <c r="N134" s="164" t="s">
        <v>41</v>
      </c>
      <c r="P134" s="150">
        <f t="shared" si="1"/>
        <v>0</v>
      </c>
      <c r="Q134" s="150">
        <v>0</v>
      </c>
      <c r="R134" s="150">
        <f t="shared" si="2"/>
        <v>0</v>
      </c>
      <c r="S134" s="150">
        <v>0</v>
      </c>
      <c r="T134" s="151">
        <f t="shared" si="3"/>
        <v>0</v>
      </c>
      <c r="AR134" s="152" t="s">
        <v>271</v>
      </c>
      <c r="AT134" s="152" t="s">
        <v>353</v>
      </c>
      <c r="AU134" s="152" t="s">
        <v>82</v>
      </c>
      <c r="AY134" s="13" t="s">
        <v>317</v>
      </c>
      <c r="BE134" s="153">
        <f t="shared" si="4"/>
        <v>0</v>
      </c>
      <c r="BF134" s="153">
        <f t="shared" si="5"/>
        <v>0</v>
      </c>
      <c r="BG134" s="153">
        <f t="shared" si="6"/>
        <v>0</v>
      </c>
      <c r="BH134" s="153">
        <f t="shared" si="7"/>
        <v>0</v>
      </c>
      <c r="BI134" s="153">
        <f t="shared" si="8"/>
        <v>0</v>
      </c>
      <c r="BJ134" s="13" t="s">
        <v>87</v>
      </c>
      <c r="BK134" s="153">
        <f t="shared" si="9"/>
        <v>0</v>
      </c>
      <c r="BL134" s="13" t="s">
        <v>259</v>
      </c>
      <c r="BM134" s="152" t="s">
        <v>5109</v>
      </c>
    </row>
    <row r="135" spans="2:65" s="1" customFormat="1" ht="24.15" customHeight="1">
      <c r="B135" s="139"/>
      <c r="C135" s="154" t="s">
        <v>265</v>
      </c>
      <c r="D135" s="154" t="s">
        <v>353</v>
      </c>
      <c r="E135" s="155" t="s">
        <v>5110</v>
      </c>
      <c r="F135" s="156" t="s">
        <v>5111</v>
      </c>
      <c r="G135" s="157" t="s">
        <v>433</v>
      </c>
      <c r="H135" s="158">
        <v>1</v>
      </c>
      <c r="I135" s="159"/>
      <c r="J135" s="160">
        <f t="shared" si="0"/>
        <v>0</v>
      </c>
      <c r="K135" s="161"/>
      <c r="L135" s="162"/>
      <c r="M135" s="163" t="s">
        <v>1</v>
      </c>
      <c r="N135" s="164" t="s">
        <v>41</v>
      </c>
      <c r="P135" s="150">
        <f t="shared" si="1"/>
        <v>0</v>
      </c>
      <c r="Q135" s="150">
        <v>0</v>
      </c>
      <c r="R135" s="150">
        <f t="shared" si="2"/>
        <v>0</v>
      </c>
      <c r="S135" s="150">
        <v>0</v>
      </c>
      <c r="T135" s="151">
        <f t="shared" si="3"/>
        <v>0</v>
      </c>
      <c r="AR135" s="152" t="s">
        <v>271</v>
      </c>
      <c r="AT135" s="152" t="s">
        <v>353</v>
      </c>
      <c r="AU135" s="152" t="s">
        <v>82</v>
      </c>
      <c r="AY135" s="13" t="s">
        <v>317</v>
      </c>
      <c r="BE135" s="153">
        <f t="shared" si="4"/>
        <v>0</v>
      </c>
      <c r="BF135" s="153">
        <f t="shared" si="5"/>
        <v>0</v>
      </c>
      <c r="BG135" s="153">
        <f t="shared" si="6"/>
        <v>0</v>
      </c>
      <c r="BH135" s="153">
        <f t="shared" si="7"/>
        <v>0</v>
      </c>
      <c r="BI135" s="153">
        <f t="shared" si="8"/>
        <v>0</v>
      </c>
      <c r="BJ135" s="13" t="s">
        <v>87</v>
      </c>
      <c r="BK135" s="153">
        <f t="shared" si="9"/>
        <v>0</v>
      </c>
      <c r="BL135" s="13" t="s">
        <v>259</v>
      </c>
      <c r="BM135" s="152" t="s">
        <v>5112</v>
      </c>
    </row>
    <row r="136" spans="2:65" s="1" customFormat="1" ht="24.15" customHeight="1">
      <c r="B136" s="139"/>
      <c r="C136" s="154" t="s">
        <v>268</v>
      </c>
      <c r="D136" s="154" t="s">
        <v>353</v>
      </c>
      <c r="E136" s="155" t="s">
        <v>5113</v>
      </c>
      <c r="F136" s="156" t="s">
        <v>5114</v>
      </c>
      <c r="G136" s="157" t="s">
        <v>433</v>
      </c>
      <c r="H136" s="158">
        <v>1</v>
      </c>
      <c r="I136" s="159"/>
      <c r="J136" s="160">
        <f t="shared" si="0"/>
        <v>0</v>
      </c>
      <c r="K136" s="161"/>
      <c r="L136" s="162"/>
      <c r="M136" s="163" t="s">
        <v>1</v>
      </c>
      <c r="N136" s="164" t="s">
        <v>41</v>
      </c>
      <c r="P136" s="150">
        <f t="shared" si="1"/>
        <v>0</v>
      </c>
      <c r="Q136" s="150">
        <v>0</v>
      </c>
      <c r="R136" s="150">
        <f t="shared" si="2"/>
        <v>0</v>
      </c>
      <c r="S136" s="150">
        <v>0</v>
      </c>
      <c r="T136" s="151">
        <f t="shared" si="3"/>
        <v>0</v>
      </c>
      <c r="AR136" s="152" t="s">
        <v>271</v>
      </c>
      <c r="AT136" s="152" t="s">
        <v>353</v>
      </c>
      <c r="AU136" s="152" t="s">
        <v>82</v>
      </c>
      <c r="AY136" s="13" t="s">
        <v>317</v>
      </c>
      <c r="BE136" s="153">
        <f t="shared" si="4"/>
        <v>0</v>
      </c>
      <c r="BF136" s="153">
        <f t="shared" si="5"/>
        <v>0</v>
      </c>
      <c r="BG136" s="153">
        <f t="shared" si="6"/>
        <v>0</v>
      </c>
      <c r="BH136" s="153">
        <f t="shared" si="7"/>
        <v>0</v>
      </c>
      <c r="BI136" s="153">
        <f t="shared" si="8"/>
        <v>0</v>
      </c>
      <c r="BJ136" s="13" t="s">
        <v>87</v>
      </c>
      <c r="BK136" s="153">
        <f t="shared" si="9"/>
        <v>0</v>
      </c>
      <c r="BL136" s="13" t="s">
        <v>259</v>
      </c>
      <c r="BM136" s="152" t="s">
        <v>5115</v>
      </c>
    </row>
    <row r="137" spans="2:65" s="1" customFormat="1" ht="16.5" customHeight="1">
      <c r="B137" s="139"/>
      <c r="C137" s="154" t="s">
        <v>271</v>
      </c>
      <c r="D137" s="154" t="s">
        <v>353</v>
      </c>
      <c r="E137" s="155" t="s">
        <v>5116</v>
      </c>
      <c r="F137" s="156" t="s">
        <v>5117</v>
      </c>
      <c r="G137" s="157" t="s">
        <v>433</v>
      </c>
      <c r="H137" s="158">
        <v>2</v>
      </c>
      <c r="I137" s="159"/>
      <c r="J137" s="160">
        <f t="shared" si="0"/>
        <v>0</v>
      </c>
      <c r="K137" s="161"/>
      <c r="L137" s="162"/>
      <c r="M137" s="163" t="s">
        <v>1</v>
      </c>
      <c r="N137" s="164" t="s">
        <v>41</v>
      </c>
      <c r="P137" s="150">
        <f t="shared" si="1"/>
        <v>0</v>
      </c>
      <c r="Q137" s="150">
        <v>0</v>
      </c>
      <c r="R137" s="150">
        <f t="shared" si="2"/>
        <v>0</v>
      </c>
      <c r="S137" s="150">
        <v>0</v>
      </c>
      <c r="T137" s="151">
        <f t="shared" si="3"/>
        <v>0</v>
      </c>
      <c r="AR137" s="152" t="s">
        <v>271</v>
      </c>
      <c r="AT137" s="152" t="s">
        <v>353</v>
      </c>
      <c r="AU137" s="152" t="s">
        <v>82</v>
      </c>
      <c r="AY137" s="13" t="s">
        <v>317</v>
      </c>
      <c r="BE137" s="153">
        <f t="shared" si="4"/>
        <v>0</v>
      </c>
      <c r="BF137" s="153">
        <f t="shared" si="5"/>
        <v>0</v>
      </c>
      <c r="BG137" s="153">
        <f t="shared" si="6"/>
        <v>0</v>
      </c>
      <c r="BH137" s="153">
        <f t="shared" si="7"/>
        <v>0</v>
      </c>
      <c r="BI137" s="153">
        <f t="shared" si="8"/>
        <v>0</v>
      </c>
      <c r="BJ137" s="13" t="s">
        <v>87</v>
      </c>
      <c r="BK137" s="153">
        <f t="shared" si="9"/>
        <v>0</v>
      </c>
      <c r="BL137" s="13" t="s">
        <v>259</v>
      </c>
      <c r="BM137" s="152" t="s">
        <v>5118</v>
      </c>
    </row>
    <row r="138" spans="2:65" s="1" customFormat="1" ht="16.5" customHeight="1">
      <c r="B138" s="139"/>
      <c r="C138" s="154" t="s">
        <v>274</v>
      </c>
      <c r="D138" s="154" t="s">
        <v>353</v>
      </c>
      <c r="E138" s="155" t="s">
        <v>5119</v>
      </c>
      <c r="F138" s="156" t="s">
        <v>5120</v>
      </c>
      <c r="G138" s="157" t="s">
        <v>433</v>
      </c>
      <c r="H138" s="158">
        <v>2</v>
      </c>
      <c r="I138" s="159"/>
      <c r="J138" s="160">
        <f t="shared" si="0"/>
        <v>0</v>
      </c>
      <c r="K138" s="161"/>
      <c r="L138" s="162"/>
      <c r="M138" s="163" t="s">
        <v>1</v>
      </c>
      <c r="N138" s="164" t="s">
        <v>41</v>
      </c>
      <c r="P138" s="150">
        <f t="shared" si="1"/>
        <v>0</v>
      </c>
      <c r="Q138" s="150">
        <v>0</v>
      </c>
      <c r="R138" s="150">
        <f t="shared" si="2"/>
        <v>0</v>
      </c>
      <c r="S138" s="150">
        <v>0</v>
      </c>
      <c r="T138" s="151">
        <f t="shared" si="3"/>
        <v>0</v>
      </c>
      <c r="AR138" s="152" t="s">
        <v>271</v>
      </c>
      <c r="AT138" s="152" t="s">
        <v>353</v>
      </c>
      <c r="AU138" s="152" t="s">
        <v>82</v>
      </c>
      <c r="AY138" s="13" t="s">
        <v>317</v>
      </c>
      <c r="BE138" s="153">
        <f t="shared" si="4"/>
        <v>0</v>
      </c>
      <c r="BF138" s="153">
        <f t="shared" si="5"/>
        <v>0</v>
      </c>
      <c r="BG138" s="153">
        <f t="shared" si="6"/>
        <v>0</v>
      </c>
      <c r="BH138" s="153">
        <f t="shared" si="7"/>
        <v>0</v>
      </c>
      <c r="BI138" s="153">
        <f t="shared" si="8"/>
        <v>0</v>
      </c>
      <c r="BJ138" s="13" t="s">
        <v>87</v>
      </c>
      <c r="BK138" s="153">
        <f t="shared" si="9"/>
        <v>0</v>
      </c>
      <c r="BL138" s="13" t="s">
        <v>259</v>
      </c>
      <c r="BM138" s="152" t="s">
        <v>5121</v>
      </c>
    </row>
    <row r="139" spans="2:65" s="1" customFormat="1" ht="16.5" customHeight="1">
      <c r="B139" s="139"/>
      <c r="C139" s="154" t="s">
        <v>277</v>
      </c>
      <c r="D139" s="154" t="s">
        <v>353</v>
      </c>
      <c r="E139" s="155" t="s">
        <v>5122</v>
      </c>
      <c r="F139" s="156" t="s">
        <v>5123</v>
      </c>
      <c r="G139" s="157" t="s">
        <v>433</v>
      </c>
      <c r="H139" s="158">
        <v>1</v>
      </c>
      <c r="I139" s="159"/>
      <c r="J139" s="160">
        <f t="shared" si="0"/>
        <v>0</v>
      </c>
      <c r="K139" s="161"/>
      <c r="L139" s="162"/>
      <c r="M139" s="163" t="s">
        <v>1</v>
      </c>
      <c r="N139" s="164" t="s">
        <v>41</v>
      </c>
      <c r="P139" s="150">
        <f t="shared" si="1"/>
        <v>0</v>
      </c>
      <c r="Q139" s="150">
        <v>0</v>
      </c>
      <c r="R139" s="150">
        <f t="shared" si="2"/>
        <v>0</v>
      </c>
      <c r="S139" s="150">
        <v>0</v>
      </c>
      <c r="T139" s="151">
        <f t="shared" si="3"/>
        <v>0</v>
      </c>
      <c r="AR139" s="152" t="s">
        <v>271</v>
      </c>
      <c r="AT139" s="152" t="s">
        <v>353</v>
      </c>
      <c r="AU139" s="152" t="s">
        <v>82</v>
      </c>
      <c r="AY139" s="13" t="s">
        <v>317</v>
      </c>
      <c r="BE139" s="153">
        <f t="shared" si="4"/>
        <v>0</v>
      </c>
      <c r="BF139" s="153">
        <f t="shared" si="5"/>
        <v>0</v>
      </c>
      <c r="BG139" s="153">
        <f t="shared" si="6"/>
        <v>0</v>
      </c>
      <c r="BH139" s="153">
        <f t="shared" si="7"/>
        <v>0</v>
      </c>
      <c r="BI139" s="153">
        <f t="shared" si="8"/>
        <v>0</v>
      </c>
      <c r="BJ139" s="13" t="s">
        <v>87</v>
      </c>
      <c r="BK139" s="153">
        <f t="shared" si="9"/>
        <v>0</v>
      </c>
      <c r="BL139" s="13" t="s">
        <v>259</v>
      </c>
      <c r="BM139" s="152" t="s">
        <v>5124</v>
      </c>
    </row>
    <row r="140" spans="2:65" s="1" customFormat="1" ht="16.5" customHeight="1">
      <c r="B140" s="139"/>
      <c r="C140" s="154" t="s">
        <v>280</v>
      </c>
      <c r="D140" s="154" t="s">
        <v>353</v>
      </c>
      <c r="E140" s="155" t="s">
        <v>5125</v>
      </c>
      <c r="F140" s="156" t="s">
        <v>5126</v>
      </c>
      <c r="G140" s="157" t="s">
        <v>433</v>
      </c>
      <c r="H140" s="158">
        <v>1</v>
      </c>
      <c r="I140" s="159"/>
      <c r="J140" s="160">
        <f t="shared" si="0"/>
        <v>0</v>
      </c>
      <c r="K140" s="161"/>
      <c r="L140" s="162"/>
      <c r="M140" s="163" t="s">
        <v>1</v>
      </c>
      <c r="N140" s="164" t="s">
        <v>41</v>
      </c>
      <c r="P140" s="150">
        <f t="shared" si="1"/>
        <v>0</v>
      </c>
      <c r="Q140" s="150">
        <v>0</v>
      </c>
      <c r="R140" s="150">
        <f t="shared" si="2"/>
        <v>0</v>
      </c>
      <c r="S140" s="150">
        <v>0</v>
      </c>
      <c r="T140" s="151">
        <f t="shared" si="3"/>
        <v>0</v>
      </c>
      <c r="AR140" s="152" t="s">
        <v>271</v>
      </c>
      <c r="AT140" s="152" t="s">
        <v>353</v>
      </c>
      <c r="AU140" s="152" t="s">
        <v>82</v>
      </c>
      <c r="AY140" s="13" t="s">
        <v>317</v>
      </c>
      <c r="BE140" s="153">
        <f t="shared" si="4"/>
        <v>0</v>
      </c>
      <c r="BF140" s="153">
        <f t="shared" si="5"/>
        <v>0</v>
      </c>
      <c r="BG140" s="153">
        <f t="shared" si="6"/>
        <v>0</v>
      </c>
      <c r="BH140" s="153">
        <f t="shared" si="7"/>
        <v>0</v>
      </c>
      <c r="BI140" s="153">
        <f t="shared" si="8"/>
        <v>0</v>
      </c>
      <c r="BJ140" s="13" t="s">
        <v>87</v>
      </c>
      <c r="BK140" s="153">
        <f t="shared" si="9"/>
        <v>0</v>
      </c>
      <c r="BL140" s="13" t="s">
        <v>259</v>
      </c>
      <c r="BM140" s="152" t="s">
        <v>5127</v>
      </c>
    </row>
    <row r="141" spans="2:65" s="1" customFormat="1" ht="16.5" customHeight="1">
      <c r="B141" s="139"/>
      <c r="C141" s="154" t="s">
        <v>358</v>
      </c>
      <c r="D141" s="154" t="s">
        <v>353</v>
      </c>
      <c r="E141" s="155" t="s">
        <v>5128</v>
      </c>
      <c r="F141" s="156" t="s">
        <v>5129</v>
      </c>
      <c r="G141" s="157" t="s">
        <v>1</v>
      </c>
      <c r="H141" s="158">
        <v>0</v>
      </c>
      <c r="I141" s="159"/>
      <c r="J141" s="160">
        <f t="shared" si="0"/>
        <v>0</v>
      </c>
      <c r="K141" s="161"/>
      <c r="L141" s="162"/>
      <c r="M141" s="163" t="s">
        <v>1</v>
      </c>
      <c r="N141" s="164" t="s">
        <v>41</v>
      </c>
      <c r="P141" s="150">
        <f t="shared" si="1"/>
        <v>0</v>
      </c>
      <c r="Q141" s="150">
        <v>0</v>
      </c>
      <c r="R141" s="150">
        <f t="shared" si="2"/>
        <v>0</v>
      </c>
      <c r="S141" s="150">
        <v>0</v>
      </c>
      <c r="T141" s="151">
        <f t="shared" si="3"/>
        <v>0</v>
      </c>
      <c r="AR141" s="152" t="s">
        <v>271</v>
      </c>
      <c r="AT141" s="152" t="s">
        <v>353</v>
      </c>
      <c r="AU141" s="152" t="s">
        <v>82</v>
      </c>
      <c r="AY141" s="13" t="s">
        <v>317</v>
      </c>
      <c r="BE141" s="153">
        <f t="shared" si="4"/>
        <v>0</v>
      </c>
      <c r="BF141" s="153">
        <f t="shared" si="5"/>
        <v>0</v>
      </c>
      <c r="BG141" s="153">
        <f t="shared" si="6"/>
        <v>0</v>
      </c>
      <c r="BH141" s="153">
        <f t="shared" si="7"/>
        <v>0</v>
      </c>
      <c r="BI141" s="153">
        <f t="shared" si="8"/>
        <v>0</v>
      </c>
      <c r="BJ141" s="13" t="s">
        <v>87</v>
      </c>
      <c r="BK141" s="153">
        <f t="shared" si="9"/>
        <v>0</v>
      </c>
      <c r="BL141" s="13" t="s">
        <v>259</v>
      </c>
      <c r="BM141" s="152" t="s">
        <v>5130</v>
      </c>
    </row>
    <row r="142" spans="2:65" s="1" customFormat="1" ht="24.9" customHeight="1">
      <c r="B142" s="139"/>
      <c r="C142" s="154" t="s">
        <v>362</v>
      </c>
      <c r="D142" s="154" t="s">
        <v>353</v>
      </c>
      <c r="E142" s="155" t="s">
        <v>5131</v>
      </c>
      <c r="F142" s="156" t="s">
        <v>5132</v>
      </c>
      <c r="G142" s="157" t="s">
        <v>3434</v>
      </c>
      <c r="H142" s="158">
        <v>4</v>
      </c>
      <c r="I142" s="159"/>
      <c r="J142" s="160">
        <f t="shared" si="0"/>
        <v>0</v>
      </c>
      <c r="K142" s="161"/>
      <c r="L142" s="162"/>
      <c r="M142" s="163" t="s">
        <v>1</v>
      </c>
      <c r="N142" s="164" t="s">
        <v>41</v>
      </c>
      <c r="P142" s="150">
        <f t="shared" si="1"/>
        <v>0</v>
      </c>
      <c r="Q142" s="150">
        <v>0</v>
      </c>
      <c r="R142" s="150">
        <f t="shared" si="2"/>
        <v>0</v>
      </c>
      <c r="S142" s="150">
        <v>0</v>
      </c>
      <c r="T142" s="151">
        <f t="shared" si="3"/>
        <v>0</v>
      </c>
      <c r="AR142" s="152" t="s">
        <v>271</v>
      </c>
      <c r="AT142" s="152" t="s">
        <v>353</v>
      </c>
      <c r="AU142" s="152" t="s">
        <v>82</v>
      </c>
      <c r="AY142" s="13" t="s">
        <v>317</v>
      </c>
      <c r="BE142" s="153">
        <f t="shared" si="4"/>
        <v>0</v>
      </c>
      <c r="BF142" s="153">
        <f t="shared" si="5"/>
        <v>0</v>
      </c>
      <c r="BG142" s="153">
        <f t="shared" si="6"/>
        <v>0</v>
      </c>
      <c r="BH142" s="153">
        <f t="shared" si="7"/>
        <v>0</v>
      </c>
      <c r="BI142" s="153">
        <f t="shared" si="8"/>
        <v>0</v>
      </c>
      <c r="BJ142" s="13" t="s">
        <v>87</v>
      </c>
      <c r="BK142" s="153">
        <f t="shared" si="9"/>
        <v>0</v>
      </c>
      <c r="BL142" s="13" t="s">
        <v>259</v>
      </c>
      <c r="BM142" s="152" t="s">
        <v>5133</v>
      </c>
    </row>
    <row r="143" spans="2:65" s="1" customFormat="1" ht="24.9" customHeight="1">
      <c r="B143" s="139"/>
      <c r="C143" s="154" t="s">
        <v>364</v>
      </c>
      <c r="D143" s="154" t="s">
        <v>353</v>
      </c>
      <c r="E143" s="155" t="s">
        <v>5134</v>
      </c>
      <c r="F143" s="156" t="s">
        <v>5135</v>
      </c>
      <c r="G143" s="157" t="s">
        <v>3434</v>
      </c>
      <c r="H143" s="158">
        <v>4</v>
      </c>
      <c r="I143" s="159"/>
      <c r="J143" s="160">
        <f t="shared" si="0"/>
        <v>0</v>
      </c>
      <c r="K143" s="161"/>
      <c r="L143" s="162"/>
      <c r="M143" s="163" t="s">
        <v>1</v>
      </c>
      <c r="N143" s="164" t="s">
        <v>41</v>
      </c>
      <c r="P143" s="150">
        <f t="shared" si="1"/>
        <v>0</v>
      </c>
      <c r="Q143" s="150">
        <v>0</v>
      </c>
      <c r="R143" s="150">
        <f t="shared" si="2"/>
        <v>0</v>
      </c>
      <c r="S143" s="150">
        <v>0</v>
      </c>
      <c r="T143" s="151">
        <f t="shared" si="3"/>
        <v>0</v>
      </c>
      <c r="AR143" s="152" t="s">
        <v>271</v>
      </c>
      <c r="AT143" s="152" t="s">
        <v>353</v>
      </c>
      <c r="AU143" s="152" t="s">
        <v>82</v>
      </c>
      <c r="AY143" s="13" t="s">
        <v>317</v>
      </c>
      <c r="BE143" s="153">
        <f t="shared" si="4"/>
        <v>0</v>
      </c>
      <c r="BF143" s="153">
        <f t="shared" si="5"/>
        <v>0</v>
      </c>
      <c r="BG143" s="153">
        <f t="shared" si="6"/>
        <v>0</v>
      </c>
      <c r="BH143" s="153">
        <f t="shared" si="7"/>
        <v>0</v>
      </c>
      <c r="BI143" s="153">
        <f t="shared" si="8"/>
        <v>0</v>
      </c>
      <c r="BJ143" s="13" t="s">
        <v>87</v>
      </c>
      <c r="BK143" s="153">
        <f t="shared" si="9"/>
        <v>0</v>
      </c>
      <c r="BL143" s="13" t="s">
        <v>259</v>
      </c>
      <c r="BM143" s="152" t="s">
        <v>5136</v>
      </c>
    </row>
    <row r="144" spans="2:65" s="1" customFormat="1" ht="24.9" customHeight="1">
      <c r="B144" s="139"/>
      <c r="C144" s="154" t="s">
        <v>368</v>
      </c>
      <c r="D144" s="154" t="s">
        <v>353</v>
      </c>
      <c r="E144" s="155" t="s">
        <v>5137</v>
      </c>
      <c r="F144" s="156" t="s">
        <v>5138</v>
      </c>
      <c r="G144" s="157" t="s">
        <v>3434</v>
      </c>
      <c r="H144" s="158">
        <v>2</v>
      </c>
      <c r="I144" s="159"/>
      <c r="J144" s="160">
        <f t="shared" si="0"/>
        <v>0</v>
      </c>
      <c r="K144" s="161"/>
      <c r="L144" s="162"/>
      <c r="M144" s="163" t="s">
        <v>1</v>
      </c>
      <c r="N144" s="164" t="s">
        <v>41</v>
      </c>
      <c r="P144" s="150">
        <f t="shared" si="1"/>
        <v>0</v>
      </c>
      <c r="Q144" s="150">
        <v>0</v>
      </c>
      <c r="R144" s="150">
        <f t="shared" si="2"/>
        <v>0</v>
      </c>
      <c r="S144" s="150">
        <v>0</v>
      </c>
      <c r="T144" s="151">
        <f t="shared" si="3"/>
        <v>0</v>
      </c>
      <c r="AR144" s="152" t="s">
        <v>271</v>
      </c>
      <c r="AT144" s="152" t="s">
        <v>353</v>
      </c>
      <c r="AU144" s="152" t="s">
        <v>82</v>
      </c>
      <c r="AY144" s="13" t="s">
        <v>317</v>
      </c>
      <c r="BE144" s="153">
        <f t="shared" si="4"/>
        <v>0</v>
      </c>
      <c r="BF144" s="153">
        <f t="shared" si="5"/>
        <v>0</v>
      </c>
      <c r="BG144" s="153">
        <f t="shared" si="6"/>
        <v>0</v>
      </c>
      <c r="BH144" s="153">
        <f t="shared" si="7"/>
        <v>0</v>
      </c>
      <c r="BI144" s="153">
        <f t="shared" si="8"/>
        <v>0</v>
      </c>
      <c r="BJ144" s="13" t="s">
        <v>87</v>
      </c>
      <c r="BK144" s="153">
        <f t="shared" si="9"/>
        <v>0</v>
      </c>
      <c r="BL144" s="13" t="s">
        <v>259</v>
      </c>
      <c r="BM144" s="152" t="s">
        <v>5139</v>
      </c>
    </row>
    <row r="145" spans="2:65" s="1" customFormat="1" ht="24.9" customHeight="1">
      <c r="B145" s="139"/>
      <c r="C145" s="154" t="s">
        <v>372</v>
      </c>
      <c r="D145" s="154" t="s">
        <v>353</v>
      </c>
      <c r="E145" s="155" t="s">
        <v>5140</v>
      </c>
      <c r="F145" s="156" t="s">
        <v>5141</v>
      </c>
      <c r="G145" s="157" t="s">
        <v>3434</v>
      </c>
      <c r="H145" s="158">
        <v>50</v>
      </c>
      <c r="I145" s="159"/>
      <c r="J145" s="160">
        <f t="shared" si="0"/>
        <v>0</v>
      </c>
      <c r="K145" s="161"/>
      <c r="L145" s="162"/>
      <c r="M145" s="163" t="s">
        <v>1</v>
      </c>
      <c r="N145" s="164" t="s">
        <v>41</v>
      </c>
      <c r="P145" s="150">
        <f t="shared" si="1"/>
        <v>0</v>
      </c>
      <c r="Q145" s="150">
        <v>0</v>
      </c>
      <c r="R145" s="150">
        <f t="shared" si="2"/>
        <v>0</v>
      </c>
      <c r="S145" s="150">
        <v>0</v>
      </c>
      <c r="T145" s="151">
        <f t="shared" si="3"/>
        <v>0</v>
      </c>
      <c r="AR145" s="152" t="s">
        <v>271</v>
      </c>
      <c r="AT145" s="152" t="s">
        <v>353</v>
      </c>
      <c r="AU145" s="152" t="s">
        <v>82</v>
      </c>
      <c r="AY145" s="13" t="s">
        <v>317</v>
      </c>
      <c r="BE145" s="153">
        <f t="shared" si="4"/>
        <v>0</v>
      </c>
      <c r="BF145" s="153">
        <f t="shared" si="5"/>
        <v>0</v>
      </c>
      <c r="BG145" s="153">
        <f t="shared" si="6"/>
        <v>0</v>
      </c>
      <c r="BH145" s="153">
        <f t="shared" si="7"/>
        <v>0</v>
      </c>
      <c r="BI145" s="153">
        <f t="shared" si="8"/>
        <v>0</v>
      </c>
      <c r="BJ145" s="13" t="s">
        <v>87</v>
      </c>
      <c r="BK145" s="153">
        <f t="shared" si="9"/>
        <v>0</v>
      </c>
      <c r="BL145" s="13" t="s">
        <v>259</v>
      </c>
      <c r="BM145" s="152" t="s">
        <v>5142</v>
      </c>
    </row>
    <row r="146" spans="2:65" s="1" customFormat="1" ht="24.9" customHeight="1">
      <c r="B146" s="139"/>
      <c r="C146" s="154" t="s">
        <v>377</v>
      </c>
      <c r="D146" s="154" t="s">
        <v>353</v>
      </c>
      <c r="E146" s="155" t="s">
        <v>5143</v>
      </c>
      <c r="F146" s="156" t="s">
        <v>5144</v>
      </c>
      <c r="G146" s="157" t="s">
        <v>3434</v>
      </c>
      <c r="H146" s="158">
        <v>2</v>
      </c>
      <c r="I146" s="159"/>
      <c r="J146" s="160">
        <f t="shared" si="0"/>
        <v>0</v>
      </c>
      <c r="K146" s="161"/>
      <c r="L146" s="162"/>
      <c r="M146" s="163" t="s">
        <v>1</v>
      </c>
      <c r="N146" s="164" t="s">
        <v>41</v>
      </c>
      <c r="P146" s="150">
        <f t="shared" si="1"/>
        <v>0</v>
      </c>
      <c r="Q146" s="150">
        <v>0</v>
      </c>
      <c r="R146" s="150">
        <f t="shared" si="2"/>
        <v>0</v>
      </c>
      <c r="S146" s="150">
        <v>0</v>
      </c>
      <c r="T146" s="151">
        <f t="shared" si="3"/>
        <v>0</v>
      </c>
      <c r="AR146" s="152" t="s">
        <v>271</v>
      </c>
      <c r="AT146" s="152" t="s">
        <v>353</v>
      </c>
      <c r="AU146" s="152" t="s">
        <v>82</v>
      </c>
      <c r="AY146" s="13" t="s">
        <v>317</v>
      </c>
      <c r="BE146" s="153">
        <f t="shared" si="4"/>
        <v>0</v>
      </c>
      <c r="BF146" s="153">
        <f t="shared" si="5"/>
        <v>0</v>
      </c>
      <c r="BG146" s="153">
        <f t="shared" si="6"/>
        <v>0</v>
      </c>
      <c r="BH146" s="153">
        <f t="shared" si="7"/>
        <v>0</v>
      </c>
      <c r="BI146" s="153">
        <f t="shared" si="8"/>
        <v>0</v>
      </c>
      <c r="BJ146" s="13" t="s">
        <v>87</v>
      </c>
      <c r="BK146" s="153">
        <f t="shared" si="9"/>
        <v>0</v>
      </c>
      <c r="BL146" s="13" t="s">
        <v>259</v>
      </c>
      <c r="BM146" s="152" t="s">
        <v>5145</v>
      </c>
    </row>
    <row r="147" spans="2:65" s="1" customFormat="1" ht="16.5" customHeight="1">
      <c r="B147" s="139"/>
      <c r="C147" s="154" t="s">
        <v>383</v>
      </c>
      <c r="D147" s="154" t="s">
        <v>353</v>
      </c>
      <c r="E147" s="155" t="s">
        <v>5146</v>
      </c>
      <c r="F147" s="156" t="s">
        <v>5147</v>
      </c>
      <c r="G147" s="157" t="s">
        <v>1</v>
      </c>
      <c r="H147" s="158">
        <v>0</v>
      </c>
      <c r="I147" s="159"/>
      <c r="J147" s="160">
        <f t="shared" si="0"/>
        <v>0</v>
      </c>
      <c r="K147" s="161"/>
      <c r="L147" s="162"/>
      <c r="M147" s="163" t="s">
        <v>1</v>
      </c>
      <c r="N147" s="164" t="s">
        <v>41</v>
      </c>
      <c r="P147" s="150">
        <f t="shared" si="1"/>
        <v>0</v>
      </c>
      <c r="Q147" s="150">
        <v>0</v>
      </c>
      <c r="R147" s="150">
        <f t="shared" si="2"/>
        <v>0</v>
      </c>
      <c r="S147" s="150">
        <v>0</v>
      </c>
      <c r="T147" s="151">
        <f t="shared" si="3"/>
        <v>0</v>
      </c>
      <c r="AR147" s="152" t="s">
        <v>271</v>
      </c>
      <c r="AT147" s="152" t="s">
        <v>353</v>
      </c>
      <c r="AU147" s="152" t="s">
        <v>82</v>
      </c>
      <c r="AY147" s="13" t="s">
        <v>317</v>
      </c>
      <c r="BE147" s="153">
        <f t="shared" si="4"/>
        <v>0</v>
      </c>
      <c r="BF147" s="153">
        <f t="shared" si="5"/>
        <v>0</v>
      </c>
      <c r="BG147" s="153">
        <f t="shared" si="6"/>
        <v>0</v>
      </c>
      <c r="BH147" s="153">
        <f t="shared" si="7"/>
        <v>0</v>
      </c>
      <c r="BI147" s="153">
        <f t="shared" si="8"/>
        <v>0</v>
      </c>
      <c r="BJ147" s="13" t="s">
        <v>87</v>
      </c>
      <c r="BK147" s="153">
        <f t="shared" si="9"/>
        <v>0</v>
      </c>
      <c r="BL147" s="13" t="s">
        <v>259</v>
      </c>
      <c r="BM147" s="152" t="s">
        <v>5148</v>
      </c>
    </row>
    <row r="148" spans="2:65" s="1" customFormat="1" ht="24.9" customHeight="1">
      <c r="B148" s="139"/>
      <c r="C148" s="154" t="s">
        <v>385</v>
      </c>
      <c r="D148" s="154" t="s">
        <v>353</v>
      </c>
      <c r="E148" s="155" t="s">
        <v>5149</v>
      </c>
      <c r="F148" s="156" t="s">
        <v>5150</v>
      </c>
      <c r="G148" s="157" t="s">
        <v>3434</v>
      </c>
      <c r="H148" s="158">
        <v>30</v>
      </c>
      <c r="I148" s="159"/>
      <c r="J148" s="160">
        <f t="shared" si="0"/>
        <v>0</v>
      </c>
      <c r="K148" s="161"/>
      <c r="L148" s="162"/>
      <c r="M148" s="163" t="s">
        <v>1</v>
      </c>
      <c r="N148" s="164" t="s">
        <v>41</v>
      </c>
      <c r="P148" s="150">
        <f t="shared" si="1"/>
        <v>0</v>
      </c>
      <c r="Q148" s="150">
        <v>0</v>
      </c>
      <c r="R148" s="150">
        <f t="shared" si="2"/>
        <v>0</v>
      </c>
      <c r="S148" s="150">
        <v>0</v>
      </c>
      <c r="T148" s="151">
        <f t="shared" si="3"/>
        <v>0</v>
      </c>
      <c r="AR148" s="152" t="s">
        <v>271</v>
      </c>
      <c r="AT148" s="152" t="s">
        <v>353</v>
      </c>
      <c r="AU148" s="152" t="s">
        <v>82</v>
      </c>
      <c r="AY148" s="13" t="s">
        <v>317</v>
      </c>
      <c r="BE148" s="153">
        <f t="shared" si="4"/>
        <v>0</v>
      </c>
      <c r="BF148" s="153">
        <f t="shared" si="5"/>
        <v>0</v>
      </c>
      <c r="BG148" s="153">
        <f t="shared" si="6"/>
        <v>0</v>
      </c>
      <c r="BH148" s="153">
        <f t="shared" si="7"/>
        <v>0</v>
      </c>
      <c r="BI148" s="153">
        <f t="shared" si="8"/>
        <v>0</v>
      </c>
      <c r="BJ148" s="13" t="s">
        <v>87</v>
      </c>
      <c r="BK148" s="153">
        <f t="shared" si="9"/>
        <v>0</v>
      </c>
      <c r="BL148" s="13" t="s">
        <v>259</v>
      </c>
      <c r="BM148" s="152" t="s">
        <v>5151</v>
      </c>
    </row>
    <row r="149" spans="2:65" s="1" customFormat="1" ht="24.9" customHeight="1">
      <c r="B149" s="139"/>
      <c r="C149" s="154" t="s">
        <v>7</v>
      </c>
      <c r="D149" s="154" t="s">
        <v>353</v>
      </c>
      <c r="E149" s="155" t="s">
        <v>5152</v>
      </c>
      <c r="F149" s="156" t="s">
        <v>5153</v>
      </c>
      <c r="G149" s="157" t="s">
        <v>3434</v>
      </c>
      <c r="H149" s="158">
        <v>16</v>
      </c>
      <c r="I149" s="159"/>
      <c r="J149" s="160">
        <f t="shared" si="0"/>
        <v>0</v>
      </c>
      <c r="K149" s="161"/>
      <c r="L149" s="162"/>
      <c r="M149" s="163" t="s">
        <v>1</v>
      </c>
      <c r="N149" s="164" t="s">
        <v>41</v>
      </c>
      <c r="P149" s="150">
        <f t="shared" si="1"/>
        <v>0</v>
      </c>
      <c r="Q149" s="150">
        <v>0</v>
      </c>
      <c r="R149" s="150">
        <f t="shared" si="2"/>
        <v>0</v>
      </c>
      <c r="S149" s="150">
        <v>0</v>
      </c>
      <c r="T149" s="151">
        <f t="shared" si="3"/>
        <v>0</v>
      </c>
      <c r="AR149" s="152" t="s">
        <v>271</v>
      </c>
      <c r="AT149" s="152" t="s">
        <v>353</v>
      </c>
      <c r="AU149" s="152" t="s">
        <v>82</v>
      </c>
      <c r="AY149" s="13" t="s">
        <v>317</v>
      </c>
      <c r="BE149" s="153">
        <f t="shared" si="4"/>
        <v>0</v>
      </c>
      <c r="BF149" s="153">
        <f t="shared" si="5"/>
        <v>0</v>
      </c>
      <c r="BG149" s="153">
        <f t="shared" si="6"/>
        <v>0</v>
      </c>
      <c r="BH149" s="153">
        <f t="shared" si="7"/>
        <v>0</v>
      </c>
      <c r="BI149" s="153">
        <f t="shared" si="8"/>
        <v>0</v>
      </c>
      <c r="BJ149" s="13" t="s">
        <v>87</v>
      </c>
      <c r="BK149" s="153">
        <f t="shared" si="9"/>
        <v>0</v>
      </c>
      <c r="BL149" s="13" t="s">
        <v>259</v>
      </c>
      <c r="BM149" s="152" t="s">
        <v>5154</v>
      </c>
    </row>
    <row r="150" spans="2:65" s="1" customFormat="1" ht="24.9" customHeight="1">
      <c r="B150" s="139"/>
      <c r="C150" s="154" t="s">
        <v>388</v>
      </c>
      <c r="D150" s="154" t="s">
        <v>353</v>
      </c>
      <c r="E150" s="155" t="s">
        <v>5155</v>
      </c>
      <c r="F150" s="156" t="s">
        <v>5156</v>
      </c>
      <c r="G150" s="157" t="s">
        <v>3434</v>
      </c>
      <c r="H150" s="158">
        <v>16</v>
      </c>
      <c r="I150" s="159"/>
      <c r="J150" s="160">
        <f t="shared" si="0"/>
        <v>0</v>
      </c>
      <c r="K150" s="161"/>
      <c r="L150" s="162"/>
      <c r="M150" s="163" t="s">
        <v>1</v>
      </c>
      <c r="N150" s="164" t="s">
        <v>41</v>
      </c>
      <c r="P150" s="150">
        <f t="shared" si="1"/>
        <v>0</v>
      </c>
      <c r="Q150" s="150">
        <v>0</v>
      </c>
      <c r="R150" s="150">
        <f t="shared" si="2"/>
        <v>0</v>
      </c>
      <c r="S150" s="150">
        <v>0</v>
      </c>
      <c r="T150" s="151">
        <f t="shared" si="3"/>
        <v>0</v>
      </c>
      <c r="AR150" s="152" t="s">
        <v>271</v>
      </c>
      <c r="AT150" s="152" t="s">
        <v>353</v>
      </c>
      <c r="AU150" s="152" t="s">
        <v>82</v>
      </c>
      <c r="AY150" s="13" t="s">
        <v>317</v>
      </c>
      <c r="BE150" s="153">
        <f t="shared" si="4"/>
        <v>0</v>
      </c>
      <c r="BF150" s="153">
        <f t="shared" si="5"/>
        <v>0</v>
      </c>
      <c r="BG150" s="153">
        <f t="shared" si="6"/>
        <v>0</v>
      </c>
      <c r="BH150" s="153">
        <f t="shared" si="7"/>
        <v>0</v>
      </c>
      <c r="BI150" s="153">
        <f t="shared" si="8"/>
        <v>0</v>
      </c>
      <c r="BJ150" s="13" t="s">
        <v>87</v>
      </c>
      <c r="BK150" s="153">
        <f t="shared" si="9"/>
        <v>0</v>
      </c>
      <c r="BL150" s="13" t="s">
        <v>259</v>
      </c>
      <c r="BM150" s="152" t="s">
        <v>5157</v>
      </c>
    </row>
    <row r="151" spans="2:65" s="1" customFormat="1" ht="24.9" customHeight="1">
      <c r="B151" s="139"/>
      <c r="C151" s="154" t="s">
        <v>392</v>
      </c>
      <c r="D151" s="154" t="s">
        <v>353</v>
      </c>
      <c r="E151" s="155" t="s">
        <v>5158</v>
      </c>
      <c r="F151" s="156" t="s">
        <v>5159</v>
      </c>
      <c r="G151" s="157" t="s">
        <v>3434</v>
      </c>
      <c r="H151" s="158">
        <v>16</v>
      </c>
      <c r="I151" s="159"/>
      <c r="J151" s="160">
        <f t="shared" si="0"/>
        <v>0</v>
      </c>
      <c r="K151" s="161"/>
      <c r="L151" s="162"/>
      <c r="M151" s="163" t="s">
        <v>1</v>
      </c>
      <c r="N151" s="164" t="s">
        <v>41</v>
      </c>
      <c r="P151" s="150">
        <f t="shared" si="1"/>
        <v>0</v>
      </c>
      <c r="Q151" s="150">
        <v>0</v>
      </c>
      <c r="R151" s="150">
        <f t="shared" si="2"/>
        <v>0</v>
      </c>
      <c r="S151" s="150">
        <v>0</v>
      </c>
      <c r="T151" s="151">
        <f t="shared" si="3"/>
        <v>0</v>
      </c>
      <c r="AR151" s="152" t="s">
        <v>271</v>
      </c>
      <c r="AT151" s="152" t="s">
        <v>353</v>
      </c>
      <c r="AU151" s="152" t="s">
        <v>82</v>
      </c>
      <c r="AY151" s="13" t="s">
        <v>317</v>
      </c>
      <c r="BE151" s="153">
        <f t="shared" si="4"/>
        <v>0</v>
      </c>
      <c r="BF151" s="153">
        <f t="shared" si="5"/>
        <v>0</v>
      </c>
      <c r="BG151" s="153">
        <f t="shared" si="6"/>
        <v>0</v>
      </c>
      <c r="BH151" s="153">
        <f t="shared" si="7"/>
        <v>0</v>
      </c>
      <c r="BI151" s="153">
        <f t="shared" si="8"/>
        <v>0</v>
      </c>
      <c r="BJ151" s="13" t="s">
        <v>87</v>
      </c>
      <c r="BK151" s="153">
        <f t="shared" si="9"/>
        <v>0</v>
      </c>
      <c r="BL151" s="13" t="s">
        <v>259</v>
      </c>
      <c r="BM151" s="152" t="s">
        <v>5160</v>
      </c>
    </row>
    <row r="152" spans="2:65" s="1" customFormat="1" ht="24.9" customHeight="1">
      <c r="B152" s="139"/>
      <c r="C152" s="154" t="s">
        <v>396</v>
      </c>
      <c r="D152" s="154" t="s">
        <v>353</v>
      </c>
      <c r="E152" s="155" t="s">
        <v>5161</v>
      </c>
      <c r="F152" s="156" t="s">
        <v>5162</v>
      </c>
      <c r="G152" s="157" t="s">
        <v>3434</v>
      </c>
      <c r="H152" s="158">
        <v>20</v>
      </c>
      <c r="I152" s="159"/>
      <c r="J152" s="160">
        <f t="shared" si="0"/>
        <v>0</v>
      </c>
      <c r="K152" s="161"/>
      <c r="L152" s="162"/>
      <c r="M152" s="163" t="s">
        <v>1</v>
      </c>
      <c r="N152" s="164" t="s">
        <v>41</v>
      </c>
      <c r="P152" s="150">
        <f t="shared" si="1"/>
        <v>0</v>
      </c>
      <c r="Q152" s="150">
        <v>0</v>
      </c>
      <c r="R152" s="150">
        <f t="shared" si="2"/>
        <v>0</v>
      </c>
      <c r="S152" s="150">
        <v>0</v>
      </c>
      <c r="T152" s="151">
        <f t="shared" si="3"/>
        <v>0</v>
      </c>
      <c r="AR152" s="152" t="s">
        <v>271</v>
      </c>
      <c r="AT152" s="152" t="s">
        <v>353</v>
      </c>
      <c r="AU152" s="152" t="s">
        <v>82</v>
      </c>
      <c r="AY152" s="13" t="s">
        <v>317</v>
      </c>
      <c r="BE152" s="153">
        <f t="shared" si="4"/>
        <v>0</v>
      </c>
      <c r="BF152" s="153">
        <f t="shared" si="5"/>
        <v>0</v>
      </c>
      <c r="BG152" s="153">
        <f t="shared" si="6"/>
        <v>0</v>
      </c>
      <c r="BH152" s="153">
        <f t="shared" si="7"/>
        <v>0</v>
      </c>
      <c r="BI152" s="153">
        <f t="shared" si="8"/>
        <v>0</v>
      </c>
      <c r="BJ152" s="13" t="s">
        <v>87</v>
      </c>
      <c r="BK152" s="153">
        <f t="shared" si="9"/>
        <v>0</v>
      </c>
      <c r="BL152" s="13" t="s">
        <v>259</v>
      </c>
      <c r="BM152" s="152" t="s">
        <v>5163</v>
      </c>
    </row>
    <row r="153" spans="2:65" s="1" customFormat="1" ht="24.9" customHeight="1">
      <c r="B153" s="139"/>
      <c r="C153" s="154" t="s">
        <v>398</v>
      </c>
      <c r="D153" s="154" t="s">
        <v>353</v>
      </c>
      <c r="E153" s="155" t="s">
        <v>5164</v>
      </c>
      <c r="F153" s="156" t="s">
        <v>5165</v>
      </c>
      <c r="G153" s="157" t="s">
        <v>3434</v>
      </c>
      <c r="H153" s="158">
        <v>20</v>
      </c>
      <c r="I153" s="159"/>
      <c r="J153" s="160">
        <f t="shared" si="0"/>
        <v>0</v>
      </c>
      <c r="K153" s="161"/>
      <c r="L153" s="162"/>
      <c r="M153" s="163" t="s">
        <v>1</v>
      </c>
      <c r="N153" s="164" t="s">
        <v>41</v>
      </c>
      <c r="P153" s="150">
        <f t="shared" si="1"/>
        <v>0</v>
      </c>
      <c r="Q153" s="150">
        <v>0</v>
      </c>
      <c r="R153" s="150">
        <f t="shared" si="2"/>
        <v>0</v>
      </c>
      <c r="S153" s="150">
        <v>0</v>
      </c>
      <c r="T153" s="151">
        <f t="shared" si="3"/>
        <v>0</v>
      </c>
      <c r="AR153" s="152" t="s">
        <v>271</v>
      </c>
      <c r="AT153" s="152" t="s">
        <v>353</v>
      </c>
      <c r="AU153" s="152" t="s">
        <v>82</v>
      </c>
      <c r="AY153" s="13" t="s">
        <v>317</v>
      </c>
      <c r="BE153" s="153">
        <f t="shared" si="4"/>
        <v>0</v>
      </c>
      <c r="BF153" s="153">
        <f t="shared" si="5"/>
        <v>0</v>
      </c>
      <c r="BG153" s="153">
        <f t="shared" si="6"/>
        <v>0</v>
      </c>
      <c r="BH153" s="153">
        <f t="shared" si="7"/>
        <v>0</v>
      </c>
      <c r="BI153" s="153">
        <f t="shared" si="8"/>
        <v>0</v>
      </c>
      <c r="BJ153" s="13" t="s">
        <v>87</v>
      </c>
      <c r="BK153" s="153">
        <f t="shared" si="9"/>
        <v>0</v>
      </c>
      <c r="BL153" s="13" t="s">
        <v>259</v>
      </c>
      <c r="BM153" s="152" t="s">
        <v>5166</v>
      </c>
    </row>
    <row r="154" spans="2:65" s="1" customFormat="1" ht="24.15" customHeight="1">
      <c r="B154" s="139"/>
      <c r="C154" s="154" t="s">
        <v>402</v>
      </c>
      <c r="D154" s="154" t="s">
        <v>353</v>
      </c>
      <c r="E154" s="155" t="s">
        <v>5167</v>
      </c>
      <c r="F154" s="156" t="s">
        <v>5168</v>
      </c>
      <c r="G154" s="157" t="s">
        <v>433</v>
      </c>
      <c r="H154" s="158">
        <v>1</v>
      </c>
      <c r="I154" s="159"/>
      <c r="J154" s="160">
        <f t="shared" si="0"/>
        <v>0</v>
      </c>
      <c r="K154" s="161"/>
      <c r="L154" s="162"/>
      <c r="M154" s="163" t="s">
        <v>1</v>
      </c>
      <c r="N154" s="164" t="s">
        <v>41</v>
      </c>
      <c r="P154" s="150">
        <f t="shared" si="1"/>
        <v>0</v>
      </c>
      <c r="Q154" s="150">
        <v>0</v>
      </c>
      <c r="R154" s="150">
        <f t="shared" si="2"/>
        <v>0</v>
      </c>
      <c r="S154" s="150">
        <v>0</v>
      </c>
      <c r="T154" s="151">
        <f t="shared" si="3"/>
        <v>0</v>
      </c>
      <c r="AR154" s="152" t="s">
        <v>271</v>
      </c>
      <c r="AT154" s="152" t="s">
        <v>353</v>
      </c>
      <c r="AU154" s="152" t="s">
        <v>82</v>
      </c>
      <c r="AY154" s="13" t="s">
        <v>317</v>
      </c>
      <c r="BE154" s="153">
        <f t="shared" si="4"/>
        <v>0</v>
      </c>
      <c r="BF154" s="153">
        <f t="shared" si="5"/>
        <v>0</v>
      </c>
      <c r="BG154" s="153">
        <f t="shared" si="6"/>
        <v>0</v>
      </c>
      <c r="BH154" s="153">
        <f t="shared" si="7"/>
        <v>0</v>
      </c>
      <c r="BI154" s="153">
        <f t="shared" si="8"/>
        <v>0</v>
      </c>
      <c r="BJ154" s="13" t="s">
        <v>87</v>
      </c>
      <c r="BK154" s="153">
        <f t="shared" si="9"/>
        <v>0</v>
      </c>
      <c r="BL154" s="13" t="s">
        <v>259</v>
      </c>
      <c r="BM154" s="152" t="s">
        <v>5169</v>
      </c>
    </row>
    <row r="155" spans="2:65" s="1" customFormat="1" ht="24.15" customHeight="1">
      <c r="B155" s="139"/>
      <c r="C155" s="154" t="s">
        <v>408</v>
      </c>
      <c r="D155" s="154" t="s">
        <v>353</v>
      </c>
      <c r="E155" s="155" t="s">
        <v>5170</v>
      </c>
      <c r="F155" s="156" t="s">
        <v>5171</v>
      </c>
      <c r="G155" s="157" t="s">
        <v>433</v>
      </c>
      <c r="H155" s="158">
        <v>12</v>
      </c>
      <c r="I155" s="159"/>
      <c r="J155" s="160">
        <f t="shared" si="0"/>
        <v>0</v>
      </c>
      <c r="K155" s="161"/>
      <c r="L155" s="162"/>
      <c r="M155" s="163" t="s">
        <v>1</v>
      </c>
      <c r="N155" s="164" t="s">
        <v>41</v>
      </c>
      <c r="P155" s="150">
        <f t="shared" si="1"/>
        <v>0</v>
      </c>
      <c r="Q155" s="150">
        <v>0</v>
      </c>
      <c r="R155" s="150">
        <f t="shared" si="2"/>
        <v>0</v>
      </c>
      <c r="S155" s="150">
        <v>0</v>
      </c>
      <c r="T155" s="151">
        <f t="shared" si="3"/>
        <v>0</v>
      </c>
      <c r="AR155" s="152" t="s">
        <v>271</v>
      </c>
      <c r="AT155" s="152" t="s">
        <v>353</v>
      </c>
      <c r="AU155" s="152" t="s">
        <v>82</v>
      </c>
      <c r="AY155" s="13" t="s">
        <v>317</v>
      </c>
      <c r="BE155" s="153">
        <f t="shared" si="4"/>
        <v>0</v>
      </c>
      <c r="BF155" s="153">
        <f t="shared" si="5"/>
        <v>0</v>
      </c>
      <c r="BG155" s="153">
        <f t="shared" si="6"/>
        <v>0</v>
      </c>
      <c r="BH155" s="153">
        <f t="shared" si="7"/>
        <v>0</v>
      </c>
      <c r="BI155" s="153">
        <f t="shared" si="8"/>
        <v>0</v>
      </c>
      <c r="BJ155" s="13" t="s">
        <v>87</v>
      </c>
      <c r="BK155" s="153">
        <f t="shared" si="9"/>
        <v>0</v>
      </c>
      <c r="BL155" s="13" t="s">
        <v>259</v>
      </c>
      <c r="BM155" s="152" t="s">
        <v>5172</v>
      </c>
    </row>
    <row r="156" spans="2:65" s="1" customFormat="1" ht="24.15" customHeight="1">
      <c r="B156" s="139"/>
      <c r="C156" s="154" t="s">
        <v>410</v>
      </c>
      <c r="D156" s="154" t="s">
        <v>353</v>
      </c>
      <c r="E156" s="155" t="s">
        <v>5173</v>
      </c>
      <c r="F156" s="156" t="s">
        <v>5174</v>
      </c>
      <c r="G156" s="157" t="s">
        <v>433</v>
      </c>
      <c r="H156" s="158">
        <v>2</v>
      </c>
      <c r="I156" s="159"/>
      <c r="J156" s="160">
        <f t="shared" si="0"/>
        <v>0</v>
      </c>
      <c r="K156" s="161"/>
      <c r="L156" s="162"/>
      <c r="M156" s="163" t="s">
        <v>1</v>
      </c>
      <c r="N156" s="164" t="s">
        <v>41</v>
      </c>
      <c r="P156" s="150">
        <f t="shared" si="1"/>
        <v>0</v>
      </c>
      <c r="Q156" s="150">
        <v>0</v>
      </c>
      <c r="R156" s="150">
        <f t="shared" si="2"/>
        <v>0</v>
      </c>
      <c r="S156" s="150">
        <v>0</v>
      </c>
      <c r="T156" s="151">
        <f t="shared" si="3"/>
        <v>0</v>
      </c>
      <c r="AR156" s="152" t="s">
        <v>271</v>
      </c>
      <c r="AT156" s="152" t="s">
        <v>353</v>
      </c>
      <c r="AU156" s="152" t="s">
        <v>82</v>
      </c>
      <c r="AY156" s="13" t="s">
        <v>317</v>
      </c>
      <c r="BE156" s="153">
        <f t="shared" si="4"/>
        <v>0</v>
      </c>
      <c r="BF156" s="153">
        <f t="shared" si="5"/>
        <v>0</v>
      </c>
      <c r="BG156" s="153">
        <f t="shared" si="6"/>
        <v>0</v>
      </c>
      <c r="BH156" s="153">
        <f t="shared" si="7"/>
        <v>0</v>
      </c>
      <c r="BI156" s="153">
        <f t="shared" si="8"/>
        <v>0</v>
      </c>
      <c r="BJ156" s="13" t="s">
        <v>87</v>
      </c>
      <c r="BK156" s="153">
        <f t="shared" si="9"/>
        <v>0</v>
      </c>
      <c r="BL156" s="13" t="s">
        <v>259</v>
      </c>
      <c r="BM156" s="152" t="s">
        <v>5175</v>
      </c>
    </row>
    <row r="157" spans="2:65" s="1" customFormat="1" ht="24.15" customHeight="1">
      <c r="B157" s="139"/>
      <c r="C157" s="154" t="s">
        <v>412</v>
      </c>
      <c r="D157" s="154" t="s">
        <v>353</v>
      </c>
      <c r="E157" s="155" t="s">
        <v>5176</v>
      </c>
      <c r="F157" s="156" t="s">
        <v>5177</v>
      </c>
      <c r="G157" s="157" t="s">
        <v>433</v>
      </c>
      <c r="H157" s="158">
        <v>2</v>
      </c>
      <c r="I157" s="159"/>
      <c r="J157" s="160">
        <f t="shared" si="0"/>
        <v>0</v>
      </c>
      <c r="K157" s="161"/>
      <c r="L157" s="162"/>
      <c r="M157" s="163" t="s">
        <v>1</v>
      </c>
      <c r="N157" s="164" t="s">
        <v>41</v>
      </c>
      <c r="P157" s="150">
        <f t="shared" si="1"/>
        <v>0</v>
      </c>
      <c r="Q157" s="150">
        <v>0</v>
      </c>
      <c r="R157" s="150">
        <f t="shared" si="2"/>
        <v>0</v>
      </c>
      <c r="S157" s="150">
        <v>0</v>
      </c>
      <c r="T157" s="151">
        <f t="shared" si="3"/>
        <v>0</v>
      </c>
      <c r="AR157" s="152" t="s">
        <v>271</v>
      </c>
      <c r="AT157" s="152" t="s">
        <v>353</v>
      </c>
      <c r="AU157" s="152" t="s">
        <v>82</v>
      </c>
      <c r="AY157" s="13" t="s">
        <v>317</v>
      </c>
      <c r="BE157" s="153">
        <f t="shared" si="4"/>
        <v>0</v>
      </c>
      <c r="BF157" s="153">
        <f t="shared" si="5"/>
        <v>0</v>
      </c>
      <c r="BG157" s="153">
        <f t="shared" si="6"/>
        <v>0</v>
      </c>
      <c r="BH157" s="153">
        <f t="shared" si="7"/>
        <v>0</v>
      </c>
      <c r="BI157" s="153">
        <f t="shared" si="8"/>
        <v>0</v>
      </c>
      <c r="BJ157" s="13" t="s">
        <v>87</v>
      </c>
      <c r="BK157" s="153">
        <f t="shared" si="9"/>
        <v>0</v>
      </c>
      <c r="BL157" s="13" t="s">
        <v>259</v>
      </c>
      <c r="BM157" s="152" t="s">
        <v>5178</v>
      </c>
    </row>
    <row r="158" spans="2:65" s="1" customFormat="1" ht="16.5" customHeight="1">
      <c r="B158" s="139"/>
      <c r="C158" s="154" t="s">
        <v>414</v>
      </c>
      <c r="D158" s="154" t="s">
        <v>353</v>
      </c>
      <c r="E158" s="155" t="s">
        <v>5179</v>
      </c>
      <c r="F158" s="156" t="s">
        <v>5180</v>
      </c>
      <c r="G158" s="157" t="s">
        <v>433</v>
      </c>
      <c r="H158" s="158">
        <v>2</v>
      </c>
      <c r="I158" s="159"/>
      <c r="J158" s="160">
        <f t="shared" si="0"/>
        <v>0</v>
      </c>
      <c r="K158" s="161"/>
      <c r="L158" s="162"/>
      <c r="M158" s="163" t="s">
        <v>1</v>
      </c>
      <c r="N158" s="164" t="s">
        <v>41</v>
      </c>
      <c r="P158" s="150">
        <f t="shared" si="1"/>
        <v>0</v>
      </c>
      <c r="Q158" s="150">
        <v>0</v>
      </c>
      <c r="R158" s="150">
        <f t="shared" si="2"/>
        <v>0</v>
      </c>
      <c r="S158" s="150">
        <v>0</v>
      </c>
      <c r="T158" s="151">
        <f t="shared" si="3"/>
        <v>0</v>
      </c>
      <c r="AR158" s="152" t="s">
        <v>271</v>
      </c>
      <c r="AT158" s="152" t="s">
        <v>353</v>
      </c>
      <c r="AU158" s="152" t="s">
        <v>82</v>
      </c>
      <c r="AY158" s="13" t="s">
        <v>317</v>
      </c>
      <c r="BE158" s="153">
        <f t="shared" si="4"/>
        <v>0</v>
      </c>
      <c r="BF158" s="153">
        <f t="shared" si="5"/>
        <v>0</v>
      </c>
      <c r="BG158" s="153">
        <f t="shared" si="6"/>
        <v>0</v>
      </c>
      <c r="BH158" s="153">
        <f t="shared" si="7"/>
        <v>0</v>
      </c>
      <c r="BI158" s="153">
        <f t="shared" si="8"/>
        <v>0</v>
      </c>
      <c r="BJ158" s="13" t="s">
        <v>87</v>
      </c>
      <c r="BK158" s="153">
        <f t="shared" si="9"/>
        <v>0</v>
      </c>
      <c r="BL158" s="13" t="s">
        <v>259</v>
      </c>
      <c r="BM158" s="152" t="s">
        <v>5181</v>
      </c>
    </row>
    <row r="159" spans="2:65" s="1" customFormat="1" ht="16.5" customHeight="1">
      <c r="B159" s="139"/>
      <c r="C159" s="154" t="s">
        <v>416</v>
      </c>
      <c r="D159" s="154" t="s">
        <v>353</v>
      </c>
      <c r="E159" s="155" t="s">
        <v>5182</v>
      </c>
      <c r="F159" s="156" t="s">
        <v>5183</v>
      </c>
      <c r="G159" s="157" t="s">
        <v>433</v>
      </c>
      <c r="H159" s="158">
        <v>1</v>
      </c>
      <c r="I159" s="159"/>
      <c r="J159" s="160">
        <f t="shared" si="0"/>
        <v>0</v>
      </c>
      <c r="K159" s="161"/>
      <c r="L159" s="162"/>
      <c r="M159" s="163" t="s">
        <v>1</v>
      </c>
      <c r="N159" s="164" t="s">
        <v>41</v>
      </c>
      <c r="P159" s="150">
        <f t="shared" si="1"/>
        <v>0</v>
      </c>
      <c r="Q159" s="150">
        <v>0</v>
      </c>
      <c r="R159" s="150">
        <f t="shared" si="2"/>
        <v>0</v>
      </c>
      <c r="S159" s="150">
        <v>0</v>
      </c>
      <c r="T159" s="151">
        <f t="shared" si="3"/>
        <v>0</v>
      </c>
      <c r="AR159" s="152" t="s">
        <v>271</v>
      </c>
      <c r="AT159" s="152" t="s">
        <v>353</v>
      </c>
      <c r="AU159" s="152" t="s">
        <v>82</v>
      </c>
      <c r="AY159" s="13" t="s">
        <v>317</v>
      </c>
      <c r="BE159" s="153">
        <f t="shared" si="4"/>
        <v>0</v>
      </c>
      <c r="BF159" s="153">
        <f t="shared" si="5"/>
        <v>0</v>
      </c>
      <c r="BG159" s="153">
        <f t="shared" si="6"/>
        <v>0</v>
      </c>
      <c r="BH159" s="153">
        <f t="shared" si="7"/>
        <v>0</v>
      </c>
      <c r="BI159" s="153">
        <f t="shared" si="8"/>
        <v>0</v>
      </c>
      <c r="BJ159" s="13" t="s">
        <v>87</v>
      </c>
      <c r="BK159" s="153">
        <f t="shared" si="9"/>
        <v>0</v>
      </c>
      <c r="BL159" s="13" t="s">
        <v>259</v>
      </c>
      <c r="BM159" s="152" t="s">
        <v>5184</v>
      </c>
    </row>
    <row r="160" spans="2:65" s="1" customFormat="1" ht="21.75" customHeight="1">
      <c r="B160" s="139"/>
      <c r="C160" s="154" t="s">
        <v>418</v>
      </c>
      <c r="D160" s="154" t="s">
        <v>353</v>
      </c>
      <c r="E160" s="155" t="s">
        <v>5185</v>
      </c>
      <c r="F160" s="156" t="s">
        <v>5186</v>
      </c>
      <c r="G160" s="157" t="s">
        <v>433</v>
      </c>
      <c r="H160" s="158">
        <v>14</v>
      </c>
      <c r="I160" s="159"/>
      <c r="J160" s="160">
        <f t="shared" si="0"/>
        <v>0</v>
      </c>
      <c r="K160" s="161"/>
      <c r="L160" s="162"/>
      <c r="M160" s="163" t="s">
        <v>1</v>
      </c>
      <c r="N160" s="164" t="s">
        <v>41</v>
      </c>
      <c r="P160" s="150">
        <f t="shared" si="1"/>
        <v>0</v>
      </c>
      <c r="Q160" s="150">
        <v>0</v>
      </c>
      <c r="R160" s="150">
        <f t="shared" si="2"/>
        <v>0</v>
      </c>
      <c r="S160" s="150">
        <v>0</v>
      </c>
      <c r="T160" s="151">
        <f t="shared" si="3"/>
        <v>0</v>
      </c>
      <c r="AR160" s="152" t="s">
        <v>271</v>
      </c>
      <c r="AT160" s="152" t="s">
        <v>353</v>
      </c>
      <c r="AU160" s="152" t="s">
        <v>82</v>
      </c>
      <c r="AY160" s="13" t="s">
        <v>317</v>
      </c>
      <c r="BE160" s="153">
        <f t="shared" si="4"/>
        <v>0</v>
      </c>
      <c r="BF160" s="153">
        <f t="shared" si="5"/>
        <v>0</v>
      </c>
      <c r="BG160" s="153">
        <f t="shared" si="6"/>
        <v>0</v>
      </c>
      <c r="BH160" s="153">
        <f t="shared" si="7"/>
        <v>0</v>
      </c>
      <c r="BI160" s="153">
        <f t="shared" si="8"/>
        <v>0</v>
      </c>
      <c r="BJ160" s="13" t="s">
        <v>87</v>
      </c>
      <c r="BK160" s="153">
        <f t="shared" si="9"/>
        <v>0</v>
      </c>
      <c r="BL160" s="13" t="s">
        <v>259</v>
      </c>
      <c r="BM160" s="152" t="s">
        <v>5187</v>
      </c>
    </row>
    <row r="161" spans="2:65" s="1" customFormat="1" ht="16.5" customHeight="1">
      <c r="B161" s="139"/>
      <c r="C161" s="154" t="s">
        <v>529</v>
      </c>
      <c r="D161" s="154" t="s">
        <v>353</v>
      </c>
      <c r="E161" s="155" t="s">
        <v>5188</v>
      </c>
      <c r="F161" s="156" t="s">
        <v>5189</v>
      </c>
      <c r="G161" s="157" t="s">
        <v>440</v>
      </c>
      <c r="H161" s="158">
        <v>1</v>
      </c>
      <c r="I161" s="159"/>
      <c r="J161" s="160">
        <f t="shared" si="0"/>
        <v>0</v>
      </c>
      <c r="K161" s="161"/>
      <c r="L161" s="162"/>
      <c r="M161" s="163" t="s">
        <v>1</v>
      </c>
      <c r="N161" s="164" t="s">
        <v>41</v>
      </c>
      <c r="P161" s="150">
        <f t="shared" si="1"/>
        <v>0</v>
      </c>
      <c r="Q161" s="150">
        <v>0</v>
      </c>
      <c r="R161" s="150">
        <f t="shared" si="2"/>
        <v>0</v>
      </c>
      <c r="S161" s="150">
        <v>0</v>
      </c>
      <c r="T161" s="151">
        <f t="shared" si="3"/>
        <v>0</v>
      </c>
      <c r="AR161" s="152" t="s">
        <v>271</v>
      </c>
      <c r="AT161" s="152" t="s">
        <v>353</v>
      </c>
      <c r="AU161" s="152" t="s">
        <v>82</v>
      </c>
      <c r="AY161" s="13" t="s">
        <v>317</v>
      </c>
      <c r="BE161" s="153">
        <f t="shared" si="4"/>
        <v>0</v>
      </c>
      <c r="BF161" s="153">
        <f t="shared" si="5"/>
        <v>0</v>
      </c>
      <c r="BG161" s="153">
        <f t="shared" si="6"/>
        <v>0</v>
      </c>
      <c r="BH161" s="153">
        <f t="shared" si="7"/>
        <v>0</v>
      </c>
      <c r="BI161" s="153">
        <f t="shared" si="8"/>
        <v>0</v>
      </c>
      <c r="BJ161" s="13" t="s">
        <v>87</v>
      </c>
      <c r="BK161" s="153">
        <f t="shared" si="9"/>
        <v>0</v>
      </c>
      <c r="BL161" s="13" t="s">
        <v>259</v>
      </c>
      <c r="BM161" s="152" t="s">
        <v>5190</v>
      </c>
    </row>
    <row r="162" spans="2:65" s="1" customFormat="1" ht="16.5" customHeight="1">
      <c r="B162" s="139"/>
      <c r="C162" s="154" t="s">
        <v>780</v>
      </c>
      <c r="D162" s="154" t="s">
        <v>353</v>
      </c>
      <c r="E162" s="155" t="s">
        <v>5191</v>
      </c>
      <c r="F162" s="156" t="s">
        <v>5192</v>
      </c>
      <c r="G162" s="157" t="s">
        <v>375</v>
      </c>
      <c r="H162" s="158">
        <v>80</v>
      </c>
      <c r="I162" s="159"/>
      <c r="J162" s="160">
        <f t="shared" si="0"/>
        <v>0</v>
      </c>
      <c r="K162" s="161"/>
      <c r="L162" s="162"/>
      <c r="M162" s="163" t="s">
        <v>1</v>
      </c>
      <c r="N162" s="164" t="s">
        <v>41</v>
      </c>
      <c r="P162" s="150">
        <f t="shared" si="1"/>
        <v>0</v>
      </c>
      <c r="Q162" s="150">
        <v>0</v>
      </c>
      <c r="R162" s="150">
        <f t="shared" si="2"/>
        <v>0</v>
      </c>
      <c r="S162" s="150">
        <v>0</v>
      </c>
      <c r="T162" s="151">
        <f t="shared" si="3"/>
        <v>0</v>
      </c>
      <c r="AR162" s="152" t="s">
        <v>271</v>
      </c>
      <c r="AT162" s="152" t="s">
        <v>353</v>
      </c>
      <c r="AU162" s="152" t="s">
        <v>82</v>
      </c>
      <c r="AY162" s="13" t="s">
        <v>317</v>
      </c>
      <c r="BE162" s="153">
        <f t="shared" si="4"/>
        <v>0</v>
      </c>
      <c r="BF162" s="153">
        <f t="shared" si="5"/>
        <v>0</v>
      </c>
      <c r="BG162" s="153">
        <f t="shared" si="6"/>
        <v>0</v>
      </c>
      <c r="BH162" s="153">
        <f t="shared" si="7"/>
        <v>0</v>
      </c>
      <c r="BI162" s="153">
        <f t="shared" si="8"/>
        <v>0</v>
      </c>
      <c r="BJ162" s="13" t="s">
        <v>87</v>
      </c>
      <c r="BK162" s="153">
        <f t="shared" si="9"/>
        <v>0</v>
      </c>
      <c r="BL162" s="13" t="s">
        <v>259</v>
      </c>
      <c r="BM162" s="152" t="s">
        <v>5193</v>
      </c>
    </row>
    <row r="163" spans="2:65" s="1" customFormat="1" ht="16.5" customHeight="1">
      <c r="B163" s="139"/>
      <c r="C163" s="154" t="s">
        <v>784</v>
      </c>
      <c r="D163" s="154" t="s">
        <v>353</v>
      </c>
      <c r="E163" s="155" t="s">
        <v>5194</v>
      </c>
      <c r="F163" s="156" t="s">
        <v>5195</v>
      </c>
      <c r="G163" s="157" t="s">
        <v>1711</v>
      </c>
      <c r="H163" s="158">
        <v>4.242</v>
      </c>
      <c r="I163" s="159"/>
      <c r="J163" s="160">
        <f t="shared" si="0"/>
        <v>0</v>
      </c>
      <c r="K163" s="161"/>
      <c r="L163" s="162"/>
      <c r="M163" s="163" t="s">
        <v>1</v>
      </c>
      <c r="N163" s="164" t="s">
        <v>41</v>
      </c>
      <c r="P163" s="150">
        <f t="shared" si="1"/>
        <v>0</v>
      </c>
      <c r="Q163" s="150">
        <v>0</v>
      </c>
      <c r="R163" s="150">
        <f t="shared" si="2"/>
        <v>0</v>
      </c>
      <c r="S163" s="150">
        <v>0</v>
      </c>
      <c r="T163" s="151">
        <f t="shared" si="3"/>
        <v>0</v>
      </c>
      <c r="AR163" s="152" t="s">
        <v>271</v>
      </c>
      <c r="AT163" s="152" t="s">
        <v>353</v>
      </c>
      <c r="AU163" s="152" t="s">
        <v>82</v>
      </c>
      <c r="AY163" s="13" t="s">
        <v>317</v>
      </c>
      <c r="BE163" s="153">
        <f t="shared" si="4"/>
        <v>0</v>
      </c>
      <c r="BF163" s="153">
        <f t="shared" si="5"/>
        <v>0</v>
      </c>
      <c r="BG163" s="153">
        <f t="shared" si="6"/>
        <v>0</v>
      </c>
      <c r="BH163" s="153">
        <f t="shared" si="7"/>
        <v>0</v>
      </c>
      <c r="BI163" s="153">
        <f t="shared" si="8"/>
        <v>0</v>
      </c>
      <c r="BJ163" s="13" t="s">
        <v>87</v>
      </c>
      <c r="BK163" s="153">
        <f t="shared" si="9"/>
        <v>0</v>
      </c>
      <c r="BL163" s="13" t="s">
        <v>259</v>
      </c>
      <c r="BM163" s="152" t="s">
        <v>5196</v>
      </c>
    </row>
    <row r="164" spans="2:65" s="1" customFormat="1" ht="16.5" customHeight="1">
      <c r="B164" s="139"/>
      <c r="C164" s="154" t="s">
        <v>788</v>
      </c>
      <c r="D164" s="154" t="s">
        <v>353</v>
      </c>
      <c r="E164" s="155" t="s">
        <v>5197</v>
      </c>
      <c r="F164" s="156" t="s">
        <v>5198</v>
      </c>
      <c r="G164" s="157" t="s">
        <v>1711</v>
      </c>
      <c r="H164" s="158">
        <v>4.242</v>
      </c>
      <c r="I164" s="159"/>
      <c r="J164" s="160">
        <f t="shared" si="0"/>
        <v>0</v>
      </c>
      <c r="K164" s="161"/>
      <c r="L164" s="162"/>
      <c r="M164" s="163" t="s">
        <v>1</v>
      </c>
      <c r="N164" s="164" t="s">
        <v>41</v>
      </c>
      <c r="P164" s="150">
        <f t="shared" si="1"/>
        <v>0</v>
      </c>
      <c r="Q164" s="150">
        <v>0</v>
      </c>
      <c r="R164" s="150">
        <f t="shared" si="2"/>
        <v>0</v>
      </c>
      <c r="S164" s="150">
        <v>0</v>
      </c>
      <c r="T164" s="151">
        <f t="shared" si="3"/>
        <v>0</v>
      </c>
      <c r="AR164" s="152" t="s">
        <v>271</v>
      </c>
      <c r="AT164" s="152" t="s">
        <v>353</v>
      </c>
      <c r="AU164" s="152" t="s">
        <v>82</v>
      </c>
      <c r="AY164" s="13" t="s">
        <v>317</v>
      </c>
      <c r="BE164" s="153">
        <f t="shared" si="4"/>
        <v>0</v>
      </c>
      <c r="BF164" s="153">
        <f t="shared" si="5"/>
        <v>0</v>
      </c>
      <c r="BG164" s="153">
        <f t="shared" si="6"/>
        <v>0</v>
      </c>
      <c r="BH164" s="153">
        <f t="shared" si="7"/>
        <v>0</v>
      </c>
      <c r="BI164" s="153">
        <f t="shared" si="8"/>
        <v>0</v>
      </c>
      <c r="BJ164" s="13" t="s">
        <v>87</v>
      </c>
      <c r="BK164" s="153">
        <f t="shared" si="9"/>
        <v>0</v>
      </c>
      <c r="BL164" s="13" t="s">
        <v>259</v>
      </c>
      <c r="BM164" s="152" t="s">
        <v>5199</v>
      </c>
    </row>
    <row r="165" spans="2:65" s="1" customFormat="1" ht="16.5" customHeight="1">
      <c r="B165" s="139"/>
      <c r="C165" s="154" t="s">
        <v>792</v>
      </c>
      <c r="D165" s="154" t="s">
        <v>353</v>
      </c>
      <c r="E165" s="155" t="s">
        <v>5200</v>
      </c>
      <c r="F165" s="156" t="s">
        <v>5201</v>
      </c>
      <c r="G165" s="157" t="s">
        <v>375</v>
      </c>
      <c r="H165" s="158">
        <v>140</v>
      </c>
      <c r="I165" s="159"/>
      <c r="J165" s="160">
        <f t="shared" si="0"/>
        <v>0</v>
      </c>
      <c r="K165" s="161"/>
      <c r="L165" s="162"/>
      <c r="M165" s="163" t="s">
        <v>1</v>
      </c>
      <c r="N165" s="164" t="s">
        <v>41</v>
      </c>
      <c r="P165" s="150">
        <f t="shared" si="1"/>
        <v>0</v>
      </c>
      <c r="Q165" s="150">
        <v>0</v>
      </c>
      <c r="R165" s="150">
        <f t="shared" si="2"/>
        <v>0</v>
      </c>
      <c r="S165" s="150">
        <v>0</v>
      </c>
      <c r="T165" s="151">
        <f t="shared" si="3"/>
        <v>0</v>
      </c>
      <c r="AR165" s="152" t="s">
        <v>271</v>
      </c>
      <c r="AT165" s="152" t="s">
        <v>353</v>
      </c>
      <c r="AU165" s="152" t="s">
        <v>82</v>
      </c>
      <c r="AY165" s="13" t="s">
        <v>317</v>
      </c>
      <c r="BE165" s="153">
        <f t="shared" si="4"/>
        <v>0</v>
      </c>
      <c r="BF165" s="153">
        <f t="shared" si="5"/>
        <v>0</v>
      </c>
      <c r="BG165" s="153">
        <f t="shared" si="6"/>
        <v>0</v>
      </c>
      <c r="BH165" s="153">
        <f t="shared" si="7"/>
        <v>0</v>
      </c>
      <c r="BI165" s="153">
        <f t="shared" si="8"/>
        <v>0</v>
      </c>
      <c r="BJ165" s="13" t="s">
        <v>87</v>
      </c>
      <c r="BK165" s="153">
        <f t="shared" si="9"/>
        <v>0</v>
      </c>
      <c r="BL165" s="13" t="s">
        <v>259</v>
      </c>
      <c r="BM165" s="152" t="s">
        <v>5202</v>
      </c>
    </row>
    <row r="166" spans="2:65" s="11" customFormat="1" ht="25.95" customHeight="1">
      <c r="B166" s="127"/>
      <c r="D166" s="128" t="s">
        <v>74</v>
      </c>
      <c r="E166" s="129" t="s">
        <v>601</v>
      </c>
      <c r="F166" s="129" t="s">
        <v>5203</v>
      </c>
      <c r="I166" s="130"/>
      <c r="J166" s="131">
        <f>BK166</f>
        <v>0</v>
      </c>
      <c r="L166" s="127"/>
      <c r="M166" s="132"/>
      <c r="P166" s="133">
        <f>SUM(P167:P171)</f>
        <v>0</v>
      </c>
      <c r="R166" s="133">
        <f>SUM(R167:R171)</f>
        <v>0</v>
      </c>
      <c r="T166" s="134">
        <f>SUM(T167:T171)</f>
        <v>0</v>
      </c>
      <c r="AR166" s="128" t="s">
        <v>82</v>
      </c>
      <c r="AT166" s="135" t="s">
        <v>74</v>
      </c>
      <c r="AU166" s="135" t="s">
        <v>75</v>
      </c>
      <c r="AY166" s="128" t="s">
        <v>317</v>
      </c>
      <c r="BK166" s="136">
        <f>SUM(BK167:BK171)</f>
        <v>0</v>
      </c>
    </row>
    <row r="167" spans="2:65" s="1" customFormat="1" ht="55.5" customHeight="1">
      <c r="B167" s="139"/>
      <c r="C167" s="154" t="s">
        <v>796</v>
      </c>
      <c r="D167" s="154" t="s">
        <v>353</v>
      </c>
      <c r="E167" s="155" t="s">
        <v>5204</v>
      </c>
      <c r="F167" s="156" t="s">
        <v>5205</v>
      </c>
      <c r="G167" s="157" t="s">
        <v>433</v>
      </c>
      <c r="H167" s="158">
        <v>1</v>
      </c>
      <c r="I167" s="159"/>
      <c r="J167" s="160">
        <f>ROUND(I167*H167,2)</f>
        <v>0</v>
      </c>
      <c r="K167" s="161"/>
      <c r="L167" s="162"/>
      <c r="M167" s="163" t="s">
        <v>1</v>
      </c>
      <c r="N167" s="164" t="s">
        <v>41</v>
      </c>
      <c r="P167" s="150">
        <f>O167*H167</f>
        <v>0</v>
      </c>
      <c r="Q167" s="150">
        <v>0</v>
      </c>
      <c r="R167" s="150">
        <f>Q167*H167</f>
        <v>0</v>
      </c>
      <c r="S167" s="150">
        <v>0</v>
      </c>
      <c r="T167" s="151">
        <f>S167*H167</f>
        <v>0</v>
      </c>
      <c r="AR167" s="152" t="s">
        <v>271</v>
      </c>
      <c r="AT167" s="152" t="s">
        <v>353</v>
      </c>
      <c r="AU167" s="152" t="s">
        <v>82</v>
      </c>
      <c r="AY167" s="13" t="s">
        <v>317</v>
      </c>
      <c r="BE167" s="153">
        <f>IF(N167="základná",J167,0)</f>
        <v>0</v>
      </c>
      <c r="BF167" s="153">
        <f>IF(N167="znížená",J167,0)</f>
        <v>0</v>
      </c>
      <c r="BG167" s="153">
        <f>IF(N167="zákl. prenesená",J167,0)</f>
        <v>0</v>
      </c>
      <c r="BH167" s="153">
        <f>IF(N167="zníž. prenesená",J167,0)</f>
        <v>0</v>
      </c>
      <c r="BI167" s="153">
        <f>IF(N167="nulová",J167,0)</f>
        <v>0</v>
      </c>
      <c r="BJ167" s="13" t="s">
        <v>87</v>
      </c>
      <c r="BK167" s="153">
        <f>ROUND(I167*H167,2)</f>
        <v>0</v>
      </c>
      <c r="BL167" s="13" t="s">
        <v>259</v>
      </c>
      <c r="BM167" s="152" t="s">
        <v>5206</v>
      </c>
    </row>
    <row r="168" spans="2:65" s="1" customFormat="1" ht="66.75" customHeight="1">
      <c r="B168" s="139"/>
      <c r="C168" s="154" t="s">
        <v>800</v>
      </c>
      <c r="D168" s="154" t="s">
        <v>353</v>
      </c>
      <c r="E168" s="155" t="s">
        <v>5207</v>
      </c>
      <c r="F168" s="156" t="s">
        <v>5208</v>
      </c>
      <c r="G168" s="157" t="s">
        <v>433</v>
      </c>
      <c r="H168" s="158">
        <v>1</v>
      </c>
      <c r="I168" s="159"/>
      <c r="J168" s="160">
        <f>ROUND(I168*H168,2)</f>
        <v>0</v>
      </c>
      <c r="K168" s="161"/>
      <c r="L168" s="162"/>
      <c r="M168" s="163" t="s">
        <v>1</v>
      </c>
      <c r="N168" s="164" t="s">
        <v>41</v>
      </c>
      <c r="P168" s="150">
        <f>O168*H168</f>
        <v>0</v>
      </c>
      <c r="Q168" s="150">
        <v>0</v>
      </c>
      <c r="R168" s="150">
        <f>Q168*H168</f>
        <v>0</v>
      </c>
      <c r="S168" s="150">
        <v>0</v>
      </c>
      <c r="T168" s="151">
        <f>S168*H168</f>
        <v>0</v>
      </c>
      <c r="AR168" s="152" t="s">
        <v>271</v>
      </c>
      <c r="AT168" s="152" t="s">
        <v>353</v>
      </c>
      <c r="AU168" s="152" t="s">
        <v>82</v>
      </c>
      <c r="AY168" s="13" t="s">
        <v>317</v>
      </c>
      <c r="BE168" s="153">
        <f>IF(N168="základná",J168,0)</f>
        <v>0</v>
      </c>
      <c r="BF168" s="153">
        <f>IF(N168="znížená",J168,0)</f>
        <v>0</v>
      </c>
      <c r="BG168" s="153">
        <f>IF(N168="zákl. prenesená",J168,0)</f>
        <v>0</v>
      </c>
      <c r="BH168" s="153">
        <f>IF(N168="zníž. prenesená",J168,0)</f>
        <v>0</v>
      </c>
      <c r="BI168" s="153">
        <f>IF(N168="nulová",J168,0)</f>
        <v>0</v>
      </c>
      <c r="BJ168" s="13" t="s">
        <v>87</v>
      </c>
      <c r="BK168" s="153">
        <f>ROUND(I168*H168,2)</f>
        <v>0</v>
      </c>
      <c r="BL168" s="13" t="s">
        <v>259</v>
      </c>
      <c r="BM168" s="152" t="s">
        <v>5209</v>
      </c>
    </row>
    <row r="169" spans="2:65" s="1" customFormat="1" ht="49.05" customHeight="1">
      <c r="B169" s="139"/>
      <c r="C169" s="154" t="s">
        <v>804</v>
      </c>
      <c r="D169" s="154" t="s">
        <v>353</v>
      </c>
      <c r="E169" s="155" t="s">
        <v>5210</v>
      </c>
      <c r="F169" s="156" t="s">
        <v>5211</v>
      </c>
      <c r="G169" s="157" t="s">
        <v>433</v>
      </c>
      <c r="H169" s="158">
        <v>1</v>
      </c>
      <c r="I169" s="159"/>
      <c r="J169" s="160">
        <f>ROUND(I169*H169,2)</f>
        <v>0</v>
      </c>
      <c r="K169" s="161"/>
      <c r="L169" s="162"/>
      <c r="M169" s="163" t="s">
        <v>1</v>
      </c>
      <c r="N169" s="164" t="s">
        <v>41</v>
      </c>
      <c r="P169" s="150">
        <f>O169*H169</f>
        <v>0</v>
      </c>
      <c r="Q169" s="150">
        <v>0</v>
      </c>
      <c r="R169" s="150">
        <f>Q169*H169</f>
        <v>0</v>
      </c>
      <c r="S169" s="150">
        <v>0</v>
      </c>
      <c r="T169" s="151">
        <f>S169*H169</f>
        <v>0</v>
      </c>
      <c r="AR169" s="152" t="s">
        <v>271</v>
      </c>
      <c r="AT169" s="152" t="s">
        <v>353</v>
      </c>
      <c r="AU169" s="152" t="s">
        <v>82</v>
      </c>
      <c r="AY169" s="13" t="s">
        <v>317</v>
      </c>
      <c r="BE169" s="153">
        <f>IF(N169="základná",J169,0)</f>
        <v>0</v>
      </c>
      <c r="BF169" s="153">
        <f>IF(N169="znížená",J169,0)</f>
        <v>0</v>
      </c>
      <c r="BG169" s="153">
        <f>IF(N169="zákl. prenesená",J169,0)</f>
        <v>0</v>
      </c>
      <c r="BH169" s="153">
        <f>IF(N169="zníž. prenesená",J169,0)</f>
        <v>0</v>
      </c>
      <c r="BI169" s="153">
        <f>IF(N169="nulová",J169,0)</f>
        <v>0</v>
      </c>
      <c r="BJ169" s="13" t="s">
        <v>87</v>
      </c>
      <c r="BK169" s="153">
        <f>ROUND(I169*H169,2)</f>
        <v>0</v>
      </c>
      <c r="BL169" s="13" t="s">
        <v>259</v>
      </c>
      <c r="BM169" s="152" t="s">
        <v>5212</v>
      </c>
    </row>
    <row r="170" spans="2:65" s="1" customFormat="1" ht="44.25" customHeight="1">
      <c r="B170" s="139"/>
      <c r="C170" s="154" t="s">
        <v>808</v>
      </c>
      <c r="D170" s="154" t="s">
        <v>353</v>
      </c>
      <c r="E170" s="155" t="s">
        <v>5213</v>
      </c>
      <c r="F170" s="156" t="s">
        <v>5214</v>
      </c>
      <c r="G170" s="157" t="s">
        <v>433</v>
      </c>
      <c r="H170" s="158">
        <v>1</v>
      </c>
      <c r="I170" s="159"/>
      <c r="J170" s="160">
        <f>ROUND(I170*H170,2)</f>
        <v>0</v>
      </c>
      <c r="K170" s="161"/>
      <c r="L170" s="162"/>
      <c r="M170" s="163" t="s">
        <v>1</v>
      </c>
      <c r="N170" s="164" t="s">
        <v>41</v>
      </c>
      <c r="P170" s="150">
        <f>O170*H170</f>
        <v>0</v>
      </c>
      <c r="Q170" s="150">
        <v>0</v>
      </c>
      <c r="R170" s="150">
        <f>Q170*H170</f>
        <v>0</v>
      </c>
      <c r="S170" s="150">
        <v>0</v>
      </c>
      <c r="T170" s="151">
        <f>S170*H170</f>
        <v>0</v>
      </c>
      <c r="AR170" s="152" t="s">
        <v>271</v>
      </c>
      <c r="AT170" s="152" t="s">
        <v>353</v>
      </c>
      <c r="AU170" s="152" t="s">
        <v>82</v>
      </c>
      <c r="AY170" s="13" t="s">
        <v>317</v>
      </c>
      <c r="BE170" s="153">
        <f>IF(N170="základná",J170,0)</f>
        <v>0</v>
      </c>
      <c r="BF170" s="153">
        <f>IF(N170="znížená",J170,0)</f>
        <v>0</v>
      </c>
      <c r="BG170" s="153">
        <f>IF(N170="zákl. prenesená",J170,0)</f>
        <v>0</v>
      </c>
      <c r="BH170" s="153">
        <f>IF(N170="zníž. prenesená",J170,0)</f>
        <v>0</v>
      </c>
      <c r="BI170" s="153">
        <f>IF(N170="nulová",J170,0)</f>
        <v>0</v>
      </c>
      <c r="BJ170" s="13" t="s">
        <v>87</v>
      </c>
      <c r="BK170" s="153">
        <f>ROUND(I170*H170,2)</f>
        <v>0</v>
      </c>
      <c r="BL170" s="13" t="s">
        <v>259</v>
      </c>
      <c r="BM170" s="152" t="s">
        <v>5215</v>
      </c>
    </row>
    <row r="171" spans="2:65" s="1" customFormat="1" ht="16.5" customHeight="1">
      <c r="B171" s="139"/>
      <c r="C171" s="154" t="s">
        <v>812</v>
      </c>
      <c r="D171" s="154" t="s">
        <v>353</v>
      </c>
      <c r="E171" s="155" t="s">
        <v>5216</v>
      </c>
      <c r="F171" s="156" t="s">
        <v>5189</v>
      </c>
      <c r="G171" s="157" t="s">
        <v>440</v>
      </c>
      <c r="H171" s="158">
        <v>1</v>
      </c>
      <c r="I171" s="159"/>
      <c r="J171" s="160">
        <f>ROUND(I171*H171,2)</f>
        <v>0</v>
      </c>
      <c r="K171" s="161"/>
      <c r="L171" s="162"/>
      <c r="M171" s="163" t="s">
        <v>1</v>
      </c>
      <c r="N171" s="164" t="s">
        <v>41</v>
      </c>
      <c r="P171" s="150">
        <f>O171*H171</f>
        <v>0</v>
      </c>
      <c r="Q171" s="150">
        <v>0</v>
      </c>
      <c r="R171" s="150">
        <f>Q171*H171</f>
        <v>0</v>
      </c>
      <c r="S171" s="150">
        <v>0</v>
      </c>
      <c r="T171" s="151">
        <f>S171*H171</f>
        <v>0</v>
      </c>
      <c r="AR171" s="152" t="s">
        <v>271</v>
      </c>
      <c r="AT171" s="152" t="s">
        <v>353</v>
      </c>
      <c r="AU171" s="152" t="s">
        <v>82</v>
      </c>
      <c r="AY171" s="13" t="s">
        <v>317</v>
      </c>
      <c r="BE171" s="153">
        <f>IF(N171="základná",J171,0)</f>
        <v>0</v>
      </c>
      <c r="BF171" s="153">
        <f>IF(N171="znížená",J171,0)</f>
        <v>0</v>
      </c>
      <c r="BG171" s="153">
        <f>IF(N171="zákl. prenesená",J171,0)</f>
        <v>0</v>
      </c>
      <c r="BH171" s="153">
        <f>IF(N171="zníž. prenesená",J171,0)</f>
        <v>0</v>
      </c>
      <c r="BI171" s="153">
        <f>IF(N171="nulová",J171,0)</f>
        <v>0</v>
      </c>
      <c r="BJ171" s="13" t="s">
        <v>87</v>
      </c>
      <c r="BK171" s="153">
        <f>ROUND(I171*H171,2)</f>
        <v>0</v>
      </c>
      <c r="BL171" s="13" t="s">
        <v>259</v>
      </c>
      <c r="BM171" s="152" t="s">
        <v>5217</v>
      </c>
    </row>
    <row r="172" spans="2:65" s="11" customFormat="1" ht="25.95" customHeight="1">
      <c r="B172" s="127"/>
      <c r="D172" s="128" t="s">
        <v>74</v>
      </c>
      <c r="E172" s="129" t="s">
        <v>594</v>
      </c>
      <c r="F172" s="129" t="s">
        <v>5218</v>
      </c>
      <c r="I172" s="130"/>
      <c r="J172" s="131">
        <f>BK172</f>
        <v>0</v>
      </c>
      <c r="L172" s="127"/>
      <c r="M172" s="132"/>
      <c r="P172" s="133">
        <f>SUM(P173:P179)</f>
        <v>0</v>
      </c>
      <c r="R172" s="133">
        <f>SUM(R173:R179)</f>
        <v>0</v>
      </c>
      <c r="T172" s="134">
        <f>SUM(T173:T179)</f>
        <v>0</v>
      </c>
      <c r="AR172" s="128" t="s">
        <v>82</v>
      </c>
      <c r="AT172" s="135" t="s">
        <v>74</v>
      </c>
      <c r="AU172" s="135" t="s">
        <v>75</v>
      </c>
      <c r="AY172" s="128" t="s">
        <v>317</v>
      </c>
      <c r="BK172" s="136">
        <f>SUM(BK173:BK179)</f>
        <v>0</v>
      </c>
    </row>
    <row r="173" spans="2:65" s="1" customFormat="1" ht="55.5" customHeight="1">
      <c r="B173" s="139"/>
      <c r="C173" s="154" t="s">
        <v>816</v>
      </c>
      <c r="D173" s="154" t="s">
        <v>353</v>
      </c>
      <c r="E173" s="155" t="s">
        <v>5219</v>
      </c>
      <c r="F173" s="156" t="s">
        <v>5220</v>
      </c>
      <c r="G173" s="157" t="s">
        <v>433</v>
      </c>
      <c r="H173" s="158">
        <v>2</v>
      </c>
      <c r="I173" s="159"/>
      <c r="J173" s="160">
        <f t="shared" ref="J173:J179" si="10">ROUND(I173*H173,2)</f>
        <v>0</v>
      </c>
      <c r="K173" s="161"/>
      <c r="L173" s="162"/>
      <c r="M173" s="163" t="s">
        <v>1</v>
      </c>
      <c r="N173" s="164" t="s">
        <v>41</v>
      </c>
      <c r="P173" s="150">
        <f t="shared" ref="P173:P179" si="11">O173*H173</f>
        <v>0</v>
      </c>
      <c r="Q173" s="150">
        <v>0</v>
      </c>
      <c r="R173" s="150">
        <f t="shared" ref="R173:R179" si="12">Q173*H173</f>
        <v>0</v>
      </c>
      <c r="S173" s="150">
        <v>0</v>
      </c>
      <c r="T173" s="151">
        <f t="shared" ref="T173:T179" si="13">S173*H173</f>
        <v>0</v>
      </c>
      <c r="AR173" s="152" t="s">
        <v>271</v>
      </c>
      <c r="AT173" s="152" t="s">
        <v>353</v>
      </c>
      <c r="AU173" s="152" t="s">
        <v>82</v>
      </c>
      <c r="AY173" s="13" t="s">
        <v>317</v>
      </c>
      <c r="BE173" s="153">
        <f t="shared" ref="BE173:BE179" si="14">IF(N173="základná",J173,0)</f>
        <v>0</v>
      </c>
      <c r="BF173" s="153">
        <f t="shared" ref="BF173:BF179" si="15">IF(N173="znížená",J173,0)</f>
        <v>0</v>
      </c>
      <c r="BG173" s="153">
        <f t="shared" ref="BG173:BG179" si="16">IF(N173="zákl. prenesená",J173,0)</f>
        <v>0</v>
      </c>
      <c r="BH173" s="153">
        <f t="shared" ref="BH173:BH179" si="17">IF(N173="zníž. prenesená",J173,0)</f>
        <v>0</v>
      </c>
      <c r="BI173" s="153">
        <f t="shared" ref="BI173:BI179" si="18">IF(N173="nulová",J173,0)</f>
        <v>0</v>
      </c>
      <c r="BJ173" s="13" t="s">
        <v>87</v>
      </c>
      <c r="BK173" s="153">
        <f t="shared" ref="BK173:BK179" si="19">ROUND(I173*H173,2)</f>
        <v>0</v>
      </c>
      <c r="BL173" s="13" t="s">
        <v>259</v>
      </c>
      <c r="BM173" s="152" t="s">
        <v>5221</v>
      </c>
    </row>
    <row r="174" spans="2:65" s="1" customFormat="1" ht="21.75" customHeight="1">
      <c r="B174" s="139"/>
      <c r="C174" s="154" t="s">
        <v>820</v>
      </c>
      <c r="D174" s="154" t="s">
        <v>353</v>
      </c>
      <c r="E174" s="155" t="s">
        <v>5222</v>
      </c>
      <c r="F174" s="156" t="s">
        <v>5186</v>
      </c>
      <c r="G174" s="157" t="s">
        <v>433</v>
      </c>
      <c r="H174" s="158">
        <v>2</v>
      </c>
      <c r="I174" s="159"/>
      <c r="J174" s="160">
        <f t="shared" si="10"/>
        <v>0</v>
      </c>
      <c r="K174" s="161"/>
      <c r="L174" s="162"/>
      <c r="M174" s="163" t="s">
        <v>1</v>
      </c>
      <c r="N174" s="164" t="s">
        <v>41</v>
      </c>
      <c r="P174" s="150">
        <f t="shared" si="11"/>
        <v>0</v>
      </c>
      <c r="Q174" s="150">
        <v>0</v>
      </c>
      <c r="R174" s="150">
        <f t="shared" si="12"/>
        <v>0</v>
      </c>
      <c r="S174" s="150">
        <v>0</v>
      </c>
      <c r="T174" s="151">
        <f t="shared" si="13"/>
        <v>0</v>
      </c>
      <c r="AR174" s="152" t="s">
        <v>271</v>
      </c>
      <c r="AT174" s="152" t="s">
        <v>353</v>
      </c>
      <c r="AU174" s="152" t="s">
        <v>82</v>
      </c>
      <c r="AY174" s="13" t="s">
        <v>317</v>
      </c>
      <c r="BE174" s="153">
        <f t="shared" si="14"/>
        <v>0</v>
      </c>
      <c r="BF174" s="153">
        <f t="shared" si="15"/>
        <v>0</v>
      </c>
      <c r="BG174" s="153">
        <f t="shared" si="16"/>
        <v>0</v>
      </c>
      <c r="BH174" s="153">
        <f t="shared" si="17"/>
        <v>0</v>
      </c>
      <c r="BI174" s="153">
        <f t="shared" si="18"/>
        <v>0</v>
      </c>
      <c r="BJ174" s="13" t="s">
        <v>87</v>
      </c>
      <c r="BK174" s="153">
        <f t="shared" si="19"/>
        <v>0</v>
      </c>
      <c r="BL174" s="13" t="s">
        <v>259</v>
      </c>
      <c r="BM174" s="152" t="s">
        <v>5223</v>
      </c>
    </row>
    <row r="175" spans="2:65" s="1" customFormat="1" ht="16.5" customHeight="1">
      <c r="B175" s="139"/>
      <c r="C175" s="154" t="s">
        <v>824</v>
      </c>
      <c r="D175" s="154" t="s">
        <v>353</v>
      </c>
      <c r="E175" s="155" t="s">
        <v>5224</v>
      </c>
      <c r="F175" s="156" t="s">
        <v>5225</v>
      </c>
      <c r="G175" s="157" t="s">
        <v>1711</v>
      </c>
      <c r="H175" s="158">
        <v>0.2</v>
      </c>
      <c r="I175" s="159"/>
      <c r="J175" s="160">
        <f t="shared" si="10"/>
        <v>0</v>
      </c>
      <c r="K175" s="161"/>
      <c r="L175" s="162"/>
      <c r="M175" s="163" t="s">
        <v>1</v>
      </c>
      <c r="N175" s="164" t="s">
        <v>41</v>
      </c>
      <c r="P175" s="150">
        <f t="shared" si="11"/>
        <v>0</v>
      </c>
      <c r="Q175" s="150">
        <v>0</v>
      </c>
      <c r="R175" s="150">
        <f t="shared" si="12"/>
        <v>0</v>
      </c>
      <c r="S175" s="150">
        <v>0</v>
      </c>
      <c r="T175" s="151">
        <f t="shared" si="13"/>
        <v>0</v>
      </c>
      <c r="AR175" s="152" t="s">
        <v>271</v>
      </c>
      <c r="AT175" s="152" t="s">
        <v>353</v>
      </c>
      <c r="AU175" s="152" t="s">
        <v>82</v>
      </c>
      <c r="AY175" s="13" t="s">
        <v>317</v>
      </c>
      <c r="BE175" s="153">
        <f t="shared" si="14"/>
        <v>0</v>
      </c>
      <c r="BF175" s="153">
        <f t="shared" si="15"/>
        <v>0</v>
      </c>
      <c r="BG175" s="153">
        <f t="shared" si="16"/>
        <v>0</v>
      </c>
      <c r="BH175" s="153">
        <f t="shared" si="17"/>
        <v>0</v>
      </c>
      <c r="BI175" s="153">
        <f t="shared" si="18"/>
        <v>0</v>
      </c>
      <c r="BJ175" s="13" t="s">
        <v>87</v>
      </c>
      <c r="BK175" s="153">
        <f t="shared" si="19"/>
        <v>0</v>
      </c>
      <c r="BL175" s="13" t="s">
        <v>259</v>
      </c>
      <c r="BM175" s="152" t="s">
        <v>5226</v>
      </c>
    </row>
    <row r="176" spans="2:65" s="1" customFormat="1" ht="37.799999999999997" customHeight="1">
      <c r="B176" s="139"/>
      <c r="C176" s="154" t="s">
        <v>828</v>
      </c>
      <c r="D176" s="154" t="s">
        <v>353</v>
      </c>
      <c r="E176" s="155" t="s">
        <v>5227</v>
      </c>
      <c r="F176" s="156" t="s">
        <v>5228</v>
      </c>
      <c r="G176" s="157" t="s">
        <v>440</v>
      </c>
      <c r="H176" s="158">
        <v>1</v>
      </c>
      <c r="I176" s="159"/>
      <c r="J176" s="160">
        <f t="shared" si="10"/>
        <v>0</v>
      </c>
      <c r="K176" s="161"/>
      <c r="L176" s="162"/>
      <c r="M176" s="163" t="s">
        <v>1</v>
      </c>
      <c r="N176" s="164" t="s">
        <v>41</v>
      </c>
      <c r="P176" s="150">
        <f t="shared" si="11"/>
        <v>0</v>
      </c>
      <c r="Q176" s="150">
        <v>0</v>
      </c>
      <c r="R176" s="150">
        <f t="shared" si="12"/>
        <v>0</v>
      </c>
      <c r="S176" s="150">
        <v>0</v>
      </c>
      <c r="T176" s="151">
        <f t="shared" si="13"/>
        <v>0</v>
      </c>
      <c r="AR176" s="152" t="s">
        <v>271</v>
      </c>
      <c r="AT176" s="152" t="s">
        <v>353</v>
      </c>
      <c r="AU176" s="152" t="s">
        <v>82</v>
      </c>
      <c r="AY176" s="13" t="s">
        <v>317</v>
      </c>
      <c r="BE176" s="153">
        <f t="shared" si="14"/>
        <v>0</v>
      </c>
      <c r="BF176" s="153">
        <f t="shared" si="15"/>
        <v>0</v>
      </c>
      <c r="BG176" s="153">
        <f t="shared" si="16"/>
        <v>0</v>
      </c>
      <c r="BH176" s="153">
        <f t="shared" si="17"/>
        <v>0</v>
      </c>
      <c r="BI176" s="153">
        <f t="shared" si="18"/>
        <v>0</v>
      </c>
      <c r="BJ176" s="13" t="s">
        <v>87</v>
      </c>
      <c r="BK176" s="153">
        <f t="shared" si="19"/>
        <v>0</v>
      </c>
      <c r="BL176" s="13" t="s">
        <v>259</v>
      </c>
      <c r="BM176" s="152" t="s">
        <v>5229</v>
      </c>
    </row>
    <row r="177" spans="2:65" s="1" customFormat="1" ht="16.5" customHeight="1">
      <c r="B177" s="139"/>
      <c r="C177" s="154" t="s">
        <v>832</v>
      </c>
      <c r="D177" s="154" t="s">
        <v>353</v>
      </c>
      <c r="E177" s="155" t="s">
        <v>5230</v>
      </c>
      <c r="F177" s="156" t="s">
        <v>5231</v>
      </c>
      <c r="G177" s="157" t="s">
        <v>440</v>
      </c>
      <c r="H177" s="158">
        <v>1</v>
      </c>
      <c r="I177" s="159"/>
      <c r="J177" s="160">
        <f t="shared" si="10"/>
        <v>0</v>
      </c>
      <c r="K177" s="161"/>
      <c r="L177" s="162"/>
      <c r="M177" s="163" t="s">
        <v>1</v>
      </c>
      <c r="N177" s="164" t="s">
        <v>41</v>
      </c>
      <c r="P177" s="150">
        <f t="shared" si="11"/>
        <v>0</v>
      </c>
      <c r="Q177" s="150">
        <v>0</v>
      </c>
      <c r="R177" s="150">
        <f t="shared" si="12"/>
        <v>0</v>
      </c>
      <c r="S177" s="150">
        <v>0</v>
      </c>
      <c r="T177" s="151">
        <f t="shared" si="13"/>
        <v>0</v>
      </c>
      <c r="AR177" s="152" t="s">
        <v>271</v>
      </c>
      <c r="AT177" s="152" t="s">
        <v>353</v>
      </c>
      <c r="AU177" s="152" t="s">
        <v>82</v>
      </c>
      <c r="AY177" s="13" t="s">
        <v>317</v>
      </c>
      <c r="BE177" s="153">
        <f t="shared" si="14"/>
        <v>0</v>
      </c>
      <c r="BF177" s="153">
        <f t="shared" si="15"/>
        <v>0</v>
      </c>
      <c r="BG177" s="153">
        <f t="shared" si="16"/>
        <v>0</v>
      </c>
      <c r="BH177" s="153">
        <f t="shared" si="17"/>
        <v>0</v>
      </c>
      <c r="BI177" s="153">
        <f t="shared" si="18"/>
        <v>0</v>
      </c>
      <c r="BJ177" s="13" t="s">
        <v>87</v>
      </c>
      <c r="BK177" s="153">
        <f t="shared" si="19"/>
        <v>0</v>
      </c>
      <c r="BL177" s="13" t="s">
        <v>259</v>
      </c>
      <c r="BM177" s="152" t="s">
        <v>5232</v>
      </c>
    </row>
    <row r="178" spans="2:65" s="1" customFormat="1" ht="16.5" customHeight="1">
      <c r="B178" s="139"/>
      <c r="C178" s="154" t="s">
        <v>836</v>
      </c>
      <c r="D178" s="154" t="s">
        <v>353</v>
      </c>
      <c r="E178" s="155" t="s">
        <v>5233</v>
      </c>
      <c r="F178" s="156" t="s">
        <v>5234</v>
      </c>
      <c r="G178" s="157" t="s">
        <v>440</v>
      </c>
      <c r="H178" s="158">
        <v>1</v>
      </c>
      <c r="I178" s="159"/>
      <c r="J178" s="160">
        <f t="shared" si="10"/>
        <v>0</v>
      </c>
      <c r="K178" s="161"/>
      <c r="L178" s="162"/>
      <c r="M178" s="163" t="s">
        <v>1</v>
      </c>
      <c r="N178" s="164" t="s">
        <v>41</v>
      </c>
      <c r="P178" s="150">
        <f t="shared" si="11"/>
        <v>0</v>
      </c>
      <c r="Q178" s="150">
        <v>0</v>
      </c>
      <c r="R178" s="150">
        <f t="shared" si="12"/>
        <v>0</v>
      </c>
      <c r="S178" s="150">
        <v>0</v>
      </c>
      <c r="T178" s="151">
        <f t="shared" si="13"/>
        <v>0</v>
      </c>
      <c r="AR178" s="152" t="s">
        <v>271</v>
      </c>
      <c r="AT178" s="152" t="s">
        <v>353</v>
      </c>
      <c r="AU178" s="152" t="s">
        <v>82</v>
      </c>
      <c r="AY178" s="13" t="s">
        <v>317</v>
      </c>
      <c r="BE178" s="153">
        <f t="shared" si="14"/>
        <v>0</v>
      </c>
      <c r="BF178" s="153">
        <f t="shared" si="15"/>
        <v>0</v>
      </c>
      <c r="BG178" s="153">
        <f t="shared" si="16"/>
        <v>0</v>
      </c>
      <c r="BH178" s="153">
        <f t="shared" si="17"/>
        <v>0</v>
      </c>
      <c r="BI178" s="153">
        <f t="shared" si="18"/>
        <v>0</v>
      </c>
      <c r="BJ178" s="13" t="s">
        <v>87</v>
      </c>
      <c r="BK178" s="153">
        <f t="shared" si="19"/>
        <v>0</v>
      </c>
      <c r="BL178" s="13" t="s">
        <v>259</v>
      </c>
      <c r="BM178" s="152" t="s">
        <v>5235</v>
      </c>
    </row>
    <row r="179" spans="2:65" s="1" customFormat="1" ht="16.5" customHeight="1">
      <c r="B179" s="139"/>
      <c r="C179" s="154" t="s">
        <v>840</v>
      </c>
      <c r="D179" s="154" t="s">
        <v>353</v>
      </c>
      <c r="E179" s="155" t="s">
        <v>5236</v>
      </c>
      <c r="F179" s="156" t="s">
        <v>5237</v>
      </c>
      <c r="G179" s="157" t="s">
        <v>440</v>
      </c>
      <c r="H179" s="158">
        <v>1</v>
      </c>
      <c r="I179" s="159"/>
      <c r="J179" s="160">
        <f t="shared" si="10"/>
        <v>0</v>
      </c>
      <c r="K179" s="161"/>
      <c r="L179" s="162"/>
      <c r="M179" s="174" t="s">
        <v>1</v>
      </c>
      <c r="N179" s="175" t="s">
        <v>41</v>
      </c>
      <c r="O179" s="167"/>
      <c r="P179" s="168">
        <f t="shared" si="11"/>
        <v>0</v>
      </c>
      <c r="Q179" s="168">
        <v>0</v>
      </c>
      <c r="R179" s="168">
        <f t="shared" si="12"/>
        <v>0</v>
      </c>
      <c r="S179" s="168">
        <v>0</v>
      </c>
      <c r="T179" s="169">
        <f t="shared" si="13"/>
        <v>0</v>
      </c>
      <c r="AR179" s="152" t="s">
        <v>271</v>
      </c>
      <c r="AT179" s="152" t="s">
        <v>353</v>
      </c>
      <c r="AU179" s="152" t="s">
        <v>82</v>
      </c>
      <c r="AY179" s="13" t="s">
        <v>317</v>
      </c>
      <c r="BE179" s="153">
        <f t="shared" si="14"/>
        <v>0</v>
      </c>
      <c r="BF179" s="153">
        <f t="shared" si="15"/>
        <v>0</v>
      </c>
      <c r="BG179" s="153">
        <f t="shared" si="16"/>
        <v>0</v>
      </c>
      <c r="BH179" s="153">
        <f t="shared" si="17"/>
        <v>0</v>
      </c>
      <c r="BI179" s="153">
        <f t="shared" si="18"/>
        <v>0</v>
      </c>
      <c r="BJ179" s="13" t="s">
        <v>87</v>
      </c>
      <c r="BK179" s="153">
        <f t="shared" si="19"/>
        <v>0</v>
      </c>
      <c r="BL179" s="13" t="s">
        <v>259</v>
      </c>
      <c r="BM179" s="152" t="s">
        <v>5238</v>
      </c>
    </row>
    <row r="180" spans="2:65" s="1" customFormat="1" ht="6.9" customHeight="1">
      <c r="B180" s="43"/>
      <c r="C180" s="44"/>
      <c r="D180" s="44"/>
      <c r="E180" s="44"/>
      <c r="F180" s="44"/>
      <c r="G180" s="44"/>
      <c r="H180" s="44"/>
      <c r="I180" s="44"/>
      <c r="J180" s="44"/>
      <c r="K180" s="44"/>
      <c r="L180" s="28"/>
    </row>
  </sheetData>
  <autoFilter ref="C126:K179" xr:uid="{00000000-0009-0000-0000-00001C000000}"/>
  <mergeCells count="15">
    <mergeCell ref="E113:H113"/>
    <mergeCell ref="E117:H117"/>
    <mergeCell ref="E115:H115"/>
    <mergeCell ref="E119:H119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2:BM175"/>
  <sheetViews>
    <sheetView showGridLines="0" topLeftCell="A119" workbookViewId="0">
      <selection activeCell="Y127" sqref="Y127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01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3" t="s">
        <v>195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" customHeight="1">
      <c r="B4" s="16"/>
      <c r="D4" s="17" t="s">
        <v>286</v>
      </c>
      <c r="L4" s="16"/>
      <c r="M4" s="92" t="s">
        <v>9</v>
      </c>
      <c r="AT4" s="13" t="s">
        <v>3</v>
      </c>
    </row>
    <row r="5" spans="2:46" ht="6.9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226" t="str">
        <f>'Rekapitulácia stavby'!K6</f>
        <v>Archeoskanzen Bojná</v>
      </c>
      <c r="F7" s="227"/>
      <c r="G7" s="227"/>
      <c r="H7" s="227"/>
      <c r="L7" s="16"/>
    </row>
    <row r="8" spans="2:46" ht="13.2">
      <c r="B8" s="16"/>
      <c r="D8" s="23" t="s">
        <v>287</v>
      </c>
      <c r="L8" s="16"/>
    </row>
    <row r="9" spans="2:46" ht="16.5" customHeight="1">
      <c r="B9" s="16"/>
      <c r="E9" s="226" t="s">
        <v>4177</v>
      </c>
      <c r="F9" s="183"/>
      <c r="G9" s="183"/>
      <c r="H9" s="183"/>
      <c r="L9" s="16"/>
    </row>
    <row r="10" spans="2:46" ht="12" customHeight="1">
      <c r="B10" s="16"/>
      <c r="D10" s="23" t="s">
        <v>289</v>
      </c>
      <c r="L10" s="16"/>
    </row>
    <row r="11" spans="2:46" s="1" customFormat="1" ht="16.5" customHeight="1">
      <c r="B11" s="28"/>
      <c r="E11" s="221" t="s">
        <v>4178</v>
      </c>
      <c r="F11" s="228"/>
      <c r="G11" s="228"/>
      <c r="H11" s="228"/>
      <c r="L11" s="28"/>
    </row>
    <row r="12" spans="2:46" s="1" customFormat="1" ht="12" customHeight="1">
      <c r="B12" s="28"/>
      <c r="D12" s="23" t="s">
        <v>291</v>
      </c>
      <c r="L12" s="28"/>
    </row>
    <row r="13" spans="2:46" s="1" customFormat="1" ht="16.5" customHeight="1">
      <c r="B13" s="28"/>
      <c r="E13" s="208" t="s">
        <v>5239</v>
      </c>
      <c r="F13" s="228"/>
      <c r="G13" s="228"/>
      <c r="H13" s="228"/>
      <c r="L13" s="28"/>
    </row>
    <row r="14" spans="2:46" s="1" customFormat="1" ht="10.199999999999999">
      <c r="B14" s="28"/>
      <c r="L14" s="28"/>
    </row>
    <row r="15" spans="2:46" s="1" customFormat="1" ht="12" customHeight="1">
      <c r="B15" s="28"/>
      <c r="D15" s="23" t="s">
        <v>17</v>
      </c>
      <c r="F15" s="21" t="s">
        <v>1</v>
      </c>
      <c r="I15" s="23" t="s">
        <v>18</v>
      </c>
      <c r="J15" s="21" t="s">
        <v>1</v>
      </c>
      <c r="L15" s="28"/>
    </row>
    <row r="16" spans="2:46" s="1" customFormat="1" ht="12" customHeight="1">
      <c r="B16" s="28"/>
      <c r="D16" s="23" t="s">
        <v>19</v>
      </c>
      <c r="F16" s="21" t="s">
        <v>20</v>
      </c>
      <c r="I16" s="23" t="s">
        <v>21</v>
      </c>
      <c r="J16" s="51" t="str">
        <f>'Rekapitulácia stavby'!AN8</f>
        <v>19. 6. 2024</v>
      </c>
      <c r="L16" s="28"/>
    </row>
    <row r="17" spans="2:12" s="1" customFormat="1" ht="10.8" customHeight="1">
      <c r="B17" s="28"/>
      <c r="L17" s="28"/>
    </row>
    <row r="18" spans="2:12" s="1" customFormat="1" ht="12" customHeight="1">
      <c r="B18" s="28"/>
      <c r="D18" s="23" t="s">
        <v>23</v>
      </c>
      <c r="I18" s="23" t="s">
        <v>24</v>
      </c>
      <c r="J18" s="21" t="s">
        <v>1</v>
      </c>
      <c r="L18" s="28"/>
    </row>
    <row r="19" spans="2:12" s="1" customFormat="1" ht="18" customHeight="1">
      <c r="B19" s="28"/>
      <c r="E19" s="21" t="s">
        <v>25</v>
      </c>
      <c r="I19" s="23" t="s">
        <v>26</v>
      </c>
      <c r="J19" s="21" t="s">
        <v>1</v>
      </c>
      <c r="L19" s="28"/>
    </row>
    <row r="20" spans="2:12" s="1" customFormat="1" ht="6.9" customHeight="1">
      <c r="B20" s="28"/>
      <c r="L20" s="28"/>
    </row>
    <row r="21" spans="2:12" s="1" customFormat="1" ht="12" customHeight="1">
      <c r="B21" s="28"/>
      <c r="D21" s="23" t="s">
        <v>27</v>
      </c>
      <c r="I21" s="23" t="s">
        <v>24</v>
      </c>
      <c r="J21" s="24" t="str">
        <f>'Rekapitulácia stavby'!AN13</f>
        <v>Vyplň údaj</v>
      </c>
      <c r="L21" s="28"/>
    </row>
    <row r="22" spans="2:12" s="1" customFormat="1" ht="18" customHeight="1">
      <c r="B22" s="28"/>
      <c r="E22" s="229" t="str">
        <f>'Rekapitulácia stavby'!E14</f>
        <v>Vyplň údaj</v>
      </c>
      <c r="F22" s="182"/>
      <c r="G22" s="182"/>
      <c r="H22" s="182"/>
      <c r="I22" s="23" t="s">
        <v>26</v>
      </c>
      <c r="J22" s="24" t="str">
        <f>'Rekapitulácia stavby'!AN14</f>
        <v>Vyplň údaj</v>
      </c>
      <c r="L22" s="28"/>
    </row>
    <row r="23" spans="2:12" s="1" customFormat="1" ht="6.9" customHeight="1">
      <c r="B23" s="28"/>
      <c r="L23" s="28"/>
    </row>
    <row r="24" spans="2:12" s="1" customFormat="1" ht="12" customHeight="1">
      <c r="B24" s="28"/>
      <c r="D24" s="23" t="s">
        <v>29</v>
      </c>
      <c r="I24" s="23" t="s">
        <v>24</v>
      </c>
      <c r="J24" s="21" t="s">
        <v>1</v>
      </c>
      <c r="L24" s="28"/>
    </row>
    <row r="25" spans="2:12" s="1" customFormat="1" ht="18" customHeight="1">
      <c r="B25" s="28"/>
      <c r="E25" s="21" t="s">
        <v>30</v>
      </c>
      <c r="I25" s="23" t="s">
        <v>26</v>
      </c>
      <c r="J25" s="21" t="s">
        <v>1</v>
      </c>
      <c r="L25" s="28"/>
    </row>
    <row r="26" spans="2:12" s="1" customFormat="1" ht="6.9" customHeight="1">
      <c r="B26" s="28"/>
      <c r="L26" s="28"/>
    </row>
    <row r="27" spans="2:12" s="1" customFormat="1" ht="12" customHeight="1">
      <c r="B27" s="28"/>
      <c r="D27" s="23" t="s">
        <v>32</v>
      </c>
      <c r="I27" s="23" t="s">
        <v>24</v>
      </c>
      <c r="J27" s="21" t="s">
        <v>1</v>
      </c>
      <c r="L27" s="28"/>
    </row>
    <row r="28" spans="2:12" s="1" customFormat="1" ht="18" customHeight="1">
      <c r="B28" s="28"/>
      <c r="E28" s="21" t="s">
        <v>30</v>
      </c>
      <c r="I28" s="23" t="s">
        <v>26</v>
      </c>
      <c r="J28" s="21" t="s">
        <v>1</v>
      </c>
      <c r="L28" s="28"/>
    </row>
    <row r="29" spans="2:12" s="1" customFormat="1" ht="6.9" customHeight="1">
      <c r="B29" s="28"/>
      <c r="L29" s="28"/>
    </row>
    <row r="30" spans="2:12" s="1" customFormat="1" ht="12" customHeight="1">
      <c r="B30" s="28"/>
      <c r="D30" s="23" t="s">
        <v>33</v>
      </c>
      <c r="L30" s="28"/>
    </row>
    <row r="31" spans="2:12" s="7" customFormat="1" ht="16.5" customHeight="1">
      <c r="B31" s="93"/>
      <c r="E31" s="187" t="s">
        <v>1</v>
      </c>
      <c r="F31" s="187"/>
      <c r="G31" s="187"/>
      <c r="H31" s="187"/>
      <c r="L31" s="93"/>
    </row>
    <row r="32" spans="2:12" s="1" customFormat="1" ht="6.9" customHeight="1">
      <c r="B32" s="28"/>
      <c r="L32" s="28"/>
    </row>
    <row r="33" spans="2:12" s="1" customFormat="1" ht="6.9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35" customHeight="1">
      <c r="B34" s="28"/>
      <c r="D34" s="94" t="s">
        <v>35</v>
      </c>
      <c r="J34" s="65">
        <f>ROUND(J130, 2)</f>
        <v>0</v>
      </c>
      <c r="L34" s="28"/>
    </row>
    <row r="35" spans="2:12" s="1" customFormat="1" ht="6.9" customHeight="1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4" customHeight="1">
      <c r="B36" s="28"/>
      <c r="F36" s="31" t="s">
        <v>37</v>
      </c>
      <c r="I36" s="31" t="s">
        <v>36</v>
      </c>
      <c r="J36" s="31" t="s">
        <v>38</v>
      </c>
      <c r="L36" s="28"/>
    </row>
    <row r="37" spans="2:12" s="1" customFormat="1" ht="14.4" customHeight="1">
      <c r="B37" s="28"/>
      <c r="D37" s="54" t="s">
        <v>39</v>
      </c>
      <c r="E37" s="33" t="s">
        <v>40</v>
      </c>
      <c r="F37" s="95">
        <f>ROUND((SUM(BE130:BE174)),  2)</f>
        <v>0</v>
      </c>
      <c r="G37" s="96"/>
      <c r="H37" s="96"/>
      <c r="I37" s="97">
        <v>0.2</v>
      </c>
      <c r="J37" s="95">
        <f>ROUND(((SUM(BE130:BE174))*I37),  2)</f>
        <v>0</v>
      </c>
      <c r="L37" s="28"/>
    </row>
    <row r="38" spans="2:12" s="1" customFormat="1" ht="14.4" customHeight="1">
      <c r="B38" s="28"/>
      <c r="E38" s="33" t="s">
        <v>41</v>
      </c>
      <c r="F38" s="95">
        <f>ROUND((SUM(BF130:BF174)),  2)</f>
        <v>0</v>
      </c>
      <c r="G38" s="96"/>
      <c r="H38" s="96"/>
      <c r="I38" s="97">
        <v>0.2</v>
      </c>
      <c r="J38" s="95">
        <f>ROUND(((SUM(BF130:BF174))*I38),  2)</f>
        <v>0</v>
      </c>
      <c r="L38" s="28"/>
    </row>
    <row r="39" spans="2:12" s="1" customFormat="1" ht="14.4" hidden="1" customHeight="1">
      <c r="B39" s="28"/>
      <c r="E39" s="23" t="s">
        <v>42</v>
      </c>
      <c r="F39" s="84">
        <f>ROUND((SUM(BG130:BG174)),  2)</f>
        <v>0</v>
      </c>
      <c r="I39" s="98">
        <v>0.2</v>
      </c>
      <c r="J39" s="84">
        <f>0</f>
        <v>0</v>
      </c>
      <c r="L39" s="28"/>
    </row>
    <row r="40" spans="2:12" s="1" customFormat="1" ht="14.4" hidden="1" customHeight="1">
      <c r="B40" s="28"/>
      <c r="E40" s="23" t="s">
        <v>43</v>
      </c>
      <c r="F40" s="84">
        <f>ROUND((SUM(BH130:BH174)),  2)</f>
        <v>0</v>
      </c>
      <c r="I40" s="98">
        <v>0.2</v>
      </c>
      <c r="J40" s="84">
        <f>0</f>
        <v>0</v>
      </c>
      <c r="L40" s="28"/>
    </row>
    <row r="41" spans="2:12" s="1" customFormat="1" ht="14.4" hidden="1" customHeight="1">
      <c r="B41" s="28"/>
      <c r="E41" s="33" t="s">
        <v>44</v>
      </c>
      <c r="F41" s="95">
        <f>ROUND((SUM(BI130:BI174)),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6.9" customHeight="1">
      <c r="B42" s="28"/>
      <c r="L42" s="28"/>
    </row>
    <row r="43" spans="2:12" s="1" customFormat="1" ht="25.35" customHeight="1">
      <c r="B43" s="28"/>
      <c r="C43" s="99"/>
      <c r="D43" s="100" t="s">
        <v>45</v>
      </c>
      <c r="E43" s="56"/>
      <c r="F43" s="56"/>
      <c r="G43" s="101" t="s">
        <v>46</v>
      </c>
      <c r="H43" s="102" t="s">
        <v>47</v>
      </c>
      <c r="I43" s="56"/>
      <c r="J43" s="103">
        <f>SUM(J34:J41)</f>
        <v>0</v>
      </c>
      <c r="K43" s="104"/>
      <c r="L43" s="28"/>
    </row>
    <row r="44" spans="2:12" s="1" customFormat="1" ht="14.4" customHeight="1">
      <c r="B44" s="28"/>
      <c r="L44" s="28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ht="10.199999999999999">
      <c r="B51" s="16"/>
      <c r="L51" s="16"/>
    </row>
    <row r="52" spans="2:12" ht="10.199999999999999">
      <c r="B52" s="16"/>
      <c r="L52" s="16"/>
    </row>
    <row r="53" spans="2:12" ht="10.199999999999999">
      <c r="B53" s="16"/>
      <c r="L53" s="16"/>
    </row>
    <row r="54" spans="2:12" ht="10.199999999999999">
      <c r="B54" s="16"/>
      <c r="L54" s="16"/>
    </row>
    <row r="55" spans="2:12" ht="10.199999999999999">
      <c r="B55" s="16"/>
      <c r="L55" s="16"/>
    </row>
    <row r="56" spans="2:12" ht="10.199999999999999">
      <c r="B56" s="16"/>
      <c r="L56" s="16"/>
    </row>
    <row r="57" spans="2:12" ht="10.199999999999999">
      <c r="B57" s="16"/>
      <c r="L57" s="16"/>
    </row>
    <row r="58" spans="2:12" ht="10.199999999999999">
      <c r="B58" s="16"/>
      <c r="L58" s="16"/>
    </row>
    <row r="59" spans="2:12" ht="10.199999999999999">
      <c r="B59" s="16"/>
      <c r="L59" s="16"/>
    </row>
    <row r="60" spans="2:12" ht="10.199999999999999">
      <c r="B60" s="16"/>
      <c r="L60" s="16"/>
    </row>
    <row r="61" spans="2:12" s="1" customFormat="1" ht="13.2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ht="10.199999999999999">
      <c r="B62" s="16"/>
      <c r="L62" s="16"/>
    </row>
    <row r="63" spans="2:12" ht="10.199999999999999">
      <c r="B63" s="16"/>
      <c r="L63" s="16"/>
    </row>
    <row r="64" spans="2:12" ht="10.199999999999999">
      <c r="B64" s="16"/>
      <c r="L64" s="16"/>
    </row>
    <row r="65" spans="2:12" s="1" customFormat="1" ht="13.2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ht="10.199999999999999">
      <c r="B66" s="16"/>
      <c r="L66" s="16"/>
    </row>
    <row r="67" spans="2:12" ht="10.199999999999999">
      <c r="B67" s="16"/>
      <c r="L67" s="16"/>
    </row>
    <row r="68" spans="2:12" ht="10.199999999999999">
      <c r="B68" s="16"/>
      <c r="L68" s="16"/>
    </row>
    <row r="69" spans="2:12" ht="10.199999999999999">
      <c r="B69" s="16"/>
      <c r="L69" s="16"/>
    </row>
    <row r="70" spans="2:12" ht="10.199999999999999">
      <c r="B70" s="16"/>
      <c r="L70" s="16"/>
    </row>
    <row r="71" spans="2:12" ht="10.199999999999999">
      <c r="B71" s="16"/>
      <c r="L71" s="16"/>
    </row>
    <row r="72" spans="2:12" ht="10.199999999999999">
      <c r="B72" s="16"/>
      <c r="L72" s="16"/>
    </row>
    <row r="73" spans="2:12" ht="10.199999999999999">
      <c r="B73" s="16"/>
      <c r="L73" s="16"/>
    </row>
    <row r="74" spans="2:12" ht="10.199999999999999">
      <c r="B74" s="16"/>
      <c r="L74" s="16"/>
    </row>
    <row r="75" spans="2:12" ht="10.199999999999999">
      <c r="B75" s="16"/>
      <c r="L75" s="16"/>
    </row>
    <row r="76" spans="2:12" s="1" customFormat="1" ht="13.2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" customHeight="1">
      <c r="B82" s="28"/>
      <c r="C82" s="17" t="s">
        <v>293</v>
      </c>
      <c r="L82" s="28"/>
    </row>
    <row r="83" spans="2:12" s="1" customFormat="1" ht="6.9" customHeight="1">
      <c r="B83" s="28"/>
      <c r="L83" s="28"/>
    </row>
    <row r="84" spans="2:12" s="1" customFormat="1" ht="12" customHeight="1">
      <c r="B84" s="28"/>
      <c r="C84" s="23" t="s">
        <v>15</v>
      </c>
      <c r="L84" s="28"/>
    </row>
    <row r="85" spans="2:12" s="1" customFormat="1" ht="16.5" customHeight="1">
      <c r="B85" s="28"/>
      <c r="E85" s="226" t="str">
        <f>E7</f>
        <v>Archeoskanzen Bojná</v>
      </c>
      <c r="F85" s="227"/>
      <c r="G85" s="227"/>
      <c r="H85" s="227"/>
      <c r="L85" s="28"/>
    </row>
    <row r="86" spans="2:12" ht="12" customHeight="1">
      <c r="B86" s="16"/>
      <c r="C86" s="23" t="s">
        <v>287</v>
      </c>
      <c r="L86" s="16"/>
    </row>
    <row r="87" spans="2:12" ht="16.5" customHeight="1">
      <c r="B87" s="16"/>
      <c r="E87" s="226" t="s">
        <v>4177</v>
      </c>
      <c r="F87" s="183"/>
      <c r="G87" s="183"/>
      <c r="H87" s="183"/>
      <c r="L87" s="16"/>
    </row>
    <row r="88" spans="2:12" ht="12" customHeight="1">
      <c r="B88" s="16"/>
      <c r="C88" s="23" t="s">
        <v>289</v>
      </c>
      <c r="L88" s="16"/>
    </row>
    <row r="89" spans="2:12" s="1" customFormat="1" ht="16.5" customHeight="1">
      <c r="B89" s="28"/>
      <c r="E89" s="221" t="s">
        <v>4178</v>
      </c>
      <c r="F89" s="228"/>
      <c r="G89" s="228"/>
      <c r="H89" s="228"/>
      <c r="L89" s="28"/>
    </row>
    <row r="90" spans="2:12" s="1" customFormat="1" ht="12" customHeight="1">
      <c r="B90" s="28"/>
      <c r="C90" s="23" t="s">
        <v>291</v>
      </c>
      <c r="L90" s="28"/>
    </row>
    <row r="91" spans="2:12" s="1" customFormat="1" ht="16.5" customHeight="1">
      <c r="B91" s="28"/>
      <c r="E91" s="208" t="str">
        <f>E13</f>
        <v>SO-5.1.1_ZTI - Zdravotechnická inštalácia</v>
      </c>
      <c r="F91" s="228"/>
      <c r="G91" s="228"/>
      <c r="H91" s="228"/>
      <c r="L91" s="28"/>
    </row>
    <row r="92" spans="2:12" s="1" customFormat="1" ht="6.9" customHeight="1">
      <c r="B92" s="28"/>
      <c r="L92" s="28"/>
    </row>
    <row r="93" spans="2:12" s="1" customFormat="1" ht="12" customHeight="1">
      <c r="B93" s="28"/>
      <c r="C93" s="23" t="s">
        <v>19</v>
      </c>
      <c r="F93" s="21" t="str">
        <f>F16</f>
        <v>okrajová časť obce Bojná</v>
      </c>
      <c r="I93" s="23" t="s">
        <v>21</v>
      </c>
      <c r="J93" s="51" t="str">
        <f>IF(J16="","",J16)</f>
        <v>19. 6. 2024</v>
      </c>
      <c r="L93" s="28"/>
    </row>
    <row r="94" spans="2:12" s="1" customFormat="1" ht="6.9" customHeight="1">
      <c r="B94" s="28"/>
      <c r="L94" s="28"/>
    </row>
    <row r="95" spans="2:12" s="1" customFormat="1" ht="40.049999999999997" customHeight="1">
      <c r="B95" s="28"/>
      <c r="C95" s="23" t="s">
        <v>23</v>
      </c>
      <c r="F95" s="21" t="str">
        <f>E19</f>
        <v>Obec Bojná, 201 Bojná, 956 01 Bojná</v>
      </c>
      <c r="I95" s="23" t="s">
        <v>29</v>
      </c>
      <c r="J95" s="26" t="str">
        <f>E25</f>
        <v>Projekt design s.r.o., Brezová 89/1B, Tovarníky</v>
      </c>
      <c r="L95" s="28"/>
    </row>
    <row r="96" spans="2:12" s="1" customFormat="1" ht="40.049999999999997" customHeight="1">
      <c r="B96" s="28"/>
      <c r="C96" s="23" t="s">
        <v>27</v>
      </c>
      <c r="F96" s="21" t="str">
        <f>IF(E22="","",E22)</f>
        <v>Vyplň údaj</v>
      </c>
      <c r="I96" s="23" t="s">
        <v>32</v>
      </c>
      <c r="J96" s="26" t="str">
        <f>E28</f>
        <v>Projekt design s.r.o., Brezová 89/1B, Tovarníky</v>
      </c>
      <c r="L96" s="28"/>
    </row>
    <row r="97" spans="2:47" s="1" customFormat="1" ht="10.35" customHeight="1">
      <c r="B97" s="28"/>
      <c r="L97" s="28"/>
    </row>
    <row r="98" spans="2:47" s="1" customFormat="1" ht="29.25" customHeight="1">
      <c r="B98" s="28"/>
      <c r="C98" s="107" t="s">
        <v>294</v>
      </c>
      <c r="D98" s="99"/>
      <c r="E98" s="99"/>
      <c r="F98" s="99"/>
      <c r="G98" s="99"/>
      <c r="H98" s="99"/>
      <c r="I98" s="99"/>
      <c r="J98" s="108" t="s">
        <v>295</v>
      </c>
      <c r="K98" s="99"/>
      <c r="L98" s="28"/>
    </row>
    <row r="99" spans="2:47" s="1" customFormat="1" ht="10.35" customHeight="1">
      <c r="B99" s="28"/>
      <c r="L99" s="28"/>
    </row>
    <row r="100" spans="2:47" s="1" customFormat="1" ht="22.8" customHeight="1">
      <c r="B100" s="28"/>
      <c r="C100" s="109" t="s">
        <v>296</v>
      </c>
      <c r="J100" s="65">
        <f>J130</f>
        <v>0</v>
      </c>
      <c r="L100" s="28"/>
      <c r="AU100" s="13" t="s">
        <v>297</v>
      </c>
    </row>
    <row r="101" spans="2:47" s="8" customFormat="1" ht="24.9" customHeight="1">
      <c r="B101" s="110"/>
      <c r="D101" s="111" t="s">
        <v>298</v>
      </c>
      <c r="E101" s="112"/>
      <c r="F101" s="112"/>
      <c r="G101" s="112"/>
      <c r="H101" s="112"/>
      <c r="I101" s="112"/>
      <c r="J101" s="113">
        <f>J131</f>
        <v>0</v>
      </c>
      <c r="L101" s="110"/>
    </row>
    <row r="102" spans="2:47" s="9" customFormat="1" ht="19.95" customHeight="1">
      <c r="B102" s="114"/>
      <c r="D102" s="115" t="s">
        <v>2315</v>
      </c>
      <c r="E102" s="116"/>
      <c r="F102" s="116"/>
      <c r="G102" s="116"/>
      <c r="H102" s="116"/>
      <c r="I102" s="116"/>
      <c r="J102" s="117">
        <f>J132</f>
        <v>0</v>
      </c>
      <c r="L102" s="114"/>
    </row>
    <row r="103" spans="2:47" s="9" customFormat="1" ht="19.95" customHeight="1">
      <c r="B103" s="114"/>
      <c r="D103" s="115" t="s">
        <v>2636</v>
      </c>
      <c r="E103" s="116"/>
      <c r="F103" s="116"/>
      <c r="G103" s="116"/>
      <c r="H103" s="116"/>
      <c r="I103" s="116"/>
      <c r="J103" s="117">
        <f>J150</f>
        <v>0</v>
      </c>
      <c r="L103" s="114"/>
    </row>
    <row r="104" spans="2:47" s="8" customFormat="1" ht="24.9" customHeight="1">
      <c r="B104" s="110"/>
      <c r="D104" s="111" t="s">
        <v>2316</v>
      </c>
      <c r="E104" s="112"/>
      <c r="F104" s="112"/>
      <c r="G104" s="112"/>
      <c r="H104" s="112"/>
      <c r="I104" s="112"/>
      <c r="J104" s="113">
        <f>J152</f>
        <v>0</v>
      </c>
      <c r="L104" s="110"/>
    </row>
    <row r="105" spans="2:47" s="9" customFormat="1" ht="19.95" customHeight="1">
      <c r="B105" s="114"/>
      <c r="D105" s="115" t="s">
        <v>2318</v>
      </c>
      <c r="E105" s="116"/>
      <c r="F105" s="116"/>
      <c r="G105" s="116"/>
      <c r="H105" s="116"/>
      <c r="I105" s="116"/>
      <c r="J105" s="117">
        <f>J153</f>
        <v>0</v>
      </c>
      <c r="L105" s="114"/>
    </row>
    <row r="106" spans="2:47" s="9" customFormat="1" ht="19.95" customHeight="1">
      <c r="B106" s="114"/>
      <c r="D106" s="115" t="s">
        <v>2319</v>
      </c>
      <c r="E106" s="116"/>
      <c r="F106" s="116"/>
      <c r="G106" s="116"/>
      <c r="H106" s="116"/>
      <c r="I106" s="116"/>
      <c r="J106" s="117">
        <f>J159</f>
        <v>0</v>
      </c>
      <c r="L106" s="114"/>
    </row>
    <row r="107" spans="2:47" s="1" customFormat="1" ht="21.75" customHeight="1">
      <c r="B107" s="28"/>
      <c r="L107" s="28"/>
    </row>
    <row r="108" spans="2:47" s="1" customFormat="1" ht="6.9" customHeight="1"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28"/>
    </row>
    <row r="112" spans="2:47" s="1" customFormat="1" ht="6.9" customHeight="1">
      <c r="B112" s="45"/>
      <c r="C112" s="46"/>
      <c r="D112" s="46"/>
      <c r="E112" s="46"/>
      <c r="F112" s="46"/>
      <c r="G112" s="46"/>
      <c r="H112" s="46"/>
      <c r="I112" s="46"/>
      <c r="J112" s="46"/>
      <c r="K112" s="46"/>
      <c r="L112" s="28"/>
    </row>
    <row r="113" spans="2:12" s="1" customFormat="1" ht="24.9" customHeight="1">
      <c r="B113" s="28"/>
      <c r="C113" s="17" t="s">
        <v>303</v>
      </c>
      <c r="L113" s="28"/>
    </row>
    <row r="114" spans="2:12" s="1" customFormat="1" ht="6.9" customHeight="1">
      <c r="B114" s="28"/>
      <c r="L114" s="28"/>
    </row>
    <row r="115" spans="2:12" s="1" customFormat="1" ht="12" customHeight="1">
      <c r="B115" s="28"/>
      <c r="C115" s="23" t="s">
        <v>15</v>
      </c>
      <c r="L115" s="28"/>
    </row>
    <row r="116" spans="2:12" s="1" customFormat="1" ht="16.5" customHeight="1">
      <c r="B116" s="28"/>
      <c r="E116" s="226" t="str">
        <f>E7</f>
        <v>Archeoskanzen Bojná</v>
      </c>
      <c r="F116" s="227"/>
      <c r="G116" s="227"/>
      <c r="H116" s="227"/>
      <c r="L116" s="28"/>
    </row>
    <row r="117" spans="2:12" ht="12" customHeight="1">
      <c r="B117" s="16"/>
      <c r="C117" s="23" t="s">
        <v>287</v>
      </c>
      <c r="L117" s="16"/>
    </row>
    <row r="118" spans="2:12" ht="16.5" customHeight="1">
      <c r="B118" s="16"/>
      <c r="E118" s="226" t="s">
        <v>4177</v>
      </c>
      <c r="F118" s="183"/>
      <c r="G118" s="183"/>
      <c r="H118" s="183"/>
      <c r="L118" s="16"/>
    </row>
    <row r="119" spans="2:12" ht="12" customHeight="1">
      <c r="B119" s="16"/>
      <c r="C119" s="23" t="s">
        <v>289</v>
      </c>
      <c r="L119" s="16"/>
    </row>
    <row r="120" spans="2:12" s="1" customFormat="1" ht="16.5" customHeight="1">
      <c r="B120" s="28"/>
      <c r="E120" s="221" t="s">
        <v>4178</v>
      </c>
      <c r="F120" s="228"/>
      <c r="G120" s="228"/>
      <c r="H120" s="228"/>
      <c r="L120" s="28"/>
    </row>
    <row r="121" spans="2:12" s="1" customFormat="1" ht="12" customHeight="1">
      <c r="B121" s="28"/>
      <c r="C121" s="23" t="s">
        <v>291</v>
      </c>
      <c r="L121" s="28"/>
    </row>
    <row r="122" spans="2:12" s="1" customFormat="1" ht="16.5" customHeight="1">
      <c r="B122" s="28"/>
      <c r="E122" s="208" t="str">
        <f>E13</f>
        <v>SO-5.1.1_ZTI - Zdravotechnická inštalácia</v>
      </c>
      <c r="F122" s="228"/>
      <c r="G122" s="228"/>
      <c r="H122" s="228"/>
      <c r="L122" s="28"/>
    </row>
    <row r="123" spans="2:12" s="1" customFormat="1" ht="6.9" customHeight="1">
      <c r="B123" s="28"/>
      <c r="L123" s="28"/>
    </row>
    <row r="124" spans="2:12" s="1" customFormat="1" ht="12" customHeight="1">
      <c r="B124" s="28"/>
      <c r="C124" s="23" t="s">
        <v>19</v>
      </c>
      <c r="F124" s="21" t="str">
        <f>F16</f>
        <v>okrajová časť obce Bojná</v>
      </c>
      <c r="I124" s="23" t="s">
        <v>21</v>
      </c>
      <c r="J124" s="51" t="str">
        <f>IF(J16="","",J16)</f>
        <v>19. 6. 2024</v>
      </c>
      <c r="L124" s="28"/>
    </row>
    <row r="125" spans="2:12" s="1" customFormat="1" ht="6.9" customHeight="1">
      <c r="B125" s="28"/>
      <c r="L125" s="28"/>
    </row>
    <row r="126" spans="2:12" s="1" customFormat="1" ht="40.049999999999997" customHeight="1">
      <c r="B126" s="28"/>
      <c r="C126" s="23" t="s">
        <v>23</v>
      </c>
      <c r="F126" s="21" t="str">
        <f>E19</f>
        <v>Obec Bojná, 201 Bojná, 956 01 Bojná</v>
      </c>
      <c r="I126" s="23" t="s">
        <v>29</v>
      </c>
      <c r="J126" s="26" t="str">
        <f>E25</f>
        <v>Projekt design s.r.o., Brezová 89/1B, Tovarníky</v>
      </c>
      <c r="L126" s="28"/>
    </row>
    <row r="127" spans="2:12" s="1" customFormat="1" ht="40.049999999999997" customHeight="1">
      <c r="B127" s="28"/>
      <c r="C127" s="23" t="s">
        <v>27</v>
      </c>
      <c r="F127" s="21" t="str">
        <f>IF(E22="","",E22)</f>
        <v>Vyplň údaj</v>
      </c>
      <c r="I127" s="23" t="s">
        <v>32</v>
      </c>
      <c r="J127" s="26" t="str">
        <f>E28</f>
        <v>Projekt design s.r.o., Brezová 89/1B, Tovarníky</v>
      </c>
      <c r="L127" s="28"/>
    </row>
    <row r="128" spans="2:12" s="1" customFormat="1" ht="10.35" customHeight="1">
      <c r="B128" s="28"/>
      <c r="L128" s="28"/>
    </row>
    <row r="129" spans="2:65" s="10" customFormat="1" ht="29.25" customHeight="1">
      <c r="B129" s="118"/>
      <c r="C129" s="119" t="s">
        <v>304</v>
      </c>
      <c r="D129" s="120" t="s">
        <v>60</v>
      </c>
      <c r="E129" s="120" t="s">
        <v>56</v>
      </c>
      <c r="F129" s="120" t="s">
        <v>7531</v>
      </c>
      <c r="G129" s="120" t="s">
        <v>305</v>
      </c>
      <c r="H129" s="120" t="s">
        <v>306</v>
      </c>
      <c r="I129" s="120" t="s">
        <v>307</v>
      </c>
      <c r="J129" s="121" t="s">
        <v>295</v>
      </c>
      <c r="K129" s="122" t="s">
        <v>308</v>
      </c>
      <c r="L129" s="118"/>
      <c r="M129" s="58" t="s">
        <v>1</v>
      </c>
      <c r="N129" s="59" t="s">
        <v>39</v>
      </c>
      <c r="O129" s="59" t="s">
        <v>309</v>
      </c>
      <c r="P129" s="59" t="s">
        <v>310</v>
      </c>
      <c r="Q129" s="59" t="s">
        <v>311</v>
      </c>
      <c r="R129" s="59" t="s">
        <v>312</v>
      </c>
      <c r="S129" s="59" t="s">
        <v>313</v>
      </c>
      <c r="T129" s="60" t="s">
        <v>314</v>
      </c>
    </row>
    <row r="130" spans="2:65" s="1" customFormat="1" ht="22.8" customHeight="1">
      <c r="B130" s="28"/>
      <c r="C130" s="63" t="s">
        <v>296</v>
      </c>
      <c r="J130" s="123">
        <f>BK130</f>
        <v>0</v>
      </c>
      <c r="L130" s="28"/>
      <c r="M130" s="61"/>
      <c r="N130" s="52"/>
      <c r="O130" s="52"/>
      <c r="P130" s="124">
        <f>P131+P152</f>
        <v>0</v>
      </c>
      <c r="Q130" s="52"/>
      <c r="R130" s="124">
        <f>R131+R152</f>
        <v>7.7337971899999997E-2</v>
      </c>
      <c r="S130" s="52"/>
      <c r="T130" s="125">
        <f>T131+T152</f>
        <v>0</v>
      </c>
      <c r="AT130" s="13" t="s">
        <v>74</v>
      </c>
      <c r="AU130" s="13" t="s">
        <v>297</v>
      </c>
      <c r="BK130" s="126">
        <f>BK131+BK152</f>
        <v>0</v>
      </c>
    </row>
    <row r="131" spans="2:65" s="11" customFormat="1" ht="25.95" customHeight="1">
      <c r="B131" s="127"/>
      <c r="D131" s="128" t="s">
        <v>74</v>
      </c>
      <c r="E131" s="129" t="s">
        <v>315</v>
      </c>
      <c r="F131" s="129" t="s">
        <v>316</v>
      </c>
      <c r="I131" s="130"/>
      <c r="J131" s="131">
        <f>BK131</f>
        <v>0</v>
      </c>
      <c r="L131" s="127"/>
      <c r="M131" s="132"/>
      <c r="P131" s="133">
        <f>P132+P150</f>
        <v>0</v>
      </c>
      <c r="R131" s="133">
        <f>R132+R150</f>
        <v>2.1192803999999996E-2</v>
      </c>
      <c r="T131" s="134">
        <f>T132+T150</f>
        <v>0</v>
      </c>
      <c r="AR131" s="128" t="s">
        <v>82</v>
      </c>
      <c r="AT131" s="135" t="s">
        <v>74</v>
      </c>
      <c r="AU131" s="135" t="s">
        <v>75</v>
      </c>
      <c r="AY131" s="128" t="s">
        <v>317</v>
      </c>
      <c r="BK131" s="136">
        <f>BK132+BK150</f>
        <v>0</v>
      </c>
    </row>
    <row r="132" spans="2:65" s="11" customFormat="1" ht="22.8" customHeight="1">
      <c r="B132" s="127"/>
      <c r="D132" s="128" t="s">
        <v>74</v>
      </c>
      <c r="E132" s="137" t="s">
        <v>271</v>
      </c>
      <c r="F132" s="137" t="s">
        <v>2321</v>
      </c>
      <c r="I132" s="130"/>
      <c r="J132" s="138">
        <f>BK132</f>
        <v>0</v>
      </c>
      <c r="L132" s="127"/>
      <c r="M132" s="132"/>
      <c r="P132" s="133">
        <f>SUM(P133:P149)</f>
        <v>0</v>
      </c>
      <c r="R132" s="133">
        <f>SUM(R133:R149)</f>
        <v>2.1192803999999996E-2</v>
      </c>
      <c r="T132" s="134">
        <f>SUM(T133:T149)</f>
        <v>0</v>
      </c>
      <c r="AR132" s="128" t="s">
        <v>82</v>
      </c>
      <c r="AT132" s="135" t="s">
        <v>74</v>
      </c>
      <c r="AU132" s="135" t="s">
        <v>82</v>
      </c>
      <c r="AY132" s="128" t="s">
        <v>317</v>
      </c>
      <c r="BK132" s="136">
        <f>SUM(BK133:BK149)</f>
        <v>0</v>
      </c>
    </row>
    <row r="133" spans="2:65" s="1" customFormat="1" ht="33" customHeight="1">
      <c r="B133" s="139"/>
      <c r="C133" s="140" t="s">
        <v>82</v>
      </c>
      <c r="D133" s="140" t="s">
        <v>319</v>
      </c>
      <c r="E133" s="141" t="s">
        <v>2322</v>
      </c>
      <c r="F133" s="142" t="s">
        <v>2323</v>
      </c>
      <c r="G133" s="143" t="s">
        <v>452</v>
      </c>
      <c r="H133" s="144">
        <v>6.8780000000000001</v>
      </c>
      <c r="I133" s="145"/>
      <c r="J133" s="146">
        <f>ROUND(I133*H133,2)</f>
        <v>0</v>
      </c>
      <c r="K133" s="147"/>
      <c r="L133" s="28"/>
      <c r="M133" s="148" t="s">
        <v>1</v>
      </c>
      <c r="N133" s="149" t="s">
        <v>41</v>
      </c>
      <c r="P133" s="150">
        <f>O133*H133</f>
        <v>0</v>
      </c>
      <c r="Q133" s="150">
        <v>0</v>
      </c>
      <c r="R133" s="150">
        <f>Q133*H133</f>
        <v>0</v>
      </c>
      <c r="S133" s="150">
        <v>0</v>
      </c>
      <c r="T133" s="151">
        <f>S133*H133</f>
        <v>0</v>
      </c>
      <c r="AR133" s="152" t="s">
        <v>259</v>
      </c>
      <c r="AT133" s="152" t="s">
        <v>319</v>
      </c>
      <c r="AU133" s="152" t="s">
        <v>87</v>
      </c>
      <c r="AY133" s="13" t="s">
        <v>317</v>
      </c>
      <c r="BE133" s="153">
        <f>IF(N133="základná",J133,0)</f>
        <v>0</v>
      </c>
      <c r="BF133" s="153">
        <f>IF(N133="znížená",J133,0)</f>
        <v>0</v>
      </c>
      <c r="BG133" s="153">
        <f>IF(N133="zákl. prenesená",J133,0)</f>
        <v>0</v>
      </c>
      <c r="BH133" s="153">
        <f>IF(N133="zníž. prenesená",J133,0)</f>
        <v>0</v>
      </c>
      <c r="BI133" s="153">
        <f>IF(N133="nulová",J133,0)</f>
        <v>0</v>
      </c>
      <c r="BJ133" s="13" t="s">
        <v>87</v>
      </c>
      <c r="BK133" s="153">
        <f>ROUND(I133*H133,2)</f>
        <v>0</v>
      </c>
      <c r="BL133" s="13" t="s">
        <v>259</v>
      </c>
      <c r="BM133" s="152" t="s">
        <v>5240</v>
      </c>
    </row>
    <row r="134" spans="2:65" s="1" customFormat="1" ht="33" customHeight="1">
      <c r="B134" s="139"/>
      <c r="C134" s="154" t="s">
        <v>87</v>
      </c>
      <c r="D134" s="154" t="s">
        <v>353</v>
      </c>
      <c r="E134" s="155" t="s">
        <v>2325</v>
      </c>
      <c r="F134" s="156" t="s">
        <v>2326</v>
      </c>
      <c r="G134" s="157" t="s">
        <v>452</v>
      </c>
      <c r="H134" s="158">
        <v>6.8780000000000001</v>
      </c>
      <c r="I134" s="159"/>
      <c r="J134" s="160">
        <f>ROUND(I134*H134,2)</f>
        <v>0</v>
      </c>
      <c r="K134" s="161"/>
      <c r="L134" s="162"/>
      <c r="M134" s="163" t="s">
        <v>1</v>
      </c>
      <c r="N134" s="164" t="s">
        <v>41</v>
      </c>
      <c r="P134" s="150">
        <f>O134*H134</f>
        <v>0</v>
      </c>
      <c r="Q134" s="150">
        <v>2.7E-4</v>
      </c>
      <c r="R134" s="150">
        <f>Q134*H134</f>
        <v>1.85706E-3</v>
      </c>
      <c r="S134" s="150">
        <v>0</v>
      </c>
      <c r="T134" s="151">
        <f>S134*H134</f>
        <v>0</v>
      </c>
      <c r="AR134" s="152" t="s">
        <v>271</v>
      </c>
      <c r="AT134" s="152" t="s">
        <v>353</v>
      </c>
      <c r="AU134" s="152" t="s">
        <v>87</v>
      </c>
      <c r="AY134" s="13" t="s">
        <v>317</v>
      </c>
      <c r="BE134" s="153">
        <f>IF(N134="základná",J134,0)</f>
        <v>0</v>
      </c>
      <c r="BF134" s="153">
        <f>IF(N134="znížená",J134,0)</f>
        <v>0</v>
      </c>
      <c r="BG134" s="153">
        <f>IF(N134="zákl. prenesená",J134,0)</f>
        <v>0</v>
      </c>
      <c r="BH134" s="153">
        <f>IF(N134="zníž. prenesená",J134,0)</f>
        <v>0</v>
      </c>
      <c r="BI134" s="153">
        <f>IF(N134="nulová",J134,0)</f>
        <v>0</v>
      </c>
      <c r="BJ134" s="13" t="s">
        <v>87</v>
      </c>
      <c r="BK134" s="153">
        <f>ROUND(I134*H134,2)</f>
        <v>0</v>
      </c>
      <c r="BL134" s="13" t="s">
        <v>259</v>
      </c>
      <c r="BM134" s="152" t="s">
        <v>5241</v>
      </c>
    </row>
    <row r="135" spans="2:65" s="1" customFormat="1" ht="24.15" customHeight="1">
      <c r="B135" s="139"/>
      <c r="C135" s="140" t="s">
        <v>92</v>
      </c>
      <c r="D135" s="140" t="s">
        <v>319</v>
      </c>
      <c r="E135" s="141" t="s">
        <v>2328</v>
      </c>
      <c r="F135" s="142" t="s">
        <v>2329</v>
      </c>
      <c r="G135" s="143" t="s">
        <v>452</v>
      </c>
      <c r="H135" s="144">
        <v>10.868</v>
      </c>
      <c r="I135" s="145"/>
      <c r="J135" s="146">
        <f>ROUND(I135*H135,2)</f>
        <v>0</v>
      </c>
      <c r="K135" s="147"/>
      <c r="L135" s="28"/>
      <c r="M135" s="148" t="s">
        <v>1</v>
      </c>
      <c r="N135" s="149" t="s">
        <v>41</v>
      </c>
      <c r="P135" s="150">
        <f>O135*H135</f>
        <v>0</v>
      </c>
      <c r="Q135" s="150">
        <v>7.9999999999999996E-6</v>
      </c>
      <c r="R135" s="150">
        <f>Q135*H135</f>
        <v>8.6944E-5</v>
      </c>
      <c r="S135" s="150">
        <v>0</v>
      </c>
      <c r="T135" s="151">
        <f>S135*H135</f>
        <v>0</v>
      </c>
      <c r="AR135" s="152" t="s">
        <v>259</v>
      </c>
      <c r="AT135" s="152" t="s">
        <v>319</v>
      </c>
      <c r="AU135" s="152" t="s">
        <v>87</v>
      </c>
      <c r="AY135" s="13" t="s">
        <v>317</v>
      </c>
      <c r="BE135" s="153">
        <f>IF(N135="základná",J135,0)</f>
        <v>0</v>
      </c>
      <c r="BF135" s="153">
        <f>IF(N135="znížená",J135,0)</f>
        <v>0</v>
      </c>
      <c r="BG135" s="153">
        <f>IF(N135="zákl. prenesená",J135,0)</f>
        <v>0</v>
      </c>
      <c r="BH135" s="153">
        <f>IF(N135="zníž. prenesená",J135,0)</f>
        <v>0</v>
      </c>
      <c r="BI135" s="153">
        <f>IF(N135="nulová",J135,0)</f>
        <v>0</v>
      </c>
      <c r="BJ135" s="13" t="s">
        <v>87</v>
      </c>
      <c r="BK135" s="153">
        <f>ROUND(I135*H135,2)</f>
        <v>0</v>
      </c>
      <c r="BL135" s="13" t="s">
        <v>259</v>
      </c>
      <c r="BM135" s="152" t="s">
        <v>5242</v>
      </c>
    </row>
    <row r="136" spans="2:65" s="1" customFormat="1" ht="33" customHeight="1">
      <c r="B136" s="139"/>
      <c r="C136" s="154" t="s">
        <v>259</v>
      </c>
      <c r="D136" s="154" t="s">
        <v>353</v>
      </c>
      <c r="E136" s="155" t="s">
        <v>2331</v>
      </c>
      <c r="F136" s="156" t="s">
        <v>2332</v>
      </c>
      <c r="G136" s="157" t="s">
        <v>433</v>
      </c>
      <c r="H136" s="158">
        <v>10.868</v>
      </c>
      <c r="I136" s="159"/>
      <c r="J136" s="160">
        <f>ROUND(I136*H136,2)</f>
        <v>0</v>
      </c>
      <c r="K136" s="161"/>
      <c r="L136" s="162"/>
      <c r="M136" s="163" t="s">
        <v>1</v>
      </c>
      <c r="N136" s="164" t="s">
        <v>41</v>
      </c>
      <c r="P136" s="150">
        <f>O136*H136</f>
        <v>0</v>
      </c>
      <c r="Q136" s="150">
        <v>1.2999999999999999E-3</v>
      </c>
      <c r="R136" s="150">
        <f>Q136*H136</f>
        <v>1.4128399999999999E-2</v>
      </c>
      <c r="S136" s="150">
        <v>0</v>
      </c>
      <c r="T136" s="151">
        <f>S136*H136</f>
        <v>0</v>
      </c>
      <c r="AR136" s="152" t="s">
        <v>271</v>
      </c>
      <c r="AT136" s="152" t="s">
        <v>353</v>
      </c>
      <c r="AU136" s="152" t="s">
        <v>87</v>
      </c>
      <c r="AY136" s="13" t="s">
        <v>317</v>
      </c>
      <c r="BE136" s="153">
        <f>IF(N136="základná",J136,0)</f>
        <v>0</v>
      </c>
      <c r="BF136" s="153">
        <f>IF(N136="znížená",J136,0)</f>
        <v>0</v>
      </c>
      <c r="BG136" s="153">
        <f>IF(N136="zákl. prenesená",J136,0)</f>
        <v>0</v>
      </c>
      <c r="BH136" s="153">
        <f>IF(N136="zníž. prenesená",J136,0)</f>
        <v>0</v>
      </c>
      <c r="BI136" s="153">
        <f>IF(N136="nulová",J136,0)</f>
        <v>0</v>
      </c>
      <c r="BJ136" s="13" t="s">
        <v>87</v>
      </c>
      <c r="BK136" s="153">
        <f>ROUND(I136*H136,2)</f>
        <v>0</v>
      </c>
      <c r="BL136" s="13" t="s">
        <v>259</v>
      </c>
      <c r="BM136" s="152" t="s">
        <v>5243</v>
      </c>
    </row>
    <row r="137" spans="2:65" s="1" customFormat="1" ht="28.8">
      <c r="B137" s="28"/>
      <c r="D137" s="170" t="s">
        <v>484</v>
      </c>
      <c r="F137" s="171" t="s">
        <v>2334</v>
      </c>
      <c r="I137" s="172"/>
      <c r="L137" s="28"/>
      <c r="M137" s="173"/>
      <c r="T137" s="55"/>
      <c r="AT137" s="13" t="s">
        <v>484</v>
      </c>
      <c r="AU137" s="13" t="s">
        <v>87</v>
      </c>
    </row>
    <row r="138" spans="2:65" s="1" customFormat="1" ht="24.15" customHeight="1">
      <c r="B138" s="139"/>
      <c r="C138" s="140" t="s">
        <v>262</v>
      </c>
      <c r="D138" s="140" t="s">
        <v>319</v>
      </c>
      <c r="E138" s="141" t="s">
        <v>2335</v>
      </c>
      <c r="F138" s="142" t="s">
        <v>2336</v>
      </c>
      <c r="G138" s="143" t="s">
        <v>452</v>
      </c>
      <c r="H138" s="144">
        <v>1.05</v>
      </c>
      <c r="I138" s="145"/>
      <c r="J138" s="146">
        <f>ROUND(I138*H138,2)</f>
        <v>0</v>
      </c>
      <c r="K138" s="147"/>
      <c r="L138" s="28"/>
      <c r="M138" s="148" t="s">
        <v>1</v>
      </c>
      <c r="N138" s="149" t="s">
        <v>41</v>
      </c>
      <c r="P138" s="150">
        <f>O138*H138</f>
        <v>0</v>
      </c>
      <c r="Q138" s="150">
        <v>7.9999999999999996E-6</v>
      </c>
      <c r="R138" s="150">
        <f>Q138*H138</f>
        <v>8.3999999999999992E-6</v>
      </c>
      <c r="S138" s="150">
        <v>0</v>
      </c>
      <c r="T138" s="151">
        <f>S138*H138</f>
        <v>0</v>
      </c>
      <c r="AR138" s="152" t="s">
        <v>259</v>
      </c>
      <c r="AT138" s="152" t="s">
        <v>319</v>
      </c>
      <c r="AU138" s="152" t="s">
        <v>87</v>
      </c>
      <c r="AY138" s="13" t="s">
        <v>317</v>
      </c>
      <c r="BE138" s="153">
        <f>IF(N138="základná",J138,0)</f>
        <v>0</v>
      </c>
      <c r="BF138" s="153">
        <f>IF(N138="znížená",J138,0)</f>
        <v>0</v>
      </c>
      <c r="BG138" s="153">
        <f>IF(N138="zákl. prenesená",J138,0)</f>
        <v>0</v>
      </c>
      <c r="BH138" s="153">
        <f>IF(N138="zníž. prenesená",J138,0)</f>
        <v>0</v>
      </c>
      <c r="BI138" s="153">
        <f>IF(N138="nulová",J138,0)</f>
        <v>0</v>
      </c>
      <c r="BJ138" s="13" t="s">
        <v>87</v>
      </c>
      <c r="BK138" s="153">
        <f>ROUND(I138*H138,2)</f>
        <v>0</v>
      </c>
      <c r="BL138" s="13" t="s">
        <v>259</v>
      </c>
      <c r="BM138" s="152" t="s">
        <v>5244</v>
      </c>
    </row>
    <row r="139" spans="2:65" s="1" customFormat="1" ht="33" customHeight="1">
      <c r="B139" s="139"/>
      <c r="C139" s="154" t="s">
        <v>265</v>
      </c>
      <c r="D139" s="154" t="s">
        <v>353</v>
      </c>
      <c r="E139" s="155" t="s">
        <v>2338</v>
      </c>
      <c r="F139" s="156" t="s">
        <v>2339</v>
      </c>
      <c r="G139" s="157" t="s">
        <v>433</v>
      </c>
      <c r="H139" s="158">
        <v>1.05</v>
      </c>
      <c r="I139" s="159"/>
      <c r="J139" s="160">
        <f>ROUND(I139*H139,2)</f>
        <v>0</v>
      </c>
      <c r="K139" s="161"/>
      <c r="L139" s="162"/>
      <c r="M139" s="163" t="s">
        <v>1</v>
      </c>
      <c r="N139" s="164" t="s">
        <v>41</v>
      </c>
      <c r="P139" s="150">
        <f>O139*H139</f>
        <v>0</v>
      </c>
      <c r="Q139" s="150">
        <v>1.4E-3</v>
      </c>
      <c r="R139" s="150">
        <f>Q139*H139</f>
        <v>1.47E-3</v>
      </c>
      <c r="S139" s="150">
        <v>0</v>
      </c>
      <c r="T139" s="151">
        <f>S139*H139</f>
        <v>0</v>
      </c>
      <c r="AR139" s="152" t="s">
        <v>271</v>
      </c>
      <c r="AT139" s="152" t="s">
        <v>353</v>
      </c>
      <c r="AU139" s="152" t="s">
        <v>87</v>
      </c>
      <c r="AY139" s="13" t="s">
        <v>317</v>
      </c>
      <c r="BE139" s="153">
        <f>IF(N139="základná",J139,0)</f>
        <v>0</v>
      </c>
      <c r="BF139" s="153">
        <f>IF(N139="znížená",J139,0)</f>
        <v>0</v>
      </c>
      <c r="BG139" s="153">
        <f>IF(N139="zákl. prenesená",J139,0)</f>
        <v>0</v>
      </c>
      <c r="BH139" s="153">
        <f>IF(N139="zníž. prenesená",J139,0)</f>
        <v>0</v>
      </c>
      <c r="BI139" s="153">
        <f>IF(N139="nulová",J139,0)</f>
        <v>0</v>
      </c>
      <c r="BJ139" s="13" t="s">
        <v>87</v>
      </c>
      <c r="BK139" s="153">
        <f>ROUND(I139*H139,2)</f>
        <v>0</v>
      </c>
      <c r="BL139" s="13" t="s">
        <v>259</v>
      </c>
      <c r="BM139" s="152" t="s">
        <v>5245</v>
      </c>
    </row>
    <row r="140" spans="2:65" s="1" customFormat="1" ht="28.8">
      <c r="B140" s="28"/>
      <c r="D140" s="170" t="s">
        <v>484</v>
      </c>
      <c r="F140" s="171" t="s">
        <v>2341</v>
      </c>
      <c r="I140" s="172"/>
      <c r="L140" s="28"/>
      <c r="M140" s="173"/>
      <c r="T140" s="55"/>
      <c r="AT140" s="13" t="s">
        <v>484</v>
      </c>
      <c r="AU140" s="13" t="s">
        <v>87</v>
      </c>
    </row>
    <row r="141" spans="2:65" s="1" customFormat="1" ht="16.5" customHeight="1">
      <c r="B141" s="139"/>
      <c r="C141" s="140" t="s">
        <v>268</v>
      </c>
      <c r="D141" s="140" t="s">
        <v>319</v>
      </c>
      <c r="E141" s="141" t="s">
        <v>2342</v>
      </c>
      <c r="F141" s="142" t="s">
        <v>2343</v>
      </c>
      <c r="G141" s="143" t="s">
        <v>433</v>
      </c>
      <c r="H141" s="144">
        <v>6</v>
      </c>
      <c r="I141" s="145"/>
      <c r="J141" s="146">
        <f t="shared" ref="J141:J149" si="0">ROUND(I141*H141,2)</f>
        <v>0</v>
      </c>
      <c r="K141" s="147"/>
      <c r="L141" s="28"/>
      <c r="M141" s="148" t="s">
        <v>1</v>
      </c>
      <c r="N141" s="149" t="s">
        <v>41</v>
      </c>
      <c r="P141" s="150">
        <f t="shared" ref="P141:P149" si="1">O141*H141</f>
        <v>0</v>
      </c>
      <c r="Q141" s="150">
        <v>4.0000000000000003E-5</v>
      </c>
      <c r="R141" s="150">
        <f t="shared" ref="R141:R149" si="2">Q141*H141</f>
        <v>2.4000000000000003E-4</v>
      </c>
      <c r="S141" s="150">
        <v>0</v>
      </c>
      <c r="T141" s="151">
        <f t="shared" ref="T141:T149" si="3">S141*H141</f>
        <v>0</v>
      </c>
      <c r="AR141" s="152" t="s">
        <v>259</v>
      </c>
      <c r="AT141" s="152" t="s">
        <v>319</v>
      </c>
      <c r="AU141" s="152" t="s">
        <v>87</v>
      </c>
      <c r="AY141" s="13" t="s">
        <v>317</v>
      </c>
      <c r="BE141" s="153">
        <f t="shared" ref="BE141:BE149" si="4">IF(N141="základná",J141,0)</f>
        <v>0</v>
      </c>
      <c r="BF141" s="153">
        <f t="shared" ref="BF141:BF149" si="5">IF(N141="znížená",J141,0)</f>
        <v>0</v>
      </c>
      <c r="BG141" s="153">
        <f t="shared" ref="BG141:BG149" si="6">IF(N141="zákl. prenesená",J141,0)</f>
        <v>0</v>
      </c>
      <c r="BH141" s="153">
        <f t="shared" ref="BH141:BH149" si="7">IF(N141="zníž. prenesená",J141,0)</f>
        <v>0</v>
      </c>
      <c r="BI141" s="153">
        <f t="shared" ref="BI141:BI149" si="8">IF(N141="nulová",J141,0)</f>
        <v>0</v>
      </c>
      <c r="BJ141" s="13" t="s">
        <v>87</v>
      </c>
      <c r="BK141" s="153">
        <f t="shared" ref="BK141:BK149" si="9">ROUND(I141*H141,2)</f>
        <v>0</v>
      </c>
      <c r="BL141" s="13" t="s">
        <v>259</v>
      </c>
      <c r="BM141" s="152" t="s">
        <v>5246</v>
      </c>
    </row>
    <row r="142" spans="2:65" s="1" customFormat="1" ht="24.15" customHeight="1">
      <c r="B142" s="139"/>
      <c r="C142" s="154" t="s">
        <v>271</v>
      </c>
      <c r="D142" s="154" t="s">
        <v>353</v>
      </c>
      <c r="E142" s="155" t="s">
        <v>2345</v>
      </c>
      <c r="F142" s="156" t="s">
        <v>2346</v>
      </c>
      <c r="G142" s="157" t="s">
        <v>433</v>
      </c>
      <c r="H142" s="158">
        <v>6</v>
      </c>
      <c r="I142" s="159"/>
      <c r="J142" s="160">
        <f t="shared" si="0"/>
        <v>0</v>
      </c>
      <c r="K142" s="161"/>
      <c r="L142" s="162"/>
      <c r="M142" s="163" t="s">
        <v>1</v>
      </c>
      <c r="N142" s="164" t="s">
        <v>41</v>
      </c>
      <c r="P142" s="150">
        <f t="shared" si="1"/>
        <v>0</v>
      </c>
      <c r="Q142" s="150">
        <v>3.2000000000000003E-4</v>
      </c>
      <c r="R142" s="150">
        <f t="shared" si="2"/>
        <v>1.9200000000000003E-3</v>
      </c>
      <c r="S142" s="150">
        <v>0</v>
      </c>
      <c r="T142" s="151">
        <f t="shared" si="3"/>
        <v>0</v>
      </c>
      <c r="AR142" s="152" t="s">
        <v>271</v>
      </c>
      <c r="AT142" s="152" t="s">
        <v>353</v>
      </c>
      <c r="AU142" s="152" t="s">
        <v>87</v>
      </c>
      <c r="AY142" s="13" t="s">
        <v>317</v>
      </c>
      <c r="BE142" s="153">
        <f t="shared" si="4"/>
        <v>0</v>
      </c>
      <c r="BF142" s="153">
        <f t="shared" si="5"/>
        <v>0</v>
      </c>
      <c r="BG142" s="153">
        <f t="shared" si="6"/>
        <v>0</v>
      </c>
      <c r="BH142" s="153">
        <f t="shared" si="7"/>
        <v>0</v>
      </c>
      <c r="BI142" s="153">
        <f t="shared" si="8"/>
        <v>0</v>
      </c>
      <c r="BJ142" s="13" t="s">
        <v>87</v>
      </c>
      <c r="BK142" s="153">
        <f t="shared" si="9"/>
        <v>0</v>
      </c>
      <c r="BL142" s="13" t="s">
        <v>259</v>
      </c>
      <c r="BM142" s="152" t="s">
        <v>5247</v>
      </c>
    </row>
    <row r="143" spans="2:65" s="1" customFormat="1" ht="16.5" customHeight="1">
      <c r="B143" s="139"/>
      <c r="C143" s="140" t="s">
        <v>274</v>
      </c>
      <c r="D143" s="140" t="s">
        <v>319</v>
      </c>
      <c r="E143" s="141" t="s">
        <v>2348</v>
      </c>
      <c r="F143" s="142" t="s">
        <v>2349</v>
      </c>
      <c r="G143" s="143" t="s">
        <v>433</v>
      </c>
      <c r="H143" s="144">
        <v>1</v>
      </c>
      <c r="I143" s="145"/>
      <c r="J143" s="146">
        <f t="shared" si="0"/>
        <v>0</v>
      </c>
      <c r="K143" s="147"/>
      <c r="L143" s="28"/>
      <c r="M143" s="148" t="s">
        <v>1</v>
      </c>
      <c r="N143" s="149" t="s">
        <v>41</v>
      </c>
      <c r="P143" s="150">
        <f t="shared" si="1"/>
        <v>0</v>
      </c>
      <c r="Q143" s="150">
        <v>4.3999999999999999E-5</v>
      </c>
      <c r="R143" s="150">
        <f t="shared" si="2"/>
        <v>4.3999999999999999E-5</v>
      </c>
      <c r="S143" s="150">
        <v>0</v>
      </c>
      <c r="T143" s="151">
        <f t="shared" si="3"/>
        <v>0</v>
      </c>
      <c r="AR143" s="152" t="s">
        <v>259</v>
      </c>
      <c r="AT143" s="152" t="s">
        <v>319</v>
      </c>
      <c r="AU143" s="152" t="s">
        <v>87</v>
      </c>
      <c r="AY143" s="13" t="s">
        <v>317</v>
      </c>
      <c r="BE143" s="153">
        <f t="shared" si="4"/>
        <v>0</v>
      </c>
      <c r="BF143" s="153">
        <f t="shared" si="5"/>
        <v>0</v>
      </c>
      <c r="BG143" s="153">
        <f t="shared" si="6"/>
        <v>0</v>
      </c>
      <c r="BH143" s="153">
        <f t="shared" si="7"/>
        <v>0</v>
      </c>
      <c r="BI143" s="153">
        <f t="shared" si="8"/>
        <v>0</v>
      </c>
      <c r="BJ143" s="13" t="s">
        <v>87</v>
      </c>
      <c r="BK143" s="153">
        <f t="shared" si="9"/>
        <v>0</v>
      </c>
      <c r="BL143" s="13" t="s">
        <v>259</v>
      </c>
      <c r="BM143" s="152" t="s">
        <v>5248</v>
      </c>
    </row>
    <row r="144" spans="2:65" s="1" customFormat="1" ht="24.15" customHeight="1">
      <c r="B144" s="139"/>
      <c r="C144" s="154" t="s">
        <v>277</v>
      </c>
      <c r="D144" s="154" t="s">
        <v>353</v>
      </c>
      <c r="E144" s="155" t="s">
        <v>2351</v>
      </c>
      <c r="F144" s="156" t="s">
        <v>2352</v>
      </c>
      <c r="G144" s="157" t="s">
        <v>433</v>
      </c>
      <c r="H144" s="158">
        <v>1</v>
      </c>
      <c r="I144" s="159"/>
      <c r="J144" s="160">
        <f t="shared" si="0"/>
        <v>0</v>
      </c>
      <c r="K144" s="161"/>
      <c r="L144" s="162"/>
      <c r="M144" s="163" t="s">
        <v>1</v>
      </c>
      <c r="N144" s="164" t="s">
        <v>41</v>
      </c>
      <c r="P144" s="150">
        <f t="shared" si="1"/>
        <v>0</v>
      </c>
      <c r="Q144" s="150">
        <v>3.1E-4</v>
      </c>
      <c r="R144" s="150">
        <f t="shared" si="2"/>
        <v>3.1E-4</v>
      </c>
      <c r="S144" s="150">
        <v>0</v>
      </c>
      <c r="T144" s="151">
        <f t="shared" si="3"/>
        <v>0</v>
      </c>
      <c r="AR144" s="152" t="s">
        <v>271</v>
      </c>
      <c r="AT144" s="152" t="s">
        <v>353</v>
      </c>
      <c r="AU144" s="152" t="s">
        <v>87</v>
      </c>
      <c r="AY144" s="13" t="s">
        <v>317</v>
      </c>
      <c r="BE144" s="153">
        <f t="shared" si="4"/>
        <v>0</v>
      </c>
      <c r="BF144" s="153">
        <f t="shared" si="5"/>
        <v>0</v>
      </c>
      <c r="BG144" s="153">
        <f t="shared" si="6"/>
        <v>0</v>
      </c>
      <c r="BH144" s="153">
        <f t="shared" si="7"/>
        <v>0</v>
      </c>
      <c r="BI144" s="153">
        <f t="shared" si="8"/>
        <v>0</v>
      </c>
      <c r="BJ144" s="13" t="s">
        <v>87</v>
      </c>
      <c r="BK144" s="153">
        <f t="shared" si="9"/>
        <v>0</v>
      </c>
      <c r="BL144" s="13" t="s">
        <v>259</v>
      </c>
      <c r="BM144" s="152" t="s">
        <v>5249</v>
      </c>
    </row>
    <row r="145" spans="2:65" s="1" customFormat="1" ht="16.5" customHeight="1">
      <c r="B145" s="139"/>
      <c r="C145" s="140" t="s">
        <v>280</v>
      </c>
      <c r="D145" s="140" t="s">
        <v>319</v>
      </c>
      <c r="E145" s="141" t="s">
        <v>2354</v>
      </c>
      <c r="F145" s="142" t="s">
        <v>2355</v>
      </c>
      <c r="G145" s="143" t="s">
        <v>433</v>
      </c>
      <c r="H145" s="144">
        <v>1</v>
      </c>
      <c r="I145" s="145"/>
      <c r="J145" s="146">
        <f t="shared" si="0"/>
        <v>0</v>
      </c>
      <c r="K145" s="147"/>
      <c r="L145" s="28"/>
      <c r="M145" s="148" t="s">
        <v>1</v>
      </c>
      <c r="N145" s="149" t="s">
        <v>41</v>
      </c>
      <c r="P145" s="150">
        <f t="shared" si="1"/>
        <v>0</v>
      </c>
      <c r="Q145" s="150">
        <v>4.3999999999999999E-5</v>
      </c>
      <c r="R145" s="150">
        <f t="shared" si="2"/>
        <v>4.3999999999999999E-5</v>
      </c>
      <c r="S145" s="150">
        <v>0</v>
      </c>
      <c r="T145" s="151">
        <f t="shared" si="3"/>
        <v>0</v>
      </c>
      <c r="AR145" s="152" t="s">
        <v>259</v>
      </c>
      <c r="AT145" s="152" t="s">
        <v>319</v>
      </c>
      <c r="AU145" s="152" t="s">
        <v>87</v>
      </c>
      <c r="AY145" s="13" t="s">
        <v>317</v>
      </c>
      <c r="BE145" s="153">
        <f t="shared" si="4"/>
        <v>0</v>
      </c>
      <c r="BF145" s="153">
        <f t="shared" si="5"/>
        <v>0</v>
      </c>
      <c r="BG145" s="153">
        <f t="shared" si="6"/>
        <v>0</v>
      </c>
      <c r="BH145" s="153">
        <f t="shared" si="7"/>
        <v>0</v>
      </c>
      <c r="BI145" s="153">
        <f t="shared" si="8"/>
        <v>0</v>
      </c>
      <c r="BJ145" s="13" t="s">
        <v>87</v>
      </c>
      <c r="BK145" s="153">
        <f t="shared" si="9"/>
        <v>0</v>
      </c>
      <c r="BL145" s="13" t="s">
        <v>259</v>
      </c>
      <c r="BM145" s="152" t="s">
        <v>5250</v>
      </c>
    </row>
    <row r="146" spans="2:65" s="1" customFormat="1" ht="24.15" customHeight="1">
      <c r="B146" s="139"/>
      <c r="C146" s="154" t="s">
        <v>358</v>
      </c>
      <c r="D146" s="154" t="s">
        <v>353</v>
      </c>
      <c r="E146" s="155" t="s">
        <v>2357</v>
      </c>
      <c r="F146" s="156" t="s">
        <v>2358</v>
      </c>
      <c r="G146" s="157" t="s">
        <v>433</v>
      </c>
      <c r="H146" s="158">
        <v>1</v>
      </c>
      <c r="I146" s="159"/>
      <c r="J146" s="160">
        <f t="shared" si="0"/>
        <v>0</v>
      </c>
      <c r="K146" s="161"/>
      <c r="L146" s="162"/>
      <c r="M146" s="163" t="s">
        <v>1</v>
      </c>
      <c r="N146" s="164" t="s">
        <v>41</v>
      </c>
      <c r="P146" s="150">
        <f t="shared" si="1"/>
        <v>0</v>
      </c>
      <c r="Q146" s="150">
        <v>7.6999999999999996E-4</v>
      </c>
      <c r="R146" s="150">
        <f t="shared" si="2"/>
        <v>7.6999999999999996E-4</v>
      </c>
      <c r="S146" s="150">
        <v>0</v>
      </c>
      <c r="T146" s="151">
        <f t="shared" si="3"/>
        <v>0</v>
      </c>
      <c r="AR146" s="152" t="s">
        <v>271</v>
      </c>
      <c r="AT146" s="152" t="s">
        <v>353</v>
      </c>
      <c r="AU146" s="152" t="s">
        <v>87</v>
      </c>
      <c r="AY146" s="13" t="s">
        <v>317</v>
      </c>
      <c r="BE146" s="153">
        <f t="shared" si="4"/>
        <v>0</v>
      </c>
      <c r="BF146" s="153">
        <f t="shared" si="5"/>
        <v>0</v>
      </c>
      <c r="BG146" s="153">
        <f t="shared" si="6"/>
        <v>0</v>
      </c>
      <c r="BH146" s="153">
        <f t="shared" si="7"/>
        <v>0</v>
      </c>
      <c r="BI146" s="153">
        <f t="shared" si="8"/>
        <v>0</v>
      </c>
      <c r="BJ146" s="13" t="s">
        <v>87</v>
      </c>
      <c r="BK146" s="153">
        <f t="shared" si="9"/>
        <v>0</v>
      </c>
      <c r="BL146" s="13" t="s">
        <v>259</v>
      </c>
      <c r="BM146" s="152" t="s">
        <v>5251</v>
      </c>
    </row>
    <row r="147" spans="2:65" s="1" customFormat="1" ht="16.5" customHeight="1">
      <c r="B147" s="139"/>
      <c r="C147" s="140" t="s">
        <v>362</v>
      </c>
      <c r="D147" s="140" t="s">
        <v>319</v>
      </c>
      <c r="E147" s="141" t="s">
        <v>2360</v>
      </c>
      <c r="F147" s="142" t="s">
        <v>2361</v>
      </c>
      <c r="G147" s="143" t="s">
        <v>433</v>
      </c>
      <c r="H147" s="144">
        <v>1</v>
      </c>
      <c r="I147" s="145"/>
      <c r="J147" s="146">
        <f t="shared" si="0"/>
        <v>0</v>
      </c>
      <c r="K147" s="147"/>
      <c r="L147" s="28"/>
      <c r="M147" s="148" t="s">
        <v>1</v>
      </c>
      <c r="N147" s="149" t="s">
        <v>41</v>
      </c>
      <c r="P147" s="150">
        <f t="shared" si="1"/>
        <v>0</v>
      </c>
      <c r="Q147" s="150">
        <v>4.3999999999999999E-5</v>
      </c>
      <c r="R147" s="150">
        <f t="shared" si="2"/>
        <v>4.3999999999999999E-5</v>
      </c>
      <c r="S147" s="150">
        <v>0</v>
      </c>
      <c r="T147" s="151">
        <f t="shared" si="3"/>
        <v>0</v>
      </c>
      <c r="AR147" s="152" t="s">
        <v>259</v>
      </c>
      <c r="AT147" s="152" t="s">
        <v>319</v>
      </c>
      <c r="AU147" s="152" t="s">
        <v>87</v>
      </c>
      <c r="AY147" s="13" t="s">
        <v>317</v>
      </c>
      <c r="BE147" s="153">
        <f t="shared" si="4"/>
        <v>0</v>
      </c>
      <c r="BF147" s="153">
        <f t="shared" si="5"/>
        <v>0</v>
      </c>
      <c r="BG147" s="153">
        <f t="shared" si="6"/>
        <v>0</v>
      </c>
      <c r="BH147" s="153">
        <f t="shared" si="7"/>
        <v>0</v>
      </c>
      <c r="BI147" s="153">
        <f t="shared" si="8"/>
        <v>0</v>
      </c>
      <c r="BJ147" s="13" t="s">
        <v>87</v>
      </c>
      <c r="BK147" s="153">
        <f t="shared" si="9"/>
        <v>0</v>
      </c>
      <c r="BL147" s="13" t="s">
        <v>259</v>
      </c>
      <c r="BM147" s="152" t="s">
        <v>5252</v>
      </c>
    </row>
    <row r="148" spans="2:65" s="1" customFormat="1" ht="24.15" customHeight="1">
      <c r="B148" s="139"/>
      <c r="C148" s="154" t="s">
        <v>364</v>
      </c>
      <c r="D148" s="154" t="s">
        <v>353</v>
      </c>
      <c r="E148" s="155" t="s">
        <v>2363</v>
      </c>
      <c r="F148" s="156" t="s">
        <v>2364</v>
      </c>
      <c r="G148" s="157" t="s">
        <v>433</v>
      </c>
      <c r="H148" s="158">
        <v>1</v>
      </c>
      <c r="I148" s="159"/>
      <c r="J148" s="160">
        <f t="shared" si="0"/>
        <v>0</v>
      </c>
      <c r="K148" s="161"/>
      <c r="L148" s="162"/>
      <c r="M148" s="163" t="s">
        <v>1</v>
      </c>
      <c r="N148" s="164" t="s">
        <v>41</v>
      </c>
      <c r="P148" s="150">
        <f t="shared" si="1"/>
        <v>0</v>
      </c>
      <c r="Q148" s="150">
        <v>2.7E-4</v>
      </c>
      <c r="R148" s="150">
        <f t="shared" si="2"/>
        <v>2.7E-4</v>
      </c>
      <c r="S148" s="150">
        <v>0</v>
      </c>
      <c r="T148" s="151">
        <f t="shared" si="3"/>
        <v>0</v>
      </c>
      <c r="AR148" s="152" t="s">
        <v>271</v>
      </c>
      <c r="AT148" s="152" t="s">
        <v>353</v>
      </c>
      <c r="AU148" s="152" t="s">
        <v>87</v>
      </c>
      <c r="AY148" s="13" t="s">
        <v>317</v>
      </c>
      <c r="BE148" s="153">
        <f t="shared" si="4"/>
        <v>0</v>
      </c>
      <c r="BF148" s="153">
        <f t="shared" si="5"/>
        <v>0</v>
      </c>
      <c r="BG148" s="153">
        <f t="shared" si="6"/>
        <v>0</v>
      </c>
      <c r="BH148" s="153">
        <f t="shared" si="7"/>
        <v>0</v>
      </c>
      <c r="BI148" s="153">
        <f t="shared" si="8"/>
        <v>0</v>
      </c>
      <c r="BJ148" s="13" t="s">
        <v>87</v>
      </c>
      <c r="BK148" s="153">
        <f t="shared" si="9"/>
        <v>0</v>
      </c>
      <c r="BL148" s="13" t="s">
        <v>259</v>
      </c>
      <c r="BM148" s="152" t="s">
        <v>5253</v>
      </c>
    </row>
    <row r="149" spans="2:65" s="1" customFormat="1" ht="16.5" customHeight="1">
      <c r="B149" s="139"/>
      <c r="C149" s="140" t="s">
        <v>368</v>
      </c>
      <c r="D149" s="140" t="s">
        <v>319</v>
      </c>
      <c r="E149" s="141" t="s">
        <v>2366</v>
      </c>
      <c r="F149" s="142" t="s">
        <v>2367</v>
      </c>
      <c r="G149" s="143" t="s">
        <v>452</v>
      </c>
      <c r="H149" s="144">
        <v>11.917999999999999</v>
      </c>
      <c r="I149" s="145"/>
      <c r="J149" s="146">
        <f t="shared" si="0"/>
        <v>0</v>
      </c>
      <c r="K149" s="147"/>
      <c r="L149" s="28"/>
      <c r="M149" s="148" t="s">
        <v>1</v>
      </c>
      <c r="N149" s="149" t="s">
        <v>41</v>
      </c>
      <c r="P149" s="150">
        <f t="shared" si="1"/>
        <v>0</v>
      </c>
      <c r="Q149" s="150">
        <v>0</v>
      </c>
      <c r="R149" s="150">
        <f t="shared" si="2"/>
        <v>0</v>
      </c>
      <c r="S149" s="150">
        <v>0</v>
      </c>
      <c r="T149" s="151">
        <f t="shared" si="3"/>
        <v>0</v>
      </c>
      <c r="AR149" s="152" t="s">
        <v>259</v>
      </c>
      <c r="AT149" s="152" t="s">
        <v>319</v>
      </c>
      <c r="AU149" s="152" t="s">
        <v>87</v>
      </c>
      <c r="AY149" s="13" t="s">
        <v>317</v>
      </c>
      <c r="BE149" s="153">
        <f t="shared" si="4"/>
        <v>0</v>
      </c>
      <c r="BF149" s="153">
        <f t="shared" si="5"/>
        <v>0</v>
      </c>
      <c r="BG149" s="153">
        <f t="shared" si="6"/>
        <v>0</v>
      </c>
      <c r="BH149" s="153">
        <f t="shared" si="7"/>
        <v>0</v>
      </c>
      <c r="BI149" s="153">
        <f t="shared" si="8"/>
        <v>0</v>
      </c>
      <c r="BJ149" s="13" t="s">
        <v>87</v>
      </c>
      <c r="BK149" s="153">
        <f t="shared" si="9"/>
        <v>0</v>
      </c>
      <c r="BL149" s="13" t="s">
        <v>259</v>
      </c>
      <c r="BM149" s="152" t="s">
        <v>5254</v>
      </c>
    </row>
    <row r="150" spans="2:65" s="11" customFormat="1" ht="22.8" customHeight="1">
      <c r="B150" s="127"/>
      <c r="D150" s="128" t="s">
        <v>74</v>
      </c>
      <c r="E150" s="137" t="s">
        <v>589</v>
      </c>
      <c r="F150" s="137" t="s">
        <v>2741</v>
      </c>
      <c r="I150" s="130"/>
      <c r="J150" s="138">
        <f>BK150</f>
        <v>0</v>
      </c>
      <c r="L150" s="127"/>
      <c r="M150" s="132"/>
      <c r="P150" s="133">
        <f>P151</f>
        <v>0</v>
      </c>
      <c r="R150" s="133">
        <f>R151</f>
        <v>0</v>
      </c>
      <c r="T150" s="134">
        <f>T151</f>
        <v>0</v>
      </c>
      <c r="AR150" s="128" t="s">
        <v>82</v>
      </c>
      <c r="AT150" s="135" t="s">
        <v>74</v>
      </c>
      <c r="AU150" s="135" t="s">
        <v>82</v>
      </c>
      <c r="AY150" s="128" t="s">
        <v>317</v>
      </c>
      <c r="BK150" s="136">
        <f>BK151</f>
        <v>0</v>
      </c>
    </row>
    <row r="151" spans="2:65" s="1" customFormat="1" ht="33" customHeight="1">
      <c r="B151" s="139"/>
      <c r="C151" s="140" t="s">
        <v>372</v>
      </c>
      <c r="D151" s="140" t="s">
        <v>319</v>
      </c>
      <c r="E151" s="141" t="s">
        <v>3636</v>
      </c>
      <c r="F151" s="142" t="s">
        <v>2370</v>
      </c>
      <c r="G151" s="143" t="s">
        <v>356</v>
      </c>
      <c r="H151" s="144">
        <v>2.1000000000000001E-2</v>
      </c>
      <c r="I151" s="145"/>
      <c r="J151" s="146">
        <f>ROUND(I151*H151,2)</f>
        <v>0</v>
      </c>
      <c r="K151" s="147"/>
      <c r="L151" s="28"/>
      <c r="M151" s="148" t="s">
        <v>1</v>
      </c>
      <c r="N151" s="149" t="s">
        <v>41</v>
      </c>
      <c r="P151" s="150">
        <f>O151*H151</f>
        <v>0</v>
      </c>
      <c r="Q151" s="150">
        <v>0</v>
      </c>
      <c r="R151" s="150">
        <f>Q151*H151</f>
        <v>0</v>
      </c>
      <c r="S151" s="150">
        <v>0</v>
      </c>
      <c r="T151" s="151">
        <f>S151*H151</f>
        <v>0</v>
      </c>
      <c r="AR151" s="152" t="s">
        <v>259</v>
      </c>
      <c r="AT151" s="152" t="s">
        <v>319</v>
      </c>
      <c r="AU151" s="152" t="s">
        <v>87</v>
      </c>
      <c r="AY151" s="13" t="s">
        <v>317</v>
      </c>
      <c r="BE151" s="153">
        <f>IF(N151="základná",J151,0)</f>
        <v>0</v>
      </c>
      <c r="BF151" s="153">
        <f>IF(N151="znížená",J151,0)</f>
        <v>0</v>
      </c>
      <c r="BG151" s="153">
        <f>IF(N151="zákl. prenesená",J151,0)</f>
        <v>0</v>
      </c>
      <c r="BH151" s="153">
        <f>IF(N151="zníž. prenesená",J151,0)</f>
        <v>0</v>
      </c>
      <c r="BI151" s="153">
        <f>IF(N151="nulová",J151,0)</f>
        <v>0</v>
      </c>
      <c r="BJ151" s="13" t="s">
        <v>87</v>
      </c>
      <c r="BK151" s="153">
        <f>ROUND(I151*H151,2)</f>
        <v>0</v>
      </c>
      <c r="BL151" s="13" t="s">
        <v>259</v>
      </c>
      <c r="BM151" s="152" t="s">
        <v>5255</v>
      </c>
    </row>
    <row r="152" spans="2:65" s="11" customFormat="1" ht="25.95" customHeight="1">
      <c r="B152" s="127"/>
      <c r="D152" s="128" t="s">
        <v>74</v>
      </c>
      <c r="E152" s="129" t="s">
        <v>2372</v>
      </c>
      <c r="F152" s="129" t="s">
        <v>2373</v>
      </c>
      <c r="I152" s="130"/>
      <c r="J152" s="131">
        <f>BK152</f>
        <v>0</v>
      </c>
      <c r="L152" s="127"/>
      <c r="M152" s="132"/>
      <c r="P152" s="133">
        <f>P153+P159</f>
        <v>0</v>
      </c>
      <c r="R152" s="133">
        <f>R153+R159</f>
        <v>5.6145167899999994E-2</v>
      </c>
      <c r="T152" s="134">
        <f>T153+T159</f>
        <v>0</v>
      </c>
      <c r="AR152" s="128" t="s">
        <v>87</v>
      </c>
      <c r="AT152" s="135" t="s">
        <v>74</v>
      </c>
      <c r="AU152" s="135" t="s">
        <v>75</v>
      </c>
      <c r="AY152" s="128" t="s">
        <v>317</v>
      </c>
      <c r="BK152" s="136">
        <f>BK153+BK159</f>
        <v>0</v>
      </c>
    </row>
    <row r="153" spans="2:65" s="11" customFormat="1" ht="22.8" customHeight="1">
      <c r="B153" s="127"/>
      <c r="D153" s="128" t="s">
        <v>74</v>
      </c>
      <c r="E153" s="137" t="s">
        <v>2409</v>
      </c>
      <c r="F153" s="137" t="s">
        <v>2410</v>
      </c>
      <c r="I153" s="130"/>
      <c r="J153" s="138">
        <f>BK153</f>
        <v>0</v>
      </c>
      <c r="L153" s="127"/>
      <c r="M153" s="132"/>
      <c r="P153" s="133">
        <f>SUM(P154:P158)</f>
        <v>0</v>
      </c>
      <c r="R153" s="133">
        <f>SUM(R154:R158)</f>
        <v>1.15178179E-2</v>
      </c>
      <c r="T153" s="134">
        <f>SUM(T154:T158)</f>
        <v>0</v>
      </c>
      <c r="AR153" s="128" t="s">
        <v>87</v>
      </c>
      <c r="AT153" s="135" t="s">
        <v>74</v>
      </c>
      <c r="AU153" s="135" t="s">
        <v>82</v>
      </c>
      <c r="AY153" s="128" t="s">
        <v>317</v>
      </c>
      <c r="BK153" s="136">
        <f>SUM(BK154:BK158)</f>
        <v>0</v>
      </c>
    </row>
    <row r="154" spans="2:65" s="1" customFormat="1" ht="16.5" customHeight="1">
      <c r="B154" s="139"/>
      <c r="C154" s="140" t="s">
        <v>377</v>
      </c>
      <c r="D154" s="140" t="s">
        <v>319</v>
      </c>
      <c r="E154" s="141" t="s">
        <v>2414</v>
      </c>
      <c r="F154" s="142" t="s">
        <v>2415</v>
      </c>
      <c r="G154" s="143" t="s">
        <v>452</v>
      </c>
      <c r="H154" s="144">
        <v>3.15</v>
      </c>
      <c r="I154" s="145"/>
      <c r="J154" s="146">
        <f>ROUND(I154*H154,2)</f>
        <v>0</v>
      </c>
      <c r="K154" s="147"/>
      <c r="L154" s="28"/>
      <c r="M154" s="148" t="s">
        <v>1</v>
      </c>
      <c r="N154" s="149" t="s">
        <v>41</v>
      </c>
      <c r="P154" s="150">
        <f>O154*H154</f>
        <v>0</v>
      </c>
      <c r="Q154" s="150">
        <v>1.3770500000000001E-3</v>
      </c>
      <c r="R154" s="150">
        <f>Q154*H154</f>
        <v>4.3377075000000003E-3</v>
      </c>
      <c r="S154" s="150">
        <v>0</v>
      </c>
      <c r="T154" s="151">
        <f>S154*H154</f>
        <v>0</v>
      </c>
      <c r="AR154" s="152" t="s">
        <v>372</v>
      </c>
      <c r="AT154" s="152" t="s">
        <v>319</v>
      </c>
      <c r="AU154" s="152" t="s">
        <v>87</v>
      </c>
      <c r="AY154" s="13" t="s">
        <v>317</v>
      </c>
      <c r="BE154" s="153">
        <f>IF(N154="základná",J154,0)</f>
        <v>0</v>
      </c>
      <c r="BF154" s="153">
        <f>IF(N154="znížená",J154,0)</f>
        <v>0</v>
      </c>
      <c r="BG154" s="153">
        <f>IF(N154="zákl. prenesená",J154,0)</f>
        <v>0</v>
      </c>
      <c r="BH154" s="153">
        <f>IF(N154="zníž. prenesená",J154,0)</f>
        <v>0</v>
      </c>
      <c r="BI154" s="153">
        <f>IF(N154="nulová",J154,0)</f>
        <v>0</v>
      </c>
      <c r="BJ154" s="13" t="s">
        <v>87</v>
      </c>
      <c r="BK154" s="153">
        <f>ROUND(I154*H154,2)</f>
        <v>0</v>
      </c>
      <c r="BL154" s="13" t="s">
        <v>372</v>
      </c>
      <c r="BM154" s="152" t="s">
        <v>5256</v>
      </c>
    </row>
    <row r="155" spans="2:65" s="1" customFormat="1" ht="24.15" customHeight="1">
      <c r="B155" s="139"/>
      <c r="C155" s="140" t="s">
        <v>383</v>
      </c>
      <c r="D155" s="140" t="s">
        <v>319</v>
      </c>
      <c r="E155" s="141" t="s">
        <v>5257</v>
      </c>
      <c r="F155" s="142" t="s">
        <v>5258</v>
      </c>
      <c r="G155" s="143" t="s">
        <v>452</v>
      </c>
      <c r="H155" s="144">
        <v>17.062999999999999</v>
      </c>
      <c r="I155" s="145"/>
      <c r="J155" s="146">
        <f>ROUND(I155*H155,2)</f>
        <v>0</v>
      </c>
      <c r="K155" s="147"/>
      <c r="L155" s="28"/>
      <c r="M155" s="148" t="s">
        <v>1</v>
      </c>
      <c r="N155" s="149" t="s">
        <v>41</v>
      </c>
      <c r="P155" s="150">
        <f>O155*H155</f>
        <v>0</v>
      </c>
      <c r="Q155" s="150">
        <v>2.008E-4</v>
      </c>
      <c r="R155" s="150">
        <f>Q155*H155</f>
        <v>3.4262503999999997E-3</v>
      </c>
      <c r="S155" s="150">
        <v>0</v>
      </c>
      <c r="T155" s="151">
        <f>S155*H155</f>
        <v>0</v>
      </c>
      <c r="AR155" s="152" t="s">
        <v>372</v>
      </c>
      <c r="AT155" s="152" t="s">
        <v>319</v>
      </c>
      <c r="AU155" s="152" t="s">
        <v>87</v>
      </c>
      <c r="AY155" s="13" t="s">
        <v>317</v>
      </c>
      <c r="BE155" s="153">
        <f>IF(N155="základná",J155,0)</f>
        <v>0</v>
      </c>
      <c r="BF155" s="153">
        <f>IF(N155="znížená",J155,0)</f>
        <v>0</v>
      </c>
      <c r="BG155" s="153">
        <f>IF(N155="zákl. prenesená",J155,0)</f>
        <v>0</v>
      </c>
      <c r="BH155" s="153">
        <f>IF(N155="zníž. prenesená",J155,0)</f>
        <v>0</v>
      </c>
      <c r="BI155" s="153">
        <f>IF(N155="nulová",J155,0)</f>
        <v>0</v>
      </c>
      <c r="BJ155" s="13" t="s">
        <v>87</v>
      </c>
      <c r="BK155" s="153">
        <f>ROUND(I155*H155,2)</f>
        <v>0</v>
      </c>
      <c r="BL155" s="13" t="s">
        <v>372</v>
      </c>
      <c r="BM155" s="152" t="s">
        <v>5259</v>
      </c>
    </row>
    <row r="156" spans="2:65" s="1" customFormat="1" ht="24.15" customHeight="1">
      <c r="B156" s="139"/>
      <c r="C156" s="154" t="s">
        <v>385</v>
      </c>
      <c r="D156" s="154" t="s">
        <v>353</v>
      </c>
      <c r="E156" s="155" t="s">
        <v>5260</v>
      </c>
      <c r="F156" s="156" t="s">
        <v>5261</v>
      </c>
      <c r="G156" s="157" t="s">
        <v>433</v>
      </c>
      <c r="H156" s="158">
        <v>17.062999999999999</v>
      </c>
      <c r="I156" s="159"/>
      <c r="J156" s="160">
        <f>ROUND(I156*H156,2)</f>
        <v>0</v>
      </c>
      <c r="K156" s="161"/>
      <c r="L156" s="162"/>
      <c r="M156" s="163" t="s">
        <v>1</v>
      </c>
      <c r="N156" s="164" t="s">
        <v>41</v>
      </c>
      <c r="P156" s="150">
        <f>O156*H156</f>
        <v>0</v>
      </c>
      <c r="Q156" s="150">
        <v>2.2000000000000001E-4</v>
      </c>
      <c r="R156" s="150">
        <f>Q156*H156</f>
        <v>3.7538599999999999E-3</v>
      </c>
      <c r="S156" s="150">
        <v>0</v>
      </c>
      <c r="T156" s="151">
        <f>S156*H156</f>
        <v>0</v>
      </c>
      <c r="AR156" s="152" t="s">
        <v>529</v>
      </c>
      <c r="AT156" s="152" t="s">
        <v>353</v>
      </c>
      <c r="AU156" s="152" t="s">
        <v>87</v>
      </c>
      <c r="AY156" s="13" t="s">
        <v>317</v>
      </c>
      <c r="BE156" s="153">
        <f>IF(N156="základná",J156,0)</f>
        <v>0</v>
      </c>
      <c r="BF156" s="153">
        <f>IF(N156="znížená",J156,0)</f>
        <v>0</v>
      </c>
      <c r="BG156" s="153">
        <f>IF(N156="zákl. prenesená",J156,0)</f>
        <v>0</v>
      </c>
      <c r="BH156" s="153">
        <f>IF(N156="zníž. prenesená",J156,0)</f>
        <v>0</v>
      </c>
      <c r="BI156" s="153">
        <f>IF(N156="nulová",J156,0)</f>
        <v>0</v>
      </c>
      <c r="BJ156" s="13" t="s">
        <v>87</v>
      </c>
      <c r="BK156" s="153">
        <f>ROUND(I156*H156,2)</f>
        <v>0</v>
      </c>
      <c r="BL156" s="13" t="s">
        <v>372</v>
      </c>
      <c r="BM156" s="152" t="s">
        <v>5262</v>
      </c>
    </row>
    <row r="157" spans="2:65" s="1" customFormat="1" ht="24.15" customHeight="1">
      <c r="B157" s="139"/>
      <c r="C157" s="140" t="s">
        <v>7</v>
      </c>
      <c r="D157" s="140" t="s">
        <v>319</v>
      </c>
      <c r="E157" s="141" t="s">
        <v>5263</v>
      </c>
      <c r="F157" s="142" t="s">
        <v>2421</v>
      </c>
      <c r="G157" s="143" t="s">
        <v>452</v>
      </c>
      <c r="H157" s="144">
        <v>20.617000000000001</v>
      </c>
      <c r="I157" s="145"/>
      <c r="J157" s="146">
        <f>ROUND(I157*H157,2)</f>
        <v>0</v>
      </c>
      <c r="K157" s="147"/>
      <c r="L157" s="28"/>
      <c r="M157" s="148" t="s">
        <v>1</v>
      </c>
      <c r="N157" s="149" t="s">
        <v>41</v>
      </c>
      <c r="P157" s="150">
        <f>O157*H157</f>
        <v>0</v>
      </c>
      <c r="Q157" s="150">
        <v>0</v>
      </c>
      <c r="R157" s="150">
        <f>Q157*H157</f>
        <v>0</v>
      </c>
      <c r="S157" s="150">
        <v>0</v>
      </c>
      <c r="T157" s="151">
        <f>S157*H157</f>
        <v>0</v>
      </c>
      <c r="AR157" s="152" t="s">
        <v>372</v>
      </c>
      <c r="AT157" s="152" t="s">
        <v>319</v>
      </c>
      <c r="AU157" s="152" t="s">
        <v>87</v>
      </c>
      <c r="AY157" s="13" t="s">
        <v>317</v>
      </c>
      <c r="BE157" s="153">
        <f>IF(N157="základná",J157,0)</f>
        <v>0</v>
      </c>
      <c r="BF157" s="153">
        <f>IF(N157="znížená",J157,0)</f>
        <v>0</v>
      </c>
      <c r="BG157" s="153">
        <f>IF(N157="zákl. prenesená",J157,0)</f>
        <v>0</v>
      </c>
      <c r="BH157" s="153">
        <f>IF(N157="zníž. prenesená",J157,0)</f>
        <v>0</v>
      </c>
      <c r="BI157" s="153">
        <f>IF(N157="nulová",J157,0)</f>
        <v>0</v>
      </c>
      <c r="BJ157" s="13" t="s">
        <v>87</v>
      </c>
      <c r="BK157" s="153">
        <f>ROUND(I157*H157,2)</f>
        <v>0</v>
      </c>
      <c r="BL157" s="13" t="s">
        <v>372</v>
      </c>
      <c r="BM157" s="152" t="s">
        <v>5264</v>
      </c>
    </row>
    <row r="158" spans="2:65" s="1" customFormat="1" ht="24.15" customHeight="1">
      <c r="B158" s="139"/>
      <c r="C158" s="140" t="s">
        <v>388</v>
      </c>
      <c r="D158" s="140" t="s">
        <v>319</v>
      </c>
      <c r="E158" s="141" t="s">
        <v>2423</v>
      </c>
      <c r="F158" s="142" t="s">
        <v>2424</v>
      </c>
      <c r="G158" s="143" t="s">
        <v>652</v>
      </c>
      <c r="H158" s="176"/>
      <c r="I158" s="145"/>
      <c r="J158" s="146">
        <f>ROUND(I158*H158,2)</f>
        <v>0</v>
      </c>
      <c r="K158" s="147"/>
      <c r="L158" s="28"/>
      <c r="M158" s="148" t="s">
        <v>1</v>
      </c>
      <c r="N158" s="149" t="s">
        <v>41</v>
      </c>
      <c r="P158" s="150">
        <f>O158*H158</f>
        <v>0</v>
      </c>
      <c r="Q158" s="150">
        <v>0</v>
      </c>
      <c r="R158" s="150">
        <f>Q158*H158</f>
        <v>0</v>
      </c>
      <c r="S158" s="150">
        <v>0</v>
      </c>
      <c r="T158" s="151">
        <f>S158*H158</f>
        <v>0</v>
      </c>
      <c r="AR158" s="152" t="s">
        <v>372</v>
      </c>
      <c r="AT158" s="152" t="s">
        <v>319</v>
      </c>
      <c r="AU158" s="152" t="s">
        <v>87</v>
      </c>
      <c r="AY158" s="13" t="s">
        <v>317</v>
      </c>
      <c r="BE158" s="153">
        <f>IF(N158="základná",J158,0)</f>
        <v>0</v>
      </c>
      <c r="BF158" s="153">
        <f>IF(N158="znížená",J158,0)</f>
        <v>0</v>
      </c>
      <c r="BG158" s="153">
        <f>IF(N158="zákl. prenesená",J158,0)</f>
        <v>0</v>
      </c>
      <c r="BH158" s="153">
        <f>IF(N158="zníž. prenesená",J158,0)</f>
        <v>0</v>
      </c>
      <c r="BI158" s="153">
        <f>IF(N158="nulová",J158,0)</f>
        <v>0</v>
      </c>
      <c r="BJ158" s="13" t="s">
        <v>87</v>
      </c>
      <c r="BK158" s="153">
        <f>ROUND(I158*H158,2)</f>
        <v>0</v>
      </c>
      <c r="BL158" s="13" t="s">
        <v>372</v>
      </c>
      <c r="BM158" s="152" t="s">
        <v>5265</v>
      </c>
    </row>
    <row r="159" spans="2:65" s="11" customFormat="1" ht="22.8" customHeight="1">
      <c r="B159" s="127"/>
      <c r="D159" s="128" t="s">
        <v>74</v>
      </c>
      <c r="E159" s="137" t="s">
        <v>2426</v>
      </c>
      <c r="F159" s="137" t="s">
        <v>2427</v>
      </c>
      <c r="I159" s="130"/>
      <c r="J159" s="138">
        <f>BK159</f>
        <v>0</v>
      </c>
      <c r="L159" s="127"/>
      <c r="M159" s="132"/>
      <c r="P159" s="133">
        <f>SUM(P160:P174)</f>
        <v>0</v>
      </c>
      <c r="R159" s="133">
        <f>SUM(R160:R174)</f>
        <v>4.4627349999999996E-2</v>
      </c>
      <c r="T159" s="134">
        <f>SUM(T160:T174)</f>
        <v>0</v>
      </c>
      <c r="AR159" s="128" t="s">
        <v>87</v>
      </c>
      <c r="AT159" s="135" t="s">
        <v>74</v>
      </c>
      <c r="AU159" s="135" t="s">
        <v>82</v>
      </c>
      <c r="AY159" s="128" t="s">
        <v>317</v>
      </c>
      <c r="BK159" s="136">
        <f>SUM(BK160:BK174)</f>
        <v>0</v>
      </c>
    </row>
    <row r="160" spans="2:65" s="1" customFormat="1" ht="24.15" customHeight="1">
      <c r="B160" s="139"/>
      <c r="C160" s="140" t="s">
        <v>392</v>
      </c>
      <c r="D160" s="140" t="s">
        <v>319</v>
      </c>
      <c r="E160" s="141" t="s">
        <v>5266</v>
      </c>
      <c r="F160" s="142" t="s">
        <v>5267</v>
      </c>
      <c r="G160" s="143" t="s">
        <v>452</v>
      </c>
      <c r="H160" s="144">
        <v>1.7849999999999999</v>
      </c>
      <c r="I160" s="145"/>
      <c r="J160" s="146">
        <f t="shared" ref="J160:J168" si="10">ROUND(I160*H160,2)</f>
        <v>0</v>
      </c>
      <c r="K160" s="147"/>
      <c r="L160" s="28"/>
      <c r="M160" s="148" t="s">
        <v>1</v>
      </c>
      <c r="N160" s="149" t="s">
        <v>41</v>
      </c>
      <c r="P160" s="150">
        <f t="shared" ref="P160:P168" si="11">O160*H160</f>
        <v>0</v>
      </c>
      <c r="Q160" s="150">
        <v>9.8999999999999999E-4</v>
      </c>
      <c r="R160" s="150">
        <f t="shared" ref="R160:R168" si="12">Q160*H160</f>
        <v>1.7671499999999999E-3</v>
      </c>
      <c r="S160" s="150">
        <v>0</v>
      </c>
      <c r="T160" s="151">
        <f t="shared" ref="T160:T168" si="13">S160*H160</f>
        <v>0</v>
      </c>
      <c r="AR160" s="152" t="s">
        <v>372</v>
      </c>
      <c r="AT160" s="152" t="s">
        <v>319</v>
      </c>
      <c r="AU160" s="152" t="s">
        <v>87</v>
      </c>
      <c r="AY160" s="13" t="s">
        <v>317</v>
      </c>
      <c r="BE160" s="153">
        <f t="shared" ref="BE160:BE168" si="14">IF(N160="základná",J160,0)</f>
        <v>0</v>
      </c>
      <c r="BF160" s="153">
        <f t="shared" ref="BF160:BF168" si="15">IF(N160="znížená",J160,0)</f>
        <v>0</v>
      </c>
      <c r="BG160" s="153">
        <f t="shared" ref="BG160:BG168" si="16">IF(N160="zákl. prenesená",J160,0)</f>
        <v>0</v>
      </c>
      <c r="BH160" s="153">
        <f t="shared" ref="BH160:BH168" si="17">IF(N160="zníž. prenesená",J160,0)</f>
        <v>0</v>
      </c>
      <c r="BI160" s="153">
        <f t="shared" ref="BI160:BI168" si="18">IF(N160="nulová",J160,0)</f>
        <v>0</v>
      </c>
      <c r="BJ160" s="13" t="s">
        <v>87</v>
      </c>
      <c r="BK160" s="153">
        <f t="shared" ref="BK160:BK168" si="19">ROUND(I160*H160,2)</f>
        <v>0</v>
      </c>
      <c r="BL160" s="13" t="s">
        <v>372</v>
      </c>
      <c r="BM160" s="152" t="s">
        <v>5268</v>
      </c>
    </row>
    <row r="161" spans="2:65" s="1" customFormat="1" ht="24.15" customHeight="1">
      <c r="B161" s="139"/>
      <c r="C161" s="140" t="s">
        <v>396</v>
      </c>
      <c r="D161" s="140" t="s">
        <v>319</v>
      </c>
      <c r="E161" s="141" t="s">
        <v>2455</v>
      </c>
      <c r="F161" s="142" t="s">
        <v>2456</v>
      </c>
      <c r="G161" s="143" t="s">
        <v>433</v>
      </c>
      <c r="H161" s="144">
        <v>2</v>
      </c>
      <c r="I161" s="145"/>
      <c r="J161" s="146">
        <f t="shared" si="10"/>
        <v>0</v>
      </c>
      <c r="K161" s="147"/>
      <c r="L161" s="28"/>
      <c r="M161" s="148" t="s">
        <v>1</v>
      </c>
      <c r="N161" s="149" t="s">
        <v>41</v>
      </c>
      <c r="P161" s="150">
        <f t="shared" si="11"/>
        <v>0</v>
      </c>
      <c r="Q161" s="150">
        <v>6.0000000000000002E-5</v>
      </c>
      <c r="R161" s="150">
        <f t="shared" si="12"/>
        <v>1.2E-4</v>
      </c>
      <c r="S161" s="150">
        <v>0</v>
      </c>
      <c r="T161" s="151">
        <f t="shared" si="13"/>
        <v>0</v>
      </c>
      <c r="AR161" s="152" t="s">
        <v>372</v>
      </c>
      <c r="AT161" s="152" t="s">
        <v>319</v>
      </c>
      <c r="AU161" s="152" t="s">
        <v>87</v>
      </c>
      <c r="AY161" s="13" t="s">
        <v>317</v>
      </c>
      <c r="BE161" s="153">
        <f t="shared" si="14"/>
        <v>0</v>
      </c>
      <c r="BF161" s="153">
        <f t="shared" si="15"/>
        <v>0</v>
      </c>
      <c r="BG161" s="153">
        <f t="shared" si="16"/>
        <v>0</v>
      </c>
      <c r="BH161" s="153">
        <f t="shared" si="17"/>
        <v>0</v>
      </c>
      <c r="BI161" s="153">
        <f t="shared" si="18"/>
        <v>0</v>
      </c>
      <c r="BJ161" s="13" t="s">
        <v>87</v>
      </c>
      <c r="BK161" s="153">
        <f t="shared" si="19"/>
        <v>0</v>
      </c>
      <c r="BL161" s="13" t="s">
        <v>372</v>
      </c>
      <c r="BM161" s="152" t="s">
        <v>5269</v>
      </c>
    </row>
    <row r="162" spans="2:65" s="1" customFormat="1" ht="24.15" customHeight="1">
      <c r="B162" s="139"/>
      <c r="C162" s="154" t="s">
        <v>398</v>
      </c>
      <c r="D162" s="154" t="s">
        <v>353</v>
      </c>
      <c r="E162" s="155" t="s">
        <v>2458</v>
      </c>
      <c r="F162" s="156" t="s">
        <v>2459</v>
      </c>
      <c r="G162" s="157" t="s">
        <v>433</v>
      </c>
      <c r="H162" s="158">
        <v>2</v>
      </c>
      <c r="I162" s="159"/>
      <c r="J162" s="160">
        <f t="shared" si="10"/>
        <v>0</v>
      </c>
      <c r="K162" s="161"/>
      <c r="L162" s="162"/>
      <c r="M162" s="163" t="s">
        <v>1</v>
      </c>
      <c r="N162" s="164" t="s">
        <v>41</v>
      </c>
      <c r="P162" s="150">
        <f t="shared" si="11"/>
        <v>0</v>
      </c>
      <c r="Q162" s="150">
        <v>7.5000000000000002E-4</v>
      </c>
      <c r="R162" s="150">
        <f t="shared" si="12"/>
        <v>1.5E-3</v>
      </c>
      <c r="S162" s="150">
        <v>0</v>
      </c>
      <c r="T162" s="151">
        <f t="shared" si="13"/>
        <v>0</v>
      </c>
      <c r="AR162" s="152" t="s">
        <v>529</v>
      </c>
      <c r="AT162" s="152" t="s">
        <v>353</v>
      </c>
      <c r="AU162" s="152" t="s">
        <v>87</v>
      </c>
      <c r="AY162" s="13" t="s">
        <v>317</v>
      </c>
      <c r="BE162" s="153">
        <f t="shared" si="14"/>
        <v>0</v>
      </c>
      <c r="BF162" s="153">
        <f t="shared" si="15"/>
        <v>0</v>
      </c>
      <c r="BG162" s="153">
        <f t="shared" si="16"/>
        <v>0</v>
      </c>
      <c r="BH162" s="153">
        <f t="shared" si="17"/>
        <v>0</v>
      </c>
      <c r="BI162" s="153">
        <f t="shared" si="18"/>
        <v>0</v>
      </c>
      <c r="BJ162" s="13" t="s">
        <v>87</v>
      </c>
      <c r="BK162" s="153">
        <f t="shared" si="19"/>
        <v>0</v>
      </c>
      <c r="BL162" s="13" t="s">
        <v>372</v>
      </c>
      <c r="BM162" s="152" t="s">
        <v>5270</v>
      </c>
    </row>
    <row r="163" spans="2:65" s="1" customFormat="1" ht="16.5" customHeight="1">
      <c r="B163" s="139"/>
      <c r="C163" s="140" t="s">
        <v>402</v>
      </c>
      <c r="D163" s="140" t="s">
        <v>319</v>
      </c>
      <c r="E163" s="141" t="s">
        <v>2485</v>
      </c>
      <c r="F163" s="142" t="s">
        <v>2486</v>
      </c>
      <c r="G163" s="143" t="s">
        <v>433</v>
      </c>
      <c r="H163" s="144">
        <v>1</v>
      </c>
      <c r="I163" s="145"/>
      <c r="J163" s="146">
        <f t="shared" si="10"/>
        <v>0</v>
      </c>
      <c r="K163" s="147"/>
      <c r="L163" s="28"/>
      <c r="M163" s="148" t="s">
        <v>1</v>
      </c>
      <c r="N163" s="149" t="s">
        <v>41</v>
      </c>
      <c r="P163" s="150">
        <f t="shared" si="11"/>
        <v>0</v>
      </c>
      <c r="Q163" s="150">
        <v>5.0000000000000002E-5</v>
      </c>
      <c r="R163" s="150">
        <f t="shared" si="12"/>
        <v>5.0000000000000002E-5</v>
      </c>
      <c r="S163" s="150">
        <v>0</v>
      </c>
      <c r="T163" s="151">
        <f t="shared" si="13"/>
        <v>0</v>
      </c>
      <c r="AR163" s="152" t="s">
        <v>372</v>
      </c>
      <c r="AT163" s="152" t="s">
        <v>319</v>
      </c>
      <c r="AU163" s="152" t="s">
        <v>87</v>
      </c>
      <c r="AY163" s="13" t="s">
        <v>317</v>
      </c>
      <c r="BE163" s="153">
        <f t="shared" si="14"/>
        <v>0</v>
      </c>
      <c r="BF163" s="153">
        <f t="shared" si="15"/>
        <v>0</v>
      </c>
      <c r="BG163" s="153">
        <f t="shared" si="16"/>
        <v>0</v>
      </c>
      <c r="BH163" s="153">
        <f t="shared" si="17"/>
        <v>0</v>
      </c>
      <c r="BI163" s="153">
        <f t="shared" si="18"/>
        <v>0</v>
      </c>
      <c r="BJ163" s="13" t="s">
        <v>87</v>
      </c>
      <c r="BK163" s="153">
        <f t="shared" si="19"/>
        <v>0</v>
      </c>
      <c r="BL163" s="13" t="s">
        <v>372</v>
      </c>
      <c r="BM163" s="152" t="s">
        <v>5271</v>
      </c>
    </row>
    <row r="164" spans="2:65" s="1" customFormat="1" ht="24.15" customHeight="1">
      <c r="B164" s="139"/>
      <c r="C164" s="154" t="s">
        <v>408</v>
      </c>
      <c r="D164" s="154" t="s">
        <v>353</v>
      </c>
      <c r="E164" s="155" t="s">
        <v>2488</v>
      </c>
      <c r="F164" s="156" t="s">
        <v>2489</v>
      </c>
      <c r="G164" s="157" t="s">
        <v>433</v>
      </c>
      <c r="H164" s="158">
        <v>1</v>
      </c>
      <c r="I164" s="159"/>
      <c r="J164" s="160">
        <f t="shared" si="10"/>
        <v>0</v>
      </c>
      <c r="K164" s="161"/>
      <c r="L164" s="162"/>
      <c r="M164" s="163" t="s">
        <v>1</v>
      </c>
      <c r="N164" s="164" t="s">
        <v>41</v>
      </c>
      <c r="P164" s="150">
        <f t="shared" si="11"/>
        <v>0</v>
      </c>
      <c r="Q164" s="150">
        <v>7.7999999999999999E-4</v>
      </c>
      <c r="R164" s="150">
        <f t="shared" si="12"/>
        <v>7.7999999999999999E-4</v>
      </c>
      <c r="S164" s="150">
        <v>0</v>
      </c>
      <c r="T164" s="151">
        <f t="shared" si="13"/>
        <v>0</v>
      </c>
      <c r="AR164" s="152" t="s">
        <v>529</v>
      </c>
      <c r="AT164" s="152" t="s">
        <v>353</v>
      </c>
      <c r="AU164" s="152" t="s">
        <v>87</v>
      </c>
      <c r="AY164" s="13" t="s">
        <v>317</v>
      </c>
      <c r="BE164" s="153">
        <f t="shared" si="14"/>
        <v>0</v>
      </c>
      <c r="BF164" s="153">
        <f t="shared" si="15"/>
        <v>0</v>
      </c>
      <c r="BG164" s="153">
        <f t="shared" si="16"/>
        <v>0</v>
      </c>
      <c r="BH164" s="153">
        <f t="shared" si="17"/>
        <v>0</v>
      </c>
      <c r="BI164" s="153">
        <f t="shared" si="18"/>
        <v>0</v>
      </c>
      <c r="BJ164" s="13" t="s">
        <v>87</v>
      </c>
      <c r="BK164" s="153">
        <f t="shared" si="19"/>
        <v>0</v>
      </c>
      <c r="BL164" s="13" t="s">
        <v>372</v>
      </c>
      <c r="BM164" s="152" t="s">
        <v>5272</v>
      </c>
    </row>
    <row r="165" spans="2:65" s="1" customFormat="1" ht="16.5" customHeight="1">
      <c r="B165" s="139"/>
      <c r="C165" s="140" t="s">
        <v>410</v>
      </c>
      <c r="D165" s="140" t="s">
        <v>319</v>
      </c>
      <c r="E165" s="141" t="s">
        <v>2497</v>
      </c>
      <c r="F165" s="142" t="s">
        <v>2498</v>
      </c>
      <c r="G165" s="143" t="s">
        <v>433</v>
      </c>
      <c r="H165" s="144">
        <v>1</v>
      </c>
      <c r="I165" s="145"/>
      <c r="J165" s="146">
        <f t="shared" si="10"/>
        <v>0</v>
      </c>
      <c r="K165" s="147"/>
      <c r="L165" s="28"/>
      <c r="M165" s="148" t="s">
        <v>1</v>
      </c>
      <c r="N165" s="149" t="s">
        <v>41</v>
      </c>
      <c r="P165" s="150">
        <f t="shared" si="11"/>
        <v>0</v>
      </c>
      <c r="Q165" s="150">
        <v>2.0000000000000002E-5</v>
      </c>
      <c r="R165" s="150">
        <f t="shared" si="12"/>
        <v>2.0000000000000002E-5</v>
      </c>
      <c r="S165" s="150">
        <v>0</v>
      </c>
      <c r="T165" s="151">
        <f t="shared" si="13"/>
        <v>0</v>
      </c>
      <c r="AR165" s="152" t="s">
        <v>372</v>
      </c>
      <c r="AT165" s="152" t="s">
        <v>319</v>
      </c>
      <c r="AU165" s="152" t="s">
        <v>87</v>
      </c>
      <c r="AY165" s="13" t="s">
        <v>317</v>
      </c>
      <c r="BE165" s="153">
        <f t="shared" si="14"/>
        <v>0</v>
      </c>
      <c r="BF165" s="153">
        <f t="shared" si="15"/>
        <v>0</v>
      </c>
      <c r="BG165" s="153">
        <f t="shared" si="16"/>
        <v>0</v>
      </c>
      <c r="BH165" s="153">
        <f t="shared" si="17"/>
        <v>0</v>
      </c>
      <c r="BI165" s="153">
        <f t="shared" si="18"/>
        <v>0</v>
      </c>
      <c r="BJ165" s="13" t="s">
        <v>87</v>
      </c>
      <c r="BK165" s="153">
        <f t="shared" si="19"/>
        <v>0</v>
      </c>
      <c r="BL165" s="13" t="s">
        <v>372</v>
      </c>
      <c r="BM165" s="152" t="s">
        <v>5273</v>
      </c>
    </row>
    <row r="166" spans="2:65" s="1" customFormat="1" ht="21.75" customHeight="1">
      <c r="B166" s="139"/>
      <c r="C166" s="154" t="s">
        <v>412</v>
      </c>
      <c r="D166" s="154" t="s">
        <v>353</v>
      </c>
      <c r="E166" s="155" t="s">
        <v>5274</v>
      </c>
      <c r="F166" s="156" t="s">
        <v>5275</v>
      </c>
      <c r="G166" s="157" t="s">
        <v>433</v>
      </c>
      <c r="H166" s="158">
        <v>1</v>
      </c>
      <c r="I166" s="159"/>
      <c r="J166" s="160">
        <f t="shared" si="10"/>
        <v>0</v>
      </c>
      <c r="K166" s="161"/>
      <c r="L166" s="162"/>
      <c r="M166" s="163" t="s">
        <v>1</v>
      </c>
      <c r="N166" s="164" t="s">
        <v>41</v>
      </c>
      <c r="P166" s="150">
        <f t="shared" si="11"/>
        <v>0</v>
      </c>
      <c r="Q166" s="150">
        <v>6.9999999999999994E-5</v>
      </c>
      <c r="R166" s="150">
        <f t="shared" si="12"/>
        <v>6.9999999999999994E-5</v>
      </c>
      <c r="S166" s="150">
        <v>0</v>
      </c>
      <c r="T166" s="151">
        <f t="shared" si="13"/>
        <v>0</v>
      </c>
      <c r="AR166" s="152" t="s">
        <v>529</v>
      </c>
      <c r="AT166" s="152" t="s">
        <v>353</v>
      </c>
      <c r="AU166" s="152" t="s">
        <v>87</v>
      </c>
      <c r="AY166" s="13" t="s">
        <v>317</v>
      </c>
      <c r="BE166" s="153">
        <f t="shared" si="14"/>
        <v>0</v>
      </c>
      <c r="BF166" s="153">
        <f t="shared" si="15"/>
        <v>0</v>
      </c>
      <c r="BG166" s="153">
        <f t="shared" si="16"/>
        <v>0</v>
      </c>
      <c r="BH166" s="153">
        <f t="shared" si="17"/>
        <v>0</v>
      </c>
      <c r="BI166" s="153">
        <f t="shared" si="18"/>
        <v>0</v>
      </c>
      <c r="BJ166" s="13" t="s">
        <v>87</v>
      </c>
      <c r="BK166" s="153">
        <f t="shared" si="19"/>
        <v>0</v>
      </c>
      <c r="BL166" s="13" t="s">
        <v>372</v>
      </c>
      <c r="BM166" s="152" t="s">
        <v>5276</v>
      </c>
    </row>
    <row r="167" spans="2:65" s="1" customFormat="1" ht="16.5" customHeight="1">
      <c r="B167" s="139"/>
      <c r="C167" s="140" t="s">
        <v>414</v>
      </c>
      <c r="D167" s="140" t="s">
        <v>319</v>
      </c>
      <c r="E167" s="141" t="s">
        <v>2503</v>
      </c>
      <c r="F167" s="142" t="s">
        <v>5277</v>
      </c>
      <c r="G167" s="143" t="s">
        <v>2505</v>
      </c>
      <c r="H167" s="144">
        <v>2</v>
      </c>
      <c r="I167" s="145"/>
      <c r="J167" s="146">
        <f t="shared" si="10"/>
        <v>0</v>
      </c>
      <c r="K167" s="147"/>
      <c r="L167" s="28"/>
      <c r="M167" s="148" t="s">
        <v>1</v>
      </c>
      <c r="N167" s="149" t="s">
        <v>41</v>
      </c>
      <c r="P167" s="150">
        <f t="shared" si="11"/>
        <v>0</v>
      </c>
      <c r="Q167" s="150">
        <v>2.6509999999999999E-4</v>
      </c>
      <c r="R167" s="150">
        <f t="shared" si="12"/>
        <v>5.3019999999999999E-4</v>
      </c>
      <c r="S167" s="150">
        <v>0</v>
      </c>
      <c r="T167" s="151">
        <f t="shared" si="13"/>
        <v>0</v>
      </c>
      <c r="AR167" s="152" t="s">
        <v>372</v>
      </c>
      <c r="AT167" s="152" t="s">
        <v>319</v>
      </c>
      <c r="AU167" s="152" t="s">
        <v>87</v>
      </c>
      <c r="AY167" s="13" t="s">
        <v>317</v>
      </c>
      <c r="BE167" s="153">
        <f t="shared" si="14"/>
        <v>0</v>
      </c>
      <c r="BF167" s="153">
        <f t="shared" si="15"/>
        <v>0</v>
      </c>
      <c r="BG167" s="153">
        <f t="shared" si="16"/>
        <v>0</v>
      </c>
      <c r="BH167" s="153">
        <f t="shared" si="17"/>
        <v>0</v>
      </c>
      <c r="BI167" s="153">
        <f t="shared" si="18"/>
        <v>0</v>
      </c>
      <c r="BJ167" s="13" t="s">
        <v>87</v>
      </c>
      <c r="BK167" s="153">
        <f t="shared" si="19"/>
        <v>0</v>
      </c>
      <c r="BL167" s="13" t="s">
        <v>372</v>
      </c>
      <c r="BM167" s="152" t="s">
        <v>5278</v>
      </c>
    </row>
    <row r="168" spans="2:65" s="1" customFormat="1" ht="21.75" customHeight="1">
      <c r="B168" s="139"/>
      <c r="C168" s="154" t="s">
        <v>416</v>
      </c>
      <c r="D168" s="154" t="s">
        <v>353</v>
      </c>
      <c r="E168" s="155" t="s">
        <v>2507</v>
      </c>
      <c r="F168" s="156" t="s">
        <v>5279</v>
      </c>
      <c r="G168" s="157" t="s">
        <v>433</v>
      </c>
      <c r="H168" s="158">
        <v>1</v>
      </c>
      <c r="I168" s="159"/>
      <c r="J168" s="160">
        <f t="shared" si="10"/>
        <v>0</v>
      </c>
      <c r="K168" s="161"/>
      <c r="L168" s="162"/>
      <c r="M168" s="163" t="s">
        <v>1</v>
      </c>
      <c r="N168" s="164" t="s">
        <v>41</v>
      </c>
      <c r="P168" s="150">
        <f t="shared" si="11"/>
        <v>0</v>
      </c>
      <c r="Q168" s="150">
        <v>1.8499999999999999E-2</v>
      </c>
      <c r="R168" s="150">
        <f t="shared" si="12"/>
        <v>1.8499999999999999E-2</v>
      </c>
      <c r="S168" s="150">
        <v>0</v>
      </c>
      <c r="T168" s="151">
        <f t="shared" si="13"/>
        <v>0</v>
      </c>
      <c r="AR168" s="152" t="s">
        <v>529</v>
      </c>
      <c r="AT168" s="152" t="s">
        <v>353</v>
      </c>
      <c r="AU168" s="152" t="s">
        <v>87</v>
      </c>
      <c r="AY168" s="13" t="s">
        <v>317</v>
      </c>
      <c r="BE168" s="153">
        <f t="shared" si="14"/>
        <v>0</v>
      </c>
      <c r="BF168" s="153">
        <f t="shared" si="15"/>
        <v>0</v>
      </c>
      <c r="BG168" s="153">
        <f t="shared" si="16"/>
        <v>0</v>
      </c>
      <c r="BH168" s="153">
        <f t="shared" si="17"/>
        <v>0</v>
      </c>
      <c r="BI168" s="153">
        <f t="shared" si="18"/>
        <v>0</v>
      </c>
      <c r="BJ168" s="13" t="s">
        <v>87</v>
      </c>
      <c r="BK168" s="153">
        <f t="shared" si="19"/>
        <v>0</v>
      </c>
      <c r="BL168" s="13" t="s">
        <v>372</v>
      </c>
      <c r="BM168" s="152" t="s">
        <v>5280</v>
      </c>
    </row>
    <row r="169" spans="2:65" s="1" customFormat="1" ht="28.8">
      <c r="B169" s="28"/>
      <c r="D169" s="170" t="s">
        <v>484</v>
      </c>
      <c r="F169" s="171" t="s">
        <v>2510</v>
      </c>
      <c r="I169" s="172"/>
      <c r="L169" s="28"/>
      <c r="M169" s="173"/>
      <c r="T169" s="55"/>
      <c r="AT169" s="13" t="s">
        <v>484</v>
      </c>
      <c r="AU169" s="13" t="s">
        <v>87</v>
      </c>
    </row>
    <row r="170" spans="2:65" s="1" customFormat="1" ht="24.15" customHeight="1">
      <c r="B170" s="139"/>
      <c r="C170" s="154" t="s">
        <v>418</v>
      </c>
      <c r="D170" s="154" t="s">
        <v>353</v>
      </c>
      <c r="E170" s="155" t="s">
        <v>2511</v>
      </c>
      <c r="F170" s="156" t="s">
        <v>2512</v>
      </c>
      <c r="G170" s="157" t="s">
        <v>433</v>
      </c>
      <c r="H170" s="158">
        <v>1</v>
      </c>
      <c r="I170" s="159"/>
      <c r="J170" s="160">
        <f>ROUND(I170*H170,2)</f>
        <v>0</v>
      </c>
      <c r="K170" s="161"/>
      <c r="L170" s="162"/>
      <c r="M170" s="163" t="s">
        <v>1</v>
      </c>
      <c r="N170" s="164" t="s">
        <v>41</v>
      </c>
      <c r="P170" s="150">
        <f>O170*H170</f>
        <v>0</v>
      </c>
      <c r="Q170" s="150">
        <v>1.6789999999999999E-2</v>
      </c>
      <c r="R170" s="150">
        <f>Q170*H170</f>
        <v>1.6789999999999999E-2</v>
      </c>
      <c r="S170" s="150">
        <v>0</v>
      </c>
      <c r="T170" s="151">
        <f>S170*H170</f>
        <v>0</v>
      </c>
      <c r="AR170" s="152" t="s">
        <v>529</v>
      </c>
      <c r="AT170" s="152" t="s">
        <v>353</v>
      </c>
      <c r="AU170" s="152" t="s">
        <v>87</v>
      </c>
      <c r="AY170" s="13" t="s">
        <v>317</v>
      </c>
      <c r="BE170" s="153">
        <f>IF(N170="základná",J170,0)</f>
        <v>0</v>
      </c>
      <c r="BF170" s="153">
        <f>IF(N170="znížená",J170,0)</f>
        <v>0</v>
      </c>
      <c r="BG170" s="153">
        <f>IF(N170="zákl. prenesená",J170,0)</f>
        <v>0</v>
      </c>
      <c r="BH170" s="153">
        <f>IF(N170="zníž. prenesená",J170,0)</f>
        <v>0</v>
      </c>
      <c r="BI170" s="153">
        <f>IF(N170="nulová",J170,0)</f>
        <v>0</v>
      </c>
      <c r="BJ170" s="13" t="s">
        <v>87</v>
      </c>
      <c r="BK170" s="153">
        <f>ROUND(I170*H170,2)</f>
        <v>0</v>
      </c>
      <c r="BL170" s="13" t="s">
        <v>372</v>
      </c>
      <c r="BM170" s="152" t="s">
        <v>5281</v>
      </c>
    </row>
    <row r="171" spans="2:65" s="1" customFormat="1" ht="24.15" customHeight="1">
      <c r="B171" s="139"/>
      <c r="C171" s="140" t="s">
        <v>529</v>
      </c>
      <c r="D171" s="140" t="s">
        <v>319</v>
      </c>
      <c r="E171" s="141" t="s">
        <v>2618</v>
      </c>
      <c r="F171" s="142" t="s">
        <v>2619</v>
      </c>
      <c r="G171" s="143" t="s">
        <v>433</v>
      </c>
      <c r="H171" s="144">
        <v>5</v>
      </c>
      <c r="I171" s="145"/>
      <c r="J171" s="146">
        <f>ROUND(I171*H171,2)</f>
        <v>0</v>
      </c>
      <c r="K171" s="147"/>
      <c r="L171" s="28"/>
      <c r="M171" s="148" t="s">
        <v>1</v>
      </c>
      <c r="N171" s="149" t="s">
        <v>41</v>
      </c>
      <c r="P171" s="150">
        <f>O171*H171</f>
        <v>0</v>
      </c>
      <c r="Q171" s="150">
        <v>0</v>
      </c>
      <c r="R171" s="150">
        <f>Q171*H171</f>
        <v>0</v>
      </c>
      <c r="S171" s="150">
        <v>0</v>
      </c>
      <c r="T171" s="151">
        <f>S171*H171</f>
        <v>0</v>
      </c>
      <c r="AR171" s="152" t="s">
        <v>372</v>
      </c>
      <c r="AT171" s="152" t="s">
        <v>319</v>
      </c>
      <c r="AU171" s="152" t="s">
        <v>87</v>
      </c>
      <c r="AY171" s="13" t="s">
        <v>317</v>
      </c>
      <c r="BE171" s="153">
        <f>IF(N171="základná",J171,0)</f>
        <v>0</v>
      </c>
      <c r="BF171" s="153">
        <f>IF(N171="znížená",J171,0)</f>
        <v>0</v>
      </c>
      <c r="BG171" s="153">
        <f>IF(N171="zákl. prenesená",J171,0)</f>
        <v>0</v>
      </c>
      <c r="BH171" s="153">
        <f>IF(N171="zníž. prenesená",J171,0)</f>
        <v>0</v>
      </c>
      <c r="BI171" s="153">
        <f>IF(N171="nulová",J171,0)</f>
        <v>0</v>
      </c>
      <c r="BJ171" s="13" t="s">
        <v>87</v>
      </c>
      <c r="BK171" s="153">
        <f>ROUND(I171*H171,2)</f>
        <v>0</v>
      </c>
      <c r="BL171" s="13" t="s">
        <v>372</v>
      </c>
      <c r="BM171" s="152" t="s">
        <v>5282</v>
      </c>
    </row>
    <row r="172" spans="2:65" s="1" customFormat="1" ht="33" customHeight="1">
      <c r="B172" s="139"/>
      <c r="C172" s="154" t="s">
        <v>780</v>
      </c>
      <c r="D172" s="154" t="s">
        <v>353</v>
      </c>
      <c r="E172" s="155" t="s">
        <v>2621</v>
      </c>
      <c r="F172" s="156" t="s">
        <v>3728</v>
      </c>
      <c r="G172" s="157" t="s">
        <v>433</v>
      </c>
      <c r="H172" s="158">
        <v>5</v>
      </c>
      <c r="I172" s="159"/>
      <c r="J172" s="160">
        <f>ROUND(I172*H172,2)</f>
        <v>0</v>
      </c>
      <c r="K172" s="161"/>
      <c r="L172" s="162"/>
      <c r="M172" s="163" t="s">
        <v>1</v>
      </c>
      <c r="N172" s="164" t="s">
        <v>41</v>
      </c>
      <c r="P172" s="150">
        <f>O172*H172</f>
        <v>0</v>
      </c>
      <c r="Q172" s="150">
        <v>8.9999999999999998E-4</v>
      </c>
      <c r="R172" s="150">
        <f>Q172*H172</f>
        <v>4.4999999999999997E-3</v>
      </c>
      <c r="S172" s="150">
        <v>0</v>
      </c>
      <c r="T172" s="151">
        <f>S172*H172</f>
        <v>0</v>
      </c>
      <c r="AR172" s="152" t="s">
        <v>529</v>
      </c>
      <c r="AT172" s="152" t="s">
        <v>353</v>
      </c>
      <c r="AU172" s="152" t="s">
        <v>87</v>
      </c>
      <c r="AY172" s="13" t="s">
        <v>317</v>
      </c>
      <c r="BE172" s="153">
        <f>IF(N172="základná",J172,0)</f>
        <v>0</v>
      </c>
      <c r="BF172" s="153">
        <f>IF(N172="znížená",J172,0)</f>
        <v>0</v>
      </c>
      <c r="BG172" s="153">
        <f>IF(N172="zákl. prenesená",J172,0)</f>
        <v>0</v>
      </c>
      <c r="BH172" s="153">
        <f>IF(N172="zníž. prenesená",J172,0)</f>
        <v>0</v>
      </c>
      <c r="BI172" s="153">
        <f>IF(N172="nulová",J172,0)</f>
        <v>0</v>
      </c>
      <c r="BJ172" s="13" t="s">
        <v>87</v>
      </c>
      <c r="BK172" s="153">
        <f>ROUND(I172*H172,2)</f>
        <v>0</v>
      </c>
      <c r="BL172" s="13" t="s">
        <v>372</v>
      </c>
      <c r="BM172" s="152" t="s">
        <v>5283</v>
      </c>
    </row>
    <row r="173" spans="2:65" s="1" customFormat="1" ht="48">
      <c r="B173" s="28"/>
      <c r="D173" s="170" t="s">
        <v>484</v>
      </c>
      <c r="F173" s="171" t="s">
        <v>2624</v>
      </c>
      <c r="I173" s="172"/>
      <c r="L173" s="28"/>
      <c r="M173" s="173"/>
      <c r="T173" s="55"/>
      <c r="AT173" s="13" t="s">
        <v>484</v>
      </c>
      <c r="AU173" s="13" t="s">
        <v>87</v>
      </c>
    </row>
    <row r="174" spans="2:65" s="1" customFormat="1" ht="24.15" customHeight="1">
      <c r="B174" s="139"/>
      <c r="C174" s="140" t="s">
        <v>784</v>
      </c>
      <c r="D174" s="140" t="s">
        <v>319</v>
      </c>
      <c r="E174" s="141" t="s">
        <v>2527</v>
      </c>
      <c r="F174" s="142" t="s">
        <v>2528</v>
      </c>
      <c r="G174" s="143" t="s">
        <v>652</v>
      </c>
      <c r="H174" s="176"/>
      <c r="I174" s="145"/>
      <c r="J174" s="146">
        <f>ROUND(I174*H174,2)</f>
        <v>0</v>
      </c>
      <c r="K174" s="147"/>
      <c r="L174" s="28"/>
      <c r="M174" s="165" t="s">
        <v>1</v>
      </c>
      <c r="N174" s="166" t="s">
        <v>41</v>
      </c>
      <c r="O174" s="167"/>
      <c r="P174" s="168">
        <f>O174*H174</f>
        <v>0</v>
      </c>
      <c r="Q174" s="168">
        <v>0</v>
      </c>
      <c r="R174" s="168">
        <f>Q174*H174</f>
        <v>0</v>
      </c>
      <c r="S174" s="168">
        <v>0</v>
      </c>
      <c r="T174" s="169">
        <f>S174*H174</f>
        <v>0</v>
      </c>
      <c r="AR174" s="152" t="s">
        <v>372</v>
      </c>
      <c r="AT174" s="152" t="s">
        <v>319</v>
      </c>
      <c r="AU174" s="152" t="s">
        <v>87</v>
      </c>
      <c r="AY174" s="13" t="s">
        <v>317</v>
      </c>
      <c r="BE174" s="153">
        <f>IF(N174="základná",J174,0)</f>
        <v>0</v>
      </c>
      <c r="BF174" s="153">
        <f>IF(N174="znížená",J174,0)</f>
        <v>0</v>
      </c>
      <c r="BG174" s="153">
        <f>IF(N174="zákl. prenesená",J174,0)</f>
        <v>0</v>
      </c>
      <c r="BH174" s="153">
        <f>IF(N174="zníž. prenesená",J174,0)</f>
        <v>0</v>
      </c>
      <c r="BI174" s="153">
        <f>IF(N174="nulová",J174,0)</f>
        <v>0</v>
      </c>
      <c r="BJ174" s="13" t="s">
        <v>87</v>
      </c>
      <c r="BK174" s="153">
        <f>ROUND(I174*H174,2)</f>
        <v>0</v>
      </c>
      <c r="BL174" s="13" t="s">
        <v>372</v>
      </c>
      <c r="BM174" s="152" t="s">
        <v>5284</v>
      </c>
    </row>
    <row r="175" spans="2:65" s="1" customFormat="1" ht="6.9" customHeight="1">
      <c r="B175" s="43"/>
      <c r="C175" s="44"/>
      <c r="D175" s="44"/>
      <c r="E175" s="44"/>
      <c r="F175" s="44"/>
      <c r="G175" s="44"/>
      <c r="H175" s="44"/>
      <c r="I175" s="44"/>
      <c r="J175" s="44"/>
      <c r="K175" s="44"/>
      <c r="L175" s="28"/>
    </row>
  </sheetData>
  <autoFilter ref="C129:K174" xr:uid="{00000000-0009-0000-0000-00001D000000}"/>
  <mergeCells count="15">
    <mergeCell ref="E116:H116"/>
    <mergeCell ref="E120:H120"/>
    <mergeCell ref="E118:H118"/>
    <mergeCell ref="E122:H122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2:BM400"/>
  <sheetViews>
    <sheetView showGridLines="0" topLeftCell="A383" workbookViewId="0">
      <selection activeCell="Z149" sqref="Z149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01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3" t="s">
        <v>200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" customHeight="1">
      <c r="B4" s="16"/>
      <c r="D4" s="17" t="s">
        <v>286</v>
      </c>
      <c r="L4" s="16"/>
      <c r="M4" s="92" t="s">
        <v>9</v>
      </c>
      <c r="AT4" s="13" t="s">
        <v>3</v>
      </c>
    </row>
    <row r="5" spans="2:46" ht="6.9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226" t="str">
        <f>'Rekapitulácia stavby'!K6</f>
        <v>Archeoskanzen Bojná</v>
      </c>
      <c r="F7" s="227"/>
      <c r="G7" s="227"/>
      <c r="H7" s="227"/>
      <c r="L7" s="16"/>
    </row>
    <row r="8" spans="2:46" ht="13.2">
      <c r="B8" s="16"/>
      <c r="D8" s="23" t="s">
        <v>287</v>
      </c>
      <c r="L8" s="16"/>
    </row>
    <row r="9" spans="2:46" ht="16.5" customHeight="1">
      <c r="B9" s="16"/>
      <c r="E9" s="226" t="s">
        <v>4177</v>
      </c>
      <c r="F9" s="183"/>
      <c r="G9" s="183"/>
      <c r="H9" s="183"/>
      <c r="L9" s="16"/>
    </row>
    <row r="10" spans="2:46" ht="12" customHeight="1">
      <c r="B10" s="16"/>
      <c r="D10" s="23" t="s">
        <v>289</v>
      </c>
      <c r="L10" s="16"/>
    </row>
    <row r="11" spans="2:46" s="1" customFormat="1" ht="16.5" customHeight="1">
      <c r="B11" s="28"/>
      <c r="E11" s="221" t="s">
        <v>5285</v>
      </c>
      <c r="F11" s="228"/>
      <c r="G11" s="228"/>
      <c r="H11" s="228"/>
      <c r="L11" s="28"/>
    </row>
    <row r="12" spans="2:46" s="1" customFormat="1" ht="12" customHeight="1">
      <c r="B12" s="28"/>
      <c r="D12" s="23" t="s">
        <v>291</v>
      </c>
      <c r="L12" s="28"/>
    </row>
    <row r="13" spans="2:46" s="1" customFormat="1" ht="16.5" customHeight="1">
      <c r="B13" s="28"/>
      <c r="E13" s="208" t="s">
        <v>5286</v>
      </c>
      <c r="F13" s="228"/>
      <c r="G13" s="228"/>
      <c r="H13" s="228"/>
      <c r="L13" s="28"/>
    </row>
    <row r="14" spans="2:46" s="1" customFormat="1" ht="10.199999999999999">
      <c r="B14" s="28"/>
      <c r="L14" s="28"/>
    </row>
    <row r="15" spans="2:46" s="1" customFormat="1" ht="12" customHeight="1">
      <c r="B15" s="28"/>
      <c r="D15" s="23" t="s">
        <v>17</v>
      </c>
      <c r="F15" s="21" t="s">
        <v>1</v>
      </c>
      <c r="I15" s="23" t="s">
        <v>18</v>
      </c>
      <c r="J15" s="21" t="s">
        <v>1</v>
      </c>
      <c r="L15" s="28"/>
    </row>
    <row r="16" spans="2:46" s="1" customFormat="1" ht="12" customHeight="1">
      <c r="B16" s="28"/>
      <c r="D16" s="23" t="s">
        <v>19</v>
      </c>
      <c r="F16" s="21" t="s">
        <v>20</v>
      </c>
      <c r="I16" s="23" t="s">
        <v>21</v>
      </c>
      <c r="J16" s="51" t="str">
        <f>'Rekapitulácia stavby'!AN8</f>
        <v>19. 6. 2024</v>
      </c>
      <c r="L16" s="28"/>
    </row>
    <row r="17" spans="2:12" s="1" customFormat="1" ht="10.8" customHeight="1">
      <c r="B17" s="28"/>
      <c r="L17" s="28"/>
    </row>
    <row r="18" spans="2:12" s="1" customFormat="1" ht="12" customHeight="1">
      <c r="B18" s="28"/>
      <c r="D18" s="23" t="s">
        <v>23</v>
      </c>
      <c r="I18" s="23" t="s">
        <v>24</v>
      </c>
      <c r="J18" s="21" t="s">
        <v>1</v>
      </c>
      <c r="L18" s="28"/>
    </row>
    <row r="19" spans="2:12" s="1" customFormat="1" ht="18" customHeight="1">
      <c r="B19" s="28"/>
      <c r="E19" s="21" t="s">
        <v>25</v>
      </c>
      <c r="I19" s="23" t="s">
        <v>26</v>
      </c>
      <c r="J19" s="21" t="s">
        <v>1</v>
      </c>
      <c r="L19" s="28"/>
    </row>
    <row r="20" spans="2:12" s="1" customFormat="1" ht="6.9" customHeight="1">
      <c r="B20" s="28"/>
      <c r="L20" s="28"/>
    </row>
    <row r="21" spans="2:12" s="1" customFormat="1" ht="12" customHeight="1">
      <c r="B21" s="28"/>
      <c r="D21" s="23" t="s">
        <v>27</v>
      </c>
      <c r="I21" s="23" t="s">
        <v>24</v>
      </c>
      <c r="J21" s="24" t="str">
        <f>'Rekapitulácia stavby'!AN13</f>
        <v>Vyplň údaj</v>
      </c>
      <c r="L21" s="28"/>
    </row>
    <row r="22" spans="2:12" s="1" customFormat="1" ht="18" customHeight="1">
      <c r="B22" s="28"/>
      <c r="E22" s="229" t="str">
        <f>'Rekapitulácia stavby'!E14</f>
        <v>Vyplň údaj</v>
      </c>
      <c r="F22" s="182"/>
      <c r="G22" s="182"/>
      <c r="H22" s="182"/>
      <c r="I22" s="23" t="s">
        <v>26</v>
      </c>
      <c r="J22" s="24" t="str">
        <f>'Rekapitulácia stavby'!AN14</f>
        <v>Vyplň údaj</v>
      </c>
      <c r="L22" s="28"/>
    </row>
    <row r="23" spans="2:12" s="1" customFormat="1" ht="6.9" customHeight="1">
      <c r="B23" s="28"/>
      <c r="L23" s="28"/>
    </row>
    <row r="24" spans="2:12" s="1" customFormat="1" ht="12" customHeight="1">
      <c r="B24" s="28"/>
      <c r="D24" s="23" t="s">
        <v>29</v>
      </c>
      <c r="I24" s="23" t="s">
        <v>24</v>
      </c>
      <c r="J24" s="21" t="s">
        <v>1</v>
      </c>
      <c r="L24" s="28"/>
    </row>
    <row r="25" spans="2:12" s="1" customFormat="1" ht="18" customHeight="1">
      <c r="B25" s="28"/>
      <c r="E25" s="21" t="s">
        <v>30</v>
      </c>
      <c r="I25" s="23" t="s">
        <v>26</v>
      </c>
      <c r="J25" s="21" t="s">
        <v>1</v>
      </c>
      <c r="L25" s="28"/>
    </row>
    <row r="26" spans="2:12" s="1" customFormat="1" ht="6.9" customHeight="1">
      <c r="B26" s="28"/>
      <c r="L26" s="28"/>
    </row>
    <row r="27" spans="2:12" s="1" customFormat="1" ht="12" customHeight="1">
      <c r="B27" s="28"/>
      <c r="D27" s="23" t="s">
        <v>32</v>
      </c>
      <c r="I27" s="23" t="s">
        <v>24</v>
      </c>
      <c r="J27" s="21" t="s">
        <v>1</v>
      </c>
      <c r="L27" s="28"/>
    </row>
    <row r="28" spans="2:12" s="1" customFormat="1" ht="18" customHeight="1">
      <c r="B28" s="28"/>
      <c r="E28" s="21" t="s">
        <v>30</v>
      </c>
      <c r="I28" s="23" t="s">
        <v>26</v>
      </c>
      <c r="J28" s="21" t="s">
        <v>1</v>
      </c>
      <c r="L28" s="28"/>
    </row>
    <row r="29" spans="2:12" s="1" customFormat="1" ht="6.9" customHeight="1">
      <c r="B29" s="28"/>
      <c r="L29" s="28"/>
    </row>
    <row r="30" spans="2:12" s="1" customFormat="1" ht="12" customHeight="1">
      <c r="B30" s="28"/>
      <c r="D30" s="23" t="s">
        <v>33</v>
      </c>
      <c r="L30" s="28"/>
    </row>
    <row r="31" spans="2:12" s="7" customFormat="1" ht="16.5" customHeight="1">
      <c r="B31" s="93"/>
      <c r="E31" s="187" t="s">
        <v>1</v>
      </c>
      <c r="F31" s="187"/>
      <c r="G31" s="187"/>
      <c r="H31" s="187"/>
      <c r="L31" s="93"/>
    </row>
    <row r="32" spans="2:12" s="1" customFormat="1" ht="6.9" customHeight="1">
      <c r="B32" s="28"/>
      <c r="L32" s="28"/>
    </row>
    <row r="33" spans="2:12" s="1" customFormat="1" ht="6.9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35" customHeight="1">
      <c r="B34" s="28"/>
      <c r="D34" s="94" t="s">
        <v>35</v>
      </c>
      <c r="J34" s="65">
        <f>ROUND(J150, 2)</f>
        <v>0</v>
      </c>
      <c r="L34" s="28"/>
    </row>
    <row r="35" spans="2:12" s="1" customFormat="1" ht="6.9" customHeight="1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4" customHeight="1">
      <c r="B36" s="28"/>
      <c r="F36" s="31" t="s">
        <v>37</v>
      </c>
      <c r="I36" s="31" t="s">
        <v>36</v>
      </c>
      <c r="J36" s="31" t="s">
        <v>38</v>
      </c>
      <c r="L36" s="28"/>
    </row>
    <row r="37" spans="2:12" s="1" customFormat="1" ht="14.4" customHeight="1">
      <c r="B37" s="28"/>
      <c r="D37" s="54" t="s">
        <v>39</v>
      </c>
      <c r="E37" s="33" t="s">
        <v>40</v>
      </c>
      <c r="F37" s="95">
        <f>ROUND((SUM(BE150:BE399)),  2)</f>
        <v>0</v>
      </c>
      <c r="G37" s="96"/>
      <c r="H37" s="96"/>
      <c r="I37" s="97">
        <v>0.2</v>
      </c>
      <c r="J37" s="95">
        <f>ROUND(((SUM(BE150:BE399))*I37),  2)</f>
        <v>0</v>
      </c>
      <c r="L37" s="28"/>
    </row>
    <row r="38" spans="2:12" s="1" customFormat="1" ht="14.4" customHeight="1">
      <c r="B38" s="28"/>
      <c r="E38" s="33" t="s">
        <v>41</v>
      </c>
      <c r="F38" s="95">
        <f>ROUND((SUM(BF150:BF399)),  2)</f>
        <v>0</v>
      </c>
      <c r="G38" s="96"/>
      <c r="H38" s="96"/>
      <c r="I38" s="97">
        <v>0.2</v>
      </c>
      <c r="J38" s="95">
        <f>ROUND(((SUM(BF150:BF399))*I38),  2)</f>
        <v>0</v>
      </c>
      <c r="L38" s="28"/>
    </row>
    <row r="39" spans="2:12" s="1" customFormat="1" ht="14.4" hidden="1" customHeight="1">
      <c r="B39" s="28"/>
      <c r="E39" s="23" t="s">
        <v>42</v>
      </c>
      <c r="F39" s="84">
        <f>ROUND((SUM(BG150:BG399)),  2)</f>
        <v>0</v>
      </c>
      <c r="I39" s="98">
        <v>0.2</v>
      </c>
      <c r="J39" s="84">
        <f>0</f>
        <v>0</v>
      </c>
      <c r="L39" s="28"/>
    </row>
    <row r="40" spans="2:12" s="1" customFormat="1" ht="14.4" hidden="1" customHeight="1">
      <c r="B40" s="28"/>
      <c r="E40" s="23" t="s">
        <v>43</v>
      </c>
      <c r="F40" s="84">
        <f>ROUND((SUM(BH150:BH399)),  2)</f>
        <v>0</v>
      </c>
      <c r="I40" s="98">
        <v>0.2</v>
      </c>
      <c r="J40" s="84">
        <f>0</f>
        <v>0</v>
      </c>
      <c r="L40" s="28"/>
    </row>
    <row r="41" spans="2:12" s="1" customFormat="1" ht="14.4" hidden="1" customHeight="1">
      <c r="B41" s="28"/>
      <c r="E41" s="33" t="s">
        <v>44</v>
      </c>
      <c r="F41" s="95">
        <f>ROUND((SUM(BI150:BI399)),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6.9" customHeight="1">
      <c r="B42" s="28"/>
      <c r="L42" s="28"/>
    </row>
    <row r="43" spans="2:12" s="1" customFormat="1" ht="25.35" customHeight="1">
      <c r="B43" s="28"/>
      <c r="C43" s="99"/>
      <c r="D43" s="100" t="s">
        <v>45</v>
      </c>
      <c r="E43" s="56"/>
      <c r="F43" s="56"/>
      <c r="G43" s="101" t="s">
        <v>46</v>
      </c>
      <c r="H43" s="102" t="s">
        <v>47</v>
      </c>
      <c r="I43" s="56"/>
      <c r="J43" s="103">
        <f>SUM(J34:J41)</f>
        <v>0</v>
      </c>
      <c r="K43" s="104"/>
      <c r="L43" s="28"/>
    </row>
    <row r="44" spans="2:12" s="1" customFormat="1" ht="14.4" customHeight="1">
      <c r="B44" s="28"/>
      <c r="L44" s="28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ht="10.199999999999999">
      <c r="B51" s="16"/>
      <c r="L51" s="16"/>
    </row>
    <row r="52" spans="2:12" ht="10.199999999999999">
      <c r="B52" s="16"/>
      <c r="L52" s="16"/>
    </row>
    <row r="53" spans="2:12" ht="10.199999999999999">
      <c r="B53" s="16"/>
      <c r="L53" s="16"/>
    </row>
    <row r="54" spans="2:12" ht="10.199999999999999">
      <c r="B54" s="16"/>
      <c r="L54" s="16"/>
    </row>
    <row r="55" spans="2:12" ht="10.199999999999999">
      <c r="B55" s="16"/>
      <c r="L55" s="16"/>
    </row>
    <row r="56" spans="2:12" ht="10.199999999999999">
      <c r="B56" s="16"/>
      <c r="L56" s="16"/>
    </row>
    <row r="57" spans="2:12" ht="10.199999999999999">
      <c r="B57" s="16"/>
      <c r="L57" s="16"/>
    </row>
    <row r="58" spans="2:12" ht="10.199999999999999">
      <c r="B58" s="16"/>
      <c r="L58" s="16"/>
    </row>
    <row r="59" spans="2:12" ht="10.199999999999999">
      <c r="B59" s="16"/>
      <c r="L59" s="16"/>
    </row>
    <row r="60" spans="2:12" ht="10.199999999999999">
      <c r="B60" s="16"/>
      <c r="L60" s="16"/>
    </row>
    <row r="61" spans="2:12" s="1" customFormat="1" ht="13.2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ht="10.199999999999999">
      <c r="B62" s="16"/>
      <c r="L62" s="16"/>
    </row>
    <row r="63" spans="2:12" ht="10.199999999999999">
      <c r="B63" s="16"/>
      <c r="L63" s="16"/>
    </row>
    <row r="64" spans="2:12" ht="10.199999999999999">
      <c r="B64" s="16"/>
      <c r="L64" s="16"/>
    </row>
    <row r="65" spans="2:12" s="1" customFormat="1" ht="13.2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ht="10.199999999999999">
      <c r="B66" s="16"/>
      <c r="L66" s="16"/>
    </row>
    <row r="67" spans="2:12" ht="10.199999999999999">
      <c r="B67" s="16"/>
      <c r="L67" s="16"/>
    </row>
    <row r="68" spans="2:12" ht="10.199999999999999">
      <c r="B68" s="16"/>
      <c r="L68" s="16"/>
    </row>
    <row r="69" spans="2:12" ht="10.199999999999999">
      <c r="B69" s="16"/>
      <c r="L69" s="16"/>
    </row>
    <row r="70" spans="2:12" ht="10.199999999999999">
      <c r="B70" s="16"/>
      <c r="L70" s="16"/>
    </row>
    <row r="71" spans="2:12" ht="10.199999999999999">
      <c r="B71" s="16"/>
      <c r="L71" s="16"/>
    </row>
    <row r="72" spans="2:12" ht="10.199999999999999">
      <c r="B72" s="16"/>
      <c r="L72" s="16"/>
    </row>
    <row r="73" spans="2:12" ht="10.199999999999999">
      <c r="B73" s="16"/>
      <c r="L73" s="16"/>
    </row>
    <row r="74" spans="2:12" ht="10.199999999999999">
      <c r="B74" s="16"/>
      <c r="L74" s="16"/>
    </row>
    <row r="75" spans="2:12" ht="10.199999999999999">
      <c r="B75" s="16"/>
      <c r="L75" s="16"/>
    </row>
    <row r="76" spans="2:12" s="1" customFormat="1" ht="13.2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" customHeight="1">
      <c r="B82" s="28"/>
      <c r="C82" s="17" t="s">
        <v>293</v>
      </c>
      <c r="L82" s="28"/>
    </row>
    <row r="83" spans="2:12" s="1" customFormat="1" ht="6.9" customHeight="1">
      <c r="B83" s="28"/>
      <c r="L83" s="28"/>
    </row>
    <row r="84" spans="2:12" s="1" customFormat="1" ht="12" customHeight="1">
      <c r="B84" s="28"/>
      <c r="C84" s="23" t="s">
        <v>15</v>
      </c>
      <c r="L84" s="28"/>
    </row>
    <row r="85" spans="2:12" s="1" customFormat="1" ht="16.5" customHeight="1">
      <c r="B85" s="28"/>
      <c r="E85" s="226" t="str">
        <f>E7</f>
        <v>Archeoskanzen Bojná</v>
      </c>
      <c r="F85" s="227"/>
      <c r="G85" s="227"/>
      <c r="H85" s="227"/>
      <c r="L85" s="28"/>
    </row>
    <row r="86" spans="2:12" ht="12" customHeight="1">
      <c r="B86" s="16"/>
      <c r="C86" s="23" t="s">
        <v>287</v>
      </c>
      <c r="L86" s="16"/>
    </row>
    <row r="87" spans="2:12" ht="16.5" customHeight="1">
      <c r="B87" s="16"/>
      <c r="E87" s="226" t="s">
        <v>4177</v>
      </c>
      <c r="F87" s="183"/>
      <c r="G87" s="183"/>
      <c r="H87" s="183"/>
      <c r="L87" s="16"/>
    </row>
    <row r="88" spans="2:12" ht="12" customHeight="1">
      <c r="B88" s="16"/>
      <c r="C88" s="23" t="s">
        <v>289</v>
      </c>
      <c r="L88" s="16"/>
    </row>
    <row r="89" spans="2:12" s="1" customFormat="1" ht="16.5" customHeight="1">
      <c r="B89" s="28"/>
      <c r="E89" s="221" t="s">
        <v>5285</v>
      </c>
      <c r="F89" s="228"/>
      <c r="G89" s="228"/>
      <c r="H89" s="228"/>
      <c r="L89" s="28"/>
    </row>
    <row r="90" spans="2:12" s="1" customFormat="1" ht="12" customHeight="1">
      <c r="B90" s="28"/>
      <c r="C90" s="23" t="s">
        <v>291</v>
      </c>
      <c r="L90" s="28"/>
    </row>
    <row r="91" spans="2:12" s="1" customFormat="1" ht="16.5" customHeight="1">
      <c r="B91" s="28"/>
      <c r="E91" s="208" t="str">
        <f>E13</f>
        <v>SO-5.1.2_AA - Architektonicko stavebné riešenie, statika</v>
      </c>
      <c r="F91" s="228"/>
      <c r="G91" s="228"/>
      <c r="H91" s="228"/>
      <c r="L91" s="28"/>
    </row>
    <row r="92" spans="2:12" s="1" customFormat="1" ht="6.9" customHeight="1">
      <c r="B92" s="28"/>
      <c r="L92" s="28"/>
    </row>
    <row r="93" spans="2:12" s="1" customFormat="1" ht="12" customHeight="1">
      <c r="B93" s="28"/>
      <c r="C93" s="23" t="s">
        <v>19</v>
      </c>
      <c r="F93" s="21" t="str">
        <f>F16</f>
        <v>okrajová časť obce Bojná</v>
      </c>
      <c r="I93" s="23" t="s">
        <v>21</v>
      </c>
      <c r="J93" s="51" t="str">
        <f>IF(J16="","",J16)</f>
        <v>19. 6. 2024</v>
      </c>
      <c r="L93" s="28"/>
    </row>
    <row r="94" spans="2:12" s="1" customFormat="1" ht="6.9" customHeight="1">
      <c r="B94" s="28"/>
      <c r="L94" s="28"/>
    </row>
    <row r="95" spans="2:12" s="1" customFormat="1" ht="40.049999999999997" customHeight="1">
      <c r="B95" s="28"/>
      <c r="C95" s="23" t="s">
        <v>23</v>
      </c>
      <c r="F95" s="21" t="str">
        <f>E19</f>
        <v>Obec Bojná, 201 Bojná, 956 01 Bojná</v>
      </c>
      <c r="I95" s="23" t="s">
        <v>29</v>
      </c>
      <c r="J95" s="26" t="str">
        <f>E25</f>
        <v>Projekt design s.r.o., Brezová 89/1B, Tovarníky</v>
      </c>
      <c r="L95" s="28"/>
    </row>
    <row r="96" spans="2:12" s="1" customFormat="1" ht="40.049999999999997" customHeight="1">
      <c r="B96" s="28"/>
      <c r="C96" s="23" t="s">
        <v>27</v>
      </c>
      <c r="F96" s="21" t="str">
        <f>IF(E22="","",E22)</f>
        <v>Vyplň údaj</v>
      </c>
      <c r="I96" s="23" t="s">
        <v>32</v>
      </c>
      <c r="J96" s="26" t="str">
        <f>E28</f>
        <v>Projekt design s.r.o., Brezová 89/1B, Tovarníky</v>
      </c>
      <c r="L96" s="28"/>
    </row>
    <row r="97" spans="2:47" s="1" customFormat="1" ht="10.35" customHeight="1">
      <c r="B97" s="28"/>
      <c r="L97" s="28"/>
    </row>
    <row r="98" spans="2:47" s="1" customFormat="1" ht="29.25" customHeight="1">
      <c r="B98" s="28"/>
      <c r="C98" s="107" t="s">
        <v>294</v>
      </c>
      <c r="D98" s="99"/>
      <c r="E98" s="99"/>
      <c r="F98" s="99"/>
      <c r="G98" s="99"/>
      <c r="H98" s="99"/>
      <c r="I98" s="99"/>
      <c r="J98" s="108" t="s">
        <v>295</v>
      </c>
      <c r="K98" s="99"/>
      <c r="L98" s="28"/>
    </row>
    <row r="99" spans="2:47" s="1" customFormat="1" ht="10.35" customHeight="1">
      <c r="B99" s="28"/>
      <c r="L99" s="28"/>
    </row>
    <row r="100" spans="2:47" s="1" customFormat="1" ht="22.8" customHeight="1">
      <c r="B100" s="28"/>
      <c r="C100" s="109" t="s">
        <v>296</v>
      </c>
      <c r="J100" s="65">
        <f>J150</f>
        <v>0</v>
      </c>
      <c r="L100" s="28"/>
      <c r="AU100" s="13" t="s">
        <v>297</v>
      </c>
    </row>
    <row r="101" spans="2:47" s="8" customFormat="1" ht="24.9" customHeight="1">
      <c r="B101" s="110"/>
      <c r="D101" s="111" t="s">
        <v>298</v>
      </c>
      <c r="E101" s="112"/>
      <c r="F101" s="112"/>
      <c r="G101" s="112"/>
      <c r="H101" s="112"/>
      <c r="I101" s="112"/>
      <c r="J101" s="113">
        <f>J151</f>
        <v>0</v>
      </c>
      <c r="L101" s="110"/>
    </row>
    <row r="102" spans="2:47" s="9" customFormat="1" ht="19.95" customHeight="1">
      <c r="B102" s="114"/>
      <c r="D102" s="115" t="s">
        <v>2630</v>
      </c>
      <c r="E102" s="116"/>
      <c r="F102" s="116"/>
      <c r="G102" s="116"/>
      <c r="H102" s="116"/>
      <c r="I102" s="116"/>
      <c r="J102" s="117">
        <f>J152</f>
        <v>0</v>
      </c>
      <c r="L102" s="114"/>
    </row>
    <row r="103" spans="2:47" s="9" customFormat="1" ht="19.95" customHeight="1">
      <c r="B103" s="114"/>
      <c r="D103" s="115" t="s">
        <v>2631</v>
      </c>
      <c r="E103" s="116"/>
      <c r="F103" s="116"/>
      <c r="G103" s="116"/>
      <c r="H103" s="116"/>
      <c r="I103" s="116"/>
      <c r="J103" s="117">
        <f>J160</f>
        <v>0</v>
      </c>
      <c r="L103" s="114"/>
    </row>
    <row r="104" spans="2:47" s="9" customFormat="1" ht="19.95" customHeight="1">
      <c r="B104" s="114"/>
      <c r="D104" s="115" t="s">
        <v>2632</v>
      </c>
      <c r="E104" s="116"/>
      <c r="F104" s="116"/>
      <c r="G104" s="116"/>
      <c r="H104" s="116"/>
      <c r="I104" s="116"/>
      <c r="J104" s="117">
        <f>J184</f>
        <v>0</v>
      </c>
      <c r="L104" s="114"/>
    </row>
    <row r="105" spans="2:47" s="9" customFormat="1" ht="19.95" customHeight="1">
      <c r="B105" s="114"/>
      <c r="D105" s="115" t="s">
        <v>2633</v>
      </c>
      <c r="E105" s="116"/>
      <c r="F105" s="116"/>
      <c r="G105" s="116"/>
      <c r="H105" s="116"/>
      <c r="I105" s="116"/>
      <c r="J105" s="117">
        <f>J197</f>
        <v>0</v>
      </c>
      <c r="L105" s="114"/>
    </row>
    <row r="106" spans="2:47" s="9" customFormat="1" ht="19.95" customHeight="1">
      <c r="B106" s="114"/>
      <c r="D106" s="115" t="s">
        <v>2634</v>
      </c>
      <c r="E106" s="116"/>
      <c r="F106" s="116"/>
      <c r="G106" s="116"/>
      <c r="H106" s="116"/>
      <c r="I106" s="116"/>
      <c r="J106" s="117">
        <f>J204</f>
        <v>0</v>
      </c>
      <c r="L106" s="114"/>
    </row>
    <row r="107" spans="2:47" s="9" customFormat="1" ht="19.95" customHeight="1">
      <c r="B107" s="114"/>
      <c r="D107" s="115" t="s">
        <v>2746</v>
      </c>
      <c r="E107" s="116"/>
      <c r="F107" s="116"/>
      <c r="G107" s="116"/>
      <c r="H107" s="116"/>
      <c r="I107" s="116"/>
      <c r="J107" s="117">
        <f>J206</f>
        <v>0</v>
      </c>
      <c r="L107" s="114"/>
    </row>
    <row r="108" spans="2:47" s="9" customFormat="1" ht="19.95" customHeight="1">
      <c r="B108" s="114"/>
      <c r="D108" s="115" t="s">
        <v>2635</v>
      </c>
      <c r="E108" s="116"/>
      <c r="F108" s="116"/>
      <c r="G108" s="116"/>
      <c r="H108" s="116"/>
      <c r="I108" s="116"/>
      <c r="J108" s="117">
        <f>J235</f>
        <v>0</v>
      </c>
      <c r="L108" s="114"/>
    </row>
    <row r="109" spans="2:47" s="9" customFormat="1" ht="19.95" customHeight="1">
      <c r="B109" s="114"/>
      <c r="D109" s="115" t="s">
        <v>2636</v>
      </c>
      <c r="E109" s="116"/>
      <c r="F109" s="116"/>
      <c r="G109" s="116"/>
      <c r="H109" s="116"/>
      <c r="I109" s="116"/>
      <c r="J109" s="117">
        <f>J247</f>
        <v>0</v>
      </c>
      <c r="L109" s="114"/>
    </row>
    <row r="110" spans="2:47" s="8" customFormat="1" ht="24.9" customHeight="1">
      <c r="B110" s="110"/>
      <c r="D110" s="111" t="s">
        <v>2316</v>
      </c>
      <c r="E110" s="112"/>
      <c r="F110" s="112"/>
      <c r="G110" s="112"/>
      <c r="H110" s="112"/>
      <c r="I110" s="112"/>
      <c r="J110" s="113">
        <f>J249</f>
        <v>0</v>
      </c>
      <c r="L110" s="110"/>
    </row>
    <row r="111" spans="2:47" s="9" customFormat="1" ht="19.95" customHeight="1">
      <c r="B111" s="114"/>
      <c r="D111" s="115" t="s">
        <v>2747</v>
      </c>
      <c r="E111" s="116"/>
      <c r="F111" s="116"/>
      <c r="G111" s="116"/>
      <c r="H111" s="116"/>
      <c r="I111" s="116"/>
      <c r="J111" s="117">
        <f>J250</f>
        <v>0</v>
      </c>
      <c r="L111" s="114"/>
    </row>
    <row r="112" spans="2:47" s="9" customFormat="1" ht="19.95" customHeight="1">
      <c r="B112" s="114"/>
      <c r="D112" s="115" t="s">
        <v>2886</v>
      </c>
      <c r="E112" s="116"/>
      <c r="F112" s="116"/>
      <c r="G112" s="116"/>
      <c r="H112" s="116"/>
      <c r="I112" s="116"/>
      <c r="J112" s="117">
        <f>J274</f>
        <v>0</v>
      </c>
      <c r="L112" s="114"/>
    </row>
    <row r="113" spans="2:12" s="9" customFormat="1" ht="19.95" customHeight="1">
      <c r="B113" s="114"/>
      <c r="D113" s="115" t="s">
        <v>2317</v>
      </c>
      <c r="E113" s="116"/>
      <c r="F113" s="116"/>
      <c r="G113" s="116"/>
      <c r="H113" s="116"/>
      <c r="I113" s="116"/>
      <c r="J113" s="117">
        <f>J304</f>
        <v>0</v>
      </c>
      <c r="L113" s="114"/>
    </row>
    <row r="114" spans="2:12" s="9" customFormat="1" ht="19.95" customHeight="1">
      <c r="B114" s="114"/>
      <c r="D114" s="115" t="s">
        <v>5287</v>
      </c>
      <c r="E114" s="116"/>
      <c r="F114" s="116"/>
      <c r="G114" s="116"/>
      <c r="H114" s="116"/>
      <c r="I114" s="116"/>
      <c r="J114" s="117">
        <f>J323</f>
        <v>0</v>
      </c>
      <c r="L114" s="114"/>
    </row>
    <row r="115" spans="2:12" s="9" customFormat="1" ht="19.95" customHeight="1">
      <c r="B115" s="114"/>
      <c r="D115" s="115" t="s">
        <v>2887</v>
      </c>
      <c r="E115" s="116"/>
      <c r="F115" s="116"/>
      <c r="G115" s="116"/>
      <c r="H115" s="116"/>
      <c r="I115" s="116"/>
      <c r="J115" s="117">
        <f>J327</f>
        <v>0</v>
      </c>
      <c r="L115" s="114"/>
    </row>
    <row r="116" spans="2:12" s="9" customFormat="1" ht="19.95" customHeight="1">
      <c r="B116" s="114"/>
      <c r="D116" s="115" t="s">
        <v>2748</v>
      </c>
      <c r="E116" s="116"/>
      <c r="F116" s="116"/>
      <c r="G116" s="116"/>
      <c r="H116" s="116"/>
      <c r="I116" s="116"/>
      <c r="J116" s="117">
        <f>J337</f>
        <v>0</v>
      </c>
      <c r="L116" s="114"/>
    </row>
    <row r="117" spans="2:12" s="9" customFormat="1" ht="19.95" customHeight="1">
      <c r="B117" s="114"/>
      <c r="D117" s="115" t="s">
        <v>2749</v>
      </c>
      <c r="E117" s="116"/>
      <c r="F117" s="116"/>
      <c r="G117" s="116"/>
      <c r="H117" s="116"/>
      <c r="I117" s="116"/>
      <c r="J117" s="117">
        <f>J341</f>
        <v>0</v>
      </c>
      <c r="L117" s="114"/>
    </row>
    <row r="118" spans="2:12" s="9" customFormat="1" ht="19.95" customHeight="1">
      <c r="B118" s="114"/>
      <c r="D118" s="115" t="s">
        <v>2888</v>
      </c>
      <c r="E118" s="116"/>
      <c r="F118" s="116"/>
      <c r="G118" s="116"/>
      <c r="H118" s="116"/>
      <c r="I118" s="116"/>
      <c r="J118" s="117">
        <f>J348</f>
        <v>0</v>
      </c>
      <c r="L118" s="114"/>
    </row>
    <row r="119" spans="2:12" s="9" customFormat="1" ht="19.95" customHeight="1">
      <c r="B119" s="114"/>
      <c r="D119" s="115" t="s">
        <v>2750</v>
      </c>
      <c r="E119" s="116"/>
      <c r="F119" s="116"/>
      <c r="G119" s="116"/>
      <c r="H119" s="116"/>
      <c r="I119" s="116"/>
      <c r="J119" s="117">
        <f>J351</f>
        <v>0</v>
      </c>
      <c r="L119" s="114"/>
    </row>
    <row r="120" spans="2:12" s="9" customFormat="1" ht="19.95" customHeight="1">
      <c r="B120" s="114"/>
      <c r="D120" s="115" t="s">
        <v>4180</v>
      </c>
      <c r="E120" s="116"/>
      <c r="F120" s="116"/>
      <c r="G120" s="116"/>
      <c r="H120" s="116"/>
      <c r="I120" s="116"/>
      <c r="J120" s="117">
        <f>J363</f>
        <v>0</v>
      </c>
      <c r="L120" s="114"/>
    </row>
    <row r="121" spans="2:12" s="9" customFormat="1" ht="19.95" customHeight="1">
      <c r="B121" s="114"/>
      <c r="D121" s="115" t="s">
        <v>2889</v>
      </c>
      <c r="E121" s="116"/>
      <c r="F121" s="116"/>
      <c r="G121" s="116"/>
      <c r="H121" s="116"/>
      <c r="I121" s="116"/>
      <c r="J121" s="117">
        <f>J369</f>
        <v>0</v>
      </c>
      <c r="L121" s="114"/>
    </row>
    <row r="122" spans="2:12" s="9" customFormat="1" ht="19.95" customHeight="1">
      <c r="B122" s="114"/>
      <c r="D122" s="115" t="s">
        <v>2890</v>
      </c>
      <c r="E122" s="116"/>
      <c r="F122" s="116"/>
      <c r="G122" s="116"/>
      <c r="H122" s="116"/>
      <c r="I122" s="116"/>
      <c r="J122" s="117">
        <f>J375</f>
        <v>0</v>
      </c>
      <c r="L122" s="114"/>
    </row>
    <row r="123" spans="2:12" s="9" customFormat="1" ht="19.95" customHeight="1">
      <c r="B123" s="114"/>
      <c r="D123" s="115" t="s">
        <v>5288</v>
      </c>
      <c r="E123" s="116"/>
      <c r="F123" s="116"/>
      <c r="G123" s="116"/>
      <c r="H123" s="116"/>
      <c r="I123" s="116"/>
      <c r="J123" s="117">
        <f>J379</f>
        <v>0</v>
      </c>
      <c r="L123" s="114"/>
    </row>
    <row r="124" spans="2:12" s="9" customFormat="1" ht="19.95" customHeight="1">
      <c r="B124" s="114"/>
      <c r="D124" s="115" t="s">
        <v>2891</v>
      </c>
      <c r="E124" s="116"/>
      <c r="F124" s="116"/>
      <c r="G124" s="116"/>
      <c r="H124" s="116"/>
      <c r="I124" s="116"/>
      <c r="J124" s="117">
        <f>J383</f>
        <v>0</v>
      </c>
      <c r="L124" s="114"/>
    </row>
    <row r="125" spans="2:12" s="9" customFormat="1" ht="19.95" customHeight="1">
      <c r="B125" s="114"/>
      <c r="D125" s="115" t="s">
        <v>4182</v>
      </c>
      <c r="E125" s="116"/>
      <c r="F125" s="116"/>
      <c r="G125" s="116"/>
      <c r="H125" s="116"/>
      <c r="I125" s="116"/>
      <c r="J125" s="117">
        <f>J390</f>
        <v>0</v>
      </c>
      <c r="L125" s="114"/>
    </row>
    <row r="126" spans="2:12" s="8" customFormat="1" ht="24.9" customHeight="1">
      <c r="B126" s="110"/>
      <c r="D126" s="111" t="s">
        <v>5289</v>
      </c>
      <c r="E126" s="112"/>
      <c r="F126" s="112"/>
      <c r="G126" s="112"/>
      <c r="H126" s="112"/>
      <c r="I126" s="112"/>
      <c r="J126" s="113">
        <f>J394</f>
        <v>0</v>
      </c>
      <c r="L126" s="110"/>
    </row>
    <row r="127" spans="2:12" s="1" customFormat="1" ht="21.75" customHeight="1">
      <c r="B127" s="28"/>
      <c r="L127" s="28"/>
    </row>
    <row r="128" spans="2:12" s="1" customFormat="1" ht="6.9" customHeight="1">
      <c r="B128" s="43"/>
      <c r="C128" s="44"/>
      <c r="D128" s="44"/>
      <c r="E128" s="44"/>
      <c r="F128" s="44"/>
      <c r="G128" s="44"/>
      <c r="H128" s="44"/>
      <c r="I128" s="44"/>
      <c r="J128" s="44"/>
      <c r="K128" s="44"/>
      <c r="L128" s="28"/>
    </row>
    <row r="132" spans="2:12" s="1" customFormat="1" ht="6.9" customHeight="1">
      <c r="B132" s="45"/>
      <c r="C132" s="46"/>
      <c r="D132" s="46"/>
      <c r="E132" s="46"/>
      <c r="F132" s="46"/>
      <c r="G132" s="46"/>
      <c r="H132" s="46"/>
      <c r="I132" s="46"/>
      <c r="J132" s="46"/>
      <c r="K132" s="46"/>
      <c r="L132" s="28"/>
    </row>
    <row r="133" spans="2:12" s="1" customFormat="1" ht="24.9" customHeight="1">
      <c r="B133" s="28"/>
      <c r="C133" s="17" t="s">
        <v>303</v>
      </c>
      <c r="L133" s="28"/>
    </row>
    <row r="134" spans="2:12" s="1" customFormat="1" ht="6.9" customHeight="1">
      <c r="B134" s="28"/>
      <c r="L134" s="28"/>
    </row>
    <row r="135" spans="2:12" s="1" customFormat="1" ht="12" customHeight="1">
      <c r="B135" s="28"/>
      <c r="C135" s="23" t="s">
        <v>15</v>
      </c>
      <c r="L135" s="28"/>
    </row>
    <row r="136" spans="2:12" s="1" customFormat="1" ht="16.5" customHeight="1">
      <c r="B136" s="28"/>
      <c r="E136" s="226" t="str">
        <f>E7</f>
        <v>Archeoskanzen Bojná</v>
      </c>
      <c r="F136" s="227"/>
      <c r="G136" s="227"/>
      <c r="H136" s="227"/>
      <c r="L136" s="28"/>
    </row>
    <row r="137" spans="2:12" ht="12" customHeight="1">
      <c r="B137" s="16"/>
      <c r="C137" s="23" t="s">
        <v>287</v>
      </c>
      <c r="L137" s="16"/>
    </row>
    <row r="138" spans="2:12" ht="16.5" customHeight="1">
      <c r="B138" s="16"/>
      <c r="E138" s="226" t="s">
        <v>4177</v>
      </c>
      <c r="F138" s="183"/>
      <c r="G138" s="183"/>
      <c r="H138" s="183"/>
      <c r="L138" s="16"/>
    </row>
    <row r="139" spans="2:12" ht="12" customHeight="1">
      <c r="B139" s="16"/>
      <c r="C139" s="23" t="s">
        <v>289</v>
      </c>
      <c r="L139" s="16"/>
    </row>
    <row r="140" spans="2:12" s="1" customFormat="1" ht="16.5" customHeight="1">
      <c r="B140" s="28"/>
      <c r="E140" s="221" t="s">
        <v>5285</v>
      </c>
      <c r="F140" s="228"/>
      <c r="G140" s="228"/>
      <c r="H140" s="228"/>
      <c r="L140" s="28"/>
    </row>
    <row r="141" spans="2:12" s="1" customFormat="1" ht="12" customHeight="1">
      <c r="B141" s="28"/>
      <c r="C141" s="23" t="s">
        <v>291</v>
      </c>
      <c r="L141" s="28"/>
    </row>
    <row r="142" spans="2:12" s="1" customFormat="1" ht="16.5" customHeight="1">
      <c r="B142" s="28"/>
      <c r="E142" s="208" t="str">
        <f>E13</f>
        <v>SO-5.1.2_AA - Architektonicko stavebné riešenie, statika</v>
      </c>
      <c r="F142" s="228"/>
      <c r="G142" s="228"/>
      <c r="H142" s="228"/>
      <c r="L142" s="28"/>
    </row>
    <row r="143" spans="2:12" s="1" customFormat="1" ht="6.9" customHeight="1">
      <c r="B143" s="28"/>
      <c r="L143" s="28"/>
    </row>
    <row r="144" spans="2:12" s="1" customFormat="1" ht="12" customHeight="1">
      <c r="B144" s="28"/>
      <c r="C144" s="23" t="s">
        <v>19</v>
      </c>
      <c r="F144" s="21" t="str">
        <f>F16</f>
        <v>okrajová časť obce Bojná</v>
      </c>
      <c r="I144" s="23" t="s">
        <v>21</v>
      </c>
      <c r="J144" s="51" t="str">
        <f>IF(J16="","",J16)</f>
        <v>19. 6. 2024</v>
      </c>
      <c r="L144" s="28"/>
    </row>
    <row r="145" spans="2:65" s="1" customFormat="1" ht="6.9" customHeight="1">
      <c r="B145" s="28"/>
      <c r="L145" s="28"/>
    </row>
    <row r="146" spans="2:65" s="1" customFormat="1" ht="40.049999999999997" customHeight="1">
      <c r="B146" s="28"/>
      <c r="C146" s="23" t="s">
        <v>23</v>
      </c>
      <c r="F146" s="21" t="str">
        <f>E19</f>
        <v>Obec Bojná, 201 Bojná, 956 01 Bojná</v>
      </c>
      <c r="I146" s="23" t="s">
        <v>29</v>
      </c>
      <c r="J146" s="26" t="str">
        <f>E25</f>
        <v>Projekt design s.r.o., Brezová 89/1B, Tovarníky</v>
      </c>
      <c r="L146" s="28"/>
    </row>
    <row r="147" spans="2:65" s="1" customFormat="1" ht="40.049999999999997" customHeight="1">
      <c r="B147" s="28"/>
      <c r="C147" s="23" t="s">
        <v>27</v>
      </c>
      <c r="F147" s="21" t="str">
        <f>IF(E22="","",E22)</f>
        <v>Vyplň údaj</v>
      </c>
      <c r="I147" s="23" t="s">
        <v>32</v>
      </c>
      <c r="J147" s="26" t="str">
        <f>E28</f>
        <v>Projekt design s.r.o., Brezová 89/1B, Tovarníky</v>
      </c>
      <c r="L147" s="28"/>
    </row>
    <row r="148" spans="2:65" s="1" customFormat="1" ht="10.35" customHeight="1">
      <c r="B148" s="28"/>
      <c r="L148" s="28"/>
    </row>
    <row r="149" spans="2:65" s="10" customFormat="1" ht="29.25" customHeight="1">
      <c r="B149" s="118"/>
      <c r="C149" s="119" t="s">
        <v>304</v>
      </c>
      <c r="D149" s="120" t="s">
        <v>60</v>
      </c>
      <c r="E149" s="120" t="s">
        <v>56</v>
      </c>
      <c r="F149" s="120" t="s">
        <v>7531</v>
      </c>
      <c r="G149" s="120" t="s">
        <v>305</v>
      </c>
      <c r="H149" s="120" t="s">
        <v>306</v>
      </c>
      <c r="I149" s="120" t="s">
        <v>307</v>
      </c>
      <c r="J149" s="121" t="s">
        <v>295</v>
      </c>
      <c r="K149" s="122" t="s">
        <v>308</v>
      </c>
      <c r="L149" s="118"/>
      <c r="M149" s="58" t="s">
        <v>1</v>
      </c>
      <c r="N149" s="59" t="s">
        <v>39</v>
      </c>
      <c r="O149" s="59" t="s">
        <v>309</v>
      </c>
      <c r="P149" s="59" t="s">
        <v>310</v>
      </c>
      <c r="Q149" s="59" t="s">
        <v>311</v>
      </c>
      <c r="R149" s="59" t="s">
        <v>312</v>
      </c>
      <c r="S149" s="59" t="s">
        <v>313</v>
      </c>
      <c r="T149" s="60" t="s">
        <v>314</v>
      </c>
    </row>
    <row r="150" spans="2:65" s="1" customFormat="1" ht="22.8" customHeight="1">
      <c r="B150" s="28"/>
      <c r="C150" s="63" t="s">
        <v>296</v>
      </c>
      <c r="J150" s="123">
        <f>BK150</f>
        <v>0</v>
      </c>
      <c r="L150" s="28"/>
      <c r="M150" s="61"/>
      <c r="N150" s="52"/>
      <c r="O150" s="52"/>
      <c r="P150" s="124">
        <f>P151+P249+P394</f>
        <v>0</v>
      </c>
      <c r="Q150" s="52"/>
      <c r="R150" s="124">
        <f>R151+R249+R394</f>
        <v>779.05465449420001</v>
      </c>
      <c r="S150" s="52"/>
      <c r="T150" s="125">
        <f>T151+T249+T394</f>
        <v>0</v>
      </c>
      <c r="AT150" s="13" t="s">
        <v>74</v>
      </c>
      <c r="AU150" s="13" t="s">
        <v>297</v>
      </c>
      <c r="BK150" s="126">
        <f>BK151+BK249+BK394</f>
        <v>0</v>
      </c>
    </row>
    <row r="151" spans="2:65" s="11" customFormat="1" ht="25.95" customHeight="1">
      <c r="B151" s="127"/>
      <c r="D151" s="128" t="s">
        <v>74</v>
      </c>
      <c r="E151" s="129" t="s">
        <v>315</v>
      </c>
      <c r="F151" s="129" t="s">
        <v>316</v>
      </c>
      <c r="I151" s="130"/>
      <c r="J151" s="131">
        <f>BK151</f>
        <v>0</v>
      </c>
      <c r="L151" s="127"/>
      <c r="M151" s="132"/>
      <c r="P151" s="133">
        <f>P152+P160+P184+P197+P204+P206+P235+P247</f>
        <v>0</v>
      </c>
      <c r="R151" s="133">
        <f>R152+R160+R184+R197+R204+R206+R235+R247</f>
        <v>757.62842044702006</v>
      </c>
      <c r="T151" s="134">
        <f>T152+T160+T184+T197+T204+T206+T235+T247</f>
        <v>0</v>
      </c>
      <c r="AR151" s="128" t="s">
        <v>82</v>
      </c>
      <c r="AT151" s="135" t="s">
        <v>74</v>
      </c>
      <c r="AU151" s="135" t="s">
        <v>75</v>
      </c>
      <c r="AY151" s="128" t="s">
        <v>317</v>
      </c>
      <c r="BK151" s="136">
        <f>BK152+BK160+BK184+BK197+BK204+BK206+BK235+BK247</f>
        <v>0</v>
      </c>
    </row>
    <row r="152" spans="2:65" s="11" customFormat="1" ht="22.8" customHeight="1">
      <c r="B152" s="127"/>
      <c r="D152" s="128" t="s">
        <v>74</v>
      </c>
      <c r="E152" s="137" t="s">
        <v>82</v>
      </c>
      <c r="F152" s="137" t="s">
        <v>2637</v>
      </c>
      <c r="I152" s="130"/>
      <c r="J152" s="138">
        <f>BK152</f>
        <v>0</v>
      </c>
      <c r="L152" s="127"/>
      <c r="M152" s="132"/>
      <c r="P152" s="133">
        <f>SUM(P153:P159)</f>
        <v>0</v>
      </c>
      <c r="R152" s="133">
        <f>SUM(R153:R159)</f>
        <v>0</v>
      </c>
      <c r="T152" s="134">
        <f>SUM(T153:T159)</f>
        <v>0</v>
      </c>
      <c r="AR152" s="128" t="s">
        <v>82</v>
      </c>
      <c r="AT152" s="135" t="s">
        <v>74</v>
      </c>
      <c r="AU152" s="135" t="s">
        <v>82</v>
      </c>
      <c r="AY152" s="128" t="s">
        <v>317</v>
      </c>
      <c r="BK152" s="136">
        <f>SUM(BK153:BK159)</f>
        <v>0</v>
      </c>
    </row>
    <row r="153" spans="2:65" s="1" customFormat="1" ht="33" customHeight="1">
      <c r="B153" s="139"/>
      <c r="C153" s="140" t="s">
        <v>82</v>
      </c>
      <c r="D153" s="140" t="s">
        <v>319</v>
      </c>
      <c r="E153" s="141" t="s">
        <v>2638</v>
      </c>
      <c r="F153" s="142" t="s">
        <v>2639</v>
      </c>
      <c r="G153" s="143" t="s">
        <v>322</v>
      </c>
      <c r="H153" s="144">
        <v>95</v>
      </c>
      <c r="I153" s="145"/>
      <c r="J153" s="146">
        <f t="shared" ref="J153:J159" si="0">ROUND(I153*H153,2)</f>
        <v>0</v>
      </c>
      <c r="K153" s="147"/>
      <c r="L153" s="28"/>
      <c r="M153" s="148" t="s">
        <v>1</v>
      </c>
      <c r="N153" s="149" t="s">
        <v>41</v>
      </c>
      <c r="P153" s="150">
        <f t="shared" ref="P153:P159" si="1">O153*H153</f>
        <v>0</v>
      </c>
      <c r="Q153" s="150">
        <v>0</v>
      </c>
      <c r="R153" s="150">
        <f t="shared" ref="R153:R159" si="2">Q153*H153</f>
        <v>0</v>
      </c>
      <c r="S153" s="150">
        <v>0</v>
      </c>
      <c r="T153" s="151">
        <f t="shared" ref="T153:T159" si="3">S153*H153</f>
        <v>0</v>
      </c>
      <c r="AR153" s="152" t="s">
        <v>259</v>
      </c>
      <c r="AT153" s="152" t="s">
        <v>319</v>
      </c>
      <c r="AU153" s="152" t="s">
        <v>87</v>
      </c>
      <c r="AY153" s="13" t="s">
        <v>317</v>
      </c>
      <c r="BE153" s="153">
        <f t="shared" ref="BE153:BE159" si="4">IF(N153="základná",J153,0)</f>
        <v>0</v>
      </c>
      <c r="BF153" s="153">
        <f t="shared" ref="BF153:BF159" si="5">IF(N153="znížená",J153,0)</f>
        <v>0</v>
      </c>
      <c r="BG153" s="153">
        <f t="shared" ref="BG153:BG159" si="6">IF(N153="zákl. prenesená",J153,0)</f>
        <v>0</v>
      </c>
      <c r="BH153" s="153">
        <f t="shared" ref="BH153:BH159" si="7">IF(N153="zníž. prenesená",J153,0)</f>
        <v>0</v>
      </c>
      <c r="BI153" s="153">
        <f t="shared" ref="BI153:BI159" si="8">IF(N153="nulová",J153,0)</f>
        <v>0</v>
      </c>
      <c r="BJ153" s="13" t="s">
        <v>87</v>
      </c>
      <c r="BK153" s="153">
        <f t="shared" ref="BK153:BK159" si="9">ROUND(I153*H153,2)</f>
        <v>0</v>
      </c>
      <c r="BL153" s="13" t="s">
        <v>259</v>
      </c>
      <c r="BM153" s="152" t="s">
        <v>5290</v>
      </c>
    </row>
    <row r="154" spans="2:65" s="1" customFormat="1" ht="21.75" customHeight="1">
      <c r="B154" s="139"/>
      <c r="C154" s="140" t="s">
        <v>87</v>
      </c>
      <c r="D154" s="140" t="s">
        <v>319</v>
      </c>
      <c r="E154" s="141" t="s">
        <v>2894</v>
      </c>
      <c r="F154" s="142" t="s">
        <v>2895</v>
      </c>
      <c r="G154" s="143" t="s">
        <v>322</v>
      </c>
      <c r="H154" s="144">
        <v>203.44399999999999</v>
      </c>
      <c r="I154" s="145"/>
      <c r="J154" s="146">
        <f t="shared" si="0"/>
        <v>0</v>
      </c>
      <c r="K154" s="147"/>
      <c r="L154" s="28"/>
      <c r="M154" s="148" t="s">
        <v>1</v>
      </c>
      <c r="N154" s="149" t="s">
        <v>41</v>
      </c>
      <c r="P154" s="150">
        <f t="shared" si="1"/>
        <v>0</v>
      </c>
      <c r="Q154" s="150">
        <v>0</v>
      </c>
      <c r="R154" s="150">
        <f t="shared" si="2"/>
        <v>0</v>
      </c>
      <c r="S154" s="150">
        <v>0</v>
      </c>
      <c r="T154" s="151">
        <f t="shared" si="3"/>
        <v>0</v>
      </c>
      <c r="AR154" s="152" t="s">
        <v>259</v>
      </c>
      <c r="AT154" s="152" t="s">
        <v>319</v>
      </c>
      <c r="AU154" s="152" t="s">
        <v>87</v>
      </c>
      <c r="AY154" s="13" t="s">
        <v>317</v>
      </c>
      <c r="BE154" s="153">
        <f t="shared" si="4"/>
        <v>0</v>
      </c>
      <c r="BF154" s="153">
        <f t="shared" si="5"/>
        <v>0</v>
      </c>
      <c r="BG154" s="153">
        <f t="shared" si="6"/>
        <v>0</v>
      </c>
      <c r="BH154" s="153">
        <f t="shared" si="7"/>
        <v>0</v>
      </c>
      <c r="BI154" s="153">
        <f t="shared" si="8"/>
        <v>0</v>
      </c>
      <c r="BJ154" s="13" t="s">
        <v>87</v>
      </c>
      <c r="BK154" s="153">
        <f t="shared" si="9"/>
        <v>0</v>
      </c>
      <c r="BL154" s="13" t="s">
        <v>259</v>
      </c>
      <c r="BM154" s="152" t="s">
        <v>5291</v>
      </c>
    </row>
    <row r="155" spans="2:65" s="1" customFormat="1" ht="24.15" customHeight="1">
      <c r="B155" s="139"/>
      <c r="C155" s="140" t="s">
        <v>92</v>
      </c>
      <c r="D155" s="140" t="s">
        <v>319</v>
      </c>
      <c r="E155" s="141" t="s">
        <v>2644</v>
      </c>
      <c r="F155" s="142" t="s">
        <v>2645</v>
      </c>
      <c r="G155" s="143" t="s">
        <v>322</v>
      </c>
      <c r="H155" s="144">
        <v>61.033999999999999</v>
      </c>
      <c r="I155" s="145"/>
      <c r="J155" s="146">
        <f t="shared" si="0"/>
        <v>0</v>
      </c>
      <c r="K155" s="147"/>
      <c r="L155" s="28"/>
      <c r="M155" s="148" t="s">
        <v>1</v>
      </c>
      <c r="N155" s="149" t="s">
        <v>41</v>
      </c>
      <c r="P155" s="150">
        <f t="shared" si="1"/>
        <v>0</v>
      </c>
      <c r="Q155" s="150">
        <v>0</v>
      </c>
      <c r="R155" s="150">
        <f t="shared" si="2"/>
        <v>0</v>
      </c>
      <c r="S155" s="150">
        <v>0</v>
      </c>
      <c r="T155" s="151">
        <f t="shared" si="3"/>
        <v>0</v>
      </c>
      <c r="AR155" s="152" t="s">
        <v>259</v>
      </c>
      <c r="AT155" s="152" t="s">
        <v>319</v>
      </c>
      <c r="AU155" s="152" t="s">
        <v>87</v>
      </c>
      <c r="AY155" s="13" t="s">
        <v>317</v>
      </c>
      <c r="BE155" s="153">
        <f t="shared" si="4"/>
        <v>0</v>
      </c>
      <c r="BF155" s="153">
        <f t="shared" si="5"/>
        <v>0</v>
      </c>
      <c r="BG155" s="153">
        <f t="shared" si="6"/>
        <v>0</v>
      </c>
      <c r="BH155" s="153">
        <f t="shared" si="7"/>
        <v>0</v>
      </c>
      <c r="BI155" s="153">
        <f t="shared" si="8"/>
        <v>0</v>
      </c>
      <c r="BJ155" s="13" t="s">
        <v>87</v>
      </c>
      <c r="BK155" s="153">
        <f t="shared" si="9"/>
        <v>0</v>
      </c>
      <c r="BL155" s="13" t="s">
        <v>259</v>
      </c>
      <c r="BM155" s="152" t="s">
        <v>5292</v>
      </c>
    </row>
    <row r="156" spans="2:65" s="1" customFormat="1" ht="24.15" customHeight="1">
      <c r="B156" s="139"/>
      <c r="C156" s="140" t="s">
        <v>259</v>
      </c>
      <c r="D156" s="140" t="s">
        <v>319</v>
      </c>
      <c r="E156" s="141" t="s">
        <v>4190</v>
      </c>
      <c r="F156" s="142" t="s">
        <v>4191</v>
      </c>
      <c r="G156" s="143" t="s">
        <v>322</v>
      </c>
      <c r="H156" s="144">
        <v>203.44399999999999</v>
      </c>
      <c r="I156" s="145"/>
      <c r="J156" s="146">
        <f t="shared" si="0"/>
        <v>0</v>
      </c>
      <c r="K156" s="147"/>
      <c r="L156" s="28"/>
      <c r="M156" s="148" t="s">
        <v>1</v>
      </c>
      <c r="N156" s="149" t="s">
        <v>41</v>
      </c>
      <c r="P156" s="150">
        <f t="shared" si="1"/>
        <v>0</v>
      </c>
      <c r="Q156" s="150">
        <v>0</v>
      </c>
      <c r="R156" s="150">
        <f t="shared" si="2"/>
        <v>0</v>
      </c>
      <c r="S156" s="150">
        <v>0</v>
      </c>
      <c r="T156" s="151">
        <f t="shared" si="3"/>
        <v>0</v>
      </c>
      <c r="AR156" s="152" t="s">
        <v>259</v>
      </c>
      <c r="AT156" s="152" t="s">
        <v>319</v>
      </c>
      <c r="AU156" s="152" t="s">
        <v>87</v>
      </c>
      <c r="AY156" s="13" t="s">
        <v>317</v>
      </c>
      <c r="BE156" s="153">
        <f t="shared" si="4"/>
        <v>0</v>
      </c>
      <c r="BF156" s="153">
        <f t="shared" si="5"/>
        <v>0</v>
      </c>
      <c r="BG156" s="153">
        <f t="shared" si="6"/>
        <v>0</v>
      </c>
      <c r="BH156" s="153">
        <f t="shared" si="7"/>
        <v>0</v>
      </c>
      <c r="BI156" s="153">
        <f t="shared" si="8"/>
        <v>0</v>
      </c>
      <c r="BJ156" s="13" t="s">
        <v>87</v>
      </c>
      <c r="BK156" s="153">
        <f t="shared" si="9"/>
        <v>0</v>
      </c>
      <c r="BL156" s="13" t="s">
        <v>259</v>
      </c>
      <c r="BM156" s="152" t="s">
        <v>5293</v>
      </c>
    </row>
    <row r="157" spans="2:65" s="1" customFormat="1" ht="33" customHeight="1">
      <c r="B157" s="139"/>
      <c r="C157" s="140" t="s">
        <v>262</v>
      </c>
      <c r="D157" s="140" t="s">
        <v>319</v>
      </c>
      <c r="E157" s="141" t="s">
        <v>4193</v>
      </c>
      <c r="F157" s="142" t="s">
        <v>4194</v>
      </c>
      <c r="G157" s="143" t="s">
        <v>322</v>
      </c>
      <c r="H157" s="144">
        <v>451.55599999999998</v>
      </c>
      <c r="I157" s="145"/>
      <c r="J157" s="146">
        <f t="shared" si="0"/>
        <v>0</v>
      </c>
      <c r="K157" s="147"/>
      <c r="L157" s="28"/>
      <c r="M157" s="148" t="s">
        <v>1</v>
      </c>
      <c r="N157" s="149" t="s">
        <v>41</v>
      </c>
      <c r="P157" s="150">
        <f t="shared" si="1"/>
        <v>0</v>
      </c>
      <c r="Q157" s="150">
        <v>0</v>
      </c>
      <c r="R157" s="150">
        <f t="shared" si="2"/>
        <v>0</v>
      </c>
      <c r="S157" s="150">
        <v>0</v>
      </c>
      <c r="T157" s="151">
        <f t="shared" si="3"/>
        <v>0</v>
      </c>
      <c r="AR157" s="152" t="s">
        <v>259</v>
      </c>
      <c r="AT157" s="152" t="s">
        <v>319</v>
      </c>
      <c r="AU157" s="152" t="s">
        <v>87</v>
      </c>
      <c r="AY157" s="13" t="s">
        <v>317</v>
      </c>
      <c r="BE157" s="153">
        <f t="shared" si="4"/>
        <v>0</v>
      </c>
      <c r="BF157" s="153">
        <f t="shared" si="5"/>
        <v>0</v>
      </c>
      <c r="BG157" s="153">
        <f t="shared" si="6"/>
        <v>0</v>
      </c>
      <c r="BH157" s="153">
        <f t="shared" si="7"/>
        <v>0</v>
      </c>
      <c r="BI157" s="153">
        <f t="shared" si="8"/>
        <v>0</v>
      </c>
      <c r="BJ157" s="13" t="s">
        <v>87</v>
      </c>
      <c r="BK157" s="153">
        <f t="shared" si="9"/>
        <v>0</v>
      </c>
      <c r="BL157" s="13" t="s">
        <v>259</v>
      </c>
      <c r="BM157" s="152" t="s">
        <v>5294</v>
      </c>
    </row>
    <row r="158" spans="2:65" s="1" customFormat="1" ht="24.15" customHeight="1">
      <c r="B158" s="139"/>
      <c r="C158" s="140" t="s">
        <v>265</v>
      </c>
      <c r="D158" s="140" t="s">
        <v>319</v>
      </c>
      <c r="E158" s="141" t="s">
        <v>4196</v>
      </c>
      <c r="F158" s="142" t="s">
        <v>4197</v>
      </c>
      <c r="G158" s="143" t="s">
        <v>322</v>
      </c>
      <c r="H158" s="144">
        <v>845</v>
      </c>
      <c r="I158" s="145"/>
      <c r="J158" s="146">
        <f t="shared" si="0"/>
        <v>0</v>
      </c>
      <c r="K158" s="147"/>
      <c r="L158" s="28"/>
      <c r="M158" s="148" t="s">
        <v>1</v>
      </c>
      <c r="N158" s="149" t="s">
        <v>41</v>
      </c>
      <c r="P158" s="150">
        <f t="shared" si="1"/>
        <v>0</v>
      </c>
      <c r="Q158" s="150">
        <v>0</v>
      </c>
      <c r="R158" s="150">
        <f t="shared" si="2"/>
        <v>0</v>
      </c>
      <c r="S158" s="150">
        <v>0</v>
      </c>
      <c r="T158" s="151">
        <f t="shared" si="3"/>
        <v>0</v>
      </c>
      <c r="AR158" s="152" t="s">
        <v>259</v>
      </c>
      <c r="AT158" s="152" t="s">
        <v>319</v>
      </c>
      <c r="AU158" s="152" t="s">
        <v>87</v>
      </c>
      <c r="AY158" s="13" t="s">
        <v>317</v>
      </c>
      <c r="BE158" s="153">
        <f t="shared" si="4"/>
        <v>0</v>
      </c>
      <c r="BF158" s="153">
        <f t="shared" si="5"/>
        <v>0</v>
      </c>
      <c r="BG158" s="153">
        <f t="shared" si="6"/>
        <v>0</v>
      </c>
      <c r="BH158" s="153">
        <f t="shared" si="7"/>
        <v>0</v>
      </c>
      <c r="BI158" s="153">
        <f t="shared" si="8"/>
        <v>0</v>
      </c>
      <c r="BJ158" s="13" t="s">
        <v>87</v>
      </c>
      <c r="BK158" s="153">
        <f t="shared" si="9"/>
        <v>0</v>
      </c>
      <c r="BL158" s="13" t="s">
        <v>259</v>
      </c>
      <c r="BM158" s="152" t="s">
        <v>5295</v>
      </c>
    </row>
    <row r="159" spans="2:65" s="1" customFormat="1" ht="24.15" customHeight="1">
      <c r="B159" s="139"/>
      <c r="C159" s="140" t="s">
        <v>268</v>
      </c>
      <c r="D159" s="140" t="s">
        <v>319</v>
      </c>
      <c r="E159" s="141" t="s">
        <v>4199</v>
      </c>
      <c r="F159" s="142" t="s">
        <v>4200</v>
      </c>
      <c r="G159" s="143" t="s">
        <v>322</v>
      </c>
      <c r="H159" s="144">
        <v>750</v>
      </c>
      <c r="I159" s="145"/>
      <c r="J159" s="146">
        <f t="shared" si="0"/>
        <v>0</v>
      </c>
      <c r="K159" s="147"/>
      <c r="L159" s="28"/>
      <c r="M159" s="148" t="s">
        <v>1</v>
      </c>
      <c r="N159" s="149" t="s">
        <v>41</v>
      </c>
      <c r="P159" s="150">
        <f t="shared" si="1"/>
        <v>0</v>
      </c>
      <c r="Q159" s="150">
        <v>0</v>
      </c>
      <c r="R159" s="150">
        <f t="shared" si="2"/>
        <v>0</v>
      </c>
      <c r="S159" s="150">
        <v>0</v>
      </c>
      <c r="T159" s="151">
        <f t="shared" si="3"/>
        <v>0</v>
      </c>
      <c r="AR159" s="152" t="s">
        <v>259</v>
      </c>
      <c r="AT159" s="152" t="s">
        <v>319</v>
      </c>
      <c r="AU159" s="152" t="s">
        <v>87</v>
      </c>
      <c r="AY159" s="13" t="s">
        <v>317</v>
      </c>
      <c r="BE159" s="153">
        <f t="shared" si="4"/>
        <v>0</v>
      </c>
      <c r="BF159" s="153">
        <f t="shared" si="5"/>
        <v>0</v>
      </c>
      <c r="BG159" s="153">
        <f t="shared" si="6"/>
        <v>0</v>
      </c>
      <c r="BH159" s="153">
        <f t="shared" si="7"/>
        <v>0</v>
      </c>
      <c r="BI159" s="153">
        <f t="shared" si="8"/>
        <v>0</v>
      </c>
      <c r="BJ159" s="13" t="s">
        <v>87</v>
      </c>
      <c r="BK159" s="153">
        <f t="shared" si="9"/>
        <v>0</v>
      </c>
      <c r="BL159" s="13" t="s">
        <v>259</v>
      </c>
      <c r="BM159" s="152" t="s">
        <v>5296</v>
      </c>
    </row>
    <row r="160" spans="2:65" s="11" customFormat="1" ht="22.8" customHeight="1">
      <c r="B160" s="127"/>
      <c r="D160" s="128" t="s">
        <v>74</v>
      </c>
      <c r="E160" s="137" t="s">
        <v>87</v>
      </c>
      <c r="F160" s="137" t="s">
        <v>2702</v>
      </c>
      <c r="I160" s="130"/>
      <c r="J160" s="138">
        <f>BK160</f>
        <v>0</v>
      </c>
      <c r="L160" s="127"/>
      <c r="M160" s="132"/>
      <c r="P160" s="133">
        <f>SUM(P161:P183)</f>
        <v>0</v>
      </c>
      <c r="R160" s="133">
        <f>SUM(R161:R183)</f>
        <v>538.03193398000019</v>
      </c>
      <c r="T160" s="134">
        <f>SUM(T161:T183)</f>
        <v>0</v>
      </c>
      <c r="AR160" s="128" t="s">
        <v>82</v>
      </c>
      <c r="AT160" s="135" t="s">
        <v>74</v>
      </c>
      <c r="AU160" s="135" t="s">
        <v>82</v>
      </c>
      <c r="AY160" s="128" t="s">
        <v>317</v>
      </c>
      <c r="BK160" s="136">
        <f>SUM(BK161:BK183)</f>
        <v>0</v>
      </c>
    </row>
    <row r="161" spans="2:65" s="1" customFormat="1" ht="33" customHeight="1">
      <c r="B161" s="139"/>
      <c r="C161" s="140" t="s">
        <v>271</v>
      </c>
      <c r="D161" s="140" t="s">
        <v>319</v>
      </c>
      <c r="E161" s="141" t="s">
        <v>4202</v>
      </c>
      <c r="F161" s="142" t="s">
        <v>4203</v>
      </c>
      <c r="G161" s="143" t="s">
        <v>375</v>
      </c>
      <c r="H161" s="144">
        <v>31.13</v>
      </c>
      <c r="I161" s="145"/>
      <c r="J161" s="146">
        <f t="shared" ref="J161:J183" si="10">ROUND(I161*H161,2)</f>
        <v>0</v>
      </c>
      <c r="K161" s="147"/>
      <c r="L161" s="28"/>
      <c r="M161" s="148" t="s">
        <v>1</v>
      </c>
      <c r="N161" s="149" t="s">
        <v>41</v>
      </c>
      <c r="P161" s="150">
        <f t="shared" ref="P161:P183" si="11">O161*H161</f>
        <v>0</v>
      </c>
      <c r="Q161" s="150">
        <v>1.8000000000000001E-4</v>
      </c>
      <c r="R161" s="150">
        <f t="shared" ref="R161:R183" si="12">Q161*H161</f>
        <v>5.6034000000000006E-3</v>
      </c>
      <c r="S161" s="150">
        <v>0</v>
      </c>
      <c r="T161" s="151">
        <f t="shared" ref="T161:T183" si="13">S161*H161</f>
        <v>0</v>
      </c>
      <c r="AR161" s="152" t="s">
        <v>259</v>
      </c>
      <c r="AT161" s="152" t="s">
        <v>319</v>
      </c>
      <c r="AU161" s="152" t="s">
        <v>87</v>
      </c>
      <c r="AY161" s="13" t="s">
        <v>317</v>
      </c>
      <c r="BE161" s="153">
        <f t="shared" ref="BE161:BE183" si="14">IF(N161="základná",J161,0)</f>
        <v>0</v>
      </c>
      <c r="BF161" s="153">
        <f t="shared" ref="BF161:BF183" si="15">IF(N161="znížená",J161,0)</f>
        <v>0</v>
      </c>
      <c r="BG161" s="153">
        <f t="shared" ref="BG161:BG183" si="16">IF(N161="zákl. prenesená",J161,0)</f>
        <v>0</v>
      </c>
      <c r="BH161" s="153">
        <f t="shared" ref="BH161:BH183" si="17">IF(N161="zníž. prenesená",J161,0)</f>
        <v>0</v>
      </c>
      <c r="BI161" s="153">
        <f t="shared" ref="BI161:BI183" si="18">IF(N161="nulová",J161,0)</f>
        <v>0</v>
      </c>
      <c r="BJ161" s="13" t="s">
        <v>87</v>
      </c>
      <c r="BK161" s="153">
        <f t="shared" ref="BK161:BK183" si="19">ROUND(I161*H161,2)</f>
        <v>0</v>
      </c>
      <c r="BL161" s="13" t="s">
        <v>259</v>
      </c>
      <c r="BM161" s="152" t="s">
        <v>5297</v>
      </c>
    </row>
    <row r="162" spans="2:65" s="1" customFormat="1" ht="16.5" customHeight="1">
      <c r="B162" s="139"/>
      <c r="C162" s="154" t="s">
        <v>274</v>
      </c>
      <c r="D162" s="154" t="s">
        <v>353</v>
      </c>
      <c r="E162" s="155" t="s">
        <v>4205</v>
      </c>
      <c r="F162" s="156" t="s">
        <v>4206</v>
      </c>
      <c r="G162" s="157" t="s">
        <v>375</v>
      </c>
      <c r="H162" s="158">
        <v>31.753</v>
      </c>
      <c r="I162" s="159"/>
      <c r="J162" s="160">
        <f t="shared" si="10"/>
        <v>0</v>
      </c>
      <c r="K162" s="161"/>
      <c r="L162" s="162"/>
      <c r="M162" s="163" t="s">
        <v>1</v>
      </c>
      <c r="N162" s="164" t="s">
        <v>41</v>
      </c>
      <c r="P162" s="150">
        <f t="shared" si="11"/>
        <v>0</v>
      </c>
      <c r="Q162" s="150">
        <v>2.9999999999999997E-4</v>
      </c>
      <c r="R162" s="150">
        <f t="shared" si="12"/>
        <v>9.5258999999999986E-3</v>
      </c>
      <c r="S162" s="150">
        <v>0</v>
      </c>
      <c r="T162" s="151">
        <f t="shared" si="13"/>
        <v>0</v>
      </c>
      <c r="AR162" s="152" t="s">
        <v>271</v>
      </c>
      <c r="AT162" s="152" t="s">
        <v>353</v>
      </c>
      <c r="AU162" s="152" t="s">
        <v>87</v>
      </c>
      <c r="AY162" s="13" t="s">
        <v>317</v>
      </c>
      <c r="BE162" s="153">
        <f t="shared" si="14"/>
        <v>0</v>
      </c>
      <c r="BF162" s="153">
        <f t="shared" si="15"/>
        <v>0</v>
      </c>
      <c r="BG162" s="153">
        <f t="shared" si="16"/>
        <v>0</v>
      </c>
      <c r="BH162" s="153">
        <f t="shared" si="17"/>
        <v>0</v>
      </c>
      <c r="BI162" s="153">
        <f t="shared" si="18"/>
        <v>0</v>
      </c>
      <c r="BJ162" s="13" t="s">
        <v>87</v>
      </c>
      <c r="BK162" s="153">
        <f t="shared" si="19"/>
        <v>0</v>
      </c>
      <c r="BL162" s="13" t="s">
        <v>259</v>
      </c>
      <c r="BM162" s="152" t="s">
        <v>5298</v>
      </c>
    </row>
    <row r="163" spans="2:65" s="1" customFormat="1" ht="16.5" customHeight="1">
      <c r="B163" s="139"/>
      <c r="C163" s="140" t="s">
        <v>277</v>
      </c>
      <c r="D163" s="140" t="s">
        <v>319</v>
      </c>
      <c r="E163" s="141" t="s">
        <v>4208</v>
      </c>
      <c r="F163" s="142" t="s">
        <v>4209</v>
      </c>
      <c r="G163" s="143" t="s">
        <v>322</v>
      </c>
      <c r="H163" s="144">
        <v>14.49</v>
      </c>
      <c r="I163" s="145"/>
      <c r="J163" s="146">
        <f t="shared" si="10"/>
        <v>0</v>
      </c>
      <c r="K163" s="147"/>
      <c r="L163" s="28"/>
      <c r="M163" s="148" t="s">
        <v>1</v>
      </c>
      <c r="N163" s="149" t="s">
        <v>41</v>
      </c>
      <c r="P163" s="150">
        <f t="shared" si="11"/>
        <v>0</v>
      </c>
      <c r="Q163" s="150">
        <v>1.9205000000000001</v>
      </c>
      <c r="R163" s="150">
        <f t="shared" si="12"/>
        <v>27.828045000000003</v>
      </c>
      <c r="S163" s="150">
        <v>0</v>
      </c>
      <c r="T163" s="151">
        <f t="shared" si="13"/>
        <v>0</v>
      </c>
      <c r="AR163" s="152" t="s">
        <v>259</v>
      </c>
      <c r="AT163" s="152" t="s">
        <v>319</v>
      </c>
      <c r="AU163" s="152" t="s">
        <v>87</v>
      </c>
      <c r="AY163" s="13" t="s">
        <v>317</v>
      </c>
      <c r="BE163" s="153">
        <f t="shared" si="14"/>
        <v>0</v>
      </c>
      <c r="BF163" s="153">
        <f t="shared" si="15"/>
        <v>0</v>
      </c>
      <c r="BG163" s="153">
        <f t="shared" si="16"/>
        <v>0</v>
      </c>
      <c r="BH163" s="153">
        <f t="shared" si="17"/>
        <v>0</v>
      </c>
      <c r="BI163" s="153">
        <f t="shared" si="18"/>
        <v>0</v>
      </c>
      <c r="BJ163" s="13" t="s">
        <v>87</v>
      </c>
      <c r="BK163" s="153">
        <f t="shared" si="19"/>
        <v>0</v>
      </c>
      <c r="BL163" s="13" t="s">
        <v>259</v>
      </c>
      <c r="BM163" s="152" t="s">
        <v>5299</v>
      </c>
    </row>
    <row r="164" spans="2:65" s="1" customFormat="1" ht="16.5" customHeight="1">
      <c r="B164" s="139"/>
      <c r="C164" s="140" t="s">
        <v>280</v>
      </c>
      <c r="D164" s="140" t="s">
        <v>319</v>
      </c>
      <c r="E164" s="141" t="s">
        <v>4211</v>
      </c>
      <c r="F164" s="142" t="s">
        <v>4212</v>
      </c>
      <c r="G164" s="143" t="s">
        <v>452</v>
      </c>
      <c r="H164" s="144">
        <v>57.96</v>
      </c>
      <c r="I164" s="145"/>
      <c r="J164" s="146">
        <f t="shared" si="10"/>
        <v>0</v>
      </c>
      <c r="K164" s="147"/>
      <c r="L164" s="28"/>
      <c r="M164" s="148" t="s">
        <v>1</v>
      </c>
      <c r="N164" s="149" t="s">
        <v>41</v>
      </c>
      <c r="P164" s="150">
        <f t="shared" si="11"/>
        <v>0</v>
      </c>
      <c r="Q164" s="150">
        <v>6.4000000000000005E-4</v>
      </c>
      <c r="R164" s="150">
        <f t="shared" si="12"/>
        <v>3.7094400000000007E-2</v>
      </c>
      <c r="S164" s="150">
        <v>0</v>
      </c>
      <c r="T164" s="151">
        <f t="shared" si="13"/>
        <v>0</v>
      </c>
      <c r="AR164" s="152" t="s">
        <v>259</v>
      </c>
      <c r="AT164" s="152" t="s">
        <v>319</v>
      </c>
      <c r="AU164" s="152" t="s">
        <v>87</v>
      </c>
      <c r="AY164" s="13" t="s">
        <v>317</v>
      </c>
      <c r="BE164" s="153">
        <f t="shared" si="14"/>
        <v>0</v>
      </c>
      <c r="BF164" s="153">
        <f t="shared" si="15"/>
        <v>0</v>
      </c>
      <c r="BG164" s="153">
        <f t="shared" si="16"/>
        <v>0</v>
      </c>
      <c r="BH164" s="153">
        <f t="shared" si="17"/>
        <v>0</v>
      </c>
      <c r="BI164" s="153">
        <f t="shared" si="18"/>
        <v>0</v>
      </c>
      <c r="BJ164" s="13" t="s">
        <v>87</v>
      </c>
      <c r="BK164" s="153">
        <f t="shared" si="19"/>
        <v>0</v>
      </c>
      <c r="BL164" s="13" t="s">
        <v>259</v>
      </c>
      <c r="BM164" s="152" t="s">
        <v>5300</v>
      </c>
    </row>
    <row r="165" spans="2:65" s="1" customFormat="1" ht="33" customHeight="1">
      <c r="B165" s="139"/>
      <c r="C165" s="140" t="s">
        <v>358</v>
      </c>
      <c r="D165" s="140" t="s">
        <v>319</v>
      </c>
      <c r="E165" s="141" t="s">
        <v>4214</v>
      </c>
      <c r="F165" s="142" t="s">
        <v>4215</v>
      </c>
      <c r="G165" s="143" t="s">
        <v>375</v>
      </c>
      <c r="H165" s="144">
        <v>498.75</v>
      </c>
      <c r="I165" s="145"/>
      <c r="J165" s="146">
        <f t="shared" si="10"/>
        <v>0</v>
      </c>
      <c r="K165" s="147"/>
      <c r="L165" s="28"/>
      <c r="M165" s="148" t="s">
        <v>1</v>
      </c>
      <c r="N165" s="149" t="s">
        <v>41</v>
      </c>
      <c r="P165" s="150">
        <f t="shared" si="11"/>
        <v>0</v>
      </c>
      <c r="Q165" s="150">
        <v>0</v>
      </c>
      <c r="R165" s="150">
        <f t="shared" si="12"/>
        <v>0</v>
      </c>
      <c r="S165" s="150">
        <v>0</v>
      </c>
      <c r="T165" s="151">
        <f t="shared" si="13"/>
        <v>0</v>
      </c>
      <c r="AR165" s="152" t="s">
        <v>259</v>
      </c>
      <c r="AT165" s="152" t="s">
        <v>319</v>
      </c>
      <c r="AU165" s="152" t="s">
        <v>87</v>
      </c>
      <c r="AY165" s="13" t="s">
        <v>317</v>
      </c>
      <c r="BE165" s="153">
        <f t="shared" si="14"/>
        <v>0</v>
      </c>
      <c r="BF165" s="153">
        <f t="shared" si="15"/>
        <v>0</v>
      </c>
      <c r="BG165" s="153">
        <f t="shared" si="16"/>
        <v>0</v>
      </c>
      <c r="BH165" s="153">
        <f t="shared" si="17"/>
        <v>0</v>
      </c>
      <c r="BI165" s="153">
        <f t="shared" si="18"/>
        <v>0</v>
      </c>
      <c r="BJ165" s="13" t="s">
        <v>87</v>
      </c>
      <c r="BK165" s="153">
        <f t="shared" si="19"/>
        <v>0</v>
      </c>
      <c r="BL165" s="13" t="s">
        <v>259</v>
      </c>
      <c r="BM165" s="152" t="s">
        <v>5301</v>
      </c>
    </row>
    <row r="166" spans="2:65" s="1" customFormat="1" ht="21.75" customHeight="1">
      <c r="B166" s="139"/>
      <c r="C166" s="140" t="s">
        <v>362</v>
      </c>
      <c r="D166" s="140" t="s">
        <v>319</v>
      </c>
      <c r="E166" s="141" t="s">
        <v>4217</v>
      </c>
      <c r="F166" s="142" t="s">
        <v>4218</v>
      </c>
      <c r="G166" s="143" t="s">
        <v>452</v>
      </c>
      <c r="H166" s="144">
        <v>92.15</v>
      </c>
      <c r="I166" s="145"/>
      <c r="J166" s="146">
        <f t="shared" si="10"/>
        <v>0</v>
      </c>
      <c r="K166" s="147"/>
      <c r="L166" s="28"/>
      <c r="M166" s="148" t="s">
        <v>1</v>
      </c>
      <c r="N166" s="149" t="s">
        <v>41</v>
      </c>
      <c r="P166" s="150">
        <f t="shared" si="11"/>
        <v>0</v>
      </c>
      <c r="Q166" s="150">
        <v>0.56000000000000005</v>
      </c>
      <c r="R166" s="150">
        <f t="shared" si="12"/>
        <v>51.604000000000006</v>
      </c>
      <c r="S166" s="150">
        <v>0</v>
      </c>
      <c r="T166" s="151">
        <f t="shared" si="13"/>
        <v>0</v>
      </c>
      <c r="AR166" s="152" t="s">
        <v>259</v>
      </c>
      <c r="AT166" s="152" t="s">
        <v>319</v>
      </c>
      <c r="AU166" s="152" t="s">
        <v>87</v>
      </c>
      <c r="AY166" s="13" t="s">
        <v>317</v>
      </c>
      <c r="BE166" s="153">
        <f t="shared" si="14"/>
        <v>0</v>
      </c>
      <c r="BF166" s="153">
        <f t="shared" si="15"/>
        <v>0</v>
      </c>
      <c r="BG166" s="153">
        <f t="shared" si="16"/>
        <v>0</v>
      </c>
      <c r="BH166" s="153">
        <f t="shared" si="17"/>
        <v>0</v>
      </c>
      <c r="BI166" s="153">
        <f t="shared" si="18"/>
        <v>0</v>
      </c>
      <c r="BJ166" s="13" t="s">
        <v>87</v>
      </c>
      <c r="BK166" s="153">
        <f t="shared" si="19"/>
        <v>0</v>
      </c>
      <c r="BL166" s="13" t="s">
        <v>259</v>
      </c>
      <c r="BM166" s="152" t="s">
        <v>5302</v>
      </c>
    </row>
    <row r="167" spans="2:65" s="1" customFormat="1" ht="16.5" customHeight="1">
      <c r="B167" s="139"/>
      <c r="C167" s="140" t="s">
        <v>364</v>
      </c>
      <c r="D167" s="140" t="s">
        <v>319</v>
      </c>
      <c r="E167" s="141" t="s">
        <v>4220</v>
      </c>
      <c r="F167" s="142" t="s">
        <v>4221</v>
      </c>
      <c r="G167" s="143" t="s">
        <v>4222</v>
      </c>
      <c r="H167" s="144">
        <v>1</v>
      </c>
      <c r="I167" s="145"/>
      <c r="J167" s="146">
        <f t="shared" si="10"/>
        <v>0</v>
      </c>
      <c r="K167" s="147"/>
      <c r="L167" s="28"/>
      <c r="M167" s="148" t="s">
        <v>1</v>
      </c>
      <c r="N167" s="149" t="s">
        <v>41</v>
      </c>
      <c r="P167" s="150">
        <f t="shared" si="11"/>
        <v>0</v>
      </c>
      <c r="Q167" s="150">
        <v>0</v>
      </c>
      <c r="R167" s="150">
        <f t="shared" si="12"/>
        <v>0</v>
      </c>
      <c r="S167" s="150">
        <v>0</v>
      </c>
      <c r="T167" s="151">
        <f t="shared" si="13"/>
        <v>0</v>
      </c>
      <c r="AR167" s="152" t="s">
        <v>259</v>
      </c>
      <c r="AT167" s="152" t="s">
        <v>319</v>
      </c>
      <c r="AU167" s="152" t="s">
        <v>87</v>
      </c>
      <c r="AY167" s="13" t="s">
        <v>317</v>
      </c>
      <c r="BE167" s="153">
        <f t="shared" si="14"/>
        <v>0</v>
      </c>
      <c r="BF167" s="153">
        <f t="shared" si="15"/>
        <v>0</v>
      </c>
      <c r="BG167" s="153">
        <f t="shared" si="16"/>
        <v>0</v>
      </c>
      <c r="BH167" s="153">
        <f t="shared" si="17"/>
        <v>0</v>
      </c>
      <c r="BI167" s="153">
        <f t="shared" si="18"/>
        <v>0</v>
      </c>
      <c r="BJ167" s="13" t="s">
        <v>87</v>
      </c>
      <c r="BK167" s="153">
        <f t="shared" si="19"/>
        <v>0</v>
      </c>
      <c r="BL167" s="13" t="s">
        <v>259</v>
      </c>
      <c r="BM167" s="152" t="s">
        <v>5303</v>
      </c>
    </row>
    <row r="168" spans="2:65" s="1" customFormat="1" ht="24.15" customHeight="1">
      <c r="B168" s="139"/>
      <c r="C168" s="140" t="s">
        <v>368</v>
      </c>
      <c r="D168" s="140" t="s">
        <v>319</v>
      </c>
      <c r="E168" s="141" t="s">
        <v>2703</v>
      </c>
      <c r="F168" s="142" t="s">
        <v>2704</v>
      </c>
      <c r="G168" s="143" t="s">
        <v>322</v>
      </c>
      <c r="H168" s="144">
        <v>149.625</v>
      </c>
      <c r="I168" s="145"/>
      <c r="J168" s="146">
        <f t="shared" si="10"/>
        <v>0</v>
      </c>
      <c r="K168" s="147"/>
      <c r="L168" s="28"/>
      <c r="M168" s="148" t="s">
        <v>1</v>
      </c>
      <c r="N168" s="149" t="s">
        <v>41</v>
      </c>
      <c r="P168" s="150">
        <f t="shared" si="11"/>
        <v>0</v>
      </c>
      <c r="Q168" s="150">
        <v>2.0699999999999998</v>
      </c>
      <c r="R168" s="150">
        <f t="shared" si="12"/>
        <v>309.72375</v>
      </c>
      <c r="S168" s="150">
        <v>0</v>
      </c>
      <c r="T168" s="151">
        <f t="shared" si="13"/>
        <v>0</v>
      </c>
      <c r="AR168" s="152" t="s">
        <v>259</v>
      </c>
      <c r="AT168" s="152" t="s">
        <v>319</v>
      </c>
      <c r="AU168" s="152" t="s">
        <v>87</v>
      </c>
      <c r="AY168" s="13" t="s">
        <v>317</v>
      </c>
      <c r="BE168" s="153">
        <f t="shared" si="14"/>
        <v>0</v>
      </c>
      <c r="BF168" s="153">
        <f t="shared" si="15"/>
        <v>0</v>
      </c>
      <c r="BG168" s="153">
        <f t="shared" si="16"/>
        <v>0</v>
      </c>
      <c r="BH168" s="153">
        <f t="shared" si="17"/>
        <v>0</v>
      </c>
      <c r="BI168" s="153">
        <f t="shared" si="18"/>
        <v>0</v>
      </c>
      <c r="BJ168" s="13" t="s">
        <v>87</v>
      </c>
      <c r="BK168" s="153">
        <f t="shared" si="19"/>
        <v>0</v>
      </c>
      <c r="BL168" s="13" t="s">
        <v>259</v>
      </c>
      <c r="BM168" s="152" t="s">
        <v>5304</v>
      </c>
    </row>
    <row r="169" spans="2:65" s="1" customFormat="1" ht="24.15" customHeight="1">
      <c r="B169" s="139"/>
      <c r="C169" s="140" t="s">
        <v>372</v>
      </c>
      <c r="D169" s="140" t="s">
        <v>319</v>
      </c>
      <c r="E169" s="141" t="s">
        <v>4225</v>
      </c>
      <c r="F169" s="142" t="s">
        <v>4226</v>
      </c>
      <c r="G169" s="143" t="s">
        <v>322</v>
      </c>
      <c r="H169" s="144">
        <v>17.64</v>
      </c>
      <c r="I169" s="145"/>
      <c r="J169" s="146">
        <f t="shared" si="10"/>
        <v>0</v>
      </c>
      <c r="K169" s="147"/>
      <c r="L169" s="28"/>
      <c r="M169" s="148" t="s">
        <v>1</v>
      </c>
      <c r="N169" s="149" t="s">
        <v>41</v>
      </c>
      <c r="P169" s="150">
        <f t="shared" si="11"/>
        <v>0</v>
      </c>
      <c r="Q169" s="150">
        <v>2.2151299999999998</v>
      </c>
      <c r="R169" s="150">
        <f t="shared" si="12"/>
        <v>39.074893199999998</v>
      </c>
      <c r="S169" s="150">
        <v>0</v>
      </c>
      <c r="T169" s="151">
        <f t="shared" si="13"/>
        <v>0</v>
      </c>
      <c r="AR169" s="152" t="s">
        <v>259</v>
      </c>
      <c r="AT169" s="152" t="s">
        <v>319</v>
      </c>
      <c r="AU169" s="152" t="s">
        <v>87</v>
      </c>
      <c r="AY169" s="13" t="s">
        <v>317</v>
      </c>
      <c r="BE169" s="153">
        <f t="shared" si="14"/>
        <v>0</v>
      </c>
      <c r="BF169" s="153">
        <f t="shared" si="15"/>
        <v>0</v>
      </c>
      <c r="BG169" s="153">
        <f t="shared" si="16"/>
        <v>0</v>
      </c>
      <c r="BH169" s="153">
        <f t="shared" si="17"/>
        <v>0</v>
      </c>
      <c r="BI169" s="153">
        <f t="shared" si="18"/>
        <v>0</v>
      </c>
      <c r="BJ169" s="13" t="s">
        <v>87</v>
      </c>
      <c r="BK169" s="153">
        <f t="shared" si="19"/>
        <v>0</v>
      </c>
      <c r="BL169" s="13" t="s">
        <v>259</v>
      </c>
      <c r="BM169" s="152" t="s">
        <v>5305</v>
      </c>
    </row>
    <row r="170" spans="2:65" s="1" customFormat="1" ht="24.15" customHeight="1">
      <c r="B170" s="139"/>
      <c r="C170" s="140" t="s">
        <v>377</v>
      </c>
      <c r="D170" s="140" t="s">
        <v>319</v>
      </c>
      <c r="E170" s="141" t="s">
        <v>4228</v>
      </c>
      <c r="F170" s="142" t="s">
        <v>4229</v>
      </c>
      <c r="G170" s="143" t="s">
        <v>322</v>
      </c>
      <c r="H170" s="144">
        <v>28.224</v>
      </c>
      <c r="I170" s="145"/>
      <c r="J170" s="146">
        <f t="shared" si="10"/>
        <v>0</v>
      </c>
      <c r="K170" s="147"/>
      <c r="L170" s="28"/>
      <c r="M170" s="148" t="s">
        <v>1</v>
      </c>
      <c r="N170" s="149" t="s">
        <v>41</v>
      </c>
      <c r="P170" s="150">
        <f t="shared" si="11"/>
        <v>0</v>
      </c>
      <c r="Q170" s="150">
        <v>2.3453400000000002</v>
      </c>
      <c r="R170" s="150">
        <f t="shared" si="12"/>
        <v>66.194876160000007</v>
      </c>
      <c r="S170" s="150">
        <v>0</v>
      </c>
      <c r="T170" s="151">
        <f t="shared" si="13"/>
        <v>0</v>
      </c>
      <c r="AR170" s="152" t="s">
        <v>259</v>
      </c>
      <c r="AT170" s="152" t="s">
        <v>319</v>
      </c>
      <c r="AU170" s="152" t="s">
        <v>87</v>
      </c>
      <c r="AY170" s="13" t="s">
        <v>317</v>
      </c>
      <c r="BE170" s="153">
        <f t="shared" si="14"/>
        <v>0</v>
      </c>
      <c r="BF170" s="153">
        <f t="shared" si="15"/>
        <v>0</v>
      </c>
      <c r="BG170" s="153">
        <f t="shared" si="16"/>
        <v>0</v>
      </c>
      <c r="BH170" s="153">
        <f t="shared" si="17"/>
        <v>0</v>
      </c>
      <c r="BI170" s="153">
        <f t="shared" si="18"/>
        <v>0</v>
      </c>
      <c r="BJ170" s="13" t="s">
        <v>87</v>
      </c>
      <c r="BK170" s="153">
        <f t="shared" si="19"/>
        <v>0</v>
      </c>
      <c r="BL170" s="13" t="s">
        <v>259</v>
      </c>
      <c r="BM170" s="152" t="s">
        <v>5306</v>
      </c>
    </row>
    <row r="171" spans="2:65" s="1" customFormat="1" ht="21.75" customHeight="1">
      <c r="B171" s="139"/>
      <c r="C171" s="140" t="s">
        <v>383</v>
      </c>
      <c r="D171" s="140" t="s">
        <v>319</v>
      </c>
      <c r="E171" s="141" t="s">
        <v>4231</v>
      </c>
      <c r="F171" s="142" t="s">
        <v>4232</v>
      </c>
      <c r="G171" s="143" t="s">
        <v>375</v>
      </c>
      <c r="H171" s="144">
        <v>12.852</v>
      </c>
      <c r="I171" s="145"/>
      <c r="J171" s="146">
        <f t="shared" si="10"/>
        <v>0</v>
      </c>
      <c r="K171" s="147"/>
      <c r="L171" s="28"/>
      <c r="M171" s="148" t="s">
        <v>1</v>
      </c>
      <c r="N171" s="149" t="s">
        <v>41</v>
      </c>
      <c r="P171" s="150">
        <f t="shared" si="11"/>
        <v>0</v>
      </c>
      <c r="Q171" s="150">
        <v>1.5900000000000001E-3</v>
      </c>
      <c r="R171" s="150">
        <f t="shared" si="12"/>
        <v>2.043468E-2</v>
      </c>
      <c r="S171" s="150">
        <v>0</v>
      </c>
      <c r="T171" s="151">
        <f t="shared" si="13"/>
        <v>0</v>
      </c>
      <c r="AR171" s="152" t="s">
        <v>259</v>
      </c>
      <c r="AT171" s="152" t="s">
        <v>319</v>
      </c>
      <c r="AU171" s="152" t="s">
        <v>87</v>
      </c>
      <c r="AY171" s="13" t="s">
        <v>317</v>
      </c>
      <c r="BE171" s="153">
        <f t="shared" si="14"/>
        <v>0</v>
      </c>
      <c r="BF171" s="153">
        <f t="shared" si="15"/>
        <v>0</v>
      </c>
      <c r="BG171" s="153">
        <f t="shared" si="16"/>
        <v>0</v>
      </c>
      <c r="BH171" s="153">
        <f t="shared" si="17"/>
        <v>0</v>
      </c>
      <c r="BI171" s="153">
        <f t="shared" si="18"/>
        <v>0</v>
      </c>
      <c r="BJ171" s="13" t="s">
        <v>87</v>
      </c>
      <c r="BK171" s="153">
        <f t="shared" si="19"/>
        <v>0</v>
      </c>
      <c r="BL171" s="13" t="s">
        <v>259</v>
      </c>
      <c r="BM171" s="152" t="s">
        <v>5307</v>
      </c>
    </row>
    <row r="172" spans="2:65" s="1" customFormat="1" ht="21.75" customHeight="1">
      <c r="B172" s="139"/>
      <c r="C172" s="140" t="s">
        <v>385</v>
      </c>
      <c r="D172" s="140" t="s">
        <v>319</v>
      </c>
      <c r="E172" s="141" t="s">
        <v>4234</v>
      </c>
      <c r="F172" s="142" t="s">
        <v>4235</v>
      </c>
      <c r="G172" s="143" t="s">
        <v>375</v>
      </c>
      <c r="H172" s="144">
        <v>12.852</v>
      </c>
      <c r="I172" s="145"/>
      <c r="J172" s="146">
        <f t="shared" si="10"/>
        <v>0</v>
      </c>
      <c r="K172" s="147"/>
      <c r="L172" s="28"/>
      <c r="M172" s="148" t="s">
        <v>1</v>
      </c>
      <c r="N172" s="149" t="s">
        <v>41</v>
      </c>
      <c r="P172" s="150">
        <f t="shared" si="11"/>
        <v>0</v>
      </c>
      <c r="Q172" s="150">
        <v>0</v>
      </c>
      <c r="R172" s="150">
        <f t="shared" si="12"/>
        <v>0</v>
      </c>
      <c r="S172" s="150">
        <v>0</v>
      </c>
      <c r="T172" s="151">
        <f t="shared" si="13"/>
        <v>0</v>
      </c>
      <c r="AR172" s="152" t="s">
        <v>259</v>
      </c>
      <c r="AT172" s="152" t="s">
        <v>319</v>
      </c>
      <c r="AU172" s="152" t="s">
        <v>87</v>
      </c>
      <c r="AY172" s="13" t="s">
        <v>317</v>
      </c>
      <c r="BE172" s="153">
        <f t="shared" si="14"/>
        <v>0</v>
      </c>
      <c r="BF172" s="153">
        <f t="shared" si="15"/>
        <v>0</v>
      </c>
      <c r="BG172" s="153">
        <f t="shared" si="16"/>
        <v>0</v>
      </c>
      <c r="BH172" s="153">
        <f t="shared" si="17"/>
        <v>0</v>
      </c>
      <c r="BI172" s="153">
        <f t="shared" si="18"/>
        <v>0</v>
      </c>
      <c r="BJ172" s="13" t="s">
        <v>87</v>
      </c>
      <c r="BK172" s="153">
        <f t="shared" si="19"/>
        <v>0</v>
      </c>
      <c r="BL172" s="13" t="s">
        <v>259</v>
      </c>
      <c r="BM172" s="152" t="s">
        <v>5308</v>
      </c>
    </row>
    <row r="173" spans="2:65" s="1" customFormat="1" ht="16.5" customHeight="1">
      <c r="B173" s="139"/>
      <c r="C173" s="140" t="s">
        <v>7</v>
      </c>
      <c r="D173" s="140" t="s">
        <v>319</v>
      </c>
      <c r="E173" s="141" t="s">
        <v>4237</v>
      </c>
      <c r="F173" s="142" t="s">
        <v>4238</v>
      </c>
      <c r="G173" s="143" t="s">
        <v>356</v>
      </c>
      <c r="H173" s="144">
        <v>14.694000000000001</v>
      </c>
      <c r="I173" s="145"/>
      <c r="J173" s="146">
        <f t="shared" si="10"/>
        <v>0</v>
      </c>
      <c r="K173" s="147"/>
      <c r="L173" s="28"/>
      <c r="M173" s="148" t="s">
        <v>1</v>
      </c>
      <c r="N173" s="149" t="s">
        <v>41</v>
      </c>
      <c r="P173" s="150">
        <f t="shared" si="11"/>
        <v>0</v>
      </c>
      <c r="Q173" s="150">
        <v>1.0189600000000001</v>
      </c>
      <c r="R173" s="150">
        <f t="shared" si="12"/>
        <v>14.972598240000002</v>
      </c>
      <c r="S173" s="150">
        <v>0</v>
      </c>
      <c r="T173" s="151">
        <f t="shared" si="13"/>
        <v>0</v>
      </c>
      <c r="AR173" s="152" t="s">
        <v>259</v>
      </c>
      <c r="AT173" s="152" t="s">
        <v>319</v>
      </c>
      <c r="AU173" s="152" t="s">
        <v>87</v>
      </c>
      <c r="AY173" s="13" t="s">
        <v>317</v>
      </c>
      <c r="BE173" s="153">
        <f t="shared" si="14"/>
        <v>0</v>
      </c>
      <c r="BF173" s="153">
        <f t="shared" si="15"/>
        <v>0</v>
      </c>
      <c r="BG173" s="153">
        <f t="shared" si="16"/>
        <v>0</v>
      </c>
      <c r="BH173" s="153">
        <f t="shared" si="17"/>
        <v>0</v>
      </c>
      <c r="BI173" s="153">
        <f t="shared" si="18"/>
        <v>0</v>
      </c>
      <c r="BJ173" s="13" t="s">
        <v>87</v>
      </c>
      <c r="BK173" s="153">
        <f t="shared" si="19"/>
        <v>0</v>
      </c>
      <c r="BL173" s="13" t="s">
        <v>259</v>
      </c>
      <c r="BM173" s="152" t="s">
        <v>5309</v>
      </c>
    </row>
    <row r="174" spans="2:65" s="1" customFormat="1" ht="16.5" customHeight="1">
      <c r="B174" s="139"/>
      <c r="C174" s="140" t="s">
        <v>388</v>
      </c>
      <c r="D174" s="140" t="s">
        <v>319</v>
      </c>
      <c r="E174" s="141" t="s">
        <v>2774</v>
      </c>
      <c r="F174" s="142" t="s">
        <v>2920</v>
      </c>
      <c r="G174" s="143" t="s">
        <v>356</v>
      </c>
      <c r="H174" s="144">
        <v>0.34200000000000003</v>
      </c>
      <c r="I174" s="145"/>
      <c r="J174" s="146">
        <f t="shared" si="10"/>
        <v>0</v>
      </c>
      <c r="K174" s="147"/>
      <c r="L174" s="28"/>
      <c r="M174" s="148" t="s">
        <v>1</v>
      </c>
      <c r="N174" s="149" t="s">
        <v>41</v>
      </c>
      <c r="P174" s="150">
        <f t="shared" si="11"/>
        <v>0</v>
      </c>
      <c r="Q174" s="150">
        <v>1.20296</v>
      </c>
      <c r="R174" s="150">
        <f t="shared" si="12"/>
        <v>0.41141232000000005</v>
      </c>
      <c r="S174" s="150">
        <v>0</v>
      </c>
      <c r="T174" s="151">
        <f t="shared" si="13"/>
        <v>0</v>
      </c>
      <c r="AR174" s="152" t="s">
        <v>259</v>
      </c>
      <c r="AT174" s="152" t="s">
        <v>319</v>
      </c>
      <c r="AU174" s="152" t="s">
        <v>87</v>
      </c>
      <c r="AY174" s="13" t="s">
        <v>317</v>
      </c>
      <c r="BE174" s="153">
        <f t="shared" si="14"/>
        <v>0</v>
      </c>
      <c r="BF174" s="153">
        <f t="shared" si="15"/>
        <v>0</v>
      </c>
      <c r="BG174" s="153">
        <f t="shared" si="16"/>
        <v>0</v>
      </c>
      <c r="BH174" s="153">
        <f t="shared" si="17"/>
        <v>0</v>
      </c>
      <c r="BI174" s="153">
        <f t="shared" si="18"/>
        <v>0</v>
      </c>
      <c r="BJ174" s="13" t="s">
        <v>87</v>
      </c>
      <c r="BK174" s="153">
        <f t="shared" si="19"/>
        <v>0</v>
      </c>
      <c r="BL174" s="13" t="s">
        <v>259</v>
      </c>
      <c r="BM174" s="152" t="s">
        <v>5310</v>
      </c>
    </row>
    <row r="175" spans="2:65" s="1" customFormat="1" ht="24.15" customHeight="1">
      <c r="B175" s="139"/>
      <c r="C175" s="140" t="s">
        <v>392</v>
      </c>
      <c r="D175" s="140" t="s">
        <v>319</v>
      </c>
      <c r="E175" s="141" t="s">
        <v>4241</v>
      </c>
      <c r="F175" s="142" t="s">
        <v>4242</v>
      </c>
      <c r="G175" s="143" t="s">
        <v>322</v>
      </c>
      <c r="H175" s="144">
        <v>10.86</v>
      </c>
      <c r="I175" s="145"/>
      <c r="J175" s="146">
        <f t="shared" si="10"/>
        <v>0</v>
      </c>
      <c r="K175" s="147"/>
      <c r="L175" s="28"/>
      <c r="M175" s="148" t="s">
        <v>1</v>
      </c>
      <c r="N175" s="149" t="s">
        <v>41</v>
      </c>
      <c r="P175" s="150">
        <f t="shared" si="11"/>
        <v>0</v>
      </c>
      <c r="Q175" s="150">
        <v>2.3223500000000001</v>
      </c>
      <c r="R175" s="150">
        <f t="shared" si="12"/>
        <v>25.220721000000001</v>
      </c>
      <c r="S175" s="150">
        <v>0</v>
      </c>
      <c r="T175" s="151">
        <f t="shared" si="13"/>
        <v>0</v>
      </c>
      <c r="AR175" s="152" t="s">
        <v>259</v>
      </c>
      <c r="AT175" s="152" t="s">
        <v>319</v>
      </c>
      <c r="AU175" s="152" t="s">
        <v>87</v>
      </c>
      <c r="AY175" s="13" t="s">
        <v>317</v>
      </c>
      <c r="BE175" s="153">
        <f t="shared" si="14"/>
        <v>0</v>
      </c>
      <c r="BF175" s="153">
        <f t="shared" si="15"/>
        <v>0</v>
      </c>
      <c r="BG175" s="153">
        <f t="shared" si="16"/>
        <v>0</v>
      </c>
      <c r="BH175" s="153">
        <f t="shared" si="17"/>
        <v>0</v>
      </c>
      <c r="BI175" s="153">
        <f t="shared" si="18"/>
        <v>0</v>
      </c>
      <c r="BJ175" s="13" t="s">
        <v>87</v>
      </c>
      <c r="BK175" s="153">
        <f t="shared" si="19"/>
        <v>0</v>
      </c>
      <c r="BL175" s="13" t="s">
        <v>259</v>
      </c>
      <c r="BM175" s="152" t="s">
        <v>5311</v>
      </c>
    </row>
    <row r="176" spans="2:65" s="1" customFormat="1" ht="21.75" customHeight="1">
      <c r="B176" s="139"/>
      <c r="C176" s="140" t="s">
        <v>396</v>
      </c>
      <c r="D176" s="140" t="s">
        <v>319</v>
      </c>
      <c r="E176" s="141" t="s">
        <v>4244</v>
      </c>
      <c r="F176" s="142" t="s">
        <v>4245</v>
      </c>
      <c r="G176" s="143" t="s">
        <v>375</v>
      </c>
      <c r="H176" s="144">
        <v>15.929</v>
      </c>
      <c r="I176" s="145"/>
      <c r="J176" s="146">
        <f t="shared" si="10"/>
        <v>0</v>
      </c>
      <c r="K176" s="147"/>
      <c r="L176" s="28"/>
      <c r="M176" s="148" t="s">
        <v>1</v>
      </c>
      <c r="N176" s="149" t="s">
        <v>41</v>
      </c>
      <c r="P176" s="150">
        <f t="shared" si="11"/>
        <v>0</v>
      </c>
      <c r="Q176" s="150">
        <v>1.5900000000000001E-3</v>
      </c>
      <c r="R176" s="150">
        <f t="shared" si="12"/>
        <v>2.532711E-2</v>
      </c>
      <c r="S176" s="150">
        <v>0</v>
      </c>
      <c r="T176" s="151">
        <f t="shared" si="13"/>
        <v>0</v>
      </c>
      <c r="AR176" s="152" t="s">
        <v>259</v>
      </c>
      <c r="AT176" s="152" t="s">
        <v>319</v>
      </c>
      <c r="AU176" s="152" t="s">
        <v>87</v>
      </c>
      <c r="AY176" s="13" t="s">
        <v>317</v>
      </c>
      <c r="BE176" s="153">
        <f t="shared" si="14"/>
        <v>0</v>
      </c>
      <c r="BF176" s="153">
        <f t="shared" si="15"/>
        <v>0</v>
      </c>
      <c r="BG176" s="153">
        <f t="shared" si="16"/>
        <v>0</v>
      </c>
      <c r="BH176" s="153">
        <f t="shared" si="17"/>
        <v>0</v>
      </c>
      <c r="BI176" s="153">
        <f t="shared" si="18"/>
        <v>0</v>
      </c>
      <c r="BJ176" s="13" t="s">
        <v>87</v>
      </c>
      <c r="BK176" s="153">
        <f t="shared" si="19"/>
        <v>0</v>
      </c>
      <c r="BL176" s="13" t="s">
        <v>259</v>
      </c>
      <c r="BM176" s="152" t="s">
        <v>5312</v>
      </c>
    </row>
    <row r="177" spans="2:65" s="1" customFormat="1" ht="21.75" customHeight="1">
      <c r="B177" s="139"/>
      <c r="C177" s="140" t="s">
        <v>398</v>
      </c>
      <c r="D177" s="140" t="s">
        <v>319</v>
      </c>
      <c r="E177" s="141" t="s">
        <v>4247</v>
      </c>
      <c r="F177" s="142" t="s">
        <v>4248</v>
      </c>
      <c r="G177" s="143" t="s">
        <v>375</v>
      </c>
      <c r="H177" s="144">
        <v>15.929</v>
      </c>
      <c r="I177" s="145"/>
      <c r="J177" s="146">
        <f t="shared" si="10"/>
        <v>0</v>
      </c>
      <c r="K177" s="147"/>
      <c r="L177" s="28"/>
      <c r="M177" s="148" t="s">
        <v>1</v>
      </c>
      <c r="N177" s="149" t="s">
        <v>41</v>
      </c>
      <c r="P177" s="150">
        <f t="shared" si="11"/>
        <v>0</v>
      </c>
      <c r="Q177" s="150">
        <v>0</v>
      </c>
      <c r="R177" s="150">
        <f t="shared" si="12"/>
        <v>0</v>
      </c>
      <c r="S177" s="150">
        <v>0</v>
      </c>
      <c r="T177" s="151">
        <f t="shared" si="13"/>
        <v>0</v>
      </c>
      <c r="AR177" s="152" t="s">
        <v>259</v>
      </c>
      <c r="AT177" s="152" t="s">
        <v>319</v>
      </c>
      <c r="AU177" s="152" t="s">
        <v>87</v>
      </c>
      <c r="AY177" s="13" t="s">
        <v>317</v>
      </c>
      <c r="BE177" s="153">
        <f t="shared" si="14"/>
        <v>0</v>
      </c>
      <c r="BF177" s="153">
        <f t="shared" si="15"/>
        <v>0</v>
      </c>
      <c r="BG177" s="153">
        <f t="shared" si="16"/>
        <v>0</v>
      </c>
      <c r="BH177" s="153">
        <f t="shared" si="17"/>
        <v>0</v>
      </c>
      <c r="BI177" s="153">
        <f t="shared" si="18"/>
        <v>0</v>
      </c>
      <c r="BJ177" s="13" t="s">
        <v>87</v>
      </c>
      <c r="BK177" s="153">
        <f t="shared" si="19"/>
        <v>0</v>
      </c>
      <c r="BL177" s="13" t="s">
        <v>259</v>
      </c>
      <c r="BM177" s="152" t="s">
        <v>5313</v>
      </c>
    </row>
    <row r="178" spans="2:65" s="1" customFormat="1" ht="24.15" customHeight="1">
      <c r="B178" s="139"/>
      <c r="C178" s="140" t="s">
        <v>402</v>
      </c>
      <c r="D178" s="140" t="s">
        <v>319</v>
      </c>
      <c r="E178" s="141" t="s">
        <v>4250</v>
      </c>
      <c r="F178" s="142" t="s">
        <v>4251</v>
      </c>
      <c r="G178" s="143" t="s">
        <v>4252</v>
      </c>
      <c r="H178" s="144">
        <v>1</v>
      </c>
      <c r="I178" s="145"/>
      <c r="J178" s="146">
        <f t="shared" si="10"/>
        <v>0</v>
      </c>
      <c r="K178" s="147"/>
      <c r="L178" s="28"/>
      <c r="M178" s="148" t="s">
        <v>1</v>
      </c>
      <c r="N178" s="149" t="s">
        <v>41</v>
      </c>
      <c r="P178" s="150">
        <f t="shared" si="11"/>
        <v>0</v>
      </c>
      <c r="Q178" s="150">
        <v>0</v>
      </c>
      <c r="R178" s="150">
        <f t="shared" si="12"/>
        <v>0</v>
      </c>
      <c r="S178" s="150">
        <v>0</v>
      </c>
      <c r="T178" s="151">
        <f t="shared" si="13"/>
        <v>0</v>
      </c>
      <c r="AR178" s="152" t="s">
        <v>259</v>
      </c>
      <c r="AT178" s="152" t="s">
        <v>319</v>
      </c>
      <c r="AU178" s="152" t="s">
        <v>87</v>
      </c>
      <c r="AY178" s="13" t="s">
        <v>317</v>
      </c>
      <c r="BE178" s="153">
        <f t="shared" si="14"/>
        <v>0</v>
      </c>
      <c r="BF178" s="153">
        <f t="shared" si="15"/>
        <v>0</v>
      </c>
      <c r="BG178" s="153">
        <f t="shared" si="16"/>
        <v>0</v>
      </c>
      <c r="BH178" s="153">
        <f t="shared" si="17"/>
        <v>0</v>
      </c>
      <c r="BI178" s="153">
        <f t="shared" si="18"/>
        <v>0</v>
      </c>
      <c r="BJ178" s="13" t="s">
        <v>87</v>
      </c>
      <c r="BK178" s="153">
        <f t="shared" si="19"/>
        <v>0</v>
      </c>
      <c r="BL178" s="13" t="s">
        <v>259</v>
      </c>
      <c r="BM178" s="152" t="s">
        <v>5314</v>
      </c>
    </row>
    <row r="179" spans="2:65" s="1" customFormat="1" ht="24.15" customHeight="1">
      <c r="B179" s="139"/>
      <c r="C179" s="140" t="s">
        <v>408</v>
      </c>
      <c r="D179" s="140" t="s">
        <v>319</v>
      </c>
      <c r="E179" s="141" t="s">
        <v>4254</v>
      </c>
      <c r="F179" s="142" t="s">
        <v>4255</v>
      </c>
      <c r="G179" s="143" t="s">
        <v>322</v>
      </c>
      <c r="H179" s="144">
        <v>0.76700000000000002</v>
      </c>
      <c r="I179" s="145"/>
      <c r="J179" s="146">
        <f t="shared" si="10"/>
        <v>0</v>
      </c>
      <c r="K179" s="147"/>
      <c r="L179" s="28"/>
      <c r="M179" s="148" t="s">
        <v>1</v>
      </c>
      <c r="N179" s="149" t="s">
        <v>41</v>
      </c>
      <c r="P179" s="150">
        <f t="shared" si="11"/>
        <v>0</v>
      </c>
      <c r="Q179" s="150">
        <v>2.3223500000000001</v>
      </c>
      <c r="R179" s="150">
        <f t="shared" si="12"/>
        <v>1.7812424500000001</v>
      </c>
      <c r="S179" s="150">
        <v>0</v>
      </c>
      <c r="T179" s="151">
        <f t="shared" si="13"/>
        <v>0</v>
      </c>
      <c r="AR179" s="152" t="s">
        <v>259</v>
      </c>
      <c r="AT179" s="152" t="s">
        <v>319</v>
      </c>
      <c r="AU179" s="152" t="s">
        <v>87</v>
      </c>
      <c r="AY179" s="13" t="s">
        <v>317</v>
      </c>
      <c r="BE179" s="153">
        <f t="shared" si="14"/>
        <v>0</v>
      </c>
      <c r="BF179" s="153">
        <f t="shared" si="15"/>
        <v>0</v>
      </c>
      <c r="BG179" s="153">
        <f t="shared" si="16"/>
        <v>0</v>
      </c>
      <c r="BH179" s="153">
        <f t="shared" si="17"/>
        <v>0</v>
      </c>
      <c r="BI179" s="153">
        <f t="shared" si="18"/>
        <v>0</v>
      </c>
      <c r="BJ179" s="13" t="s">
        <v>87</v>
      </c>
      <c r="BK179" s="153">
        <f t="shared" si="19"/>
        <v>0</v>
      </c>
      <c r="BL179" s="13" t="s">
        <v>259</v>
      </c>
      <c r="BM179" s="152" t="s">
        <v>5315</v>
      </c>
    </row>
    <row r="180" spans="2:65" s="1" customFormat="1" ht="21.75" customHeight="1">
      <c r="B180" s="139"/>
      <c r="C180" s="140" t="s">
        <v>410</v>
      </c>
      <c r="D180" s="140" t="s">
        <v>319</v>
      </c>
      <c r="E180" s="141" t="s">
        <v>4257</v>
      </c>
      <c r="F180" s="142" t="s">
        <v>4258</v>
      </c>
      <c r="G180" s="143" t="s">
        <v>375</v>
      </c>
      <c r="H180" s="144">
        <v>5.3680000000000003</v>
      </c>
      <c r="I180" s="145"/>
      <c r="J180" s="146">
        <f t="shared" si="10"/>
        <v>0</v>
      </c>
      <c r="K180" s="147"/>
      <c r="L180" s="28"/>
      <c r="M180" s="148" t="s">
        <v>1</v>
      </c>
      <c r="N180" s="149" t="s">
        <v>41</v>
      </c>
      <c r="P180" s="150">
        <f t="shared" si="11"/>
        <v>0</v>
      </c>
      <c r="Q180" s="150">
        <v>1.5900000000000001E-3</v>
      </c>
      <c r="R180" s="150">
        <f t="shared" si="12"/>
        <v>8.5351200000000002E-3</v>
      </c>
      <c r="S180" s="150">
        <v>0</v>
      </c>
      <c r="T180" s="151">
        <f t="shared" si="13"/>
        <v>0</v>
      </c>
      <c r="AR180" s="152" t="s">
        <v>259</v>
      </c>
      <c r="AT180" s="152" t="s">
        <v>319</v>
      </c>
      <c r="AU180" s="152" t="s">
        <v>87</v>
      </c>
      <c r="AY180" s="13" t="s">
        <v>317</v>
      </c>
      <c r="BE180" s="153">
        <f t="shared" si="14"/>
        <v>0</v>
      </c>
      <c r="BF180" s="153">
        <f t="shared" si="15"/>
        <v>0</v>
      </c>
      <c r="BG180" s="153">
        <f t="shared" si="16"/>
        <v>0</v>
      </c>
      <c r="BH180" s="153">
        <f t="shared" si="17"/>
        <v>0</v>
      </c>
      <c r="BI180" s="153">
        <f t="shared" si="18"/>
        <v>0</v>
      </c>
      <c r="BJ180" s="13" t="s">
        <v>87</v>
      </c>
      <c r="BK180" s="153">
        <f t="shared" si="19"/>
        <v>0</v>
      </c>
      <c r="BL180" s="13" t="s">
        <v>259</v>
      </c>
      <c r="BM180" s="152" t="s">
        <v>5316</v>
      </c>
    </row>
    <row r="181" spans="2:65" s="1" customFormat="1" ht="21.75" customHeight="1">
      <c r="B181" s="139"/>
      <c r="C181" s="140" t="s">
        <v>412</v>
      </c>
      <c r="D181" s="140" t="s">
        <v>319</v>
      </c>
      <c r="E181" s="141" t="s">
        <v>4260</v>
      </c>
      <c r="F181" s="142" t="s">
        <v>4261</v>
      </c>
      <c r="G181" s="143" t="s">
        <v>375</v>
      </c>
      <c r="H181" s="144">
        <v>5.3680000000000003</v>
      </c>
      <c r="I181" s="145"/>
      <c r="J181" s="146">
        <f t="shared" si="10"/>
        <v>0</v>
      </c>
      <c r="K181" s="147"/>
      <c r="L181" s="28"/>
      <c r="M181" s="148" t="s">
        <v>1</v>
      </c>
      <c r="N181" s="149" t="s">
        <v>41</v>
      </c>
      <c r="P181" s="150">
        <f t="shared" si="11"/>
        <v>0</v>
      </c>
      <c r="Q181" s="150">
        <v>0</v>
      </c>
      <c r="R181" s="150">
        <f t="shared" si="12"/>
        <v>0</v>
      </c>
      <c r="S181" s="150">
        <v>0</v>
      </c>
      <c r="T181" s="151">
        <f t="shared" si="13"/>
        <v>0</v>
      </c>
      <c r="AR181" s="152" t="s">
        <v>259</v>
      </c>
      <c r="AT181" s="152" t="s">
        <v>319</v>
      </c>
      <c r="AU181" s="152" t="s">
        <v>87</v>
      </c>
      <c r="AY181" s="13" t="s">
        <v>317</v>
      </c>
      <c r="BE181" s="153">
        <f t="shared" si="14"/>
        <v>0</v>
      </c>
      <c r="BF181" s="153">
        <f t="shared" si="15"/>
        <v>0</v>
      </c>
      <c r="BG181" s="153">
        <f t="shared" si="16"/>
        <v>0</v>
      </c>
      <c r="BH181" s="153">
        <f t="shared" si="17"/>
        <v>0</v>
      </c>
      <c r="BI181" s="153">
        <f t="shared" si="18"/>
        <v>0</v>
      </c>
      <c r="BJ181" s="13" t="s">
        <v>87</v>
      </c>
      <c r="BK181" s="153">
        <f t="shared" si="19"/>
        <v>0</v>
      </c>
      <c r="BL181" s="13" t="s">
        <v>259</v>
      </c>
      <c r="BM181" s="152" t="s">
        <v>5317</v>
      </c>
    </row>
    <row r="182" spans="2:65" s="1" customFormat="1" ht="16.5" customHeight="1">
      <c r="B182" s="139"/>
      <c r="C182" s="140" t="s">
        <v>414</v>
      </c>
      <c r="D182" s="140" t="s">
        <v>319</v>
      </c>
      <c r="E182" s="141" t="s">
        <v>4263</v>
      </c>
      <c r="F182" s="142" t="s">
        <v>4264</v>
      </c>
      <c r="G182" s="143" t="s">
        <v>375</v>
      </c>
      <c r="H182" s="144">
        <v>475</v>
      </c>
      <c r="I182" s="145"/>
      <c r="J182" s="146">
        <f t="shared" si="10"/>
        <v>0</v>
      </c>
      <c r="K182" s="147"/>
      <c r="L182" s="28"/>
      <c r="M182" s="148" t="s">
        <v>1</v>
      </c>
      <c r="N182" s="149" t="s">
        <v>41</v>
      </c>
      <c r="P182" s="150">
        <f t="shared" si="11"/>
        <v>0</v>
      </c>
      <c r="Q182" s="150">
        <v>2.3449999999999999E-3</v>
      </c>
      <c r="R182" s="150">
        <f t="shared" si="12"/>
        <v>1.1138749999999999</v>
      </c>
      <c r="S182" s="150">
        <v>0</v>
      </c>
      <c r="T182" s="151">
        <f t="shared" si="13"/>
        <v>0</v>
      </c>
      <c r="AR182" s="152" t="s">
        <v>259</v>
      </c>
      <c r="AT182" s="152" t="s">
        <v>319</v>
      </c>
      <c r="AU182" s="152" t="s">
        <v>87</v>
      </c>
      <c r="AY182" s="13" t="s">
        <v>317</v>
      </c>
      <c r="BE182" s="153">
        <f t="shared" si="14"/>
        <v>0</v>
      </c>
      <c r="BF182" s="153">
        <f t="shared" si="15"/>
        <v>0</v>
      </c>
      <c r="BG182" s="153">
        <f t="shared" si="16"/>
        <v>0</v>
      </c>
      <c r="BH182" s="153">
        <f t="shared" si="17"/>
        <v>0</v>
      </c>
      <c r="BI182" s="153">
        <f t="shared" si="18"/>
        <v>0</v>
      </c>
      <c r="BJ182" s="13" t="s">
        <v>87</v>
      </c>
      <c r="BK182" s="153">
        <f t="shared" si="19"/>
        <v>0</v>
      </c>
      <c r="BL182" s="13" t="s">
        <v>259</v>
      </c>
      <c r="BM182" s="152" t="s">
        <v>5318</v>
      </c>
    </row>
    <row r="183" spans="2:65" s="1" customFormat="1" ht="24.15" customHeight="1">
      <c r="B183" s="139"/>
      <c r="C183" s="154" t="s">
        <v>416</v>
      </c>
      <c r="D183" s="154" t="s">
        <v>353</v>
      </c>
      <c r="E183" s="155" t="s">
        <v>4266</v>
      </c>
      <c r="F183" s="156" t="s">
        <v>4267</v>
      </c>
      <c r="G183" s="157" t="s">
        <v>375</v>
      </c>
      <c r="H183" s="158">
        <v>522.5</v>
      </c>
      <c r="I183" s="159"/>
      <c r="J183" s="160">
        <f t="shared" si="10"/>
        <v>0</v>
      </c>
      <c r="K183" s="161"/>
      <c r="L183" s="162"/>
      <c r="M183" s="163" t="s">
        <v>1</v>
      </c>
      <c r="N183" s="164" t="s">
        <v>41</v>
      </c>
      <c r="P183" s="150">
        <f t="shared" si="11"/>
        <v>0</v>
      </c>
      <c r="Q183" s="150">
        <v>0</v>
      </c>
      <c r="R183" s="150">
        <f t="shared" si="12"/>
        <v>0</v>
      </c>
      <c r="S183" s="150">
        <v>0</v>
      </c>
      <c r="T183" s="151">
        <f t="shared" si="13"/>
        <v>0</v>
      </c>
      <c r="AR183" s="152" t="s">
        <v>271</v>
      </c>
      <c r="AT183" s="152" t="s">
        <v>353</v>
      </c>
      <c r="AU183" s="152" t="s">
        <v>87</v>
      </c>
      <c r="AY183" s="13" t="s">
        <v>317</v>
      </c>
      <c r="BE183" s="153">
        <f t="shared" si="14"/>
        <v>0</v>
      </c>
      <c r="BF183" s="153">
        <f t="shared" si="15"/>
        <v>0</v>
      </c>
      <c r="BG183" s="153">
        <f t="shared" si="16"/>
        <v>0</v>
      </c>
      <c r="BH183" s="153">
        <f t="shared" si="17"/>
        <v>0</v>
      </c>
      <c r="BI183" s="153">
        <f t="shared" si="18"/>
        <v>0</v>
      </c>
      <c r="BJ183" s="13" t="s">
        <v>87</v>
      </c>
      <c r="BK183" s="153">
        <f t="shared" si="19"/>
        <v>0</v>
      </c>
      <c r="BL183" s="13" t="s">
        <v>259</v>
      </c>
      <c r="BM183" s="152" t="s">
        <v>5319</v>
      </c>
    </row>
    <row r="184" spans="2:65" s="11" customFormat="1" ht="22.8" customHeight="1">
      <c r="B184" s="127"/>
      <c r="D184" s="128" t="s">
        <v>74</v>
      </c>
      <c r="E184" s="137" t="s">
        <v>92</v>
      </c>
      <c r="F184" s="137" t="s">
        <v>2706</v>
      </c>
      <c r="I184" s="130"/>
      <c r="J184" s="138">
        <f>BK184</f>
        <v>0</v>
      </c>
      <c r="L184" s="127"/>
      <c r="M184" s="132"/>
      <c r="P184" s="133">
        <f>SUM(P185:P196)</f>
        <v>0</v>
      </c>
      <c r="R184" s="133">
        <f>SUM(R185:R196)</f>
        <v>108.67003803</v>
      </c>
      <c r="T184" s="134">
        <f>SUM(T185:T196)</f>
        <v>0</v>
      </c>
      <c r="AR184" s="128" t="s">
        <v>82</v>
      </c>
      <c r="AT184" s="135" t="s">
        <v>74</v>
      </c>
      <c r="AU184" s="135" t="s">
        <v>82</v>
      </c>
      <c r="AY184" s="128" t="s">
        <v>317</v>
      </c>
      <c r="BK184" s="136">
        <f>SUM(BK185:BK196)</f>
        <v>0</v>
      </c>
    </row>
    <row r="185" spans="2:65" s="1" customFormat="1" ht="24.15" customHeight="1">
      <c r="B185" s="139"/>
      <c r="C185" s="140" t="s">
        <v>418</v>
      </c>
      <c r="D185" s="140" t="s">
        <v>319</v>
      </c>
      <c r="E185" s="141" t="s">
        <v>5320</v>
      </c>
      <c r="F185" s="142" t="s">
        <v>5321</v>
      </c>
      <c r="G185" s="143" t="s">
        <v>433</v>
      </c>
      <c r="H185" s="144">
        <v>2</v>
      </c>
      <c r="I185" s="145"/>
      <c r="J185" s="146">
        <f t="shared" ref="J185:J196" si="20">ROUND(I185*H185,2)</f>
        <v>0</v>
      </c>
      <c r="K185" s="147"/>
      <c r="L185" s="28"/>
      <c r="M185" s="148" t="s">
        <v>1</v>
      </c>
      <c r="N185" s="149" t="s">
        <v>41</v>
      </c>
      <c r="P185" s="150">
        <f t="shared" ref="P185:P196" si="21">O185*H185</f>
        <v>0</v>
      </c>
      <c r="Q185" s="150">
        <v>1.5934469999999999E-2</v>
      </c>
      <c r="R185" s="150">
        <f t="shared" ref="R185:R196" si="22">Q185*H185</f>
        <v>3.1868939999999998E-2</v>
      </c>
      <c r="S185" s="150">
        <v>0</v>
      </c>
      <c r="T185" s="151">
        <f t="shared" ref="T185:T196" si="23">S185*H185</f>
        <v>0</v>
      </c>
      <c r="AR185" s="152" t="s">
        <v>259</v>
      </c>
      <c r="AT185" s="152" t="s">
        <v>319</v>
      </c>
      <c r="AU185" s="152" t="s">
        <v>87</v>
      </c>
      <c r="AY185" s="13" t="s">
        <v>317</v>
      </c>
      <c r="BE185" s="153">
        <f t="shared" ref="BE185:BE196" si="24">IF(N185="základná",J185,0)</f>
        <v>0</v>
      </c>
      <c r="BF185" s="153">
        <f t="shared" ref="BF185:BF196" si="25">IF(N185="znížená",J185,0)</f>
        <v>0</v>
      </c>
      <c r="BG185" s="153">
        <f t="shared" ref="BG185:BG196" si="26">IF(N185="zákl. prenesená",J185,0)</f>
        <v>0</v>
      </c>
      <c r="BH185" s="153">
        <f t="shared" ref="BH185:BH196" si="27">IF(N185="zníž. prenesená",J185,0)</f>
        <v>0</v>
      </c>
      <c r="BI185" s="153">
        <f t="shared" ref="BI185:BI196" si="28">IF(N185="nulová",J185,0)</f>
        <v>0</v>
      </c>
      <c r="BJ185" s="13" t="s">
        <v>87</v>
      </c>
      <c r="BK185" s="153">
        <f t="shared" ref="BK185:BK196" si="29">ROUND(I185*H185,2)</f>
        <v>0</v>
      </c>
      <c r="BL185" s="13" t="s">
        <v>259</v>
      </c>
      <c r="BM185" s="152" t="s">
        <v>5322</v>
      </c>
    </row>
    <row r="186" spans="2:65" s="1" customFormat="1" ht="24.15" customHeight="1">
      <c r="B186" s="139"/>
      <c r="C186" s="140" t="s">
        <v>529</v>
      </c>
      <c r="D186" s="140" t="s">
        <v>319</v>
      </c>
      <c r="E186" s="141" t="s">
        <v>5323</v>
      </c>
      <c r="F186" s="142" t="s">
        <v>5324</v>
      </c>
      <c r="G186" s="143" t="s">
        <v>433</v>
      </c>
      <c r="H186" s="144">
        <v>11</v>
      </c>
      <c r="I186" s="145"/>
      <c r="J186" s="146">
        <f t="shared" si="20"/>
        <v>0</v>
      </c>
      <c r="K186" s="147"/>
      <c r="L186" s="28"/>
      <c r="M186" s="148" t="s">
        <v>1</v>
      </c>
      <c r="N186" s="149" t="s">
        <v>41</v>
      </c>
      <c r="P186" s="150">
        <f t="shared" si="21"/>
        <v>0</v>
      </c>
      <c r="Q186" s="150">
        <v>2.033157E-2</v>
      </c>
      <c r="R186" s="150">
        <f t="shared" si="22"/>
        <v>0.22364727000000001</v>
      </c>
      <c r="S186" s="150">
        <v>0</v>
      </c>
      <c r="T186" s="151">
        <f t="shared" si="23"/>
        <v>0</v>
      </c>
      <c r="AR186" s="152" t="s">
        <v>259</v>
      </c>
      <c r="AT186" s="152" t="s">
        <v>319</v>
      </c>
      <c r="AU186" s="152" t="s">
        <v>87</v>
      </c>
      <c r="AY186" s="13" t="s">
        <v>317</v>
      </c>
      <c r="BE186" s="153">
        <f t="shared" si="24"/>
        <v>0</v>
      </c>
      <c r="BF186" s="153">
        <f t="shared" si="25"/>
        <v>0</v>
      </c>
      <c r="BG186" s="153">
        <f t="shared" si="26"/>
        <v>0</v>
      </c>
      <c r="BH186" s="153">
        <f t="shared" si="27"/>
        <v>0</v>
      </c>
      <c r="BI186" s="153">
        <f t="shared" si="28"/>
        <v>0</v>
      </c>
      <c r="BJ186" s="13" t="s">
        <v>87</v>
      </c>
      <c r="BK186" s="153">
        <f t="shared" si="29"/>
        <v>0</v>
      </c>
      <c r="BL186" s="13" t="s">
        <v>259</v>
      </c>
      <c r="BM186" s="152" t="s">
        <v>5325</v>
      </c>
    </row>
    <row r="187" spans="2:65" s="1" customFormat="1" ht="21.75" customHeight="1">
      <c r="B187" s="139"/>
      <c r="C187" s="140" t="s">
        <v>780</v>
      </c>
      <c r="D187" s="140" t="s">
        <v>319</v>
      </c>
      <c r="E187" s="141" t="s">
        <v>4272</v>
      </c>
      <c r="F187" s="142" t="s">
        <v>4273</v>
      </c>
      <c r="G187" s="143" t="s">
        <v>322</v>
      </c>
      <c r="H187" s="144">
        <v>36.518999999999998</v>
      </c>
      <c r="I187" s="145"/>
      <c r="J187" s="146">
        <f t="shared" si="20"/>
        <v>0</v>
      </c>
      <c r="K187" s="147"/>
      <c r="L187" s="28"/>
      <c r="M187" s="148" t="s">
        <v>1</v>
      </c>
      <c r="N187" s="149" t="s">
        <v>41</v>
      </c>
      <c r="P187" s="150">
        <f t="shared" si="21"/>
        <v>0</v>
      </c>
      <c r="Q187" s="150">
        <v>2.3140399999999999</v>
      </c>
      <c r="R187" s="150">
        <f t="shared" si="22"/>
        <v>84.506426759999997</v>
      </c>
      <c r="S187" s="150">
        <v>0</v>
      </c>
      <c r="T187" s="151">
        <f t="shared" si="23"/>
        <v>0</v>
      </c>
      <c r="AR187" s="152" t="s">
        <v>259</v>
      </c>
      <c r="AT187" s="152" t="s">
        <v>319</v>
      </c>
      <c r="AU187" s="152" t="s">
        <v>87</v>
      </c>
      <c r="AY187" s="13" t="s">
        <v>317</v>
      </c>
      <c r="BE187" s="153">
        <f t="shared" si="24"/>
        <v>0</v>
      </c>
      <c r="BF187" s="153">
        <f t="shared" si="25"/>
        <v>0</v>
      </c>
      <c r="BG187" s="153">
        <f t="shared" si="26"/>
        <v>0</v>
      </c>
      <c r="BH187" s="153">
        <f t="shared" si="27"/>
        <v>0</v>
      </c>
      <c r="BI187" s="153">
        <f t="shared" si="28"/>
        <v>0</v>
      </c>
      <c r="BJ187" s="13" t="s">
        <v>87</v>
      </c>
      <c r="BK187" s="153">
        <f t="shared" si="29"/>
        <v>0</v>
      </c>
      <c r="BL187" s="13" t="s">
        <v>259</v>
      </c>
      <c r="BM187" s="152" t="s">
        <v>5326</v>
      </c>
    </row>
    <row r="188" spans="2:65" s="1" customFormat="1" ht="24.15" customHeight="1">
      <c r="B188" s="139"/>
      <c r="C188" s="140" t="s">
        <v>784</v>
      </c>
      <c r="D188" s="140" t="s">
        <v>319</v>
      </c>
      <c r="E188" s="141" t="s">
        <v>4275</v>
      </c>
      <c r="F188" s="142" t="s">
        <v>4276</v>
      </c>
      <c r="G188" s="143" t="s">
        <v>375</v>
      </c>
      <c r="H188" s="144">
        <v>310.00700000000001</v>
      </c>
      <c r="I188" s="145"/>
      <c r="J188" s="146">
        <f t="shared" si="20"/>
        <v>0</v>
      </c>
      <c r="K188" s="147"/>
      <c r="L188" s="28"/>
      <c r="M188" s="148" t="s">
        <v>1</v>
      </c>
      <c r="N188" s="149" t="s">
        <v>41</v>
      </c>
      <c r="P188" s="150">
        <f t="shared" si="21"/>
        <v>0</v>
      </c>
      <c r="Q188" s="150">
        <v>3.96E-3</v>
      </c>
      <c r="R188" s="150">
        <f t="shared" si="22"/>
        <v>1.2276277200000001</v>
      </c>
      <c r="S188" s="150">
        <v>0</v>
      </c>
      <c r="T188" s="151">
        <f t="shared" si="23"/>
        <v>0</v>
      </c>
      <c r="AR188" s="152" t="s">
        <v>259</v>
      </c>
      <c r="AT188" s="152" t="s">
        <v>319</v>
      </c>
      <c r="AU188" s="152" t="s">
        <v>87</v>
      </c>
      <c r="AY188" s="13" t="s">
        <v>317</v>
      </c>
      <c r="BE188" s="153">
        <f t="shared" si="24"/>
        <v>0</v>
      </c>
      <c r="BF188" s="153">
        <f t="shared" si="25"/>
        <v>0</v>
      </c>
      <c r="BG188" s="153">
        <f t="shared" si="26"/>
        <v>0</v>
      </c>
      <c r="BH188" s="153">
        <f t="shared" si="27"/>
        <v>0</v>
      </c>
      <c r="BI188" s="153">
        <f t="shared" si="28"/>
        <v>0</v>
      </c>
      <c r="BJ188" s="13" t="s">
        <v>87</v>
      </c>
      <c r="BK188" s="153">
        <f t="shared" si="29"/>
        <v>0</v>
      </c>
      <c r="BL188" s="13" t="s">
        <v>259</v>
      </c>
      <c r="BM188" s="152" t="s">
        <v>5327</v>
      </c>
    </row>
    <row r="189" spans="2:65" s="1" customFormat="1" ht="24.15" customHeight="1">
      <c r="B189" s="139"/>
      <c r="C189" s="140" t="s">
        <v>788</v>
      </c>
      <c r="D189" s="140" t="s">
        <v>319</v>
      </c>
      <c r="E189" s="141" t="s">
        <v>4278</v>
      </c>
      <c r="F189" s="142" t="s">
        <v>4279</v>
      </c>
      <c r="G189" s="143" t="s">
        <v>375</v>
      </c>
      <c r="H189" s="144">
        <v>310.00700000000001</v>
      </c>
      <c r="I189" s="145"/>
      <c r="J189" s="146">
        <f t="shared" si="20"/>
        <v>0</v>
      </c>
      <c r="K189" s="147"/>
      <c r="L189" s="28"/>
      <c r="M189" s="148" t="s">
        <v>1</v>
      </c>
      <c r="N189" s="149" t="s">
        <v>41</v>
      </c>
      <c r="P189" s="150">
        <f t="shared" si="21"/>
        <v>0</v>
      </c>
      <c r="Q189" s="150">
        <v>0</v>
      </c>
      <c r="R189" s="150">
        <f t="shared" si="22"/>
        <v>0</v>
      </c>
      <c r="S189" s="150">
        <v>0</v>
      </c>
      <c r="T189" s="151">
        <f t="shared" si="23"/>
        <v>0</v>
      </c>
      <c r="AR189" s="152" t="s">
        <v>259</v>
      </c>
      <c r="AT189" s="152" t="s">
        <v>319</v>
      </c>
      <c r="AU189" s="152" t="s">
        <v>87</v>
      </c>
      <c r="AY189" s="13" t="s">
        <v>317</v>
      </c>
      <c r="BE189" s="153">
        <f t="shared" si="24"/>
        <v>0</v>
      </c>
      <c r="BF189" s="153">
        <f t="shared" si="25"/>
        <v>0</v>
      </c>
      <c r="BG189" s="153">
        <f t="shared" si="26"/>
        <v>0</v>
      </c>
      <c r="BH189" s="153">
        <f t="shared" si="27"/>
        <v>0</v>
      </c>
      <c r="BI189" s="153">
        <f t="shared" si="28"/>
        <v>0</v>
      </c>
      <c r="BJ189" s="13" t="s">
        <v>87</v>
      </c>
      <c r="BK189" s="153">
        <f t="shared" si="29"/>
        <v>0</v>
      </c>
      <c r="BL189" s="13" t="s">
        <v>259</v>
      </c>
      <c r="BM189" s="152" t="s">
        <v>5328</v>
      </c>
    </row>
    <row r="190" spans="2:65" s="1" customFormat="1" ht="16.5" customHeight="1">
      <c r="B190" s="139"/>
      <c r="C190" s="140" t="s">
        <v>792</v>
      </c>
      <c r="D190" s="140" t="s">
        <v>319</v>
      </c>
      <c r="E190" s="141" t="s">
        <v>4281</v>
      </c>
      <c r="F190" s="142" t="s">
        <v>4282</v>
      </c>
      <c r="G190" s="143" t="s">
        <v>356</v>
      </c>
      <c r="H190" s="144">
        <v>4.2</v>
      </c>
      <c r="I190" s="145"/>
      <c r="J190" s="146">
        <f t="shared" si="20"/>
        <v>0</v>
      </c>
      <c r="K190" s="147"/>
      <c r="L190" s="28"/>
      <c r="M190" s="148" t="s">
        <v>1</v>
      </c>
      <c r="N190" s="149" t="s">
        <v>41</v>
      </c>
      <c r="P190" s="150">
        <f t="shared" si="21"/>
        <v>0</v>
      </c>
      <c r="Q190" s="150">
        <v>1.01555</v>
      </c>
      <c r="R190" s="150">
        <f t="shared" si="22"/>
        <v>4.2653100000000004</v>
      </c>
      <c r="S190" s="150">
        <v>0</v>
      </c>
      <c r="T190" s="151">
        <f t="shared" si="23"/>
        <v>0</v>
      </c>
      <c r="AR190" s="152" t="s">
        <v>259</v>
      </c>
      <c r="AT190" s="152" t="s">
        <v>319</v>
      </c>
      <c r="AU190" s="152" t="s">
        <v>87</v>
      </c>
      <c r="AY190" s="13" t="s">
        <v>317</v>
      </c>
      <c r="BE190" s="153">
        <f t="shared" si="24"/>
        <v>0</v>
      </c>
      <c r="BF190" s="153">
        <f t="shared" si="25"/>
        <v>0</v>
      </c>
      <c r="BG190" s="153">
        <f t="shared" si="26"/>
        <v>0</v>
      </c>
      <c r="BH190" s="153">
        <f t="shared" si="27"/>
        <v>0</v>
      </c>
      <c r="BI190" s="153">
        <f t="shared" si="28"/>
        <v>0</v>
      </c>
      <c r="BJ190" s="13" t="s">
        <v>87</v>
      </c>
      <c r="BK190" s="153">
        <f t="shared" si="29"/>
        <v>0</v>
      </c>
      <c r="BL190" s="13" t="s">
        <v>259</v>
      </c>
      <c r="BM190" s="152" t="s">
        <v>5329</v>
      </c>
    </row>
    <row r="191" spans="2:65" s="1" customFormat="1" ht="33" customHeight="1">
      <c r="B191" s="139"/>
      <c r="C191" s="140" t="s">
        <v>796</v>
      </c>
      <c r="D191" s="140" t="s">
        <v>319</v>
      </c>
      <c r="E191" s="141" t="s">
        <v>2955</v>
      </c>
      <c r="F191" s="142" t="s">
        <v>2956</v>
      </c>
      <c r="G191" s="143" t="s">
        <v>375</v>
      </c>
      <c r="H191" s="144">
        <v>128.696</v>
      </c>
      <c r="I191" s="145"/>
      <c r="J191" s="146">
        <f t="shared" si="20"/>
        <v>0</v>
      </c>
      <c r="K191" s="147"/>
      <c r="L191" s="28"/>
      <c r="M191" s="148" t="s">
        <v>1</v>
      </c>
      <c r="N191" s="149" t="s">
        <v>41</v>
      </c>
      <c r="P191" s="150">
        <f t="shared" si="21"/>
        <v>0</v>
      </c>
      <c r="Q191" s="150">
        <v>0.11114</v>
      </c>
      <c r="R191" s="150">
        <f t="shared" si="22"/>
        <v>14.30327344</v>
      </c>
      <c r="S191" s="150">
        <v>0</v>
      </c>
      <c r="T191" s="151">
        <f t="shared" si="23"/>
        <v>0</v>
      </c>
      <c r="AR191" s="152" t="s">
        <v>259</v>
      </c>
      <c r="AT191" s="152" t="s">
        <v>319</v>
      </c>
      <c r="AU191" s="152" t="s">
        <v>87</v>
      </c>
      <c r="AY191" s="13" t="s">
        <v>317</v>
      </c>
      <c r="BE191" s="153">
        <f t="shared" si="24"/>
        <v>0</v>
      </c>
      <c r="BF191" s="153">
        <f t="shared" si="25"/>
        <v>0</v>
      </c>
      <c r="BG191" s="153">
        <f t="shared" si="26"/>
        <v>0</v>
      </c>
      <c r="BH191" s="153">
        <f t="shared" si="27"/>
        <v>0</v>
      </c>
      <c r="BI191" s="153">
        <f t="shared" si="28"/>
        <v>0</v>
      </c>
      <c r="BJ191" s="13" t="s">
        <v>87</v>
      </c>
      <c r="BK191" s="153">
        <f t="shared" si="29"/>
        <v>0</v>
      </c>
      <c r="BL191" s="13" t="s">
        <v>259</v>
      </c>
      <c r="BM191" s="152" t="s">
        <v>5330</v>
      </c>
    </row>
    <row r="192" spans="2:65" s="1" customFormat="1" ht="24.15" customHeight="1">
      <c r="B192" s="139"/>
      <c r="C192" s="140" t="s">
        <v>800</v>
      </c>
      <c r="D192" s="140" t="s">
        <v>319</v>
      </c>
      <c r="E192" s="141" t="s">
        <v>5331</v>
      </c>
      <c r="F192" s="142" t="s">
        <v>5332</v>
      </c>
      <c r="G192" s="143" t="s">
        <v>452</v>
      </c>
      <c r="H192" s="144">
        <v>29.22</v>
      </c>
      <c r="I192" s="145"/>
      <c r="J192" s="146">
        <f t="shared" si="20"/>
        <v>0</v>
      </c>
      <c r="K192" s="147"/>
      <c r="L192" s="28"/>
      <c r="M192" s="148" t="s">
        <v>1</v>
      </c>
      <c r="N192" s="149" t="s">
        <v>41</v>
      </c>
      <c r="P192" s="150">
        <f t="shared" si="21"/>
        <v>0</v>
      </c>
      <c r="Q192" s="150">
        <v>2.5999999999999998E-4</v>
      </c>
      <c r="R192" s="150">
        <f t="shared" si="22"/>
        <v>7.5971999999999993E-3</v>
      </c>
      <c r="S192" s="150">
        <v>0</v>
      </c>
      <c r="T192" s="151">
        <f t="shared" si="23"/>
        <v>0</v>
      </c>
      <c r="AR192" s="152" t="s">
        <v>259</v>
      </c>
      <c r="AT192" s="152" t="s">
        <v>319</v>
      </c>
      <c r="AU192" s="152" t="s">
        <v>87</v>
      </c>
      <c r="AY192" s="13" t="s">
        <v>317</v>
      </c>
      <c r="BE192" s="153">
        <f t="shared" si="24"/>
        <v>0</v>
      </c>
      <c r="BF192" s="153">
        <f t="shared" si="25"/>
        <v>0</v>
      </c>
      <c r="BG192" s="153">
        <f t="shared" si="26"/>
        <v>0</v>
      </c>
      <c r="BH192" s="153">
        <f t="shared" si="27"/>
        <v>0</v>
      </c>
      <c r="BI192" s="153">
        <f t="shared" si="28"/>
        <v>0</v>
      </c>
      <c r="BJ192" s="13" t="s">
        <v>87</v>
      </c>
      <c r="BK192" s="153">
        <f t="shared" si="29"/>
        <v>0</v>
      </c>
      <c r="BL192" s="13" t="s">
        <v>259</v>
      </c>
      <c r="BM192" s="152" t="s">
        <v>5333</v>
      </c>
    </row>
    <row r="193" spans="2:65" s="1" customFormat="1" ht="24.15" customHeight="1">
      <c r="B193" s="139"/>
      <c r="C193" s="140" t="s">
        <v>804</v>
      </c>
      <c r="D193" s="140" t="s">
        <v>319</v>
      </c>
      <c r="E193" s="141" t="s">
        <v>5334</v>
      </c>
      <c r="F193" s="142" t="s">
        <v>5335</v>
      </c>
      <c r="G193" s="143" t="s">
        <v>452</v>
      </c>
      <c r="H193" s="144">
        <v>48.8</v>
      </c>
      <c r="I193" s="145"/>
      <c r="J193" s="146">
        <f t="shared" si="20"/>
        <v>0</v>
      </c>
      <c r="K193" s="147"/>
      <c r="L193" s="28"/>
      <c r="M193" s="148" t="s">
        <v>1</v>
      </c>
      <c r="N193" s="149" t="s">
        <v>41</v>
      </c>
      <c r="P193" s="150">
        <f t="shared" si="21"/>
        <v>0</v>
      </c>
      <c r="Q193" s="150">
        <v>1.4999999999999999E-4</v>
      </c>
      <c r="R193" s="150">
        <f t="shared" si="22"/>
        <v>7.3199999999999993E-3</v>
      </c>
      <c r="S193" s="150">
        <v>0</v>
      </c>
      <c r="T193" s="151">
        <f t="shared" si="23"/>
        <v>0</v>
      </c>
      <c r="AR193" s="152" t="s">
        <v>259</v>
      </c>
      <c r="AT193" s="152" t="s">
        <v>319</v>
      </c>
      <c r="AU193" s="152" t="s">
        <v>87</v>
      </c>
      <c r="AY193" s="13" t="s">
        <v>317</v>
      </c>
      <c r="BE193" s="153">
        <f t="shared" si="24"/>
        <v>0</v>
      </c>
      <c r="BF193" s="153">
        <f t="shared" si="25"/>
        <v>0</v>
      </c>
      <c r="BG193" s="153">
        <f t="shared" si="26"/>
        <v>0</v>
      </c>
      <c r="BH193" s="153">
        <f t="shared" si="27"/>
        <v>0</v>
      </c>
      <c r="BI193" s="153">
        <f t="shared" si="28"/>
        <v>0</v>
      </c>
      <c r="BJ193" s="13" t="s">
        <v>87</v>
      </c>
      <c r="BK193" s="153">
        <f t="shared" si="29"/>
        <v>0</v>
      </c>
      <c r="BL193" s="13" t="s">
        <v>259</v>
      </c>
      <c r="BM193" s="152" t="s">
        <v>5336</v>
      </c>
    </row>
    <row r="194" spans="2:65" s="1" customFormat="1" ht="33" customHeight="1">
      <c r="B194" s="139"/>
      <c r="C194" s="140" t="s">
        <v>808</v>
      </c>
      <c r="D194" s="140" t="s">
        <v>319</v>
      </c>
      <c r="E194" s="141" t="s">
        <v>4287</v>
      </c>
      <c r="F194" s="142" t="s">
        <v>4288</v>
      </c>
      <c r="G194" s="143" t="s">
        <v>322</v>
      </c>
      <c r="H194" s="144">
        <v>1.72</v>
      </c>
      <c r="I194" s="145"/>
      <c r="J194" s="146">
        <f t="shared" si="20"/>
        <v>0</v>
      </c>
      <c r="K194" s="147"/>
      <c r="L194" s="28"/>
      <c r="M194" s="148" t="s">
        <v>1</v>
      </c>
      <c r="N194" s="149" t="s">
        <v>41</v>
      </c>
      <c r="P194" s="150">
        <f t="shared" si="21"/>
        <v>0</v>
      </c>
      <c r="Q194" s="150">
        <v>2.3369599999999999</v>
      </c>
      <c r="R194" s="150">
        <f t="shared" si="22"/>
        <v>4.0195711999999997</v>
      </c>
      <c r="S194" s="150">
        <v>0</v>
      </c>
      <c r="T194" s="151">
        <f t="shared" si="23"/>
        <v>0</v>
      </c>
      <c r="AR194" s="152" t="s">
        <v>259</v>
      </c>
      <c r="AT194" s="152" t="s">
        <v>319</v>
      </c>
      <c r="AU194" s="152" t="s">
        <v>87</v>
      </c>
      <c r="AY194" s="13" t="s">
        <v>317</v>
      </c>
      <c r="BE194" s="153">
        <f t="shared" si="24"/>
        <v>0</v>
      </c>
      <c r="BF194" s="153">
        <f t="shared" si="25"/>
        <v>0</v>
      </c>
      <c r="BG194" s="153">
        <f t="shared" si="26"/>
        <v>0</v>
      </c>
      <c r="BH194" s="153">
        <f t="shared" si="27"/>
        <v>0</v>
      </c>
      <c r="BI194" s="153">
        <f t="shared" si="28"/>
        <v>0</v>
      </c>
      <c r="BJ194" s="13" t="s">
        <v>87</v>
      </c>
      <c r="BK194" s="153">
        <f t="shared" si="29"/>
        <v>0</v>
      </c>
      <c r="BL194" s="13" t="s">
        <v>259</v>
      </c>
      <c r="BM194" s="152" t="s">
        <v>5337</v>
      </c>
    </row>
    <row r="195" spans="2:65" s="1" customFormat="1" ht="24.15" customHeight="1">
      <c r="B195" s="139"/>
      <c r="C195" s="140" t="s">
        <v>812</v>
      </c>
      <c r="D195" s="140" t="s">
        <v>319</v>
      </c>
      <c r="E195" s="141" t="s">
        <v>4290</v>
      </c>
      <c r="F195" s="142" t="s">
        <v>4291</v>
      </c>
      <c r="G195" s="143" t="s">
        <v>375</v>
      </c>
      <c r="H195" s="144">
        <v>17.199000000000002</v>
      </c>
      <c r="I195" s="145"/>
      <c r="J195" s="146">
        <f t="shared" si="20"/>
        <v>0</v>
      </c>
      <c r="K195" s="147"/>
      <c r="L195" s="28"/>
      <c r="M195" s="148" t="s">
        <v>1</v>
      </c>
      <c r="N195" s="149" t="s">
        <v>41</v>
      </c>
      <c r="P195" s="150">
        <f t="shared" si="21"/>
        <v>0</v>
      </c>
      <c r="Q195" s="150">
        <v>4.4999999999999997E-3</v>
      </c>
      <c r="R195" s="150">
        <f t="shared" si="22"/>
        <v>7.7395500000000006E-2</v>
      </c>
      <c r="S195" s="150">
        <v>0</v>
      </c>
      <c r="T195" s="151">
        <f t="shared" si="23"/>
        <v>0</v>
      </c>
      <c r="AR195" s="152" t="s">
        <v>259</v>
      </c>
      <c r="AT195" s="152" t="s">
        <v>319</v>
      </c>
      <c r="AU195" s="152" t="s">
        <v>87</v>
      </c>
      <c r="AY195" s="13" t="s">
        <v>317</v>
      </c>
      <c r="BE195" s="153">
        <f t="shared" si="24"/>
        <v>0</v>
      </c>
      <c r="BF195" s="153">
        <f t="shared" si="25"/>
        <v>0</v>
      </c>
      <c r="BG195" s="153">
        <f t="shared" si="26"/>
        <v>0</v>
      </c>
      <c r="BH195" s="153">
        <f t="shared" si="27"/>
        <v>0</v>
      </c>
      <c r="BI195" s="153">
        <f t="shared" si="28"/>
        <v>0</v>
      </c>
      <c r="BJ195" s="13" t="s">
        <v>87</v>
      </c>
      <c r="BK195" s="153">
        <f t="shared" si="29"/>
        <v>0</v>
      </c>
      <c r="BL195" s="13" t="s">
        <v>259</v>
      </c>
      <c r="BM195" s="152" t="s">
        <v>5338</v>
      </c>
    </row>
    <row r="196" spans="2:65" s="1" customFormat="1" ht="24.15" customHeight="1">
      <c r="B196" s="139"/>
      <c r="C196" s="140" t="s">
        <v>816</v>
      </c>
      <c r="D196" s="140" t="s">
        <v>319</v>
      </c>
      <c r="E196" s="141" t="s">
        <v>4293</v>
      </c>
      <c r="F196" s="142" t="s">
        <v>4294</v>
      </c>
      <c r="G196" s="143" t="s">
        <v>375</v>
      </c>
      <c r="H196" s="144">
        <v>17.199000000000002</v>
      </c>
      <c r="I196" s="145"/>
      <c r="J196" s="146">
        <f t="shared" si="20"/>
        <v>0</v>
      </c>
      <c r="K196" s="147"/>
      <c r="L196" s="28"/>
      <c r="M196" s="148" t="s">
        <v>1</v>
      </c>
      <c r="N196" s="149" t="s">
        <v>41</v>
      </c>
      <c r="P196" s="150">
        <f t="shared" si="21"/>
        <v>0</v>
      </c>
      <c r="Q196" s="150">
        <v>0</v>
      </c>
      <c r="R196" s="150">
        <f t="shared" si="22"/>
        <v>0</v>
      </c>
      <c r="S196" s="150">
        <v>0</v>
      </c>
      <c r="T196" s="151">
        <f t="shared" si="23"/>
        <v>0</v>
      </c>
      <c r="AR196" s="152" t="s">
        <v>259</v>
      </c>
      <c r="AT196" s="152" t="s">
        <v>319</v>
      </c>
      <c r="AU196" s="152" t="s">
        <v>87</v>
      </c>
      <c r="AY196" s="13" t="s">
        <v>317</v>
      </c>
      <c r="BE196" s="153">
        <f t="shared" si="24"/>
        <v>0</v>
      </c>
      <c r="BF196" s="153">
        <f t="shared" si="25"/>
        <v>0</v>
      </c>
      <c r="BG196" s="153">
        <f t="shared" si="26"/>
        <v>0</v>
      </c>
      <c r="BH196" s="153">
        <f t="shared" si="27"/>
        <v>0</v>
      </c>
      <c r="BI196" s="153">
        <f t="shared" si="28"/>
        <v>0</v>
      </c>
      <c r="BJ196" s="13" t="s">
        <v>87</v>
      </c>
      <c r="BK196" s="153">
        <f t="shared" si="29"/>
        <v>0</v>
      </c>
      <c r="BL196" s="13" t="s">
        <v>259</v>
      </c>
      <c r="BM196" s="152" t="s">
        <v>5339</v>
      </c>
    </row>
    <row r="197" spans="2:65" s="11" customFormat="1" ht="22.8" customHeight="1">
      <c r="B197" s="127"/>
      <c r="D197" s="128" t="s">
        <v>74</v>
      </c>
      <c r="E197" s="137" t="s">
        <v>259</v>
      </c>
      <c r="F197" s="137" t="s">
        <v>2713</v>
      </c>
      <c r="I197" s="130"/>
      <c r="J197" s="138">
        <f>BK197</f>
        <v>0</v>
      </c>
      <c r="L197" s="127"/>
      <c r="M197" s="132"/>
      <c r="P197" s="133">
        <f>SUM(P198:P203)</f>
        <v>0</v>
      </c>
      <c r="R197" s="133">
        <f>SUM(R198:R203)</f>
        <v>69.62648879999999</v>
      </c>
      <c r="T197" s="134">
        <f>SUM(T198:T203)</f>
        <v>0</v>
      </c>
      <c r="AR197" s="128" t="s">
        <v>82</v>
      </c>
      <c r="AT197" s="135" t="s">
        <v>74</v>
      </c>
      <c r="AU197" s="135" t="s">
        <v>82</v>
      </c>
      <c r="AY197" s="128" t="s">
        <v>317</v>
      </c>
      <c r="BK197" s="136">
        <f>SUM(BK198:BK203)</f>
        <v>0</v>
      </c>
    </row>
    <row r="198" spans="2:65" s="1" customFormat="1" ht="24.15" customHeight="1">
      <c r="B198" s="139"/>
      <c r="C198" s="140" t="s">
        <v>820</v>
      </c>
      <c r="D198" s="140" t="s">
        <v>319</v>
      </c>
      <c r="E198" s="141" t="s">
        <v>4296</v>
      </c>
      <c r="F198" s="142" t="s">
        <v>4297</v>
      </c>
      <c r="G198" s="143" t="s">
        <v>322</v>
      </c>
      <c r="H198" s="144">
        <v>28.224</v>
      </c>
      <c r="I198" s="145"/>
      <c r="J198" s="146">
        <f t="shared" ref="J198:J203" si="30">ROUND(I198*H198,2)</f>
        <v>0</v>
      </c>
      <c r="K198" s="147"/>
      <c r="L198" s="28"/>
      <c r="M198" s="148" t="s">
        <v>1</v>
      </c>
      <c r="N198" s="149" t="s">
        <v>41</v>
      </c>
      <c r="P198" s="150">
        <f t="shared" ref="P198:P203" si="31">O198*H198</f>
        <v>0</v>
      </c>
      <c r="Q198" s="150">
        <v>2.3141699999999998</v>
      </c>
      <c r="R198" s="150">
        <f t="shared" ref="R198:R203" si="32">Q198*H198</f>
        <v>65.315134079999993</v>
      </c>
      <c r="S198" s="150">
        <v>0</v>
      </c>
      <c r="T198" s="151">
        <f t="shared" ref="T198:T203" si="33">S198*H198</f>
        <v>0</v>
      </c>
      <c r="AR198" s="152" t="s">
        <v>259</v>
      </c>
      <c r="AT198" s="152" t="s">
        <v>319</v>
      </c>
      <c r="AU198" s="152" t="s">
        <v>87</v>
      </c>
      <c r="AY198" s="13" t="s">
        <v>317</v>
      </c>
      <c r="BE198" s="153">
        <f t="shared" ref="BE198:BE203" si="34">IF(N198="základná",J198,0)</f>
        <v>0</v>
      </c>
      <c r="BF198" s="153">
        <f t="shared" ref="BF198:BF203" si="35">IF(N198="znížená",J198,0)</f>
        <v>0</v>
      </c>
      <c r="BG198" s="153">
        <f t="shared" ref="BG198:BG203" si="36">IF(N198="zákl. prenesená",J198,0)</f>
        <v>0</v>
      </c>
      <c r="BH198" s="153">
        <f t="shared" ref="BH198:BH203" si="37">IF(N198="zníž. prenesená",J198,0)</f>
        <v>0</v>
      </c>
      <c r="BI198" s="153">
        <f t="shared" ref="BI198:BI203" si="38">IF(N198="nulová",J198,0)</f>
        <v>0</v>
      </c>
      <c r="BJ198" s="13" t="s">
        <v>87</v>
      </c>
      <c r="BK198" s="153">
        <f t="shared" ref="BK198:BK203" si="39">ROUND(I198*H198,2)</f>
        <v>0</v>
      </c>
      <c r="BL198" s="13" t="s">
        <v>259</v>
      </c>
      <c r="BM198" s="152" t="s">
        <v>5340</v>
      </c>
    </row>
    <row r="199" spans="2:65" s="1" customFormat="1" ht="16.5" customHeight="1">
      <c r="B199" s="139"/>
      <c r="C199" s="140" t="s">
        <v>824</v>
      </c>
      <c r="D199" s="140" t="s">
        <v>319</v>
      </c>
      <c r="E199" s="141" t="s">
        <v>4302</v>
      </c>
      <c r="F199" s="142" t="s">
        <v>4303</v>
      </c>
      <c r="G199" s="143" t="s">
        <v>375</v>
      </c>
      <c r="H199" s="144">
        <v>130.32599999999999</v>
      </c>
      <c r="I199" s="145"/>
      <c r="J199" s="146">
        <f t="shared" si="30"/>
        <v>0</v>
      </c>
      <c r="K199" s="147"/>
      <c r="L199" s="28"/>
      <c r="M199" s="148" t="s">
        <v>1</v>
      </c>
      <c r="N199" s="149" t="s">
        <v>41</v>
      </c>
      <c r="P199" s="150">
        <f t="shared" si="31"/>
        <v>0</v>
      </c>
      <c r="Q199" s="150">
        <v>1.8600000000000001E-3</v>
      </c>
      <c r="R199" s="150">
        <f t="shared" si="32"/>
        <v>0.24240636000000002</v>
      </c>
      <c r="S199" s="150">
        <v>0</v>
      </c>
      <c r="T199" s="151">
        <f t="shared" si="33"/>
        <v>0</v>
      </c>
      <c r="AR199" s="152" t="s">
        <v>259</v>
      </c>
      <c r="AT199" s="152" t="s">
        <v>319</v>
      </c>
      <c r="AU199" s="152" t="s">
        <v>87</v>
      </c>
      <c r="AY199" s="13" t="s">
        <v>317</v>
      </c>
      <c r="BE199" s="153">
        <f t="shared" si="34"/>
        <v>0</v>
      </c>
      <c r="BF199" s="153">
        <f t="shared" si="35"/>
        <v>0</v>
      </c>
      <c r="BG199" s="153">
        <f t="shared" si="36"/>
        <v>0</v>
      </c>
      <c r="BH199" s="153">
        <f t="shared" si="37"/>
        <v>0</v>
      </c>
      <c r="BI199" s="153">
        <f t="shared" si="38"/>
        <v>0</v>
      </c>
      <c r="BJ199" s="13" t="s">
        <v>87</v>
      </c>
      <c r="BK199" s="153">
        <f t="shared" si="39"/>
        <v>0</v>
      </c>
      <c r="BL199" s="13" t="s">
        <v>259</v>
      </c>
      <c r="BM199" s="152" t="s">
        <v>5341</v>
      </c>
    </row>
    <row r="200" spans="2:65" s="1" customFormat="1" ht="16.5" customHeight="1">
      <c r="B200" s="139"/>
      <c r="C200" s="140" t="s">
        <v>828</v>
      </c>
      <c r="D200" s="140" t="s">
        <v>319</v>
      </c>
      <c r="E200" s="141" t="s">
        <v>4305</v>
      </c>
      <c r="F200" s="142" t="s">
        <v>4306</v>
      </c>
      <c r="G200" s="143" t="s">
        <v>375</v>
      </c>
      <c r="H200" s="144">
        <v>130.32599999999999</v>
      </c>
      <c r="I200" s="145"/>
      <c r="J200" s="146">
        <f t="shared" si="30"/>
        <v>0</v>
      </c>
      <c r="K200" s="147"/>
      <c r="L200" s="28"/>
      <c r="M200" s="148" t="s">
        <v>1</v>
      </c>
      <c r="N200" s="149" t="s">
        <v>41</v>
      </c>
      <c r="P200" s="150">
        <f t="shared" si="31"/>
        <v>0</v>
      </c>
      <c r="Q200" s="150">
        <v>0</v>
      </c>
      <c r="R200" s="150">
        <f t="shared" si="32"/>
        <v>0</v>
      </c>
      <c r="S200" s="150">
        <v>0</v>
      </c>
      <c r="T200" s="151">
        <f t="shared" si="33"/>
        <v>0</v>
      </c>
      <c r="AR200" s="152" t="s">
        <v>259</v>
      </c>
      <c r="AT200" s="152" t="s">
        <v>319</v>
      </c>
      <c r="AU200" s="152" t="s">
        <v>87</v>
      </c>
      <c r="AY200" s="13" t="s">
        <v>317</v>
      </c>
      <c r="BE200" s="153">
        <f t="shared" si="34"/>
        <v>0</v>
      </c>
      <c r="BF200" s="153">
        <f t="shared" si="35"/>
        <v>0</v>
      </c>
      <c r="BG200" s="153">
        <f t="shared" si="36"/>
        <v>0</v>
      </c>
      <c r="BH200" s="153">
        <f t="shared" si="37"/>
        <v>0</v>
      </c>
      <c r="BI200" s="153">
        <f t="shared" si="38"/>
        <v>0</v>
      </c>
      <c r="BJ200" s="13" t="s">
        <v>87</v>
      </c>
      <c r="BK200" s="153">
        <f t="shared" si="39"/>
        <v>0</v>
      </c>
      <c r="BL200" s="13" t="s">
        <v>259</v>
      </c>
      <c r="BM200" s="152" t="s">
        <v>5342</v>
      </c>
    </row>
    <row r="201" spans="2:65" s="1" customFormat="1" ht="24.15" customHeight="1">
      <c r="B201" s="139"/>
      <c r="C201" s="140" t="s">
        <v>832</v>
      </c>
      <c r="D201" s="140" t="s">
        <v>319</v>
      </c>
      <c r="E201" s="141" t="s">
        <v>4308</v>
      </c>
      <c r="F201" s="142" t="s">
        <v>4309</v>
      </c>
      <c r="G201" s="143" t="s">
        <v>375</v>
      </c>
      <c r="H201" s="144">
        <v>117.6</v>
      </c>
      <c r="I201" s="145"/>
      <c r="J201" s="146">
        <f t="shared" si="30"/>
        <v>0</v>
      </c>
      <c r="K201" s="147"/>
      <c r="L201" s="28"/>
      <c r="M201" s="148" t="s">
        <v>1</v>
      </c>
      <c r="N201" s="149" t="s">
        <v>41</v>
      </c>
      <c r="P201" s="150">
        <f t="shared" si="31"/>
        <v>0</v>
      </c>
      <c r="Q201" s="150">
        <v>5.3299999999999997E-3</v>
      </c>
      <c r="R201" s="150">
        <f t="shared" si="32"/>
        <v>0.62680799999999992</v>
      </c>
      <c r="S201" s="150">
        <v>0</v>
      </c>
      <c r="T201" s="151">
        <f t="shared" si="33"/>
        <v>0</v>
      </c>
      <c r="AR201" s="152" t="s">
        <v>259</v>
      </c>
      <c r="AT201" s="152" t="s">
        <v>319</v>
      </c>
      <c r="AU201" s="152" t="s">
        <v>87</v>
      </c>
      <c r="AY201" s="13" t="s">
        <v>317</v>
      </c>
      <c r="BE201" s="153">
        <f t="shared" si="34"/>
        <v>0</v>
      </c>
      <c r="BF201" s="153">
        <f t="shared" si="35"/>
        <v>0</v>
      </c>
      <c r="BG201" s="153">
        <f t="shared" si="36"/>
        <v>0</v>
      </c>
      <c r="BH201" s="153">
        <f t="shared" si="37"/>
        <v>0</v>
      </c>
      <c r="BI201" s="153">
        <f t="shared" si="38"/>
        <v>0</v>
      </c>
      <c r="BJ201" s="13" t="s">
        <v>87</v>
      </c>
      <c r="BK201" s="153">
        <f t="shared" si="39"/>
        <v>0</v>
      </c>
      <c r="BL201" s="13" t="s">
        <v>259</v>
      </c>
      <c r="BM201" s="152" t="s">
        <v>5343</v>
      </c>
    </row>
    <row r="202" spans="2:65" s="1" customFormat="1" ht="24.15" customHeight="1">
      <c r="B202" s="139"/>
      <c r="C202" s="140" t="s">
        <v>836</v>
      </c>
      <c r="D202" s="140" t="s">
        <v>319</v>
      </c>
      <c r="E202" s="141" t="s">
        <v>4311</v>
      </c>
      <c r="F202" s="142" t="s">
        <v>4312</v>
      </c>
      <c r="G202" s="143" t="s">
        <v>375</v>
      </c>
      <c r="H202" s="144">
        <v>117.6</v>
      </c>
      <c r="I202" s="145"/>
      <c r="J202" s="146">
        <f t="shared" si="30"/>
        <v>0</v>
      </c>
      <c r="K202" s="147"/>
      <c r="L202" s="28"/>
      <c r="M202" s="148" t="s">
        <v>1</v>
      </c>
      <c r="N202" s="149" t="s">
        <v>41</v>
      </c>
      <c r="P202" s="150">
        <f t="shared" si="31"/>
        <v>0</v>
      </c>
      <c r="Q202" s="150">
        <v>0</v>
      </c>
      <c r="R202" s="150">
        <f t="shared" si="32"/>
        <v>0</v>
      </c>
      <c r="S202" s="150">
        <v>0</v>
      </c>
      <c r="T202" s="151">
        <f t="shared" si="33"/>
        <v>0</v>
      </c>
      <c r="AR202" s="152" t="s">
        <v>259</v>
      </c>
      <c r="AT202" s="152" t="s">
        <v>319</v>
      </c>
      <c r="AU202" s="152" t="s">
        <v>87</v>
      </c>
      <c r="AY202" s="13" t="s">
        <v>317</v>
      </c>
      <c r="BE202" s="153">
        <f t="shared" si="34"/>
        <v>0</v>
      </c>
      <c r="BF202" s="153">
        <f t="shared" si="35"/>
        <v>0</v>
      </c>
      <c r="BG202" s="153">
        <f t="shared" si="36"/>
        <v>0</v>
      </c>
      <c r="BH202" s="153">
        <f t="shared" si="37"/>
        <v>0</v>
      </c>
      <c r="BI202" s="153">
        <f t="shared" si="38"/>
        <v>0</v>
      </c>
      <c r="BJ202" s="13" t="s">
        <v>87</v>
      </c>
      <c r="BK202" s="153">
        <f t="shared" si="39"/>
        <v>0</v>
      </c>
      <c r="BL202" s="13" t="s">
        <v>259</v>
      </c>
      <c r="BM202" s="152" t="s">
        <v>5344</v>
      </c>
    </row>
    <row r="203" spans="2:65" s="1" customFormat="1" ht="37.799999999999997" customHeight="1">
      <c r="B203" s="139"/>
      <c r="C203" s="140" t="s">
        <v>840</v>
      </c>
      <c r="D203" s="140" t="s">
        <v>319</v>
      </c>
      <c r="E203" s="141" t="s">
        <v>4314</v>
      </c>
      <c r="F203" s="142" t="s">
        <v>4315</v>
      </c>
      <c r="G203" s="143" t="s">
        <v>356</v>
      </c>
      <c r="H203" s="144">
        <v>3.387</v>
      </c>
      <c r="I203" s="145"/>
      <c r="J203" s="146">
        <f t="shared" si="30"/>
        <v>0</v>
      </c>
      <c r="K203" s="147"/>
      <c r="L203" s="28"/>
      <c r="M203" s="148" t="s">
        <v>1</v>
      </c>
      <c r="N203" s="149" t="s">
        <v>41</v>
      </c>
      <c r="P203" s="150">
        <f t="shared" si="31"/>
        <v>0</v>
      </c>
      <c r="Q203" s="150">
        <v>1.0162800000000001</v>
      </c>
      <c r="R203" s="150">
        <f t="shared" si="32"/>
        <v>3.4421403600000002</v>
      </c>
      <c r="S203" s="150">
        <v>0</v>
      </c>
      <c r="T203" s="151">
        <f t="shared" si="33"/>
        <v>0</v>
      </c>
      <c r="AR203" s="152" t="s">
        <v>259</v>
      </c>
      <c r="AT203" s="152" t="s">
        <v>319</v>
      </c>
      <c r="AU203" s="152" t="s">
        <v>87</v>
      </c>
      <c r="AY203" s="13" t="s">
        <v>317</v>
      </c>
      <c r="BE203" s="153">
        <f t="shared" si="34"/>
        <v>0</v>
      </c>
      <c r="BF203" s="153">
        <f t="shared" si="35"/>
        <v>0</v>
      </c>
      <c r="BG203" s="153">
        <f t="shared" si="36"/>
        <v>0</v>
      </c>
      <c r="BH203" s="153">
        <f t="shared" si="37"/>
        <v>0</v>
      </c>
      <c r="BI203" s="153">
        <f t="shared" si="38"/>
        <v>0</v>
      </c>
      <c r="BJ203" s="13" t="s">
        <v>87</v>
      </c>
      <c r="BK203" s="153">
        <f t="shared" si="39"/>
        <v>0</v>
      </c>
      <c r="BL203" s="13" t="s">
        <v>259</v>
      </c>
      <c r="BM203" s="152" t="s">
        <v>5345</v>
      </c>
    </row>
    <row r="204" spans="2:65" s="11" customFormat="1" ht="22.8" customHeight="1">
      <c r="B204" s="127"/>
      <c r="D204" s="128" t="s">
        <v>74</v>
      </c>
      <c r="E204" s="137" t="s">
        <v>262</v>
      </c>
      <c r="F204" s="137" t="s">
        <v>2717</v>
      </c>
      <c r="I204" s="130"/>
      <c r="J204" s="138">
        <f>BK204</f>
        <v>0</v>
      </c>
      <c r="L204" s="127"/>
      <c r="M204" s="132"/>
      <c r="P204" s="133">
        <f>P205</f>
        <v>0</v>
      </c>
      <c r="R204" s="133">
        <f>R205</f>
        <v>1.548405</v>
      </c>
      <c r="T204" s="134">
        <f>T205</f>
        <v>0</v>
      </c>
      <c r="AR204" s="128" t="s">
        <v>82</v>
      </c>
      <c r="AT204" s="135" t="s">
        <v>74</v>
      </c>
      <c r="AU204" s="135" t="s">
        <v>82</v>
      </c>
      <c r="AY204" s="128" t="s">
        <v>317</v>
      </c>
      <c r="BK204" s="136">
        <f>BK205</f>
        <v>0</v>
      </c>
    </row>
    <row r="205" spans="2:65" s="1" customFormat="1" ht="24.15" customHeight="1">
      <c r="B205" s="139"/>
      <c r="C205" s="140" t="s">
        <v>844</v>
      </c>
      <c r="D205" s="140" t="s">
        <v>319</v>
      </c>
      <c r="E205" s="141" t="s">
        <v>4317</v>
      </c>
      <c r="F205" s="142" t="s">
        <v>4318</v>
      </c>
      <c r="G205" s="143" t="s">
        <v>375</v>
      </c>
      <c r="H205" s="144">
        <v>4.5</v>
      </c>
      <c r="I205" s="145"/>
      <c r="J205" s="146">
        <f>ROUND(I205*H205,2)</f>
        <v>0</v>
      </c>
      <c r="K205" s="147"/>
      <c r="L205" s="28"/>
      <c r="M205" s="148" t="s">
        <v>1</v>
      </c>
      <c r="N205" s="149" t="s">
        <v>41</v>
      </c>
      <c r="P205" s="150">
        <f>O205*H205</f>
        <v>0</v>
      </c>
      <c r="Q205" s="150">
        <v>0.34409000000000001</v>
      </c>
      <c r="R205" s="150">
        <f>Q205*H205</f>
        <v>1.548405</v>
      </c>
      <c r="S205" s="150">
        <v>0</v>
      </c>
      <c r="T205" s="151">
        <f>S205*H205</f>
        <v>0</v>
      </c>
      <c r="AR205" s="152" t="s">
        <v>259</v>
      </c>
      <c r="AT205" s="152" t="s">
        <v>319</v>
      </c>
      <c r="AU205" s="152" t="s">
        <v>87</v>
      </c>
      <c r="AY205" s="13" t="s">
        <v>317</v>
      </c>
      <c r="BE205" s="153">
        <f>IF(N205="základná",J205,0)</f>
        <v>0</v>
      </c>
      <c r="BF205" s="153">
        <f>IF(N205="znížená",J205,0)</f>
        <v>0</v>
      </c>
      <c r="BG205" s="153">
        <f>IF(N205="zákl. prenesená",J205,0)</f>
        <v>0</v>
      </c>
      <c r="BH205" s="153">
        <f>IF(N205="zníž. prenesená",J205,0)</f>
        <v>0</v>
      </c>
      <c r="BI205" s="153">
        <f>IF(N205="nulová",J205,0)</f>
        <v>0</v>
      </c>
      <c r="BJ205" s="13" t="s">
        <v>87</v>
      </c>
      <c r="BK205" s="153">
        <f>ROUND(I205*H205,2)</f>
        <v>0</v>
      </c>
      <c r="BL205" s="13" t="s">
        <v>259</v>
      </c>
      <c r="BM205" s="152" t="s">
        <v>5346</v>
      </c>
    </row>
    <row r="206" spans="2:65" s="11" customFormat="1" ht="22.8" customHeight="1">
      <c r="B206" s="127"/>
      <c r="D206" s="128" t="s">
        <v>74</v>
      </c>
      <c r="E206" s="137" t="s">
        <v>265</v>
      </c>
      <c r="F206" s="137" t="s">
        <v>2795</v>
      </c>
      <c r="I206" s="130"/>
      <c r="J206" s="138">
        <f>BK206</f>
        <v>0</v>
      </c>
      <c r="L206" s="127"/>
      <c r="M206" s="132"/>
      <c r="P206" s="133">
        <f>SUM(P207:P234)</f>
        <v>0</v>
      </c>
      <c r="R206" s="133">
        <f>SUM(R207:R234)</f>
        <v>25.403332389819997</v>
      </c>
      <c r="T206" s="134">
        <f>SUM(T207:T234)</f>
        <v>0</v>
      </c>
      <c r="AR206" s="128" t="s">
        <v>82</v>
      </c>
      <c r="AT206" s="135" t="s">
        <v>74</v>
      </c>
      <c r="AU206" s="135" t="s">
        <v>82</v>
      </c>
      <c r="AY206" s="128" t="s">
        <v>317</v>
      </c>
      <c r="BK206" s="136">
        <f>SUM(BK207:BK234)</f>
        <v>0</v>
      </c>
    </row>
    <row r="207" spans="2:65" s="1" customFormat="1" ht="24.15" customHeight="1">
      <c r="B207" s="139"/>
      <c r="C207" s="140" t="s">
        <v>848</v>
      </c>
      <c r="D207" s="140" t="s">
        <v>319</v>
      </c>
      <c r="E207" s="141" t="s">
        <v>1716</v>
      </c>
      <c r="F207" s="142" t="s">
        <v>2980</v>
      </c>
      <c r="G207" s="143" t="s">
        <v>375</v>
      </c>
      <c r="H207" s="144">
        <v>2.121</v>
      </c>
      <c r="I207" s="145"/>
      <c r="J207" s="146">
        <f t="shared" ref="J207:J226" si="40">ROUND(I207*H207,2)</f>
        <v>0</v>
      </c>
      <c r="K207" s="147"/>
      <c r="L207" s="28"/>
      <c r="M207" s="148" t="s">
        <v>1</v>
      </c>
      <c r="N207" s="149" t="s">
        <v>41</v>
      </c>
      <c r="P207" s="150">
        <f t="shared" ref="P207:P226" si="41">O207*H207</f>
        <v>0</v>
      </c>
      <c r="Q207" s="150">
        <v>2.0471000000000001E-4</v>
      </c>
      <c r="R207" s="150">
        <f t="shared" ref="R207:R226" si="42">Q207*H207</f>
        <v>4.3418991000000002E-4</v>
      </c>
      <c r="S207" s="150">
        <v>0</v>
      </c>
      <c r="T207" s="151">
        <f t="shared" ref="T207:T226" si="43">S207*H207</f>
        <v>0</v>
      </c>
      <c r="AR207" s="152" t="s">
        <v>259</v>
      </c>
      <c r="AT207" s="152" t="s">
        <v>319</v>
      </c>
      <c r="AU207" s="152" t="s">
        <v>87</v>
      </c>
      <c r="AY207" s="13" t="s">
        <v>317</v>
      </c>
      <c r="BE207" s="153">
        <f t="shared" ref="BE207:BE226" si="44">IF(N207="základná",J207,0)</f>
        <v>0</v>
      </c>
      <c r="BF207" s="153">
        <f t="shared" ref="BF207:BF226" si="45">IF(N207="znížená",J207,0)</f>
        <v>0</v>
      </c>
      <c r="BG207" s="153">
        <f t="shared" ref="BG207:BG226" si="46">IF(N207="zákl. prenesená",J207,0)</f>
        <v>0</v>
      </c>
      <c r="BH207" s="153">
        <f t="shared" ref="BH207:BH226" si="47">IF(N207="zníž. prenesená",J207,0)</f>
        <v>0</v>
      </c>
      <c r="BI207" s="153">
        <f t="shared" ref="BI207:BI226" si="48">IF(N207="nulová",J207,0)</f>
        <v>0</v>
      </c>
      <c r="BJ207" s="13" t="s">
        <v>87</v>
      </c>
      <c r="BK207" s="153">
        <f t="shared" ref="BK207:BK226" si="49">ROUND(I207*H207,2)</f>
        <v>0</v>
      </c>
      <c r="BL207" s="13" t="s">
        <v>259</v>
      </c>
      <c r="BM207" s="152" t="s">
        <v>5347</v>
      </c>
    </row>
    <row r="208" spans="2:65" s="1" customFormat="1" ht="24.15" customHeight="1">
      <c r="B208" s="139"/>
      <c r="C208" s="140" t="s">
        <v>852</v>
      </c>
      <c r="D208" s="140" t="s">
        <v>319</v>
      </c>
      <c r="E208" s="141" t="s">
        <v>4321</v>
      </c>
      <c r="F208" s="142" t="s">
        <v>4322</v>
      </c>
      <c r="G208" s="143" t="s">
        <v>375</v>
      </c>
      <c r="H208" s="144">
        <v>95.025000000000006</v>
      </c>
      <c r="I208" s="145"/>
      <c r="J208" s="146">
        <f t="shared" si="40"/>
        <v>0</v>
      </c>
      <c r="K208" s="147"/>
      <c r="L208" s="28"/>
      <c r="M208" s="148" t="s">
        <v>1</v>
      </c>
      <c r="N208" s="149" t="s">
        <v>41</v>
      </c>
      <c r="P208" s="150">
        <f t="shared" si="41"/>
        <v>0</v>
      </c>
      <c r="Q208" s="150">
        <v>4.2999999999999999E-4</v>
      </c>
      <c r="R208" s="150">
        <f t="shared" si="42"/>
        <v>4.0860750000000001E-2</v>
      </c>
      <c r="S208" s="150">
        <v>0</v>
      </c>
      <c r="T208" s="151">
        <f t="shared" si="43"/>
        <v>0</v>
      </c>
      <c r="AR208" s="152" t="s">
        <v>259</v>
      </c>
      <c r="AT208" s="152" t="s">
        <v>319</v>
      </c>
      <c r="AU208" s="152" t="s">
        <v>87</v>
      </c>
      <c r="AY208" s="13" t="s">
        <v>317</v>
      </c>
      <c r="BE208" s="153">
        <f t="shared" si="44"/>
        <v>0</v>
      </c>
      <c r="BF208" s="153">
        <f t="shared" si="45"/>
        <v>0</v>
      </c>
      <c r="BG208" s="153">
        <f t="shared" si="46"/>
        <v>0</v>
      </c>
      <c r="BH208" s="153">
        <f t="shared" si="47"/>
        <v>0</v>
      </c>
      <c r="BI208" s="153">
        <f t="shared" si="48"/>
        <v>0</v>
      </c>
      <c r="BJ208" s="13" t="s">
        <v>87</v>
      </c>
      <c r="BK208" s="153">
        <f t="shared" si="49"/>
        <v>0</v>
      </c>
      <c r="BL208" s="13" t="s">
        <v>259</v>
      </c>
      <c r="BM208" s="152" t="s">
        <v>5348</v>
      </c>
    </row>
    <row r="209" spans="2:65" s="1" customFormat="1" ht="24.15" customHeight="1">
      <c r="B209" s="139"/>
      <c r="C209" s="140" t="s">
        <v>858</v>
      </c>
      <c r="D209" s="140" t="s">
        <v>319</v>
      </c>
      <c r="E209" s="141" t="s">
        <v>5349</v>
      </c>
      <c r="F209" s="142" t="s">
        <v>5350</v>
      </c>
      <c r="G209" s="143" t="s">
        <v>375</v>
      </c>
      <c r="H209" s="144">
        <v>95.025000000000006</v>
      </c>
      <c r="I209" s="145"/>
      <c r="J209" s="146">
        <f t="shared" si="40"/>
        <v>0</v>
      </c>
      <c r="K209" s="147"/>
      <c r="L209" s="28"/>
      <c r="M209" s="148" t="s">
        <v>1</v>
      </c>
      <c r="N209" s="149" t="s">
        <v>41</v>
      </c>
      <c r="P209" s="150">
        <f t="shared" si="41"/>
        <v>0</v>
      </c>
      <c r="Q209" s="150">
        <v>1.375E-2</v>
      </c>
      <c r="R209" s="150">
        <f t="shared" si="42"/>
        <v>1.30659375</v>
      </c>
      <c r="S209" s="150">
        <v>0</v>
      </c>
      <c r="T209" s="151">
        <f t="shared" si="43"/>
        <v>0</v>
      </c>
      <c r="AR209" s="152" t="s">
        <v>259</v>
      </c>
      <c r="AT209" s="152" t="s">
        <v>319</v>
      </c>
      <c r="AU209" s="152" t="s">
        <v>87</v>
      </c>
      <c r="AY209" s="13" t="s">
        <v>317</v>
      </c>
      <c r="BE209" s="153">
        <f t="shared" si="44"/>
        <v>0</v>
      </c>
      <c r="BF209" s="153">
        <f t="shared" si="45"/>
        <v>0</v>
      </c>
      <c r="BG209" s="153">
        <f t="shared" si="46"/>
        <v>0</v>
      </c>
      <c r="BH209" s="153">
        <f t="shared" si="47"/>
        <v>0</v>
      </c>
      <c r="BI209" s="153">
        <f t="shared" si="48"/>
        <v>0</v>
      </c>
      <c r="BJ209" s="13" t="s">
        <v>87</v>
      </c>
      <c r="BK209" s="153">
        <f t="shared" si="49"/>
        <v>0</v>
      </c>
      <c r="BL209" s="13" t="s">
        <v>259</v>
      </c>
      <c r="BM209" s="152" t="s">
        <v>5351</v>
      </c>
    </row>
    <row r="210" spans="2:65" s="1" customFormat="1" ht="24.15" customHeight="1">
      <c r="B210" s="139"/>
      <c r="C210" s="140" t="s">
        <v>862</v>
      </c>
      <c r="D210" s="140" t="s">
        <v>319</v>
      </c>
      <c r="E210" s="141" t="s">
        <v>5352</v>
      </c>
      <c r="F210" s="142" t="s">
        <v>5353</v>
      </c>
      <c r="G210" s="143" t="s">
        <v>375</v>
      </c>
      <c r="H210" s="144">
        <v>104.024</v>
      </c>
      <c r="I210" s="145"/>
      <c r="J210" s="146">
        <f t="shared" si="40"/>
        <v>0</v>
      </c>
      <c r="K210" s="147"/>
      <c r="L210" s="28"/>
      <c r="M210" s="148" t="s">
        <v>1</v>
      </c>
      <c r="N210" s="149" t="s">
        <v>41</v>
      </c>
      <c r="P210" s="150">
        <f t="shared" si="41"/>
        <v>0</v>
      </c>
      <c r="Q210" s="150">
        <v>1.575E-2</v>
      </c>
      <c r="R210" s="150">
        <f t="shared" si="42"/>
        <v>1.6383780000000001</v>
      </c>
      <c r="S210" s="150">
        <v>0</v>
      </c>
      <c r="T210" s="151">
        <f t="shared" si="43"/>
        <v>0</v>
      </c>
      <c r="AR210" s="152" t="s">
        <v>259</v>
      </c>
      <c r="AT210" s="152" t="s">
        <v>319</v>
      </c>
      <c r="AU210" s="152" t="s">
        <v>87</v>
      </c>
      <c r="AY210" s="13" t="s">
        <v>317</v>
      </c>
      <c r="BE210" s="153">
        <f t="shared" si="44"/>
        <v>0</v>
      </c>
      <c r="BF210" s="153">
        <f t="shared" si="45"/>
        <v>0</v>
      </c>
      <c r="BG210" s="153">
        <f t="shared" si="46"/>
        <v>0</v>
      </c>
      <c r="BH210" s="153">
        <f t="shared" si="47"/>
        <v>0</v>
      </c>
      <c r="BI210" s="153">
        <f t="shared" si="48"/>
        <v>0</v>
      </c>
      <c r="BJ210" s="13" t="s">
        <v>87</v>
      </c>
      <c r="BK210" s="153">
        <f t="shared" si="49"/>
        <v>0</v>
      </c>
      <c r="BL210" s="13" t="s">
        <v>259</v>
      </c>
      <c r="BM210" s="152" t="s">
        <v>5354</v>
      </c>
    </row>
    <row r="211" spans="2:65" s="1" customFormat="1" ht="24.15" customHeight="1">
      <c r="B211" s="139"/>
      <c r="C211" s="140" t="s">
        <v>866</v>
      </c>
      <c r="D211" s="140" t="s">
        <v>319</v>
      </c>
      <c r="E211" s="141" t="s">
        <v>2988</v>
      </c>
      <c r="F211" s="142" t="s">
        <v>2989</v>
      </c>
      <c r="G211" s="143" t="s">
        <v>375</v>
      </c>
      <c r="H211" s="144">
        <v>111.411</v>
      </c>
      <c r="I211" s="145"/>
      <c r="J211" s="146">
        <f t="shared" si="40"/>
        <v>0</v>
      </c>
      <c r="K211" s="147"/>
      <c r="L211" s="28"/>
      <c r="M211" s="148" t="s">
        <v>1</v>
      </c>
      <c r="N211" s="149" t="s">
        <v>41</v>
      </c>
      <c r="P211" s="150">
        <f t="shared" si="41"/>
        <v>0</v>
      </c>
      <c r="Q211" s="150">
        <v>1.3125E-2</v>
      </c>
      <c r="R211" s="150">
        <f t="shared" si="42"/>
        <v>1.462269375</v>
      </c>
      <c r="S211" s="150">
        <v>0</v>
      </c>
      <c r="T211" s="151">
        <f t="shared" si="43"/>
        <v>0</v>
      </c>
      <c r="AR211" s="152" t="s">
        <v>259</v>
      </c>
      <c r="AT211" s="152" t="s">
        <v>319</v>
      </c>
      <c r="AU211" s="152" t="s">
        <v>87</v>
      </c>
      <c r="AY211" s="13" t="s">
        <v>317</v>
      </c>
      <c r="BE211" s="153">
        <f t="shared" si="44"/>
        <v>0</v>
      </c>
      <c r="BF211" s="153">
        <f t="shared" si="45"/>
        <v>0</v>
      </c>
      <c r="BG211" s="153">
        <f t="shared" si="46"/>
        <v>0</v>
      </c>
      <c r="BH211" s="153">
        <f t="shared" si="47"/>
        <v>0</v>
      </c>
      <c r="BI211" s="153">
        <f t="shared" si="48"/>
        <v>0</v>
      </c>
      <c r="BJ211" s="13" t="s">
        <v>87</v>
      </c>
      <c r="BK211" s="153">
        <f t="shared" si="49"/>
        <v>0</v>
      </c>
      <c r="BL211" s="13" t="s">
        <v>259</v>
      </c>
      <c r="BM211" s="152" t="s">
        <v>5355</v>
      </c>
    </row>
    <row r="212" spans="2:65" s="1" customFormat="1" ht="24.15" customHeight="1">
      <c r="B212" s="139"/>
      <c r="C212" s="140" t="s">
        <v>870</v>
      </c>
      <c r="D212" s="140" t="s">
        <v>319</v>
      </c>
      <c r="E212" s="141" t="s">
        <v>4328</v>
      </c>
      <c r="F212" s="142" t="s">
        <v>4329</v>
      </c>
      <c r="G212" s="143" t="s">
        <v>375</v>
      </c>
      <c r="H212" s="144">
        <v>111.411</v>
      </c>
      <c r="I212" s="145"/>
      <c r="J212" s="146">
        <f t="shared" si="40"/>
        <v>0</v>
      </c>
      <c r="K212" s="147"/>
      <c r="L212" s="28"/>
      <c r="M212" s="148" t="s">
        <v>1</v>
      </c>
      <c r="N212" s="149" t="s">
        <v>41</v>
      </c>
      <c r="P212" s="150">
        <f t="shared" si="41"/>
        <v>0</v>
      </c>
      <c r="Q212" s="150">
        <v>1.7639999999999999E-3</v>
      </c>
      <c r="R212" s="150">
        <f t="shared" si="42"/>
        <v>0.19652900400000001</v>
      </c>
      <c r="S212" s="150">
        <v>0</v>
      </c>
      <c r="T212" s="151">
        <f t="shared" si="43"/>
        <v>0</v>
      </c>
      <c r="AR212" s="152" t="s">
        <v>259</v>
      </c>
      <c r="AT212" s="152" t="s">
        <v>319</v>
      </c>
      <c r="AU212" s="152" t="s">
        <v>87</v>
      </c>
      <c r="AY212" s="13" t="s">
        <v>317</v>
      </c>
      <c r="BE212" s="153">
        <f t="shared" si="44"/>
        <v>0</v>
      </c>
      <c r="BF212" s="153">
        <f t="shared" si="45"/>
        <v>0</v>
      </c>
      <c r="BG212" s="153">
        <f t="shared" si="46"/>
        <v>0</v>
      </c>
      <c r="BH212" s="153">
        <f t="shared" si="47"/>
        <v>0</v>
      </c>
      <c r="BI212" s="153">
        <f t="shared" si="48"/>
        <v>0</v>
      </c>
      <c r="BJ212" s="13" t="s">
        <v>87</v>
      </c>
      <c r="BK212" s="153">
        <f t="shared" si="49"/>
        <v>0</v>
      </c>
      <c r="BL212" s="13" t="s">
        <v>259</v>
      </c>
      <c r="BM212" s="152" t="s">
        <v>5356</v>
      </c>
    </row>
    <row r="213" spans="2:65" s="1" customFormat="1" ht="24.15" customHeight="1">
      <c r="B213" s="139"/>
      <c r="C213" s="140" t="s">
        <v>874</v>
      </c>
      <c r="D213" s="140" t="s">
        <v>319</v>
      </c>
      <c r="E213" s="141" t="s">
        <v>5357</v>
      </c>
      <c r="F213" s="142" t="s">
        <v>5358</v>
      </c>
      <c r="G213" s="143" t="s">
        <v>375</v>
      </c>
      <c r="H213" s="144">
        <v>178.595</v>
      </c>
      <c r="I213" s="145"/>
      <c r="J213" s="146">
        <f t="shared" si="40"/>
        <v>0</v>
      </c>
      <c r="K213" s="147"/>
      <c r="L213" s="28"/>
      <c r="M213" s="148" t="s">
        <v>1</v>
      </c>
      <c r="N213" s="149" t="s">
        <v>41</v>
      </c>
      <c r="P213" s="150">
        <f t="shared" si="41"/>
        <v>0</v>
      </c>
      <c r="Q213" s="150">
        <v>5.1500000000000001E-3</v>
      </c>
      <c r="R213" s="150">
        <f t="shared" si="42"/>
        <v>0.91976425000000006</v>
      </c>
      <c r="S213" s="150">
        <v>0</v>
      </c>
      <c r="T213" s="151">
        <f t="shared" si="43"/>
        <v>0</v>
      </c>
      <c r="AR213" s="152" t="s">
        <v>259</v>
      </c>
      <c r="AT213" s="152" t="s">
        <v>319</v>
      </c>
      <c r="AU213" s="152" t="s">
        <v>87</v>
      </c>
      <c r="AY213" s="13" t="s">
        <v>317</v>
      </c>
      <c r="BE213" s="153">
        <f t="shared" si="44"/>
        <v>0</v>
      </c>
      <c r="BF213" s="153">
        <f t="shared" si="45"/>
        <v>0</v>
      </c>
      <c r="BG213" s="153">
        <f t="shared" si="46"/>
        <v>0</v>
      </c>
      <c r="BH213" s="153">
        <f t="shared" si="47"/>
        <v>0</v>
      </c>
      <c r="BI213" s="153">
        <f t="shared" si="48"/>
        <v>0</v>
      </c>
      <c r="BJ213" s="13" t="s">
        <v>87</v>
      </c>
      <c r="BK213" s="153">
        <f t="shared" si="49"/>
        <v>0</v>
      </c>
      <c r="BL213" s="13" t="s">
        <v>259</v>
      </c>
      <c r="BM213" s="152" t="s">
        <v>5359</v>
      </c>
    </row>
    <row r="214" spans="2:65" s="1" customFormat="1" ht="16.5" customHeight="1">
      <c r="B214" s="139"/>
      <c r="C214" s="140" t="s">
        <v>876</v>
      </c>
      <c r="D214" s="140" t="s">
        <v>319</v>
      </c>
      <c r="E214" s="141" t="s">
        <v>4331</v>
      </c>
      <c r="F214" s="142" t="s">
        <v>4332</v>
      </c>
      <c r="G214" s="143" t="s">
        <v>375</v>
      </c>
      <c r="H214" s="144">
        <v>111.411</v>
      </c>
      <c r="I214" s="145"/>
      <c r="J214" s="146">
        <f t="shared" si="40"/>
        <v>0</v>
      </c>
      <c r="K214" s="147"/>
      <c r="L214" s="28"/>
      <c r="M214" s="148" t="s">
        <v>1</v>
      </c>
      <c r="N214" s="149" t="s">
        <v>41</v>
      </c>
      <c r="P214" s="150">
        <f t="shared" si="41"/>
        <v>0</v>
      </c>
      <c r="Q214" s="150">
        <v>0</v>
      </c>
      <c r="R214" s="150">
        <f t="shared" si="42"/>
        <v>0</v>
      </c>
      <c r="S214" s="150">
        <v>0</v>
      </c>
      <c r="T214" s="151">
        <f t="shared" si="43"/>
        <v>0</v>
      </c>
      <c r="AR214" s="152" t="s">
        <v>259</v>
      </c>
      <c r="AT214" s="152" t="s">
        <v>319</v>
      </c>
      <c r="AU214" s="152" t="s">
        <v>87</v>
      </c>
      <c r="AY214" s="13" t="s">
        <v>317</v>
      </c>
      <c r="BE214" s="153">
        <f t="shared" si="44"/>
        <v>0</v>
      </c>
      <c r="BF214" s="153">
        <f t="shared" si="45"/>
        <v>0</v>
      </c>
      <c r="BG214" s="153">
        <f t="shared" si="46"/>
        <v>0</v>
      </c>
      <c r="BH214" s="153">
        <f t="shared" si="47"/>
        <v>0</v>
      </c>
      <c r="BI214" s="153">
        <f t="shared" si="48"/>
        <v>0</v>
      </c>
      <c r="BJ214" s="13" t="s">
        <v>87</v>
      </c>
      <c r="BK214" s="153">
        <f t="shared" si="49"/>
        <v>0</v>
      </c>
      <c r="BL214" s="13" t="s">
        <v>259</v>
      </c>
      <c r="BM214" s="152" t="s">
        <v>5360</v>
      </c>
    </row>
    <row r="215" spans="2:65" s="1" customFormat="1" ht="37.799999999999997" customHeight="1">
      <c r="B215" s="139"/>
      <c r="C215" s="140" t="s">
        <v>881</v>
      </c>
      <c r="D215" s="140" t="s">
        <v>319</v>
      </c>
      <c r="E215" s="141" t="s">
        <v>4334</v>
      </c>
      <c r="F215" s="142" t="s">
        <v>2998</v>
      </c>
      <c r="G215" s="143" t="s">
        <v>375</v>
      </c>
      <c r="H215" s="144">
        <v>2.121</v>
      </c>
      <c r="I215" s="145"/>
      <c r="J215" s="146">
        <f t="shared" si="40"/>
        <v>0</v>
      </c>
      <c r="K215" s="147"/>
      <c r="L215" s="28"/>
      <c r="M215" s="148" t="s">
        <v>1</v>
      </c>
      <c r="N215" s="149" t="s">
        <v>41</v>
      </c>
      <c r="P215" s="150">
        <f t="shared" si="41"/>
        <v>0</v>
      </c>
      <c r="Q215" s="150">
        <v>2.0571000000000001E-4</v>
      </c>
      <c r="R215" s="150">
        <f t="shared" si="42"/>
        <v>4.3631091000000002E-4</v>
      </c>
      <c r="S215" s="150">
        <v>0</v>
      </c>
      <c r="T215" s="151">
        <f t="shared" si="43"/>
        <v>0</v>
      </c>
      <c r="AR215" s="152" t="s">
        <v>259</v>
      </c>
      <c r="AT215" s="152" t="s">
        <v>319</v>
      </c>
      <c r="AU215" s="152" t="s">
        <v>87</v>
      </c>
      <c r="AY215" s="13" t="s">
        <v>317</v>
      </c>
      <c r="BE215" s="153">
        <f t="shared" si="44"/>
        <v>0</v>
      </c>
      <c r="BF215" s="153">
        <f t="shared" si="45"/>
        <v>0</v>
      </c>
      <c r="BG215" s="153">
        <f t="shared" si="46"/>
        <v>0</v>
      </c>
      <c r="BH215" s="153">
        <f t="shared" si="47"/>
        <v>0</v>
      </c>
      <c r="BI215" s="153">
        <f t="shared" si="48"/>
        <v>0</v>
      </c>
      <c r="BJ215" s="13" t="s">
        <v>87</v>
      </c>
      <c r="BK215" s="153">
        <f t="shared" si="49"/>
        <v>0</v>
      </c>
      <c r="BL215" s="13" t="s">
        <v>259</v>
      </c>
      <c r="BM215" s="152" t="s">
        <v>5361</v>
      </c>
    </row>
    <row r="216" spans="2:65" s="1" customFormat="1" ht="24.15" customHeight="1">
      <c r="B216" s="139"/>
      <c r="C216" s="140" t="s">
        <v>885</v>
      </c>
      <c r="D216" s="140" t="s">
        <v>319</v>
      </c>
      <c r="E216" s="141" t="s">
        <v>3000</v>
      </c>
      <c r="F216" s="142" t="s">
        <v>3001</v>
      </c>
      <c r="G216" s="143" t="s">
        <v>375</v>
      </c>
      <c r="H216" s="144">
        <v>65.376999999999995</v>
      </c>
      <c r="I216" s="145"/>
      <c r="J216" s="146">
        <f t="shared" si="40"/>
        <v>0</v>
      </c>
      <c r="K216" s="147"/>
      <c r="L216" s="28"/>
      <c r="M216" s="148" t="s">
        <v>1</v>
      </c>
      <c r="N216" s="149" t="s">
        <v>41</v>
      </c>
      <c r="P216" s="150">
        <f t="shared" si="41"/>
        <v>0</v>
      </c>
      <c r="Q216" s="150">
        <v>4.0000000000000002E-4</v>
      </c>
      <c r="R216" s="150">
        <f t="shared" si="42"/>
        <v>2.6150799999999998E-2</v>
      </c>
      <c r="S216" s="150">
        <v>0</v>
      </c>
      <c r="T216" s="151">
        <f t="shared" si="43"/>
        <v>0</v>
      </c>
      <c r="AR216" s="152" t="s">
        <v>259</v>
      </c>
      <c r="AT216" s="152" t="s">
        <v>319</v>
      </c>
      <c r="AU216" s="152" t="s">
        <v>87</v>
      </c>
      <c r="AY216" s="13" t="s">
        <v>317</v>
      </c>
      <c r="BE216" s="153">
        <f t="shared" si="44"/>
        <v>0</v>
      </c>
      <c r="BF216" s="153">
        <f t="shared" si="45"/>
        <v>0</v>
      </c>
      <c r="BG216" s="153">
        <f t="shared" si="46"/>
        <v>0</v>
      </c>
      <c r="BH216" s="153">
        <f t="shared" si="47"/>
        <v>0</v>
      </c>
      <c r="BI216" s="153">
        <f t="shared" si="48"/>
        <v>0</v>
      </c>
      <c r="BJ216" s="13" t="s">
        <v>87</v>
      </c>
      <c r="BK216" s="153">
        <f t="shared" si="49"/>
        <v>0</v>
      </c>
      <c r="BL216" s="13" t="s">
        <v>259</v>
      </c>
      <c r="BM216" s="152" t="s">
        <v>5362</v>
      </c>
    </row>
    <row r="217" spans="2:65" s="1" customFormat="1" ht="24.15" customHeight="1">
      <c r="B217" s="139"/>
      <c r="C217" s="140" t="s">
        <v>891</v>
      </c>
      <c r="D217" s="140" t="s">
        <v>319</v>
      </c>
      <c r="E217" s="141" t="s">
        <v>4346</v>
      </c>
      <c r="F217" s="142" t="s">
        <v>4347</v>
      </c>
      <c r="G217" s="143" t="s">
        <v>375</v>
      </c>
      <c r="H217" s="144">
        <v>65.376999999999995</v>
      </c>
      <c r="I217" s="145"/>
      <c r="J217" s="146">
        <f t="shared" si="40"/>
        <v>0</v>
      </c>
      <c r="K217" s="147"/>
      <c r="L217" s="28"/>
      <c r="M217" s="148" t="s">
        <v>1</v>
      </c>
      <c r="N217" s="149" t="s">
        <v>41</v>
      </c>
      <c r="P217" s="150">
        <f t="shared" si="41"/>
        <v>0</v>
      </c>
      <c r="Q217" s="150">
        <v>5.3E-3</v>
      </c>
      <c r="R217" s="150">
        <f t="shared" si="42"/>
        <v>0.34649809999999998</v>
      </c>
      <c r="S217" s="150">
        <v>0</v>
      </c>
      <c r="T217" s="151">
        <f t="shared" si="43"/>
        <v>0</v>
      </c>
      <c r="AR217" s="152" t="s">
        <v>259</v>
      </c>
      <c r="AT217" s="152" t="s">
        <v>319</v>
      </c>
      <c r="AU217" s="152" t="s">
        <v>87</v>
      </c>
      <c r="AY217" s="13" t="s">
        <v>317</v>
      </c>
      <c r="BE217" s="153">
        <f t="shared" si="44"/>
        <v>0</v>
      </c>
      <c r="BF217" s="153">
        <f t="shared" si="45"/>
        <v>0</v>
      </c>
      <c r="BG217" s="153">
        <f t="shared" si="46"/>
        <v>0</v>
      </c>
      <c r="BH217" s="153">
        <f t="shared" si="47"/>
        <v>0</v>
      </c>
      <c r="BI217" s="153">
        <f t="shared" si="48"/>
        <v>0</v>
      </c>
      <c r="BJ217" s="13" t="s">
        <v>87</v>
      </c>
      <c r="BK217" s="153">
        <f t="shared" si="49"/>
        <v>0</v>
      </c>
      <c r="BL217" s="13" t="s">
        <v>259</v>
      </c>
      <c r="BM217" s="152" t="s">
        <v>5363</v>
      </c>
    </row>
    <row r="218" spans="2:65" s="1" customFormat="1" ht="33" customHeight="1">
      <c r="B218" s="139"/>
      <c r="C218" s="140" t="s">
        <v>1236</v>
      </c>
      <c r="D218" s="140" t="s">
        <v>319</v>
      </c>
      <c r="E218" s="141" t="s">
        <v>4355</v>
      </c>
      <c r="F218" s="142" t="s">
        <v>4356</v>
      </c>
      <c r="G218" s="143" t="s">
        <v>375</v>
      </c>
      <c r="H218" s="144">
        <v>13.847</v>
      </c>
      <c r="I218" s="145"/>
      <c r="J218" s="146">
        <f t="shared" si="40"/>
        <v>0</v>
      </c>
      <c r="K218" s="147"/>
      <c r="L218" s="28"/>
      <c r="M218" s="148" t="s">
        <v>1</v>
      </c>
      <c r="N218" s="149" t="s">
        <v>41</v>
      </c>
      <c r="P218" s="150">
        <f t="shared" si="41"/>
        <v>0</v>
      </c>
      <c r="Q218" s="150">
        <v>1.469E-2</v>
      </c>
      <c r="R218" s="150">
        <f t="shared" si="42"/>
        <v>0.20341243000000001</v>
      </c>
      <c r="S218" s="150">
        <v>0</v>
      </c>
      <c r="T218" s="151">
        <f t="shared" si="43"/>
        <v>0</v>
      </c>
      <c r="AR218" s="152" t="s">
        <v>259</v>
      </c>
      <c r="AT218" s="152" t="s">
        <v>319</v>
      </c>
      <c r="AU218" s="152" t="s">
        <v>87</v>
      </c>
      <c r="AY218" s="13" t="s">
        <v>317</v>
      </c>
      <c r="BE218" s="153">
        <f t="shared" si="44"/>
        <v>0</v>
      </c>
      <c r="BF218" s="153">
        <f t="shared" si="45"/>
        <v>0</v>
      </c>
      <c r="BG218" s="153">
        <f t="shared" si="46"/>
        <v>0</v>
      </c>
      <c r="BH218" s="153">
        <f t="shared" si="47"/>
        <v>0</v>
      </c>
      <c r="BI218" s="153">
        <f t="shared" si="48"/>
        <v>0</v>
      </c>
      <c r="BJ218" s="13" t="s">
        <v>87</v>
      </c>
      <c r="BK218" s="153">
        <f t="shared" si="49"/>
        <v>0</v>
      </c>
      <c r="BL218" s="13" t="s">
        <v>259</v>
      </c>
      <c r="BM218" s="152" t="s">
        <v>5364</v>
      </c>
    </row>
    <row r="219" spans="2:65" s="1" customFormat="1" ht="24.15" customHeight="1">
      <c r="B219" s="139"/>
      <c r="C219" s="140" t="s">
        <v>1240</v>
      </c>
      <c r="D219" s="140" t="s">
        <v>319</v>
      </c>
      <c r="E219" s="141" t="s">
        <v>4364</v>
      </c>
      <c r="F219" s="142" t="s">
        <v>4365</v>
      </c>
      <c r="G219" s="143" t="s">
        <v>375</v>
      </c>
      <c r="H219" s="144">
        <v>46.935000000000002</v>
      </c>
      <c r="I219" s="145"/>
      <c r="J219" s="146">
        <f t="shared" si="40"/>
        <v>0</v>
      </c>
      <c r="K219" s="147"/>
      <c r="L219" s="28"/>
      <c r="M219" s="148" t="s">
        <v>1</v>
      </c>
      <c r="N219" s="149" t="s">
        <v>41</v>
      </c>
      <c r="P219" s="150">
        <f t="shared" si="41"/>
        <v>0</v>
      </c>
      <c r="Q219" s="150">
        <v>3.3689999999999998E-2</v>
      </c>
      <c r="R219" s="150">
        <f t="shared" si="42"/>
        <v>1.58124015</v>
      </c>
      <c r="S219" s="150">
        <v>0</v>
      </c>
      <c r="T219" s="151">
        <f t="shared" si="43"/>
        <v>0</v>
      </c>
      <c r="AR219" s="152" t="s">
        <v>259</v>
      </c>
      <c r="AT219" s="152" t="s">
        <v>319</v>
      </c>
      <c r="AU219" s="152" t="s">
        <v>87</v>
      </c>
      <c r="AY219" s="13" t="s">
        <v>317</v>
      </c>
      <c r="BE219" s="153">
        <f t="shared" si="44"/>
        <v>0</v>
      </c>
      <c r="BF219" s="153">
        <f t="shared" si="45"/>
        <v>0</v>
      </c>
      <c r="BG219" s="153">
        <f t="shared" si="46"/>
        <v>0</v>
      </c>
      <c r="BH219" s="153">
        <f t="shared" si="47"/>
        <v>0</v>
      </c>
      <c r="BI219" s="153">
        <f t="shared" si="48"/>
        <v>0</v>
      </c>
      <c r="BJ219" s="13" t="s">
        <v>87</v>
      </c>
      <c r="BK219" s="153">
        <f t="shared" si="49"/>
        <v>0</v>
      </c>
      <c r="BL219" s="13" t="s">
        <v>259</v>
      </c>
      <c r="BM219" s="152" t="s">
        <v>5365</v>
      </c>
    </row>
    <row r="220" spans="2:65" s="1" customFormat="1" ht="24.15" customHeight="1">
      <c r="B220" s="139"/>
      <c r="C220" s="140" t="s">
        <v>1244</v>
      </c>
      <c r="D220" s="140" t="s">
        <v>319</v>
      </c>
      <c r="E220" s="141" t="s">
        <v>4367</v>
      </c>
      <c r="F220" s="142" t="s">
        <v>4368</v>
      </c>
      <c r="G220" s="143" t="s">
        <v>375</v>
      </c>
      <c r="H220" s="144">
        <v>4.5949999999999998</v>
      </c>
      <c r="I220" s="145"/>
      <c r="J220" s="146">
        <f t="shared" si="40"/>
        <v>0</v>
      </c>
      <c r="K220" s="147"/>
      <c r="L220" s="28"/>
      <c r="M220" s="148" t="s">
        <v>1</v>
      </c>
      <c r="N220" s="149" t="s">
        <v>41</v>
      </c>
      <c r="P220" s="150">
        <f t="shared" si="41"/>
        <v>0</v>
      </c>
      <c r="Q220" s="150">
        <v>1.8689999999999998E-2</v>
      </c>
      <c r="R220" s="150">
        <f t="shared" si="42"/>
        <v>8.5880549999999986E-2</v>
      </c>
      <c r="S220" s="150">
        <v>0</v>
      </c>
      <c r="T220" s="151">
        <f t="shared" si="43"/>
        <v>0</v>
      </c>
      <c r="AR220" s="152" t="s">
        <v>259</v>
      </c>
      <c r="AT220" s="152" t="s">
        <v>319</v>
      </c>
      <c r="AU220" s="152" t="s">
        <v>87</v>
      </c>
      <c r="AY220" s="13" t="s">
        <v>317</v>
      </c>
      <c r="BE220" s="153">
        <f t="shared" si="44"/>
        <v>0</v>
      </c>
      <c r="BF220" s="153">
        <f t="shared" si="45"/>
        <v>0</v>
      </c>
      <c r="BG220" s="153">
        <f t="shared" si="46"/>
        <v>0</v>
      </c>
      <c r="BH220" s="153">
        <f t="shared" si="47"/>
        <v>0</v>
      </c>
      <c r="BI220" s="153">
        <f t="shared" si="48"/>
        <v>0</v>
      </c>
      <c r="BJ220" s="13" t="s">
        <v>87</v>
      </c>
      <c r="BK220" s="153">
        <f t="shared" si="49"/>
        <v>0</v>
      </c>
      <c r="BL220" s="13" t="s">
        <v>259</v>
      </c>
      <c r="BM220" s="152" t="s">
        <v>5366</v>
      </c>
    </row>
    <row r="221" spans="2:65" s="1" customFormat="1" ht="16.5" customHeight="1">
      <c r="B221" s="139"/>
      <c r="C221" s="140" t="s">
        <v>453</v>
      </c>
      <c r="D221" s="140" t="s">
        <v>319</v>
      </c>
      <c r="E221" s="141" t="s">
        <v>4370</v>
      </c>
      <c r="F221" s="142" t="s">
        <v>4371</v>
      </c>
      <c r="G221" s="143" t="s">
        <v>4252</v>
      </c>
      <c r="H221" s="144">
        <v>1</v>
      </c>
      <c r="I221" s="145"/>
      <c r="J221" s="146">
        <f t="shared" si="40"/>
        <v>0</v>
      </c>
      <c r="K221" s="147"/>
      <c r="L221" s="28"/>
      <c r="M221" s="148" t="s">
        <v>1</v>
      </c>
      <c r="N221" s="149" t="s">
        <v>41</v>
      </c>
      <c r="P221" s="150">
        <f t="shared" si="41"/>
        <v>0</v>
      </c>
      <c r="Q221" s="150">
        <v>0</v>
      </c>
      <c r="R221" s="150">
        <f t="shared" si="42"/>
        <v>0</v>
      </c>
      <c r="S221" s="150">
        <v>0</v>
      </c>
      <c r="T221" s="151">
        <f t="shared" si="43"/>
        <v>0</v>
      </c>
      <c r="AR221" s="152" t="s">
        <v>259</v>
      </c>
      <c r="AT221" s="152" t="s">
        <v>319</v>
      </c>
      <c r="AU221" s="152" t="s">
        <v>87</v>
      </c>
      <c r="AY221" s="13" t="s">
        <v>317</v>
      </c>
      <c r="BE221" s="153">
        <f t="shared" si="44"/>
        <v>0</v>
      </c>
      <c r="BF221" s="153">
        <f t="shared" si="45"/>
        <v>0</v>
      </c>
      <c r="BG221" s="153">
        <f t="shared" si="46"/>
        <v>0</v>
      </c>
      <c r="BH221" s="153">
        <f t="shared" si="47"/>
        <v>0</v>
      </c>
      <c r="BI221" s="153">
        <f t="shared" si="48"/>
        <v>0</v>
      </c>
      <c r="BJ221" s="13" t="s">
        <v>87</v>
      </c>
      <c r="BK221" s="153">
        <f t="shared" si="49"/>
        <v>0</v>
      </c>
      <c r="BL221" s="13" t="s">
        <v>259</v>
      </c>
      <c r="BM221" s="152" t="s">
        <v>5367</v>
      </c>
    </row>
    <row r="222" spans="2:65" s="1" customFormat="1" ht="16.5" customHeight="1">
      <c r="B222" s="139"/>
      <c r="C222" s="140" t="s">
        <v>1251</v>
      </c>
      <c r="D222" s="140" t="s">
        <v>319</v>
      </c>
      <c r="E222" s="141" t="s">
        <v>4373</v>
      </c>
      <c r="F222" s="142" t="s">
        <v>4374</v>
      </c>
      <c r="G222" s="143" t="s">
        <v>1</v>
      </c>
      <c r="H222" s="144">
        <v>294.02</v>
      </c>
      <c r="I222" s="145"/>
      <c r="J222" s="146">
        <f t="shared" si="40"/>
        <v>0</v>
      </c>
      <c r="K222" s="147"/>
      <c r="L222" s="28"/>
      <c r="M222" s="148" t="s">
        <v>1</v>
      </c>
      <c r="N222" s="149" t="s">
        <v>41</v>
      </c>
      <c r="P222" s="150">
        <f t="shared" si="41"/>
        <v>0</v>
      </c>
      <c r="Q222" s="150">
        <v>0</v>
      </c>
      <c r="R222" s="150">
        <f t="shared" si="42"/>
        <v>0</v>
      </c>
      <c r="S222" s="150">
        <v>0</v>
      </c>
      <c r="T222" s="151">
        <f t="shared" si="43"/>
        <v>0</v>
      </c>
      <c r="AR222" s="152" t="s">
        <v>259</v>
      </c>
      <c r="AT222" s="152" t="s">
        <v>319</v>
      </c>
      <c r="AU222" s="152" t="s">
        <v>87</v>
      </c>
      <c r="AY222" s="13" t="s">
        <v>317</v>
      </c>
      <c r="BE222" s="153">
        <f t="shared" si="44"/>
        <v>0</v>
      </c>
      <c r="BF222" s="153">
        <f t="shared" si="45"/>
        <v>0</v>
      </c>
      <c r="BG222" s="153">
        <f t="shared" si="46"/>
        <v>0</v>
      </c>
      <c r="BH222" s="153">
        <f t="shared" si="47"/>
        <v>0</v>
      </c>
      <c r="BI222" s="153">
        <f t="shared" si="48"/>
        <v>0</v>
      </c>
      <c r="BJ222" s="13" t="s">
        <v>87</v>
      </c>
      <c r="BK222" s="153">
        <f t="shared" si="49"/>
        <v>0</v>
      </c>
      <c r="BL222" s="13" t="s">
        <v>259</v>
      </c>
      <c r="BM222" s="152" t="s">
        <v>5368</v>
      </c>
    </row>
    <row r="223" spans="2:65" s="1" customFormat="1" ht="24.15" customHeight="1">
      <c r="B223" s="139"/>
      <c r="C223" s="140" t="s">
        <v>1255</v>
      </c>
      <c r="D223" s="140" t="s">
        <v>319</v>
      </c>
      <c r="E223" s="141" t="s">
        <v>4376</v>
      </c>
      <c r="F223" s="142" t="s">
        <v>4377</v>
      </c>
      <c r="G223" s="143" t="s">
        <v>322</v>
      </c>
      <c r="H223" s="144">
        <v>7.1269999999999998</v>
      </c>
      <c r="I223" s="145"/>
      <c r="J223" s="146">
        <f t="shared" si="40"/>
        <v>0</v>
      </c>
      <c r="K223" s="147"/>
      <c r="L223" s="28"/>
      <c r="M223" s="148" t="s">
        <v>1</v>
      </c>
      <c r="N223" s="149" t="s">
        <v>41</v>
      </c>
      <c r="P223" s="150">
        <f t="shared" si="41"/>
        <v>0</v>
      </c>
      <c r="Q223" s="150">
        <v>2.2654899999999998</v>
      </c>
      <c r="R223" s="150">
        <f t="shared" si="42"/>
        <v>16.146147229999997</v>
      </c>
      <c r="S223" s="150">
        <v>0</v>
      </c>
      <c r="T223" s="151">
        <f t="shared" si="43"/>
        <v>0</v>
      </c>
      <c r="AR223" s="152" t="s">
        <v>259</v>
      </c>
      <c r="AT223" s="152" t="s">
        <v>319</v>
      </c>
      <c r="AU223" s="152" t="s">
        <v>87</v>
      </c>
      <c r="AY223" s="13" t="s">
        <v>317</v>
      </c>
      <c r="BE223" s="153">
        <f t="shared" si="44"/>
        <v>0</v>
      </c>
      <c r="BF223" s="153">
        <f t="shared" si="45"/>
        <v>0</v>
      </c>
      <c r="BG223" s="153">
        <f t="shared" si="46"/>
        <v>0</v>
      </c>
      <c r="BH223" s="153">
        <f t="shared" si="47"/>
        <v>0</v>
      </c>
      <c r="BI223" s="153">
        <f t="shared" si="48"/>
        <v>0</v>
      </c>
      <c r="BJ223" s="13" t="s">
        <v>87</v>
      </c>
      <c r="BK223" s="153">
        <f t="shared" si="49"/>
        <v>0</v>
      </c>
      <c r="BL223" s="13" t="s">
        <v>259</v>
      </c>
      <c r="BM223" s="152" t="s">
        <v>5369</v>
      </c>
    </row>
    <row r="224" spans="2:65" s="1" customFormat="1" ht="37.799999999999997" customHeight="1">
      <c r="B224" s="139"/>
      <c r="C224" s="140" t="s">
        <v>1259</v>
      </c>
      <c r="D224" s="140" t="s">
        <v>319</v>
      </c>
      <c r="E224" s="141" t="s">
        <v>4379</v>
      </c>
      <c r="F224" s="142" t="s">
        <v>4380</v>
      </c>
      <c r="G224" s="143" t="s">
        <v>322</v>
      </c>
      <c r="H224" s="144">
        <v>0.14000000000000001</v>
      </c>
      <c r="I224" s="145"/>
      <c r="J224" s="146">
        <f t="shared" si="40"/>
        <v>0</v>
      </c>
      <c r="K224" s="147"/>
      <c r="L224" s="28"/>
      <c r="M224" s="148" t="s">
        <v>1</v>
      </c>
      <c r="N224" s="149" t="s">
        <v>41</v>
      </c>
      <c r="P224" s="150">
        <f t="shared" si="41"/>
        <v>0</v>
      </c>
      <c r="Q224" s="150">
        <v>1.837</v>
      </c>
      <c r="R224" s="150">
        <f t="shared" si="42"/>
        <v>0.25718000000000002</v>
      </c>
      <c r="S224" s="150">
        <v>0</v>
      </c>
      <c r="T224" s="151">
        <f t="shared" si="43"/>
        <v>0</v>
      </c>
      <c r="AR224" s="152" t="s">
        <v>259</v>
      </c>
      <c r="AT224" s="152" t="s">
        <v>319</v>
      </c>
      <c r="AU224" s="152" t="s">
        <v>87</v>
      </c>
      <c r="AY224" s="13" t="s">
        <v>317</v>
      </c>
      <c r="BE224" s="153">
        <f t="shared" si="44"/>
        <v>0</v>
      </c>
      <c r="BF224" s="153">
        <f t="shared" si="45"/>
        <v>0</v>
      </c>
      <c r="BG224" s="153">
        <f t="shared" si="46"/>
        <v>0</v>
      </c>
      <c r="BH224" s="153">
        <f t="shared" si="47"/>
        <v>0</v>
      </c>
      <c r="BI224" s="153">
        <f t="shared" si="48"/>
        <v>0</v>
      </c>
      <c r="BJ224" s="13" t="s">
        <v>87</v>
      </c>
      <c r="BK224" s="153">
        <f t="shared" si="49"/>
        <v>0</v>
      </c>
      <c r="BL224" s="13" t="s">
        <v>259</v>
      </c>
      <c r="BM224" s="152" t="s">
        <v>5370</v>
      </c>
    </row>
    <row r="225" spans="2:65" s="1" customFormat="1" ht="16.5" customHeight="1">
      <c r="B225" s="139"/>
      <c r="C225" s="140" t="s">
        <v>1263</v>
      </c>
      <c r="D225" s="140" t="s">
        <v>319</v>
      </c>
      <c r="E225" s="141" t="s">
        <v>3027</v>
      </c>
      <c r="F225" s="142" t="s">
        <v>3028</v>
      </c>
      <c r="G225" s="143" t="s">
        <v>452</v>
      </c>
      <c r="H225" s="144">
        <v>152.75</v>
      </c>
      <c r="I225" s="145"/>
      <c r="J225" s="146">
        <f t="shared" si="40"/>
        <v>0</v>
      </c>
      <c r="K225" s="147"/>
      <c r="L225" s="28"/>
      <c r="M225" s="148" t="s">
        <v>1</v>
      </c>
      <c r="N225" s="149" t="s">
        <v>41</v>
      </c>
      <c r="P225" s="150">
        <f t="shared" si="41"/>
        <v>0</v>
      </c>
      <c r="Q225" s="150">
        <v>0</v>
      </c>
      <c r="R225" s="150">
        <f t="shared" si="42"/>
        <v>0</v>
      </c>
      <c r="S225" s="150">
        <v>0</v>
      </c>
      <c r="T225" s="151">
        <f t="shared" si="43"/>
        <v>0</v>
      </c>
      <c r="AR225" s="152" t="s">
        <v>259</v>
      </c>
      <c r="AT225" s="152" t="s">
        <v>319</v>
      </c>
      <c r="AU225" s="152" t="s">
        <v>87</v>
      </c>
      <c r="AY225" s="13" t="s">
        <v>317</v>
      </c>
      <c r="BE225" s="153">
        <f t="shared" si="44"/>
        <v>0</v>
      </c>
      <c r="BF225" s="153">
        <f t="shared" si="45"/>
        <v>0</v>
      </c>
      <c r="BG225" s="153">
        <f t="shared" si="46"/>
        <v>0</v>
      </c>
      <c r="BH225" s="153">
        <f t="shared" si="47"/>
        <v>0</v>
      </c>
      <c r="BI225" s="153">
        <f t="shared" si="48"/>
        <v>0</v>
      </c>
      <c r="BJ225" s="13" t="s">
        <v>87</v>
      </c>
      <c r="BK225" s="153">
        <f t="shared" si="49"/>
        <v>0</v>
      </c>
      <c r="BL225" s="13" t="s">
        <v>259</v>
      </c>
      <c r="BM225" s="152" t="s">
        <v>5371</v>
      </c>
    </row>
    <row r="226" spans="2:65" s="1" customFormat="1" ht="24.15" customHeight="1">
      <c r="B226" s="139"/>
      <c r="C226" s="154" t="s">
        <v>1265</v>
      </c>
      <c r="D226" s="154" t="s">
        <v>353</v>
      </c>
      <c r="E226" s="155" t="s">
        <v>4383</v>
      </c>
      <c r="F226" s="156" t="s">
        <v>4384</v>
      </c>
      <c r="G226" s="157" t="s">
        <v>4385</v>
      </c>
      <c r="H226" s="158">
        <v>3.0550000000000002</v>
      </c>
      <c r="I226" s="159"/>
      <c r="J226" s="160">
        <f t="shared" si="40"/>
        <v>0</v>
      </c>
      <c r="K226" s="161"/>
      <c r="L226" s="162"/>
      <c r="M226" s="163" t="s">
        <v>1</v>
      </c>
      <c r="N226" s="164" t="s">
        <v>41</v>
      </c>
      <c r="P226" s="150">
        <f t="shared" si="41"/>
        <v>0</v>
      </c>
      <c r="Q226" s="150">
        <v>0</v>
      </c>
      <c r="R226" s="150">
        <f t="shared" si="42"/>
        <v>0</v>
      </c>
      <c r="S226" s="150">
        <v>0</v>
      </c>
      <c r="T226" s="151">
        <f t="shared" si="43"/>
        <v>0</v>
      </c>
      <c r="AR226" s="152" t="s">
        <v>271</v>
      </c>
      <c r="AT226" s="152" t="s">
        <v>353</v>
      </c>
      <c r="AU226" s="152" t="s">
        <v>87</v>
      </c>
      <c r="AY226" s="13" t="s">
        <v>317</v>
      </c>
      <c r="BE226" s="153">
        <f t="shared" si="44"/>
        <v>0</v>
      </c>
      <c r="BF226" s="153">
        <f t="shared" si="45"/>
        <v>0</v>
      </c>
      <c r="BG226" s="153">
        <f t="shared" si="46"/>
        <v>0</v>
      </c>
      <c r="BH226" s="153">
        <f t="shared" si="47"/>
        <v>0</v>
      </c>
      <c r="BI226" s="153">
        <f t="shared" si="48"/>
        <v>0</v>
      </c>
      <c r="BJ226" s="13" t="s">
        <v>87</v>
      </c>
      <c r="BK226" s="153">
        <f t="shared" si="49"/>
        <v>0</v>
      </c>
      <c r="BL226" s="13" t="s">
        <v>259</v>
      </c>
      <c r="BM226" s="152" t="s">
        <v>5372</v>
      </c>
    </row>
    <row r="227" spans="2:65" s="1" customFormat="1" ht="76.8">
      <c r="B227" s="28"/>
      <c r="D227" s="170" t="s">
        <v>484</v>
      </c>
      <c r="F227" s="171" t="s">
        <v>4387</v>
      </c>
      <c r="I227" s="172"/>
      <c r="L227" s="28"/>
      <c r="M227" s="173"/>
      <c r="T227" s="55"/>
      <c r="AT227" s="13" t="s">
        <v>484</v>
      </c>
      <c r="AU227" s="13" t="s">
        <v>87</v>
      </c>
    </row>
    <row r="228" spans="2:65" s="1" customFormat="1" ht="24.15" customHeight="1">
      <c r="B228" s="139"/>
      <c r="C228" s="140" t="s">
        <v>1269</v>
      </c>
      <c r="D228" s="140" t="s">
        <v>319</v>
      </c>
      <c r="E228" s="141" t="s">
        <v>3033</v>
      </c>
      <c r="F228" s="142" t="s">
        <v>1726</v>
      </c>
      <c r="G228" s="143" t="s">
        <v>375</v>
      </c>
      <c r="H228" s="144">
        <v>95.025000000000006</v>
      </c>
      <c r="I228" s="145"/>
      <c r="J228" s="146">
        <f t="shared" ref="J228:J234" si="50">ROUND(I228*H228,2)</f>
        <v>0</v>
      </c>
      <c r="K228" s="147"/>
      <c r="L228" s="28"/>
      <c r="M228" s="148" t="s">
        <v>1</v>
      </c>
      <c r="N228" s="149" t="s">
        <v>41</v>
      </c>
      <c r="P228" s="150">
        <f t="shared" ref="P228:P234" si="51">O228*H228</f>
        <v>0</v>
      </c>
      <c r="Q228" s="150">
        <v>0</v>
      </c>
      <c r="R228" s="150">
        <f t="shared" ref="R228:R234" si="52">Q228*H228</f>
        <v>0</v>
      </c>
      <c r="S228" s="150">
        <v>0</v>
      </c>
      <c r="T228" s="151">
        <f t="shared" ref="T228:T234" si="53">S228*H228</f>
        <v>0</v>
      </c>
      <c r="AR228" s="152" t="s">
        <v>259</v>
      </c>
      <c r="AT228" s="152" t="s">
        <v>319</v>
      </c>
      <c r="AU228" s="152" t="s">
        <v>87</v>
      </c>
      <c r="AY228" s="13" t="s">
        <v>317</v>
      </c>
      <c r="BE228" s="153">
        <f t="shared" ref="BE228:BE234" si="54">IF(N228="základná",J228,0)</f>
        <v>0</v>
      </c>
      <c r="BF228" s="153">
        <f t="shared" ref="BF228:BF234" si="55">IF(N228="znížená",J228,0)</f>
        <v>0</v>
      </c>
      <c r="BG228" s="153">
        <f t="shared" ref="BG228:BG234" si="56">IF(N228="zákl. prenesená",J228,0)</f>
        <v>0</v>
      </c>
      <c r="BH228" s="153">
        <f t="shared" ref="BH228:BH234" si="57">IF(N228="zníž. prenesená",J228,0)</f>
        <v>0</v>
      </c>
      <c r="BI228" s="153">
        <f t="shared" ref="BI228:BI234" si="58">IF(N228="nulová",J228,0)</f>
        <v>0</v>
      </c>
      <c r="BJ228" s="13" t="s">
        <v>87</v>
      </c>
      <c r="BK228" s="153">
        <f t="shared" ref="BK228:BK234" si="59">ROUND(I228*H228,2)</f>
        <v>0</v>
      </c>
      <c r="BL228" s="13" t="s">
        <v>259</v>
      </c>
      <c r="BM228" s="152" t="s">
        <v>5373</v>
      </c>
    </row>
    <row r="229" spans="2:65" s="1" customFormat="1" ht="24.15" customHeight="1">
      <c r="B229" s="139"/>
      <c r="C229" s="154" t="s">
        <v>1274</v>
      </c>
      <c r="D229" s="154" t="s">
        <v>353</v>
      </c>
      <c r="E229" s="155" t="s">
        <v>1709</v>
      </c>
      <c r="F229" s="156" t="s">
        <v>1710</v>
      </c>
      <c r="G229" s="157" t="s">
        <v>1711</v>
      </c>
      <c r="H229" s="158">
        <v>19.574999999999999</v>
      </c>
      <c r="I229" s="159"/>
      <c r="J229" s="160">
        <f t="shared" si="50"/>
        <v>0</v>
      </c>
      <c r="K229" s="161"/>
      <c r="L229" s="162"/>
      <c r="M229" s="163" t="s">
        <v>1</v>
      </c>
      <c r="N229" s="164" t="s">
        <v>41</v>
      </c>
      <c r="P229" s="150">
        <f t="shared" si="51"/>
        <v>0</v>
      </c>
      <c r="Q229" s="150">
        <v>1E-3</v>
      </c>
      <c r="R229" s="150">
        <f t="shared" si="52"/>
        <v>1.9574999999999999E-2</v>
      </c>
      <c r="S229" s="150">
        <v>0</v>
      </c>
      <c r="T229" s="151">
        <f t="shared" si="53"/>
        <v>0</v>
      </c>
      <c r="AR229" s="152" t="s">
        <v>271</v>
      </c>
      <c r="AT229" s="152" t="s">
        <v>353</v>
      </c>
      <c r="AU229" s="152" t="s">
        <v>87</v>
      </c>
      <c r="AY229" s="13" t="s">
        <v>317</v>
      </c>
      <c r="BE229" s="153">
        <f t="shared" si="54"/>
        <v>0</v>
      </c>
      <c r="BF229" s="153">
        <f t="shared" si="55"/>
        <v>0</v>
      </c>
      <c r="BG229" s="153">
        <f t="shared" si="56"/>
        <v>0</v>
      </c>
      <c r="BH229" s="153">
        <f t="shared" si="57"/>
        <v>0</v>
      </c>
      <c r="BI229" s="153">
        <f t="shared" si="58"/>
        <v>0</v>
      </c>
      <c r="BJ229" s="13" t="s">
        <v>87</v>
      </c>
      <c r="BK229" s="153">
        <f t="shared" si="59"/>
        <v>0</v>
      </c>
      <c r="BL229" s="13" t="s">
        <v>259</v>
      </c>
      <c r="BM229" s="152" t="s">
        <v>5374</v>
      </c>
    </row>
    <row r="230" spans="2:65" s="1" customFormat="1" ht="24.15" customHeight="1">
      <c r="B230" s="139"/>
      <c r="C230" s="140" t="s">
        <v>1278</v>
      </c>
      <c r="D230" s="140" t="s">
        <v>319</v>
      </c>
      <c r="E230" s="141" t="s">
        <v>4390</v>
      </c>
      <c r="F230" s="142" t="s">
        <v>4391</v>
      </c>
      <c r="G230" s="143" t="s">
        <v>375</v>
      </c>
      <c r="H230" s="144">
        <v>95.025000000000006</v>
      </c>
      <c r="I230" s="145"/>
      <c r="J230" s="146">
        <f t="shared" si="50"/>
        <v>0</v>
      </c>
      <c r="K230" s="147"/>
      <c r="L230" s="28"/>
      <c r="M230" s="148" t="s">
        <v>1</v>
      </c>
      <c r="N230" s="149" t="s">
        <v>41</v>
      </c>
      <c r="P230" s="150">
        <f t="shared" si="51"/>
        <v>0</v>
      </c>
      <c r="Q230" s="150">
        <v>4.8999999999999998E-3</v>
      </c>
      <c r="R230" s="150">
        <f t="shared" si="52"/>
        <v>0.46562249999999999</v>
      </c>
      <c r="S230" s="150">
        <v>0</v>
      </c>
      <c r="T230" s="151">
        <f t="shared" si="53"/>
        <v>0</v>
      </c>
      <c r="AR230" s="152" t="s">
        <v>259</v>
      </c>
      <c r="AT230" s="152" t="s">
        <v>319</v>
      </c>
      <c r="AU230" s="152" t="s">
        <v>87</v>
      </c>
      <c r="AY230" s="13" t="s">
        <v>317</v>
      </c>
      <c r="BE230" s="153">
        <f t="shared" si="54"/>
        <v>0</v>
      </c>
      <c r="BF230" s="153">
        <f t="shared" si="55"/>
        <v>0</v>
      </c>
      <c r="BG230" s="153">
        <f t="shared" si="56"/>
        <v>0</v>
      </c>
      <c r="BH230" s="153">
        <f t="shared" si="57"/>
        <v>0</v>
      </c>
      <c r="BI230" s="153">
        <f t="shared" si="58"/>
        <v>0</v>
      </c>
      <c r="BJ230" s="13" t="s">
        <v>87</v>
      </c>
      <c r="BK230" s="153">
        <f t="shared" si="59"/>
        <v>0</v>
      </c>
      <c r="BL230" s="13" t="s">
        <v>259</v>
      </c>
      <c r="BM230" s="152" t="s">
        <v>5375</v>
      </c>
    </row>
    <row r="231" spans="2:65" s="1" customFormat="1" ht="24.15" customHeight="1">
      <c r="B231" s="139"/>
      <c r="C231" s="140" t="s">
        <v>1282</v>
      </c>
      <c r="D231" s="140" t="s">
        <v>319</v>
      </c>
      <c r="E231" s="141" t="s">
        <v>5376</v>
      </c>
      <c r="F231" s="142" t="s">
        <v>5377</v>
      </c>
      <c r="G231" s="143" t="s">
        <v>433</v>
      </c>
      <c r="H231" s="144">
        <v>14</v>
      </c>
      <c r="I231" s="145"/>
      <c r="J231" s="146">
        <f t="shared" si="50"/>
        <v>0</v>
      </c>
      <c r="K231" s="147"/>
      <c r="L231" s="28"/>
      <c r="M231" s="148" t="s">
        <v>1</v>
      </c>
      <c r="N231" s="149" t="s">
        <v>41</v>
      </c>
      <c r="P231" s="150">
        <f t="shared" si="51"/>
        <v>0</v>
      </c>
      <c r="Q231" s="150">
        <v>3.9640000000000002E-2</v>
      </c>
      <c r="R231" s="150">
        <f t="shared" si="52"/>
        <v>0.55496000000000001</v>
      </c>
      <c r="S231" s="150">
        <v>0</v>
      </c>
      <c r="T231" s="151">
        <f t="shared" si="53"/>
        <v>0</v>
      </c>
      <c r="AR231" s="152" t="s">
        <v>372</v>
      </c>
      <c r="AT231" s="152" t="s">
        <v>319</v>
      </c>
      <c r="AU231" s="152" t="s">
        <v>87</v>
      </c>
      <c r="AY231" s="13" t="s">
        <v>317</v>
      </c>
      <c r="BE231" s="153">
        <f t="shared" si="54"/>
        <v>0</v>
      </c>
      <c r="BF231" s="153">
        <f t="shared" si="55"/>
        <v>0</v>
      </c>
      <c r="BG231" s="153">
        <f t="shared" si="56"/>
        <v>0</v>
      </c>
      <c r="BH231" s="153">
        <f t="shared" si="57"/>
        <v>0</v>
      </c>
      <c r="BI231" s="153">
        <f t="shared" si="58"/>
        <v>0</v>
      </c>
      <c r="BJ231" s="13" t="s">
        <v>87</v>
      </c>
      <c r="BK231" s="153">
        <f t="shared" si="59"/>
        <v>0</v>
      </c>
      <c r="BL231" s="13" t="s">
        <v>372</v>
      </c>
      <c r="BM231" s="152" t="s">
        <v>5378</v>
      </c>
    </row>
    <row r="232" spans="2:65" s="1" customFormat="1" ht="21.75" customHeight="1">
      <c r="B232" s="139"/>
      <c r="C232" s="154" t="s">
        <v>1286</v>
      </c>
      <c r="D232" s="154" t="s">
        <v>353</v>
      </c>
      <c r="E232" s="155" t="s">
        <v>5379</v>
      </c>
      <c r="F232" s="156" t="s">
        <v>5380</v>
      </c>
      <c r="G232" s="157" t="s">
        <v>433</v>
      </c>
      <c r="H232" s="158">
        <v>1</v>
      </c>
      <c r="I232" s="159"/>
      <c r="J232" s="160">
        <f t="shared" si="50"/>
        <v>0</v>
      </c>
      <c r="K232" s="161"/>
      <c r="L232" s="162"/>
      <c r="M232" s="163" t="s">
        <v>1</v>
      </c>
      <c r="N232" s="164" t="s">
        <v>41</v>
      </c>
      <c r="P232" s="150">
        <f t="shared" si="51"/>
        <v>0</v>
      </c>
      <c r="Q232" s="150">
        <v>1.0500000000000001E-2</v>
      </c>
      <c r="R232" s="150">
        <f t="shared" si="52"/>
        <v>1.0500000000000001E-2</v>
      </c>
      <c r="S232" s="150">
        <v>0</v>
      </c>
      <c r="T232" s="151">
        <f t="shared" si="53"/>
        <v>0</v>
      </c>
      <c r="AR232" s="152" t="s">
        <v>529</v>
      </c>
      <c r="AT232" s="152" t="s">
        <v>353</v>
      </c>
      <c r="AU232" s="152" t="s">
        <v>87</v>
      </c>
      <c r="AY232" s="13" t="s">
        <v>317</v>
      </c>
      <c r="BE232" s="153">
        <f t="shared" si="54"/>
        <v>0</v>
      </c>
      <c r="BF232" s="153">
        <f t="shared" si="55"/>
        <v>0</v>
      </c>
      <c r="BG232" s="153">
        <f t="shared" si="56"/>
        <v>0</v>
      </c>
      <c r="BH232" s="153">
        <f t="shared" si="57"/>
        <v>0</v>
      </c>
      <c r="BI232" s="153">
        <f t="shared" si="58"/>
        <v>0</v>
      </c>
      <c r="BJ232" s="13" t="s">
        <v>87</v>
      </c>
      <c r="BK232" s="153">
        <f t="shared" si="59"/>
        <v>0</v>
      </c>
      <c r="BL232" s="13" t="s">
        <v>372</v>
      </c>
      <c r="BM232" s="152" t="s">
        <v>5381</v>
      </c>
    </row>
    <row r="233" spans="2:65" s="1" customFormat="1" ht="21.75" customHeight="1">
      <c r="B233" s="139"/>
      <c r="C233" s="154" t="s">
        <v>1290</v>
      </c>
      <c r="D233" s="154" t="s">
        <v>353</v>
      </c>
      <c r="E233" s="155" t="s">
        <v>3054</v>
      </c>
      <c r="F233" s="156" t="s">
        <v>5382</v>
      </c>
      <c r="G233" s="157" t="s">
        <v>433</v>
      </c>
      <c r="H233" s="158">
        <v>12</v>
      </c>
      <c r="I233" s="159"/>
      <c r="J233" s="160">
        <f t="shared" si="50"/>
        <v>0</v>
      </c>
      <c r="K233" s="161"/>
      <c r="L233" s="162"/>
      <c r="M233" s="163" t="s">
        <v>1</v>
      </c>
      <c r="N233" s="164" t="s">
        <v>41</v>
      </c>
      <c r="P233" s="150">
        <f t="shared" si="51"/>
        <v>0</v>
      </c>
      <c r="Q233" s="150">
        <v>1.0800000000000001E-2</v>
      </c>
      <c r="R233" s="150">
        <f t="shared" si="52"/>
        <v>0.12959999999999999</v>
      </c>
      <c r="S233" s="150">
        <v>0</v>
      </c>
      <c r="T233" s="151">
        <f t="shared" si="53"/>
        <v>0</v>
      </c>
      <c r="AR233" s="152" t="s">
        <v>529</v>
      </c>
      <c r="AT233" s="152" t="s">
        <v>353</v>
      </c>
      <c r="AU233" s="152" t="s">
        <v>87</v>
      </c>
      <c r="AY233" s="13" t="s">
        <v>317</v>
      </c>
      <c r="BE233" s="153">
        <f t="shared" si="54"/>
        <v>0</v>
      </c>
      <c r="BF233" s="153">
        <f t="shared" si="55"/>
        <v>0</v>
      </c>
      <c r="BG233" s="153">
        <f t="shared" si="56"/>
        <v>0</v>
      </c>
      <c r="BH233" s="153">
        <f t="shared" si="57"/>
        <v>0</v>
      </c>
      <c r="BI233" s="153">
        <f t="shared" si="58"/>
        <v>0</v>
      </c>
      <c r="BJ233" s="13" t="s">
        <v>87</v>
      </c>
      <c r="BK233" s="153">
        <f t="shared" si="59"/>
        <v>0</v>
      </c>
      <c r="BL233" s="13" t="s">
        <v>372</v>
      </c>
      <c r="BM233" s="152" t="s">
        <v>5383</v>
      </c>
    </row>
    <row r="234" spans="2:65" s="1" customFormat="1" ht="21.75" customHeight="1">
      <c r="B234" s="139"/>
      <c r="C234" s="154" t="s">
        <v>1294</v>
      </c>
      <c r="D234" s="154" t="s">
        <v>353</v>
      </c>
      <c r="E234" s="155" t="s">
        <v>5384</v>
      </c>
      <c r="F234" s="156" t="s">
        <v>5385</v>
      </c>
      <c r="G234" s="157" t="s">
        <v>433</v>
      </c>
      <c r="H234" s="158">
        <v>1</v>
      </c>
      <c r="I234" s="159"/>
      <c r="J234" s="160">
        <f t="shared" si="50"/>
        <v>0</v>
      </c>
      <c r="K234" s="161"/>
      <c r="L234" s="162"/>
      <c r="M234" s="163" t="s">
        <v>1</v>
      </c>
      <c r="N234" s="164" t="s">
        <v>41</v>
      </c>
      <c r="P234" s="150">
        <f t="shared" si="51"/>
        <v>0</v>
      </c>
      <c r="Q234" s="150">
        <v>1.1299999999999999E-2</v>
      </c>
      <c r="R234" s="150">
        <f t="shared" si="52"/>
        <v>1.1299999999999999E-2</v>
      </c>
      <c r="S234" s="150">
        <v>0</v>
      </c>
      <c r="T234" s="151">
        <f t="shared" si="53"/>
        <v>0</v>
      </c>
      <c r="AR234" s="152" t="s">
        <v>529</v>
      </c>
      <c r="AT234" s="152" t="s">
        <v>353</v>
      </c>
      <c r="AU234" s="152" t="s">
        <v>87</v>
      </c>
      <c r="AY234" s="13" t="s">
        <v>317</v>
      </c>
      <c r="BE234" s="153">
        <f t="shared" si="54"/>
        <v>0</v>
      </c>
      <c r="BF234" s="153">
        <f t="shared" si="55"/>
        <v>0</v>
      </c>
      <c r="BG234" s="153">
        <f t="shared" si="56"/>
        <v>0</v>
      </c>
      <c r="BH234" s="153">
        <f t="shared" si="57"/>
        <v>0</v>
      </c>
      <c r="BI234" s="153">
        <f t="shared" si="58"/>
        <v>0</v>
      </c>
      <c r="BJ234" s="13" t="s">
        <v>87</v>
      </c>
      <c r="BK234" s="153">
        <f t="shared" si="59"/>
        <v>0</v>
      </c>
      <c r="BL234" s="13" t="s">
        <v>372</v>
      </c>
      <c r="BM234" s="152" t="s">
        <v>5386</v>
      </c>
    </row>
    <row r="235" spans="2:65" s="11" customFormat="1" ht="22.8" customHeight="1">
      <c r="B235" s="127"/>
      <c r="D235" s="128" t="s">
        <v>74</v>
      </c>
      <c r="E235" s="137" t="s">
        <v>274</v>
      </c>
      <c r="F235" s="137" t="s">
        <v>2736</v>
      </c>
      <c r="I235" s="130"/>
      <c r="J235" s="138">
        <f>BK235</f>
        <v>0</v>
      </c>
      <c r="L235" s="127"/>
      <c r="M235" s="132"/>
      <c r="P235" s="133">
        <f>SUM(P236:P246)</f>
        <v>0</v>
      </c>
      <c r="R235" s="133">
        <f>SUM(R236:R246)</f>
        <v>14.348222247199999</v>
      </c>
      <c r="T235" s="134">
        <f>SUM(T236:T246)</f>
        <v>0</v>
      </c>
      <c r="AR235" s="128" t="s">
        <v>82</v>
      </c>
      <c r="AT235" s="135" t="s">
        <v>74</v>
      </c>
      <c r="AU235" s="135" t="s">
        <v>82</v>
      </c>
      <c r="AY235" s="128" t="s">
        <v>317</v>
      </c>
      <c r="BK235" s="136">
        <f>SUM(BK236:BK246)</f>
        <v>0</v>
      </c>
    </row>
    <row r="236" spans="2:65" s="1" customFormat="1" ht="37.799999999999997" customHeight="1">
      <c r="B236" s="139"/>
      <c r="C236" s="140" t="s">
        <v>1298</v>
      </c>
      <c r="D236" s="140" t="s">
        <v>319</v>
      </c>
      <c r="E236" s="141" t="s">
        <v>4393</v>
      </c>
      <c r="F236" s="142" t="s">
        <v>4394</v>
      </c>
      <c r="G236" s="143" t="s">
        <v>452</v>
      </c>
      <c r="H236" s="144">
        <v>9</v>
      </c>
      <c r="I236" s="145"/>
      <c r="J236" s="146">
        <f t="shared" ref="J236:J246" si="60">ROUND(I236*H236,2)</f>
        <v>0</v>
      </c>
      <c r="K236" s="147"/>
      <c r="L236" s="28"/>
      <c r="M236" s="148" t="s">
        <v>1</v>
      </c>
      <c r="N236" s="149" t="s">
        <v>41</v>
      </c>
      <c r="P236" s="150">
        <f t="shared" ref="P236:P246" si="61">O236*H236</f>
        <v>0</v>
      </c>
      <c r="Q236" s="150">
        <v>9.8530000000000006E-2</v>
      </c>
      <c r="R236" s="150">
        <f t="shared" ref="R236:R246" si="62">Q236*H236</f>
        <v>0.88677000000000006</v>
      </c>
      <c r="S236" s="150">
        <v>0</v>
      </c>
      <c r="T236" s="151">
        <f t="shared" ref="T236:T246" si="63">S236*H236</f>
        <v>0</v>
      </c>
      <c r="AR236" s="152" t="s">
        <v>259</v>
      </c>
      <c r="AT236" s="152" t="s">
        <v>319</v>
      </c>
      <c r="AU236" s="152" t="s">
        <v>87</v>
      </c>
      <c r="AY236" s="13" t="s">
        <v>317</v>
      </c>
      <c r="BE236" s="153">
        <f t="shared" ref="BE236:BE246" si="64">IF(N236="základná",J236,0)</f>
        <v>0</v>
      </c>
      <c r="BF236" s="153">
        <f t="shared" ref="BF236:BF246" si="65">IF(N236="znížená",J236,0)</f>
        <v>0</v>
      </c>
      <c r="BG236" s="153">
        <f t="shared" ref="BG236:BG246" si="66">IF(N236="zákl. prenesená",J236,0)</f>
        <v>0</v>
      </c>
      <c r="BH236" s="153">
        <f t="shared" ref="BH236:BH246" si="67">IF(N236="zníž. prenesená",J236,0)</f>
        <v>0</v>
      </c>
      <c r="BI236" s="153">
        <f t="shared" ref="BI236:BI246" si="68">IF(N236="nulová",J236,0)</f>
        <v>0</v>
      </c>
      <c r="BJ236" s="13" t="s">
        <v>87</v>
      </c>
      <c r="BK236" s="153">
        <f t="shared" ref="BK236:BK246" si="69">ROUND(I236*H236,2)</f>
        <v>0</v>
      </c>
      <c r="BL236" s="13" t="s">
        <v>259</v>
      </c>
      <c r="BM236" s="152" t="s">
        <v>5387</v>
      </c>
    </row>
    <row r="237" spans="2:65" s="1" customFormat="1" ht="21.75" customHeight="1">
      <c r="B237" s="139"/>
      <c r="C237" s="154" t="s">
        <v>1303</v>
      </c>
      <c r="D237" s="154" t="s">
        <v>353</v>
      </c>
      <c r="E237" s="155" t="s">
        <v>3813</v>
      </c>
      <c r="F237" s="156" t="s">
        <v>3814</v>
      </c>
      <c r="G237" s="157" t="s">
        <v>433</v>
      </c>
      <c r="H237" s="158">
        <v>9.09</v>
      </c>
      <c r="I237" s="159"/>
      <c r="J237" s="160">
        <f t="shared" si="60"/>
        <v>0</v>
      </c>
      <c r="K237" s="161"/>
      <c r="L237" s="162"/>
      <c r="M237" s="163" t="s">
        <v>1</v>
      </c>
      <c r="N237" s="164" t="s">
        <v>41</v>
      </c>
      <c r="P237" s="150">
        <f t="shared" si="61"/>
        <v>0</v>
      </c>
      <c r="Q237" s="150">
        <v>2.35E-2</v>
      </c>
      <c r="R237" s="150">
        <f t="shared" si="62"/>
        <v>0.213615</v>
      </c>
      <c r="S237" s="150">
        <v>0</v>
      </c>
      <c r="T237" s="151">
        <f t="shared" si="63"/>
        <v>0</v>
      </c>
      <c r="AR237" s="152" t="s">
        <v>271</v>
      </c>
      <c r="AT237" s="152" t="s">
        <v>353</v>
      </c>
      <c r="AU237" s="152" t="s">
        <v>87</v>
      </c>
      <c r="AY237" s="13" t="s">
        <v>317</v>
      </c>
      <c r="BE237" s="153">
        <f t="shared" si="64"/>
        <v>0</v>
      </c>
      <c r="BF237" s="153">
        <f t="shared" si="65"/>
        <v>0</v>
      </c>
      <c r="BG237" s="153">
        <f t="shared" si="66"/>
        <v>0</v>
      </c>
      <c r="BH237" s="153">
        <f t="shared" si="67"/>
        <v>0</v>
      </c>
      <c r="BI237" s="153">
        <f t="shared" si="68"/>
        <v>0</v>
      </c>
      <c r="BJ237" s="13" t="s">
        <v>87</v>
      </c>
      <c r="BK237" s="153">
        <f t="shared" si="69"/>
        <v>0</v>
      </c>
      <c r="BL237" s="13" t="s">
        <v>259</v>
      </c>
      <c r="BM237" s="152" t="s">
        <v>5388</v>
      </c>
    </row>
    <row r="238" spans="2:65" s="1" customFormat="1" ht="33" customHeight="1">
      <c r="B238" s="139"/>
      <c r="C238" s="140" t="s">
        <v>1307</v>
      </c>
      <c r="D238" s="140" t="s">
        <v>319</v>
      </c>
      <c r="E238" s="141" t="s">
        <v>4397</v>
      </c>
      <c r="F238" s="142" t="s">
        <v>4398</v>
      </c>
      <c r="G238" s="143" t="s">
        <v>322</v>
      </c>
      <c r="H238" s="144">
        <v>0.18</v>
      </c>
      <c r="I238" s="145"/>
      <c r="J238" s="146">
        <f t="shared" si="60"/>
        <v>0</v>
      </c>
      <c r="K238" s="147"/>
      <c r="L238" s="28"/>
      <c r="M238" s="148" t="s">
        <v>1</v>
      </c>
      <c r="N238" s="149" t="s">
        <v>41</v>
      </c>
      <c r="P238" s="150">
        <f t="shared" si="61"/>
        <v>0</v>
      </c>
      <c r="Q238" s="150">
        <v>2.2151299999999998</v>
      </c>
      <c r="R238" s="150">
        <f t="shared" si="62"/>
        <v>0.39872339999999995</v>
      </c>
      <c r="S238" s="150">
        <v>0</v>
      </c>
      <c r="T238" s="151">
        <f t="shared" si="63"/>
        <v>0</v>
      </c>
      <c r="AR238" s="152" t="s">
        <v>259</v>
      </c>
      <c r="AT238" s="152" t="s">
        <v>319</v>
      </c>
      <c r="AU238" s="152" t="s">
        <v>87</v>
      </c>
      <c r="AY238" s="13" t="s">
        <v>317</v>
      </c>
      <c r="BE238" s="153">
        <f t="shared" si="64"/>
        <v>0</v>
      </c>
      <c r="BF238" s="153">
        <f t="shared" si="65"/>
        <v>0</v>
      </c>
      <c r="BG238" s="153">
        <f t="shared" si="66"/>
        <v>0</v>
      </c>
      <c r="BH238" s="153">
        <f t="shared" si="67"/>
        <v>0</v>
      </c>
      <c r="BI238" s="153">
        <f t="shared" si="68"/>
        <v>0</v>
      </c>
      <c r="BJ238" s="13" t="s">
        <v>87</v>
      </c>
      <c r="BK238" s="153">
        <f t="shared" si="69"/>
        <v>0</v>
      </c>
      <c r="BL238" s="13" t="s">
        <v>259</v>
      </c>
      <c r="BM238" s="152" t="s">
        <v>5389</v>
      </c>
    </row>
    <row r="239" spans="2:65" s="1" customFormat="1" ht="33" customHeight="1">
      <c r="B239" s="139"/>
      <c r="C239" s="140" t="s">
        <v>1312</v>
      </c>
      <c r="D239" s="140" t="s">
        <v>319</v>
      </c>
      <c r="E239" s="141" t="s">
        <v>1245</v>
      </c>
      <c r="F239" s="142" t="s">
        <v>4424</v>
      </c>
      <c r="G239" s="143" t="s">
        <v>375</v>
      </c>
      <c r="H239" s="144">
        <v>157.76</v>
      </c>
      <c r="I239" s="145"/>
      <c r="J239" s="146">
        <f t="shared" si="60"/>
        <v>0</v>
      </c>
      <c r="K239" s="147"/>
      <c r="L239" s="28"/>
      <c r="M239" s="148" t="s">
        <v>1</v>
      </c>
      <c r="N239" s="149" t="s">
        <v>41</v>
      </c>
      <c r="P239" s="150">
        <f t="shared" si="61"/>
        <v>0</v>
      </c>
      <c r="Q239" s="150">
        <v>2.5710469999999999E-2</v>
      </c>
      <c r="R239" s="150">
        <f t="shared" si="62"/>
        <v>4.0560837471999998</v>
      </c>
      <c r="S239" s="150">
        <v>0</v>
      </c>
      <c r="T239" s="151">
        <f t="shared" si="63"/>
        <v>0</v>
      </c>
      <c r="AR239" s="152" t="s">
        <v>259</v>
      </c>
      <c r="AT239" s="152" t="s">
        <v>319</v>
      </c>
      <c r="AU239" s="152" t="s">
        <v>87</v>
      </c>
      <c r="AY239" s="13" t="s">
        <v>317</v>
      </c>
      <c r="BE239" s="153">
        <f t="shared" si="64"/>
        <v>0</v>
      </c>
      <c r="BF239" s="153">
        <f t="shared" si="65"/>
        <v>0</v>
      </c>
      <c r="BG239" s="153">
        <f t="shared" si="66"/>
        <v>0</v>
      </c>
      <c r="BH239" s="153">
        <f t="shared" si="67"/>
        <v>0</v>
      </c>
      <c r="BI239" s="153">
        <f t="shared" si="68"/>
        <v>0</v>
      </c>
      <c r="BJ239" s="13" t="s">
        <v>87</v>
      </c>
      <c r="BK239" s="153">
        <f t="shared" si="69"/>
        <v>0</v>
      </c>
      <c r="BL239" s="13" t="s">
        <v>259</v>
      </c>
      <c r="BM239" s="152" t="s">
        <v>5390</v>
      </c>
    </row>
    <row r="240" spans="2:65" s="1" customFormat="1" ht="44.25" customHeight="1">
      <c r="B240" s="139"/>
      <c r="C240" s="140" t="s">
        <v>1316</v>
      </c>
      <c r="D240" s="140" t="s">
        <v>319</v>
      </c>
      <c r="E240" s="141" t="s">
        <v>1248</v>
      </c>
      <c r="F240" s="142" t="s">
        <v>4426</v>
      </c>
      <c r="G240" s="143" t="s">
        <v>375</v>
      </c>
      <c r="H240" s="144">
        <v>315.52</v>
      </c>
      <c r="I240" s="145"/>
      <c r="J240" s="146">
        <f t="shared" si="60"/>
        <v>0</v>
      </c>
      <c r="K240" s="147"/>
      <c r="L240" s="28"/>
      <c r="M240" s="148" t="s">
        <v>1</v>
      </c>
      <c r="N240" s="149" t="s">
        <v>41</v>
      </c>
      <c r="P240" s="150">
        <f t="shared" si="61"/>
        <v>0</v>
      </c>
      <c r="Q240" s="150">
        <v>0</v>
      </c>
      <c r="R240" s="150">
        <f t="shared" si="62"/>
        <v>0</v>
      </c>
      <c r="S240" s="150">
        <v>0</v>
      </c>
      <c r="T240" s="151">
        <f t="shared" si="63"/>
        <v>0</v>
      </c>
      <c r="AR240" s="152" t="s">
        <v>259</v>
      </c>
      <c r="AT240" s="152" t="s">
        <v>319</v>
      </c>
      <c r="AU240" s="152" t="s">
        <v>87</v>
      </c>
      <c r="AY240" s="13" t="s">
        <v>317</v>
      </c>
      <c r="BE240" s="153">
        <f t="shared" si="64"/>
        <v>0</v>
      </c>
      <c r="BF240" s="153">
        <f t="shared" si="65"/>
        <v>0</v>
      </c>
      <c r="BG240" s="153">
        <f t="shared" si="66"/>
        <v>0</v>
      </c>
      <c r="BH240" s="153">
        <f t="shared" si="67"/>
        <v>0</v>
      </c>
      <c r="BI240" s="153">
        <f t="shared" si="68"/>
        <v>0</v>
      </c>
      <c r="BJ240" s="13" t="s">
        <v>87</v>
      </c>
      <c r="BK240" s="153">
        <f t="shared" si="69"/>
        <v>0</v>
      </c>
      <c r="BL240" s="13" t="s">
        <v>259</v>
      </c>
      <c r="BM240" s="152" t="s">
        <v>5391</v>
      </c>
    </row>
    <row r="241" spans="2:65" s="1" customFormat="1" ht="33" customHeight="1">
      <c r="B241" s="139"/>
      <c r="C241" s="140" t="s">
        <v>1320</v>
      </c>
      <c r="D241" s="140" t="s">
        <v>319</v>
      </c>
      <c r="E241" s="141" t="s">
        <v>1252</v>
      </c>
      <c r="F241" s="142" t="s">
        <v>4428</v>
      </c>
      <c r="G241" s="143" t="s">
        <v>375</v>
      </c>
      <c r="H241" s="144">
        <v>157.76</v>
      </c>
      <c r="I241" s="145"/>
      <c r="J241" s="146">
        <f t="shared" si="60"/>
        <v>0</v>
      </c>
      <c r="K241" s="147"/>
      <c r="L241" s="28"/>
      <c r="M241" s="148" t="s">
        <v>1</v>
      </c>
      <c r="N241" s="149" t="s">
        <v>41</v>
      </c>
      <c r="P241" s="150">
        <f t="shared" si="61"/>
        <v>0</v>
      </c>
      <c r="Q241" s="150">
        <v>2.571E-2</v>
      </c>
      <c r="R241" s="150">
        <f t="shared" si="62"/>
        <v>4.0560095999999994</v>
      </c>
      <c r="S241" s="150">
        <v>0</v>
      </c>
      <c r="T241" s="151">
        <f t="shared" si="63"/>
        <v>0</v>
      </c>
      <c r="AR241" s="152" t="s">
        <v>259</v>
      </c>
      <c r="AT241" s="152" t="s">
        <v>319</v>
      </c>
      <c r="AU241" s="152" t="s">
        <v>87</v>
      </c>
      <c r="AY241" s="13" t="s">
        <v>317</v>
      </c>
      <c r="BE241" s="153">
        <f t="shared" si="64"/>
        <v>0</v>
      </c>
      <c r="BF241" s="153">
        <f t="shared" si="65"/>
        <v>0</v>
      </c>
      <c r="BG241" s="153">
        <f t="shared" si="66"/>
        <v>0</v>
      </c>
      <c r="BH241" s="153">
        <f t="shared" si="67"/>
        <v>0</v>
      </c>
      <c r="BI241" s="153">
        <f t="shared" si="68"/>
        <v>0</v>
      </c>
      <c r="BJ241" s="13" t="s">
        <v>87</v>
      </c>
      <c r="BK241" s="153">
        <f t="shared" si="69"/>
        <v>0</v>
      </c>
      <c r="BL241" s="13" t="s">
        <v>259</v>
      </c>
      <c r="BM241" s="152" t="s">
        <v>5392</v>
      </c>
    </row>
    <row r="242" spans="2:65" s="1" customFormat="1" ht="24.15" customHeight="1">
      <c r="B242" s="139"/>
      <c r="C242" s="140" t="s">
        <v>1324</v>
      </c>
      <c r="D242" s="140" t="s">
        <v>319</v>
      </c>
      <c r="E242" s="141" t="s">
        <v>1744</v>
      </c>
      <c r="F242" s="142" t="s">
        <v>3079</v>
      </c>
      <c r="G242" s="143" t="s">
        <v>375</v>
      </c>
      <c r="H242" s="144">
        <v>112</v>
      </c>
      <c r="I242" s="145"/>
      <c r="J242" s="146">
        <f t="shared" si="60"/>
        <v>0</v>
      </c>
      <c r="K242" s="147"/>
      <c r="L242" s="28"/>
      <c r="M242" s="148" t="s">
        <v>1</v>
      </c>
      <c r="N242" s="149" t="s">
        <v>41</v>
      </c>
      <c r="P242" s="150">
        <f t="shared" si="61"/>
        <v>0</v>
      </c>
      <c r="Q242" s="150">
        <v>4.2198630000000001E-2</v>
      </c>
      <c r="R242" s="150">
        <f t="shared" si="62"/>
        <v>4.7262465599999999</v>
      </c>
      <c r="S242" s="150">
        <v>0</v>
      </c>
      <c r="T242" s="151">
        <f t="shared" si="63"/>
        <v>0</v>
      </c>
      <c r="AR242" s="152" t="s">
        <v>259</v>
      </c>
      <c r="AT242" s="152" t="s">
        <v>319</v>
      </c>
      <c r="AU242" s="152" t="s">
        <v>87</v>
      </c>
      <c r="AY242" s="13" t="s">
        <v>317</v>
      </c>
      <c r="BE242" s="153">
        <f t="shared" si="64"/>
        <v>0</v>
      </c>
      <c r="BF242" s="153">
        <f t="shared" si="65"/>
        <v>0</v>
      </c>
      <c r="BG242" s="153">
        <f t="shared" si="66"/>
        <v>0</v>
      </c>
      <c r="BH242" s="153">
        <f t="shared" si="67"/>
        <v>0</v>
      </c>
      <c r="BI242" s="153">
        <f t="shared" si="68"/>
        <v>0</v>
      </c>
      <c r="BJ242" s="13" t="s">
        <v>87</v>
      </c>
      <c r="BK242" s="153">
        <f t="shared" si="69"/>
        <v>0</v>
      </c>
      <c r="BL242" s="13" t="s">
        <v>259</v>
      </c>
      <c r="BM242" s="152" t="s">
        <v>5393</v>
      </c>
    </row>
    <row r="243" spans="2:65" s="1" customFormat="1" ht="16.5" customHeight="1">
      <c r="B243" s="139"/>
      <c r="C243" s="140" t="s">
        <v>1328</v>
      </c>
      <c r="D243" s="140" t="s">
        <v>319</v>
      </c>
      <c r="E243" s="141" t="s">
        <v>772</v>
      </c>
      <c r="F243" s="142" t="s">
        <v>4431</v>
      </c>
      <c r="G243" s="143" t="s">
        <v>375</v>
      </c>
      <c r="H243" s="144">
        <v>90.5</v>
      </c>
      <c r="I243" s="145"/>
      <c r="J243" s="146">
        <f t="shared" si="60"/>
        <v>0</v>
      </c>
      <c r="K243" s="147"/>
      <c r="L243" s="28"/>
      <c r="M243" s="148" t="s">
        <v>1</v>
      </c>
      <c r="N243" s="149" t="s">
        <v>41</v>
      </c>
      <c r="P243" s="150">
        <f t="shared" si="61"/>
        <v>0</v>
      </c>
      <c r="Q243" s="150">
        <v>4.8999999999999998E-5</v>
      </c>
      <c r="R243" s="150">
        <f t="shared" si="62"/>
        <v>4.4345000000000001E-3</v>
      </c>
      <c r="S243" s="150">
        <v>0</v>
      </c>
      <c r="T243" s="151">
        <f t="shared" si="63"/>
        <v>0</v>
      </c>
      <c r="AR243" s="152" t="s">
        <v>259</v>
      </c>
      <c r="AT243" s="152" t="s">
        <v>319</v>
      </c>
      <c r="AU243" s="152" t="s">
        <v>87</v>
      </c>
      <c r="AY243" s="13" t="s">
        <v>317</v>
      </c>
      <c r="BE243" s="153">
        <f t="shared" si="64"/>
        <v>0</v>
      </c>
      <c r="BF243" s="153">
        <f t="shared" si="65"/>
        <v>0</v>
      </c>
      <c r="BG243" s="153">
        <f t="shared" si="66"/>
        <v>0</v>
      </c>
      <c r="BH243" s="153">
        <f t="shared" si="67"/>
        <v>0</v>
      </c>
      <c r="BI243" s="153">
        <f t="shared" si="68"/>
        <v>0</v>
      </c>
      <c r="BJ243" s="13" t="s">
        <v>87</v>
      </c>
      <c r="BK243" s="153">
        <f t="shared" si="69"/>
        <v>0</v>
      </c>
      <c r="BL243" s="13" t="s">
        <v>259</v>
      </c>
      <c r="BM243" s="152" t="s">
        <v>5394</v>
      </c>
    </row>
    <row r="244" spans="2:65" s="1" customFormat="1" ht="16.5" customHeight="1">
      <c r="B244" s="139"/>
      <c r="C244" s="140" t="s">
        <v>1330</v>
      </c>
      <c r="D244" s="140" t="s">
        <v>319</v>
      </c>
      <c r="E244" s="141" t="s">
        <v>4433</v>
      </c>
      <c r="F244" s="142" t="s">
        <v>4434</v>
      </c>
      <c r="G244" s="143" t="s">
        <v>452</v>
      </c>
      <c r="H244" s="144">
        <v>11.3</v>
      </c>
      <c r="I244" s="145"/>
      <c r="J244" s="146">
        <f t="shared" si="60"/>
        <v>0</v>
      </c>
      <c r="K244" s="147"/>
      <c r="L244" s="28"/>
      <c r="M244" s="148" t="s">
        <v>1</v>
      </c>
      <c r="N244" s="149" t="s">
        <v>41</v>
      </c>
      <c r="P244" s="150">
        <f t="shared" si="61"/>
        <v>0</v>
      </c>
      <c r="Q244" s="150">
        <v>4.0000000000000002E-4</v>
      </c>
      <c r="R244" s="150">
        <f t="shared" si="62"/>
        <v>4.5200000000000006E-3</v>
      </c>
      <c r="S244" s="150">
        <v>0</v>
      </c>
      <c r="T244" s="151">
        <f t="shared" si="63"/>
        <v>0</v>
      </c>
      <c r="AR244" s="152" t="s">
        <v>259</v>
      </c>
      <c r="AT244" s="152" t="s">
        <v>319</v>
      </c>
      <c r="AU244" s="152" t="s">
        <v>87</v>
      </c>
      <c r="AY244" s="13" t="s">
        <v>317</v>
      </c>
      <c r="BE244" s="153">
        <f t="shared" si="64"/>
        <v>0</v>
      </c>
      <c r="BF244" s="153">
        <f t="shared" si="65"/>
        <v>0</v>
      </c>
      <c r="BG244" s="153">
        <f t="shared" si="66"/>
        <v>0</v>
      </c>
      <c r="BH244" s="153">
        <f t="shared" si="67"/>
        <v>0</v>
      </c>
      <c r="BI244" s="153">
        <f t="shared" si="68"/>
        <v>0</v>
      </c>
      <c r="BJ244" s="13" t="s">
        <v>87</v>
      </c>
      <c r="BK244" s="153">
        <f t="shared" si="69"/>
        <v>0</v>
      </c>
      <c r="BL244" s="13" t="s">
        <v>259</v>
      </c>
      <c r="BM244" s="152" t="s">
        <v>5395</v>
      </c>
    </row>
    <row r="245" spans="2:65" s="1" customFormat="1" ht="24.15" customHeight="1">
      <c r="B245" s="139"/>
      <c r="C245" s="140" t="s">
        <v>1334</v>
      </c>
      <c r="D245" s="140" t="s">
        <v>319</v>
      </c>
      <c r="E245" s="141" t="s">
        <v>4436</v>
      </c>
      <c r="F245" s="142" t="s">
        <v>4437</v>
      </c>
      <c r="G245" s="143" t="s">
        <v>452</v>
      </c>
      <c r="H245" s="144">
        <v>5.04</v>
      </c>
      <c r="I245" s="145"/>
      <c r="J245" s="146">
        <f t="shared" si="60"/>
        <v>0</v>
      </c>
      <c r="K245" s="147"/>
      <c r="L245" s="28"/>
      <c r="M245" s="148" t="s">
        <v>1</v>
      </c>
      <c r="N245" s="149" t="s">
        <v>41</v>
      </c>
      <c r="P245" s="150">
        <f t="shared" si="61"/>
        <v>0</v>
      </c>
      <c r="Q245" s="150">
        <v>1.2999999999999999E-4</v>
      </c>
      <c r="R245" s="150">
        <f t="shared" si="62"/>
        <v>6.5519999999999999E-4</v>
      </c>
      <c r="S245" s="150">
        <v>0</v>
      </c>
      <c r="T245" s="151">
        <f t="shared" si="63"/>
        <v>0</v>
      </c>
      <c r="AR245" s="152" t="s">
        <v>259</v>
      </c>
      <c r="AT245" s="152" t="s">
        <v>319</v>
      </c>
      <c r="AU245" s="152" t="s">
        <v>87</v>
      </c>
      <c r="AY245" s="13" t="s">
        <v>317</v>
      </c>
      <c r="BE245" s="153">
        <f t="shared" si="64"/>
        <v>0</v>
      </c>
      <c r="BF245" s="153">
        <f t="shared" si="65"/>
        <v>0</v>
      </c>
      <c r="BG245" s="153">
        <f t="shared" si="66"/>
        <v>0</v>
      </c>
      <c r="BH245" s="153">
        <f t="shared" si="67"/>
        <v>0</v>
      </c>
      <c r="BI245" s="153">
        <f t="shared" si="68"/>
        <v>0</v>
      </c>
      <c r="BJ245" s="13" t="s">
        <v>87</v>
      </c>
      <c r="BK245" s="153">
        <f t="shared" si="69"/>
        <v>0</v>
      </c>
      <c r="BL245" s="13" t="s">
        <v>259</v>
      </c>
      <c r="BM245" s="152" t="s">
        <v>5396</v>
      </c>
    </row>
    <row r="246" spans="2:65" s="1" customFormat="1" ht="16.5" customHeight="1">
      <c r="B246" s="139"/>
      <c r="C246" s="140" t="s">
        <v>1336</v>
      </c>
      <c r="D246" s="140" t="s">
        <v>319</v>
      </c>
      <c r="E246" s="141" t="s">
        <v>4439</v>
      </c>
      <c r="F246" s="142" t="s">
        <v>4440</v>
      </c>
      <c r="G246" s="143" t="s">
        <v>452</v>
      </c>
      <c r="H246" s="144">
        <v>5.04</v>
      </c>
      <c r="I246" s="145"/>
      <c r="J246" s="146">
        <f t="shared" si="60"/>
        <v>0</v>
      </c>
      <c r="K246" s="147"/>
      <c r="L246" s="28"/>
      <c r="M246" s="148" t="s">
        <v>1</v>
      </c>
      <c r="N246" s="149" t="s">
        <v>41</v>
      </c>
      <c r="P246" s="150">
        <f t="shared" si="61"/>
        <v>0</v>
      </c>
      <c r="Q246" s="150">
        <v>2.31E-4</v>
      </c>
      <c r="R246" s="150">
        <f t="shared" si="62"/>
        <v>1.16424E-3</v>
      </c>
      <c r="S246" s="150">
        <v>0</v>
      </c>
      <c r="T246" s="151">
        <f t="shared" si="63"/>
        <v>0</v>
      </c>
      <c r="AR246" s="152" t="s">
        <v>259</v>
      </c>
      <c r="AT246" s="152" t="s">
        <v>319</v>
      </c>
      <c r="AU246" s="152" t="s">
        <v>87</v>
      </c>
      <c r="AY246" s="13" t="s">
        <v>317</v>
      </c>
      <c r="BE246" s="153">
        <f t="shared" si="64"/>
        <v>0</v>
      </c>
      <c r="BF246" s="153">
        <f t="shared" si="65"/>
        <v>0</v>
      </c>
      <c r="BG246" s="153">
        <f t="shared" si="66"/>
        <v>0</v>
      </c>
      <c r="BH246" s="153">
        <f t="shared" si="67"/>
        <v>0</v>
      </c>
      <c r="BI246" s="153">
        <f t="shared" si="68"/>
        <v>0</v>
      </c>
      <c r="BJ246" s="13" t="s">
        <v>87</v>
      </c>
      <c r="BK246" s="153">
        <f t="shared" si="69"/>
        <v>0</v>
      </c>
      <c r="BL246" s="13" t="s">
        <v>259</v>
      </c>
      <c r="BM246" s="152" t="s">
        <v>5397</v>
      </c>
    </row>
    <row r="247" spans="2:65" s="11" customFormat="1" ht="22.8" customHeight="1">
      <c r="B247" s="127"/>
      <c r="D247" s="128" t="s">
        <v>74</v>
      </c>
      <c r="E247" s="137" t="s">
        <v>589</v>
      </c>
      <c r="F247" s="137" t="s">
        <v>2741</v>
      </c>
      <c r="I247" s="130"/>
      <c r="J247" s="138">
        <f>BK247</f>
        <v>0</v>
      </c>
      <c r="L247" s="127"/>
      <c r="M247" s="132"/>
      <c r="P247" s="133">
        <f>P248</f>
        <v>0</v>
      </c>
      <c r="R247" s="133">
        <f>R248</f>
        <v>0</v>
      </c>
      <c r="T247" s="134">
        <f>T248</f>
        <v>0</v>
      </c>
      <c r="AR247" s="128" t="s">
        <v>82</v>
      </c>
      <c r="AT247" s="135" t="s">
        <v>74</v>
      </c>
      <c r="AU247" s="135" t="s">
        <v>82</v>
      </c>
      <c r="AY247" s="128" t="s">
        <v>317</v>
      </c>
      <c r="BK247" s="136">
        <f>BK248</f>
        <v>0</v>
      </c>
    </row>
    <row r="248" spans="2:65" s="1" customFormat="1" ht="24.15" customHeight="1">
      <c r="B248" s="139"/>
      <c r="C248" s="140" t="s">
        <v>1340</v>
      </c>
      <c r="D248" s="140" t="s">
        <v>319</v>
      </c>
      <c r="E248" s="141" t="s">
        <v>4445</v>
      </c>
      <c r="F248" s="142" t="s">
        <v>4446</v>
      </c>
      <c r="G248" s="143" t="s">
        <v>356</v>
      </c>
      <c r="H248" s="144">
        <v>756.92200000000003</v>
      </c>
      <c r="I248" s="145"/>
      <c r="J248" s="146">
        <f>ROUND(I248*H248,2)</f>
        <v>0</v>
      </c>
      <c r="K248" s="147"/>
      <c r="L248" s="28"/>
      <c r="M248" s="148" t="s">
        <v>1</v>
      </c>
      <c r="N248" s="149" t="s">
        <v>41</v>
      </c>
      <c r="P248" s="150">
        <f>O248*H248</f>
        <v>0</v>
      </c>
      <c r="Q248" s="150">
        <v>0</v>
      </c>
      <c r="R248" s="150">
        <f>Q248*H248</f>
        <v>0</v>
      </c>
      <c r="S248" s="150">
        <v>0</v>
      </c>
      <c r="T248" s="151">
        <f>S248*H248</f>
        <v>0</v>
      </c>
      <c r="AR248" s="152" t="s">
        <v>259</v>
      </c>
      <c r="AT248" s="152" t="s">
        <v>319</v>
      </c>
      <c r="AU248" s="152" t="s">
        <v>87</v>
      </c>
      <c r="AY248" s="13" t="s">
        <v>317</v>
      </c>
      <c r="BE248" s="153">
        <f>IF(N248="základná",J248,0)</f>
        <v>0</v>
      </c>
      <c r="BF248" s="153">
        <f>IF(N248="znížená",J248,0)</f>
        <v>0</v>
      </c>
      <c r="BG248" s="153">
        <f>IF(N248="zákl. prenesená",J248,0)</f>
        <v>0</v>
      </c>
      <c r="BH248" s="153">
        <f>IF(N248="zníž. prenesená",J248,0)</f>
        <v>0</v>
      </c>
      <c r="BI248" s="153">
        <f>IF(N248="nulová",J248,0)</f>
        <v>0</v>
      </c>
      <c r="BJ248" s="13" t="s">
        <v>87</v>
      </c>
      <c r="BK248" s="153">
        <f>ROUND(I248*H248,2)</f>
        <v>0</v>
      </c>
      <c r="BL248" s="13" t="s">
        <v>259</v>
      </c>
      <c r="BM248" s="152" t="s">
        <v>5398</v>
      </c>
    </row>
    <row r="249" spans="2:65" s="11" customFormat="1" ht="25.95" customHeight="1">
      <c r="B249" s="127"/>
      <c r="D249" s="128" t="s">
        <v>74</v>
      </c>
      <c r="E249" s="129" t="s">
        <v>2372</v>
      </c>
      <c r="F249" s="129" t="s">
        <v>2373</v>
      </c>
      <c r="I249" s="130"/>
      <c r="J249" s="131">
        <f>BK249</f>
        <v>0</v>
      </c>
      <c r="L249" s="127"/>
      <c r="M249" s="132"/>
      <c r="P249" s="133">
        <f>P250+P274+P304+P323+P327+P337+P341+P348+P351+P363+P369+P375+P379+P383+P390</f>
        <v>0</v>
      </c>
      <c r="R249" s="133">
        <f>R250+R274+R304+R323+R327+R337+R341+R348+R351+R363+R369+R375+R379+R383+R390</f>
        <v>21.426234047179996</v>
      </c>
      <c r="T249" s="134">
        <f>T250+T274+T304+T323+T327+T337+T341+T348+T351+T363+T369+T375+T379+T383+T390</f>
        <v>0</v>
      </c>
      <c r="AR249" s="128" t="s">
        <v>87</v>
      </c>
      <c r="AT249" s="135" t="s">
        <v>74</v>
      </c>
      <c r="AU249" s="135" t="s">
        <v>75</v>
      </c>
      <c r="AY249" s="128" t="s">
        <v>317</v>
      </c>
      <c r="BK249" s="136">
        <f>BK250+BK274+BK304+BK323+BK327+BK337+BK341+BK348+BK351+BK363+BK369+BK375+BK379+BK383+BK390</f>
        <v>0</v>
      </c>
    </row>
    <row r="250" spans="2:65" s="11" customFormat="1" ht="22.8" customHeight="1">
      <c r="B250" s="127"/>
      <c r="D250" s="128" t="s">
        <v>74</v>
      </c>
      <c r="E250" s="137" t="s">
        <v>603</v>
      </c>
      <c r="F250" s="137" t="s">
        <v>2805</v>
      </c>
      <c r="I250" s="130"/>
      <c r="J250" s="138">
        <f>BK250</f>
        <v>0</v>
      </c>
      <c r="L250" s="127"/>
      <c r="M250" s="132"/>
      <c r="P250" s="133">
        <f>SUM(P251:P273)</f>
        <v>0</v>
      </c>
      <c r="R250" s="133">
        <f>SUM(R251:R273)</f>
        <v>3.23932486</v>
      </c>
      <c r="T250" s="134">
        <f>SUM(T251:T273)</f>
        <v>0</v>
      </c>
      <c r="AR250" s="128" t="s">
        <v>87</v>
      </c>
      <c r="AT250" s="135" t="s">
        <v>74</v>
      </c>
      <c r="AU250" s="135" t="s">
        <v>82</v>
      </c>
      <c r="AY250" s="128" t="s">
        <v>317</v>
      </c>
      <c r="BK250" s="136">
        <f>SUM(BK251:BK273)</f>
        <v>0</v>
      </c>
    </row>
    <row r="251" spans="2:65" s="1" customFormat="1" ht="24.15" customHeight="1">
      <c r="B251" s="139"/>
      <c r="C251" s="140" t="s">
        <v>1344</v>
      </c>
      <c r="D251" s="140" t="s">
        <v>319</v>
      </c>
      <c r="E251" s="141" t="s">
        <v>3101</v>
      </c>
      <c r="F251" s="142" t="s">
        <v>3102</v>
      </c>
      <c r="G251" s="143" t="s">
        <v>375</v>
      </c>
      <c r="H251" s="144">
        <v>150.715</v>
      </c>
      <c r="I251" s="145"/>
      <c r="J251" s="146">
        <f t="shared" ref="J251:J273" si="70">ROUND(I251*H251,2)</f>
        <v>0</v>
      </c>
      <c r="K251" s="147"/>
      <c r="L251" s="28"/>
      <c r="M251" s="148" t="s">
        <v>1</v>
      </c>
      <c r="N251" s="149" t="s">
        <v>41</v>
      </c>
      <c r="P251" s="150">
        <f t="shared" ref="P251:P273" si="71">O251*H251</f>
        <v>0</v>
      </c>
      <c r="Q251" s="150">
        <v>0</v>
      </c>
      <c r="R251" s="150">
        <f t="shared" ref="R251:R273" si="72">Q251*H251</f>
        <v>0</v>
      </c>
      <c r="S251" s="150">
        <v>0</v>
      </c>
      <c r="T251" s="151">
        <f t="shared" ref="T251:T273" si="73">S251*H251</f>
        <v>0</v>
      </c>
      <c r="AR251" s="152" t="s">
        <v>372</v>
      </c>
      <c r="AT251" s="152" t="s">
        <v>319</v>
      </c>
      <c r="AU251" s="152" t="s">
        <v>87</v>
      </c>
      <c r="AY251" s="13" t="s">
        <v>317</v>
      </c>
      <c r="BE251" s="153">
        <f t="shared" ref="BE251:BE273" si="74">IF(N251="základná",J251,0)</f>
        <v>0</v>
      </c>
      <c r="BF251" s="153">
        <f t="shared" ref="BF251:BF273" si="75">IF(N251="znížená",J251,0)</f>
        <v>0</v>
      </c>
      <c r="BG251" s="153">
        <f t="shared" ref="BG251:BG273" si="76">IF(N251="zákl. prenesená",J251,0)</f>
        <v>0</v>
      </c>
      <c r="BH251" s="153">
        <f t="shared" ref="BH251:BH273" si="77">IF(N251="zníž. prenesená",J251,0)</f>
        <v>0</v>
      </c>
      <c r="BI251" s="153">
        <f t="shared" ref="BI251:BI273" si="78">IF(N251="nulová",J251,0)</f>
        <v>0</v>
      </c>
      <c r="BJ251" s="13" t="s">
        <v>87</v>
      </c>
      <c r="BK251" s="153">
        <f t="shared" ref="BK251:BK273" si="79">ROUND(I251*H251,2)</f>
        <v>0</v>
      </c>
      <c r="BL251" s="13" t="s">
        <v>372</v>
      </c>
      <c r="BM251" s="152" t="s">
        <v>5399</v>
      </c>
    </row>
    <row r="252" spans="2:65" s="1" customFormat="1" ht="16.5" customHeight="1">
      <c r="B252" s="139"/>
      <c r="C252" s="154" t="s">
        <v>1347</v>
      </c>
      <c r="D252" s="154" t="s">
        <v>353</v>
      </c>
      <c r="E252" s="155" t="s">
        <v>3098</v>
      </c>
      <c r="F252" s="156" t="s">
        <v>3099</v>
      </c>
      <c r="G252" s="157" t="s">
        <v>356</v>
      </c>
      <c r="H252" s="158">
        <v>5.2999999999999999E-2</v>
      </c>
      <c r="I252" s="159"/>
      <c r="J252" s="160">
        <f t="shared" si="70"/>
        <v>0</v>
      </c>
      <c r="K252" s="161"/>
      <c r="L252" s="162"/>
      <c r="M252" s="163" t="s">
        <v>1</v>
      </c>
      <c r="N252" s="164" t="s">
        <v>41</v>
      </c>
      <c r="P252" s="150">
        <f t="shared" si="71"/>
        <v>0</v>
      </c>
      <c r="Q252" s="150">
        <v>1</v>
      </c>
      <c r="R252" s="150">
        <f t="shared" si="72"/>
        <v>5.2999999999999999E-2</v>
      </c>
      <c r="S252" s="150">
        <v>0</v>
      </c>
      <c r="T252" s="151">
        <f t="shared" si="73"/>
        <v>0</v>
      </c>
      <c r="AR252" s="152" t="s">
        <v>529</v>
      </c>
      <c r="AT252" s="152" t="s">
        <v>353</v>
      </c>
      <c r="AU252" s="152" t="s">
        <v>87</v>
      </c>
      <c r="AY252" s="13" t="s">
        <v>317</v>
      </c>
      <c r="BE252" s="153">
        <f t="shared" si="74"/>
        <v>0</v>
      </c>
      <c r="BF252" s="153">
        <f t="shared" si="75"/>
        <v>0</v>
      </c>
      <c r="BG252" s="153">
        <f t="shared" si="76"/>
        <v>0</v>
      </c>
      <c r="BH252" s="153">
        <f t="shared" si="77"/>
        <v>0</v>
      </c>
      <c r="BI252" s="153">
        <f t="shared" si="78"/>
        <v>0</v>
      </c>
      <c r="BJ252" s="13" t="s">
        <v>87</v>
      </c>
      <c r="BK252" s="153">
        <f t="shared" si="79"/>
        <v>0</v>
      </c>
      <c r="BL252" s="13" t="s">
        <v>372</v>
      </c>
      <c r="BM252" s="152" t="s">
        <v>5400</v>
      </c>
    </row>
    <row r="253" spans="2:65" s="1" customFormat="1" ht="37.799999999999997" customHeight="1">
      <c r="B253" s="139"/>
      <c r="C253" s="140" t="s">
        <v>1349</v>
      </c>
      <c r="D253" s="140" t="s">
        <v>319</v>
      </c>
      <c r="E253" s="141" t="s">
        <v>5401</v>
      </c>
      <c r="F253" s="142" t="s">
        <v>1758</v>
      </c>
      <c r="G253" s="143" t="s">
        <v>375</v>
      </c>
      <c r="H253" s="144">
        <v>90.09</v>
      </c>
      <c r="I253" s="145"/>
      <c r="J253" s="146">
        <f t="shared" si="70"/>
        <v>0</v>
      </c>
      <c r="K253" s="147"/>
      <c r="L253" s="28"/>
      <c r="M253" s="148" t="s">
        <v>1</v>
      </c>
      <c r="N253" s="149" t="s">
        <v>41</v>
      </c>
      <c r="P253" s="150">
        <f t="shared" si="71"/>
        <v>0</v>
      </c>
      <c r="Q253" s="150">
        <v>3.5000000000000001E-3</v>
      </c>
      <c r="R253" s="150">
        <f t="shared" si="72"/>
        <v>0.31531500000000001</v>
      </c>
      <c r="S253" s="150">
        <v>0</v>
      </c>
      <c r="T253" s="151">
        <f t="shared" si="73"/>
        <v>0</v>
      </c>
      <c r="AR253" s="152" t="s">
        <v>372</v>
      </c>
      <c r="AT253" s="152" t="s">
        <v>319</v>
      </c>
      <c r="AU253" s="152" t="s">
        <v>87</v>
      </c>
      <c r="AY253" s="13" t="s">
        <v>317</v>
      </c>
      <c r="BE253" s="153">
        <f t="shared" si="74"/>
        <v>0</v>
      </c>
      <c r="BF253" s="153">
        <f t="shared" si="75"/>
        <v>0</v>
      </c>
      <c r="BG253" s="153">
        <f t="shared" si="76"/>
        <v>0</v>
      </c>
      <c r="BH253" s="153">
        <f t="shared" si="77"/>
        <v>0</v>
      </c>
      <c r="BI253" s="153">
        <f t="shared" si="78"/>
        <v>0</v>
      </c>
      <c r="BJ253" s="13" t="s">
        <v>87</v>
      </c>
      <c r="BK253" s="153">
        <f t="shared" si="79"/>
        <v>0</v>
      </c>
      <c r="BL253" s="13" t="s">
        <v>372</v>
      </c>
      <c r="BM253" s="152" t="s">
        <v>5402</v>
      </c>
    </row>
    <row r="254" spans="2:65" s="1" customFormat="1" ht="37.799999999999997" customHeight="1">
      <c r="B254" s="139"/>
      <c r="C254" s="140" t="s">
        <v>1353</v>
      </c>
      <c r="D254" s="140" t="s">
        <v>319</v>
      </c>
      <c r="E254" s="141" t="s">
        <v>5403</v>
      </c>
      <c r="F254" s="142" t="s">
        <v>5404</v>
      </c>
      <c r="G254" s="143" t="s">
        <v>375</v>
      </c>
      <c r="H254" s="144">
        <v>37.905000000000001</v>
      </c>
      <c r="I254" s="145"/>
      <c r="J254" s="146">
        <f t="shared" si="70"/>
        <v>0</v>
      </c>
      <c r="K254" s="147"/>
      <c r="L254" s="28"/>
      <c r="M254" s="148" t="s">
        <v>1</v>
      </c>
      <c r="N254" s="149" t="s">
        <v>41</v>
      </c>
      <c r="P254" s="150">
        <f t="shared" si="71"/>
        <v>0</v>
      </c>
      <c r="Q254" s="150">
        <v>3.5000000000000001E-3</v>
      </c>
      <c r="R254" s="150">
        <f t="shared" si="72"/>
        <v>0.13266749999999999</v>
      </c>
      <c r="S254" s="150">
        <v>0</v>
      </c>
      <c r="T254" s="151">
        <f t="shared" si="73"/>
        <v>0</v>
      </c>
      <c r="AR254" s="152" t="s">
        <v>372</v>
      </c>
      <c r="AT254" s="152" t="s">
        <v>319</v>
      </c>
      <c r="AU254" s="152" t="s">
        <v>87</v>
      </c>
      <c r="AY254" s="13" t="s">
        <v>317</v>
      </c>
      <c r="BE254" s="153">
        <f t="shared" si="74"/>
        <v>0</v>
      </c>
      <c r="BF254" s="153">
        <f t="shared" si="75"/>
        <v>0</v>
      </c>
      <c r="BG254" s="153">
        <f t="shared" si="76"/>
        <v>0</v>
      </c>
      <c r="BH254" s="153">
        <f t="shared" si="77"/>
        <v>0</v>
      </c>
      <c r="BI254" s="153">
        <f t="shared" si="78"/>
        <v>0</v>
      </c>
      <c r="BJ254" s="13" t="s">
        <v>87</v>
      </c>
      <c r="BK254" s="153">
        <f t="shared" si="79"/>
        <v>0</v>
      </c>
      <c r="BL254" s="13" t="s">
        <v>372</v>
      </c>
      <c r="BM254" s="152" t="s">
        <v>5405</v>
      </c>
    </row>
    <row r="255" spans="2:65" s="1" customFormat="1" ht="24.15" customHeight="1">
      <c r="B255" s="139"/>
      <c r="C255" s="140" t="s">
        <v>1357</v>
      </c>
      <c r="D255" s="140" t="s">
        <v>319</v>
      </c>
      <c r="E255" s="141" t="s">
        <v>4450</v>
      </c>
      <c r="F255" s="142" t="s">
        <v>4451</v>
      </c>
      <c r="G255" s="143" t="s">
        <v>375</v>
      </c>
      <c r="H255" s="144">
        <v>424.45</v>
      </c>
      <c r="I255" s="145"/>
      <c r="J255" s="146">
        <f t="shared" si="70"/>
        <v>0</v>
      </c>
      <c r="K255" s="147"/>
      <c r="L255" s="28"/>
      <c r="M255" s="148" t="s">
        <v>1</v>
      </c>
      <c r="N255" s="149" t="s">
        <v>41</v>
      </c>
      <c r="P255" s="150">
        <f t="shared" si="71"/>
        <v>0</v>
      </c>
      <c r="Q255" s="150">
        <v>0</v>
      </c>
      <c r="R255" s="150">
        <f t="shared" si="72"/>
        <v>0</v>
      </c>
      <c r="S255" s="150">
        <v>0</v>
      </c>
      <c r="T255" s="151">
        <f t="shared" si="73"/>
        <v>0</v>
      </c>
      <c r="AR255" s="152" t="s">
        <v>372</v>
      </c>
      <c r="AT255" s="152" t="s">
        <v>319</v>
      </c>
      <c r="AU255" s="152" t="s">
        <v>87</v>
      </c>
      <c r="AY255" s="13" t="s">
        <v>317</v>
      </c>
      <c r="BE255" s="153">
        <f t="shared" si="74"/>
        <v>0</v>
      </c>
      <c r="BF255" s="153">
        <f t="shared" si="75"/>
        <v>0</v>
      </c>
      <c r="BG255" s="153">
        <f t="shared" si="76"/>
        <v>0</v>
      </c>
      <c r="BH255" s="153">
        <f t="shared" si="77"/>
        <v>0</v>
      </c>
      <c r="BI255" s="153">
        <f t="shared" si="78"/>
        <v>0</v>
      </c>
      <c r="BJ255" s="13" t="s">
        <v>87</v>
      </c>
      <c r="BK255" s="153">
        <f t="shared" si="79"/>
        <v>0</v>
      </c>
      <c r="BL255" s="13" t="s">
        <v>372</v>
      </c>
      <c r="BM255" s="152" t="s">
        <v>5406</v>
      </c>
    </row>
    <row r="256" spans="2:65" s="1" customFormat="1" ht="16.5" customHeight="1">
      <c r="B256" s="139"/>
      <c r="C256" s="154" t="s">
        <v>1361</v>
      </c>
      <c r="D256" s="154" t="s">
        <v>353</v>
      </c>
      <c r="E256" s="155" t="s">
        <v>4453</v>
      </c>
      <c r="F256" s="156" t="s">
        <v>4454</v>
      </c>
      <c r="G256" s="157" t="s">
        <v>375</v>
      </c>
      <c r="H256" s="158">
        <v>509.34</v>
      </c>
      <c r="I256" s="159"/>
      <c r="J256" s="160">
        <f t="shared" si="70"/>
        <v>0</v>
      </c>
      <c r="K256" s="161"/>
      <c r="L256" s="162"/>
      <c r="M256" s="163" t="s">
        <v>1</v>
      </c>
      <c r="N256" s="164" t="s">
        <v>41</v>
      </c>
      <c r="P256" s="150">
        <f t="shared" si="71"/>
        <v>0</v>
      </c>
      <c r="Q256" s="150">
        <v>2.0000000000000001E-4</v>
      </c>
      <c r="R256" s="150">
        <f t="shared" si="72"/>
        <v>0.101868</v>
      </c>
      <c r="S256" s="150">
        <v>0</v>
      </c>
      <c r="T256" s="151">
        <f t="shared" si="73"/>
        <v>0</v>
      </c>
      <c r="AR256" s="152" t="s">
        <v>529</v>
      </c>
      <c r="AT256" s="152" t="s">
        <v>353</v>
      </c>
      <c r="AU256" s="152" t="s">
        <v>87</v>
      </c>
      <c r="AY256" s="13" t="s">
        <v>317</v>
      </c>
      <c r="BE256" s="153">
        <f t="shared" si="74"/>
        <v>0</v>
      </c>
      <c r="BF256" s="153">
        <f t="shared" si="75"/>
        <v>0</v>
      </c>
      <c r="BG256" s="153">
        <f t="shared" si="76"/>
        <v>0</v>
      </c>
      <c r="BH256" s="153">
        <f t="shared" si="77"/>
        <v>0</v>
      </c>
      <c r="BI256" s="153">
        <f t="shared" si="78"/>
        <v>0</v>
      </c>
      <c r="BJ256" s="13" t="s">
        <v>87</v>
      </c>
      <c r="BK256" s="153">
        <f t="shared" si="79"/>
        <v>0</v>
      </c>
      <c r="BL256" s="13" t="s">
        <v>372</v>
      </c>
      <c r="BM256" s="152" t="s">
        <v>5407</v>
      </c>
    </row>
    <row r="257" spans="2:65" s="1" customFormat="1" ht="24.15" customHeight="1">
      <c r="B257" s="139"/>
      <c r="C257" s="140" t="s">
        <v>1365</v>
      </c>
      <c r="D257" s="140" t="s">
        <v>319</v>
      </c>
      <c r="E257" s="141" t="s">
        <v>3121</v>
      </c>
      <c r="F257" s="142" t="s">
        <v>4456</v>
      </c>
      <c r="G257" s="143" t="s">
        <v>375</v>
      </c>
      <c r="H257" s="144">
        <v>150.715</v>
      </c>
      <c r="I257" s="145"/>
      <c r="J257" s="146">
        <f t="shared" si="70"/>
        <v>0</v>
      </c>
      <c r="K257" s="147"/>
      <c r="L257" s="28"/>
      <c r="M257" s="148" t="s">
        <v>1</v>
      </c>
      <c r="N257" s="149" t="s">
        <v>41</v>
      </c>
      <c r="P257" s="150">
        <f t="shared" si="71"/>
        <v>0</v>
      </c>
      <c r="Q257" s="150">
        <v>5.4000000000000001E-4</v>
      </c>
      <c r="R257" s="150">
        <f t="shared" si="72"/>
        <v>8.1386100000000003E-2</v>
      </c>
      <c r="S257" s="150">
        <v>0</v>
      </c>
      <c r="T257" s="151">
        <f t="shared" si="73"/>
        <v>0</v>
      </c>
      <c r="AR257" s="152" t="s">
        <v>372</v>
      </c>
      <c r="AT257" s="152" t="s">
        <v>319</v>
      </c>
      <c r="AU257" s="152" t="s">
        <v>87</v>
      </c>
      <c r="AY257" s="13" t="s">
        <v>317</v>
      </c>
      <c r="BE257" s="153">
        <f t="shared" si="74"/>
        <v>0</v>
      </c>
      <c r="BF257" s="153">
        <f t="shared" si="75"/>
        <v>0</v>
      </c>
      <c r="BG257" s="153">
        <f t="shared" si="76"/>
        <v>0</v>
      </c>
      <c r="BH257" s="153">
        <f t="shared" si="77"/>
        <v>0</v>
      </c>
      <c r="BI257" s="153">
        <f t="shared" si="78"/>
        <v>0</v>
      </c>
      <c r="BJ257" s="13" t="s">
        <v>87</v>
      </c>
      <c r="BK257" s="153">
        <f t="shared" si="79"/>
        <v>0</v>
      </c>
      <c r="BL257" s="13" t="s">
        <v>372</v>
      </c>
      <c r="BM257" s="152" t="s">
        <v>5408</v>
      </c>
    </row>
    <row r="258" spans="2:65" s="1" customFormat="1" ht="24.15" customHeight="1">
      <c r="B258" s="139"/>
      <c r="C258" s="154" t="s">
        <v>1369</v>
      </c>
      <c r="D258" s="154" t="s">
        <v>353</v>
      </c>
      <c r="E258" s="155" t="s">
        <v>4458</v>
      </c>
      <c r="F258" s="156" t="s">
        <v>4459</v>
      </c>
      <c r="G258" s="157" t="s">
        <v>375</v>
      </c>
      <c r="H258" s="158">
        <v>180.858</v>
      </c>
      <c r="I258" s="159"/>
      <c r="J258" s="160">
        <f t="shared" si="70"/>
        <v>0</v>
      </c>
      <c r="K258" s="161"/>
      <c r="L258" s="162"/>
      <c r="M258" s="163" t="s">
        <v>1</v>
      </c>
      <c r="N258" s="164" t="s">
        <v>41</v>
      </c>
      <c r="P258" s="150">
        <f t="shared" si="71"/>
        <v>0</v>
      </c>
      <c r="Q258" s="150">
        <v>5.13E-3</v>
      </c>
      <c r="R258" s="150">
        <f t="shared" si="72"/>
        <v>0.92780154000000004</v>
      </c>
      <c r="S258" s="150">
        <v>0</v>
      </c>
      <c r="T258" s="151">
        <f t="shared" si="73"/>
        <v>0</v>
      </c>
      <c r="AR258" s="152" t="s">
        <v>529</v>
      </c>
      <c r="AT258" s="152" t="s">
        <v>353</v>
      </c>
      <c r="AU258" s="152" t="s">
        <v>87</v>
      </c>
      <c r="AY258" s="13" t="s">
        <v>317</v>
      </c>
      <c r="BE258" s="153">
        <f t="shared" si="74"/>
        <v>0</v>
      </c>
      <c r="BF258" s="153">
        <f t="shared" si="75"/>
        <v>0</v>
      </c>
      <c r="BG258" s="153">
        <f t="shared" si="76"/>
        <v>0</v>
      </c>
      <c r="BH258" s="153">
        <f t="shared" si="77"/>
        <v>0</v>
      </c>
      <c r="BI258" s="153">
        <f t="shared" si="78"/>
        <v>0</v>
      </c>
      <c r="BJ258" s="13" t="s">
        <v>87</v>
      </c>
      <c r="BK258" s="153">
        <f t="shared" si="79"/>
        <v>0</v>
      </c>
      <c r="BL258" s="13" t="s">
        <v>372</v>
      </c>
      <c r="BM258" s="152" t="s">
        <v>5409</v>
      </c>
    </row>
    <row r="259" spans="2:65" s="1" customFormat="1" ht="37.799999999999997" customHeight="1">
      <c r="B259" s="139"/>
      <c r="C259" s="140" t="s">
        <v>1373</v>
      </c>
      <c r="D259" s="140" t="s">
        <v>319</v>
      </c>
      <c r="E259" s="141" t="s">
        <v>4461</v>
      </c>
      <c r="F259" s="142" t="s">
        <v>4462</v>
      </c>
      <c r="G259" s="143" t="s">
        <v>375</v>
      </c>
      <c r="H259" s="144">
        <v>117.6</v>
      </c>
      <c r="I259" s="145"/>
      <c r="J259" s="146">
        <f t="shared" si="70"/>
        <v>0</v>
      </c>
      <c r="K259" s="147"/>
      <c r="L259" s="28"/>
      <c r="M259" s="148" t="s">
        <v>1</v>
      </c>
      <c r="N259" s="149" t="s">
        <v>41</v>
      </c>
      <c r="P259" s="150">
        <f t="shared" si="71"/>
        <v>0</v>
      </c>
      <c r="Q259" s="150">
        <v>3.0000000000000001E-5</v>
      </c>
      <c r="R259" s="150">
        <f t="shared" si="72"/>
        <v>3.5279999999999999E-3</v>
      </c>
      <c r="S259" s="150">
        <v>0</v>
      </c>
      <c r="T259" s="151">
        <f t="shared" si="73"/>
        <v>0</v>
      </c>
      <c r="AR259" s="152" t="s">
        <v>372</v>
      </c>
      <c r="AT259" s="152" t="s">
        <v>319</v>
      </c>
      <c r="AU259" s="152" t="s">
        <v>87</v>
      </c>
      <c r="AY259" s="13" t="s">
        <v>317</v>
      </c>
      <c r="BE259" s="153">
        <f t="shared" si="74"/>
        <v>0</v>
      </c>
      <c r="BF259" s="153">
        <f t="shared" si="75"/>
        <v>0</v>
      </c>
      <c r="BG259" s="153">
        <f t="shared" si="76"/>
        <v>0</v>
      </c>
      <c r="BH259" s="153">
        <f t="shared" si="77"/>
        <v>0</v>
      </c>
      <c r="BI259" s="153">
        <f t="shared" si="78"/>
        <v>0</v>
      </c>
      <c r="BJ259" s="13" t="s">
        <v>87</v>
      </c>
      <c r="BK259" s="153">
        <f t="shared" si="79"/>
        <v>0</v>
      </c>
      <c r="BL259" s="13" t="s">
        <v>372</v>
      </c>
      <c r="BM259" s="152" t="s">
        <v>5410</v>
      </c>
    </row>
    <row r="260" spans="2:65" s="1" customFormat="1" ht="33" customHeight="1">
      <c r="B260" s="139"/>
      <c r="C260" s="154" t="s">
        <v>1377</v>
      </c>
      <c r="D260" s="154" t="s">
        <v>353</v>
      </c>
      <c r="E260" s="155" t="s">
        <v>4464</v>
      </c>
      <c r="F260" s="156" t="s">
        <v>4465</v>
      </c>
      <c r="G260" s="157" t="s">
        <v>375</v>
      </c>
      <c r="H260" s="158">
        <v>135.24</v>
      </c>
      <c r="I260" s="159"/>
      <c r="J260" s="160">
        <f t="shared" si="70"/>
        <v>0</v>
      </c>
      <c r="K260" s="161"/>
      <c r="L260" s="162"/>
      <c r="M260" s="163" t="s">
        <v>1</v>
      </c>
      <c r="N260" s="164" t="s">
        <v>41</v>
      </c>
      <c r="P260" s="150">
        <f t="shared" si="71"/>
        <v>0</v>
      </c>
      <c r="Q260" s="150">
        <v>2.6199999999999999E-3</v>
      </c>
      <c r="R260" s="150">
        <f t="shared" si="72"/>
        <v>0.3543288</v>
      </c>
      <c r="S260" s="150">
        <v>0</v>
      </c>
      <c r="T260" s="151">
        <f t="shared" si="73"/>
        <v>0</v>
      </c>
      <c r="AR260" s="152" t="s">
        <v>529</v>
      </c>
      <c r="AT260" s="152" t="s">
        <v>353</v>
      </c>
      <c r="AU260" s="152" t="s">
        <v>87</v>
      </c>
      <c r="AY260" s="13" t="s">
        <v>317</v>
      </c>
      <c r="BE260" s="153">
        <f t="shared" si="74"/>
        <v>0</v>
      </c>
      <c r="BF260" s="153">
        <f t="shared" si="75"/>
        <v>0</v>
      </c>
      <c r="BG260" s="153">
        <f t="shared" si="76"/>
        <v>0</v>
      </c>
      <c r="BH260" s="153">
        <f t="shared" si="77"/>
        <v>0</v>
      </c>
      <c r="BI260" s="153">
        <f t="shared" si="78"/>
        <v>0</v>
      </c>
      <c r="BJ260" s="13" t="s">
        <v>87</v>
      </c>
      <c r="BK260" s="153">
        <f t="shared" si="79"/>
        <v>0</v>
      </c>
      <c r="BL260" s="13" t="s">
        <v>372</v>
      </c>
      <c r="BM260" s="152" t="s">
        <v>5411</v>
      </c>
    </row>
    <row r="261" spans="2:65" s="1" customFormat="1" ht="33" customHeight="1">
      <c r="B261" s="139"/>
      <c r="C261" s="140" t="s">
        <v>589</v>
      </c>
      <c r="D261" s="140" t="s">
        <v>319</v>
      </c>
      <c r="E261" s="141" t="s">
        <v>4467</v>
      </c>
      <c r="F261" s="142" t="s">
        <v>4468</v>
      </c>
      <c r="G261" s="143" t="s">
        <v>375</v>
      </c>
      <c r="H261" s="144">
        <v>165.96100000000001</v>
      </c>
      <c r="I261" s="145"/>
      <c r="J261" s="146">
        <f t="shared" si="70"/>
        <v>0</v>
      </c>
      <c r="K261" s="147"/>
      <c r="L261" s="28"/>
      <c r="M261" s="148" t="s">
        <v>1</v>
      </c>
      <c r="N261" s="149" t="s">
        <v>41</v>
      </c>
      <c r="P261" s="150">
        <f t="shared" si="71"/>
        <v>0</v>
      </c>
      <c r="Q261" s="150">
        <v>3.0000000000000001E-5</v>
      </c>
      <c r="R261" s="150">
        <f t="shared" si="72"/>
        <v>4.9788300000000009E-3</v>
      </c>
      <c r="S261" s="150">
        <v>0</v>
      </c>
      <c r="T261" s="151">
        <f t="shared" si="73"/>
        <v>0</v>
      </c>
      <c r="AR261" s="152" t="s">
        <v>372</v>
      </c>
      <c r="AT261" s="152" t="s">
        <v>319</v>
      </c>
      <c r="AU261" s="152" t="s">
        <v>87</v>
      </c>
      <c r="AY261" s="13" t="s">
        <v>317</v>
      </c>
      <c r="BE261" s="153">
        <f t="shared" si="74"/>
        <v>0</v>
      </c>
      <c r="BF261" s="153">
        <f t="shared" si="75"/>
        <v>0</v>
      </c>
      <c r="BG261" s="153">
        <f t="shared" si="76"/>
        <v>0</v>
      </c>
      <c r="BH261" s="153">
        <f t="shared" si="77"/>
        <v>0</v>
      </c>
      <c r="BI261" s="153">
        <f t="shared" si="78"/>
        <v>0</v>
      </c>
      <c r="BJ261" s="13" t="s">
        <v>87</v>
      </c>
      <c r="BK261" s="153">
        <f t="shared" si="79"/>
        <v>0</v>
      </c>
      <c r="BL261" s="13" t="s">
        <v>372</v>
      </c>
      <c r="BM261" s="152" t="s">
        <v>5412</v>
      </c>
    </row>
    <row r="262" spans="2:65" s="1" customFormat="1" ht="33" customHeight="1">
      <c r="B262" s="139"/>
      <c r="C262" s="154" t="s">
        <v>1384</v>
      </c>
      <c r="D262" s="154" t="s">
        <v>353</v>
      </c>
      <c r="E262" s="155" t="s">
        <v>4464</v>
      </c>
      <c r="F262" s="156" t="s">
        <v>4465</v>
      </c>
      <c r="G262" s="157" t="s">
        <v>375</v>
      </c>
      <c r="H262" s="158">
        <v>199.15299999999999</v>
      </c>
      <c r="I262" s="159"/>
      <c r="J262" s="160">
        <f t="shared" si="70"/>
        <v>0</v>
      </c>
      <c r="K262" s="161"/>
      <c r="L262" s="162"/>
      <c r="M262" s="163" t="s">
        <v>1</v>
      </c>
      <c r="N262" s="164" t="s">
        <v>41</v>
      </c>
      <c r="P262" s="150">
        <f t="shared" si="71"/>
        <v>0</v>
      </c>
      <c r="Q262" s="150">
        <v>2.6199999999999999E-3</v>
      </c>
      <c r="R262" s="150">
        <f t="shared" si="72"/>
        <v>0.52178086000000001</v>
      </c>
      <c r="S262" s="150">
        <v>0</v>
      </c>
      <c r="T262" s="151">
        <f t="shared" si="73"/>
        <v>0</v>
      </c>
      <c r="AR262" s="152" t="s">
        <v>529</v>
      </c>
      <c r="AT262" s="152" t="s">
        <v>353</v>
      </c>
      <c r="AU262" s="152" t="s">
        <v>87</v>
      </c>
      <c r="AY262" s="13" t="s">
        <v>317</v>
      </c>
      <c r="BE262" s="153">
        <f t="shared" si="74"/>
        <v>0</v>
      </c>
      <c r="BF262" s="153">
        <f t="shared" si="75"/>
        <v>0</v>
      </c>
      <c r="BG262" s="153">
        <f t="shared" si="76"/>
        <v>0</v>
      </c>
      <c r="BH262" s="153">
        <f t="shared" si="77"/>
        <v>0</v>
      </c>
      <c r="BI262" s="153">
        <f t="shared" si="78"/>
        <v>0</v>
      </c>
      <c r="BJ262" s="13" t="s">
        <v>87</v>
      </c>
      <c r="BK262" s="153">
        <f t="shared" si="79"/>
        <v>0</v>
      </c>
      <c r="BL262" s="13" t="s">
        <v>372</v>
      </c>
      <c r="BM262" s="152" t="s">
        <v>5413</v>
      </c>
    </row>
    <row r="263" spans="2:65" s="1" customFormat="1" ht="24.15" customHeight="1">
      <c r="B263" s="139"/>
      <c r="C263" s="140" t="s">
        <v>1386</v>
      </c>
      <c r="D263" s="140" t="s">
        <v>319</v>
      </c>
      <c r="E263" s="141" t="s">
        <v>4471</v>
      </c>
      <c r="F263" s="142" t="s">
        <v>4472</v>
      </c>
      <c r="G263" s="143" t="s">
        <v>375</v>
      </c>
      <c r="H263" s="144">
        <v>152.114</v>
      </c>
      <c r="I263" s="145"/>
      <c r="J263" s="146">
        <f t="shared" si="70"/>
        <v>0</v>
      </c>
      <c r="K263" s="147"/>
      <c r="L263" s="28"/>
      <c r="M263" s="148" t="s">
        <v>1</v>
      </c>
      <c r="N263" s="149" t="s">
        <v>41</v>
      </c>
      <c r="P263" s="150">
        <f t="shared" si="71"/>
        <v>0</v>
      </c>
      <c r="Q263" s="150">
        <v>7.5000000000000002E-4</v>
      </c>
      <c r="R263" s="150">
        <f t="shared" si="72"/>
        <v>0.11408550000000001</v>
      </c>
      <c r="S263" s="150">
        <v>0</v>
      </c>
      <c r="T263" s="151">
        <f t="shared" si="73"/>
        <v>0</v>
      </c>
      <c r="AR263" s="152" t="s">
        <v>372</v>
      </c>
      <c r="AT263" s="152" t="s">
        <v>319</v>
      </c>
      <c r="AU263" s="152" t="s">
        <v>87</v>
      </c>
      <c r="AY263" s="13" t="s">
        <v>317</v>
      </c>
      <c r="BE263" s="153">
        <f t="shared" si="74"/>
        <v>0</v>
      </c>
      <c r="BF263" s="153">
        <f t="shared" si="75"/>
        <v>0</v>
      </c>
      <c r="BG263" s="153">
        <f t="shared" si="76"/>
        <v>0</v>
      </c>
      <c r="BH263" s="153">
        <f t="shared" si="77"/>
        <v>0</v>
      </c>
      <c r="BI263" s="153">
        <f t="shared" si="78"/>
        <v>0</v>
      </c>
      <c r="BJ263" s="13" t="s">
        <v>87</v>
      </c>
      <c r="BK263" s="153">
        <f t="shared" si="79"/>
        <v>0</v>
      </c>
      <c r="BL263" s="13" t="s">
        <v>372</v>
      </c>
      <c r="BM263" s="152" t="s">
        <v>5414</v>
      </c>
    </row>
    <row r="264" spans="2:65" s="1" customFormat="1" ht="37.799999999999997" customHeight="1">
      <c r="B264" s="139"/>
      <c r="C264" s="154" t="s">
        <v>1392</v>
      </c>
      <c r="D264" s="154" t="s">
        <v>353</v>
      </c>
      <c r="E264" s="155" t="s">
        <v>3108</v>
      </c>
      <c r="F264" s="156" t="s">
        <v>3109</v>
      </c>
      <c r="G264" s="157" t="s">
        <v>375</v>
      </c>
      <c r="H264" s="158">
        <v>119.852</v>
      </c>
      <c r="I264" s="159"/>
      <c r="J264" s="160">
        <f t="shared" si="70"/>
        <v>0</v>
      </c>
      <c r="K264" s="161"/>
      <c r="L264" s="162"/>
      <c r="M264" s="163" t="s">
        <v>1</v>
      </c>
      <c r="N264" s="164" t="s">
        <v>41</v>
      </c>
      <c r="P264" s="150">
        <f t="shared" si="71"/>
        <v>0</v>
      </c>
      <c r="Q264" s="150">
        <v>2E-3</v>
      </c>
      <c r="R264" s="150">
        <f t="shared" si="72"/>
        <v>0.239704</v>
      </c>
      <c r="S264" s="150">
        <v>0</v>
      </c>
      <c r="T264" s="151">
        <f t="shared" si="73"/>
        <v>0</v>
      </c>
      <c r="AR264" s="152" t="s">
        <v>529</v>
      </c>
      <c r="AT264" s="152" t="s">
        <v>353</v>
      </c>
      <c r="AU264" s="152" t="s">
        <v>87</v>
      </c>
      <c r="AY264" s="13" t="s">
        <v>317</v>
      </c>
      <c r="BE264" s="153">
        <f t="shared" si="74"/>
        <v>0</v>
      </c>
      <c r="BF264" s="153">
        <f t="shared" si="75"/>
        <v>0</v>
      </c>
      <c r="BG264" s="153">
        <f t="shared" si="76"/>
        <v>0</v>
      </c>
      <c r="BH264" s="153">
        <f t="shared" si="77"/>
        <v>0</v>
      </c>
      <c r="BI264" s="153">
        <f t="shared" si="78"/>
        <v>0</v>
      </c>
      <c r="BJ264" s="13" t="s">
        <v>87</v>
      </c>
      <c r="BK264" s="153">
        <f t="shared" si="79"/>
        <v>0</v>
      </c>
      <c r="BL264" s="13" t="s">
        <v>372</v>
      </c>
      <c r="BM264" s="152" t="s">
        <v>5415</v>
      </c>
    </row>
    <row r="265" spans="2:65" s="1" customFormat="1" ht="37.799999999999997" customHeight="1">
      <c r="B265" s="139"/>
      <c r="C265" s="140" t="s">
        <v>1396</v>
      </c>
      <c r="D265" s="140" t="s">
        <v>319</v>
      </c>
      <c r="E265" s="141" t="s">
        <v>4475</v>
      </c>
      <c r="F265" s="142" t="s">
        <v>4476</v>
      </c>
      <c r="G265" s="143" t="s">
        <v>375</v>
      </c>
      <c r="H265" s="144">
        <v>596.4</v>
      </c>
      <c r="I265" s="145"/>
      <c r="J265" s="146">
        <f t="shared" si="70"/>
        <v>0</v>
      </c>
      <c r="K265" s="147"/>
      <c r="L265" s="28"/>
      <c r="M265" s="148" t="s">
        <v>1</v>
      </c>
      <c r="N265" s="149" t="s">
        <v>41</v>
      </c>
      <c r="P265" s="150">
        <f t="shared" si="71"/>
        <v>0</v>
      </c>
      <c r="Q265" s="150">
        <v>0</v>
      </c>
      <c r="R265" s="150">
        <f t="shared" si="72"/>
        <v>0</v>
      </c>
      <c r="S265" s="150">
        <v>0</v>
      </c>
      <c r="T265" s="151">
        <f t="shared" si="73"/>
        <v>0</v>
      </c>
      <c r="AR265" s="152" t="s">
        <v>372</v>
      </c>
      <c r="AT265" s="152" t="s">
        <v>319</v>
      </c>
      <c r="AU265" s="152" t="s">
        <v>87</v>
      </c>
      <c r="AY265" s="13" t="s">
        <v>317</v>
      </c>
      <c r="BE265" s="153">
        <f t="shared" si="74"/>
        <v>0</v>
      </c>
      <c r="BF265" s="153">
        <f t="shared" si="75"/>
        <v>0</v>
      </c>
      <c r="BG265" s="153">
        <f t="shared" si="76"/>
        <v>0</v>
      </c>
      <c r="BH265" s="153">
        <f t="shared" si="77"/>
        <v>0</v>
      </c>
      <c r="BI265" s="153">
        <f t="shared" si="78"/>
        <v>0</v>
      </c>
      <c r="BJ265" s="13" t="s">
        <v>87</v>
      </c>
      <c r="BK265" s="153">
        <f t="shared" si="79"/>
        <v>0</v>
      </c>
      <c r="BL265" s="13" t="s">
        <v>372</v>
      </c>
      <c r="BM265" s="152" t="s">
        <v>5416</v>
      </c>
    </row>
    <row r="266" spans="2:65" s="1" customFormat="1" ht="16.5" customHeight="1">
      <c r="B266" s="139"/>
      <c r="C266" s="154" t="s">
        <v>1400</v>
      </c>
      <c r="D266" s="154" t="s">
        <v>353</v>
      </c>
      <c r="E266" s="155" t="s">
        <v>4205</v>
      </c>
      <c r="F266" s="156" t="s">
        <v>4206</v>
      </c>
      <c r="G266" s="157" t="s">
        <v>375</v>
      </c>
      <c r="H266" s="158">
        <v>685.86</v>
      </c>
      <c r="I266" s="159"/>
      <c r="J266" s="160">
        <f t="shared" si="70"/>
        <v>0</v>
      </c>
      <c r="K266" s="161"/>
      <c r="L266" s="162"/>
      <c r="M266" s="163" t="s">
        <v>1</v>
      </c>
      <c r="N266" s="164" t="s">
        <v>41</v>
      </c>
      <c r="P266" s="150">
        <f t="shared" si="71"/>
        <v>0</v>
      </c>
      <c r="Q266" s="150">
        <v>2.9999999999999997E-4</v>
      </c>
      <c r="R266" s="150">
        <f t="shared" si="72"/>
        <v>0.205758</v>
      </c>
      <c r="S266" s="150">
        <v>0</v>
      </c>
      <c r="T266" s="151">
        <f t="shared" si="73"/>
        <v>0</v>
      </c>
      <c r="AR266" s="152" t="s">
        <v>529</v>
      </c>
      <c r="AT266" s="152" t="s">
        <v>353</v>
      </c>
      <c r="AU266" s="152" t="s">
        <v>87</v>
      </c>
      <c r="AY266" s="13" t="s">
        <v>317</v>
      </c>
      <c r="BE266" s="153">
        <f t="shared" si="74"/>
        <v>0</v>
      </c>
      <c r="BF266" s="153">
        <f t="shared" si="75"/>
        <v>0</v>
      </c>
      <c r="BG266" s="153">
        <f t="shared" si="76"/>
        <v>0</v>
      </c>
      <c r="BH266" s="153">
        <f t="shared" si="77"/>
        <v>0</v>
      </c>
      <c r="BI266" s="153">
        <f t="shared" si="78"/>
        <v>0</v>
      </c>
      <c r="BJ266" s="13" t="s">
        <v>87</v>
      </c>
      <c r="BK266" s="153">
        <f t="shared" si="79"/>
        <v>0</v>
      </c>
      <c r="BL266" s="13" t="s">
        <v>372</v>
      </c>
      <c r="BM266" s="152" t="s">
        <v>5417</v>
      </c>
    </row>
    <row r="267" spans="2:65" s="1" customFormat="1" ht="37.799999999999997" customHeight="1">
      <c r="B267" s="139"/>
      <c r="C267" s="140" t="s">
        <v>1926</v>
      </c>
      <c r="D267" s="140" t="s">
        <v>319</v>
      </c>
      <c r="E267" s="141" t="s">
        <v>4479</v>
      </c>
      <c r="F267" s="142" t="s">
        <v>4480</v>
      </c>
      <c r="G267" s="143" t="s">
        <v>375</v>
      </c>
      <c r="H267" s="144">
        <v>117.6</v>
      </c>
      <c r="I267" s="145"/>
      <c r="J267" s="146">
        <f t="shared" si="70"/>
        <v>0</v>
      </c>
      <c r="K267" s="147"/>
      <c r="L267" s="28"/>
      <c r="M267" s="148" t="s">
        <v>1</v>
      </c>
      <c r="N267" s="149" t="s">
        <v>41</v>
      </c>
      <c r="P267" s="150">
        <f t="shared" si="71"/>
        <v>0</v>
      </c>
      <c r="Q267" s="150">
        <v>0</v>
      </c>
      <c r="R267" s="150">
        <f t="shared" si="72"/>
        <v>0</v>
      </c>
      <c r="S267" s="150">
        <v>0</v>
      </c>
      <c r="T267" s="151">
        <f t="shared" si="73"/>
        <v>0</v>
      </c>
      <c r="AR267" s="152" t="s">
        <v>372</v>
      </c>
      <c r="AT267" s="152" t="s">
        <v>319</v>
      </c>
      <c r="AU267" s="152" t="s">
        <v>87</v>
      </c>
      <c r="AY267" s="13" t="s">
        <v>317</v>
      </c>
      <c r="BE267" s="153">
        <f t="shared" si="74"/>
        <v>0</v>
      </c>
      <c r="BF267" s="153">
        <f t="shared" si="75"/>
        <v>0</v>
      </c>
      <c r="BG267" s="153">
        <f t="shared" si="76"/>
        <v>0</v>
      </c>
      <c r="BH267" s="153">
        <f t="shared" si="77"/>
        <v>0</v>
      </c>
      <c r="BI267" s="153">
        <f t="shared" si="78"/>
        <v>0</v>
      </c>
      <c r="BJ267" s="13" t="s">
        <v>87</v>
      </c>
      <c r="BK267" s="153">
        <f t="shared" si="79"/>
        <v>0</v>
      </c>
      <c r="BL267" s="13" t="s">
        <v>372</v>
      </c>
      <c r="BM267" s="152" t="s">
        <v>5418</v>
      </c>
    </row>
    <row r="268" spans="2:65" s="1" customFormat="1" ht="16.5" customHeight="1">
      <c r="B268" s="139"/>
      <c r="C268" s="154" t="s">
        <v>1930</v>
      </c>
      <c r="D268" s="154" t="s">
        <v>353</v>
      </c>
      <c r="E268" s="155" t="s">
        <v>4205</v>
      </c>
      <c r="F268" s="156" t="s">
        <v>4206</v>
      </c>
      <c r="G268" s="157" t="s">
        <v>375</v>
      </c>
      <c r="H268" s="158">
        <v>135.24</v>
      </c>
      <c r="I268" s="159"/>
      <c r="J268" s="160">
        <f t="shared" si="70"/>
        <v>0</v>
      </c>
      <c r="K268" s="161"/>
      <c r="L268" s="162"/>
      <c r="M268" s="163" t="s">
        <v>1</v>
      </c>
      <c r="N268" s="164" t="s">
        <v>41</v>
      </c>
      <c r="P268" s="150">
        <f t="shared" si="71"/>
        <v>0</v>
      </c>
      <c r="Q268" s="150">
        <v>2.9999999999999997E-4</v>
      </c>
      <c r="R268" s="150">
        <f t="shared" si="72"/>
        <v>4.0571999999999997E-2</v>
      </c>
      <c r="S268" s="150">
        <v>0</v>
      </c>
      <c r="T268" s="151">
        <f t="shared" si="73"/>
        <v>0</v>
      </c>
      <c r="AR268" s="152" t="s">
        <v>529</v>
      </c>
      <c r="AT268" s="152" t="s">
        <v>353</v>
      </c>
      <c r="AU268" s="152" t="s">
        <v>87</v>
      </c>
      <c r="AY268" s="13" t="s">
        <v>317</v>
      </c>
      <c r="BE268" s="153">
        <f t="shared" si="74"/>
        <v>0</v>
      </c>
      <c r="BF268" s="153">
        <f t="shared" si="75"/>
        <v>0</v>
      </c>
      <c r="BG268" s="153">
        <f t="shared" si="76"/>
        <v>0</v>
      </c>
      <c r="BH268" s="153">
        <f t="shared" si="77"/>
        <v>0</v>
      </c>
      <c r="BI268" s="153">
        <f t="shared" si="78"/>
        <v>0</v>
      </c>
      <c r="BJ268" s="13" t="s">
        <v>87</v>
      </c>
      <c r="BK268" s="153">
        <f t="shared" si="79"/>
        <v>0</v>
      </c>
      <c r="BL268" s="13" t="s">
        <v>372</v>
      </c>
      <c r="BM268" s="152" t="s">
        <v>5419</v>
      </c>
    </row>
    <row r="269" spans="2:65" s="1" customFormat="1" ht="37.799999999999997" customHeight="1">
      <c r="B269" s="139"/>
      <c r="C269" s="140" t="s">
        <v>1934</v>
      </c>
      <c r="D269" s="140" t="s">
        <v>319</v>
      </c>
      <c r="E269" s="141" t="s">
        <v>4483</v>
      </c>
      <c r="F269" s="142" t="s">
        <v>4484</v>
      </c>
      <c r="G269" s="143" t="s">
        <v>375</v>
      </c>
      <c r="H269" s="144">
        <v>165.96100000000001</v>
      </c>
      <c r="I269" s="145"/>
      <c r="J269" s="146">
        <f t="shared" si="70"/>
        <v>0</v>
      </c>
      <c r="K269" s="147"/>
      <c r="L269" s="28"/>
      <c r="M269" s="148" t="s">
        <v>1</v>
      </c>
      <c r="N269" s="149" t="s">
        <v>41</v>
      </c>
      <c r="P269" s="150">
        <f t="shared" si="71"/>
        <v>0</v>
      </c>
      <c r="Q269" s="150">
        <v>3.0000000000000001E-5</v>
      </c>
      <c r="R269" s="150">
        <f t="shared" si="72"/>
        <v>4.9788300000000009E-3</v>
      </c>
      <c r="S269" s="150">
        <v>0</v>
      </c>
      <c r="T269" s="151">
        <f t="shared" si="73"/>
        <v>0</v>
      </c>
      <c r="AR269" s="152" t="s">
        <v>372</v>
      </c>
      <c r="AT269" s="152" t="s">
        <v>319</v>
      </c>
      <c r="AU269" s="152" t="s">
        <v>87</v>
      </c>
      <c r="AY269" s="13" t="s">
        <v>317</v>
      </c>
      <c r="BE269" s="153">
        <f t="shared" si="74"/>
        <v>0</v>
      </c>
      <c r="BF269" s="153">
        <f t="shared" si="75"/>
        <v>0</v>
      </c>
      <c r="BG269" s="153">
        <f t="shared" si="76"/>
        <v>0</v>
      </c>
      <c r="BH269" s="153">
        <f t="shared" si="77"/>
        <v>0</v>
      </c>
      <c r="BI269" s="153">
        <f t="shared" si="78"/>
        <v>0</v>
      </c>
      <c r="BJ269" s="13" t="s">
        <v>87</v>
      </c>
      <c r="BK269" s="153">
        <f t="shared" si="79"/>
        <v>0</v>
      </c>
      <c r="BL269" s="13" t="s">
        <v>372</v>
      </c>
      <c r="BM269" s="152" t="s">
        <v>5420</v>
      </c>
    </row>
    <row r="270" spans="2:65" s="1" customFormat="1" ht="16.5" customHeight="1">
      <c r="B270" s="139"/>
      <c r="C270" s="154" t="s">
        <v>1938</v>
      </c>
      <c r="D270" s="154" t="s">
        <v>353</v>
      </c>
      <c r="E270" s="155" t="s">
        <v>4205</v>
      </c>
      <c r="F270" s="156" t="s">
        <v>4206</v>
      </c>
      <c r="G270" s="157" t="s">
        <v>375</v>
      </c>
      <c r="H270" s="158">
        <v>199.15299999999999</v>
      </c>
      <c r="I270" s="159"/>
      <c r="J270" s="160">
        <f t="shared" si="70"/>
        <v>0</v>
      </c>
      <c r="K270" s="161"/>
      <c r="L270" s="162"/>
      <c r="M270" s="163" t="s">
        <v>1</v>
      </c>
      <c r="N270" s="164" t="s">
        <v>41</v>
      </c>
      <c r="P270" s="150">
        <f t="shared" si="71"/>
        <v>0</v>
      </c>
      <c r="Q270" s="150">
        <v>2.9999999999999997E-4</v>
      </c>
      <c r="R270" s="150">
        <f t="shared" si="72"/>
        <v>5.9745899999999991E-2</v>
      </c>
      <c r="S270" s="150">
        <v>0</v>
      </c>
      <c r="T270" s="151">
        <f t="shared" si="73"/>
        <v>0</v>
      </c>
      <c r="AR270" s="152" t="s">
        <v>529</v>
      </c>
      <c r="AT270" s="152" t="s">
        <v>353</v>
      </c>
      <c r="AU270" s="152" t="s">
        <v>87</v>
      </c>
      <c r="AY270" s="13" t="s">
        <v>317</v>
      </c>
      <c r="BE270" s="153">
        <f t="shared" si="74"/>
        <v>0</v>
      </c>
      <c r="BF270" s="153">
        <f t="shared" si="75"/>
        <v>0</v>
      </c>
      <c r="BG270" s="153">
        <f t="shared" si="76"/>
        <v>0</v>
      </c>
      <c r="BH270" s="153">
        <f t="shared" si="77"/>
        <v>0</v>
      </c>
      <c r="BI270" s="153">
        <f t="shared" si="78"/>
        <v>0</v>
      </c>
      <c r="BJ270" s="13" t="s">
        <v>87</v>
      </c>
      <c r="BK270" s="153">
        <f t="shared" si="79"/>
        <v>0</v>
      </c>
      <c r="BL270" s="13" t="s">
        <v>372</v>
      </c>
      <c r="BM270" s="152" t="s">
        <v>5421</v>
      </c>
    </row>
    <row r="271" spans="2:65" s="1" customFormat="1" ht="21.75" customHeight="1">
      <c r="B271" s="139"/>
      <c r="C271" s="140" t="s">
        <v>1942</v>
      </c>
      <c r="D271" s="140" t="s">
        <v>319</v>
      </c>
      <c r="E271" s="141" t="s">
        <v>4487</v>
      </c>
      <c r="F271" s="142" t="s">
        <v>4488</v>
      </c>
      <c r="G271" s="143" t="s">
        <v>452</v>
      </c>
      <c r="H271" s="144">
        <v>71.400000000000006</v>
      </c>
      <c r="I271" s="145"/>
      <c r="J271" s="146">
        <f t="shared" si="70"/>
        <v>0</v>
      </c>
      <c r="K271" s="147"/>
      <c r="L271" s="28"/>
      <c r="M271" s="148" t="s">
        <v>1</v>
      </c>
      <c r="N271" s="149" t="s">
        <v>41</v>
      </c>
      <c r="P271" s="150">
        <f t="shared" si="71"/>
        <v>0</v>
      </c>
      <c r="Q271" s="150">
        <v>4.0000000000000003E-5</v>
      </c>
      <c r="R271" s="150">
        <f t="shared" si="72"/>
        <v>2.8560000000000005E-3</v>
      </c>
      <c r="S271" s="150">
        <v>0</v>
      </c>
      <c r="T271" s="151">
        <f t="shared" si="73"/>
        <v>0</v>
      </c>
      <c r="AR271" s="152" t="s">
        <v>372</v>
      </c>
      <c r="AT271" s="152" t="s">
        <v>319</v>
      </c>
      <c r="AU271" s="152" t="s">
        <v>87</v>
      </c>
      <c r="AY271" s="13" t="s">
        <v>317</v>
      </c>
      <c r="BE271" s="153">
        <f t="shared" si="74"/>
        <v>0</v>
      </c>
      <c r="BF271" s="153">
        <f t="shared" si="75"/>
        <v>0</v>
      </c>
      <c r="BG271" s="153">
        <f t="shared" si="76"/>
        <v>0</v>
      </c>
      <c r="BH271" s="153">
        <f t="shared" si="77"/>
        <v>0</v>
      </c>
      <c r="BI271" s="153">
        <f t="shared" si="78"/>
        <v>0</v>
      </c>
      <c r="BJ271" s="13" t="s">
        <v>87</v>
      </c>
      <c r="BK271" s="153">
        <f t="shared" si="79"/>
        <v>0</v>
      </c>
      <c r="BL271" s="13" t="s">
        <v>372</v>
      </c>
      <c r="BM271" s="152" t="s">
        <v>5422</v>
      </c>
    </row>
    <row r="272" spans="2:65" s="1" customFormat="1" ht="16.5" customHeight="1">
      <c r="B272" s="139"/>
      <c r="C272" s="154" t="s">
        <v>1946</v>
      </c>
      <c r="D272" s="154" t="s">
        <v>353</v>
      </c>
      <c r="E272" s="155" t="s">
        <v>4490</v>
      </c>
      <c r="F272" s="156" t="s">
        <v>4491</v>
      </c>
      <c r="G272" s="157" t="s">
        <v>1711</v>
      </c>
      <c r="H272" s="158">
        <v>74.97</v>
      </c>
      <c r="I272" s="159"/>
      <c r="J272" s="160">
        <f t="shared" si="70"/>
        <v>0</v>
      </c>
      <c r="K272" s="161"/>
      <c r="L272" s="162"/>
      <c r="M272" s="163" t="s">
        <v>1</v>
      </c>
      <c r="N272" s="164" t="s">
        <v>41</v>
      </c>
      <c r="P272" s="150">
        <f t="shared" si="71"/>
        <v>0</v>
      </c>
      <c r="Q272" s="150">
        <v>1E-3</v>
      </c>
      <c r="R272" s="150">
        <f t="shared" si="72"/>
        <v>7.4969999999999995E-2</v>
      </c>
      <c r="S272" s="150">
        <v>0</v>
      </c>
      <c r="T272" s="151">
        <f t="shared" si="73"/>
        <v>0</v>
      </c>
      <c r="AR272" s="152" t="s">
        <v>529</v>
      </c>
      <c r="AT272" s="152" t="s">
        <v>353</v>
      </c>
      <c r="AU272" s="152" t="s">
        <v>87</v>
      </c>
      <c r="AY272" s="13" t="s">
        <v>317</v>
      </c>
      <c r="BE272" s="153">
        <f t="shared" si="74"/>
        <v>0</v>
      </c>
      <c r="BF272" s="153">
        <f t="shared" si="75"/>
        <v>0</v>
      </c>
      <c r="BG272" s="153">
        <f t="shared" si="76"/>
        <v>0</v>
      </c>
      <c r="BH272" s="153">
        <f t="shared" si="77"/>
        <v>0</v>
      </c>
      <c r="BI272" s="153">
        <f t="shared" si="78"/>
        <v>0</v>
      </c>
      <c r="BJ272" s="13" t="s">
        <v>87</v>
      </c>
      <c r="BK272" s="153">
        <f t="shared" si="79"/>
        <v>0</v>
      </c>
      <c r="BL272" s="13" t="s">
        <v>372</v>
      </c>
      <c r="BM272" s="152" t="s">
        <v>5423</v>
      </c>
    </row>
    <row r="273" spans="2:65" s="1" customFormat="1" ht="24.15" customHeight="1">
      <c r="B273" s="139"/>
      <c r="C273" s="140" t="s">
        <v>2161</v>
      </c>
      <c r="D273" s="140" t="s">
        <v>319</v>
      </c>
      <c r="E273" s="141" t="s">
        <v>2809</v>
      </c>
      <c r="F273" s="142" t="s">
        <v>2810</v>
      </c>
      <c r="G273" s="143" t="s">
        <v>652</v>
      </c>
      <c r="H273" s="176"/>
      <c r="I273" s="145"/>
      <c r="J273" s="146">
        <f t="shared" si="70"/>
        <v>0</v>
      </c>
      <c r="K273" s="147"/>
      <c r="L273" s="28"/>
      <c r="M273" s="148" t="s">
        <v>1</v>
      </c>
      <c r="N273" s="149" t="s">
        <v>41</v>
      </c>
      <c r="P273" s="150">
        <f t="shared" si="71"/>
        <v>0</v>
      </c>
      <c r="Q273" s="150">
        <v>0</v>
      </c>
      <c r="R273" s="150">
        <f t="shared" si="72"/>
        <v>0</v>
      </c>
      <c r="S273" s="150">
        <v>0</v>
      </c>
      <c r="T273" s="151">
        <f t="shared" si="73"/>
        <v>0</v>
      </c>
      <c r="AR273" s="152" t="s">
        <v>372</v>
      </c>
      <c r="AT273" s="152" t="s">
        <v>319</v>
      </c>
      <c r="AU273" s="152" t="s">
        <v>87</v>
      </c>
      <c r="AY273" s="13" t="s">
        <v>317</v>
      </c>
      <c r="BE273" s="153">
        <f t="shared" si="74"/>
        <v>0</v>
      </c>
      <c r="BF273" s="153">
        <f t="shared" si="75"/>
        <v>0</v>
      </c>
      <c r="BG273" s="153">
        <f t="shared" si="76"/>
        <v>0</v>
      </c>
      <c r="BH273" s="153">
        <f t="shared" si="77"/>
        <v>0</v>
      </c>
      <c r="BI273" s="153">
        <f t="shared" si="78"/>
        <v>0</v>
      </c>
      <c r="BJ273" s="13" t="s">
        <v>87</v>
      </c>
      <c r="BK273" s="153">
        <f t="shared" si="79"/>
        <v>0</v>
      </c>
      <c r="BL273" s="13" t="s">
        <v>372</v>
      </c>
      <c r="BM273" s="152" t="s">
        <v>5424</v>
      </c>
    </row>
    <row r="274" spans="2:65" s="11" customFormat="1" ht="22.8" customHeight="1">
      <c r="B274" s="127"/>
      <c r="D274" s="128" t="s">
        <v>74</v>
      </c>
      <c r="E274" s="137" t="s">
        <v>1310</v>
      </c>
      <c r="F274" s="137" t="s">
        <v>3132</v>
      </c>
      <c r="I274" s="130"/>
      <c r="J274" s="138">
        <f>BK274</f>
        <v>0</v>
      </c>
      <c r="L274" s="127"/>
      <c r="M274" s="132"/>
      <c r="P274" s="133">
        <f>SUM(P275:P303)</f>
        <v>0</v>
      </c>
      <c r="R274" s="133">
        <f>SUM(R275:R303)</f>
        <v>1.3448677300000003</v>
      </c>
      <c r="T274" s="134">
        <f>SUM(T275:T303)</f>
        <v>0</v>
      </c>
      <c r="AR274" s="128" t="s">
        <v>87</v>
      </c>
      <c r="AT274" s="135" t="s">
        <v>74</v>
      </c>
      <c r="AU274" s="135" t="s">
        <v>82</v>
      </c>
      <c r="AY274" s="128" t="s">
        <v>317</v>
      </c>
      <c r="BK274" s="136">
        <f>SUM(BK275:BK303)</f>
        <v>0</v>
      </c>
    </row>
    <row r="275" spans="2:65" s="1" customFormat="1" ht="24.15" customHeight="1">
      <c r="B275" s="139"/>
      <c r="C275" s="140" t="s">
        <v>2165</v>
      </c>
      <c r="D275" s="140" t="s">
        <v>319</v>
      </c>
      <c r="E275" s="141" t="s">
        <v>4494</v>
      </c>
      <c r="F275" s="142" t="s">
        <v>4495</v>
      </c>
      <c r="G275" s="143" t="s">
        <v>375</v>
      </c>
      <c r="H275" s="144">
        <v>231</v>
      </c>
      <c r="I275" s="145"/>
      <c r="J275" s="146">
        <f t="shared" ref="J275:J303" si="80">ROUND(I275*H275,2)</f>
        <v>0</v>
      </c>
      <c r="K275" s="147"/>
      <c r="L275" s="28"/>
      <c r="M275" s="148" t="s">
        <v>1</v>
      </c>
      <c r="N275" s="149" t="s">
        <v>41</v>
      </c>
      <c r="P275" s="150">
        <f t="shared" ref="P275:P303" si="81">O275*H275</f>
        <v>0</v>
      </c>
      <c r="Q275" s="150">
        <v>0</v>
      </c>
      <c r="R275" s="150">
        <f t="shared" ref="R275:R303" si="82">Q275*H275</f>
        <v>0</v>
      </c>
      <c r="S275" s="150">
        <v>0</v>
      </c>
      <c r="T275" s="151">
        <f t="shared" ref="T275:T303" si="83">S275*H275</f>
        <v>0</v>
      </c>
      <c r="AR275" s="152" t="s">
        <v>372</v>
      </c>
      <c r="AT275" s="152" t="s">
        <v>319</v>
      </c>
      <c r="AU275" s="152" t="s">
        <v>87</v>
      </c>
      <c r="AY275" s="13" t="s">
        <v>317</v>
      </c>
      <c r="BE275" s="153">
        <f t="shared" ref="BE275:BE303" si="84">IF(N275="základná",J275,0)</f>
        <v>0</v>
      </c>
      <c r="BF275" s="153">
        <f t="shared" ref="BF275:BF303" si="85">IF(N275="znížená",J275,0)</f>
        <v>0</v>
      </c>
      <c r="BG275" s="153">
        <f t="shared" ref="BG275:BG303" si="86">IF(N275="zákl. prenesená",J275,0)</f>
        <v>0</v>
      </c>
      <c r="BH275" s="153">
        <f t="shared" ref="BH275:BH303" si="87">IF(N275="zníž. prenesená",J275,0)</f>
        <v>0</v>
      </c>
      <c r="BI275" s="153">
        <f t="shared" ref="BI275:BI303" si="88">IF(N275="nulová",J275,0)</f>
        <v>0</v>
      </c>
      <c r="BJ275" s="13" t="s">
        <v>87</v>
      </c>
      <c r="BK275" s="153">
        <f t="shared" ref="BK275:BK303" si="89">ROUND(I275*H275,2)</f>
        <v>0</v>
      </c>
      <c r="BL275" s="13" t="s">
        <v>372</v>
      </c>
      <c r="BM275" s="152" t="s">
        <v>5425</v>
      </c>
    </row>
    <row r="276" spans="2:65" s="1" customFormat="1" ht="16.5" customHeight="1">
      <c r="B276" s="139"/>
      <c r="C276" s="154" t="s">
        <v>2169</v>
      </c>
      <c r="D276" s="154" t="s">
        <v>353</v>
      </c>
      <c r="E276" s="155" t="s">
        <v>4497</v>
      </c>
      <c r="F276" s="156" t="s">
        <v>4498</v>
      </c>
      <c r="G276" s="157" t="s">
        <v>375</v>
      </c>
      <c r="H276" s="158">
        <v>254.1</v>
      </c>
      <c r="I276" s="159"/>
      <c r="J276" s="160">
        <f t="shared" si="80"/>
        <v>0</v>
      </c>
      <c r="K276" s="161"/>
      <c r="L276" s="162"/>
      <c r="M276" s="163" t="s">
        <v>1</v>
      </c>
      <c r="N276" s="164" t="s">
        <v>41</v>
      </c>
      <c r="P276" s="150">
        <f t="shared" si="81"/>
        <v>0</v>
      </c>
      <c r="Q276" s="150">
        <v>1E-4</v>
      </c>
      <c r="R276" s="150">
        <f t="shared" si="82"/>
        <v>2.5410000000000002E-2</v>
      </c>
      <c r="S276" s="150">
        <v>0</v>
      </c>
      <c r="T276" s="151">
        <f t="shared" si="83"/>
        <v>0</v>
      </c>
      <c r="AR276" s="152" t="s">
        <v>529</v>
      </c>
      <c r="AT276" s="152" t="s">
        <v>353</v>
      </c>
      <c r="AU276" s="152" t="s">
        <v>87</v>
      </c>
      <c r="AY276" s="13" t="s">
        <v>317</v>
      </c>
      <c r="BE276" s="153">
        <f t="shared" si="84"/>
        <v>0</v>
      </c>
      <c r="BF276" s="153">
        <f t="shared" si="85"/>
        <v>0</v>
      </c>
      <c r="BG276" s="153">
        <f t="shared" si="86"/>
        <v>0</v>
      </c>
      <c r="BH276" s="153">
        <f t="shared" si="87"/>
        <v>0</v>
      </c>
      <c r="BI276" s="153">
        <f t="shared" si="88"/>
        <v>0</v>
      </c>
      <c r="BJ276" s="13" t="s">
        <v>87</v>
      </c>
      <c r="BK276" s="153">
        <f t="shared" si="89"/>
        <v>0</v>
      </c>
      <c r="BL276" s="13" t="s">
        <v>372</v>
      </c>
      <c r="BM276" s="152" t="s">
        <v>5426</v>
      </c>
    </row>
    <row r="277" spans="2:65" s="1" customFormat="1" ht="24.15" customHeight="1">
      <c r="B277" s="139"/>
      <c r="C277" s="140" t="s">
        <v>2173</v>
      </c>
      <c r="D277" s="140" t="s">
        <v>319</v>
      </c>
      <c r="E277" s="141" t="s">
        <v>4500</v>
      </c>
      <c r="F277" s="142" t="s">
        <v>4501</v>
      </c>
      <c r="G277" s="143" t="s">
        <v>375</v>
      </c>
      <c r="H277" s="144">
        <v>126.30500000000001</v>
      </c>
      <c r="I277" s="145"/>
      <c r="J277" s="146">
        <f t="shared" si="80"/>
        <v>0</v>
      </c>
      <c r="K277" s="147"/>
      <c r="L277" s="28"/>
      <c r="M277" s="148" t="s">
        <v>1</v>
      </c>
      <c r="N277" s="149" t="s">
        <v>41</v>
      </c>
      <c r="P277" s="150">
        <f t="shared" si="81"/>
        <v>0</v>
      </c>
      <c r="Q277" s="150">
        <v>0</v>
      </c>
      <c r="R277" s="150">
        <f t="shared" si="82"/>
        <v>0</v>
      </c>
      <c r="S277" s="150">
        <v>0</v>
      </c>
      <c r="T277" s="151">
        <f t="shared" si="83"/>
        <v>0</v>
      </c>
      <c r="AR277" s="152" t="s">
        <v>372</v>
      </c>
      <c r="AT277" s="152" t="s">
        <v>319</v>
      </c>
      <c r="AU277" s="152" t="s">
        <v>87</v>
      </c>
      <c r="AY277" s="13" t="s">
        <v>317</v>
      </c>
      <c r="BE277" s="153">
        <f t="shared" si="84"/>
        <v>0</v>
      </c>
      <c r="BF277" s="153">
        <f t="shared" si="85"/>
        <v>0</v>
      </c>
      <c r="BG277" s="153">
        <f t="shared" si="86"/>
        <v>0</v>
      </c>
      <c r="BH277" s="153">
        <f t="shared" si="87"/>
        <v>0</v>
      </c>
      <c r="BI277" s="153">
        <f t="shared" si="88"/>
        <v>0</v>
      </c>
      <c r="BJ277" s="13" t="s">
        <v>87</v>
      </c>
      <c r="BK277" s="153">
        <f t="shared" si="89"/>
        <v>0</v>
      </c>
      <c r="BL277" s="13" t="s">
        <v>372</v>
      </c>
      <c r="BM277" s="152" t="s">
        <v>5427</v>
      </c>
    </row>
    <row r="278" spans="2:65" s="1" customFormat="1" ht="16.5" customHeight="1">
      <c r="B278" s="139"/>
      <c r="C278" s="154" t="s">
        <v>2175</v>
      </c>
      <c r="D278" s="154" t="s">
        <v>353</v>
      </c>
      <c r="E278" s="155" t="s">
        <v>4503</v>
      </c>
      <c r="F278" s="156" t="s">
        <v>4504</v>
      </c>
      <c r="G278" s="157" t="s">
        <v>4505</v>
      </c>
      <c r="H278" s="158">
        <v>31.576000000000001</v>
      </c>
      <c r="I278" s="159"/>
      <c r="J278" s="160">
        <f t="shared" si="80"/>
        <v>0</v>
      </c>
      <c r="K278" s="161"/>
      <c r="L278" s="162"/>
      <c r="M278" s="163" t="s">
        <v>1</v>
      </c>
      <c r="N278" s="164" t="s">
        <v>41</v>
      </c>
      <c r="P278" s="150">
        <f t="shared" si="81"/>
        <v>0</v>
      </c>
      <c r="Q278" s="150">
        <v>9.2000000000000003E-4</v>
      </c>
      <c r="R278" s="150">
        <f t="shared" si="82"/>
        <v>2.904992E-2</v>
      </c>
      <c r="S278" s="150">
        <v>0</v>
      </c>
      <c r="T278" s="151">
        <f t="shared" si="83"/>
        <v>0</v>
      </c>
      <c r="AR278" s="152" t="s">
        <v>529</v>
      </c>
      <c r="AT278" s="152" t="s">
        <v>353</v>
      </c>
      <c r="AU278" s="152" t="s">
        <v>87</v>
      </c>
      <c r="AY278" s="13" t="s">
        <v>317</v>
      </c>
      <c r="BE278" s="153">
        <f t="shared" si="84"/>
        <v>0</v>
      </c>
      <c r="BF278" s="153">
        <f t="shared" si="85"/>
        <v>0</v>
      </c>
      <c r="BG278" s="153">
        <f t="shared" si="86"/>
        <v>0</v>
      </c>
      <c r="BH278" s="153">
        <f t="shared" si="87"/>
        <v>0</v>
      </c>
      <c r="BI278" s="153">
        <f t="shared" si="88"/>
        <v>0</v>
      </c>
      <c r="BJ278" s="13" t="s">
        <v>87</v>
      </c>
      <c r="BK278" s="153">
        <f t="shared" si="89"/>
        <v>0</v>
      </c>
      <c r="BL278" s="13" t="s">
        <v>372</v>
      </c>
      <c r="BM278" s="152" t="s">
        <v>5428</v>
      </c>
    </row>
    <row r="279" spans="2:65" s="1" customFormat="1" ht="24.15" customHeight="1">
      <c r="B279" s="139"/>
      <c r="C279" s="140" t="s">
        <v>2178</v>
      </c>
      <c r="D279" s="140" t="s">
        <v>319</v>
      </c>
      <c r="E279" s="141" t="s">
        <v>4507</v>
      </c>
      <c r="F279" s="142" t="s">
        <v>4508</v>
      </c>
      <c r="G279" s="143" t="s">
        <v>375</v>
      </c>
      <c r="H279" s="144">
        <v>126.30500000000001</v>
      </c>
      <c r="I279" s="145"/>
      <c r="J279" s="146">
        <f t="shared" si="80"/>
        <v>0</v>
      </c>
      <c r="K279" s="147"/>
      <c r="L279" s="28"/>
      <c r="M279" s="148" t="s">
        <v>1</v>
      </c>
      <c r="N279" s="149" t="s">
        <v>41</v>
      </c>
      <c r="P279" s="150">
        <f t="shared" si="81"/>
        <v>0</v>
      </c>
      <c r="Q279" s="150">
        <v>0</v>
      </c>
      <c r="R279" s="150">
        <f t="shared" si="82"/>
        <v>0</v>
      </c>
      <c r="S279" s="150">
        <v>0</v>
      </c>
      <c r="T279" s="151">
        <f t="shared" si="83"/>
        <v>0</v>
      </c>
      <c r="AR279" s="152" t="s">
        <v>372</v>
      </c>
      <c r="AT279" s="152" t="s">
        <v>319</v>
      </c>
      <c r="AU279" s="152" t="s">
        <v>87</v>
      </c>
      <c r="AY279" s="13" t="s">
        <v>317</v>
      </c>
      <c r="BE279" s="153">
        <f t="shared" si="84"/>
        <v>0</v>
      </c>
      <c r="BF279" s="153">
        <f t="shared" si="85"/>
        <v>0</v>
      </c>
      <c r="BG279" s="153">
        <f t="shared" si="86"/>
        <v>0</v>
      </c>
      <c r="BH279" s="153">
        <f t="shared" si="87"/>
        <v>0</v>
      </c>
      <c r="BI279" s="153">
        <f t="shared" si="88"/>
        <v>0</v>
      </c>
      <c r="BJ279" s="13" t="s">
        <v>87</v>
      </c>
      <c r="BK279" s="153">
        <f t="shared" si="89"/>
        <v>0</v>
      </c>
      <c r="BL279" s="13" t="s">
        <v>372</v>
      </c>
      <c r="BM279" s="152" t="s">
        <v>5429</v>
      </c>
    </row>
    <row r="280" spans="2:65" s="1" customFormat="1" ht="24.15" customHeight="1">
      <c r="B280" s="139"/>
      <c r="C280" s="154" t="s">
        <v>2181</v>
      </c>
      <c r="D280" s="154" t="s">
        <v>353</v>
      </c>
      <c r="E280" s="155" t="s">
        <v>4510</v>
      </c>
      <c r="F280" s="156" t="s">
        <v>4511</v>
      </c>
      <c r="G280" s="157" t="s">
        <v>375</v>
      </c>
      <c r="H280" s="158">
        <v>145.251</v>
      </c>
      <c r="I280" s="159"/>
      <c r="J280" s="160">
        <f t="shared" si="80"/>
        <v>0</v>
      </c>
      <c r="K280" s="161"/>
      <c r="L280" s="162"/>
      <c r="M280" s="163" t="s">
        <v>1</v>
      </c>
      <c r="N280" s="164" t="s">
        <v>41</v>
      </c>
      <c r="P280" s="150">
        <f t="shared" si="81"/>
        <v>0</v>
      </c>
      <c r="Q280" s="150">
        <v>4.4999999999999997E-3</v>
      </c>
      <c r="R280" s="150">
        <f t="shared" si="82"/>
        <v>0.65362949999999997</v>
      </c>
      <c r="S280" s="150">
        <v>0</v>
      </c>
      <c r="T280" s="151">
        <f t="shared" si="83"/>
        <v>0</v>
      </c>
      <c r="AR280" s="152" t="s">
        <v>529</v>
      </c>
      <c r="AT280" s="152" t="s">
        <v>353</v>
      </c>
      <c r="AU280" s="152" t="s">
        <v>87</v>
      </c>
      <c r="AY280" s="13" t="s">
        <v>317</v>
      </c>
      <c r="BE280" s="153">
        <f t="shared" si="84"/>
        <v>0</v>
      </c>
      <c r="BF280" s="153">
        <f t="shared" si="85"/>
        <v>0</v>
      </c>
      <c r="BG280" s="153">
        <f t="shared" si="86"/>
        <v>0</v>
      </c>
      <c r="BH280" s="153">
        <f t="shared" si="87"/>
        <v>0</v>
      </c>
      <c r="BI280" s="153">
        <f t="shared" si="88"/>
        <v>0</v>
      </c>
      <c r="BJ280" s="13" t="s">
        <v>87</v>
      </c>
      <c r="BK280" s="153">
        <f t="shared" si="89"/>
        <v>0</v>
      </c>
      <c r="BL280" s="13" t="s">
        <v>372</v>
      </c>
      <c r="BM280" s="152" t="s">
        <v>5430</v>
      </c>
    </row>
    <row r="281" spans="2:65" s="1" customFormat="1" ht="33" customHeight="1">
      <c r="B281" s="139"/>
      <c r="C281" s="140" t="s">
        <v>2184</v>
      </c>
      <c r="D281" s="140" t="s">
        <v>319</v>
      </c>
      <c r="E281" s="141" t="s">
        <v>4513</v>
      </c>
      <c r="F281" s="142" t="s">
        <v>4514</v>
      </c>
      <c r="G281" s="143" t="s">
        <v>375</v>
      </c>
      <c r="H281" s="144">
        <v>115.5</v>
      </c>
      <c r="I281" s="145"/>
      <c r="J281" s="146">
        <f t="shared" si="80"/>
        <v>0</v>
      </c>
      <c r="K281" s="147"/>
      <c r="L281" s="28"/>
      <c r="M281" s="148" t="s">
        <v>1</v>
      </c>
      <c r="N281" s="149" t="s">
        <v>41</v>
      </c>
      <c r="P281" s="150">
        <f t="shared" si="81"/>
        <v>0</v>
      </c>
      <c r="Q281" s="150">
        <v>0</v>
      </c>
      <c r="R281" s="150">
        <f t="shared" si="82"/>
        <v>0</v>
      </c>
      <c r="S281" s="150">
        <v>0</v>
      </c>
      <c r="T281" s="151">
        <f t="shared" si="83"/>
        <v>0</v>
      </c>
      <c r="AR281" s="152" t="s">
        <v>372</v>
      </c>
      <c r="AT281" s="152" t="s">
        <v>319</v>
      </c>
      <c r="AU281" s="152" t="s">
        <v>87</v>
      </c>
      <c r="AY281" s="13" t="s">
        <v>317</v>
      </c>
      <c r="BE281" s="153">
        <f t="shared" si="84"/>
        <v>0</v>
      </c>
      <c r="BF281" s="153">
        <f t="shared" si="85"/>
        <v>0</v>
      </c>
      <c r="BG281" s="153">
        <f t="shared" si="86"/>
        <v>0</v>
      </c>
      <c r="BH281" s="153">
        <f t="shared" si="87"/>
        <v>0</v>
      </c>
      <c r="BI281" s="153">
        <f t="shared" si="88"/>
        <v>0</v>
      </c>
      <c r="BJ281" s="13" t="s">
        <v>87</v>
      </c>
      <c r="BK281" s="153">
        <f t="shared" si="89"/>
        <v>0</v>
      </c>
      <c r="BL281" s="13" t="s">
        <v>372</v>
      </c>
      <c r="BM281" s="152" t="s">
        <v>5431</v>
      </c>
    </row>
    <row r="282" spans="2:65" s="1" customFormat="1" ht="16.5" customHeight="1">
      <c r="B282" s="139"/>
      <c r="C282" s="154" t="s">
        <v>2188</v>
      </c>
      <c r="D282" s="154" t="s">
        <v>353</v>
      </c>
      <c r="E282" s="155" t="s">
        <v>4516</v>
      </c>
      <c r="F282" s="156" t="s">
        <v>4517</v>
      </c>
      <c r="G282" s="157" t="s">
        <v>433</v>
      </c>
      <c r="H282" s="158">
        <v>4.62</v>
      </c>
      <c r="I282" s="159"/>
      <c r="J282" s="160">
        <f t="shared" si="80"/>
        <v>0</v>
      </c>
      <c r="K282" s="161"/>
      <c r="L282" s="162"/>
      <c r="M282" s="163" t="s">
        <v>1</v>
      </c>
      <c r="N282" s="164" t="s">
        <v>41</v>
      </c>
      <c r="P282" s="150">
        <f t="shared" si="81"/>
        <v>0</v>
      </c>
      <c r="Q282" s="150">
        <v>7.5000000000000002E-4</v>
      </c>
      <c r="R282" s="150">
        <f t="shared" si="82"/>
        <v>3.4650000000000002E-3</v>
      </c>
      <c r="S282" s="150">
        <v>0</v>
      </c>
      <c r="T282" s="151">
        <f t="shared" si="83"/>
        <v>0</v>
      </c>
      <c r="AR282" s="152" t="s">
        <v>529</v>
      </c>
      <c r="AT282" s="152" t="s">
        <v>353</v>
      </c>
      <c r="AU282" s="152" t="s">
        <v>87</v>
      </c>
      <c r="AY282" s="13" t="s">
        <v>317</v>
      </c>
      <c r="BE282" s="153">
        <f t="shared" si="84"/>
        <v>0</v>
      </c>
      <c r="BF282" s="153">
        <f t="shared" si="85"/>
        <v>0</v>
      </c>
      <c r="BG282" s="153">
        <f t="shared" si="86"/>
        <v>0</v>
      </c>
      <c r="BH282" s="153">
        <f t="shared" si="87"/>
        <v>0</v>
      </c>
      <c r="BI282" s="153">
        <f t="shared" si="88"/>
        <v>0</v>
      </c>
      <c r="BJ282" s="13" t="s">
        <v>87</v>
      </c>
      <c r="BK282" s="153">
        <f t="shared" si="89"/>
        <v>0</v>
      </c>
      <c r="BL282" s="13" t="s">
        <v>372</v>
      </c>
      <c r="BM282" s="152" t="s">
        <v>5432</v>
      </c>
    </row>
    <row r="283" spans="2:65" s="1" customFormat="1" ht="21.75" customHeight="1">
      <c r="B283" s="139"/>
      <c r="C283" s="154" t="s">
        <v>2192</v>
      </c>
      <c r="D283" s="154" t="s">
        <v>353</v>
      </c>
      <c r="E283" s="155" t="s">
        <v>4519</v>
      </c>
      <c r="F283" s="156" t="s">
        <v>4520</v>
      </c>
      <c r="G283" s="157" t="s">
        <v>1711</v>
      </c>
      <c r="H283" s="158">
        <v>0.92400000000000004</v>
      </c>
      <c r="I283" s="159"/>
      <c r="J283" s="160">
        <f t="shared" si="80"/>
        <v>0</v>
      </c>
      <c r="K283" s="161"/>
      <c r="L283" s="162"/>
      <c r="M283" s="163" t="s">
        <v>1</v>
      </c>
      <c r="N283" s="164" t="s">
        <v>41</v>
      </c>
      <c r="P283" s="150">
        <f t="shared" si="81"/>
        <v>0</v>
      </c>
      <c r="Q283" s="150">
        <v>1E-3</v>
      </c>
      <c r="R283" s="150">
        <f t="shared" si="82"/>
        <v>9.2400000000000002E-4</v>
      </c>
      <c r="S283" s="150">
        <v>0</v>
      </c>
      <c r="T283" s="151">
        <f t="shared" si="83"/>
        <v>0</v>
      </c>
      <c r="AR283" s="152" t="s">
        <v>529</v>
      </c>
      <c r="AT283" s="152" t="s">
        <v>353</v>
      </c>
      <c r="AU283" s="152" t="s">
        <v>87</v>
      </c>
      <c r="AY283" s="13" t="s">
        <v>317</v>
      </c>
      <c r="BE283" s="153">
        <f t="shared" si="84"/>
        <v>0</v>
      </c>
      <c r="BF283" s="153">
        <f t="shared" si="85"/>
        <v>0</v>
      </c>
      <c r="BG283" s="153">
        <f t="shared" si="86"/>
        <v>0</v>
      </c>
      <c r="BH283" s="153">
        <f t="shared" si="87"/>
        <v>0</v>
      </c>
      <c r="BI283" s="153">
        <f t="shared" si="88"/>
        <v>0</v>
      </c>
      <c r="BJ283" s="13" t="s">
        <v>87</v>
      </c>
      <c r="BK283" s="153">
        <f t="shared" si="89"/>
        <v>0</v>
      </c>
      <c r="BL283" s="13" t="s">
        <v>372</v>
      </c>
      <c r="BM283" s="152" t="s">
        <v>5433</v>
      </c>
    </row>
    <row r="284" spans="2:65" s="1" customFormat="1" ht="24.15" customHeight="1">
      <c r="B284" s="139"/>
      <c r="C284" s="154" t="s">
        <v>2195</v>
      </c>
      <c r="D284" s="154" t="s">
        <v>353</v>
      </c>
      <c r="E284" s="155" t="s">
        <v>3159</v>
      </c>
      <c r="F284" s="156" t="s">
        <v>3160</v>
      </c>
      <c r="G284" s="157" t="s">
        <v>375</v>
      </c>
      <c r="H284" s="158">
        <v>132.82499999999999</v>
      </c>
      <c r="I284" s="159"/>
      <c r="J284" s="160">
        <f t="shared" si="80"/>
        <v>0</v>
      </c>
      <c r="K284" s="161"/>
      <c r="L284" s="162"/>
      <c r="M284" s="163" t="s">
        <v>1</v>
      </c>
      <c r="N284" s="164" t="s">
        <v>41</v>
      </c>
      <c r="P284" s="150">
        <f t="shared" si="81"/>
        <v>0</v>
      </c>
      <c r="Q284" s="150">
        <v>2.5600000000000002E-3</v>
      </c>
      <c r="R284" s="150">
        <f t="shared" si="82"/>
        <v>0.340032</v>
      </c>
      <c r="S284" s="150">
        <v>0</v>
      </c>
      <c r="T284" s="151">
        <f t="shared" si="83"/>
        <v>0</v>
      </c>
      <c r="AR284" s="152" t="s">
        <v>529</v>
      </c>
      <c r="AT284" s="152" t="s">
        <v>353</v>
      </c>
      <c r="AU284" s="152" t="s">
        <v>87</v>
      </c>
      <c r="AY284" s="13" t="s">
        <v>317</v>
      </c>
      <c r="BE284" s="153">
        <f t="shared" si="84"/>
        <v>0</v>
      </c>
      <c r="BF284" s="153">
        <f t="shared" si="85"/>
        <v>0</v>
      </c>
      <c r="BG284" s="153">
        <f t="shared" si="86"/>
        <v>0</v>
      </c>
      <c r="BH284" s="153">
        <f t="shared" si="87"/>
        <v>0</v>
      </c>
      <c r="BI284" s="153">
        <f t="shared" si="88"/>
        <v>0</v>
      </c>
      <c r="BJ284" s="13" t="s">
        <v>87</v>
      </c>
      <c r="BK284" s="153">
        <f t="shared" si="89"/>
        <v>0</v>
      </c>
      <c r="BL284" s="13" t="s">
        <v>372</v>
      </c>
      <c r="BM284" s="152" t="s">
        <v>5434</v>
      </c>
    </row>
    <row r="285" spans="2:65" s="1" customFormat="1" ht="33" customHeight="1">
      <c r="B285" s="139"/>
      <c r="C285" s="140" t="s">
        <v>2199</v>
      </c>
      <c r="D285" s="140" t="s">
        <v>319</v>
      </c>
      <c r="E285" s="141" t="s">
        <v>3144</v>
      </c>
      <c r="F285" s="142" t="s">
        <v>3145</v>
      </c>
      <c r="G285" s="143" t="s">
        <v>375</v>
      </c>
      <c r="H285" s="144">
        <v>115.5</v>
      </c>
      <c r="I285" s="145"/>
      <c r="J285" s="146">
        <f t="shared" si="80"/>
        <v>0</v>
      </c>
      <c r="K285" s="147"/>
      <c r="L285" s="28"/>
      <c r="M285" s="148" t="s">
        <v>1</v>
      </c>
      <c r="N285" s="149" t="s">
        <v>41</v>
      </c>
      <c r="P285" s="150">
        <f t="shared" si="81"/>
        <v>0</v>
      </c>
      <c r="Q285" s="150">
        <v>0</v>
      </c>
      <c r="R285" s="150">
        <f t="shared" si="82"/>
        <v>0</v>
      </c>
      <c r="S285" s="150">
        <v>0</v>
      </c>
      <c r="T285" s="151">
        <f t="shared" si="83"/>
        <v>0</v>
      </c>
      <c r="AR285" s="152" t="s">
        <v>372</v>
      </c>
      <c r="AT285" s="152" t="s">
        <v>319</v>
      </c>
      <c r="AU285" s="152" t="s">
        <v>87</v>
      </c>
      <c r="AY285" s="13" t="s">
        <v>317</v>
      </c>
      <c r="BE285" s="153">
        <f t="shared" si="84"/>
        <v>0</v>
      </c>
      <c r="BF285" s="153">
        <f t="shared" si="85"/>
        <v>0</v>
      </c>
      <c r="BG285" s="153">
        <f t="shared" si="86"/>
        <v>0</v>
      </c>
      <c r="BH285" s="153">
        <f t="shared" si="87"/>
        <v>0</v>
      </c>
      <c r="BI285" s="153">
        <f t="shared" si="88"/>
        <v>0</v>
      </c>
      <c r="BJ285" s="13" t="s">
        <v>87</v>
      </c>
      <c r="BK285" s="153">
        <f t="shared" si="89"/>
        <v>0</v>
      </c>
      <c r="BL285" s="13" t="s">
        <v>372</v>
      </c>
      <c r="BM285" s="152" t="s">
        <v>5435</v>
      </c>
    </row>
    <row r="286" spans="2:65" s="1" customFormat="1" ht="37.799999999999997" customHeight="1">
      <c r="B286" s="139"/>
      <c r="C286" s="154" t="s">
        <v>2203</v>
      </c>
      <c r="D286" s="154" t="s">
        <v>353</v>
      </c>
      <c r="E286" s="155" t="s">
        <v>4524</v>
      </c>
      <c r="F286" s="156" t="s">
        <v>4525</v>
      </c>
      <c r="G286" s="157" t="s">
        <v>375</v>
      </c>
      <c r="H286" s="158">
        <v>132.82499999999999</v>
      </c>
      <c r="I286" s="159"/>
      <c r="J286" s="160">
        <f t="shared" si="80"/>
        <v>0</v>
      </c>
      <c r="K286" s="161"/>
      <c r="L286" s="162"/>
      <c r="M286" s="163" t="s">
        <v>1</v>
      </c>
      <c r="N286" s="164" t="s">
        <v>41</v>
      </c>
      <c r="P286" s="150">
        <f t="shared" si="81"/>
        <v>0</v>
      </c>
      <c r="Q286" s="150">
        <v>9.5E-4</v>
      </c>
      <c r="R286" s="150">
        <f t="shared" si="82"/>
        <v>0.12618374999999998</v>
      </c>
      <c r="S286" s="150">
        <v>0</v>
      </c>
      <c r="T286" s="151">
        <f t="shared" si="83"/>
        <v>0</v>
      </c>
      <c r="AR286" s="152" t="s">
        <v>529</v>
      </c>
      <c r="AT286" s="152" t="s">
        <v>353</v>
      </c>
      <c r="AU286" s="152" t="s">
        <v>87</v>
      </c>
      <c r="AY286" s="13" t="s">
        <v>317</v>
      </c>
      <c r="BE286" s="153">
        <f t="shared" si="84"/>
        <v>0</v>
      </c>
      <c r="BF286" s="153">
        <f t="shared" si="85"/>
        <v>0</v>
      </c>
      <c r="BG286" s="153">
        <f t="shared" si="86"/>
        <v>0</v>
      </c>
      <c r="BH286" s="153">
        <f t="shared" si="87"/>
        <v>0</v>
      </c>
      <c r="BI286" s="153">
        <f t="shared" si="88"/>
        <v>0</v>
      </c>
      <c r="BJ286" s="13" t="s">
        <v>87</v>
      </c>
      <c r="BK286" s="153">
        <f t="shared" si="89"/>
        <v>0</v>
      </c>
      <c r="BL286" s="13" t="s">
        <v>372</v>
      </c>
      <c r="BM286" s="152" t="s">
        <v>5436</v>
      </c>
    </row>
    <row r="287" spans="2:65" s="1" customFormat="1" ht="37.799999999999997" customHeight="1">
      <c r="B287" s="139"/>
      <c r="C287" s="140" t="s">
        <v>2207</v>
      </c>
      <c r="D287" s="140" t="s">
        <v>319</v>
      </c>
      <c r="E287" s="141" t="s">
        <v>3150</v>
      </c>
      <c r="F287" s="142" t="s">
        <v>3151</v>
      </c>
      <c r="G287" s="143" t="s">
        <v>375</v>
      </c>
      <c r="H287" s="144">
        <v>115.5</v>
      </c>
      <c r="I287" s="145"/>
      <c r="J287" s="146">
        <f t="shared" si="80"/>
        <v>0</v>
      </c>
      <c r="K287" s="147"/>
      <c r="L287" s="28"/>
      <c r="M287" s="148" t="s">
        <v>1</v>
      </c>
      <c r="N287" s="149" t="s">
        <v>41</v>
      </c>
      <c r="P287" s="150">
        <f t="shared" si="81"/>
        <v>0</v>
      </c>
      <c r="Q287" s="150">
        <v>0</v>
      </c>
      <c r="R287" s="150">
        <f t="shared" si="82"/>
        <v>0</v>
      </c>
      <c r="S287" s="150">
        <v>0</v>
      </c>
      <c r="T287" s="151">
        <f t="shared" si="83"/>
        <v>0</v>
      </c>
      <c r="AR287" s="152" t="s">
        <v>372</v>
      </c>
      <c r="AT287" s="152" t="s">
        <v>319</v>
      </c>
      <c r="AU287" s="152" t="s">
        <v>87</v>
      </c>
      <c r="AY287" s="13" t="s">
        <v>317</v>
      </c>
      <c r="BE287" s="153">
        <f t="shared" si="84"/>
        <v>0</v>
      </c>
      <c r="BF287" s="153">
        <f t="shared" si="85"/>
        <v>0</v>
      </c>
      <c r="BG287" s="153">
        <f t="shared" si="86"/>
        <v>0</v>
      </c>
      <c r="BH287" s="153">
        <f t="shared" si="87"/>
        <v>0</v>
      </c>
      <c r="BI287" s="153">
        <f t="shared" si="88"/>
        <v>0</v>
      </c>
      <c r="BJ287" s="13" t="s">
        <v>87</v>
      </c>
      <c r="BK287" s="153">
        <f t="shared" si="89"/>
        <v>0</v>
      </c>
      <c r="BL287" s="13" t="s">
        <v>372</v>
      </c>
      <c r="BM287" s="152" t="s">
        <v>5437</v>
      </c>
    </row>
    <row r="288" spans="2:65" s="1" customFormat="1" ht="24.15" customHeight="1">
      <c r="B288" s="139"/>
      <c r="C288" s="154" t="s">
        <v>2211</v>
      </c>
      <c r="D288" s="154" t="s">
        <v>353</v>
      </c>
      <c r="E288" s="155" t="s">
        <v>3153</v>
      </c>
      <c r="F288" s="156" t="s">
        <v>3154</v>
      </c>
      <c r="G288" s="157" t="s">
        <v>375</v>
      </c>
      <c r="H288" s="158">
        <v>132.82499999999999</v>
      </c>
      <c r="I288" s="159"/>
      <c r="J288" s="160">
        <f t="shared" si="80"/>
        <v>0</v>
      </c>
      <c r="K288" s="161"/>
      <c r="L288" s="162"/>
      <c r="M288" s="163" t="s">
        <v>1</v>
      </c>
      <c r="N288" s="164" t="s">
        <v>41</v>
      </c>
      <c r="P288" s="150">
        <f t="shared" si="81"/>
        <v>0</v>
      </c>
      <c r="Q288" s="150">
        <v>2.0000000000000001E-4</v>
      </c>
      <c r="R288" s="150">
        <f t="shared" si="82"/>
        <v>2.6564999999999998E-2</v>
      </c>
      <c r="S288" s="150">
        <v>0</v>
      </c>
      <c r="T288" s="151">
        <f t="shared" si="83"/>
        <v>0</v>
      </c>
      <c r="AR288" s="152" t="s">
        <v>529</v>
      </c>
      <c r="AT288" s="152" t="s">
        <v>353</v>
      </c>
      <c r="AU288" s="152" t="s">
        <v>87</v>
      </c>
      <c r="AY288" s="13" t="s">
        <v>317</v>
      </c>
      <c r="BE288" s="153">
        <f t="shared" si="84"/>
        <v>0</v>
      </c>
      <c r="BF288" s="153">
        <f t="shared" si="85"/>
        <v>0</v>
      </c>
      <c r="BG288" s="153">
        <f t="shared" si="86"/>
        <v>0</v>
      </c>
      <c r="BH288" s="153">
        <f t="shared" si="87"/>
        <v>0</v>
      </c>
      <c r="BI288" s="153">
        <f t="shared" si="88"/>
        <v>0</v>
      </c>
      <c r="BJ288" s="13" t="s">
        <v>87</v>
      </c>
      <c r="BK288" s="153">
        <f t="shared" si="89"/>
        <v>0</v>
      </c>
      <c r="BL288" s="13" t="s">
        <v>372</v>
      </c>
      <c r="BM288" s="152" t="s">
        <v>5438</v>
      </c>
    </row>
    <row r="289" spans="2:65" s="1" customFormat="1" ht="44.25" customHeight="1">
      <c r="B289" s="139"/>
      <c r="C289" s="140" t="s">
        <v>2215</v>
      </c>
      <c r="D289" s="140" t="s">
        <v>319</v>
      </c>
      <c r="E289" s="141" t="s">
        <v>4529</v>
      </c>
      <c r="F289" s="142" t="s">
        <v>4530</v>
      </c>
      <c r="G289" s="143" t="s">
        <v>375</v>
      </c>
      <c r="H289" s="144">
        <v>10.805</v>
      </c>
      <c r="I289" s="145"/>
      <c r="J289" s="146">
        <f t="shared" si="80"/>
        <v>0</v>
      </c>
      <c r="K289" s="147"/>
      <c r="L289" s="28"/>
      <c r="M289" s="148" t="s">
        <v>1</v>
      </c>
      <c r="N289" s="149" t="s">
        <v>41</v>
      </c>
      <c r="P289" s="150">
        <f t="shared" si="81"/>
        <v>0</v>
      </c>
      <c r="Q289" s="150">
        <v>0</v>
      </c>
      <c r="R289" s="150">
        <f t="shared" si="82"/>
        <v>0</v>
      </c>
      <c r="S289" s="150">
        <v>0</v>
      </c>
      <c r="T289" s="151">
        <f t="shared" si="83"/>
        <v>0</v>
      </c>
      <c r="AR289" s="152" t="s">
        <v>372</v>
      </c>
      <c r="AT289" s="152" t="s">
        <v>319</v>
      </c>
      <c r="AU289" s="152" t="s">
        <v>87</v>
      </c>
      <c r="AY289" s="13" t="s">
        <v>317</v>
      </c>
      <c r="BE289" s="153">
        <f t="shared" si="84"/>
        <v>0</v>
      </c>
      <c r="BF289" s="153">
        <f t="shared" si="85"/>
        <v>0</v>
      </c>
      <c r="BG289" s="153">
        <f t="shared" si="86"/>
        <v>0</v>
      </c>
      <c r="BH289" s="153">
        <f t="shared" si="87"/>
        <v>0</v>
      </c>
      <c r="BI289" s="153">
        <f t="shared" si="88"/>
        <v>0</v>
      </c>
      <c r="BJ289" s="13" t="s">
        <v>87</v>
      </c>
      <c r="BK289" s="153">
        <f t="shared" si="89"/>
        <v>0</v>
      </c>
      <c r="BL289" s="13" t="s">
        <v>372</v>
      </c>
      <c r="BM289" s="152" t="s">
        <v>5439</v>
      </c>
    </row>
    <row r="290" spans="2:65" s="1" customFormat="1" ht="24.15" customHeight="1">
      <c r="B290" s="139"/>
      <c r="C290" s="154" t="s">
        <v>2219</v>
      </c>
      <c r="D290" s="154" t="s">
        <v>353</v>
      </c>
      <c r="E290" s="155" t="s">
        <v>3159</v>
      </c>
      <c r="F290" s="156" t="s">
        <v>3160</v>
      </c>
      <c r="G290" s="157" t="s">
        <v>375</v>
      </c>
      <c r="H290" s="158">
        <v>12.426</v>
      </c>
      <c r="I290" s="159"/>
      <c r="J290" s="160">
        <f t="shared" si="80"/>
        <v>0</v>
      </c>
      <c r="K290" s="161"/>
      <c r="L290" s="162"/>
      <c r="M290" s="163" t="s">
        <v>1</v>
      </c>
      <c r="N290" s="164" t="s">
        <v>41</v>
      </c>
      <c r="P290" s="150">
        <f t="shared" si="81"/>
        <v>0</v>
      </c>
      <c r="Q290" s="150">
        <v>2.5600000000000002E-3</v>
      </c>
      <c r="R290" s="150">
        <f t="shared" si="82"/>
        <v>3.1810560000000002E-2</v>
      </c>
      <c r="S290" s="150">
        <v>0</v>
      </c>
      <c r="T290" s="151">
        <f t="shared" si="83"/>
        <v>0</v>
      </c>
      <c r="AR290" s="152" t="s">
        <v>529</v>
      </c>
      <c r="AT290" s="152" t="s">
        <v>353</v>
      </c>
      <c r="AU290" s="152" t="s">
        <v>87</v>
      </c>
      <c r="AY290" s="13" t="s">
        <v>317</v>
      </c>
      <c r="BE290" s="153">
        <f t="shared" si="84"/>
        <v>0</v>
      </c>
      <c r="BF290" s="153">
        <f t="shared" si="85"/>
        <v>0</v>
      </c>
      <c r="BG290" s="153">
        <f t="shared" si="86"/>
        <v>0</v>
      </c>
      <c r="BH290" s="153">
        <f t="shared" si="87"/>
        <v>0</v>
      </c>
      <c r="BI290" s="153">
        <f t="shared" si="88"/>
        <v>0</v>
      </c>
      <c r="BJ290" s="13" t="s">
        <v>87</v>
      </c>
      <c r="BK290" s="153">
        <f t="shared" si="89"/>
        <v>0</v>
      </c>
      <c r="BL290" s="13" t="s">
        <v>372</v>
      </c>
      <c r="BM290" s="152" t="s">
        <v>5440</v>
      </c>
    </row>
    <row r="291" spans="2:65" s="1" customFormat="1" ht="21.75" customHeight="1">
      <c r="B291" s="139"/>
      <c r="C291" s="154" t="s">
        <v>460</v>
      </c>
      <c r="D291" s="154" t="s">
        <v>353</v>
      </c>
      <c r="E291" s="155" t="s">
        <v>3141</v>
      </c>
      <c r="F291" s="156" t="s">
        <v>3142</v>
      </c>
      <c r="G291" s="157" t="s">
        <v>433</v>
      </c>
      <c r="H291" s="158">
        <v>43.975999999999999</v>
      </c>
      <c r="I291" s="159"/>
      <c r="J291" s="160">
        <f t="shared" si="80"/>
        <v>0</v>
      </c>
      <c r="K291" s="161"/>
      <c r="L291" s="162"/>
      <c r="M291" s="163" t="s">
        <v>1</v>
      </c>
      <c r="N291" s="164" t="s">
        <v>41</v>
      </c>
      <c r="P291" s="150">
        <f t="shared" si="81"/>
        <v>0</v>
      </c>
      <c r="Q291" s="150">
        <v>1.4999999999999999E-4</v>
      </c>
      <c r="R291" s="150">
        <f t="shared" si="82"/>
        <v>6.5963999999999997E-3</v>
      </c>
      <c r="S291" s="150">
        <v>0</v>
      </c>
      <c r="T291" s="151">
        <f t="shared" si="83"/>
        <v>0</v>
      </c>
      <c r="AR291" s="152" t="s">
        <v>529</v>
      </c>
      <c r="AT291" s="152" t="s">
        <v>353</v>
      </c>
      <c r="AU291" s="152" t="s">
        <v>87</v>
      </c>
      <c r="AY291" s="13" t="s">
        <v>317</v>
      </c>
      <c r="BE291" s="153">
        <f t="shared" si="84"/>
        <v>0</v>
      </c>
      <c r="BF291" s="153">
        <f t="shared" si="85"/>
        <v>0</v>
      </c>
      <c r="BG291" s="153">
        <f t="shared" si="86"/>
        <v>0</v>
      </c>
      <c r="BH291" s="153">
        <f t="shared" si="87"/>
        <v>0</v>
      </c>
      <c r="BI291" s="153">
        <f t="shared" si="88"/>
        <v>0</v>
      </c>
      <c r="BJ291" s="13" t="s">
        <v>87</v>
      </c>
      <c r="BK291" s="153">
        <f t="shared" si="89"/>
        <v>0</v>
      </c>
      <c r="BL291" s="13" t="s">
        <v>372</v>
      </c>
      <c r="BM291" s="152" t="s">
        <v>5441</v>
      </c>
    </row>
    <row r="292" spans="2:65" s="1" customFormat="1" ht="37.799999999999997" customHeight="1">
      <c r="B292" s="139"/>
      <c r="C292" s="140" t="s">
        <v>2226</v>
      </c>
      <c r="D292" s="140" t="s">
        <v>319</v>
      </c>
      <c r="E292" s="141" t="s">
        <v>4534</v>
      </c>
      <c r="F292" s="142" t="s">
        <v>4535</v>
      </c>
      <c r="G292" s="143" t="s">
        <v>452</v>
      </c>
      <c r="H292" s="144">
        <v>9.5</v>
      </c>
      <c r="I292" s="145"/>
      <c r="J292" s="146">
        <f t="shared" si="80"/>
        <v>0</v>
      </c>
      <c r="K292" s="147"/>
      <c r="L292" s="28"/>
      <c r="M292" s="148" t="s">
        <v>1</v>
      </c>
      <c r="N292" s="149" t="s">
        <v>41</v>
      </c>
      <c r="P292" s="150">
        <f t="shared" si="81"/>
        <v>0</v>
      </c>
      <c r="Q292" s="150">
        <v>7.6999999999999996E-4</v>
      </c>
      <c r="R292" s="150">
        <f t="shared" si="82"/>
        <v>7.3149999999999995E-3</v>
      </c>
      <c r="S292" s="150">
        <v>0</v>
      </c>
      <c r="T292" s="151">
        <f t="shared" si="83"/>
        <v>0</v>
      </c>
      <c r="AR292" s="152" t="s">
        <v>372</v>
      </c>
      <c r="AT292" s="152" t="s">
        <v>319</v>
      </c>
      <c r="AU292" s="152" t="s">
        <v>87</v>
      </c>
      <c r="AY292" s="13" t="s">
        <v>317</v>
      </c>
      <c r="BE292" s="153">
        <f t="shared" si="84"/>
        <v>0</v>
      </c>
      <c r="BF292" s="153">
        <f t="shared" si="85"/>
        <v>0</v>
      </c>
      <c r="BG292" s="153">
        <f t="shared" si="86"/>
        <v>0</v>
      </c>
      <c r="BH292" s="153">
        <f t="shared" si="87"/>
        <v>0</v>
      </c>
      <c r="BI292" s="153">
        <f t="shared" si="88"/>
        <v>0</v>
      </c>
      <c r="BJ292" s="13" t="s">
        <v>87</v>
      </c>
      <c r="BK292" s="153">
        <f t="shared" si="89"/>
        <v>0</v>
      </c>
      <c r="BL292" s="13" t="s">
        <v>372</v>
      </c>
      <c r="BM292" s="152" t="s">
        <v>5442</v>
      </c>
    </row>
    <row r="293" spans="2:65" s="1" customFormat="1" ht="16.5" customHeight="1">
      <c r="B293" s="139"/>
      <c r="C293" s="154" t="s">
        <v>2232</v>
      </c>
      <c r="D293" s="154" t="s">
        <v>353</v>
      </c>
      <c r="E293" s="155" t="s">
        <v>4537</v>
      </c>
      <c r="F293" s="156" t="s">
        <v>4538</v>
      </c>
      <c r="G293" s="157" t="s">
        <v>433</v>
      </c>
      <c r="H293" s="158">
        <v>76</v>
      </c>
      <c r="I293" s="159"/>
      <c r="J293" s="160">
        <f t="shared" si="80"/>
        <v>0</v>
      </c>
      <c r="K293" s="161"/>
      <c r="L293" s="162"/>
      <c r="M293" s="163" t="s">
        <v>1</v>
      </c>
      <c r="N293" s="164" t="s">
        <v>41</v>
      </c>
      <c r="P293" s="150">
        <f t="shared" si="81"/>
        <v>0</v>
      </c>
      <c r="Q293" s="150">
        <v>1E-4</v>
      </c>
      <c r="R293" s="150">
        <f t="shared" si="82"/>
        <v>7.6E-3</v>
      </c>
      <c r="S293" s="150">
        <v>0</v>
      </c>
      <c r="T293" s="151">
        <f t="shared" si="83"/>
        <v>0</v>
      </c>
      <c r="AR293" s="152" t="s">
        <v>529</v>
      </c>
      <c r="AT293" s="152" t="s">
        <v>353</v>
      </c>
      <c r="AU293" s="152" t="s">
        <v>87</v>
      </c>
      <c r="AY293" s="13" t="s">
        <v>317</v>
      </c>
      <c r="BE293" s="153">
        <f t="shared" si="84"/>
        <v>0</v>
      </c>
      <c r="BF293" s="153">
        <f t="shared" si="85"/>
        <v>0</v>
      </c>
      <c r="BG293" s="153">
        <f t="shared" si="86"/>
        <v>0</v>
      </c>
      <c r="BH293" s="153">
        <f t="shared" si="87"/>
        <v>0</v>
      </c>
      <c r="BI293" s="153">
        <f t="shared" si="88"/>
        <v>0</v>
      </c>
      <c r="BJ293" s="13" t="s">
        <v>87</v>
      </c>
      <c r="BK293" s="153">
        <f t="shared" si="89"/>
        <v>0</v>
      </c>
      <c r="BL293" s="13" t="s">
        <v>372</v>
      </c>
      <c r="BM293" s="152" t="s">
        <v>5443</v>
      </c>
    </row>
    <row r="294" spans="2:65" s="1" customFormat="1" ht="33" customHeight="1">
      <c r="B294" s="139"/>
      <c r="C294" s="140" t="s">
        <v>2236</v>
      </c>
      <c r="D294" s="140" t="s">
        <v>319</v>
      </c>
      <c r="E294" s="141" t="s">
        <v>4540</v>
      </c>
      <c r="F294" s="142" t="s">
        <v>4541</v>
      </c>
      <c r="G294" s="143" t="s">
        <v>452</v>
      </c>
      <c r="H294" s="144">
        <v>9.5</v>
      </c>
      <c r="I294" s="145"/>
      <c r="J294" s="146">
        <f t="shared" si="80"/>
        <v>0</v>
      </c>
      <c r="K294" s="147"/>
      <c r="L294" s="28"/>
      <c r="M294" s="148" t="s">
        <v>1</v>
      </c>
      <c r="N294" s="149" t="s">
        <v>41</v>
      </c>
      <c r="P294" s="150">
        <f t="shared" si="81"/>
        <v>0</v>
      </c>
      <c r="Q294" s="150">
        <v>7.6999999999999996E-4</v>
      </c>
      <c r="R294" s="150">
        <f t="shared" si="82"/>
        <v>7.3149999999999995E-3</v>
      </c>
      <c r="S294" s="150">
        <v>0</v>
      </c>
      <c r="T294" s="151">
        <f t="shared" si="83"/>
        <v>0</v>
      </c>
      <c r="AR294" s="152" t="s">
        <v>372</v>
      </c>
      <c r="AT294" s="152" t="s">
        <v>319</v>
      </c>
      <c r="AU294" s="152" t="s">
        <v>87</v>
      </c>
      <c r="AY294" s="13" t="s">
        <v>317</v>
      </c>
      <c r="BE294" s="153">
        <f t="shared" si="84"/>
        <v>0</v>
      </c>
      <c r="BF294" s="153">
        <f t="shared" si="85"/>
        <v>0</v>
      </c>
      <c r="BG294" s="153">
        <f t="shared" si="86"/>
        <v>0</v>
      </c>
      <c r="BH294" s="153">
        <f t="shared" si="87"/>
        <v>0</v>
      </c>
      <c r="BI294" s="153">
        <f t="shared" si="88"/>
        <v>0</v>
      </c>
      <c r="BJ294" s="13" t="s">
        <v>87</v>
      </c>
      <c r="BK294" s="153">
        <f t="shared" si="89"/>
        <v>0</v>
      </c>
      <c r="BL294" s="13" t="s">
        <v>372</v>
      </c>
      <c r="BM294" s="152" t="s">
        <v>5444</v>
      </c>
    </row>
    <row r="295" spans="2:65" s="1" customFormat="1" ht="16.5" customHeight="1">
      <c r="B295" s="139"/>
      <c r="C295" s="154" t="s">
        <v>2240</v>
      </c>
      <c r="D295" s="154" t="s">
        <v>353</v>
      </c>
      <c r="E295" s="155" t="s">
        <v>4537</v>
      </c>
      <c r="F295" s="156" t="s">
        <v>4538</v>
      </c>
      <c r="G295" s="157" t="s">
        <v>433</v>
      </c>
      <c r="H295" s="158">
        <v>76</v>
      </c>
      <c r="I295" s="159"/>
      <c r="J295" s="160">
        <f t="shared" si="80"/>
        <v>0</v>
      </c>
      <c r="K295" s="161"/>
      <c r="L295" s="162"/>
      <c r="M295" s="163" t="s">
        <v>1</v>
      </c>
      <c r="N295" s="164" t="s">
        <v>41</v>
      </c>
      <c r="P295" s="150">
        <f t="shared" si="81"/>
        <v>0</v>
      </c>
      <c r="Q295" s="150">
        <v>1E-4</v>
      </c>
      <c r="R295" s="150">
        <f t="shared" si="82"/>
        <v>7.6E-3</v>
      </c>
      <c r="S295" s="150">
        <v>0</v>
      </c>
      <c r="T295" s="151">
        <f t="shared" si="83"/>
        <v>0</v>
      </c>
      <c r="AR295" s="152" t="s">
        <v>529</v>
      </c>
      <c r="AT295" s="152" t="s">
        <v>353</v>
      </c>
      <c r="AU295" s="152" t="s">
        <v>87</v>
      </c>
      <c r="AY295" s="13" t="s">
        <v>317</v>
      </c>
      <c r="BE295" s="153">
        <f t="shared" si="84"/>
        <v>0</v>
      </c>
      <c r="BF295" s="153">
        <f t="shared" si="85"/>
        <v>0</v>
      </c>
      <c r="BG295" s="153">
        <f t="shared" si="86"/>
        <v>0</v>
      </c>
      <c r="BH295" s="153">
        <f t="shared" si="87"/>
        <v>0</v>
      </c>
      <c r="BI295" s="153">
        <f t="shared" si="88"/>
        <v>0</v>
      </c>
      <c r="BJ295" s="13" t="s">
        <v>87</v>
      </c>
      <c r="BK295" s="153">
        <f t="shared" si="89"/>
        <v>0</v>
      </c>
      <c r="BL295" s="13" t="s">
        <v>372</v>
      </c>
      <c r="BM295" s="152" t="s">
        <v>5445</v>
      </c>
    </row>
    <row r="296" spans="2:65" s="1" customFormat="1" ht="37.799999999999997" customHeight="1">
      <c r="B296" s="139"/>
      <c r="C296" s="140" t="s">
        <v>2244</v>
      </c>
      <c r="D296" s="140" t="s">
        <v>319</v>
      </c>
      <c r="E296" s="141" t="s">
        <v>3172</v>
      </c>
      <c r="F296" s="142" t="s">
        <v>4544</v>
      </c>
      <c r="G296" s="143" t="s">
        <v>452</v>
      </c>
      <c r="H296" s="144">
        <v>9.5</v>
      </c>
      <c r="I296" s="145"/>
      <c r="J296" s="146">
        <f t="shared" si="80"/>
        <v>0</v>
      </c>
      <c r="K296" s="147"/>
      <c r="L296" s="28"/>
      <c r="M296" s="148" t="s">
        <v>1</v>
      </c>
      <c r="N296" s="149" t="s">
        <v>41</v>
      </c>
      <c r="P296" s="150">
        <f t="shared" si="81"/>
        <v>0</v>
      </c>
      <c r="Q296" s="150">
        <v>1.2800000000000001E-3</v>
      </c>
      <c r="R296" s="150">
        <f t="shared" si="82"/>
        <v>1.2160000000000001E-2</v>
      </c>
      <c r="S296" s="150">
        <v>0</v>
      </c>
      <c r="T296" s="151">
        <f t="shared" si="83"/>
        <v>0</v>
      </c>
      <c r="AR296" s="152" t="s">
        <v>372</v>
      </c>
      <c r="AT296" s="152" t="s">
        <v>319</v>
      </c>
      <c r="AU296" s="152" t="s">
        <v>87</v>
      </c>
      <c r="AY296" s="13" t="s">
        <v>317</v>
      </c>
      <c r="BE296" s="153">
        <f t="shared" si="84"/>
        <v>0</v>
      </c>
      <c r="BF296" s="153">
        <f t="shared" si="85"/>
        <v>0</v>
      </c>
      <c r="BG296" s="153">
        <f t="shared" si="86"/>
        <v>0</v>
      </c>
      <c r="BH296" s="153">
        <f t="shared" si="87"/>
        <v>0</v>
      </c>
      <c r="BI296" s="153">
        <f t="shared" si="88"/>
        <v>0</v>
      </c>
      <c r="BJ296" s="13" t="s">
        <v>87</v>
      </c>
      <c r="BK296" s="153">
        <f t="shared" si="89"/>
        <v>0</v>
      </c>
      <c r="BL296" s="13" t="s">
        <v>372</v>
      </c>
      <c r="BM296" s="152" t="s">
        <v>5446</v>
      </c>
    </row>
    <row r="297" spans="2:65" s="1" customFormat="1" ht="16.5" customHeight="1">
      <c r="B297" s="139"/>
      <c r="C297" s="154" t="s">
        <v>2248</v>
      </c>
      <c r="D297" s="154" t="s">
        <v>353</v>
      </c>
      <c r="E297" s="155" t="s">
        <v>4537</v>
      </c>
      <c r="F297" s="156" t="s">
        <v>4538</v>
      </c>
      <c r="G297" s="157" t="s">
        <v>433</v>
      </c>
      <c r="H297" s="158">
        <v>76</v>
      </c>
      <c r="I297" s="159"/>
      <c r="J297" s="160">
        <f t="shared" si="80"/>
        <v>0</v>
      </c>
      <c r="K297" s="161"/>
      <c r="L297" s="162"/>
      <c r="M297" s="163" t="s">
        <v>1</v>
      </c>
      <c r="N297" s="164" t="s">
        <v>41</v>
      </c>
      <c r="P297" s="150">
        <f t="shared" si="81"/>
        <v>0</v>
      </c>
      <c r="Q297" s="150">
        <v>1E-4</v>
      </c>
      <c r="R297" s="150">
        <f t="shared" si="82"/>
        <v>7.6E-3</v>
      </c>
      <c r="S297" s="150">
        <v>0</v>
      </c>
      <c r="T297" s="151">
        <f t="shared" si="83"/>
        <v>0</v>
      </c>
      <c r="AR297" s="152" t="s">
        <v>529</v>
      </c>
      <c r="AT297" s="152" t="s">
        <v>353</v>
      </c>
      <c r="AU297" s="152" t="s">
        <v>87</v>
      </c>
      <c r="AY297" s="13" t="s">
        <v>317</v>
      </c>
      <c r="BE297" s="153">
        <f t="shared" si="84"/>
        <v>0</v>
      </c>
      <c r="BF297" s="153">
        <f t="shared" si="85"/>
        <v>0</v>
      </c>
      <c r="BG297" s="153">
        <f t="shared" si="86"/>
        <v>0</v>
      </c>
      <c r="BH297" s="153">
        <f t="shared" si="87"/>
        <v>0</v>
      </c>
      <c r="BI297" s="153">
        <f t="shared" si="88"/>
        <v>0</v>
      </c>
      <c r="BJ297" s="13" t="s">
        <v>87</v>
      </c>
      <c r="BK297" s="153">
        <f t="shared" si="89"/>
        <v>0</v>
      </c>
      <c r="BL297" s="13" t="s">
        <v>372</v>
      </c>
      <c r="BM297" s="152" t="s">
        <v>5447</v>
      </c>
    </row>
    <row r="298" spans="2:65" s="1" customFormat="1" ht="24.15" customHeight="1">
      <c r="B298" s="139"/>
      <c r="C298" s="140" t="s">
        <v>2252</v>
      </c>
      <c r="D298" s="140" t="s">
        <v>319</v>
      </c>
      <c r="E298" s="141" t="s">
        <v>3194</v>
      </c>
      <c r="F298" s="142" t="s">
        <v>3195</v>
      </c>
      <c r="G298" s="143" t="s">
        <v>452</v>
      </c>
      <c r="H298" s="144">
        <v>19</v>
      </c>
      <c r="I298" s="145"/>
      <c r="J298" s="146">
        <f t="shared" si="80"/>
        <v>0</v>
      </c>
      <c r="K298" s="147"/>
      <c r="L298" s="28"/>
      <c r="M298" s="148" t="s">
        <v>1</v>
      </c>
      <c r="N298" s="149" t="s">
        <v>41</v>
      </c>
      <c r="P298" s="150">
        <f t="shared" si="81"/>
        <v>0</v>
      </c>
      <c r="Q298" s="150">
        <v>8.4999999999999995E-4</v>
      </c>
      <c r="R298" s="150">
        <f t="shared" si="82"/>
        <v>1.6149999999999998E-2</v>
      </c>
      <c r="S298" s="150">
        <v>0</v>
      </c>
      <c r="T298" s="151">
        <f t="shared" si="83"/>
        <v>0</v>
      </c>
      <c r="AR298" s="152" t="s">
        <v>372</v>
      </c>
      <c r="AT298" s="152" t="s">
        <v>319</v>
      </c>
      <c r="AU298" s="152" t="s">
        <v>87</v>
      </c>
      <c r="AY298" s="13" t="s">
        <v>317</v>
      </c>
      <c r="BE298" s="153">
        <f t="shared" si="84"/>
        <v>0</v>
      </c>
      <c r="BF298" s="153">
        <f t="shared" si="85"/>
        <v>0</v>
      </c>
      <c r="BG298" s="153">
        <f t="shared" si="86"/>
        <v>0</v>
      </c>
      <c r="BH298" s="153">
        <f t="shared" si="87"/>
        <v>0</v>
      </c>
      <c r="BI298" s="153">
        <f t="shared" si="88"/>
        <v>0</v>
      </c>
      <c r="BJ298" s="13" t="s">
        <v>87</v>
      </c>
      <c r="BK298" s="153">
        <f t="shared" si="89"/>
        <v>0</v>
      </c>
      <c r="BL298" s="13" t="s">
        <v>372</v>
      </c>
      <c r="BM298" s="152" t="s">
        <v>5448</v>
      </c>
    </row>
    <row r="299" spans="2:65" s="1" customFormat="1" ht="33" customHeight="1">
      <c r="B299" s="139"/>
      <c r="C299" s="154" t="s">
        <v>2256</v>
      </c>
      <c r="D299" s="154" t="s">
        <v>353</v>
      </c>
      <c r="E299" s="155" t="s">
        <v>4548</v>
      </c>
      <c r="F299" s="156" t="s">
        <v>4549</v>
      </c>
      <c r="G299" s="157" t="s">
        <v>452</v>
      </c>
      <c r="H299" s="158">
        <v>19.38</v>
      </c>
      <c r="I299" s="159"/>
      <c r="J299" s="160">
        <f t="shared" si="80"/>
        <v>0</v>
      </c>
      <c r="K299" s="161"/>
      <c r="L299" s="162"/>
      <c r="M299" s="163" t="s">
        <v>1</v>
      </c>
      <c r="N299" s="164" t="s">
        <v>41</v>
      </c>
      <c r="P299" s="150">
        <f t="shared" si="81"/>
        <v>0</v>
      </c>
      <c r="Q299" s="150">
        <v>4.2000000000000002E-4</v>
      </c>
      <c r="R299" s="150">
        <f t="shared" si="82"/>
        <v>8.1396000000000003E-3</v>
      </c>
      <c r="S299" s="150">
        <v>0</v>
      </c>
      <c r="T299" s="151">
        <f t="shared" si="83"/>
        <v>0</v>
      </c>
      <c r="AR299" s="152" t="s">
        <v>529</v>
      </c>
      <c r="AT299" s="152" t="s">
        <v>353</v>
      </c>
      <c r="AU299" s="152" t="s">
        <v>87</v>
      </c>
      <c r="AY299" s="13" t="s">
        <v>317</v>
      </c>
      <c r="BE299" s="153">
        <f t="shared" si="84"/>
        <v>0</v>
      </c>
      <c r="BF299" s="153">
        <f t="shared" si="85"/>
        <v>0</v>
      </c>
      <c r="BG299" s="153">
        <f t="shared" si="86"/>
        <v>0</v>
      </c>
      <c r="BH299" s="153">
        <f t="shared" si="87"/>
        <v>0</v>
      </c>
      <c r="BI299" s="153">
        <f t="shared" si="88"/>
        <v>0</v>
      </c>
      <c r="BJ299" s="13" t="s">
        <v>87</v>
      </c>
      <c r="BK299" s="153">
        <f t="shared" si="89"/>
        <v>0</v>
      </c>
      <c r="BL299" s="13" t="s">
        <v>372</v>
      </c>
      <c r="BM299" s="152" t="s">
        <v>5449</v>
      </c>
    </row>
    <row r="300" spans="2:65" s="1" customFormat="1" ht="33" customHeight="1">
      <c r="B300" s="139"/>
      <c r="C300" s="140" t="s">
        <v>2260</v>
      </c>
      <c r="D300" s="140" t="s">
        <v>319</v>
      </c>
      <c r="E300" s="141" t="s">
        <v>4551</v>
      </c>
      <c r="F300" s="142" t="s">
        <v>4552</v>
      </c>
      <c r="G300" s="143" t="s">
        <v>452</v>
      </c>
      <c r="H300" s="144">
        <v>9.5</v>
      </c>
      <c r="I300" s="145"/>
      <c r="J300" s="146">
        <f t="shared" si="80"/>
        <v>0</v>
      </c>
      <c r="K300" s="147"/>
      <c r="L300" s="28"/>
      <c r="M300" s="148" t="s">
        <v>1</v>
      </c>
      <c r="N300" s="149" t="s">
        <v>41</v>
      </c>
      <c r="P300" s="150">
        <f t="shared" si="81"/>
        <v>0</v>
      </c>
      <c r="Q300" s="150">
        <v>3.0000000000000001E-5</v>
      </c>
      <c r="R300" s="150">
        <f t="shared" si="82"/>
        <v>2.8499999999999999E-4</v>
      </c>
      <c r="S300" s="150">
        <v>0</v>
      </c>
      <c r="T300" s="151">
        <f t="shared" si="83"/>
        <v>0</v>
      </c>
      <c r="AR300" s="152" t="s">
        <v>372</v>
      </c>
      <c r="AT300" s="152" t="s">
        <v>319</v>
      </c>
      <c r="AU300" s="152" t="s">
        <v>87</v>
      </c>
      <c r="AY300" s="13" t="s">
        <v>317</v>
      </c>
      <c r="BE300" s="153">
        <f t="shared" si="84"/>
        <v>0</v>
      </c>
      <c r="BF300" s="153">
        <f t="shared" si="85"/>
        <v>0</v>
      </c>
      <c r="BG300" s="153">
        <f t="shared" si="86"/>
        <v>0</v>
      </c>
      <c r="BH300" s="153">
        <f t="shared" si="87"/>
        <v>0</v>
      </c>
      <c r="BI300" s="153">
        <f t="shared" si="88"/>
        <v>0</v>
      </c>
      <c r="BJ300" s="13" t="s">
        <v>87</v>
      </c>
      <c r="BK300" s="153">
        <f t="shared" si="89"/>
        <v>0</v>
      </c>
      <c r="BL300" s="13" t="s">
        <v>372</v>
      </c>
      <c r="BM300" s="152" t="s">
        <v>5450</v>
      </c>
    </row>
    <row r="301" spans="2:65" s="1" customFormat="1" ht="16.5" customHeight="1">
      <c r="B301" s="139"/>
      <c r="C301" s="154" t="s">
        <v>2264</v>
      </c>
      <c r="D301" s="154" t="s">
        <v>353</v>
      </c>
      <c r="E301" s="155" t="s">
        <v>4537</v>
      </c>
      <c r="F301" s="156" t="s">
        <v>4538</v>
      </c>
      <c r="G301" s="157" t="s">
        <v>433</v>
      </c>
      <c r="H301" s="158">
        <v>76</v>
      </c>
      <c r="I301" s="159"/>
      <c r="J301" s="160">
        <f t="shared" si="80"/>
        <v>0</v>
      </c>
      <c r="K301" s="161"/>
      <c r="L301" s="162"/>
      <c r="M301" s="163" t="s">
        <v>1</v>
      </c>
      <c r="N301" s="164" t="s">
        <v>41</v>
      </c>
      <c r="P301" s="150">
        <f t="shared" si="81"/>
        <v>0</v>
      </c>
      <c r="Q301" s="150">
        <v>1E-4</v>
      </c>
      <c r="R301" s="150">
        <f t="shared" si="82"/>
        <v>7.6E-3</v>
      </c>
      <c r="S301" s="150">
        <v>0</v>
      </c>
      <c r="T301" s="151">
        <f t="shared" si="83"/>
        <v>0</v>
      </c>
      <c r="AR301" s="152" t="s">
        <v>529</v>
      </c>
      <c r="AT301" s="152" t="s">
        <v>353</v>
      </c>
      <c r="AU301" s="152" t="s">
        <v>87</v>
      </c>
      <c r="AY301" s="13" t="s">
        <v>317</v>
      </c>
      <c r="BE301" s="153">
        <f t="shared" si="84"/>
        <v>0</v>
      </c>
      <c r="BF301" s="153">
        <f t="shared" si="85"/>
        <v>0</v>
      </c>
      <c r="BG301" s="153">
        <f t="shared" si="86"/>
        <v>0</v>
      </c>
      <c r="BH301" s="153">
        <f t="shared" si="87"/>
        <v>0</v>
      </c>
      <c r="BI301" s="153">
        <f t="shared" si="88"/>
        <v>0</v>
      </c>
      <c r="BJ301" s="13" t="s">
        <v>87</v>
      </c>
      <c r="BK301" s="153">
        <f t="shared" si="89"/>
        <v>0</v>
      </c>
      <c r="BL301" s="13" t="s">
        <v>372</v>
      </c>
      <c r="BM301" s="152" t="s">
        <v>5451</v>
      </c>
    </row>
    <row r="302" spans="2:65" s="1" customFormat="1" ht="16.5" customHeight="1">
      <c r="B302" s="139"/>
      <c r="C302" s="154" t="s">
        <v>2268</v>
      </c>
      <c r="D302" s="154" t="s">
        <v>353</v>
      </c>
      <c r="E302" s="155" t="s">
        <v>4555</v>
      </c>
      <c r="F302" s="156" t="s">
        <v>4556</v>
      </c>
      <c r="G302" s="157" t="s">
        <v>375</v>
      </c>
      <c r="H302" s="158">
        <v>2.9449999999999998</v>
      </c>
      <c r="I302" s="159"/>
      <c r="J302" s="160">
        <f t="shared" si="80"/>
        <v>0</v>
      </c>
      <c r="K302" s="161"/>
      <c r="L302" s="162"/>
      <c r="M302" s="163" t="s">
        <v>1</v>
      </c>
      <c r="N302" s="164" t="s">
        <v>41</v>
      </c>
      <c r="P302" s="150">
        <f t="shared" si="81"/>
        <v>0</v>
      </c>
      <c r="Q302" s="150">
        <v>6.6E-3</v>
      </c>
      <c r="R302" s="150">
        <f t="shared" si="82"/>
        <v>1.9436999999999999E-2</v>
      </c>
      <c r="S302" s="150">
        <v>0</v>
      </c>
      <c r="T302" s="151">
        <f t="shared" si="83"/>
        <v>0</v>
      </c>
      <c r="AR302" s="152" t="s">
        <v>529</v>
      </c>
      <c r="AT302" s="152" t="s">
        <v>353</v>
      </c>
      <c r="AU302" s="152" t="s">
        <v>87</v>
      </c>
      <c r="AY302" s="13" t="s">
        <v>317</v>
      </c>
      <c r="BE302" s="153">
        <f t="shared" si="84"/>
        <v>0</v>
      </c>
      <c r="BF302" s="153">
        <f t="shared" si="85"/>
        <v>0</v>
      </c>
      <c r="BG302" s="153">
        <f t="shared" si="86"/>
        <v>0</v>
      </c>
      <c r="BH302" s="153">
        <f t="shared" si="87"/>
        <v>0</v>
      </c>
      <c r="BI302" s="153">
        <f t="shared" si="88"/>
        <v>0</v>
      </c>
      <c r="BJ302" s="13" t="s">
        <v>87</v>
      </c>
      <c r="BK302" s="153">
        <f t="shared" si="89"/>
        <v>0</v>
      </c>
      <c r="BL302" s="13" t="s">
        <v>372</v>
      </c>
      <c r="BM302" s="152" t="s">
        <v>5452</v>
      </c>
    </row>
    <row r="303" spans="2:65" s="1" customFormat="1" ht="24.15" customHeight="1">
      <c r="B303" s="139"/>
      <c r="C303" s="140" t="s">
        <v>2271</v>
      </c>
      <c r="D303" s="140" t="s">
        <v>319</v>
      </c>
      <c r="E303" s="141" t="s">
        <v>4558</v>
      </c>
      <c r="F303" s="142" t="s">
        <v>3210</v>
      </c>
      <c r="G303" s="143" t="s">
        <v>652</v>
      </c>
      <c r="H303" s="176"/>
      <c r="I303" s="145"/>
      <c r="J303" s="146">
        <f t="shared" si="80"/>
        <v>0</v>
      </c>
      <c r="K303" s="147"/>
      <c r="L303" s="28"/>
      <c r="M303" s="148" t="s">
        <v>1</v>
      </c>
      <c r="N303" s="149" t="s">
        <v>41</v>
      </c>
      <c r="P303" s="150">
        <f t="shared" si="81"/>
        <v>0</v>
      </c>
      <c r="Q303" s="150">
        <v>0</v>
      </c>
      <c r="R303" s="150">
        <f t="shared" si="82"/>
        <v>0</v>
      </c>
      <c r="S303" s="150">
        <v>0</v>
      </c>
      <c r="T303" s="151">
        <f t="shared" si="83"/>
        <v>0</v>
      </c>
      <c r="AR303" s="152" t="s">
        <v>372</v>
      </c>
      <c r="AT303" s="152" t="s">
        <v>319</v>
      </c>
      <c r="AU303" s="152" t="s">
        <v>87</v>
      </c>
      <c r="AY303" s="13" t="s">
        <v>317</v>
      </c>
      <c r="BE303" s="153">
        <f t="shared" si="84"/>
        <v>0</v>
      </c>
      <c r="BF303" s="153">
        <f t="shared" si="85"/>
        <v>0</v>
      </c>
      <c r="BG303" s="153">
        <f t="shared" si="86"/>
        <v>0</v>
      </c>
      <c r="BH303" s="153">
        <f t="shared" si="87"/>
        <v>0</v>
      </c>
      <c r="BI303" s="153">
        <f t="shared" si="88"/>
        <v>0</v>
      </c>
      <c r="BJ303" s="13" t="s">
        <v>87</v>
      </c>
      <c r="BK303" s="153">
        <f t="shared" si="89"/>
        <v>0</v>
      </c>
      <c r="BL303" s="13" t="s">
        <v>372</v>
      </c>
      <c r="BM303" s="152" t="s">
        <v>5453</v>
      </c>
    </row>
    <row r="304" spans="2:65" s="11" customFormat="1" ht="22.8" customHeight="1">
      <c r="B304" s="127"/>
      <c r="D304" s="128" t="s">
        <v>74</v>
      </c>
      <c r="E304" s="137" t="s">
        <v>1765</v>
      </c>
      <c r="F304" s="137" t="s">
        <v>2374</v>
      </c>
      <c r="I304" s="130"/>
      <c r="J304" s="138">
        <f>BK304</f>
        <v>0</v>
      </c>
      <c r="L304" s="127"/>
      <c r="M304" s="132"/>
      <c r="P304" s="133">
        <f>SUM(P305:P322)</f>
        <v>0</v>
      </c>
      <c r="R304" s="133">
        <f>SUM(R305:R322)</f>
        <v>3.0522620599999999</v>
      </c>
      <c r="T304" s="134">
        <f>SUM(T305:T322)</f>
        <v>0</v>
      </c>
      <c r="AR304" s="128" t="s">
        <v>87</v>
      </c>
      <c r="AT304" s="135" t="s">
        <v>74</v>
      </c>
      <c r="AU304" s="135" t="s">
        <v>82</v>
      </c>
      <c r="AY304" s="128" t="s">
        <v>317</v>
      </c>
      <c r="BK304" s="136">
        <f>SUM(BK305:BK322)</f>
        <v>0</v>
      </c>
    </row>
    <row r="305" spans="2:65" s="1" customFormat="1" ht="16.5" customHeight="1">
      <c r="B305" s="139"/>
      <c r="C305" s="140" t="s">
        <v>2275</v>
      </c>
      <c r="D305" s="140" t="s">
        <v>319</v>
      </c>
      <c r="E305" s="141" t="s">
        <v>3212</v>
      </c>
      <c r="F305" s="142" t="s">
        <v>3213</v>
      </c>
      <c r="G305" s="143" t="s">
        <v>375</v>
      </c>
      <c r="H305" s="144">
        <v>330.22500000000002</v>
      </c>
      <c r="I305" s="145"/>
      <c r="J305" s="146">
        <f t="shared" ref="J305:J322" si="90">ROUND(I305*H305,2)</f>
        <v>0</v>
      </c>
      <c r="K305" s="147"/>
      <c r="L305" s="28"/>
      <c r="M305" s="148" t="s">
        <v>1</v>
      </c>
      <c r="N305" s="149" t="s">
        <v>41</v>
      </c>
      <c r="P305" s="150">
        <f t="shared" ref="P305:P322" si="91">O305*H305</f>
        <v>0</v>
      </c>
      <c r="Q305" s="150">
        <v>0</v>
      </c>
      <c r="R305" s="150">
        <f t="shared" ref="R305:R322" si="92">Q305*H305</f>
        <v>0</v>
      </c>
      <c r="S305" s="150">
        <v>0</v>
      </c>
      <c r="T305" s="151">
        <f t="shared" ref="T305:T322" si="93">S305*H305</f>
        <v>0</v>
      </c>
      <c r="AR305" s="152" t="s">
        <v>372</v>
      </c>
      <c r="AT305" s="152" t="s">
        <v>319</v>
      </c>
      <c r="AU305" s="152" t="s">
        <v>87</v>
      </c>
      <c r="AY305" s="13" t="s">
        <v>317</v>
      </c>
      <c r="BE305" s="153">
        <f t="shared" ref="BE305:BE322" si="94">IF(N305="základná",J305,0)</f>
        <v>0</v>
      </c>
      <c r="BF305" s="153">
        <f t="shared" ref="BF305:BF322" si="95">IF(N305="znížená",J305,0)</f>
        <v>0</v>
      </c>
      <c r="BG305" s="153">
        <f t="shared" ref="BG305:BG322" si="96">IF(N305="zákl. prenesená",J305,0)</f>
        <v>0</v>
      </c>
      <c r="BH305" s="153">
        <f t="shared" ref="BH305:BH322" si="97">IF(N305="zníž. prenesená",J305,0)</f>
        <v>0</v>
      </c>
      <c r="BI305" s="153">
        <f t="shared" ref="BI305:BI322" si="98">IF(N305="nulová",J305,0)</f>
        <v>0</v>
      </c>
      <c r="BJ305" s="13" t="s">
        <v>87</v>
      </c>
      <c r="BK305" s="153">
        <f t="shared" ref="BK305:BK322" si="99">ROUND(I305*H305,2)</f>
        <v>0</v>
      </c>
      <c r="BL305" s="13" t="s">
        <v>372</v>
      </c>
      <c r="BM305" s="152" t="s">
        <v>5454</v>
      </c>
    </row>
    <row r="306" spans="2:65" s="1" customFormat="1" ht="16.5" customHeight="1">
      <c r="B306" s="139"/>
      <c r="C306" s="154" t="s">
        <v>2281</v>
      </c>
      <c r="D306" s="154" t="s">
        <v>353</v>
      </c>
      <c r="E306" s="155" t="s">
        <v>3215</v>
      </c>
      <c r="F306" s="156" t="s">
        <v>5455</v>
      </c>
      <c r="G306" s="157" t="s">
        <v>375</v>
      </c>
      <c r="H306" s="158">
        <v>379.75900000000001</v>
      </c>
      <c r="I306" s="159"/>
      <c r="J306" s="160">
        <f t="shared" si="90"/>
        <v>0</v>
      </c>
      <c r="K306" s="161"/>
      <c r="L306" s="162"/>
      <c r="M306" s="163" t="s">
        <v>1</v>
      </c>
      <c r="N306" s="164" t="s">
        <v>41</v>
      </c>
      <c r="P306" s="150">
        <f t="shared" si="91"/>
        <v>0</v>
      </c>
      <c r="Q306" s="150">
        <v>1E-4</v>
      </c>
      <c r="R306" s="150">
        <f t="shared" si="92"/>
        <v>3.79759E-2</v>
      </c>
      <c r="S306" s="150">
        <v>0</v>
      </c>
      <c r="T306" s="151">
        <f t="shared" si="93"/>
        <v>0</v>
      </c>
      <c r="AR306" s="152" t="s">
        <v>529</v>
      </c>
      <c r="AT306" s="152" t="s">
        <v>353</v>
      </c>
      <c r="AU306" s="152" t="s">
        <v>87</v>
      </c>
      <c r="AY306" s="13" t="s">
        <v>317</v>
      </c>
      <c r="BE306" s="153">
        <f t="shared" si="94"/>
        <v>0</v>
      </c>
      <c r="BF306" s="153">
        <f t="shared" si="95"/>
        <v>0</v>
      </c>
      <c r="BG306" s="153">
        <f t="shared" si="96"/>
        <v>0</v>
      </c>
      <c r="BH306" s="153">
        <f t="shared" si="97"/>
        <v>0</v>
      </c>
      <c r="BI306" s="153">
        <f t="shared" si="98"/>
        <v>0</v>
      </c>
      <c r="BJ306" s="13" t="s">
        <v>87</v>
      </c>
      <c r="BK306" s="153">
        <f t="shared" si="99"/>
        <v>0</v>
      </c>
      <c r="BL306" s="13" t="s">
        <v>372</v>
      </c>
      <c r="BM306" s="152" t="s">
        <v>5456</v>
      </c>
    </row>
    <row r="307" spans="2:65" s="1" customFormat="1" ht="24.15" customHeight="1">
      <c r="B307" s="139"/>
      <c r="C307" s="140" t="s">
        <v>2285</v>
      </c>
      <c r="D307" s="140" t="s">
        <v>319</v>
      </c>
      <c r="E307" s="141" t="s">
        <v>4569</v>
      </c>
      <c r="F307" s="142" t="s">
        <v>1774</v>
      </c>
      <c r="G307" s="143" t="s">
        <v>375</v>
      </c>
      <c r="H307" s="144">
        <v>95.025000000000006</v>
      </c>
      <c r="I307" s="145"/>
      <c r="J307" s="146">
        <f t="shared" si="90"/>
        <v>0</v>
      </c>
      <c r="K307" s="147"/>
      <c r="L307" s="28"/>
      <c r="M307" s="148" t="s">
        <v>1</v>
      </c>
      <c r="N307" s="149" t="s">
        <v>41</v>
      </c>
      <c r="P307" s="150">
        <f t="shared" si="91"/>
        <v>0</v>
      </c>
      <c r="Q307" s="150">
        <v>0</v>
      </c>
      <c r="R307" s="150">
        <f t="shared" si="92"/>
        <v>0</v>
      </c>
      <c r="S307" s="150">
        <v>0</v>
      </c>
      <c r="T307" s="151">
        <f t="shared" si="93"/>
        <v>0</v>
      </c>
      <c r="AR307" s="152" t="s">
        <v>372</v>
      </c>
      <c r="AT307" s="152" t="s">
        <v>319</v>
      </c>
      <c r="AU307" s="152" t="s">
        <v>87</v>
      </c>
      <c r="AY307" s="13" t="s">
        <v>317</v>
      </c>
      <c r="BE307" s="153">
        <f t="shared" si="94"/>
        <v>0</v>
      </c>
      <c r="BF307" s="153">
        <f t="shared" si="95"/>
        <v>0</v>
      </c>
      <c r="BG307" s="153">
        <f t="shared" si="96"/>
        <v>0</v>
      </c>
      <c r="BH307" s="153">
        <f t="shared" si="97"/>
        <v>0</v>
      </c>
      <c r="BI307" s="153">
        <f t="shared" si="98"/>
        <v>0</v>
      </c>
      <c r="BJ307" s="13" t="s">
        <v>87</v>
      </c>
      <c r="BK307" s="153">
        <f t="shared" si="99"/>
        <v>0</v>
      </c>
      <c r="BL307" s="13" t="s">
        <v>372</v>
      </c>
      <c r="BM307" s="152" t="s">
        <v>5457</v>
      </c>
    </row>
    <row r="308" spans="2:65" s="1" customFormat="1" ht="24.15" customHeight="1">
      <c r="B308" s="139"/>
      <c r="C308" s="154" t="s">
        <v>2288</v>
      </c>
      <c r="D308" s="154" t="s">
        <v>353</v>
      </c>
      <c r="E308" s="155" t="s">
        <v>4571</v>
      </c>
      <c r="F308" s="156" t="s">
        <v>4572</v>
      </c>
      <c r="G308" s="157" t="s">
        <v>375</v>
      </c>
      <c r="H308" s="158">
        <v>96.926000000000002</v>
      </c>
      <c r="I308" s="159"/>
      <c r="J308" s="160">
        <f t="shared" si="90"/>
        <v>0</v>
      </c>
      <c r="K308" s="161"/>
      <c r="L308" s="162"/>
      <c r="M308" s="163" t="s">
        <v>1</v>
      </c>
      <c r="N308" s="164" t="s">
        <v>41</v>
      </c>
      <c r="P308" s="150">
        <f t="shared" si="91"/>
        <v>0</v>
      </c>
      <c r="Q308" s="150">
        <v>1.56E-3</v>
      </c>
      <c r="R308" s="150">
        <f t="shared" si="92"/>
        <v>0.15120455999999999</v>
      </c>
      <c r="S308" s="150">
        <v>0</v>
      </c>
      <c r="T308" s="151">
        <f t="shared" si="93"/>
        <v>0</v>
      </c>
      <c r="AR308" s="152" t="s">
        <v>529</v>
      </c>
      <c r="AT308" s="152" t="s">
        <v>353</v>
      </c>
      <c r="AU308" s="152" t="s">
        <v>87</v>
      </c>
      <c r="AY308" s="13" t="s">
        <v>317</v>
      </c>
      <c r="BE308" s="153">
        <f t="shared" si="94"/>
        <v>0</v>
      </c>
      <c r="BF308" s="153">
        <f t="shared" si="95"/>
        <v>0</v>
      </c>
      <c r="BG308" s="153">
        <f t="shared" si="96"/>
        <v>0</v>
      </c>
      <c r="BH308" s="153">
        <f t="shared" si="97"/>
        <v>0</v>
      </c>
      <c r="BI308" s="153">
        <f t="shared" si="98"/>
        <v>0</v>
      </c>
      <c r="BJ308" s="13" t="s">
        <v>87</v>
      </c>
      <c r="BK308" s="153">
        <f t="shared" si="99"/>
        <v>0</v>
      </c>
      <c r="BL308" s="13" t="s">
        <v>372</v>
      </c>
      <c r="BM308" s="152" t="s">
        <v>5458</v>
      </c>
    </row>
    <row r="309" spans="2:65" s="1" customFormat="1" ht="24.15" customHeight="1">
      <c r="B309" s="139"/>
      <c r="C309" s="140" t="s">
        <v>2292</v>
      </c>
      <c r="D309" s="140" t="s">
        <v>319</v>
      </c>
      <c r="E309" s="141" t="s">
        <v>4574</v>
      </c>
      <c r="F309" s="142" t="s">
        <v>4575</v>
      </c>
      <c r="G309" s="143" t="s">
        <v>375</v>
      </c>
      <c r="H309" s="144">
        <v>0.2</v>
      </c>
      <c r="I309" s="145"/>
      <c r="J309" s="146">
        <f t="shared" si="90"/>
        <v>0</v>
      </c>
      <c r="K309" s="147"/>
      <c r="L309" s="28"/>
      <c r="M309" s="148" t="s">
        <v>1</v>
      </c>
      <c r="N309" s="149" t="s">
        <v>41</v>
      </c>
      <c r="P309" s="150">
        <f t="shared" si="91"/>
        <v>0</v>
      </c>
      <c r="Q309" s="150">
        <v>0</v>
      </c>
      <c r="R309" s="150">
        <f t="shared" si="92"/>
        <v>0</v>
      </c>
      <c r="S309" s="150">
        <v>0</v>
      </c>
      <c r="T309" s="151">
        <f t="shared" si="93"/>
        <v>0</v>
      </c>
      <c r="AR309" s="152" t="s">
        <v>372</v>
      </c>
      <c r="AT309" s="152" t="s">
        <v>319</v>
      </c>
      <c r="AU309" s="152" t="s">
        <v>87</v>
      </c>
      <c r="AY309" s="13" t="s">
        <v>317</v>
      </c>
      <c r="BE309" s="153">
        <f t="shared" si="94"/>
        <v>0</v>
      </c>
      <c r="BF309" s="153">
        <f t="shared" si="95"/>
        <v>0</v>
      </c>
      <c r="BG309" s="153">
        <f t="shared" si="96"/>
        <v>0</v>
      </c>
      <c r="BH309" s="153">
        <f t="shared" si="97"/>
        <v>0</v>
      </c>
      <c r="BI309" s="153">
        <f t="shared" si="98"/>
        <v>0</v>
      </c>
      <c r="BJ309" s="13" t="s">
        <v>87</v>
      </c>
      <c r="BK309" s="153">
        <f t="shared" si="99"/>
        <v>0</v>
      </c>
      <c r="BL309" s="13" t="s">
        <v>372</v>
      </c>
      <c r="BM309" s="152" t="s">
        <v>5459</v>
      </c>
    </row>
    <row r="310" spans="2:65" s="1" customFormat="1" ht="16.5" customHeight="1">
      <c r="B310" s="139"/>
      <c r="C310" s="154" t="s">
        <v>2296</v>
      </c>
      <c r="D310" s="154" t="s">
        <v>353</v>
      </c>
      <c r="E310" s="155" t="s">
        <v>4577</v>
      </c>
      <c r="F310" s="156" t="s">
        <v>4578</v>
      </c>
      <c r="G310" s="157" t="s">
        <v>375</v>
      </c>
      <c r="H310" s="158">
        <v>0.20399999999999999</v>
      </c>
      <c r="I310" s="159"/>
      <c r="J310" s="160">
        <f t="shared" si="90"/>
        <v>0</v>
      </c>
      <c r="K310" s="161"/>
      <c r="L310" s="162"/>
      <c r="M310" s="163" t="s">
        <v>1</v>
      </c>
      <c r="N310" s="164" t="s">
        <v>41</v>
      </c>
      <c r="P310" s="150">
        <f t="shared" si="91"/>
        <v>0</v>
      </c>
      <c r="Q310" s="150">
        <v>0</v>
      </c>
      <c r="R310" s="150">
        <f t="shared" si="92"/>
        <v>0</v>
      </c>
      <c r="S310" s="150">
        <v>0</v>
      </c>
      <c r="T310" s="151">
        <f t="shared" si="93"/>
        <v>0</v>
      </c>
      <c r="AR310" s="152" t="s">
        <v>529</v>
      </c>
      <c r="AT310" s="152" t="s">
        <v>353</v>
      </c>
      <c r="AU310" s="152" t="s">
        <v>87</v>
      </c>
      <c r="AY310" s="13" t="s">
        <v>317</v>
      </c>
      <c r="BE310" s="153">
        <f t="shared" si="94"/>
        <v>0</v>
      </c>
      <c r="BF310" s="153">
        <f t="shared" si="95"/>
        <v>0</v>
      </c>
      <c r="BG310" s="153">
        <f t="shared" si="96"/>
        <v>0</v>
      </c>
      <c r="BH310" s="153">
        <f t="shared" si="97"/>
        <v>0</v>
      </c>
      <c r="BI310" s="153">
        <f t="shared" si="98"/>
        <v>0</v>
      </c>
      <c r="BJ310" s="13" t="s">
        <v>87</v>
      </c>
      <c r="BK310" s="153">
        <f t="shared" si="99"/>
        <v>0</v>
      </c>
      <c r="BL310" s="13" t="s">
        <v>372</v>
      </c>
      <c r="BM310" s="152" t="s">
        <v>5460</v>
      </c>
    </row>
    <row r="311" spans="2:65" s="1" customFormat="1" ht="24.15" customHeight="1">
      <c r="B311" s="139"/>
      <c r="C311" s="140" t="s">
        <v>2300</v>
      </c>
      <c r="D311" s="140" t="s">
        <v>319</v>
      </c>
      <c r="E311" s="141" t="s">
        <v>3230</v>
      </c>
      <c r="F311" s="142" t="s">
        <v>4580</v>
      </c>
      <c r="G311" s="143" t="s">
        <v>375</v>
      </c>
      <c r="H311" s="144">
        <v>163.13900000000001</v>
      </c>
      <c r="I311" s="145"/>
      <c r="J311" s="146">
        <f t="shared" si="90"/>
        <v>0</v>
      </c>
      <c r="K311" s="147"/>
      <c r="L311" s="28"/>
      <c r="M311" s="148" t="s">
        <v>1</v>
      </c>
      <c r="N311" s="149" t="s">
        <v>41</v>
      </c>
      <c r="P311" s="150">
        <f t="shared" si="91"/>
        <v>0</v>
      </c>
      <c r="Q311" s="150">
        <v>3.5000000000000001E-3</v>
      </c>
      <c r="R311" s="150">
        <f t="shared" si="92"/>
        <v>0.57098650000000006</v>
      </c>
      <c r="S311" s="150">
        <v>0</v>
      </c>
      <c r="T311" s="151">
        <f t="shared" si="93"/>
        <v>0</v>
      </c>
      <c r="AR311" s="152" t="s">
        <v>372</v>
      </c>
      <c r="AT311" s="152" t="s">
        <v>319</v>
      </c>
      <c r="AU311" s="152" t="s">
        <v>87</v>
      </c>
      <c r="AY311" s="13" t="s">
        <v>317</v>
      </c>
      <c r="BE311" s="153">
        <f t="shared" si="94"/>
        <v>0</v>
      </c>
      <c r="BF311" s="153">
        <f t="shared" si="95"/>
        <v>0</v>
      </c>
      <c r="BG311" s="153">
        <f t="shared" si="96"/>
        <v>0</v>
      </c>
      <c r="BH311" s="153">
        <f t="shared" si="97"/>
        <v>0</v>
      </c>
      <c r="BI311" s="153">
        <f t="shared" si="98"/>
        <v>0</v>
      </c>
      <c r="BJ311" s="13" t="s">
        <v>87</v>
      </c>
      <c r="BK311" s="153">
        <f t="shared" si="99"/>
        <v>0</v>
      </c>
      <c r="BL311" s="13" t="s">
        <v>372</v>
      </c>
      <c r="BM311" s="152" t="s">
        <v>5461</v>
      </c>
    </row>
    <row r="312" spans="2:65" s="1" customFormat="1" ht="24.15" customHeight="1">
      <c r="B312" s="139"/>
      <c r="C312" s="154" t="s">
        <v>2302</v>
      </c>
      <c r="D312" s="154" t="s">
        <v>353</v>
      </c>
      <c r="E312" s="155" t="s">
        <v>4582</v>
      </c>
      <c r="F312" s="156" t="s">
        <v>4583</v>
      </c>
      <c r="G312" s="157" t="s">
        <v>375</v>
      </c>
      <c r="H312" s="158">
        <v>166.40199999999999</v>
      </c>
      <c r="I312" s="159"/>
      <c r="J312" s="160">
        <f t="shared" si="90"/>
        <v>0</v>
      </c>
      <c r="K312" s="161"/>
      <c r="L312" s="162"/>
      <c r="M312" s="163" t="s">
        <v>1</v>
      </c>
      <c r="N312" s="164" t="s">
        <v>41</v>
      </c>
      <c r="P312" s="150">
        <f t="shared" si="91"/>
        <v>0</v>
      </c>
      <c r="Q312" s="150">
        <v>5.5500000000000002E-3</v>
      </c>
      <c r="R312" s="150">
        <f t="shared" si="92"/>
        <v>0.92353109999999994</v>
      </c>
      <c r="S312" s="150">
        <v>0</v>
      </c>
      <c r="T312" s="151">
        <f t="shared" si="93"/>
        <v>0</v>
      </c>
      <c r="AR312" s="152" t="s">
        <v>529</v>
      </c>
      <c r="AT312" s="152" t="s">
        <v>353</v>
      </c>
      <c r="AU312" s="152" t="s">
        <v>87</v>
      </c>
      <c r="AY312" s="13" t="s">
        <v>317</v>
      </c>
      <c r="BE312" s="153">
        <f t="shared" si="94"/>
        <v>0</v>
      </c>
      <c r="BF312" s="153">
        <f t="shared" si="95"/>
        <v>0</v>
      </c>
      <c r="BG312" s="153">
        <f t="shared" si="96"/>
        <v>0</v>
      </c>
      <c r="BH312" s="153">
        <f t="shared" si="97"/>
        <v>0</v>
      </c>
      <c r="BI312" s="153">
        <f t="shared" si="98"/>
        <v>0</v>
      </c>
      <c r="BJ312" s="13" t="s">
        <v>87</v>
      </c>
      <c r="BK312" s="153">
        <f t="shared" si="99"/>
        <v>0</v>
      </c>
      <c r="BL312" s="13" t="s">
        <v>372</v>
      </c>
      <c r="BM312" s="152" t="s">
        <v>5462</v>
      </c>
    </row>
    <row r="313" spans="2:65" s="1" customFormat="1" ht="33" customHeight="1">
      <c r="B313" s="139"/>
      <c r="C313" s="140" t="s">
        <v>2304</v>
      </c>
      <c r="D313" s="140" t="s">
        <v>319</v>
      </c>
      <c r="E313" s="141" t="s">
        <v>5463</v>
      </c>
      <c r="F313" s="142" t="s">
        <v>5464</v>
      </c>
      <c r="G313" s="143" t="s">
        <v>375</v>
      </c>
      <c r="H313" s="144">
        <v>115.5</v>
      </c>
      <c r="I313" s="145"/>
      <c r="J313" s="146">
        <f t="shared" si="90"/>
        <v>0</v>
      </c>
      <c r="K313" s="147"/>
      <c r="L313" s="28"/>
      <c r="M313" s="148" t="s">
        <v>1</v>
      </c>
      <c r="N313" s="149" t="s">
        <v>41</v>
      </c>
      <c r="P313" s="150">
        <f t="shared" si="91"/>
        <v>0</v>
      </c>
      <c r="Q313" s="150">
        <v>0</v>
      </c>
      <c r="R313" s="150">
        <f t="shared" si="92"/>
        <v>0</v>
      </c>
      <c r="S313" s="150">
        <v>0</v>
      </c>
      <c r="T313" s="151">
        <f t="shared" si="93"/>
        <v>0</v>
      </c>
      <c r="AR313" s="152" t="s">
        <v>372</v>
      </c>
      <c r="AT313" s="152" t="s">
        <v>319</v>
      </c>
      <c r="AU313" s="152" t="s">
        <v>87</v>
      </c>
      <c r="AY313" s="13" t="s">
        <v>317</v>
      </c>
      <c r="BE313" s="153">
        <f t="shared" si="94"/>
        <v>0</v>
      </c>
      <c r="BF313" s="153">
        <f t="shared" si="95"/>
        <v>0</v>
      </c>
      <c r="BG313" s="153">
        <f t="shared" si="96"/>
        <v>0</v>
      </c>
      <c r="BH313" s="153">
        <f t="shared" si="97"/>
        <v>0</v>
      </c>
      <c r="BI313" s="153">
        <f t="shared" si="98"/>
        <v>0</v>
      </c>
      <c r="BJ313" s="13" t="s">
        <v>87</v>
      </c>
      <c r="BK313" s="153">
        <f t="shared" si="99"/>
        <v>0</v>
      </c>
      <c r="BL313" s="13" t="s">
        <v>372</v>
      </c>
      <c r="BM313" s="152" t="s">
        <v>5465</v>
      </c>
    </row>
    <row r="314" spans="2:65" s="1" customFormat="1" ht="37.799999999999997" customHeight="1">
      <c r="B314" s="139"/>
      <c r="C314" s="154" t="s">
        <v>2306</v>
      </c>
      <c r="D314" s="154" t="s">
        <v>353</v>
      </c>
      <c r="E314" s="155" t="s">
        <v>5466</v>
      </c>
      <c r="F314" s="156" t="s">
        <v>5467</v>
      </c>
      <c r="G314" s="157" t="s">
        <v>322</v>
      </c>
      <c r="H314" s="158">
        <v>15.315</v>
      </c>
      <c r="I314" s="159"/>
      <c r="J314" s="160">
        <f t="shared" si="90"/>
        <v>0</v>
      </c>
      <c r="K314" s="161"/>
      <c r="L314" s="162"/>
      <c r="M314" s="163" t="s">
        <v>1</v>
      </c>
      <c r="N314" s="164" t="s">
        <v>41</v>
      </c>
      <c r="P314" s="150">
        <f t="shared" si="91"/>
        <v>0</v>
      </c>
      <c r="Q314" s="150">
        <v>2.9000000000000001E-2</v>
      </c>
      <c r="R314" s="150">
        <f t="shared" si="92"/>
        <v>0.444135</v>
      </c>
      <c r="S314" s="150">
        <v>0</v>
      </c>
      <c r="T314" s="151">
        <f t="shared" si="93"/>
        <v>0</v>
      </c>
      <c r="AR314" s="152" t="s">
        <v>529</v>
      </c>
      <c r="AT314" s="152" t="s">
        <v>353</v>
      </c>
      <c r="AU314" s="152" t="s">
        <v>87</v>
      </c>
      <c r="AY314" s="13" t="s">
        <v>317</v>
      </c>
      <c r="BE314" s="153">
        <f t="shared" si="94"/>
        <v>0</v>
      </c>
      <c r="BF314" s="153">
        <f t="shared" si="95"/>
        <v>0</v>
      </c>
      <c r="BG314" s="153">
        <f t="shared" si="96"/>
        <v>0</v>
      </c>
      <c r="BH314" s="153">
        <f t="shared" si="97"/>
        <v>0</v>
      </c>
      <c r="BI314" s="153">
        <f t="shared" si="98"/>
        <v>0</v>
      </c>
      <c r="BJ314" s="13" t="s">
        <v>87</v>
      </c>
      <c r="BK314" s="153">
        <f t="shared" si="99"/>
        <v>0</v>
      </c>
      <c r="BL314" s="13" t="s">
        <v>372</v>
      </c>
      <c r="BM314" s="152" t="s">
        <v>5468</v>
      </c>
    </row>
    <row r="315" spans="2:65" s="1" customFormat="1" ht="24.15" customHeight="1">
      <c r="B315" s="139"/>
      <c r="C315" s="140" t="s">
        <v>2308</v>
      </c>
      <c r="D315" s="140" t="s">
        <v>319</v>
      </c>
      <c r="E315" s="141" t="s">
        <v>4585</v>
      </c>
      <c r="F315" s="142" t="s">
        <v>4586</v>
      </c>
      <c r="G315" s="143" t="s">
        <v>375</v>
      </c>
      <c r="H315" s="144">
        <v>115.5</v>
      </c>
      <c r="I315" s="145"/>
      <c r="J315" s="146">
        <f t="shared" si="90"/>
        <v>0</v>
      </c>
      <c r="K315" s="147"/>
      <c r="L315" s="28"/>
      <c r="M315" s="148" t="s">
        <v>1</v>
      </c>
      <c r="N315" s="149" t="s">
        <v>41</v>
      </c>
      <c r="P315" s="150">
        <f t="shared" si="91"/>
        <v>0</v>
      </c>
      <c r="Q315" s="150">
        <v>0</v>
      </c>
      <c r="R315" s="150">
        <f t="shared" si="92"/>
        <v>0</v>
      </c>
      <c r="S315" s="150">
        <v>0</v>
      </c>
      <c r="T315" s="151">
        <f t="shared" si="93"/>
        <v>0</v>
      </c>
      <c r="AR315" s="152" t="s">
        <v>372</v>
      </c>
      <c r="AT315" s="152" t="s">
        <v>319</v>
      </c>
      <c r="AU315" s="152" t="s">
        <v>87</v>
      </c>
      <c r="AY315" s="13" t="s">
        <v>317</v>
      </c>
      <c r="BE315" s="153">
        <f t="shared" si="94"/>
        <v>0</v>
      </c>
      <c r="BF315" s="153">
        <f t="shared" si="95"/>
        <v>0</v>
      </c>
      <c r="BG315" s="153">
        <f t="shared" si="96"/>
        <v>0</v>
      </c>
      <c r="BH315" s="153">
        <f t="shared" si="97"/>
        <v>0</v>
      </c>
      <c r="BI315" s="153">
        <f t="shared" si="98"/>
        <v>0</v>
      </c>
      <c r="BJ315" s="13" t="s">
        <v>87</v>
      </c>
      <c r="BK315" s="153">
        <f t="shared" si="99"/>
        <v>0</v>
      </c>
      <c r="BL315" s="13" t="s">
        <v>372</v>
      </c>
      <c r="BM315" s="152" t="s">
        <v>5469</v>
      </c>
    </row>
    <row r="316" spans="2:65" s="1" customFormat="1" ht="24.15" customHeight="1">
      <c r="B316" s="139"/>
      <c r="C316" s="154" t="s">
        <v>2310</v>
      </c>
      <c r="D316" s="154" t="s">
        <v>353</v>
      </c>
      <c r="E316" s="155" t="s">
        <v>4588</v>
      </c>
      <c r="F316" s="156" t="s">
        <v>4589</v>
      </c>
      <c r="G316" s="157" t="s">
        <v>375</v>
      </c>
      <c r="H316" s="158">
        <v>112.2</v>
      </c>
      <c r="I316" s="159"/>
      <c r="J316" s="160">
        <f t="shared" si="90"/>
        <v>0</v>
      </c>
      <c r="K316" s="161"/>
      <c r="L316" s="162"/>
      <c r="M316" s="163" t="s">
        <v>1</v>
      </c>
      <c r="N316" s="164" t="s">
        <v>41</v>
      </c>
      <c r="P316" s="150">
        <f t="shared" si="91"/>
        <v>0</v>
      </c>
      <c r="Q316" s="150">
        <v>3.5999999999999999E-3</v>
      </c>
      <c r="R316" s="150">
        <f t="shared" si="92"/>
        <v>0.40392</v>
      </c>
      <c r="S316" s="150">
        <v>0</v>
      </c>
      <c r="T316" s="151">
        <f t="shared" si="93"/>
        <v>0</v>
      </c>
      <c r="AR316" s="152" t="s">
        <v>529</v>
      </c>
      <c r="AT316" s="152" t="s">
        <v>353</v>
      </c>
      <c r="AU316" s="152" t="s">
        <v>87</v>
      </c>
      <c r="AY316" s="13" t="s">
        <v>317</v>
      </c>
      <c r="BE316" s="153">
        <f t="shared" si="94"/>
        <v>0</v>
      </c>
      <c r="BF316" s="153">
        <f t="shared" si="95"/>
        <v>0</v>
      </c>
      <c r="BG316" s="153">
        <f t="shared" si="96"/>
        <v>0</v>
      </c>
      <c r="BH316" s="153">
        <f t="shared" si="97"/>
        <v>0</v>
      </c>
      <c r="BI316" s="153">
        <f t="shared" si="98"/>
        <v>0</v>
      </c>
      <c r="BJ316" s="13" t="s">
        <v>87</v>
      </c>
      <c r="BK316" s="153">
        <f t="shared" si="99"/>
        <v>0</v>
      </c>
      <c r="BL316" s="13" t="s">
        <v>372</v>
      </c>
      <c r="BM316" s="152" t="s">
        <v>5470</v>
      </c>
    </row>
    <row r="317" spans="2:65" s="1" customFormat="1" ht="24.15" customHeight="1">
      <c r="B317" s="139"/>
      <c r="C317" s="154" t="s">
        <v>2312</v>
      </c>
      <c r="D317" s="154" t="s">
        <v>353</v>
      </c>
      <c r="E317" s="155" t="s">
        <v>4594</v>
      </c>
      <c r="F317" s="156" t="s">
        <v>4595</v>
      </c>
      <c r="G317" s="157" t="s">
        <v>375</v>
      </c>
      <c r="H317" s="158">
        <v>112.2</v>
      </c>
      <c r="I317" s="159"/>
      <c r="J317" s="160">
        <f t="shared" si="90"/>
        <v>0</v>
      </c>
      <c r="K317" s="161"/>
      <c r="L317" s="162"/>
      <c r="M317" s="163" t="s">
        <v>1</v>
      </c>
      <c r="N317" s="164" t="s">
        <v>41</v>
      </c>
      <c r="P317" s="150">
        <f t="shared" si="91"/>
        <v>0</v>
      </c>
      <c r="Q317" s="150">
        <v>4.1999999999999997E-3</v>
      </c>
      <c r="R317" s="150">
        <f t="shared" si="92"/>
        <v>0.47123999999999999</v>
      </c>
      <c r="S317" s="150">
        <v>0</v>
      </c>
      <c r="T317" s="151">
        <f t="shared" si="93"/>
        <v>0</v>
      </c>
      <c r="AR317" s="152" t="s">
        <v>529</v>
      </c>
      <c r="AT317" s="152" t="s">
        <v>353</v>
      </c>
      <c r="AU317" s="152" t="s">
        <v>87</v>
      </c>
      <c r="AY317" s="13" t="s">
        <v>317</v>
      </c>
      <c r="BE317" s="153">
        <f t="shared" si="94"/>
        <v>0</v>
      </c>
      <c r="BF317" s="153">
        <f t="shared" si="95"/>
        <v>0</v>
      </c>
      <c r="BG317" s="153">
        <f t="shared" si="96"/>
        <v>0</v>
      </c>
      <c r="BH317" s="153">
        <f t="shared" si="97"/>
        <v>0</v>
      </c>
      <c r="BI317" s="153">
        <f t="shared" si="98"/>
        <v>0</v>
      </c>
      <c r="BJ317" s="13" t="s">
        <v>87</v>
      </c>
      <c r="BK317" s="153">
        <f t="shared" si="99"/>
        <v>0</v>
      </c>
      <c r="BL317" s="13" t="s">
        <v>372</v>
      </c>
      <c r="BM317" s="152" t="s">
        <v>5471</v>
      </c>
    </row>
    <row r="318" spans="2:65" s="1" customFormat="1" ht="24.15" customHeight="1">
      <c r="B318" s="139"/>
      <c r="C318" s="140" t="s">
        <v>3297</v>
      </c>
      <c r="D318" s="140" t="s">
        <v>319</v>
      </c>
      <c r="E318" s="141" t="s">
        <v>4597</v>
      </c>
      <c r="F318" s="142" t="s">
        <v>4598</v>
      </c>
      <c r="G318" s="143" t="s">
        <v>375</v>
      </c>
      <c r="H318" s="144">
        <v>1.8380000000000001</v>
      </c>
      <c r="I318" s="145"/>
      <c r="J318" s="146">
        <f t="shared" si="90"/>
        <v>0</v>
      </c>
      <c r="K318" s="147"/>
      <c r="L318" s="28"/>
      <c r="M318" s="148" t="s">
        <v>1</v>
      </c>
      <c r="N318" s="149" t="s">
        <v>41</v>
      </c>
      <c r="P318" s="150">
        <f t="shared" si="91"/>
        <v>0</v>
      </c>
      <c r="Q318" s="150">
        <v>4.0000000000000001E-3</v>
      </c>
      <c r="R318" s="150">
        <f t="shared" si="92"/>
        <v>7.3520000000000009E-3</v>
      </c>
      <c r="S318" s="150">
        <v>0</v>
      </c>
      <c r="T318" s="151">
        <f t="shared" si="93"/>
        <v>0</v>
      </c>
      <c r="AR318" s="152" t="s">
        <v>372</v>
      </c>
      <c r="AT318" s="152" t="s">
        <v>319</v>
      </c>
      <c r="AU318" s="152" t="s">
        <v>87</v>
      </c>
      <c r="AY318" s="13" t="s">
        <v>317</v>
      </c>
      <c r="BE318" s="153">
        <f t="shared" si="94"/>
        <v>0</v>
      </c>
      <c r="BF318" s="153">
        <f t="shared" si="95"/>
        <v>0</v>
      </c>
      <c r="BG318" s="153">
        <f t="shared" si="96"/>
        <v>0</v>
      </c>
      <c r="BH318" s="153">
        <f t="shared" si="97"/>
        <v>0</v>
      </c>
      <c r="BI318" s="153">
        <f t="shared" si="98"/>
        <v>0</v>
      </c>
      <c r="BJ318" s="13" t="s">
        <v>87</v>
      </c>
      <c r="BK318" s="153">
        <f t="shared" si="99"/>
        <v>0</v>
      </c>
      <c r="BL318" s="13" t="s">
        <v>372</v>
      </c>
      <c r="BM318" s="152" t="s">
        <v>5472</v>
      </c>
    </row>
    <row r="319" spans="2:65" s="1" customFormat="1" ht="24.15" customHeight="1">
      <c r="B319" s="139"/>
      <c r="C319" s="154" t="s">
        <v>3301</v>
      </c>
      <c r="D319" s="154" t="s">
        <v>353</v>
      </c>
      <c r="E319" s="155" t="s">
        <v>4600</v>
      </c>
      <c r="F319" s="156" t="s">
        <v>4601</v>
      </c>
      <c r="G319" s="157" t="s">
        <v>375</v>
      </c>
      <c r="H319" s="158">
        <v>1.875</v>
      </c>
      <c r="I319" s="159"/>
      <c r="J319" s="160">
        <f t="shared" si="90"/>
        <v>0</v>
      </c>
      <c r="K319" s="161"/>
      <c r="L319" s="162"/>
      <c r="M319" s="163" t="s">
        <v>1</v>
      </c>
      <c r="N319" s="164" t="s">
        <v>41</v>
      </c>
      <c r="P319" s="150">
        <f t="shared" si="91"/>
        <v>0</v>
      </c>
      <c r="Q319" s="150">
        <v>1.4999999999999999E-2</v>
      </c>
      <c r="R319" s="150">
        <f t="shared" si="92"/>
        <v>2.8124999999999997E-2</v>
      </c>
      <c r="S319" s="150">
        <v>0</v>
      </c>
      <c r="T319" s="151">
        <f t="shared" si="93"/>
        <v>0</v>
      </c>
      <c r="AR319" s="152" t="s">
        <v>529</v>
      </c>
      <c r="AT319" s="152" t="s">
        <v>353</v>
      </c>
      <c r="AU319" s="152" t="s">
        <v>87</v>
      </c>
      <c r="AY319" s="13" t="s">
        <v>317</v>
      </c>
      <c r="BE319" s="153">
        <f t="shared" si="94"/>
        <v>0</v>
      </c>
      <c r="BF319" s="153">
        <f t="shared" si="95"/>
        <v>0</v>
      </c>
      <c r="BG319" s="153">
        <f t="shared" si="96"/>
        <v>0</v>
      </c>
      <c r="BH319" s="153">
        <f t="shared" si="97"/>
        <v>0</v>
      </c>
      <c r="BI319" s="153">
        <f t="shared" si="98"/>
        <v>0</v>
      </c>
      <c r="BJ319" s="13" t="s">
        <v>87</v>
      </c>
      <c r="BK319" s="153">
        <f t="shared" si="99"/>
        <v>0</v>
      </c>
      <c r="BL319" s="13" t="s">
        <v>372</v>
      </c>
      <c r="BM319" s="152" t="s">
        <v>5473</v>
      </c>
    </row>
    <row r="320" spans="2:65" s="1" customFormat="1" ht="21.75" customHeight="1">
      <c r="B320" s="139"/>
      <c r="C320" s="140" t="s">
        <v>3305</v>
      </c>
      <c r="D320" s="140" t="s">
        <v>319</v>
      </c>
      <c r="E320" s="141" t="s">
        <v>4603</v>
      </c>
      <c r="F320" s="142" t="s">
        <v>4604</v>
      </c>
      <c r="G320" s="143" t="s">
        <v>375</v>
      </c>
      <c r="H320" s="144">
        <v>2.4940000000000002</v>
      </c>
      <c r="I320" s="145"/>
      <c r="J320" s="146">
        <f t="shared" si="90"/>
        <v>0</v>
      </c>
      <c r="K320" s="147"/>
      <c r="L320" s="28"/>
      <c r="M320" s="148" t="s">
        <v>1</v>
      </c>
      <c r="N320" s="149" t="s">
        <v>41</v>
      </c>
      <c r="P320" s="150">
        <f t="shared" si="91"/>
        <v>0</v>
      </c>
      <c r="Q320" s="150">
        <v>4.0000000000000001E-3</v>
      </c>
      <c r="R320" s="150">
        <f t="shared" si="92"/>
        <v>9.9760000000000005E-3</v>
      </c>
      <c r="S320" s="150">
        <v>0</v>
      </c>
      <c r="T320" s="151">
        <f t="shared" si="93"/>
        <v>0</v>
      </c>
      <c r="AR320" s="152" t="s">
        <v>372</v>
      </c>
      <c r="AT320" s="152" t="s">
        <v>319</v>
      </c>
      <c r="AU320" s="152" t="s">
        <v>87</v>
      </c>
      <c r="AY320" s="13" t="s">
        <v>317</v>
      </c>
      <c r="BE320" s="153">
        <f t="shared" si="94"/>
        <v>0</v>
      </c>
      <c r="BF320" s="153">
        <f t="shared" si="95"/>
        <v>0</v>
      </c>
      <c r="BG320" s="153">
        <f t="shared" si="96"/>
        <v>0</v>
      </c>
      <c r="BH320" s="153">
        <f t="shared" si="97"/>
        <v>0</v>
      </c>
      <c r="BI320" s="153">
        <f t="shared" si="98"/>
        <v>0</v>
      </c>
      <c r="BJ320" s="13" t="s">
        <v>87</v>
      </c>
      <c r="BK320" s="153">
        <f t="shared" si="99"/>
        <v>0</v>
      </c>
      <c r="BL320" s="13" t="s">
        <v>372</v>
      </c>
      <c r="BM320" s="152" t="s">
        <v>5474</v>
      </c>
    </row>
    <row r="321" spans="2:65" s="1" customFormat="1" ht="24.15" customHeight="1">
      <c r="B321" s="139"/>
      <c r="C321" s="154" t="s">
        <v>3309</v>
      </c>
      <c r="D321" s="154" t="s">
        <v>353</v>
      </c>
      <c r="E321" s="155" t="s">
        <v>2976</v>
      </c>
      <c r="F321" s="156" t="s">
        <v>2977</v>
      </c>
      <c r="G321" s="157" t="s">
        <v>375</v>
      </c>
      <c r="H321" s="158">
        <v>2.544</v>
      </c>
      <c r="I321" s="159"/>
      <c r="J321" s="160">
        <f t="shared" si="90"/>
        <v>0</v>
      </c>
      <c r="K321" s="161"/>
      <c r="L321" s="162"/>
      <c r="M321" s="163" t="s">
        <v>1</v>
      </c>
      <c r="N321" s="164" t="s">
        <v>41</v>
      </c>
      <c r="P321" s="150">
        <f t="shared" si="91"/>
        <v>0</v>
      </c>
      <c r="Q321" s="150">
        <v>1.5E-3</v>
      </c>
      <c r="R321" s="150">
        <f t="shared" si="92"/>
        <v>3.8159999999999999E-3</v>
      </c>
      <c r="S321" s="150">
        <v>0</v>
      </c>
      <c r="T321" s="151">
        <f t="shared" si="93"/>
        <v>0</v>
      </c>
      <c r="AR321" s="152" t="s">
        <v>529</v>
      </c>
      <c r="AT321" s="152" t="s">
        <v>353</v>
      </c>
      <c r="AU321" s="152" t="s">
        <v>87</v>
      </c>
      <c r="AY321" s="13" t="s">
        <v>317</v>
      </c>
      <c r="BE321" s="153">
        <f t="shared" si="94"/>
        <v>0</v>
      </c>
      <c r="BF321" s="153">
        <f t="shared" si="95"/>
        <v>0</v>
      </c>
      <c r="BG321" s="153">
        <f t="shared" si="96"/>
        <v>0</v>
      </c>
      <c r="BH321" s="153">
        <f t="shared" si="97"/>
        <v>0</v>
      </c>
      <c r="BI321" s="153">
        <f t="shared" si="98"/>
        <v>0</v>
      </c>
      <c r="BJ321" s="13" t="s">
        <v>87</v>
      </c>
      <c r="BK321" s="153">
        <f t="shared" si="99"/>
        <v>0</v>
      </c>
      <c r="BL321" s="13" t="s">
        <v>372</v>
      </c>
      <c r="BM321" s="152" t="s">
        <v>5475</v>
      </c>
    </row>
    <row r="322" spans="2:65" s="1" customFormat="1" ht="24.15" customHeight="1">
      <c r="B322" s="139"/>
      <c r="C322" s="140" t="s">
        <v>3313</v>
      </c>
      <c r="D322" s="140" t="s">
        <v>319</v>
      </c>
      <c r="E322" s="141" t="s">
        <v>2406</v>
      </c>
      <c r="F322" s="142" t="s">
        <v>2407</v>
      </c>
      <c r="G322" s="143" t="s">
        <v>652</v>
      </c>
      <c r="H322" s="176"/>
      <c r="I322" s="145"/>
      <c r="J322" s="146">
        <f t="shared" si="90"/>
        <v>0</v>
      </c>
      <c r="K322" s="147"/>
      <c r="L322" s="28"/>
      <c r="M322" s="148" t="s">
        <v>1</v>
      </c>
      <c r="N322" s="149" t="s">
        <v>41</v>
      </c>
      <c r="P322" s="150">
        <f t="shared" si="91"/>
        <v>0</v>
      </c>
      <c r="Q322" s="150">
        <v>0</v>
      </c>
      <c r="R322" s="150">
        <f t="shared" si="92"/>
        <v>0</v>
      </c>
      <c r="S322" s="150">
        <v>0</v>
      </c>
      <c r="T322" s="151">
        <f t="shared" si="93"/>
        <v>0</v>
      </c>
      <c r="AR322" s="152" t="s">
        <v>372</v>
      </c>
      <c r="AT322" s="152" t="s">
        <v>319</v>
      </c>
      <c r="AU322" s="152" t="s">
        <v>87</v>
      </c>
      <c r="AY322" s="13" t="s">
        <v>317</v>
      </c>
      <c r="BE322" s="153">
        <f t="shared" si="94"/>
        <v>0</v>
      </c>
      <c r="BF322" s="153">
        <f t="shared" si="95"/>
        <v>0</v>
      </c>
      <c r="BG322" s="153">
        <f t="shared" si="96"/>
        <v>0</v>
      </c>
      <c r="BH322" s="153">
        <f t="shared" si="97"/>
        <v>0</v>
      </c>
      <c r="BI322" s="153">
        <f t="shared" si="98"/>
        <v>0</v>
      </c>
      <c r="BJ322" s="13" t="s">
        <v>87</v>
      </c>
      <c r="BK322" s="153">
        <f t="shared" si="99"/>
        <v>0</v>
      </c>
      <c r="BL322" s="13" t="s">
        <v>372</v>
      </c>
      <c r="BM322" s="152" t="s">
        <v>5476</v>
      </c>
    </row>
    <row r="323" spans="2:65" s="11" customFormat="1" ht="22.8" customHeight="1">
      <c r="B323" s="127"/>
      <c r="D323" s="128" t="s">
        <v>74</v>
      </c>
      <c r="E323" s="137" t="s">
        <v>2530</v>
      </c>
      <c r="F323" s="137" t="s">
        <v>5477</v>
      </c>
      <c r="I323" s="130"/>
      <c r="J323" s="138">
        <f>BK323</f>
        <v>0</v>
      </c>
      <c r="L323" s="127"/>
      <c r="M323" s="132"/>
      <c r="P323" s="133">
        <f>SUM(P324:P326)</f>
        <v>0</v>
      </c>
      <c r="R323" s="133">
        <f>SUM(R324:R326)</f>
        <v>0.91582389999999991</v>
      </c>
      <c r="T323" s="134">
        <f>SUM(T324:T326)</f>
        <v>0</v>
      </c>
      <c r="AR323" s="128" t="s">
        <v>87</v>
      </c>
      <c r="AT323" s="135" t="s">
        <v>74</v>
      </c>
      <c r="AU323" s="135" t="s">
        <v>82</v>
      </c>
      <c r="AY323" s="128" t="s">
        <v>317</v>
      </c>
      <c r="BK323" s="136">
        <f>SUM(BK324:BK326)</f>
        <v>0</v>
      </c>
    </row>
    <row r="324" spans="2:65" s="1" customFormat="1" ht="37.799999999999997" customHeight="1">
      <c r="B324" s="139"/>
      <c r="C324" s="140" t="s">
        <v>3317</v>
      </c>
      <c r="D324" s="140" t="s">
        <v>319</v>
      </c>
      <c r="E324" s="141" t="s">
        <v>5478</v>
      </c>
      <c r="F324" s="142" t="s">
        <v>5479</v>
      </c>
      <c r="G324" s="143" t="s">
        <v>375</v>
      </c>
      <c r="H324" s="144">
        <v>45.518000000000001</v>
      </c>
      <c r="I324" s="145"/>
      <c r="J324" s="146">
        <f>ROUND(I324*H324,2)</f>
        <v>0</v>
      </c>
      <c r="K324" s="147"/>
      <c r="L324" s="28"/>
      <c r="M324" s="148" t="s">
        <v>1</v>
      </c>
      <c r="N324" s="149" t="s">
        <v>41</v>
      </c>
      <c r="P324" s="150">
        <f>O324*H324</f>
        <v>0</v>
      </c>
      <c r="Q324" s="150">
        <v>1.8500000000000001E-3</v>
      </c>
      <c r="R324" s="150">
        <f>Q324*H324</f>
        <v>8.42083E-2</v>
      </c>
      <c r="S324" s="150">
        <v>0</v>
      </c>
      <c r="T324" s="151">
        <f>S324*H324</f>
        <v>0</v>
      </c>
      <c r="AR324" s="152" t="s">
        <v>372</v>
      </c>
      <c r="AT324" s="152" t="s">
        <v>319</v>
      </c>
      <c r="AU324" s="152" t="s">
        <v>87</v>
      </c>
      <c r="AY324" s="13" t="s">
        <v>317</v>
      </c>
      <c r="BE324" s="153">
        <f>IF(N324="základná",J324,0)</f>
        <v>0</v>
      </c>
      <c r="BF324" s="153">
        <f>IF(N324="znížená",J324,0)</f>
        <v>0</v>
      </c>
      <c r="BG324" s="153">
        <f>IF(N324="zákl. prenesená",J324,0)</f>
        <v>0</v>
      </c>
      <c r="BH324" s="153">
        <f>IF(N324="zníž. prenesená",J324,0)</f>
        <v>0</v>
      </c>
      <c r="BI324" s="153">
        <f>IF(N324="nulová",J324,0)</f>
        <v>0</v>
      </c>
      <c r="BJ324" s="13" t="s">
        <v>87</v>
      </c>
      <c r="BK324" s="153">
        <f>ROUND(I324*H324,2)</f>
        <v>0</v>
      </c>
      <c r="BL324" s="13" t="s">
        <v>372</v>
      </c>
      <c r="BM324" s="152" t="s">
        <v>5480</v>
      </c>
    </row>
    <row r="325" spans="2:65" s="1" customFormat="1" ht="24.15" customHeight="1">
      <c r="B325" s="139"/>
      <c r="C325" s="154" t="s">
        <v>3321</v>
      </c>
      <c r="D325" s="154" t="s">
        <v>353</v>
      </c>
      <c r="E325" s="155" t="s">
        <v>5481</v>
      </c>
      <c r="F325" s="156" t="s">
        <v>5482</v>
      </c>
      <c r="G325" s="157" t="s">
        <v>375</v>
      </c>
      <c r="H325" s="158">
        <v>47.793999999999997</v>
      </c>
      <c r="I325" s="159"/>
      <c r="J325" s="160">
        <f>ROUND(I325*H325,2)</f>
        <v>0</v>
      </c>
      <c r="K325" s="161"/>
      <c r="L325" s="162"/>
      <c r="M325" s="163" t="s">
        <v>1</v>
      </c>
      <c r="N325" s="164" t="s">
        <v>41</v>
      </c>
      <c r="P325" s="150">
        <f>O325*H325</f>
        <v>0</v>
      </c>
      <c r="Q325" s="150">
        <v>1.7399999999999999E-2</v>
      </c>
      <c r="R325" s="150">
        <f>Q325*H325</f>
        <v>0.8316155999999999</v>
      </c>
      <c r="S325" s="150">
        <v>0</v>
      </c>
      <c r="T325" s="151">
        <f>S325*H325</f>
        <v>0</v>
      </c>
      <c r="AR325" s="152" t="s">
        <v>529</v>
      </c>
      <c r="AT325" s="152" t="s">
        <v>353</v>
      </c>
      <c r="AU325" s="152" t="s">
        <v>87</v>
      </c>
      <c r="AY325" s="13" t="s">
        <v>317</v>
      </c>
      <c r="BE325" s="153">
        <f>IF(N325="základná",J325,0)</f>
        <v>0</v>
      </c>
      <c r="BF325" s="153">
        <f>IF(N325="znížená",J325,0)</f>
        <v>0</v>
      </c>
      <c r="BG325" s="153">
        <f>IF(N325="zákl. prenesená",J325,0)</f>
        <v>0</v>
      </c>
      <c r="BH325" s="153">
        <f>IF(N325="zníž. prenesená",J325,0)</f>
        <v>0</v>
      </c>
      <c r="BI325" s="153">
        <f>IF(N325="nulová",J325,0)</f>
        <v>0</v>
      </c>
      <c r="BJ325" s="13" t="s">
        <v>87</v>
      </c>
      <c r="BK325" s="153">
        <f>ROUND(I325*H325,2)</f>
        <v>0</v>
      </c>
      <c r="BL325" s="13" t="s">
        <v>372</v>
      </c>
      <c r="BM325" s="152" t="s">
        <v>5483</v>
      </c>
    </row>
    <row r="326" spans="2:65" s="1" customFormat="1" ht="24.15" customHeight="1">
      <c r="B326" s="139"/>
      <c r="C326" s="140" t="s">
        <v>3325</v>
      </c>
      <c r="D326" s="140" t="s">
        <v>319</v>
      </c>
      <c r="E326" s="141" t="s">
        <v>2625</v>
      </c>
      <c r="F326" s="142" t="s">
        <v>2626</v>
      </c>
      <c r="G326" s="143" t="s">
        <v>652</v>
      </c>
      <c r="H326" s="176"/>
      <c r="I326" s="145"/>
      <c r="J326" s="146">
        <f>ROUND(I326*H326,2)</f>
        <v>0</v>
      </c>
      <c r="K326" s="147"/>
      <c r="L326" s="28"/>
      <c r="M326" s="148" t="s">
        <v>1</v>
      </c>
      <c r="N326" s="149" t="s">
        <v>41</v>
      </c>
      <c r="P326" s="150">
        <f>O326*H326</f>
        <v>0</v>
      </c>
      <c r="Q326" s="150">
        <v>0</v>
      </c>
      <c r="R326" s="150">
        <f>Q326*H326</f>
        <v>0</v>
      </c>
      <c r="S326" s="150">
        <v>0</v>
      </c>
      <c r="T326" s="151">
        <f>S326*H326</f>
        <v>0</v>
      </c>
      <c r="AR326" s="152" t="s">
        <v>372</v>
      </c>
      <c r="AT326" s="152" t="s">
        <v>319</v>
      </c>
      <c r="AU326" s="152" t="s">
        <v>87</v>
      </c>
      <c r="AY326" s="13" t="s">
        <v>317</v>
      </c>
      <c r="BE326" s="153">
        <f>IF(N326="základná",J326,0)</f>
        <v>0</v>
      </c>
      <c r="BF326" s="153">
        <f>IF(N326="znížená",J326,0)</f>
        <v>0</v>
      </c>
      <c r="BG326" s="153">
        <f>IF(N326="zákl. prenesená",J326,0)</f>
        <v>0</v>
      </c>
      <c r="BH326" s="153">
        <f>IF(N326="zníž. prenesená",J326,0)</f>
        <v>0</v>
      </c>
      <c r="BI326" s="153">
        <f>IF(N326="nulová",J326,0)</f>
        <v>0</v>
      </c>
      <c r="BJ326" s="13" t="s">
        <v>87</v>
      </c>
      <c r="BK326" s="153">
        <f>ROUND(I326*H326,2)</f>
        <v>0</v>
      </c>
      <c r="BL326" s="13" t="s">
        <v>372</v>
      </c>
      <c r="BM326" s="152" t="s">
        <v>5484</v>
      </c>
    </row>
    <row r="327" spans="2:65" s="11" customFormat="1" ht="22.8" customHeight="1">
      <c r="B327" s="127"/>
      <c r="D327" s="128" t="s">
        <v>74</v>
      </c>
      <c r="E327" s="137" t="s">
        <v>617</v>
      </c>
      <c r="F327" s="137" t="s">
        <v>3253</v>
      </c>
      <c r="I327" s="130"/>
      <c r="J327" s="138">
        <f>BK327</f>
        <v>0</v>
      </c>
      <c r="L327" s="127"/>
      <c r="M327" s="132"/>
      <c r="P327" s="133">
        <f>SUM(P328:P336)</f>
        <v>0</v>
      </c>
      <c r="R327" s="133">
        <f>SUM(R328:R336)</f>
        <v>2.4407275085600006</v>
      </c>
      <c r="T327" s="134">
        <f>SUM(T328:T336)</f>
        <v>0</v>
      </c>
      <c r="AR327" s="128" t="s">
        <v>87</v>
      </c>
      <c r="AT327" s="135" t="s">
        <v>74</v>
      </c>
      <c r="AU327" s="135" t="s">
        <v>82</v>
      </c>
      <c r="AY327" s="128" t="s">
        <v>317</v>
      </c>
      <c r="BK327" s="136">
        <f>SUM(BK328:BK336)</f>
        <v>0</v>
      </c>
    </row>
    <row r="328" spans="2:65" s="1" customFormat="1" ht="24.15" customHeight="1">
      <c r="B328" s="139"/>
      <c r="C328" s="140" t="s">
        <v>3328</v>
      </c>
      <c r="D328" s="140" t="s">
        <v>319</v>
      </c>
      <c r="E328" s="141" t="s">
        <v>4608</v>
      </c>
      <c r="F328" s="142" t="s">
        <v>4609</v>
      </c>
      <c r="G328" s="143" t="s">
        <v>452</v>
      </c>
      <c r="H328" s="144">
        <v>189</v>
      </c>
      <c r="I328" s="145"/>
      <c r="J328" s="146">
        <f t="shared" ref="J328:J336" si="100">ROUND(I328*H328,2)</f>
        <v>0</v>
      </c>
      <c r="K328" s="147"/>
      <c r="L328" s="28"/>
      <c r="M328" s="148" t="s">
        <v>1</v>
      </c>
      <c r="N328" s="149" t="s">
        <v>41</v>
      </c>
      <c r="P328" s="150">
        <f t="shared" ref="P328:P336" si="101">O328*H328</f>
        <v>0</v>
      </c>
      <c r="Q328" s="150">
        <v>2.5999999999999998E-4</v>
      </c>
      <c r="R328" s="150">
        <f t="shared" ref="R328:R336" si="102">Q328*H328</f>
        <v>4.9139999999999996E-2</v>
      </c>
      <c r="S328" s="150">
        <v>0</v>
      </c>
      <c r="T328" s="151">
        <f t="shared" ref="T328:T336" si="103">S328*H328</f>
        <v>0</v>
      </c>
      <c r="AR328" s="152" t="s">
        <v>372</v>
      </c>
      <c r="AT328" s="152" t="s">
        <v>319</v>
      </c>
      <c r="AU328" s="152" t="s">
        <v>87</v>
      </c>
      <c r="AY328" s="13" t="s">
        <v>317</v>
      </c>
      <c r="BE328" s="153">
        <f t="shared" ref="BE328:BE336" si="104">IF(N328="základná",J328,0)</f>
        <v>0</v>
      </c>
      <c r="BF328" s="153">
        <f t="shared" ref="BF328:BF336" si="105">IF(N328="znížená",J328,0)</f>
        <v>0</v>
      </c>
      <c r="BG328" s="153">
        <f t="shared" ref="BG328:BG336" si="106">IF(N328="zákl. prenesená",J328,0)</f>
        <v>0</v>
      </c>
      <c r="BH328" s="153">
        <f t="shared" ref="BH328:BH336" si="107">IF(N328="zníž. prenesená",J328,0)</f>
        <v>0</v>
      </c>
      <c r="BI328" s="153">
        <f t="shared" ref="BI328:BI336" si="108">IF(N328="nulová",J328,0)</f>
        <v>0</v>
      </c>
      <c r="BJ328" s="13" t="s">
        <v>87</v>
      </c>
      <c r="BK328" s="153">
        <f t="shared" ref="BK328:BK336" si="109">ROUND(I328*H328,2)</f>
        <v>0</v>
      </c>
      <c r="BL328" s="13" t="s">
        <v>372</v>
      </c>
      <c r="BM328" s="152" t="s">
        <v>5485</v>
      </c>
    </row>
    <row r="329" spans="2:65" s="1" customFormat="1" ht="24.15" customHeight="1">
      <c r="B329" s="139"/>
      <c r="C329" s="140" t="s">
        <v>3332</v>
      </c>
      <c r="D329" s="140" t="s">
        <v>319</v>
      </c>
      <c r="E329" s="141" t="s">
        <v>4608</v>
      </c>
      <c r="F329" s="142" t="s">
        <v>4609</v>
      </c>
      <c r="G329" s="143" t="s">
        <v>452</v>
      </c>
      <c r="H329" s="144">
        <v>14</v>
      </c>
      <c r="I329" s="145"/>
      <c r="J329" s="146">
        <f t="shared" si="100"/>
        <v>0</v>
      </c>
      <c r="K329" s="147"/>
      <c r="L329" s="28"/>
      <c r="M329" s="148" t="s">
        <v>1</v>
      </c>
      <c r="N329" s="149" t="s">
        <v>41</v>
      </c>
      <c r="P329" s="150">
        <f t="shared" si="101"/>
        <v>0</v>
      </c>
      <c r="Q329" s="150">
        <v>2.5999999999999998E-4</v>
      </c>
      <c r="R329" s="150">
        <f t="shared" si="102"/>
        <v>3.6399999999999996E-3</v>
      </c>
      <c r="S329" s="150">
        <v>0</v>
      </c>
      <c r="T329" s="151">
        <f t="shared" si="103"/>
        <v>0</v>
      </c>
      <c r="AR329" s="152" t="s">
        <v>372</v>
      </c>
      <c r="AT329" s="152" t="s">
        <v>319</v>
      </c>
      <c r="AU329" s="152" t="s">
        <v>87</v>
      </c>
      <c r="AY329" s="13" t="s">
        <v>317</v>
      </c>
      <c r="BE329" s="153">
        <f t="shared" si="104"/>
        <v>0</v>
      </c>
      <c r="BF329" s="153">
        <f t="shared" si="105"/>
        <v>0</v>
      </c>
      <c r="BG329" s="153">
        <f t="shared" si="106"/>
        <v>0</v>
      </c>
      <c r="BH329" s="153">
        <f t="shared" si="107"/>
        <v>0</v>
      </c>
      <c r="BI329" s="153">
        <f t="shared" si="108"/>
        <v>0</v>
      </c>
      <c r="BJ329" s="13" t="s">
        <v>87</v>
      </c>
      <c r="BK329" s="153">
        <f t="shared" si="109"/>
        <v>0</v>
      </c>
      <c r="BL329" s="13" t="s">
        <v>372</v>
      </c>
      <c r="BM329" s="152" t="s">
        <v>5486</v>
      </c>
    </row>
    <row r="330" spans="2:65" s="1" customFormat="1" ht="16.5" customHeight="1">
      <c r="B330" s="139"/>
      <c r="C330" s="154" t="s">
        <v>3336</v>
      </c>
      <c r="D330" s="154" t="s">
        <v>353</v>
      </c>
      <c r="E330" s="155" t="s">
        <v>4611</v>
      </c>
      <c r="F330" s="156" t="s">
        <v>5487</v>
      </c>
      <c r="G330" s="157" t="s">
        <v>322</v>
      </c>
      <c r="H330" s="158">
        <v>4.3999999999999997E-2</v>
      </c>
      <c r="I330" s="159"/>
      <c r="J330" s="160">
        <f t="shared" si="100"/>
        <v>0</v>
      </c>
      <c r="K330" s="161"/>
      <c r="L330" s="162"/>
      <c r="M330" s="163" t="s">
        <v>1</v>
      </c>
      <c r="N330" s="164" t="s">
        <v>41</v>
      </c>
      <c r="P330" s="150">
        <f t="shared" si="101"/>
        <v>0</v>
      </c>
      <c r="Q330" s="150">
        <v>0.55000000000000004</v>
      </c>
      <c r="R330" s="150">
        <f t="shared" si="102"/>
        <v>2.4199999999999999E-2</v>
      </c>
      <c r="S330" s="150">
        <v>0</v>
      </c>
      <c r="T330" s="151">
        <f t="shared" si="103"/>
        <v>0</v>
      </c>
      <c r="AR330" s="152" t="s">
        <v>529</v>
      </c>
      <c r="AT330" s="152" t="s">
        <v>353</v>
      </c>
      <c r="AU330" s="152" t="s">
        <v>87</v>
      </c>
      <c r="AY330" s="13" t="s">
        <v>317</v>
      </c>
      <c r="BE330" s="153">
        <f t="shared" si="104"/>
        <v>0</v>
      </c>
      <c r="BF330" s="153">
        <f t="shared" si="105"/>
        <v>0</v>
      </c>
      <c r="BG330" s="153">
        <f t="shared" si="106"/>
        <v>0</v>
      </c>
      <c r="BH330" s="153">
        <f t="shared" si="107"/>
        <v>0</v>
      </c>
      <c r="BI330" s="153">
        <f t="shared" si="108"/>
        <v>0</v>
      </c>
      <c r="BJ330" s="13" t="s">
        <v>87</v>
      </c>
      <c r="BK330" s="153">
        <f t="shared" si="109"/>
        <v>0</v>
      </c>
      <c r="BL330" s="13" t="s">
        <v>372</v>
      </c>
      <c r="BM330" s="152" t="s">
        <v>5488</v>
      </c>
    </row>
    <row r="331" spans="2:65" s="1" customFormat="1" ht="24.15" customHeight="1">
      <c r="B331" s="139"/>
      <c r="C331" s="140" t="s">
        <v>3338</v>
      </c>
      <c r="D331" s="140" t="s">
        <v>319</v>
      </c>
      <c r="E331" s="141" t="s">
        <v>5489</v>
      </c>
      <c r="F331" s="142" t="s">
        <v>5490</v>
      </c>
      <c r="G331" s="143" t="s">
        <v>452</v>
      </c>
      <c r="H331" s="144">
        <v>9.1999999999999993</v>
      </c>
      <c r="I331" s="145"/>
      <c r="J331" s="146">
        <f t="shared" si="100"/>
        <v>0</v>
      </c>
      <c r="K331" s="147"/>
      <c r="L331" s="28"/>
      <c r="M331" s="148" t="s">
        <v>1</v>
      </c>
      <c r="N331" s="149" t="s">
        <v>41</v>
      </c>
      <c r="P331" s="150">
        <f t="shared" si="101"/>
        <v>0</v>
      </c>
      <c r="Q331" s="150">
        <v>2.5999999999999998E-4</v>
      </c>
      <c r="R331" s="150">
        <f t="shared" si="102"/>
        <v>2.3919999999999996E-3</v>
      </c>
      <c r="S331" s="150">
        <v>0</v>
      </c>
      <c r="T331" s="151">
        <f t="shared" si="103"/>
        <v>0</v>
      </c>
      <c r="AR331" s="152" t="s">
        <v>372</v>
      </c>
      <c r="AT331" s="152" t="s">
        <v>319</v>
      </c>
      <c r="AU331" s="152" t="s">
        <v>87</v>
      </c>
      <c r="AY331" s="13" t="s">
        <v>317</v>
      </c>
      <c r="BE331" s="153">
        <f t="shared" si="104"/>
        <v>0</v>
      </c>
      <c r="BF331" s="153">
        <f t="shared" si="105"/>
        <v>0</v>
      </c>
      <c r="BG331" s="153">
        <f t="shared" si="106"/>
        <v>0</v>
      </c>
      <c r="BH331" s="153">
        <f t="shared" si="107"/>
        <v>0</v>
      </c>
      <c r="BI331" s="153">
        <f t="shared" si="108"/>
        <v>0</v>
      </c>
      <c r="BJ331" s="13" t="s">
        <v>87</v>
      </c>
      <c r="BK331" s="153">
        <f t="shared" si="109"/>
        <v>0</v>
      </c>
      <c r="BL331" s="13" t="s">
        <v>372</v>
      </c>
      <c r="BM331" s="152" t="s">
        <v>5491</v>
      </c>
    </row>
    <row r="332" spans="2:65" s="1" customFormat="1" ht="24.15" customHeight="1">
      <c r="B332" s="139"/>
      <c r="C332" s="140" t="s">
        <v>3340</v>
      </c>
      <c r="D332" s="140" t="s">
        <v>319</v>
      </c>
      <c r="E332" s="141" t="s">
        <v>5492</v>
      </c>
      <c r="F332" s="142" t="s">
        <v>5493</v>
      </c>
      <c r="G332" s="143" t="s">
        <v>452</v>
      </c>
      <c r="H332" s="144">
        <v>106.75</v>
      </c>
      <c r="I332" s="145"/>
      <c r="J332" s="146">
        <f t="shared" si="100"/>
        <v>0</v>
      </c>
      <c r="K332" s="147"/>
      <c r="L332" s="28"/>
      <c r="M332" s="148" t="s">
        <v>1</v>
      </c>
      <c r="N332" s="149" t="s">
        <v>41</v>
      </c>
      <c r="P332" s="150">
        <f t="shared" si="101"/>
        <v>0</v>
      </c>
      <c r="Q332" s="150">
        <v>0</v>
      </c>
      <c r="R332" s="150">
        <f t="shared" si="102"/>
        <v>0</v>
      </c>
      <c r="S332" s="150">
        <v>0</v>
      </c>
      <c r="T332" s="151">
        <f t="shared" si="103"/>
        <v>0</v>
      </c>
      <c r="AR332" s="152" t="s">
        <v>372</v>
      </c>
      <c r="AT332" s="152" t="s">
        <v>319</v>
      </c>
      <c r="AU332" s="152" t="s">
        <v>87</v>
      </c>
      <c r="AY332" s="13" t="s">
        <v>317</v>
      </c>
      <c r="BE332" s="153">
        <f t="shared" si="104"/>
        <v>0</v>
      </c>
      <c r="BF332" s="153">
        <f t="shared" si="105"/>
        <v>0</v>
      </c>
      <c r="BG332" s="153">
        <f t="shared" si="106"/>
        <v>0</v>
      </c>
      <c r="BH332" s="153">
        <f t="shared" si="107"/>
        <v>0</v>
      </c>
      <c r="BI332" s="153">
        <f t="shared" si="108"/>
        <v>0</v>
      </c>
      <c r="BJ332" s="13" t="s">
        <v>87</v>
      </c>
      <c r="BK332" s="153">
        <f t="shared" si="109"/>
        <v>0</v>
      </c>
      <c r="BL332" s="13" t="s">
        <v>372</v>
      </c>
      <c r="BM332" s="152" t="s">
        <v>5494</v>
      </c>
    </row>
    <row r="333" spans="2:65" s="1" customFormat="1" ht="16.5" customHeight="1">
      <c r="B333" s="139"/>
      <c r="C333" s="154" t="s">
        <v>3344</v>
      </c>
      <c r="D333" s="154" t="s">
        <v>353</v>
      </c>
      <c r="E333" s="155" t="s">
        <v>5495</v>
      </c>
      <c r="F333" s="156" t="s">
        <v>5487</v>
      </c>
      <c r="G333" s="157" t="s">
        <v>322</v>
      </c>
      <c r="H333" s="158">
        <v>4.1239999999999997</v>
      </c>
      <c r="I333" s="159"/>
      <c r="J333" s="160">
        <f t="shared" si="100"/>
        <v>0</v>
      </c>
      <c r="K333" s="161"/>
      <c r="L333" s="162"/>
      <c r="M333" s="163" t="s">
        <v>1</v>
      </c>
      <c r="N333" s="164" t="s">
        <v>41</v>
      </c>
      <c r="P333" s="150">
        <f t="shared" si="101"/>
        <v>0</v>
      </c>
      <c r="Q333" s="150">
        <v>0.55000000000000004</v>
      </c>
      <c r="R333" s="150">
        <f t="shared" si="102"/>
        <v>2.2682000000000002</v>
      </c>
      <c r="S333" s="150">
        <v>0</v>
      </c>
      <c r="T333" s="151">
        <f t="shared" si="103"/>
        <v>0</v>
      </c>
      <c r="AR333" s="152" t="s">
        <v>529</v>
      </c>
      <c r="AT333" s="152" t="s">
        <v>353</v>
      </c>
      <c r="AU333" s="152" t="s">
        <v>87</v>
      </c>
      <c r="AY333" s="13" t="s">
        <v>317</v>
      </c>
      <c r="BE333" s="153">
        <f t="shared" si="104"/>
        <v>0</v>
      </c>
      <c r="BF333" s="153">
        <f t="shared" si="105"/>
        <v>0</v>
      </c>
      <c r="BG333" s="153">
        <f t="shared" si="106"/>
        <v>0</v>
      </c>
      <c r="BH333" s="153">
        <f t="shared" si="107"/>
        <v>0</v>
      </c>
      <c r="BI333" s="153">
        <f t="shared" si="108"/>
        <v>0</v>
      </c>
      <c r="BJ333" s="13" t="s">
        <v>87</v>
      </c>
      <c r="BK333" s="153">
        <f t="shared" si="109"/>
        <v>0</v>
      </c>
      <c r="BL333" s="13" t="s">
        <v>372</v>
      </c>
      <c r="BM333" s="152" t="s">
        <v>5496</v>
      </c>
    </row>
    <row r="334" spans="2:65" s="1" customFormat="1" ht="44.25" customHeight="1">
      <c r="B334" s="139"/>
      <c r="C334" s="140" t="s">
        <v>3348</v>
      </c>
      <c r="D334" s="140" t="s">
        <v>319</v>
      </c>
      <c r="E334" s="141" t="s">
        <v>949</v>
      </c>
      <c r="F334" s="142" t="s">
        <v>4613</v>
      </c>
      <c r="G334" s="143" t="s">
        <v>322</v>
      </c>
      <c r="H334" s="144">
        <v>4.1239999999999997</v>
      </c>
      <c r="I334" s="145"/>
      <c r="J334" s="146">
        <f t="shared" si="100"/>
        <v>0</v>
      </c>
      <c r="K334" s="147"/>
      <c r="L334" s="28"/>
      <c r="M334" s="148" t="s">
        <v>1</v>
      </c>
      <c r="N334" s="149" t="s">
        <v>41</v>
      </c>
      <c r="P334" s="150">
        <f t="shared" si="101"/>
        <v>0</v>
      </c>
      <c r="Q334" s="150">
        <v>2.2350169999999999E-2</v>
      </c>
      <c r="R334" s="150">
        <f t="shared" si="102"/>
        <v>9.2172101079999985E-2</v>
      </c>
      <c r="S334" s="150">
        <v>0</v>
      </c>
      <c r="T334" s="151">
        <f t="shared" si="103"/>
        <v>0</v>
      </c>
      <c r="AR334" s="152" t="s">
        <v>372</v>
      </c>
      <c r="AT334" s="152" t="s">
        <v>319</v>
      </c>
      <c r="AU334" s="152" t="s">
        <v>87</v>
      </c>
      <c r="AY334" s="13" t="s">
        <v>317</v>
      </c>
      <c r="BE334" s="153">
        <f t="shared" si="104"/>
        <v>0</v>
      </c>
      <c r="BF334" s="153">
        <f t="shared" si="105"/>
        <v>0</v>
      </c>
      <c r="BG334" s="153">
        <f t="shared" si="106"/>
        <v>0</v>
      </c>
      <c r="BH334" s="153">
        <f t="shared" si="107"/>
        <v>0</v>
      </c>
      <c r="BI334" s="153">
        <f t="shared" si="108"/>
        <v>0</v>
      </c>
      <c r="BJ334" s="13" t="s">
        <v>87</v>
      </c>
      <c r="BK334" s="153">
        <f t="shared" si="109"/>
        <v>0</v>
      </c>
      <c r="BL334" s="13" t="s">
        <v>372</v>
      </c>
      <c r="BM334" s="152" t="s">
        <v>5497</v>
      </c>
    </row>
    <row r="335" spans="2:65" s="1" customFormat="1" ht="44.25" customHeight="1">
      <c r="B335" s="139"/>
      <c r="C335" s="140" t="s">
        <v>3352</v>
      </c>
      <c r="D335" s="140" t="s">
        <v>319</v>
      </c>
      <c r="E335" s="141" t="s">
        <v>949</v>
      </c>
      <c r="F335" s="142" t="s">
        <v>4613</v>
      </c>
      <c r="G335" s="143" t="s">
        <v>322</v>
      </c>
      <c r="H335" s="144">
        <v>4.3999999999999997E-2</v>
      </c>
      <c r="I335" s="145"/>
      <c r="J335" s="146">
        <f t="shared" si="100"/>
        <v>0</v>
      </c>
      <c r="K335" s="147"/>
      <c r="L335" s="28"/>
      <c r="M335" s="148" t="s">
        <v>1</v>
      </c>
      <c r="N335" s="149" t="s">
        <v>41</v>
      </c>
      <c r="P335" s="150">
        <f t="shared" si="101"/>
        <v>0</v>
      </c>
      <c r="Q335" s="150">
        <v>2.2350169999999999E-2</v>
      </c>
      <c r="R335" s="150">
        <f t="shared" si="102"/>
        <v>9.8340747999999998E-4</v>
      </c>
      <c r="S335" s="150">
        <v>0</v>
      </c>
      <c r="T335" s="151">
        <f t="shared" si="103"/>
        <v>0</v>
      </c>
      <c r="AR335" s="152" t="s">
        <v>372</v>
      </c>
      <c r="AT335" s="152" t="s">
        <v>319</v>
      </c>
      <c r="AU335" s="152" t="s">
        <v>87</v>
      </c>
      <c r="AY335" s="13" t="s">
        <v>317</v>
      </c>
      <c r="BE335" s="153">
        <f t="shared" si="104"/>
        <v>0</v>
      </c>
      <c r="BF335" s="153">
        <f t="shared" si="105"/>
        <v>0</v>
      </c>
      <c r="BG335" s="153">
        <f t="shared" si="106"/>
        <v>0</v>
      </c>
      <c r="BH335" s="153">
        <f t="shared" si="107"/>
        <v>0</v>
      </c>
      <c r="BI335" s="153">
        <f t="shared" si="108"/>
        <v>0</v>
      </c>
      <c r="BJ335" s="13" t="s">
        <v>87</v>
      </c>
      <c r="BK335" s="153">
        <f t="shared" si="109"/>
        <v>0</v>
      </c>
      <c r="BL335" s="13" t="s">
        <v>372</v>
      </c>
      <c r="BM335" s="152" t="s">
        <v>5498</v>
      </c>
    </row>
    <row r="336" spans="2:65" s="1" customFormat="1" ht="24.15" customHeight="1">
      <c r="B336" s="139"/>
      <c r="C336" s="140" t="s">
        <v>3356</v>
      </c>
      <c r="D336" s="140" t="s">
        <v>319</v>
      </c>
      <c r="E336" s="141" t="s">
        <v>905</v>
      </c>
      <c r="F336" s="142" t="s">
        <v>906</v>
      </c>
      <c r="G336" s="143" t="s">
        <v>652</v>
      </c>
      <c r="H336" s="176"/>
      <c r="I336" s="145"/>
      <c r="J336" s="146">
        <f t="shared" si="100"/>
        <v>0</v>
      </c>
      <c r="K336" s="147"/>
      <c r="L336" s="28"/>
      <c r="M336" s="148" t="s">
        <v>1</v>
      </c>
      <c r="N336" s="149" t="s">
        <v>41</v>
      </c>
      <c r="P336" s="150">
        <f t="shared" si="101"/>
        <v>0</v>
      </c>
      <c r="Q336" s="150">
        <v>0</v>
      </c>
      <c r="R336" s="150">
        <f t="shared" si="102"/>
        <v>0</v>
      </c>
      <c r="S336" s="150">
        <v>0</v>
      </c>
      <c r="T336" s="151">
        <f t="shared" si="103"/>
        <v>0</v>
      </c>
      <c r="AR336" s="152" t="s">
        <v>372</v>
      </c>
      <c r="AT336" s="152" t="s">
        <v>319</v>
      </c>
      <c r="AU336" s="152" t="s">
        <v>87</v>
      </c>
      <c r="AY336" s="13" t="s">
        <v>317</v>
      </c>
      <c r="BE336" s="153">
        <f t="shared" si="104"/>
        <v>0</v>
      </c>
      <c r="BF336" s="153">
        <f t="shared" si="105"/>
        <v>0</v>
      </c>
      <c r="BG336" s="153">
        <f t="shared" si="106"/>
        <v>0</v>
      </c>
      <c r="BH336" s="153">
        <f t="shared" si="107"/>
        <v>0</v>
      </c>
      <c r="BI336" s="153">
        <f t="shared" si="108"/>
        <v>0</v>
      </c>
      <c r="BJ336" s="13" t="s">
        <v>87</v>
      </c>
      <c r="BK336" s="153">
        <f t="shared" si="109"/>
        <v>0</v>
      </c>
      <c r="BL336" s="13" t="s">
        <v>372</v>
      </c>
      <c r="BM336" s="152" t="s">
        <v>5499</v>
      </c>
    </row>
    <row r="337" spans="2:65" s="11" customFormat="1" ht="22.8" customHeight="1">
      <c r="B337" s="127"/>
      <c r="D337" s="128" t="s">
        <v>74</v>
      </c>
      <c r="E337" s="137" t="s">
        <v>838</v>
      </c>
      <c r="F337" s="137" t="s">
        <v>2831</v>
      </c>
      <c r="I337" s="130"/>
      <c r="J337" s="138">
        <f>BK337</f>
        <v>0</v>
      </c>
      <c r="L337" s="127"/>
      <c r="M337" s="132"/>
      <c r="P337" s="133">
        <f>SUM(P338:P340)</f>
        <v>0</v>
      </c>
      <c r="R337" s="133">
        <f>SUM(R338:R340)</f>
        <v>1.3652684455999999</v>
      </c>
      <c r="T337" s="134">
        <f>SUM(T338:T340)</f>
        <v>0</v>
      </c>
      <c r="AR337" s="128" t="s">
        <v>87</v>
      </c>
      <c r="AT337" s="135" t="s">
        <v>74</v>
      </c>
      <c r="AU337" s="135" t="s">
        <v>82</v>
      </c>
      <c r="AY337" s="128" t="s">
        <v>317</v>
      </c>
      <c r="BK337" s="136">
        <f>SUM(BK338:BK340)</f>
        <v>0</v>
      </c>
    </row>
    <row r="338" spans="2:65" s="1" customFormat="1" ht="37.799999999999997" customHeight="1">
      <c r="B338" s="139"/>
      <c r="C338" s="140" t="s">
        <v>3360</v>
      </c>
      <c r="D338" s="140" t="s">
        <v>319</v>
      </c>
      <c r="E338" s="141" t="s">
        <v>3273</v>
      </c>
      <c r="F338" s="142" t="s">
        <v>3274</v>
      </c>
      <c r="G338" s="143" t="s">
        <v>375</v>
      </c>
      <c r="H338" s="144">
        <v>62.704999999999998</v>
      </c>
      <c r="I338" s="145"/>
      <c r="J338" s="146">
        <f>ROUND(I338*H338,2)</f>
        <v>0</v>
      </c>
      <c r="K338" s="147"/>
      <c r="L338" s="28"/>
      <c r="M338" s="148" t="s">
        <v>1</v>
      </c>
      <c r="N338" s="149" t="s">
        <v>41</v>
      </c>
      <c r="P338" s="150">
        <f>O338*H338</f>
        <v>0</v>
      </c>
      <c r="Q338" s="150">
        <v>2.1760000000000002E-2</v>
      </c>
      <c r="R338" s="150">
        <f>Q338*H338</f>
        <v>1.3644608</v>
      </c>
      <c r="S338" s="150">
        <v>0</v>
      </c>
      <c r="T338" s="151">
        <f>S338*H338</f>
        <v>0</v>
      </c>
      <c r="AR338" s="152" t="s">
        <v>372</v>
      </c>
      <c r="AT338" s="152" t="s">
        <v>319</v>
      </c>
      <c r="AU338" s="152" t="s">
        <v>87</v>
      </c>
      <c r="AY338" s="13" t="s">
        <v>317</v>
      </c>
      <c r="BE338" s="153">
        <f>IF(N338="základná",J338,0)</f>
        <v>0</v>
      </c>
      <c r="BF338" s="153">
        <f>IF(N338="znížená",J338,0)</f>
        <v>0</v>
      </c>
      <c r="BG338" s="153">
        <f>IF(N338="zákl. prenesená",J338,0)</f>
        <v>0</v>
      </c>
      <c r="BH338" s="153">
        <f>IF(N338="zníž. prenesená",J338,0)</f>
        <v>0</v>
      </c>
      <c r="BI338" s="153">
        <f>IF(N338="nulová",J338,0)</f>
        <v>0</v>
      </c>
      <c r="BJ338" s="13" t="s">
        <v>87</v>
      </c>
      <c r="BK338" s="153">
        <f>ROUND(I338*H338,2)</f>
        <v>0</v>
      </c>
      <c r="BL338" s="13" t="s">
        <v>372</v>
      </c>
      <c r="BM338" s="152" t="s">
        <v>5500</v>
      </c>
    </row>
    <row r="339" spans="2:65" s="1" customFormat="1" ht="33" customHeight="1">
      <c r="B339" s="139"/>
      <c r="C339" s="140" t="s">
        <v>3364</v>
      </c>
      <c r="D339" s="140" t="s">
        <v>319</v>
      </c>
      <c r="E339" s="141" t="s">
        <v>3294</v>
      </c>
      <c r="F339" s="142" t="s">
        <v>3295</v>
      </c>
      <c r="G339" s="143" t="s">
        <v>452</v>
      </c>
      <c r="H339" s="144">
        <v>16.14</v>
      </c>
      <c r="I339" s="145"/>
      <c r="J339" s="146">
        <f>ROUND(I339*H339,2)</f>
        <v>0</v>
      </c>
      <c r="K339" s="147"/>
      <c r="L339" s="28"/>
      <c r="M339" s="148" t="s">
        <v>1</v>
      </c>
      <c r="N339" s="149" t="s">
        <v>41</v>
      </c>
      <c r="P339" s="150">
        <f>O339*H339</f>
        <v>0</v>
      </c>
      <c r="Q339" s="150">
        <v>5.0040000000000002E-5</v>
      </c>
      <c r="R339" s="150">
        <f>Q339*H339</f>
        <v>8.0764560000000005E-4</v>
      </c>
      <c r="S339" s="150">
        <v>0</v>
      </c>
      <c r="T339" s="151">
        <f>S339*H339</f>
        <v>0</v>
      </c>
      <c r="AR339" s="152" t="s">
        <v>372</v>
      </c>
      <c r="AT339" s="152" t="s">
        <v>319</v>
      </c>
      <c r="AU339" s="152" t="s">
        <v>87</v>
      </c>
      <c r="AY339" s="13" t="s">
        <v>317</v>
      </c>
      <c r="BE339" s="153">
        <f>IF(N339="základná",J339,0)</f>
        <v>0</v>
      </c>
      <c r="BF339" s="153">
        <f>IF(N339="znížená",J339,0)</f>
        <v>0</v>
      </c>
      <c r="BG339" s="153">
        <f>IF(N339="zákl. prenesená",J339,0)</f>
        <v>0</v>
      </c>
      <c r="BH339" s="153">
        <f>IF(N339="zníž. prenesená",J339,0)</f>
        <v>0</v>
      </c>
      <c r="BI339" s="153">
        <f>IF(N339="nulová",J339,0)</f>
        <v>0</v>
      </c>
      <c r="BJ339" s="13" t="s">
        <v>87</v>
      </c>
      <c r="BK339" s="153">
        <f>ROUND(I339*H339,2)</f>
        <v>0</v>
      </c>
      <c r="BL339" s="13" t="s">
        <v>372</v>
      </c>
      <c r="BM339" s="152" t="s">
        <v>5501</v>
      </c>
    </row>
    <row r="340" spans="2:65" s="1" customFormat="1" ht="21.75" customHeight="1">
      <c r="B340" s="139"/>
      <c r="C340" s="140" t="s">
        <v>3368</v>
      </c>
      <c r="D340" s="140" t="s">
        <v>319</v>
      </c>
      <c r="E340" s="141" t="s">
        <v>2853</v>
      </c>
      <c r="F340" s="142" t="s">
        <v>2854</v>
      </c>
      <c r="G340" s="143" t="s">
        <v>652</v>
      </c>
      <c r="H340" s="176"/>
      <c r="I340" s="145"/>
      <c r="J340" s="146">
        <f>ROUND(I340*H340,2)</f>
        <v>0</v>
      </c>
      <c r="K340" s="147"/>
      <c r="L340" s="28"/>
      <c r="M340" s="148" t="s">
        <v>1</v>
      </c>
      <c r="N340" s="149" t="s">
        <v>41</v>
      </c>
      <c r="P340" s="150">
        <f>O340*H340</f>
        <v>0</v>
      </c>
      <c r="Q340" s="150">
        <v>0</v>
      </c>
      <c r="R340" s="150">
        <f>Q340*H340</f>
        <v>0</v>
      </c>
      <c r="S340" s="150">
        <v>0</v>
      </c>
      <c r="T340" s="151">
        <f>S340*H340</f>
        <v>0</v>
      </c>
      <c r="AR340" s="152" t="s">
        <v>372</v>
      </c>
      <c r="AT340" s="152" t="s">
        <v>319</v>
      </c>
      <c r="AU340" s="152" t="s">
        <v>87</v>
      </c>
      <c r="AY340" s="13" t="s">
        <v>317</v>
      </c>
      <c r="BE340" s="153">
        <f>IF(N340="základná",J340,0)</f>
        <v>0</v>
      </c>
      <c r="BF340" s="153">
        <f>IF(N340="znížená",J340,0)</f>
        <v>0</v>
      </c>
      <c r="BG340" s="153">
        <f>IF(N340="zákl. prenesená",J340,0)</f>
        <v>0</v>
      </c>
      <c r="BH340" s="153">
        <f>IF(N340="zníž. prenesená",J340,0)</f>
        <v>0</v>
      </c>
      <c r="BI340" s="153">
        <f>IF(N340="nulová",J340,0)</f>
        <v>0</v>
      </c>
      <c r="BJ340" s="13" t="s">
        <v>87</v>
      </c>
      <c r="BK340" s="153">
        <f>ROUND(I340*H340,2)</f>
        <v>0</v>
      </c>
      <c r="BL340" s="13" t="s">
        <v>372</v>
      </c>
      <c r="BM340" s="152" t="s">
        <v>5502</v>
      </c>
    </row>
    <row r="341" spans="2:65" s="11" customFormat="1" ht="22.8" customHeight="1">
      <c r="B341" s="127"/>
      <c r="D341" s="128" t="s">
        <v>74</v>
      </c>
      <c r="E341" s="137" t="s">
        <v>2856</v>
      </c>
      <c r="F341" s="137" t="s">
        <v>2857</v>
      </c>
      <c r="I341" s="130"/>
      <c r="J341" s="138">
        <f>BK341</f>
        <v>0</v>
      </c>
      <c r="L341" s="127"/>
      <c r="M341" s="132"/>
      <c r="P341" s="133">
        <f>SUM(P342:P347)</f>
        <v>0</v>
      </c>
      <c r="R341" s="133">
        <f>SUM(R342:R347)</f>
        <v>0.18013669300000001</v>
      </c>
      <c r="T341" s="134">
        <f>SUM(T342:T347)</f>
        <v>0</v>
      </c>
      <c r="AR341" s="128" t="s">
        <v>87</v>
      </c>
      <c r="AT341" s="135" t="s">
        <v>74</v>
      </c>
      <c r="AU341" s="135" t="s">
        <v>82</v>
      </c>
      <c r="AY341" s="128" t="s">
        <v>317</v>
      </c>
      <c r="BK341" s="136">
        <f>SUM(BK342:BK347)</f>
        <v>0</v>
      </c>
    </row>
    <row r="342" spans="2:65" s="1" customFormat="1" ht="37.799999999999997" customHeight="1">
      <c r="B342" s="139"/>
      <c r="C342" s="140" t="s">
        <v>3372</v>
      </c>
      <c r="D342" s="140" t="s">
        <v>319</v>
      </c>
      <c r="E342" s="141" t="s">
        <v>4627</v>
      </c>
      <c r="F342" s="142" t="s">
        <v>4628</v>
      </c>
      <c r="G342" s="143" t="s">
        <v>452</v>
      </c>
      <c r="H342" s="144">
        <v>14</v>
      </c>
      <c r="I342" s="145"/>
      <c r="J342" s="146">
        <f t="shared" ref="J342:J347" si="110">ROUND(I342*H342,2)</f>
        <v>0</v>
      </c>
      <c r="K342" s="147"/>
      <c r="L342" s="28"/>
      <c r="M342" s="148" t="s">
        <v>1</v>
      </c>
      <c r="N342" s="149" t="s">
        <v>41</v>
      </c>
      <c r="P342" s="150">
        <f t="shared" ref="P342:P347" si="111">O342*H342</f>
        <v>0</v>
      </c>
      <c r="Q342" s="150">
        <v>9.9000000000000008E-3</v>
      </c>
      <c r="R342" s="150">
        <f t="shared" ref="R342:R347" si="112">Q342*H342</f>
        <v>0.1386</v>
      </c>
      <c r="S342" s="150">
        <v>0</v>
      </c>
      <c r="T342" s="151">
        <f t="shared" ref="T342:T347" si="113">S342*H342</f>
        <v>0</v>
      </c>
      <c r="AR342" s="152" t="s">
        <v>372</v>
      </c>
      <c r="AT342" s="152" t="s">
        <v>319</v>
      </c>
      <c r="AU342" s="152" t="s">
        <v>87</v>
      </c>
      <c r="AY342" s="13" t="s">
        <v>317</v>
      </c>
      <c r="BE342" s="153">
        <f t="shared" ref="BE342:BE347" si="114">IF(N342="základná",J342,0)</f>
        <v>0</v>
      </c>
      <c r="BF342" s="153">
        <f t="shared" ref="BF342:BF347" si="115">IF(N342="znížená",J342,0)</f>
        <v>0</v>
      </c>
      <c r="BG342" s="153">
        <f t="shared" ref="BG342:BG347" si="116">IF(N342="zákl. prenesená",J342,0)</f>
        <v>0</v>
      </c>
      <c r="BH342" s="153">
        <f t="shared" ref="BH342:BH347" si="117">IF(N342="zníž. prenesená",J342,0)</f>
        <v>0</v>
      </c>
      <c r="BI342" s="153">
        <f t="shared" ref="BI342:BI347" si="118">IF(N342="nulová",J342,0)</f>
        <v>0</v>
      </c>
      <c r="BJ342" s="13" t="s">
        <v>87</v>
      </c>
      <c r="BK342" s="153">
        <f t="shared" ref="BK342:BK347" si="119">ROUND(I342*H342,2)</f>
        <v>0</v>
      </c>
      <c r="BL342" s="13" t="s">
        <v>372</v>
      </c>
      <c r="BM342" s="152" t="s">
        <v>5503</v>
      </c>
    </row>
    <row r="343" spans="2:65" s="1" customFormat="1" ht="24.15" customHeight="1">
      <c r="B343" s="139"/>
      <c r="C343" s="140" t="s">
        <v>3376</v>
      </c>
      <c r="D343" s="140" t="s">
        <v>319</v>
      </c>
      <c r="E343" s="141" t="s">
        <v>5504</v>
      </c>
      <c r="F343" s="142" t="s">
        <v>5505</v>
      </c>
      <c r="G343" s="143" t="s">
        <v>452</v>
      </c>
      <c r="H343" s="144">
        <v>4.0999999999999996</v>
      </c>
      <c r="I343" s="145"/>
      <c r="J343" s="146">
        <f t="shared" si="110"/>
        <v>0</v>
      </c>
      <c r="K343" s="147"/>
      <c r="L343" s="28"/>
      <c r="M343" s="148" t="s">
        <v>1</v>
      </c>
      <c r="N343" s="149" t="s">
        <v>41</v>
      </c>
      <c r="P343" s="150">
        <f t="shared" si="111"/>
        <v>0</v>
      </c>
      <c r="Q343" s="150">
        <v>4.67681E-3</v>
      </c>
      <c r="R343" s="150">
        <f t="shared" si="112"/>
        <v>1.9174920999999998E-2</v>
      </c>
      <c r="S343" s="150">
        <v>0</v>
      </c>
      <c r="T343" s="151">
        <f t="shared" si="113"/>
        <v>0</v>
      </c>
      <c r="AR343" s="152" t="s">
        <v>372</v>
      </c>
      <c r="AT343" s="152" t="s">
        <v>319</v>
      </c>
      <c r="AU343" s="152" t="s">
        <v>87</v>
      </c>
      <c r="AY343" s="13" t="s">
        <v>317</v>
      </c>
      <c r="BE343" s="153">
        <f t="shared" si="114"/>
        <v>0</v>
      </c>
      <c r="BF343" s="153">
        <f t="shared" si="115"/>
        <v>0</v>
      </c>
      <c r="BG343" s="153">
        <f t="shared" si="116"/>
        <v>0</v>
      </c>
      <c r="BH343" s="153">
        <f t="shared" si="117"/>
        <v>0</v>
      </c>
      <c r="BI343" s="153">
        <f t="shared" si="118"/>
        <v>0</v>
      </c>
      <c r="BJ343" s="13" t="s">
        <v>87</v>
      </c>
      <c r="BK343" s="153">
        <f t="shared" si="119"/>
        <v>0</v>
      </c>
      <c r="BL343" s="13" t="s">
        <v>372</v>
      </c>
      <c r="BM343" s="152" t="s">
        <v>5506</v>
      </c>
    </row>
    <row r="344" spans="2:65" s="1" customFormat="1" ht="49.05" customHeight="1">
      <c r="B344" s="139"/>
      <c r="C344" s="140" t="s">
        <v>3380</v>
      </c>
      <c r="D344" s="140" t="s">
        <v>319</v>
      </c>
      <c r="E344" s="141" t="s">
        <v>5507</v>
      </c>
      <c r="F344" s="142" t="s">
        <v>5508</v>
      </c>
      <c r="G344" s="143" t="s">
        <v>452</v>
      </c>
      <c r="H344" s="144">
        <v>1.6</v>
      </c>
      <c r="I344" s="145"/>
      <c r="J344" s="146">
        <f t="shared" si="110"/>
        <v>0</v>
      </c>
      <c r="K344" s="147"/>
      <c r="L344" s="28"/>
      <c r="M344" s="148" t="s">
        <v>1</v>
      </c>
      <c r="N344" s="149" t="s">
        <v>41</v>
      </c>
      <c r="P344" s="150">
        <f t="shared" si="111"/>
        <v>0</v>
      </c>
      <c r="Q344" s="150">
        <v>5.0169200000000002E-3</v>
      </c>
      <c r="R344" s="150">
        <f t="shared" si="112"/>
        <v>8.0270720000000014E-3</v>
      </c>
      <c r="S344" s="150">
        <v>0</v>
      </c>
      <c r="T344" s="151">
        <f t="shared" si="113"/>
        <v>0</v>
      </c>
      <c r="AR344" s="152" t="s">
        <v>372</v>
      </c>
      <c r="AT344" s="152" t="s">
        <v>319</v>
      </c>
      <c r="AU344" s="152" t="s">
        <v>87</v>
      </c>
      <c r="AY344" s="13" t="s">
        <v>317</v>
      </c>
      <c r="BE344" s="153">
        <f t="shared" si="114"/>
        <v>0</v>
      </c>
      <c r="BF344" s="153">
        <f t="shared" si="115"/>
        <v>0</v>
      </c>
      <c r="BG344" s="153">
        <f t="shared" si="116"/>
        <v>0</v>
      </c>
      <c r="BH344" s="153">
        <f t="shared" si="117"/>
        <v>0</v>
      </c>
      <c r="BI344" s="153">
        <f t="shared" si="118"/>
        <v>0</v>
      </c>
      <c r="BJ344" s="13" t="s">
        <v>87</v>
      </c>
      <c r="BK344" s="153">
        <f t="shared" si="119"/>
        <v>0</v>
      </c>
      <c r="BL344" s="13" t="s">
        <v>372</v>
      </c>
      <c r="BM344" s="152" t="s">
        <v>5509</v>
      </c>
    </row>
    <row r="345" spans="2:65" s="1" customFormat="1" ht="24.15" customHeight="1">
      <c r="B345" s="139"/>
      <c r="C345" s="140" t="s">
        <v>3384</v>
      </c>
      <c r="D345" s="140" t="s">
        <v>319</v>
      </c>
      <c r="E345" s="141" t="s">
        <v>5510</v>
      </c>
      <c r="F345" s="142" t="s">
        <v>5511</v>
      </c>
      <c r="G345" s="143" t="s">
        <v>452</v>
      </c>
      <c r="H345" s="144">
        <v>2.02</v>
      </c>
      <c r="I345" s="145"/>
      <c r="J345" s="146">
        <f t="shared" si="110"/>
        <v>0</v>
      </c>
      <c r="K345" s="147"/>
      <c r="L345" s="28"/>
      <c r="M345" s="148" t="s">
        <v>1</v>
      </c>
      <c r="N345" s="149" t="s">
        <v>41</v>
      </c>
      <c r="P345" s="150">
        <f t="shared" si="111"/>
        <v>0</v>
      </c>
      <c r="Q345" s="150">
        <v>2.8600000000000001E-3</v>
      </c>
      <c r="R345" s="150">
        <f t="shared" si="112"/>
        <v>5.7772000000000006E-3</v>
      </c>
      <c r="S345" s="150">
        <v>0</v>
      </c>
      <c r="T345" s="151">
        <f t="shared" si="113"/>
        <v>0</v>
      </c>
      <c r="AR345" s="152" t="s">
        <v>372</v>
      </c>
      <c r="AT345" s="152" t="s">
        <v>319</v>
      </c>
      <c r="AU345" s="152" t="s">
        <v>87</v>
      </c>
      <c r="AY345" s="13" t="s">
        <v>317</v>
      </c>
      <c r="BE345" s="153">
        <f t="shared" si="114"/>
        <v>0</v>
      </c>
      <c r="BF345" s="153">
        <f t="shared" si="115"/>
        <v>0</v>
      </c>
      <c r="BG345" s="153">
        <f t="shared" si="116"/>
        <v>0</v>
      </c>
      <c r="BH345" s="153">
        <f t="shared" si="117"/>
        <v>0</v>
      </c>
      <c r="BI345" s="153">
        <f t="shared" si="118"/>
        <v>0</v>
      </c>
      <c r="BJ345" s="13" t="s">
        <v>87</v>
      </c>
      <c r="BK345" s="153">
        <f t="shared" si="119"/>
        <v>0</v>
      </c>
      <c r="BL345" s="13" t="s">
        <v>372</v>
      </c>
      <c r="BM345" s="152" t="s">
        <v>5512</v>
      </c>
    </row>
    <row r="346" spans="2:65" s="1" customFormat="1" ht="24.15" customHeight="1">
      <c r="B346" s="139"/>
      <c r="C346" s="140" t="s">
        <v>3388</v>
      </c>
      <c r="D346" s="140" t="s">
        <v>319</v>
      </c>
      <c r="E346" s="141" t="s">
        <v>4630</v>
      </c>
      <c r="F346" s="142" t="s">
        <v>4631</v>
      </c>
      <c r="G346" s="143" t="s">
        <v>452</v>
      </c>
      <c r="H346" s="144">
        <v>5.25</v>
      </c>
      <c r="I346" s="145"/>
      <c r="J346" s="146">
        <f t="shared" si="110"/>
        <v>0</v>
      </c>
      <c r="K346" s="147"/>
      <c r="L346" s="28"/>
      <c r="M346" s="148" t="s">
        <v>1</v>
      </c>
      <c r="N346" s="149" t="s">
        <v>41</v>
      </c>
      <c r="P346" s="150">
        <f t="shared" si="111"/>
        <v>0</v>
      </c>
      <c r="Q346" s="150">
        <v>1.6299999999999999E-3</v>
      </c>
      <c r="R346" s="150">
        <f t="shared" si="112"/>
        <v>8.5574999999999991E-3</v>
      </c>
      <c r="S346" s="150">
        <v>0</v>
      </c>
      <c r="T346" s="151">
        <f t="shared" si="113"/>
        <v>0</v>
      </c>
      <c r="AR346" s="152" t="s">
        <v>372</v>
      </c>
      <c r="AT346" s="152" t="s">
        <v>319</v>
      </c>
      <c r="AU346" s="152" t="s">
        <v>87</v>
      </c>
      <c r="AY346" s="13" t="s">
        <v>317</v>
      </c>
      <c r="BE346" s="153">
        <f t="shared" si="114"/>
        <v>0</v>
      </c>
      <c r="BF346" s="153">
        <f t="shared" si="115"/>
        <v>0</v>
      </c>
      <c r="BG346" s="153">
        <f t="shared" si="116"/>
        <v>0</v>
      </c>
      <c r="BH346" s="153">
        <f t="shared" si="117"/>
        <v>0</v>
      </c>
      <c r="BI346" s="153">
        <f t="shared" si="118"/>
        <v>0</v>
      </c>
      <c r="BJ346" s="13" t="s">
        <v>87</v>
      </c>
      <c r="BK346" s="153">
        <f t="shared" si="119"/>
        <v>0</v>
      </c>
      <c r="BL346" s="13" t="s">
        <v>372</v>
      </c>
      <c r="BM346" s="152" t="s">
        <v>5513</v>
      </c>
    </row>
    <row r="347" spans="2:65" s="1" customFormat="1" ht="24.15" customHeight="1">
      <c r="B347" s="139"/>
      <c r="C347" s="140" t="s">
        <v>3392</v>
      </c>
      <c r="D347" s="140" t="s">
        <v>319</v>
      </c>
      <c r="E347" s="141" t="s">
        <v>2864</v>
      </c>
      <c r="F347" s="142" t="s">
        <v>2865</v>
      </c>
      <c r="G347" s="143" t="s">
        <v>652</v>
      </c>
      <c r="H347" s="176"/>
      <c r="I347" s="145"/>
      <c r="J347" s="146">
        <f t="shared" si="110"/>
        <v>0</v>
      </c>
      <c r="K347" s="147"/>
      <c r="L347" s="28"/>
      <c r="M347" s="148" t="s">
        <v>1</v>
      </c>
      <c r="N347" s="149" t="s">
        <v>41</v>
      </c>
      <c r="P347" s="150">
        <f t="shared" si="111"/>
        <v>0</v>
      </c>
      <c r="Q347" s="150">
        <v>0</v>
      </c>
      <c r="R347" s="150">
        <f t="shared" si="112"/>
        <v>0</v>
      </c>
      <c r="S347" s="150">
        <v>0</v>
      </c>
      <c r="T347" s="151">
        <f t="shared" si="113"/>
        <v>0</v>
      </c>
      <c r="AR347" s="152" t="s">
        <v>372</v>
      </c>
      <c r="AT347" s="152" t="s">
        <v>319</v>
      </c>
      <c r="AU347" s="152" t="s">
        <v>87</v>
      </c>
      <c r="AY347" s="13" t="s">
        <v>317</v>
      </c>
      <c r="BE347" s="153">
        <f t="shared" si="114"/>
        <v>0</v>
      </c>
      <c r="BF347" s="153">
        <f t="shared" si="115"/>
        <v>0</v>
      </c>
      <c r="BG347" s="153">
        <f t="shared" si="116"/>
        <v>0</v>
      </c>
      <c r="BH347" s="153">
        <f t="shared" si="117"/>
        <v>0</v>
      </c>
      <c r="BI347" s="153">
        <f t="shared" si="118"/>
        <v>0</v>
      </c>
      <c r="BJ347" s="13" t="s">
        <v>87</v>
      </c>
      <c r="BK347" s="153">
        <f t="shared" si="119"/>
        <v>0</v>
      </c>
      <c r="BL347" s="13" t="s">
        <v>372</v>
      </c>
      <c r="BM347" s="152" t="s">
        <v>5514</v>
      </c>
    </row>
    <row r="348" spans="2:65" s="11" customFormat="1" ht="22.8" customHeight="1">
      <c r="B348" s="127"/>
      <c r="D348" s="128" t="s">
        <v>74</v>
      </c>
      <c r="E348" s="137" t="s">
        <v>856</v>
      </c>
      <c r="F348" s="137" t="s">
        <v>3327</v>
      </c>
      <c r="I348" s="130"/>
      <c r="J348" s="138">
        <f>BK348</f>
        <v>0</v>
      </c>
      <c r="L348" s="127"/>
      <c r="M348" s="132"/>
      <c r="P348" s="133">
        <f>SUM(P349:P350)</f>
        <v>0</v>
      </c>
      <c r="R348" s="133">
        <f>SUM(R349:R350)</f>
        <v>0.10512181</v>
      </c>
      <c r="T348" s="134">
        <f>SUM(T349:T350)</f>
        <v>0</v>
      </c>
      <c r="AR348" s="128" t="s">
        <v>87</v>
      </c>
      <c r="AT348" s="135" t="s">
        <v>74</v>
      </c>
      <c r="AU348" s="135" t="s">
        <v>82</v>
      </c>
      <c r="AY348" s="128" t="s">
        <v>317</v>
      </c>
      <c r="BK348" s="136">
        <f>SUM(BK349:BK350)</f>
        <v>0</v>
      </c>
    </row>
    <row r="349" spans="2:65" s="1" customFormat="1" ht="24.15" customHeight="1">
      <c r="B349" s="139"/>
      <c r="C349" s="140" t="s">
        <v>3396</v>
      </c>
      <c r="D349" s="140" t="s">
        <v>319</v>
      </c>
      <c r="E349" s="141" t="s">
        <v>5515</v>
      </c>
      <c r="F349" s="142" t="s">
        <v>5516</v>
      </c>
      <c r="G349" s="143" t="s">
        <v>375</v>
      </c>
      <c r="H349" s="144">
        <v>3.7370000000000001</v>
      </c>
      <c r="I349" s="145"/>
      <c r="J349" s="146">
        <f>ROUND(I349*H349,2)</f>
        <v>0</v>
      </c>
      <c r="K349" s="147"/>
      <c r="L349" s="28"/>
      <c r="M349" s="148" t="s">
        <v>1</v>
      </c>
      <c r="N349" s="149" t="s">
        <v>41</v>
      </c>
      <c r="P349" s="150">
        <f>O349*H349</f>
        <v>0</v>
      </c>
      <c r="Q349" s="150">
        <v>2.8129999999999999E-2</v>
      </c>
      <c r="R349" s="150">
        <f>Q349*H349</f>
        <v>0.10512181</v>
      </c>
      <c r="S349" s="150">
        <v>0</v>
      </c>
      <c r="T349" s="151">
        <f>S349*H349</f>
        <v>0</v>
      </c>
      <c r="AR349" s="152" t="s">
        <v>372</v>
      </c>
      <c r="AT349" s="152" t="s">
        <v>319</v>
      </c>
      <c r="AU349" s="152" t="s">
        <v>87</v>
      </c>
      <c r="AY349" s="13" t="s">
        <v>317</v>
      </c>
      <c r="BE349" s="153">
        <f>IF(N349="základná",J349,0)</f>
        <v>0</v>
      </c>
      <c r="BF349" s="153">
        <f>IF(N349="znížená",J349,0)</f>
        <v>0</v>
      </c>
      <c r="BG349" s="153">
        <f>IF(N349="zákl. prenesená",J349,0)</f>
        <v>0</v>
      </c>
      <c r="BH349" s="153">
        <f>IF(N349="zníž. prenesená",J349,0)</f>
        <v>0</v>
      </c>
      <c r="BI349" s="153">
        <f>IF(N349="nulová",J349,0)</f>
        <v>0</v>
      </c>
      <c r="BJ349" s="13" t="s">
        <v>87</v>
      </c>
      <c r="BK349" s="153">
        <f>ROUND(I349*H349,2)</f>
        <v>0</v>
      </c>
      <c r="BL349" s="13" t="s">
        <v>372</v>
      </c>
      <c r="BM349" s="152" t="s">
        <v>5517</v>
      </c>
    </row>
    <row r="350" spans="2:65" s="1" customFormat="1" ht="21.75" customHeight="1">
      <c r="B350" s="139"/>
      <c r="C350" s="140" t="s">
        <v>3399</v>
      </c>
      <c r="D350" s="140" t="s">
        <v>319</v>
      </c>
      <c r="E350" s="141" t="s">
        <v>3333</v>
      </c>
      <c r="F350" s="142" t="s">
        <v>3334</v>
      </c>
      <c r="G350" s="143" t="s">
        <v>652</v>
      </c>
      <c r="H350" s="176"/>
      <c r="I350" s="145"/>
      <c r="J350" s="146">
        <f>ROUND(I350*H350,2)</f>
        <v>0</v>
      </c>
      <c r="K350" s="147"/>
      <c r="L350" s="28"/>
      <c r="M350" s="148" t="s">
        <v>1</v>
      </c>
      <c r="N350" s="149" t="s">
        <v>41</v>
      </c>
      <c r="P350" s="150">
        <f>O350*H350</f>
        <v>0</v>
      </c>
      <c r="Q350" s="150">
        <v>0</v>
      </c>
      <c r="R350" s="150">
        <f>Q350*H350</f>
        <v>0</v>
      </c>
      <c r="S350" s="150">
        <v>0</v>
      </c>
      <c r="T350" s="151">
        <f>S350*H350</f>
        <v>0</v>
      </c>
      <c r="AR350" s="152" t="s">
        <v>372</v>
      </c>
      <c r="AT350" s="152" t="s">
        <v>319</v>
      </c>
      <c r="AU350" s="152" t="s">
        <v>87</v>
      </c>
      <c r="AY350" s="13" t="s">
        <v>317</v>
      </c>
      <c r="BE350" s="153">
        <f>IF(N350="základná",J350,0)</f>
        <v>0</v>
      </c>
      <c r="BF350" s="153">
        <f>IF(N350="znížená",J350,0)</f>
        <v>0</v>
      </c>
      <c r="BG350" s="153">
        <f>IF(N350="zákl. prenesená",J350,0)</f>
        <v>0</v>
      </c>
      <c r="BH350" s="153">
        <f>IF(N350="zníž. prenesená",J350,0)</f>
        <v>0</v>
      </c>
      <c r="BI350" s="153">
        <f>IF(N350="nulová",J350,0)</f>
        <v>0</v>
      </c>
      <c r="BJ350" s="13" t="s">
        <v>87</v>
      </c>
      <c r="BK350" s="153">
        <f>ROUND(I350*H350,2)</f>
        <v>0</v>
      </c>
      <c r="BL350" s="13" t="s">
        <v>372</v>
      </c>
      <c r="BM350" s="152" t="s">
        <v>5518</v>
      </c>
    </row>
    <row r="351" spans="2:65" s="11" customFormat="1" ht="22.8" customHeight="1">
      <c r="B351" s="127"/>
      <c r="D351" s="128" t="s">
        <v>74</v>
      </c>
      <c r="E351" s="137" t="s">
        <v>644</v>
      </c>
      <c r="F351" s="137" t="s">
        <v>2867</v>
      </c>
      <c r="I351" s="130"/>
      <c r="J351" s="138">
        <f>BK351</f>
        <v>0</v>
      </c>
      <c r="L351" s="127"/>
      <c r="M351" s="132"/>
      <c r="P351" s="133">
        <f>SUM(P352:P362)</f>
        <v>0</v>
      </c>
      <c r="R351" s="133">
        <f>SUM(R352:R362)</f>
        <v>1.6597199999999999E-2</v>
      </c>
      <c r="T351" s="134">
        <f>SUM(T352:T362)</f>
        <v>0</v>
      </c>
      <c r="AR351" s="128" t="s">
        <v>87</v>
      </c>
      <c r="AT351" s="135" t="s">
        <v>74</v>
      </c>
      <c r="AU351" s="135" t="s">
        <v>82</v>
      </c>
      <c r="AY351" s="128" t="s">
        <v>317</v>
      </c>
      <c r="BK351" s="136">
        <f>SUM(BK352:BK362)</f>
        <v>0</v>
      </c>
    </row>
    <row r="352" spans="2:65" s="1" customFormat="1" ht="24.15" customHeight="1">
      <c r="B352" s="139"/>
      <c r="C352" s="140" t="s">
        <v>3403</v>
      </c>
      <c r="D352" s="140" t="s">
        <v>319</v>
      </c>
      <c r="E352" s="141" t="s">
        <v>4634</v>
      </c>
      <c r="F352" s="142" t="s">
        <v>4635</v>
      </c>
      <c r="G352" s="143" t="s">
        <v>452</v>
      </c>
      <c r="H352" s="144">
        <v>6.04</v>
      </c>
      <c r="I352" s="145"/>
      <c r="J352" s="146">
        <f t="shared" ref="J352:J362" si="120">ROUND(I352*H352,2)</f>
        <v>0</v>
      </c>
      <c r="K352" s="147"/>
      <c r="L352" s="28"/>
      <c r="M352" s="148" t="s">
        <v>1</v>
      </c>
      <c r="N352" s="149" t="s">
        <v>41</v>
      </c>
      <c r="P352" s="150">
        <f t="shared" ref="P352:P362" si="121">O352*H352</f>
        <v>0</v>
      </c>
      <c r="Q352" s="150">
        <v>4.2999999999999999E-4</v>
      </c>
      <c r="R352" s="150">
        <f t="shared" ref="R352:R362" si="122">Q352*H352</f>
        <v>2.5972E-3</v>
      </c>
      <c r="S352" s="150">
        <v>0</v>
      </c>
      <c r="T352" s="151">
        <f t="shared" ref="T352:T362" si="123">S352*H352</f>
        <v>0</v>
      </c>
      <c r="AR352" s="152" t="s">
        <v>372</v>
      </c>
      <c r="AT352" s="152" t="s">
        <v>319</v>
      </c>
      <c r="AU352" s="152" t="s">
        <v>87</v>
      </c>
      <c r="AY352" s="13" t="s">
        <v>317</v>
      </c>
      <c r="BE352" s="153">
        <f t="shared" ref="BE352:BE362" si="124">IF(N352="základná",J352,0)</f>
        <v>0</v>
      </c>
      <c r="BF352" s="153">
        <f t="shared" ref="BF352:BF362" si="125">IF(N352="znížená",J352,0)</f>
        <v>0</v>
      </c>
      <c r="BG352" s="153">
        <f t="shared" ref="BG352:BG362" si="126">IF(N352="zákl. prenesená",J352,0)</f>
        <v>0</v>
      </c>
      <c r="BH352" s="153">
        <f t="shared" ref="BH352:BH362" si="127">IF(N352="zníž. prenesená",J352,0)</f>
        <v>0</v>
      </c>
      <c r="BI352" s="153">
        <f t="shared" ref="BI352:BI362" si="128">IF(N352="nulová",J352,0)</f>
        <v>0</v>
      </c>
      <c r="BJ352" s="13" t="s">
        <v>87</v>
      </c>
      <c r="BK352" s="153">
        <f t="shared" ref="BK352:BK362" si="129">ROUND(I352*H352,2)</f>
        <v>0</v>
      </c>
      <c r="BL352" s="13" t="s">
        <v>372</v>
      </c>
      <c r="BM352" s="152" t="s">
        <v>5519</v>
      </c>
    </row>
    <row r="353" spans="2:65" s="1" customFormat="1" ht="66.75" customHeight="1">
      <c r="B353" s="139"/>
      <c r="C353" s="154" t="s">
        <v>3407</v>
      </c>
      <c r="D353" s="154" t="s">
        <v>353</v>
      </c>
      <c r="E353" s="155" t="s">
        <v>5520</v>
      </c>
      <c r="F353" s="156" t="s">
        <v>5521</v>
      </c>
      <c r="G353" s="157" t="s">
        <v>433</v>
      </c>
      <c r="H353" s="158">
        <v>1</v>
      </c>
      <c r="I353" s="159"/>
      <c r="J353" s="160">
        <f t="shared" si="120"/>
        <v>0</v>
      </c>
      <c r="K353" s="161"/>
      <c r="L353" s="162"/>
      <c r="M353" s="163" t="s">
        <v>1</v>
      </c>
      <c r="N353" s="164" t="s">
        <v>41</v>
      </c>
      <c r="P353" s="150">
        <f t="shared" si="121"/>
        <v>0</v>
      </c>
      <c r="Q353" s="150">
        <v>0</v>
      </c>
      <c r="R353" s="150">
        <f t="shared" si="122"/>
        <v>0</v>
      </c>
      <c r="S353" s="150">
        <v>0</v>
      </c>
      <c r="T353" s="151">
        <f t="shared" si="123"/>
        <v>0</v>
      </c>
      <c r="AR353" s="152" t="s">
        <v>529</v>
      </c>
      <c r="AT353" s="152" t="s">
        <v>353</v>
      </c>
      <c r="AU353" s="152" t="s">
        <v>87</v>
      </c>
      <c r="AY353" s="13" t="s">
        <v>317</v>
      </c>
      <c r="BE353" s="153">
        <f t="shared" si="124"/>
        <v>0</v>
      </c>
      <c r="BF353" s="153">
        <f t="shared" si="125"/>
        <v>0</v>
      </c>
      <c r="BG353" s="153">
        <f t="shared" si="126"/>
        <v>0</v>
      </c>
      <c r="BH353" s="153">
        <f t="shared" si="127"/>
        <v>0</v>
      </c>
      <c r="BI353" s="153">
        <f t="shared" si="128"/>
        <v>0</v>
      </c>
      <c r="BJ353" s="13" t="s">
        <v>87</v>
      </c>
      <c r="BK353" s="153">
        <f t="shared" si="129"/>
        <v>0</v>
      </c>
      <c r="BL353" s="13" t="s">
        <v>372</v>
      </c>
      <c r="BM353" s="152" t="s">
        <v>5522</v>
      </c>
    </row>
    <row r="354" spans="2:65" s="1" customFormat="1" ht="33" customHeight="1">
      <c r="B354" s="139"/>
      <c r="C354" s="140" t="s">
        <v>3411</v>
      </c>
      <c r="D354" s="140" t="s">
        <v>319</v>
      </c>
      <c r="E354" s="141" t="s">
        <v>3377</v>
      </c>
      <c r="F354" s="142" t="s">
        <v>3378</v>
      </c>
      <c r="G354" s="143" t="s">
        <v>433</v>
      </c>
      <c r="H354" s="144">
        <v>14</v>
      </c>
      <c r="I354" s="145"/>
      <c r="J354" s="146">
        <f t="shared" si="120"/>
        <v>0</v>
      </c>
      <c r="K354" s="147"/>
      <c r="L354" s="28"/>
      <c r="M354" s="148" t="s">
        <v>1</v>
      </c>
      <c r="N354" s="149" t="s">
        <v>41</v>
      </c>
      <c r="P354" s="150">
        <f t="shared" si="121"/>
        <v>0</v>
      </c>
      <c r="Q354" s="150">
        <v>0</v>
      </c>
      <c r="R354" s="150">
        <f t="shared" si="122"/>
        <v>0</v>
      </c>
      <c r="S354" s="150">
        <v>0</v>
      </c>
      <c r="T354" s="151">
        <f t="shared" si="123"/>
        <v>0</v>
      </c>
      <c r="AR354" s="152" t="s">
        <v>372</v>
      </c>
      <c r="AT354" s="152" t="s">
        <v>319</v>
      </c>
      <c r="AU354" s="152" t="s">
        <v>87</v>
      </c>
      <c r="AY354" s="13" t="s">
        <v>317</v>
      </c>
      <c r="BE354" s="153">
        <f t="shared" si="124"/>
        <v>0</v>
      </c>
      <c r="BF354" s="153">
        <f t="shared" si="125"/>
        <v>0</v>
      </c>
      <c r="BG354" s="153">
        <f t="shared" si="126"/>
        <v>0</v>
      </c>
      <c r="BH354" s="153">
        <f t="shared" si="127"/>
        <v>0</v>
      </c>
      <c r="BI354" s="153">
        <f t="shared" si="128"/>
        <v>0</v>
      </c>
      <c r="BJ354" s="13" t="s">
        <v>87</v>
      </c>
      <c r="BK354" s="153">
        <f t="shared" si="129"/>
        <v>0</v>
      </c>
      <c r="BL354" s="13" t="s">
        <v>372</v>
      </c>
      <c r="BM354" s="152" t="s">
        <v>5523</v>
      </c>
    </row>
    <row r="355" spans="2:65" s="1" customFormat="1" ht="24.15" customHeight="1">
      <c r="B355" s="139"/>
      <c r="C355" s="154" t="s">
        <v>3416</v>
      </c>
      <c r="D355" s="154" t="s">
        <v>353</v>
      </c>
      <c r="E355" s="155" t="s">
        <v>3381</v>
      </c>
      <c r="F355" s="156" t="s">
        <v>4652</v>
      </c>
      <c r="G355" s="157" t="s">
        <v>433</v>
      </c>
      <c r="H355" s="158">
        <v>14</v>
      </c>
      <c r="I355" s="159"/>
      <c r="J355" s="160">
        <f t="shared" si="120"/>
        <v>0</v>
      </c>
      <c r="K355" s="161"/>
      <c r="L355" s="162"/>
      <c r="M355" s="163" t="s">
        <v>1</v>
      </c>
      <c r="N355" s="164" t="s">
        <v>41</v>
      </c>
      <c r="P355" s="150">
        <f t="shared" si="121"/>
        <v>0</v>
      </c>
      <c r="Q355" s="150">
        <v>1E-3</v>
      </c>
      <c r="R355" s="150">
        <f t="shared" si="122"/>
        <v>1.4E-2</v>
      </c>
      <c r="S355" s="150">
        <v>0</v>
      </c>
      <c r="T355" s="151">
        <f t="shared" si="123"/>
        <v>0</v>
      </c>
      <c r="AR355" s="152" t="s">
        <v>529</v>
      </c>
      <c r="AT355" s="152" t="s">
        <v>353</v>
      </c>
      <c r="AU355" s="152" t="s">
        <v>87</v>
      </c>
      <c r="AY355" s="13" t="s">
        <v>317</v>
      </c>
      <c r="BE355" s="153">
        <f t="shared" si="124"/>
        <v>0</v>
      </c>
      <c r="BF355" s="153">
        <f t="shared" si="125"/>
        <v>0</v>
      </c>
      <c r="BG355" s="153">
        <f t="shared" si="126"/>
        <v>0</v>
      </c>
      <c r="BH355" s="153">
        <f t="shared" si="127"/>
        <v>0</v>
      </c>
      <c r="BI355" s="153">
        <f t="shared" si="128"/>
        <v>0</v>
      </c>
      <c r="BJ355" s="13" t="s">
        <v>87</v>
      </c>
      <c r="BK355" s="153">
        <f t="shared" si="129"/>
        <v>0</v>
      </c>
      <c r="BL355" s="13" t="s">
        <v>372</v>
      </c>
      <c r="BM355" s="152" t="s">
        <v>5524</v>
      </c>
    </row>
    <row r="356" spans="2:65" s="1" customFormat="1" ht="77.099999999999994" customHeight="1">
      <c r="B356" s="139"/>
      <c r="C356" s="154" t="s">
        <v>3419</v>
      </c>
      <c r="D356" s="154" t="s">
        <v>353</v>
      </c>
      <c r="E356" s="155" t="s">
        <v>5525</v>
      </c>
      <c r="F356" s="156" t="s">
        <v>5526</v>
      </c>
      <c r="G356" s="157" t="s">
        <v>433</v>
      </c>
      <c r="H356" s="158">
        <v>7</v>
      </c>
      <c r="I356" s="159"/>
      <c r="J356" s="160">
        <f t="shared" si="120"/>
        <v>0</v>
      </c>
      <c r="K356" s="161"/>
      <c r="L356" s="162"/>
      <c r="M356" s="163" t="s">
        <v>1</v>
      </c>
      <c r="N356" s="164" t="s">
        <v>41</v>
      </c>
      <c r="P356" s="150">
        <f t="shared" si="121"/>
        <v>0</v>
      </c>
      <c r="Q356" s="150">
        <v>0</v>
      </c>
      <c r="R356" s="150">
        <f t="shared" si="122"/>
        <v>0</v>
      </c>
      <c r="S356" s="150">
        <v>0</v>
      </c>
      <c r="T356" s="151">
        <f t="shared" si="123"/>
        <v>0</v>
      </c>
      <c r="AR356" s="152" t="s">
        <v>529</v>
      </c>
      <c r="AT356" s="152" t="s">
        <v>353</v>
      </c>
      <c r="AU356" s="152" t="s">
        <v>87</v>
      </c>
      <c r="AY356" s="13" t="s">
        <v>317</v>
      </c>
      <c r="BE356" s="153">
        <f t="shared" si="124"/>
        <v>0</v>
      </c>
      <c r="BF356" s="153">
        <f t="shared" si="125"/>
        <v>0</v>
      </c>
      <c r="BG356" s="153">
        <f t="shared" si="126"/>
        <v>0</v>
      </c>
      <c r="BH356" s="153">
        <f t="shared" si="127"/>
        <v>0</v>
      </c>
      <c r="BI356" s="153">
        <f t="shared" si="128"/>
        <v>0</v>
      </c>
      <c r="BJ356" s="13" t="s">
        <v>87</v>
      </c>
      <c r="BK356" s="153">
        <f t="shared" si="129"/>
        <v>0</v>
      </c>
      <c r="BL356" s="13" t="s">
        <v>372</v>
      </c>
      <c r="BM356" s="152" t="s">
        <v>5527</v>
      </c>
    </row>
    <row r="357" spans="2:65" s="1" customFormat="1" ht="62.7" customHeight="1">
      <c r="B357" s="139"/>
      <c r="C357" s="154" t="s">
        <v>3423</v>
      </c>
      <c r="D357" s="154" t="s">
        <v>353</v>
      </c>
      <c r="E357" s="155" t="s">
        <v>5528</v>
      </c>
      <c r="F357" s="156" t="s">
        <v>5529</v>
      </c>
      <c r="G357" s="157" t="s">
        <v>433</v>
      </c>
      <c r="H357" s="158">
        <v>1</v>
      </c>
      <c r="I357" s="159"/>
      <c r="J357" s="160">
        <f t="shared" si="120"/>
        <v>0</v>
      </c>
      <c r="K357" s="161"/>
      <c r="L357" s="162"/>
      <c r="M357" s="163" t="s">
        <v>1</v>
      </c>
      <c r="N357" s="164" t="s">
        <v>41</v>
      </c>
      <c r="P357" s="150">
        <f t="shared" si="121"/>
        <v>0</v>
      </c>
      <c r="Q357" s="150">
        <v>0</v>
      </c>
      <c r="R357" s="150">
        <f t="shared" si="122"/>
        <v>0</v>
      </c>
      <c r="S357" s="150">
        <v>0</v>
      </c>
      <c r="T357" s="151">
        <f t="shared" si="123"/>
        <v>0</v>
      </c>
      <c r="AR357" s="152" t="s">
        <v>529</v>
      </c>
      <c r="AT357" s="152" t="s">
        <v>353</v>
      </c>
      <c r="AU357" s="152" t="s">
        <v>87</v>
      </c>
      <c r="AY357" s="13" t="s">
        <v>317</v>
      </c>
      <c r="BE357" s="153">
        <f t="shared" si="124"/>
        <v>0</v>
      </c>
      <c r="BF357" s="153">
        <f t="shared" si="125"/>
        <v>0</v>
      </c>
      <c r="BG357" s="153">
        <f t="shared" si="126"/>
        <v>0</v>
      </c>
      <c r="BH357" s="153">
        <f t="shared" si="127"/>
        <v>0</v>
      </c>
      <c r="BI357" s="153">
        <f t="shared" si="128"/>
        <v>0</v>
      </c>
      <c r="BJ357" s="13" t="s">
        <v>87</v>
      </c>
      <c r="BK357" s="153">
        <f t="shared" si="129"/>
        <v>0</v>
      </c>
      <c r="BL357" s="13" t="s">
        <v>372</v>
      </c>
      <c r="BM357" s="152" t="s">
        <v>5530</v>
      </c>
    </row>
    <row r="358" spans="2:65" s="1" customFormat="1" ht="78.75" customHeight="1">
      <c r="B358" s="139"/>
      <c r="C358" s="154" t="s">
        <v>3427</v>
      </c>
      <c r="D358" s="154" t="s">
        <v>353</v>
      </c>
      <c r="E358" s="155" t="s">
        <v>5531</v>
      </c>
      <c r="F358" s="156" t="s">
        <v>5532</v>
      </c>
      <c r="G358" s="157" t="s">
        <v>433</v>
      </c>
      <c r="H358" s="158">
        <v>1</v>
      </c>
      <c r="I358" s="159"/>
      <c r="J358" s="160">
        <f t="shared" si="120"/>
        <v>0</v>
      </c>
      <c r="K358" s="161"/>
      <c r="L358" s="162"/>
      <c r="M358" s="163" t="s">
        <v>1</v>
      </c>
      <c r="N358" s="164" t="s">
        <v>41</v>
      </c>
      <c r="P358" s="150">
        <f t="shared" si="121"/>
        <v>0</v>
      </c>
      <c r="Q358" s="150">
        <v>0</v>
      </c>
      <c r="R358" s="150">
        <f t="shared" si="122"/>
        <v>0</v>
      </c>
      <c r="S358" s="150">
        <v>0</v>
      </c>
      <c r="T358" s="151">
        <f t="shared" si="123"/>
        <v>0</v>
      </c>
      <c r="AR358" s="152" t="s">
        <v>529</v>
      </c>
      <c r="AT358" s="152" t="s">
        <v>353</v>
      </c>
      <c r="AU358" s="152" t="s">
        <v>87</v>
      </c>
      <c r="AY358" s="13" t="s">
        <v>317</v>
      </c>
      <c r="BE358" s="153">
        <f t="shared" si="124"/>
        <v>0</v>
      </c>
      <c r="BF358" s="153">
        <f t="shared" si="125"/>
        <v>0</v>
      </c>
      <c r="BG358" s="153">
        <f t="shared" si="126"/>
        <v>0</v>
      </c>
      <c r="BH358" s="153">
        <f t="shared" si="127"/>
        <v>0</v>
      </c>
      <c r="BI358" s="153">
        <f t="shared" si="128"/>
        <v>0</v>
      </c>
      <c r="BJ358" s="13" t="s">
        <v>87</v>
      </c>
      <c r="BK358" s="153">
        <f t="shared" si="129"/>
        <v>0</v>
      </c>
      <c r="BL358" s="13" t="s">
        <v>372</v>
      </c>
      <c r="BM358" s="152" t="s">
        <v>5533</v>
      </c>
    </row>
    <row r="359" spans="2:65" s="1" customFormat="1" ht="62.7" customHeight="1">
      <c r="B359" s="139"/>
      <c r="C359" s="154" t="s">
        <v>3431</v>
      </c>
      <c r="D359" s="154" t="s">
        <v>353</v>
      </c>
      <c r="E359" s="155" t="s">
        <v>5534</v>
      </c>
      <c r="F359" s="156" t="s">
        <v>5535</v>
      </c>
      <c r="G359" s="157" t="s">
        <v>433</v>
      </c>
      <c r="H359" s="158">
        <v>4</v>
      </c>
      <c r="I359" s="159"/>
      <c r="J359" s="160">
        <f t="shared" si="120"/>
        <v>0</v>
      </c>
      <c r="K359" s="161"/>
      <c r="L359" s="162"/>
      <c r="M359" s="163" t="s">
        <v>1</v>
      </c>
      <c r="N359" s="164" t="s">
        <v>41</v>
      </c>
      <c r="P359" s="150">
        <f t="shared" si="121"/>
        <v>0</v>
      </c>
      <c r="Q359" s="150">
        <v>0</v>
      </c>
      <c r="R359" s="150">
        <f t="shared" si="122"/>
        <v>0</v>
      </c>
      <c r="S359" s="150">
        <v>0</v>
      </c>
      <c r="T359" s="151">
        <f t="shared" si="123"/>
        <v>0</v>
      </c>
      <c r="AR359" s="152" t="s">
        <v>529</v>
      </c>
      <c r="AT359" s="152" t="s">
        <v>353</v>
      </c>
      <c r="AU359" s="152" t="s">
        <v>87</v>
      </c>
      <c r="AY359" s="13" t="s">
        <v>317</v>
      </c>
      <c r="BE359" s="153">
        <f t="shared" si="124"/>
        <v>0</v>
      </c>
      <c r="BF359" s="153">
        <f t="shared" si="125"/>
        <v>0</v>
      </c>
      <c r="BG359" s="153">
        <f t="shared" si="126"/>
        <v>0</v>
      </c>
      <c r="BH359" s="153">
        <f t="shared" si="127"/>
        <v>0</v>
      </c>
      <c r="BI359" s="153">
        <f t="shared" si="128"/>
        <v>0</v>
      </c>
      <c r="BJ359" s="13" t="s">
        <v>87</v>
      </c>
      <c r="BK359" s="153">
        <f t="shared" si="129"/>
        <v>0</v>
      </c>
      <c r="BL359" s="13" t="s">
        <v>372</v>
      </c>
      <c r="BM359" s="152" t="s">
        <v>5536</v>
      </c>
    </row>
    <row r="360" spans="2:65" s="1" customFormat="1" ht="62.7" customHeight="1">
      <c r="B360" s="139"/>
      <c r="C360" s="154" t="s">
        <v>3436</v>
      </c>
      <c r="D360" s="154" t="s">
        <v>353</v>
      </c>
      <c r="E360" s="155" t="s">
        <v>5537</v>
      </c>
      <c r="F360" s="156" t="s">
        <v>5538</v>
      </c>
      <c r="G360" s="157" t="s">
        <v>433</v>
      </c>
      <c r="H360" s="158">
        <v>1</v>
      </c>
      <c r="I360" s="159"/>
      <c r="J360" s="160">
        <f t="shared" si="120"/>
        <v>0</v>
      </c>
      <c r="K360" s="161"/>
      <c r="L360" s="162"/>
      <c r="M360" s="163" t="s">
        <v>1</v>
      </c>
      <c r="N360" s="164" t="s">
        <v>41</v>
      </c>
      <c r="P360" s="150">
        <f t="shared" si="121"/>
        <v>0</v>
      </c>
      <c r="Q360" s="150">
        <v>0</v>
      </c>
      <c r="R360" s="150">
        <f t="shared" si="122"/>
        <v>0</v>
      </c>
      <c r="S360" s="150">
        <v>0</v>
      </c>
      <c r="T360" s="151">
        <f t="shared" si="123"/>
        <v>0</v>
      </c>
      <c r="AR360" s="152" t="s">
        <v>529</v>
      </c>
      <c r="AT360" s="152" t="s">
        <v>353</v>
      </c>
      <c r="AU360" s="152" t="s">
        <v>87</v>
      </c>
      <c r="AY360" s="13" t="s">
        <v>317</v>
      </c>
      <c r="BE360" s="153">
        <f t="shared" si="124"/>
        <v>0</v>
      </c>
      <c r="BF360" s="153">
        <f t="shared" si="125"/>
        <v>0</v>
      </c>
      <c r="BG360" s="153">
        <f t="shared" si="126"/>
        <v>0</v>
      </c>
      <c r="BH360" s="153">
        <f t="shared" si="127"/>
        <v>0</v>
      </c>
      <c r="BI360" s="153">
        <f t="shared" si="128"/>
        <v>0</v>
      </c>
      <c r="BJ360" s="13" t="s">
        <v>87</v>
      </c>
      <c r="BK360" s="153">
        <f t="shared" si="129"/>
        <v>0</v>
      </c>
      <c r="BL360" s="13" t="s">
        <v>372</v>
      </c>
      <c r="BM360" s="152" t="s">
        <v>5539</v>
      </c>
    </row>
    <row r="361" spans="2:65" s="1" customFormat="1" ht="24.15" customHeight="1">
      <c r="B361" s="139"/>
      <c r="C361" s="140" t="s">
        <v>3441</v>
      </c>
      <c r="D361" s="140" t="s">
        <v>319</v>
      </c>
      <c r="E361" s="141" t="s">
        <v>4663</v>
      </c>
      <c r="F361" s="142" t="s">
        <v>4664</v>
      </c>
      <c r="G361" s="143" t="s">
        <v>4665</v>
      </c>
      <c r="H361" s="144">
        <v>45.4</v>
      </c>
      <c r="I361" s="145"/>
      <c r="J361" s="146">
        <f t="shared" si="120"/>
        <v>0</v>
      </c>
      <c r="K361" s="147"/>
      <c r="L361" s="28"/>
      <c r="M361" s="148" t="s">
        <v>1</v>
      </c>
      <c r="N361" s="149" t="s">
        <v>41</v>
      </c>
      <c r="P361" s="150">
        <f t="shared" si="121"/>
        <v>0</v>
      </c>
      <c r="Q361" s="150">
        <v>0</v>
      </c>
      <c r="R361" s="150">
        <f t="shared" si="122"/>
        <v>0</v>
      </c>
      <c r="S361" s="150">
        <v>0</v>
      </c>
      <c r="T361" s="151">
        <f t="shared" si="123"/>
        <v>0</v>
      </c>
      <c r="AR361" s="152" t="s">
        <v>372</v>
      </c>
      <c r="AT361" s="152" t="s">
        <v>319</v>
      </c>
      <c r="AU361" s="152" t="s">
        <v>87</v>
      </c>
      <c r="AY361" s="13" t="s">
        <v>317</v>
      </c>
      <c r="BE361" s="153">
        <f t="shared" si="124"/>
        <v>0</v>
      </c>
      <c r="BF361" s="153">
        <f t="shared" si="125"/>
        <v>0</v>
      </c>
      <c r="BG361" s="153">
        <f t="shared" si="126"/>
        <v>0</v>
      </c>
      <c r="BH361" s="153">
        <f t="shared" si="127"/>
        <v>0</v>
      </c>
      <c r="BI361" s="153">
        <f t="shared" si="128"/>
        <v>0</v>
      </c>
      <c r="BJ361" s="13" t="s">
        <v>87</v>
      </c>
      <c r="BK361" s="153">
        <f t="shared" si="129"/>
        <v>0</v>
      </c>
      <c r="BL361" s="13" t="s">
        <v>372</v>
      </c>
      <c r="BM361" s="152" t="s">
        <v>5540</v>
      </c>
    </row>
    <row r="362" spans="2:65" s="1" customFormat="1" ht="24.15" customHeight="1">
      <c r="B362" s="139"/>
      <c r="C362" s="140" t="s">
        <v>3446</v>
      </c>
      <c r="D362" s="140" t="s">
        <v>319</v>
      </c>
      <c r="E362" s="141" t="s">
        <v>2877</v>
      </c>
      <c r="F362" s="142" t="s">
        <v>2878</v>
      </c>
      <c r="G362" s="143" t="s">
        <v>652</v>
      </c>
      <c r="H362" s="176"/>
      <c r="I362" s="145"/>
      <c r="J362" s="146">
        <f t="shared" si="120"/>
        <v>0</v>
      </c>
      <c r="K362" s="147"/>
      <c r="L362" s="28"/>
      <c r="M362" s="148" t="s">
        <v>1</v>
      </c>
      <c r="N362" s="149" t="s">
        <v>41</v>
      </c>
      <c r="P362" s="150">
        <f t="shared" si="121"/>
        <v>0</v>
      </c>
      <c r="Q362" s="150">
        <v>0</v>
      </c>
      <c r="R362" s="150">
        <f t="shared" si="122"/>
        <v>0</v>
      </c>
      <c r="S362" s="150">
        <v>0</v>
      </c>
      <c r="T362" s="151">
        <f t="shared" si="123"/>
        <v>0</v>
      </c>
      <c r="AR362" s="152" t="s">
        <v>372</v>
      </c>
      <c r="AT362" s="152" t="s">
        <v>319</v>
      </c>
      <c r="AU362" s="152" t="s">
        <v>87</v>
      </c>
      <c r="AY362" s="13" t="s">
        <v>317</v>
      </c>
      <c r="BE362" s="153">
        <f t="shared" si="124"/>
        <v>0</v>
      </c>
      <c r="BF362" s="153">
        <f t="shared" si="125"/>
        <v>0</v>
      </c>
      <c r="BG362" s="153">
        <f t="shared" si="126"/>
        <v>0</v>
      </c>
      <c r="BH362" s="153">
        <f t="shared" si="127"/>
        <v>0</v>
      </c>
      <c r="BI362" s="153">
        <f t="shared" si="128"/>
        <v>0</v>
      </c>
      <c r="BJ362" s="13" t="s">
        <v>87</v>
      </c>
      <c r="BK362" s="153">
        <f t="shared" si="129"/>
        <v>0</v>
      </c>
      <c r="BL362" s="13" t="s">
        <v>372</v>
      </c>
      <c r="BM362" s="152" t="s">
        <v>5541</v>
      </c>
    </row>
    <row r="363" spans="2:65" s="11" customFormat="1" ht="22.8" customHeight="1">
      <c r="B363" s="127"/>
      <c r="D363" s="128" t="s">
        <v>74</v>
      </c>
      <c r="E363" s="137" t="s">
        <v>1908</v>
      </c>
      <c r="F363" s="137" t="s">
        <v>4668</v>
      </c>
      <c r="I363" s="130"/>
      <c r="J363" s="138">
        <f>BK363</f>
        <v>0</v>
      </c>
      <c r="L363" s="127"/>
      <c r="M363" s="132"/>
      <c r="P363" s="133">
        <f>SUM(P364:P368)</f>
        <v>0</v>
      </c>
      <c r="R363" s="133">
        <f>SUM(R364:R368)</f>
        <v>8.763400000000001E-3</v>
      </c>
      <c r="T363" s="134">
        <f>SUM(T364:T368)</f>
        <v>0</v>
      </c>
      <c r="AR363" s="128" t="s">
        <v>87</v>
      </c>
      <c r="AT363" s="135" t="s">
        <v>74</v>
      </c>
      <c r="AU363" s="135" t="s">
        <v>82</v>
      </c>
      <c r="AY363" s="128" t="s">
        <v>317</v>
      </c>
      <c r="BK363" s="136">
        <f>SUM(BK364:BK368)</f>
        <v>0</v>
      </c>
    </row>
    <row r="364" spans="2:65" s="1" customFormat="1" ht="37.799999999999997" customHeight="1">
      <c r="B364" s="139"/>
      <c r="C364" s="140" t="s">
        <v>3450</v>
      </c>
      <c r="D364" s="140" t="s">
        <v>319</v>
      </c>
      <c r="E364" s="141" t="s">
        <v>5542</v>
      </c>
      <c r="F364" s="142" t="s">
        <v>5543</v>
      </c>
      <c r="G364" s="143" t="s">
        <v>452</v>
      </c>
      <c r="H364" s="144">
        <v>20.38</v>
      </c>
      <c r="I364" s="145"/>
      <c r="J364" s="146">
        <f>ROUND(I364*H364,2)</f>
        <v>0</v>
      </c>
      <c r="K364" s="147"/>
      <c r="L364" s="28"/>
      <c r="M364" s="148" t="s">
        <v>1</v>
      </c>
      <c r="N364" s="149" t="s">
        <v>41</v>
      </c>
      <c r="P364" s="150">
        <f>O364*H364</f>
        <v>0</v>
      </c>
      <c r="Q364" s="150">
        <v>2.2000000000000001E-4</v>
      </c>
      <c r="R364" s="150">
        <f>Q364*H364</f>
        <v>4.4835999999999999E-3</v>
      </c>
      <c r="S364" s="150">
        <v>0</v>
      </c>
      <c r="T364" s="151">
        <f>S364*H364</f>
        <v>0</v>
      </c>
      <c r="AR364" s="152" t="s">
        <v>372</v>
      </c>
      <c r="AT364" s="152" t="s">
        <v>319</v>
      </c>
      <c r="AU364" s="152" t="s">
        <v>87</v>
      </c>
      <c r="AY364" s="13" t="s">
        <v>317</v>
      </c>
      <c r="BE364" s="153">
        <f>IF(N364="základná",J364,0)</f>
        <v>0</v>
      </c>
      <c r="BF364" s="153">
        <f>IF(N364="znížená",J364,0)</f>
        <v>0</v>
      </c>
      <c r="BG364" s="153">
        <f>IF(N364="zákl. prenesená",J364,0)</f>
        <v>0</v>
      </c>
      <c r="BH364" s="153">
        <f>IF(N364="zníž. prenesená",J364,0)</f>
        <v>0</v>
      </c>
      <c r="BI364" s="153">
        <f>IF(N364="nulová",J364,0)</f>
        <v>0</v>
      </c>
      <c r="BJ364" s="13" t="s">
        <v>87</v>
      </c>
      <c r="BK364" s="153">
        <f>ROUND(I364*H364,2)</f>
        <v>0</v>
      </c>
      <c r="BL364" s="13" t="s">
        <v>372</v>
      </c>
      <c r="BM364" s="152" t="s">
        <v>5544</v>
      </c>
    </row>
    <row r="365" spans="2:65" s="1" customFormat="1" ht="37.799999999999997" customHeight="1">
      <c r="B365" s="139"/>
      <c r="C365" s="154" t="s">
        <v>3454</v>
      </c>
      <c r="D365" s="154" t="s">
        <v>353</v>
      </c>
      <c r="E365" s="155" t="s">
        <v>5545</v>
      </c>
      <c r="F365" s="156" t="s">
        <v>5546</v>
      </c>
      <c r="G365" s="157" t="s">
        <v>452</v>
      </c>
      <c r="H365" s="158">
        <v>21.399000000000001</v>
      </c>
      <c r="I365" s="159"/>
      <c r="J365" s="160">
        <f>ROUND(I365*H365,2)</f>
        <v>0</v>
      </c>
      <c r="K365" s="161"/>
      <c r="L365" s="162"/>
      <c r="M365" s="163" t="s">
        <v>1</v>
      </c>
      <c r="N365" s="164" t="s">
        <v>41</v>
      </c>
      <c r="P365" s="150">
        <f>O365*H365</f>
        <v>0</v>
      </c>
      <c r="Q365" s="150">
        <v>1E-4</v>
      </c>
      <c r="R365" s="150">
        <f>Q365*H365</f>
        <v>2.1399000000000001E-3</v>
      </c>
      <c r="S365" s="150">
        <v>0</v>
      </c>
      <c r="T365" s="151">
        <f>S365*H365</f>
        <v>0</v>
      </c>
      <c r="AR365" s="152" t="s">
        <v>529</v>
      </c>
      <c r="AT365" s="152" t="s">
        <v>353</v>
      </c>
      <c r="AU365" s="152" t="s">
        <v>87</v>
      </c>
      <c r="AY365" s="13" t="s">
        <v>317</v>
      </c>
      <c r="BE365" s="153">
        <f>IF(N365="základná",J365,0)</f>
        <v>0</v>
      </c>
      <c r="BF365" s="153">
        <f>IF(N365="znížená",J365,0)</f>
        <v>0</v>
      </c>
      <c r="BG365" s="153">
        <f>IF(N365="zákl. prenesená",J365,0)</f>
        <v>0</v>
      </c>
      <c r="BH365" s="153">
        <f>IF(N365="zníž. prenesená",J365,0)</f>
        <v>0</v>
      </c>
      <c r="BI365" s="153">
        <f>IF(N365="nulová",J365,0)</f>
        <v>0</v>
      </c>
      <c r="BJ365" s="13" t="s">
        <v>87</v>
      </c>
      <c r="BK365" s="153">
        <f>ROUND(I365*H365,2)</f>
        <v>0</v>
      </c>
      <c r="BL365" s="13" t="s">
        <v>372</v>
      </c>
      <c r="BM365" s="152" t="s">
        <v>5547</v>
      </c>
    </row>
    <row r="366" spans="2:65" s="1" customFormat="1" ht="37.799999999999997" customHeight="1">
      <c r="B366" s="139"/>
      <c r="C366" s="154" t="s">
        <v>3458</v>
      </c>
      <c r="D366" s="154" t="s">
        <v>353</v>
      </c>
      <c r="E366" s="155" t="s">
        <v>5548</v>
      </c>
      <c r="F366" s="156" t="s">
        <v>5549</v>
      </c>
      <c r="G366" s="157" t="s">
        <v>452</v>
      </c>
      <c r="H366" s="158">
        <v>21.399000000000001</v>
      </c>
      <c r="I366" s="159"/>
      <c r="J366" s="160">
        <f>ROUND(I366*H366,2)</f>
        <v>0</v>
      </c>
      <c r="K366" s="161"/>
      <c r="L366" s="162"/>
      <c r="M366" s="163" t="s">
        <v>1</v>
      </c>
      <c r="N366" s="164" t="s">
        <v>41</v>
      </c>
      <c r="P366" s="150">
        <f>O366*H366</f>
        <v>0</v>
      </c>
      <c r="Q366" s="150">
        <v>1E-4</v>
      </c>
      <c r="R366" s="150">
        <f>Q366*H366</f>
        <v>2.1399000000000001E-3</v>
      </c>
      <c r="S366" s="150">
        <v>0</v>
      </c>
      <c r="T366" s="151">
        <f>S366*H366</f>
        <v>0</v>
      </c>
      <c r="AR366" s="152" t="s">
        <v>529</v>
      </c>
      <c r="AT366" s="152" t="s">
        <v>353</v>
      </c>
      <c r="AU366" s="152" t="s">
        <v>87</v>
      </c>
      <c r="AY366" s="13" t="s">
        <v>317</v>
      </c>
      <c r="BE366" s="153">
        <f>IF(N366="základná",J366,0)</f>
        <v>0</v>
      </c>
      <c r="BF366" s="153">
        <f>IF(N366="znížená",J366,0)</f>
        <v>0</v>
      </c>
      <c r="BG366" s="153">
        <f>IF(N366="zákl. prenesená",J366,0)</f>
        <v>0</v>
      </c>
      <c r="BH366" s="153">
        <f>IF(N366="zníž. prenesená",J366,0)</f>
        <v>0</v>
      </c>
      <c r="BI366" s="153">
        <f>IF(N366="nulová",J366,0)</f>
        <v>0</v>
      </c>
      <c r="BJ366" s="13" t="s">
        <v>87</v>
      </c>
      <c r="BK366" s="153">
        <f>ROUND(I366*H366,2)</f>
        <v>0</v>
      </c>
      <c r="BL366" s="13" t="s">
        <v>372</v>
      </c>
      <c r="BM366" s="152" t="s">
        <v>5550</v>
      </c>
    </row>
    <row r="367" spans="2:65" s="1" customFormat="1" ht="78" customHeight="1">
      <c r="B367" s="139"/>
      <c r="C367" s="154" t="s">
        <v>3462</v>
      </c>
      <c r="D367" s="154" t="s">
        <v>353</v>
      </c>
      <c r="E367" s="155" t="s">
        <v>5551</v>
      </c>
      <c r="F367" s="156" t="s">
        <v>5552</v>
      </c>
      <c r="G367" s="157" t="s">
        <v>4649</v>
      </c>
      <c r="H367" s="158">
        <v>1</v>
      </c>
      <c r="I367" s="159"/>
      <c r="J367" s="160">
        <f>ROUND(I367*H367,2)</f>
        <v>0</v>
      </c>
      <c r="K367" s="161"/>
      <c r="L367" s="162"/>
      <c r="M367" s="163" t="s">
        <v>1</v>
      </c>
      <c r="N367" s="164" t="s">
        <v>41</v>
      </c>
      <c r="P367" s="150">
        <f>O367*H367</f>
        <v>0</v>
      </c>
      <c r="Q367" s="150">
        <v>0</v>
      </c>
      <c r="R367" s="150">
        <f>Q367*H367</f>
        <v>0</v>
      </c>
      <c r="S367" s="150">
        <v>0</v>
      </c>
      <c r="T367" s="151">
        <f>S367*H367</f>
        <v>0</v>
      </c>
      <c r="AR367" s="152" t="s">
        <v>529</v>
      </c>
      <c r="AT367" s="152" t="s">
        <v>353</v>
      </c>
      <c r="AU367" s="152" t="s">
        <v>87</v>
      </c>
      <c r="AY367" s="13" t="s">
        <v>317</v>
      </c>
      <c r="BE367" s="153">
        <f>IF(N367="základná",J367,0)</f>
        <v>0</v>
      </c>
      <c r="BF367" s="153">
        <f>IF(N367="znížená",J367,0)</f>
        <v>0</v>
      </c>
      <c r="BG367" s="153">
        <f>IF(N367="zákl. prenesená",J367,0)</f>
        <v>0</v>
      </c>
      <c r="BH367" s="153">
        <f>IF(N367="zníž. prenesená",J367,0)</f>
        <v>0</v>
      </c>
      <c r="BI367" s="153">
        <f>IF(N367="nulová",J367,0)</f>
        <v>0</v>
      </c>
      <c r="BJ367" s="13" t="s">
        <v>87</v>
      </c>
      <c r="BK367" s="153">
        <f>ROUND(I367*H367,2)</f>
        <v>0</v>
      </c>
      <c r="BL367" s="13" t="s">
        <v>372</v>
      </c>
      <c r="BM367" s="152" t="s">
        <v>5553</v>
      </c>
    </row>
    <row r="368" spans="2:65" s="1" customFormat="1" ht="24.15" customHeight="1">
      <c r="B368" s="139"/>
      <c r="C368" s="140" t="s">
        <v>3466</v>
      </c>
      <c r="D368" s="140" t="s">
        <v>319</v>
      </c>
      <c r="E368" s="141" t="s">
        <v>4679</v>
      </c>
      <c r="F368" s="142" t="s">
        <v>4680</v>
      </c>
      <c r="G368" s="143" t="s">
        <v>652</v>
      </c>
      <c r="H368" s="176"/>
      <c r="I368" s="145"/>
      <c r="J368" s="146">
        <f>ROUND(I368*H368,2)</f>
        <v>0</v>
      </c>
      <c r="K368" s="147"/>
      <c r="L368" s="28"/>
      <c r="M368" s="148" t="s">
        <v>1</v>
      </c>
      <c r="N368" s="149" t="s">
        <v>41</v>
      </c>
      <c r="P368" s="150">
        <f>O368*H368</f>
        <v>0</v>
      </c>
      <c r="Q368" s="150">
        <v>0</v>
      </c>
      <c r="R368" s="150">
        <f>Q368*H368</f>
        <v>0</v>
      </c>
      <c r="S368" s="150">
        <v>0</v>
      </c>
      <c r="T368" s="151">
        <f>S368*H368</f>
        <v>0</v>
      </c>
      <c r="AR368" s="152" t="s">
        <v>372</v>
      </c>
      <c r="AT368" s="152" t="s">
        <v>319</v>
      </c>
      <c r="AU368" s="152" t="s">
        <v>87</v>
      </c>
      <c r="AY368" s="13" t="s">
        <v>317</v>
      </c>
      <c r="BE368" s="153">
        <f>IF(N368="základná",J368,0)</f>
        <v>0</v>
      </c>
      <c r="BF368" s="153">
        <f>IF(N368="znížená",J368,0)</f>
        <v>0</v>
      </c>
      <c r="BG368" s="153">
        <f>IF(N368="zákl. prenesená",J368,0)</f>
        <v>0</v>
      </c>
      <c r="BH368" s="153">
        <f>IF(N368="zníž. prenesená",J368,0)</f>
        <v>0</v>
      </c>
      <c r="BI368" s="153">
        <f>IF(N368="nulová",J368,0)</f>
        <v>0</v>
      </c>
      <c r="BJ368" s="13" t="s">
        <v>87</v>
      </c>
      <c r="BK368" s="153">
        <f>ROUND(I368*H368,2)</f>
        <v>0</v>
      </c>
      <c r="BL368" s="13" t="s">
        <v>372</v>
      </c>
      <c r="BM368" s="152" t="s">
        <v>5554</v>
      </c>
    </row>
    <row r="369" spans="2:65" s="11" customFormat="1" ht="22.8" customHeight="1">
      <c r="B369" s="127"/>
      <c r="D369" s="128" t="s">
        <v>74</v>
      </c>
      <c r="E369" s="137" t="s">
        <v>1913</v>
      </c>
      <c r="F369" s="137" t="s">
        <v>3398</v>
      </c>
      <c r="I369" s="130"/>
      <c r="J369" s="138">
        <f>BK369</f>
        <v>0</v>
      </c>
      <c r="L369" s="127"/>
      <c r="M369" s="132"/>
      <c r="P369" s="133">
        <f>SUM(P370:P374)</f>
        <v>0</v>
      </c>
      <c r="R369" s="133">
        <f>SUM(R370:R374)</f>
        <v>2.6631711500000002</v>
      </c>
      <c r="T369" s="134">
        <f>SUM(T370:T374)</f>
        <v>0</v>
      </c>
      <c r="AR369" s="128" t="s">
        <v>87</v>
      </c>
      <c r="AT369" s="135" t="s">
        <v>74</v>
      </c>
      <c r="AU369" s="135" t="s">
        <v>82</v>
      </c>
      <c r="AY369" s="128" t="s">
        <v>317</v>
      </c>
      <c r="BK369" s="136">
        <f>SUM(BK370:BK374)</f>
        <v>0</v>
      </c>
    </row>
    <row r="370" spans="2:65" s="1" customFormat="1" ht="16.5" customHeight="1">
      <c r="B370" s="139"/>
      <c r="C370" s="140" t="s">
        <v>3468</v>
      </c>
      <c r="D370" s="140" t="s">
        <v>319</v>
      </c>
      <c r="E370" s="141" t="s">
        <v>5555</v>
      </c>
      <c r="F370" s="142" t="s">
        <v>5556</v>
      </c>
      <c r="G370" s="143" t="s">
        <v>452</v>
      </c>
      <c r="H370" s="144">
        <v>6.3</v>
      </c>
      <c r="I370" s="145"/>
      <c r="J370" s="146">
        <f>ROUND(I370*H370,2)</f>
        <v>0</v>
      </c>
      <c r="K370" s="147"/>
      <c r="L370" s="28"/>
      <c r="M370" s="148" t="s">
        <v>1</v>
      </c>
      <c r="N370" s="149" t="s">
        <v>41</v>
      </c>
      <c r="P370" s="150">
        <f>O370*H370</f>
        <v>0</v>
      </c>
      <c r="Q370" s="150">
        <v>4.1099999999999999E-3</v>
      </c>
      <c r="R370" s="150">
        <f>Q370*H370</f>
        <v>2.5892999999999999E-2</v>
      </c>
      <c r="S370" s="150">
        <v>0</v>
      </c>
      <c r="T370" s="151">
        <f>S370*H370</f>
        <v>0</v>
      </c>
      <c r="AR370" s="152" t="s">
        <v>372</v>
      </c>
      <c r="AT370" s="152" t="s">
        <v>319</v>
      </c>
      <c r="AU370" s="152" t="s">
        <v>87</v>
      </c>
      <c r="AY370" s="13" t="s">
        <v>317</v>
      </c>
      <c r="BE370" s="153">
        <f>IF(N370="základná",J370,0)</f>
        <v>0</v>
      </c>
      <c r="BF370" s="153">
        <f>IF(N370="znížená",J370,0)</f>
        <v>0</v>
      </c>
      <c r="BG370" s="153">
        <f>IF(N370="zákl. prenesená",J370,0)</f>
        <v>0</v>
      </c>
      <c r="BH370" s="153">
        <f>IF(N370="zníž. prenesená",J370,0)</f>
        <v>0</v>
      </c>
      <c r="BI370" s="153">
        <f>IF(N370="nulová",J370,0)</f>
        <v>0</v>
      </c>
      <c r="BJ370" s="13" t="s">
        <v>87</v>
      </c>
      <c r="BK370" s="153">
        <f>ROUND(I370*H370,2)</f>
        <v>0</v>
      </c>
      <c r="BL370" s="13" t="s">
        <v>372</v>
      </c>
      <c r="BM370" s="152" t="s">
        <v>5557</v>
      </c>
    </row>
    <row r="371" spans="2:65" s="1" customFormat="1" ht="16.5" customHeight="1">
      <c r="B371" s="139"/>
      <c r="C371" s="154" t="s">
        <v>4699</v>
      </c>
      <c r="D371" s="154" t="s">
        <v>353</v>
      </c>
      <c r="E371" s="155" t="s">
        <v>5558</v>
      </c>
      <c r="F371" s="156" t="s">
        <v>5559</v>
      </c>
      <c r="G371" s="157" t="s">
        <v>375</v>
      </c>
      <c r="H371" s="158">
        <v>0.65500000000000003</v>
      </c>
      <c r="I371" s="159"/>
      <c r="J371" s="160">
        <f>ROUND(I371*H371,2)</f>
        <v>0</v>
      </c>
      <c r="K371" s="161"/>
      <c r="L371" s="162"/>
      <c r="M371" s="163" t="s">
        <v>1</v>
      </c>
      <c r="N371" s="164" t="s">
        <v>41</v>
      </c>
      <c r="P371" s="150">
        <f>O371*H371</f>
        <v>0</v>
      </c>
      <c r="Q371" s="150">
        <v>1.8499999999999999E-2</v>
      </c>
      <c r="R371" s="150">
        <f>Q371*H371</f>
        <v>1.21175E-2</v>
      </c>
      <c r="S371" s="150">
        <v>0</v>
      </c>
      <c r="T371" s="151">
        <f>S371*H371</f>
        <v>0</v>
      </c>
      <c r="AR371" s="152" t="s">
        <v>529</v>
      </c>
      <c r="AT371" s="152" t="s">
        <v>353</v>
      </c>
      <c r="AU371" s="152" t="s">
        <v>87</v>
      </c>
      <c r="AY371" s="13" t="s">
        <v>317</v>
      </c>
      <c r="BE371" s="153">
        <f>IF(N371="základná",J371,0)</f>
        <v>0</v>
      </c>
      <c r="BF371" s="153">
        <f>IF(N371="znížená",J371,0)</f>
        <v>0</v>
      </c>
      <c r="BG371" s="153">
        <f>IF(N371="zákl. prenesená",J371,0)</f>
        <v>0</v>
      </c>
      <c r="BH371" s="153">
        <f>IF(N371="zníž. prenesená",J371,0)</f>
        <v>0</v>
      </c>
      <c r="BI371" s="153">
        <f>IF(N371="nulová",J371,0)</f>
        <v>0</v>
      </c>
      <c r="BJ371" s="13" t="s">
        <v>87</v>
      </c>
      <c r="BK371" s="153">
        <f>ROUND(I371*H371,2)</f>
        <v>0</v>
      </c>
      <c r="BL371" s="13" t="s">
        <v>372</v>
      </c>
      <c r="BM371" s="152" t="s">
        <v>5560</v>
      </c>
    </row>
    <row r="372" spans="2:65" s="1" customFormat="1" ht="24.15" customHeight="1">
      <c r="B372" s="139"/>
      <c r="C372" s="140" t="s">
        <v>4703</v>
      </c>
      <c r="D372" s="140" t="s">
        <v>319</v>
      </c>
      <c r="E372" s="141" t="s">
        <v>5561</v>
      </c>
      <c r="F372" s="142" t="s">
        <v>5562</v>
      </c>
      <c r="G372" s="143" t="s">
        <v>375</v>
      </c>
      <c r="H372" s="144">
        <v>95.025000000000006</v>
      </c>
      <c r="I372" s="145"/>
      <c r="J372" s="146">
        <f>ROUND(I372*H372,2)</f>
        <v>0</v>
      </c>
      <c r="K372" s="147"/>
      <c r="L372" s="28"/>
      <c r="M372" s="148" t="s">
        <v>1</v>
      </c>
      <c r="N372" s="149" t="s">
        <v>41</v>
      </c>
      <c r="P372" s="150">
        <f>O372*H372</f>
        <v>0</v>
      </c>
      <c r="Q372" s="150">
        <v>3.5500000000000002E-3</v>
      </c>
      <c r="R372" s="150">
        <f>Q372*H372</f>
        <v>0.33733875000000002</v>
      </c>
      <c r="S372" s="150">
        <v>0</v>
      </c>
      <c r="T372" s="151">
        <f>S372*H372</f>
        <v>0</v>
      </c>
      <c r="AR372" s="152" t="s">
        <v>372</v>
      </c>
      <c r="AT372" s="152" t="s">
        <v>319</v>
      </c>
      <c r="AU372" s="152" t="s">
        <v>87</v>
      </c>
      <c r="AY372" s="13" t="s">
        <v>317</v>
      </c>
      <c r="BE372" s="153">
        <f>IF(N372="základná",J372,0)</f>
        <v>0</v>
      </c>
      <c r="BF372" s="153">
        <f>IF(N372="znížená",J372,0)</f>
        <v>0</v>
      </c>
      <c r="BG372" s="153">
        <f>IF(N372="zákl. prenesená",J372,0)</f>
        <v>0</v>
      </c>
      <c r="BH372" s="153">
        <f>IF(N372="zníž. prenesená",J372,0)</f>
        <v>0</v>
      </c>
      <c r="BI372" s="153">
        <f>IF(N372="nulová",J372,0)</f>
        <v>0</v>
      </c>
      <c r="BJ372" s="13" t="s">
        <v>87</v>
      </c>
      <c r="BK372" s="153">
        <f>ROUND(I372*H372,2)</f>
        <v>0</v>
      </c>
      <c r="BL372" s="13" t="s">
        <v>372</v>
      </c>
      <c r="BM372" s="152" t="s">
        <v>5563</v>
      </c>
    </row>
    <row r="373" spans="2:65" s="1" customFormat="1" ht="24.15" customHeight="1">
      <c r="B373" s="139"/>
      <c r="C373" s="154" t="s">
        <v>4707</v>
      </c>
      <c r="D373" s="154" t="s">
        <v>353</v>
      </c>
      <c r="E373" s="155" t="s">
        <v>3408</v>
      </c>
      <c r="F373" s="156" t="s">
        <v>5564</v>
      </c>
      <c r="G373" s="157" t="s">
        <v>375</v>
      </c>
      <c r="H373" s="158">
        <v>98.825999999999993</v>
      </c>
      <c r="I373" s="159"/>
      <c r="J373" s="160">
        <f>ROUND(I373*H373,2)</f>
        <v>0</v>
      </c>
      <c r="K373" s="161"/>
      <c r="L373" s="162"/>
      <c r="M373" s="163" t="s">
        <v>1</v>
      </c>
      <c r="N373" s="164" t="s">
        <v>41</v>
      </c>
      <c r="P373" s="150">
        <f>O373*H373</f>
        <v>0</v>
      </c>
      <c r="Q373" s="150">
        <v>2.315E-2</v>
      </c>
      <c r="R373" s="150">
        <f>Q373*H373</f>
        <v>2.2878219</v>
      </c>
      <c r="S373" s="150">
        <v>0</v>
      </c>
      <c r="T373" s="151">
        <f>S373*H373</f>
        <v>0</v>
      </c>
      <c r="AR373" s="152" t="s">
        <v>529</v>
      </c>
      <c r="AT373" s="152" t="s">
        <v>353</v>
      </c>
      <c r="AU373" s="152" t="s">
        <v>87</v>
      </c>
      <c r="AY373" s="13" t="s">
        <v>317</v>
      </c>
      <c r="BE373" s="153">
        <f>IF(N373="základná",J373,0)</f>
        <v>0</v>
      </c>
      <c r="BF373" s="153">
        <f>IF(N373="znížená",J373,0)</f>
        <v>0</v>
      </c>
      <c r="BG373" s="153">
        <f>IF(N373="zákl. prenesená",J373,0)</f>
        <v>0</v>
      </c>
      <c r="BH373" s="153">
        <f>IF(N373="zníž. prenesená",J373,0)</f>
        <v>0</v>
      </c>
      <c r="BI373" s="153">
        <f>IF(N373="nulová",J373,0)</f>
        <v>0</v>
      </c>
      <c r="BJ373" s="13" t="s">
        <v>87</v>
      </c>
      <c r="BK373" s="153">
        <f>ROUND(I373*H373,2)</f>
        <v>0</v>
      </c>
      <c r="BL373" s="13" t="s">
        <v>372</v>
      </c>
      <c r="BM373" s="152" t="s">
        <v>5565</v>
      </c>
    </row>
    <row r="374" spans="2:65" s="1" customFormat="1" ht="24.15" customHeight="1">
      <c r="B374" s="139"/>
      <c r="C374" s="140" t="s">
        <v>4711</v>
      </c>
      <c r="D374" s="140" t="s">
        <v>319</v>
      </c>
      <c r="E374" s="141" t="s">
        <v>3412</v>
      </c>
      <c r="F374" s="142" t="s">
        <v>3413</v>
      </c>
      <c r="G374" s="143" t="s">
        <v>652</v>
      </c>
      <c r="H374" s="176"/>
      <c r="I374" s="145"/>
      <c r="J374" s="146">
        <f>ROUND(I374*H374,2)</f>
        <v>0</v>
      </c>
      <c r="K374" s="147"/>
      <c r="L374" s="28"/>
      <c r="M374" s="148" t="s">
        <v>1</v>
      </c>
      <c r="N374" s="149" t="s">
        <v>41</v>
      </c>
      <c r="P374" s="150">
        <f>O374*H374</f>
        <v>0</v>
      </c>
      <c r="Q374" s="150">
        <v>0</v>
      </c>
      <c r="R374" s="150">
        <f>Q374*H374</f>
        <v>0</v>
      </c>
      <c r="S374" s="150">
        <v>0</v>
      </c>
      <c r="T374" s="151">
        <f>S374*H374</f>
        <v>0</v>
      </c>
      <c r="AR374" s="152" t="s">
        <v>372</v>
      </c>
      <c r="AT374" s="152" t="s">
        <v>319</v>
      </c>
      <c r="AU374" s="152" t="s">
        <v>87</v>
      </c>
      <c r="AY374" s="13" t="s">
        <v>317</v>
      </c>
      <c r="BE374" s="153">
        <f>IF(N374="základná",J374,0)</f>
        <v>0</v>
      </c>
      <c r="BF374" s="153">
        <f>IF(N374="znížená",J374,0)</f>
        <v>0</v>
      </c>
      <c r="BG374" s="153">
        <f>IF(N374="zákl. prenesená",J374,0)</f>
        <v>0</v>
      </c>
      <c r="BH374" s="153">
        <f>IF(N374="zníž. prenesená",J374,0)</f>
        <v>0</v>
      </c>
      <c r="BI374" s="153">
        <f>IF(N374="nulová",J374,0)</f>
        <v>0</v>
      </c>
      <c r="BJ374" s="13" t="s">
        <v>87</v>
      </c>
      <c r="BK374" s="153">
        <f>ROUND(I374*H374,2)</f>
        <v>0</v>
      </c>
      <c r="BL374" s="13" t="s">
        <v>372</v>
      </c>
      <c r="BM374" s="152" t="s">
        <v>5566</v>
      </c>
    </row>
    <row r="375" spans="2:65" s="11" customFormat="1" ht="22.8" customHeight="1">
      <c r="B375" s="127"/>
      <c r="D375" s="128" t="s">
        <v>74</v>
      </c>
      <c r="E375" s="137" t="s">
        <v>1924</v>
      </c>
      <c r="F375" s="137" t="s">
        <v>3415</v>
      </c>
      <c r="I375" s="130"/>
      <c r="J375" s="138">
        <f>BK375</f>
        <v>0</v>
      </c>
      <c r="L375" s="127"/>
      <c r="M375" s="132"/>
      <c r="P375" s="133">
        <f>SUM(P376:P378)</f>
        <v>0</v>
      </c>
      <c r="R375" s="133">
        <f>SUM(R376:R378)</f>
        <v>5.5228964479999991</v>
      </c>
      <c r="T375" s="134">
        <f>SUM(T376:T378)</f>
        <v>0</v>
      </c>
      <c r="AR375" s="128" t="s">
        <v>87</v>
      </c>
      <c r="AT375" s="135" t="s">
        <v>74</v>
      </c>
      <c r="AU375" s="135" t="s">
        <v>82</v>
      </c>
      <c r="AY375" s="128" t="s">
        <v>317</v>
      </c>
      <c r="BK375" s="136">
        <f>SUM(BK376:BK378)</f>
        <v>0</v>
      </c>
    </row>
    <row r="376" spans="2:65" s="1" customFormat="1" ht="24.15" customHeight="1">
      <c r="B376" s="139"/>
      <c r="C376" s="140" t="s">
        <v>4716</v>
      </c>
      <c r="D376" s="140" t="s">
        <v>319</v>
      </c>
      <c r="E376" s="141" t="s">
        <v>5567</v>
      </c>
      <c r="F376" s="142" t="s">
        <v>5568</v>
      </c>
      <c r="G376" s="143" t="s">
        <v>375</v>
      </c>
      <c r="H376" s="144">
        <v>242.464</v>
      </c>
      <c r="I376" s="145"/>
      <c r="J376" s="146">
        <f>ROUND(I376*H376,2)</f>
        <v>0</v>
      </c>
      <c r="K376" s="147"/>
      <c r="L376" s="28"/>
      <c r="M376" s="148" t="s">
        <v>1</v>
      </c>
      <c r="N376" s="149" t="s">
        <v>41</v>
      </c>
      <c r="P376" s="150">
        <f>O376*H376</f>
        <v>0</v>
      </c>
      <c r="Q376" s="150">
        <v>3.1470000000000001E-3</v>
      </c>
      <c r="R376" s="150">
        <f>Q376*H376</f>
        <v>0.76303420799999999</v>
      </c>
      <c r="S376" s="150">
        <v>0</v>
      </c>
      <c r="T376" s="151">
        <f>S376*H376</f>
        <v>0</v>
      </c>
      <c r="AR376" s="152" t="s">
        <v>372</v>
      </c>
      <c r="AT376" s="152" t="s">
        <v>319</v>
      </c>
      <c r="AU376" s="152" t="s">
        <v>87</v>
      </c>
      <c r="AY376" s="13" t="s">
        <v>317</v>
      </c>
      <c r="BE376" s="153">
        <f>IF(N376="základná",J376,0)</f>
        <v>0</v>
      </c>
      <c r="BF376" s="153">
        <f>IF(N376="znížená",J376,0)</f>
        <v>0</v>
      </c>
      <c r="BG376" s="153">
        <f>IF(N376="zákl. prenesená",J376,0)</f>
        <v>0</v>
      </c>
      <c r="BH376" s="153">
        <f>IF(N376="zníž. prenesená",J376,0)</f>
        <v>0</v>
      </c>
      <c r="BI376" s="153">
        <f>IF(N376="nulová",J376,0)</f>
        <v>0</v>
      </c>
      <c r="BJ376" s="13" t="s">
        <v>87</v>
      </c>
      <c r="BK376" s="153">
        <f>ROUND(I376*H376,2)</f>
        <v>0</v>
      </c>
      <c r="BL376" s="13" t="s">
        <v>372</v>
      </c>
      <c r="BM376" s="152" t="s">
        <v>5569</v>
      </c>
    </row>
    <row r="377" spans="2:65" s="1" customFormat="1" ht="90" customHeight="1">
      <c r="B377" s="139"/>
      <c r="C377" s="154" t="s">
        <v>4720</v>
      </c>
      <c r="D377" s="154" t="s">
        <v>353</v>
      </c>
      <c r="E377" s="155" t="s">
        <v>5570</v>
      </c>
      <c r="F377" s="156" t="s">
        <v>5571</v>
      </c>
      <c r="G377" s="157" t="s">
        <v>375</v>
      </c>
      <c r="H377" s="158">
        <v>257.012</v>
      </c>
      <c r="I377" s="159"/>
      <c r="J377" s="160">
        <f>ROUND(I377*H377,2)</f>
        <v>0</v>
      </c>
      <c r="K377" s="161"/>
      <c r="L377" s="162"/>
      <c r="M377" s="163" t="s">
        <v>1</v>
      </c>
      <c r="N377" s="164" t="s">
        <v>41</v>
      </c>
      <c r="P377" s="150">
        <f>O377*H377</f>
        <v>0</v>
      </c>
      <c r="Q377" s="150">
        <v>1.8519999999999998E-2</v>
      </c>
      <c r="R377" s="150">
        <f>Q377*H377</f>
        <v>4.7598622399999995</v>
      </c>
      <c r="S377" s="150">
        <v>0</v>
      </c>
      <c r="T377" s="151">
        <f>S377*H377</f>
        <v>0</v>
      </c>
      <c r="AR377" s="152" t="s">
        <v>529</v>
      </c>
      <c r="AT377" s="152" t="s">
        <v>353</v>
      </c>
      <c r="AU377" s="152" t="s">
        <v>87</v>
      </c>
      <c r="AY377" s="13" t="s">
        <v>317</v>
      </c>
      <c r="BE377" s="153">
        <f>IF(N377="základná",J377,0)</f>
        <v>0</v>
      </c>
      <c r="BF377" s="153">
        <f>IF(N377="znížená",J377,0)</f>
        <v>0</v>
      </c>
      <c r="BG377" s="153">
        <f>IF(N377="zákl. prenesená",J377,0)</f>
        <v>0</v>
      </c>
      <c r="BH377" s="153">
        <f>IF(N377="zníž. prenesená",J377,0)</f>
        <v>0</v>
      </c>
      <c r="BI377" s="153">
        <f>IF(N377="nulová",J377,0)</f>
        <v>0</v>
      </c>
      <c r="BJ377" s="13" t="s">
        <v>87</v>
      </c>
      <c r="BK377" s="153">
        <f>ROUND(I377*H377,2)</f>
        <v>0</v>
      </c>
      <c r="BL377" s="13" t="s">
        <v>372</v>
      </c>
      <c r="BM377" s="152" t="s">
        <v>5572</v>
      </c>
    </row>
    <row r="378" spans="2:65" s="1" customFormat="1" ht="24.15" customHeight="1">
      <c r="B378" s="139"/>
      <c r="C378" s="140" t="s">
        <v>4722</v>
      </c>
      <c r="D378" s="140" t="s">
        <v>319</v>
      </c>
      <c r="E378" s="141" t="s">
        <v>3437</v>
      </c>
      <c r="F378" s="142" t="s">
        <v>3438</v>
      </c>
      <c r="G378" s="143" t="s">
        <v>652</v>
      </c>
      <c r="H378" s="176"/>
      <c r="I378" s="145"/>
      <c r="J378" s="146">
        <f>ROUND(I378*H378,2)</f>
        <v>0</v>
      </c>
      <c r="K378" s="147"/>
      <c r="L378" s="28"/>
      <c r="M378" s="148" t="s">
        <v>1</v>
      </c>
      <c r="N378" s="149" t="s">
        <v>41</v>
      </c>
      <c r="P378" s="150">
        <f>O378*H378</f>
        <v>0</v>
      </c>
      <c r="Q378" s="150">
        <v>0</v>
      </c>
      <c r="R378" s="150">
        <f>Q378*H378</f>
        <v>0</v>
      </c>
      <c r="S378" s="150">
        <v>0</v>
      </c>
      <c r="T378" s="151">
        <f>S378*H378</f>
        <v>0</v>
      </c>
      <c r="AR378" s="152" t="s">
        <v>372</v>
      </c>
      <c r="AT378" s="152" t="s">
        <v>319</v>
      </c>
      <c r="AU378" s="152" t="s">
        <v>87</v>
      </c>
      <c r="AY378" s="13" t="s">
        <v>317</v>
      </c>
      <c r="BE378" s="153">
        <f>IF(N378="základná",J378,0)</f>
        <v>0</v>
      </c>
      <c r="BF378" s="153">
        <f>IF(N378="znížená",J378,0)</f>
        <v>0</v>
      </c>
      <c r="BG378" s="153">
        <f>IF(N378="zákl. prenesená",J378,0)</f>
        <v>0</v>
      </c>
      <c r="BH378" s="153">
        <f>IF(N378="zníž. prenesená",J378,0)</f>
        <v>0</v>
      </c>
      <c r="BI378" s="153">
        <f>IF(N378="nulová",J378,0)</f>
        <v>0</v>
      </c>
      <c r="BJ378" s="13" t="s">
        <v>87</v>
      </c>
      <c r="BK378" s="153">
        <f>ROUND(I378*H378,2)</f>
        <v>0</v>
      </c>
      <c r="BL378" s="13" t="s">
        <v>372</v>
      </c>
      <c r="BM378" s="152" t="s">
        <v>5573</v>
      </c>
    </row>
    <row r="379" spans="2:65" s="11" customFormat="1" ht="22.8" customHeight="1">
      <c r="B379" s="127"/>
      <c r="D379" s="128" t="s">
        <v>74</v>
      </c>
      <c r="E379" s="137" t="s">
        <v>5574</v>
      </c>
      <c r="F379" s="137" t="s">
        <v>5575</v>
      </c>
      <c r="I379" s="130"/>
      <c r="J379" s="138">
        <f>BK379</f>
        <v>0</v>
      </c>
      <c r="L379" s="127"/>
      <c r="M379" s="132"/>
      <c r="P379" s="133">
        <f>SUM(P380:P382)</f>
        <v>0</v>
      </c>
      <c r="R379" s="133">
        <f>SUM(R380:R382)</f>
        <v>0.36417731000000003</v>
      </c>
      <c r="T379" s="134">
        <f>SUM(T380:T382)</f>
        <v>0</v>
      </c>
      <c r="AR379" s="128" t="s">
        <v>87</v>
      </c>
      <c r="AT379" s="135" t="s">
        <v>74</v>
      </c>
      <c r="AU379" s="135" t="s">
        <v>82</v>
      </c>
      <c r="AY379" s="128" t="s">
        <v>317</v>
      </c>
      <c r="BK379" s="136">
        <f>SUM(BK380:BK382)</f>
        <v>0</v>
      </c>
    </row>
    <row r="380" spans="2:65" s="1" customFormat="1" ht="24.15" customHeight="1">
      <c r="B380" s="139"/>
      <c r="C380" s="140" t="s">
        <v>4724</v>
      </c>
      <c r="D380" s="140" t="s">
        <v>319</v>
      </c>
      <c r="E380" s="141" t="s">
        <v>5576</v>
      </c>
      <c r="F380" s="142" t="s">
        <v>5577</v>
      </c>
      <c r="G380" s="143" t="s">
        <v>375</v>
      </c>
      <c r="H380" s="144">
        <v>13.727</v>
      </c>
      <c r="I380" s="145"/>
      <c r="J380" s="146">
        <f>ROUND(I380*H380,2)</f>
        <v>0</v>
      </c>
      <c r="K380" s="147"/>
      <c r="L380" s="28"/>
      <c r="M380" s="148" t="s">
        <v>1</v>
      </c>
      <c r="N380" s="149" t="s">
        <v>41</v>
      </c>
      <c r="P380" s="150">
        <f>O380*H380</f>
        <v>0</v>
      </c>
      <c r="Q380" s="150">
        <v>2.6530000000000001E-2</v>
      </c>
      <c r="R380" s="150">
        <f>Q380*H380</f>
        <v>0.36417731000000003</v>
      </c>
      <c r="S380" s="150">
        <v>0</v>
      </c>
      <c r="T380" s="151">
        <f>S380*H380</f>
        <v>0</v>
      </c>
      <c r="AR380" s="152" t="s">
        <v>372</v>
      </c>
      <c r="AT380" s="152" t="s">
        <v>319</v>
      </c>
      <c r="AU380" s="152" t="s">
        <v>87</v>
      </c>
      <c r="AY380" s="13" t="s">
        <v>317</v>
      </c>
      <c r="BE380" s="153">
        <f>IF(N380="základná",J380,0)</f>
        <v>0</v>
      </c>
      <c r="BF380" s="153">
        <f>IF(N380="znížená",J380,0)</f>
        <v>0</v>
      </c>
      <c r="BG380" s="153">
        <f>IF(N380="zákl. prenesená",J380,0)</f>
        <v>0</v>
      </c>
      <c r="BH380" s="153">
        <f>IF(N380="zníž. prenesená",J380,0)</f>
        <v>0</v>
      </c>
      <c r="BI380" s="153">
        <f>IF(N380="nulová",J380,0)</f>
        <v>0</v>
      </c>
      <c r="BJ380" s="13" t="s">
        <v>87</v>
      </c>
      <c r="BK380" s="153">
        <f>ROUND(I380*H380,2)</f>
        <v>0</v>
      </c>
      <c r="BL380" s="13" t="s">
        <v>372</v>
      </c>
      <c r="BM380" s="152" t="s">
        <v>5578</v>
      </c>
    </row>
    <row r="381" spans="2:65" s="1" customFormat="1" ht="24.15" customHeight="1">
      <c r="B381" s="139"/>
      <c r="C381" s="154" t="s">
        <v>4728</v>
      </c>
      <c r="D381" s="154" t="s">
        <v>353</v>
      </c>
      <c r="E381" s="155" t="s">
        <v>5579</v>
      </c>
      <c r="F381" s="156" t="s">
        <v>5580</v>
      </c>
      <c r="G381" s="157" t="s">
        <v>375</v>
      </c>
      <c r="H381" s="158">
        <v>14.413</v>
      </c>
      <c r="I381" s="159"/>
      <c r="J381" s="160">
        <f>ROUND(I381*H381,2)</f>
        <v>0</v>
      </c>
      <c r="K381" s="161"/>
      <c r="L381" s="162"/>
      <c r="M381" s="163" t="s">
        <v>1</v>
      </c>
      <c r="N381" s="164" t="s">
        <v>41</v>
      </c>
      <c r="P381" s="150">
        <f>O381*H381</f>
        <v>0</v>
      </c>
      <c r="Q381" s="150">
        <v>0</v>
      </c>
      <c r="R381" s="150">
        <f>Q381*H381</f>
        <v>0</v>
      </c>
      <c r="S381" s="150">
        <v>0</v>
      </c>
      <c r="T381" s="151">
        <f>S381*H381</f>
        <v>0</v>
      </c>
      <c r="AR381" s="152" t="s">
        <v>529</v>
      </c>
      <c r="AT381" s="152" t="s">
        <v>353</v>
      </c>
      <c r="AU381" s="152" t="s">
        <v>87</v>
      </c>
      <c r="AY381" s="13" t="s">
        <v>317</v>
      </c>
      <c r="BE381" s="153">
        <f>IF(N381="základná",J381,0)</f>
        <v>0</v>
      </c>
      <c r="BF381" s="153">
        <f>IF(N381="znížená",J381,0)</f>
        <v>0</v>
      </c>
      <c r="BG381" s="153">
        <f>IF(N381="zákl. prenesená",J381,0)</f>
        <v>0</v>
      </c>
      <c r="BH381" s="153">
        <f>IF(N381="zníž. prenesená",J381,0)</f>
        <v>0</v>
      </c>
      <c r="BI381" s="153">
        <f>IF(N381="nulová",J381,0)</f>
        <v>0</v>
      </c>
      <c r="BJ381" s="13" t="s">
        <v>87</v>
      </c>
      <c r="BK381" s="153">
        <f>ROUND(I381*H381,2)</f>
        <v>0</v>
      </c>
      <c r="BL381" s="13" t="s">
        <v>372</v>
      </c>
      <c r="BM381" s="152" t="s">
        <v>5581</v>
      </c>
    </row>
    <row r="382" spans="2:65" s="1" customFormat="1" ht="24.15" customHeight="1">
      <c r="B382" s="139"/>
      <c r="C382" s="140" t="s">
        <v>4732</v>
      </c>
      <c r="D382" s="140" t="s">
        <v>319</v>
      </c>
      <c r="E382" s="141" t="s">
        <v>5582</v>
      </c>
      <c r="F382" s="142" t="s">
        <v>5583</v>
      </c>
      <c r="G382" s="143" t="s">
        <v>652</v>
      </c>
      <c r="H382" s="176"/>
      <c r="I382" s="145"/>
      <c r="J382" s="146">
        <f>ROUND(I382*H382,2)</f>
        <v>0</v>
      </c>
      <c r="K382" s="147"/>
      <c r="L382" s="28"/>
      <c r="M382" s="148" t="s">
        <v>1</v>
      </c>
      <c r="N382" s="149" t="s">
        <v>41</v>
      </c>
      <c r="P382" s="150">
        <f>O382*H382</f>
        <v>0</v>
      </c>
      <c r="Q382" s="150">
        <v>0</v>
      </c>
      <c r="R382" s="150">
        <f>Q382*H382</f>
        <v>0</v>
      </c>
      <c r="S382" s="150">
        <v>0</v>
      </c>
      <c r="T382" s="151">
        <f>S382*H382</f>
        <v>0</v>
      </c>
      <c r="AR382" s="152" t="s">
        <v>372</v>
      </c>
      <c r="AT382" s="152" t="s">
        <v>319</v>
      </c>
      <c r="AU382" s="152" t="s">
        <v>87</v>
      </c>
      <c r="AY382" s="13" t="s">
        <v>317</v>
      </c>
      <c r="BE382" s="153">
        <f>IF(N382="základná",J382,0)</f>
        <v>0</v>
      </c>
      <c r="BF382" s="153">
        <f>IF(N382="znížená",J382,0)</f>
        <v>0</v>
      </c>
      <c r="BG382" s="153">
        <f>IF(N382="zákl. prenesená",J382,0)</f>
        <v>0</v>
      </c>
      <c r="BH382" s="153">
        <f>IF(N382="zníž. prenesená",J382,0)</f>
        <v>0</v>
      </c>
      <c r="BI382" s="153">
        <f>IF(N382="nulová",J382,0)</f>
        <v>0</v>
      </c>
      <c r="BJ382" s="13" t="s">
        <v>87</v>
      </c>
      <c r="BK382" s="153">
        <f>ROUND(I382*H382,2)</f>
        <v>0</v>
      </c>
      <c r="BL382" s="13" t="s">
        <v>372</v>
      </c>
      <c r="BM382" s="152" t="s">
        <v>5584</v>
      </c>
    </row>
    <row r="383" spans="2:65" s="11" customFormat="1" ht="22.8" customHeight="1">
      <c r="B383" s="127"/>
      <c r="D383" s="128" t="s">
        <v>74</v>
      </c>
      <c r="E383" s="137" t="s">
        <v>654</v>
      </c>
      <c r="F383" s="137" t="s">
        <v>3440</v>
      </c>
      <c r="I383" s="130"/>
      <c r="J383" s="138">
        <f>BK383</f>
        <v>0</v>
      </c>
      <c r="L383" s="127"/>
      <c r="M383" s="132"/>
      <c r="P383" s="133">
        <f>SUM(P384:P389)</f>
        <v>0</v>
      </c>
      <c r="R383" s="133">
        <f>SUM(R384:R389)</f>
        <v>0.15754708149999999</v>
      </c>
      <c r="T383" s="134">
        <f>SUM(T384:T389)</f>
        <v>0</v>
      </c>
      <c r="AR383" s="128" t="s">
        <v>87</v>
      </c>
      <c r="AT383" s="135" t="s">
        <v>74</v>
      </c>
      <c r="AU383" s="135" t="s">
        <v>82</v>
      </c>
      <c r="AY383" s="128" t="s">
        <v>317</v>
      </c>
      <c r="BK383" s="136">
        <f>SUM(BK384:BK389)</f>
        <v>0</v>
      </c>
    </row>
    <row r="384" spans="2:65" s="1" customFormat="1" ht="24.15" customHeight="1">
      <c r="B384" s="139"/>
      <c r="C384" s="140" t="s">
        <v>5585</v>
      </c>
      <c r="D384" s="140" t="s">
        <v>319</v>
      </c>
      <c r="E384" s="141" t="s">
        <v>4690</v>
      </c>
      <c r="F384" s="142" t="s">
        <v>4691</v>
      </c>
      <c r="G384" s="143" t="s">
        <v>375</v>
      </c>
      <c r="H384" s="144">
        <v>7.2489999999999997</v>
      </c>
      <c r="I384" s="145"/>
      <c r="J384" s="146">
        <f t="shared" ref="J384:J389" si="130">ROUND(I384*H384,2)</f>
        <v>0</v>
      </c>
      <c r="K384" s="147"/>
      <c r="L384" s="28"/>
      <c r="M384" s="148" t="s">
        <v>1</v>
      </c>
      <c r="N384" s="149" t="s">
        <v>41</v>
      </c>
      <c r="P384" s="150">
        <f t="shared" ref="P384:P389" si="131">O384*H384</f>
        <v>0</v>
      </c>
      <c r="Q384" s="150">
        <v>1.6000000000000001E-4</v>
      </c>
      <c r="R384" s="150">
        <f t="shared" ref="R384:R389" si="132">Q384*H384</f>
        <v>1.1598400000000001E-3</v>
      </c>
      <c r="S384" s="150">
        <v>0</v>
      </c>
      <c r="T384" s="151">
        <f t="shared" ref="T384:T389" si="133">S384*H384</f>
        <v>0</v>
      </c>
      <c r="AR384" s="152" t="s">
        <v>372</v>
      </c>
      <c r="AT384" s="152" t="s">
        <v>319</v>
      </c>
      <c r="AU384" s="152" t="s">
        <v>87</v>
      </c>
      <c r="AY384" s="13" t="s">
        <v>317</v>
      </c>
      <c r="BE384" s="153">
        <f t="shared" ref="BE384:BE389" si="134">IF(N384="základná",J384,0)</f>
        <v>0</v>
      </c>
      <c r="BF384" s="153">
        <f t="shared" ref="BF384:BF389" si="135">IF(N384="znížená",J384,0)</f>
        <v>0</v>
      </c>
      <c r="BG384" s="153">
        <f t="shared" ref="BG384:BG389" si="136">IF(N384="zákl. prenesená",J384,0)</f>
        <v>0</v>
      </c>
      <c r="BH384" s="153">
        <f t="shared" ref="BH384:BH389" si="137">IF(N384="zníž. prenesená",J384,0)</f>
        <v>0</v>
      </c>
      <c r="BI384" s="153">
        <f t="shared" ref="BI384:BI389" si="138">IF(N384="nulová",J384,0)</f>
        <v>0</v>
      </c>
      <c r="BJ384" s="13" t="s">
        <v>87</v>
      </c>
      <c r="BK384" s="153">
        <f t="shared" ref="BK384:BK389" si="139">ROUND(I384*H384,2)</f>
        <v>0</v>
      </c>
      <c r="BL384" s="13" t="s">
        <v>372</v>
      </c>
      <c r="BM384" s="152" t="s">
        <v>5586</v>
      </c>
    </row>
    <row r="385" spans="2:65" s="1" customFormat="1" ht="24.15" customHeight="1">
      <c r="B385" s="139"/>
      <c r="C385" s="140" t="s">
        <v>5587</v>
      </c>
      <c r="D385" s="140" t="s">
        <v>319</v>
      </c>
      <c r="E385" s="141" t="s">
        <v>4693</v>
      </c>
      <c r="F385" s="142" t="s">
        <v>4694</v>
      </c>
      <c r="G385" s="143" t="s">
        <v>375</v>
      </c>
      <c r="H385" s="144">
        <v>7.2489999999999997</v>
      </c>
      <c r="I385" s="145"/>
      <c r="J385" s="146">
        <f t="shared" si="130"/>
        <v>0</v>
      </c>
      <c r="K385" s="147"/>
      <c r="L385" s="28"/>
      <c r="M385" s="148" t="s">
        <v>1</v>
      </c>
      <c r="N385" s="149" t="s">
        <v>41</v>
      </c>
      <c r="P385" s="150">
        <f t="shared" si="131"/>
        <v>0</v>
      </c>
      <c r="Q385" s="150">
        <v>8.0000000000000007E-5</v>
      </c>
      <c r="R385" s="150">
        <f t="shared" si="132"/>
        <v>5.7992000000000004E-4</v>
      </c>
      <c r="S385" s="150">
        <v>0</v>
      </c>
      <c r="T385" s="151">
        <f t="shared" si="133"/>
        <v>0</v>
      </c>
      <c r="AR385" s="152" t="s">
        <v>372</v>
      </c>
      <c r="AT385" s="152" t="s">
        <v>319</v>
      </c>
      <c r="AU385" s="152" t="s">
        <v>87</v>
      </c>
      <c r="AY385" s="13" t="s">
        <v>317</v>
      </c>
      <c r="BE385" s="153">
        <f t="shared" si="134"/>
        <v>0</v>
      </c>
      <c r="BF385" s="153">
        <f t="shared" si="135"/>
        <v>0</v>
      </c>
      <c r="BG385" s="153">
        <f t="shared" si="136"/>
        <v>0</v>
      </c>
      <c r="BH385" s="153">
        <f t="shared" si="137"/>
        <v>0</v>
      </c>
      <c r="BI385" s="153">
        <f t="shared" si="138"/>
        <v>0</v>
      </c>
      <c r="BJ385" s="13" t="s">
        <v>87</v>
      </c>
      <c r="BK385" s="153">
        <f t="shared" si="139"/>
        <v>0</v>
      </c>
      <c r="BL385" s="13" t="s">
        <v>372</v>
      </c>
      <c r="BM385" s="152" t="s">
        <v>5588</v>
      </c>
    </row>
    <row r="386" spans="2:65" s="1" customFormat="1" ht="24.15" customHeight="1">
      <c r="B386" s="139"/>
      <c r="C386" s="140" t="s">
        <v>5589</v>
      </c>
      <c r="D386" s="140" t="s">
        <v>319</v>
      </c>
      <c r="E386" s="141" t="s">
        <v>4696</v>
      </c>
      <c r="F386" s="142" t="s">
        <v>4697</v>
      </c>
      <c r="G386" s="143" t="s">
        <v>375</v>
      </c>
      <c r="H386" s="144">
        <v>122.03100000000001</v>
      </c>
      <c r="I386" s="145"/>
      <c r="J386" s="146">
        <f t="shared" si="130"/>
        <v>0</v>
      </c>
      <c r="K386" s="147"/>
      <c r="L386" s="28"/>
      <c r="M386" s="148" t="s">
        <v>1</v>
      </c>
      <c r="N386" s="149" t="s">
        <v>41</v>
      </c>
      <c r="P386" s="150">
        <f t="shared" si="131"/>
        <v>0</v>
      </c>
      <c r="Q386" s="150">
        <v>2.9999999999999997E-4</v>
      </c>
      <c r="R386" s="150">
        <f t="shared" si="132"/>
        <v>3.6609299999999997E-2</v>
      </c>
      <c r="S386" s="150">
        <v>0</v>
      </c>
      <c r="T386" s="151">
        <f t="shared" si="133"/>
        <v>0</v>
      </c>
      <c r="AR386" s="152" t="s">
        <v>372</v>
      </c>
      <c r="AT386" s="152" t="s">
        <v>319</v>
      </c>
      <c r="AU386" s="152" t="s">
        <v>87</v>
      </c>
      <c r="AY386" s="13" t="s">
        <v>317</v>
      </c>
      <c r="BE386" s="153">
        <f t="shared" si="134"/>
        <v>0</v>
      </c>
      <c r="BF386" s="153">
        <f t="shared" si="135"/>
        <v>0</v>
      </c>
      <c r="BG386" s="153">
        <f t="shared" si="136"/>
        <v>0</v>
      </c>
      <c r="BH386" s="153">
        <f t="shared" si="137"/>
        <v>0</v>
      </c>
      <c r="BI386" s="153">
        <f t="shared" si="138"/>
        <v>0</v>
      </c>
      <c r="BJ386" s="13" t="s">
        <v>87</v>
      </c>
      <c r="BK386" s="153">
        <f t="shared" si="139"/>
        <v>0</v>
      </c>
      <c r="BL386" s="13" t="s">
        <v>372</v>
      </c>
      <c r="BM386" s="152" t="s">
        <v>5590</v>
      </c>
    </row>
    <row r="387" spans="2:65" s="1" customFormat="1" ht="24.15" customHeight="1">
      <c r="B387" s="139"/>
      <c r="C387" s="140" t="s">
        <v>5591</v>
      </c>
      <c r="D387" s="140" t="s">
        <v>319</v>
      </c>
      <c r="E387" s="141" t="s">
        <v>4700</v>
      </c>
      <c r="F387" s="142" t="s">
        <v>4701</v>
      </c>
      <c r="G387" s="143" t="s">
        <v>375</v>
      </c>
      <c r="H387" s="144">
        <v>122.03100000000001</v>
      </c>
      <c r="I387" s="145"/>
      <c r="J387" s="146">
        <f t="shared" si="130"/>
        <v>0</v>
      </c>
      <c r="K387" s="147"/>
      <c r="L387" s="28"/>
      <c r="M387" s="148" t="s">
        <v>1</v>
      </c>
      <c r="N387" s="149" t="s">
        <v>41</v>
      </c>
      <c r="P387" s="150">
        <f t="shared" si="131"/>
        <v>0</v>
      </c>
      <c r="Q387" s="150">
        <v>2.265E-4</v>
      </c>
      <c r="R387" s="150">
        <f t="shared" si="132"/>
        <v>2.76400215E-2</v>
      </c>
      <c r="S387" s="150">
        <v>0</v>
      </c>
      <c r="T387" s="151">
        <f t="shared" si="133"/>
        <v>0</v>
      </c>
      <c r="AR387" s="152" t="s">
        <v>372</v>
      </c>
      <c r="AT387" s="152" t="s">
        <v>319</v>
      </c>
      <c r="AU387" s="152" t="s">
        <v>87</v>
      </c>
      <c r="AY387" s="13" t="s">
        <v>317</v>
      </c>
      <c r="BE387" s="153">
        <f t="shared" si="134"/>
        <v>0</v>
      </c>
      <c r="BF387" s="153">
        <f t="shared" si="135"/>
        <v>0</v>
      </c>
      <c r="BG387" s="153">
        <f t="shared" si="136"/>
        <v>0</v>
      </c>
      <c r="BH387" s="153">
        <f t="shared" si="137"/>
        <v>0</v>
      </c>
      <c r="BI387" s="153">
        <f t="shared" si="138"/>
        <v>0</v>
      </c>
      <c r="BJ387" s="13" t="s">
        <v>87</v>
      </c>
      <c r="BK387" s="153">
        <f t="shared" si="139"/>
        <v>0</v>
      </c>
      <c r="BL387" s="13" t="s">
        <v>372</v>
      </c>
      <c r="BM387" s="152" t="s">
        <v>5592</v>
      </c>
    </row>
    <row r="388" spans="2:65" s="1" customFormat="1" ht="24.15" customHeight="1">
      <c r="B388" s="139"/>
      <c r="C388" s="140" t="s">
        <v>5593</v>
      </c>
      <c r="D388" s="140" t="s">
        <v>319</v>
      </c>
      <c r="E388" s="141" t="s">
        <v>5594</v>
      </c>
      <c r="F388" s="142" t="s">
        <v>5595</v>
      </c>
      <c r="G388" s="143" t="s">
        <v>375</v>
      </c>
      <c r="H388" s="144">
        <v>95.025000000000006</v>
      </c>
      <c r="I388" s="145"/>
      <c r="J388" s="146">
        <f t="shared" si="130"/>
        <v>0</v>
      </c>
      <c r="K388" s="147"/>
      <c r="L388" s="28"/>
      <c r="M388" s="148" t="s">
        <v>1</v>
      </c>
      <c r="N388" s="149" t="s">
        <v>41</v>
      </c>
      <c r="P388" s="150">
        <f t="shared" si="131"/>
        <v>0</v>
      </c>
      <c r="Q388" s="150">
        <v>4.0000000000000002E-4</v>
      </c>
      <c r="R388" s="150">
        <f t="shared" si="132"/>
        <v>3.8010000000000002E-2</v>
      </c>
      <c r="S388" s="150">
        <v>0</v>
      </c>
      <c r="T388" s="151">
        <f t="shared" si="133"/>
        <v>0</v>
      </c>
      <c r="AR388" s="152" t="s">
        <v>372</v>
      </c>
      <c r="AT388" s="152" t="s">
        <v>319</v>
      </c>
      <c r="AU388" s="152" t="s">
        <v>87</v>
      </c>
      <c r="AY388" s="13" t="s">
        <v>317</v>
      </c>
      <c r="BE388" s="153">
        <f t="shared" si="134"/>
        <v>0</v>
      </c>
      <c r="BF388" s="153">
        <f t="shared" si="135"/>
        <v>0</v>
      </c>
      <c r="BG388" s="153">
        <f t="shared" si="136"/>
        <v>0</v>
      </c>
      <c r="BH388" s="153">
        <f t="shared" si="137"/>
        <v>0</v>
      </c>
      <c r="BI388" s="153">
        <f t="shared" si="138"/>
        <v>0</v>
      </c>
      <c r="BJ388" s="13" t="s">
        <v>87</v>
      </c>
      <c r="BK388" s="153">
        <f t="shared" si="139"/>
        <v>0</v>
      </c>
      <c r="BL388" s="13" t="s">
        <v>372</v>
      </c>
      <c r="BM388" s="152" t="s">
        <v>5596</v>
      </c>
    </row>
    <row r="389" spans="2:65" s="1" customFormat="1" ht="24.15" customHeight="1">
      <c r="B389" s="139"/>
      <c r="C389" s="140" t="s">
        <v>5597</v>
      </c>
      <c r="D389" s="140" t="s">
        <v>319</v>
      </c>
      <c r="E389" s="141" t="s">
        <v>4712</v>
      </c>
      <c r="F389" s="142" t="s">
        <v>4713</v>
      </c>
      <c r="G389" s="143" t="s">
        <v>375</v>
      </c>
      <c r="H389" s="144">
        <v>133.87</v>
      </c>
      <c r="I389" s="145"/>
      <c r="J389" s="146">
        <f t="shared" si="130"/>
        <v>0</v>
      </c>
      <c r="K389" s="147"/>
      <c r="L389" s="28"/>
      <c r="M389" s="148" t="s">
        <v>1</v>
      </c>
      <c r="N389" s="149" t="s">
        <v>41</v>
      </c>
      <c r="P389" s="150">
        <f t="shared" si="131"/>
        <v>0</v>
      </c>
      <c r="Q389" s="150">
        <v>4.0000000000000002E-4</v>
      </c>
      <c r="R389" s="150">
        <f t="shared" si="132"/>
        <v>5.3548000000000005E-2</v>
      </c>
      <c r="S389" s="150">
        <v>0</v>
      </c>
      <c r="T389" s="151">
        <f t="shared" si="133"/>
        <v>0</v>
      </c>
      <c r="AR389" s="152" t="s">
        <v>372</v>
      </c>
      <c r="AT389" s="152" t="s">
        <v>319</v>
      </c>
      <c r="AU389" s="152" t="s">
        <v>87</v>
      </c>
      <c r="AY389" s="13" t="s">
        <v>317</v>
      </c>
      <c r="BE389" s="153">
        <f t="shared" si="134"/>
        <v>0</v>
      </c>
      <c r="BF389" s="153">
        <f t="shared" si="135"/>
        <v>0</v>
      </c>
      <c r="BG389" s="153">
        <f t="shared" si="136"/>
        <v>0</v>
      </c>
      <c r="BH389" s="153">
        <f t="shared" si="137"/>
        <v>0</v>
      </c>
      <c r="BI389" s="153">
        <f t="shared" si="138"/>
        <v>0</v>
      </c>
      <c r="BJ389" s="13" t="s">
        <v>87</v>
      </c>
      <c r="BK389" s="153">
        <f t="shared" si="139"/>
        <v>0</v>
      </c>
      <c r="BL389" s="13" t="s">
        <v>372</v>
      </c>
      <c r="BM389" s="152" t="s">
        <v>5598</v>
      </c>
    </row>
    <row r="390" spans="2:65" s="11" customFormat="1" ht="22.8" customHeight="1">
      <c r="B390" s="127"/>
      <c r="D390" s="128" t="s">
        <v>74</v>
      </c>
      <c r="E390" s="137" t="s">
        <v>1390</v>
      </c>
      <c r="F390" s="137" t="s">
        <v>4715</v>
      </c>
      <c r="I390" s="130"/>
      <c r="J390" s="138">
        <f>BK390</f>
        <v>0</v>
      </c>
      <c r="L390" s="127"/>
      <c r="M390" s="132"/>
      <c r="P390" s="133">
        <f>SUM(P391:P393)</f>
        <v>0</v>
      </c>
      <c r="R390" s="133">
        <f>SUM(R391:R393)</f>
        <v>4.9548450519999995E-2</v>
      </c>
      <c r="T390" s="134">
        <f>SUM(T391:T393)</f>
        <v>0</v>
      </c>
      <c r="AR390" s="128" t="s">
        <v>87</v>
      </c>
      <c r="AT390" s="135" t="s">
        <v>74</v>
      </c>
      <c r="AU390" s="135" t="s">
        <v>82</v>
      </c>
      <c r="AY390" s="128" t="s">
        <v>317</v>
      </c>
      <c r="BK390" s="136">
        <f>SUM(BK391:BK393)</f>
        <v>0</v>
      </c>
    </row>
    <row r="391" spans="2:65" s="1" customFormat="1" ht="24.15" customHeight="1">
      <c r="B391" s="139"/>
      <c r="C391" s="140" t="s">
        <v>5599</v>
      </c>
      <c r="D391" s="140" t="s">
        <v>319</v>
      </c>
      <c r="E391" s="141" t="s">
        <v>3447</v>
      </c>
      <c r="F391" s="142" t="s">
        <v>3448</v>
      </c>
      <c r="G391" s="143" t="s">
        <v>375</v>
      </c>
      <c r="H391" s="144">
        <v>235.59899999999999</v>
      </c>
      <c r="I391" s="145"/>
      <c r="J391" s="146">
        <f>ROUND(I391*H391,2)</f>
        <v>0</v>
      </c>
      <c r="K391" s="147"/>
      <c r="L391" s="28"/>
      <c r="M391" s="148" t="s">
        <v>1</v>
      </c>
      <c r="N391" s="149" t="s">
        <v>41</v>
      </c>
      <c r="P391" s="150">
        <f>O391*H391</f>
        <v>0</v>
      </c>
      <c r="Q391" s="150">
        <v>1.2999999999999999E-4</v>
      </c>
      <c r="R391" s="150">
        <f>Q391*H391</f>
        <v>3.0627869999999995E-2</v>
      </c>
      <c r="S391" s="150">
        <v>0</v>
      </c>
      <c r="T391" s="151">
        <f>S391*H391</f>
        <v>0</v>
      </c>
      <c r="AR391" s="152" t="s">
        <v>372</v>
      </c>
      <c r="AT391" s="152" t="s">
        <v>319</v>
      </c>
      <c r="AU391" s="152" t="s">
        <v>87</v>
      </c>
      <c r="AY391" s="13" t="s">
        <v>317</v>
      </c>
      <c r="BE391" s="153">
        <f>IF(N391="základná",J391,0)</f>
        <v>0</v>
      </c>
      <c r="BF391" s="153">
        <f>IF(N391="znížená",J391,0)</f>
        <v>0</v>
      </c>
      <c r="BG391" s="153">
        <f>IF(N391="zákl. prenesená",J391,0)</f>
        <v>0</v>
      </c>
      <c r="BH391" s="153">
        <f>IF(N391="zníž. prenesená",J391,0)</f>
        <v>0</v>
      </c>
      <c r="BI391" s="153">
        <f>IF(N391="nulová",J391,0)</f>
        <v>0</v>
      </c>
      <c r="BJ391" s="13" t="s">
        <v>87</v>
      </c>
      <c r="BK391" s="153">
        <f>ROUND(I391*H391,2)</f>
        <v>0</v>
      </c>
      <c r="BL391" s="13" t="s">
        <v>372</v>
      </c>
      <c r="BM391" s="152" t="s">
        <v>5600</v>
      </c>
    </row>
    <row r="392" spans="2:65" s="1" customFormat="1" ht="24.15" customHeight="1">
      <c r="B392" s="139"/>
      <c r="C392" s="140" t="s">
        <v>5601</v>
      </c>
      <c r="D392" s="140" t="s">
        <v>319</v>
      </c>
      <c r="E392" s="141" t="s">
        <v>3451</v>
      </c>
      <c r="F392" s="142" t="s">
        <v>3452</v>
      </c>
      <c r="G392" s="143" t="s">
        <v>375</v>
      </c>
      <c r="H392" s="144">
        <v>235.79900000000001</v>
      </c>
      <c r="I392" s="145"/>
      <c r="J392" s="146">
        <f>ROUND(I392*H392,2)</f>
        <v>0</v>
      </c>
      <c r="K392" s="147"/>
      <c r="L392" s="28"/>
      <c r="M392" s="148" t="s">
        <v>1</v>
      </c>
      <c r="N392" s="149" t="s">
        <v>41</v>
      </c>
      <c r="P392" s="150">
        <f>O392*H392</f>
        <v>0</v>
      </c>
      <c r="Q392" s="150">
        <v>3.4800000000000001E-6</v>
      </c>
      <c r="R392" s="150">
        <f>Q392*H392</f>
        <v>8.205805200000001E-4</v>
      </c>
      <c r="S392" s="150">
        <v>0</v>
      </c>
      <c r="T392" s="151">
        <f>S392*H392</f>
        <v>0</v>
      </c>
      <c r="AR392" s="152" t="s">
        <v>372</v>
      </c>
      <c r="AT392" s="152" t="s">
        <v>319</v>
      </c>
      <c r="AU392" s="152" t="s">
        <v>87</v>
      </c>
      <c r="AY392" s="13" t="s">
        <v>317</v>
      </c>
      <c r="BE392" s="153">
        <f>IF(N392="základná",J392,0)</f>
        <v>0</v>
      </c>
      <c r="BF392" s="153">
        <f>IF(N392="znížená",J392,0)</f>
        <v>0</v>
      </c>
      <c r="BG392" s="153">
        <f>IF(N392="zákl. prenesená",J392,0)</f>
        <v>0</v>
      </c>
      <c r="BH392" s="153">
        <f>IF(N392="zníž. prenesená",J392,0)</f>
        <v>0</v>
      </c>
      <c r="BI392" s="153">
        <f>IF(N392="nulová",J392,0)</f>
        <v>0</v>
      </c>
      <c r="BJ392" s="13" t="s">
        <v>87</v>
      </c>
      <c r="BK392" s="153">
        <f>ROUND(I392*H392,2)</f>
        <v>0</v>
      </c>
      <c r="BL392" s="13" t="s">
        <v>372</v>
      </c>
      <c r="BM392" s="152" t="s">
        <v>5602</v>
      </c>
    </row>
    <row r="393" spans="2:65" s="1" customFormat="1" ht="24.15" customHeight="1">
      <c r="B393" s="139"/>
      <c r="C393" s="140" t="s">
        <v>5603</v>
      </c>
      <c r="D393" s="140" t="s">
        <v>319</v>
      </c>
      <c r="E393" s="141" t="s">
        <v>4725</v>
      </c>
      <c r="F393" s="142" t="s">
        <v>4726</v>
      </c>
      <c r="G393" s="143" t="s">
        <v>375</v>
      </c>
      <c r="H393" s="144">
        <v>90.5</v>
      </c>
      <c r="I393" s="145"/>
      <c r="J393" s="146">
        <f>ROUND(I393*H393,2)</f>
        <v>0</v>
      </c>
      <c r="K393" s="147"/>
      <c r="L393" s="28"/>
      <c r="M393" s="148" t="s">
        <v>1</v>
      </c>
      <c r="N393" s="149" t="s">
        <v>41</v>
      </c>
      <c r="P393" s="150">
        <f>O393*H393</f>
        <v>0</v>
      </c>
      <c r="Q393" s="150">
        <v>2.0000000000000001E-4</v>
      </c>
      <c r="R393" s="150">
        <f>Q393*H393</f>
        <v>1.8100000000000002E-2</v>
      </c>
      <c r="S393" s="150">
        <v>0</v>
      </c>
      <c r="T393" s="151">
        <f>S393*H393</f>
        <v>0</v>
      </c>
      <c r="AR393" s="152" t="s">
        <v>372</v>
      </c>
      <c r="AT393" s="152" t="s">
        <v>319</v>
      </c>
      <c r="AU393" s="152" t="s">
        <v>87</v>
      </c>
      <c r="AY393" s="13" t="s">
        <v>317</v>
      </c>
      <c r="BE393" s="153">
        <f>IF(N393="základná",J393,0)</f>
        <v>0</v>
      </c>
      <c r="BF393" s="153">
        <f>IF(N393="znížená",J393,0)</f>
        <v>0</v>
      </c>
      <c r="BG393" s="153">
        <f>IF(N393="zákl. prenesená",J393,0)</f>
        <v>0</v>
      </c>
      <c r="BH393" s="153">
        <f>IF(N393="zníž. prenesená",J393,0)</f>
        <v>0</v>
      </c>
      <c r="BI393" s="153">
        <f>IF(N393="nulová",J393,0)</f>
        <v>0</v>
      </c>
      <c r="BJ393" s="13" t="s">
        <v>87</v>
      </c>
      <c r="BK393" s="153">
        <f>ROUND(I393*H393,2)</f>
        <v>0</v>
      </c>
      <c r="BL393" s="13" t="s">
        <v>372</v>
      </c>
      <c r="BM393" s="152" t="s">
        <v>5604</v>
      </c>
    </row>
    <row r="394" spans="2:65" s="11" customFormat="1" ht="25.95" customHeight="1">
      <c r="B394" s="127"/>
      <c r="D394" s="128" t="s">
        <v>74</v>
      </c>
      <c r="E394" s="129" t="s">
        <v>5605</v>
      </c>
      <c r="F394" s="129" t="s">
        <v>890</v>
      </c>
      <c r="I394" s="130"/>
      <c r="J394" s="131">
        <f>BK394</f>
        <v>0</v>
      </c>
      <c r="L394" s="127"/>
      <c r="M394" s="132"/>
      <c r="P394" s="133">
        <f>SUM(P395:P399)</f>
        <v>0</v>
      </c>
      <c r="R394" s="133">
        <f>SUM(R395:R399)</f>
        <v>0</v>
      </c>
      <c r="T394" s="134">
        <f>SUM(T395:T399)</f>
        <v>0</v>
      </c>
      <c r="AR394" s="128" t="s">
        <v>259</v>
      </c>
      <c r="AT394" s="135" t="s">
        <v>74</v>
      </c>
      <c r="AU394" s="135" t="s">
        <v>75</v>
      </c>
      <c r="AY394" s="128" t="s">
        <v>317</v>
      </c>
      <c r="BK394" s="136">
        <f>SUM(BK395:BK399)</f>
        <v>0</v>
      </c>
    </row>
    <row r="395" spans="2:65" s="1" customFormat="1" ht="16.5" customHeight="1">
      <c r="B395" s="139"/>
      <c r="C395" s="140" t="s">
        <v>5606</v>
      </c>
      <c r="D395" s="140" t="s">
        <v>319</v>
      </c>
      <c r="E395" s="141" t="s">
        <v>892</v>
      </c>
      <c r="F395" s="142" t="s">
        <v>893</v>
      </c>
      <c r="G395" s="143" t="s">
        <v>433</v>
      </c>
      <c r="H395" s="144">
        <v>2</v>
      </c>
      <c r="I395" s="145"/>
      <c r="J395" s="146">
        <f>ROUND(I395*H395,2)</f>
        <v>0</v>
      </c>
      <c r="K395" s="147"/>
      <c r="L395" s="28"/>
      <c r="M395" s="148" t="s">
        <v>1</v>
      </c>
      <c r="N395" s="149" t="s">
        <v>41</v>
      </c>
      <c r="P395" s="150">
        <f>O395*H395</f>
        <v>0</v>
      </c>
      <c r="Q395" s="150">
        <v>0</v>
      </c>
      <c r="R395" s="150">
        <f>Q395*H395</f>
        <v>0</v>
      </c>
      <c r="S395" s="150">
        <v>0</v>
      </c>
      <c r="T395" s="151">
        <f>S395*H395</f>
        <v>0</v>
      </c>
      <c r="AR395" s="152" t="s">
        <v>894</v>
      </c>
      <c r="AT395" s="152" t="s">
        <v>319</v>
      </c>
      <c r="AU395" s="152" t="s">
        <v>82</v>
      </c>
      <c r="AY395" s="13" t="s">
        <v>317</v>
      </c>
      <c r="BE395" s="153">
        <f>IF(N395="základná",J395,0)</f>
        <v>0</v>
      </c>
      <c r="BF395" s="153">
        <f>IF(N395="znížená",J395,0)</f>
        <v>0</v>
      </c>
      <c r="BG395" s="153">
        <f>IF(N395="zákl. prenesená",J395,0)</f>
        <v>0</v>
      </c>
      <c r="BH395" s="153">
        <f>IF(N395="zníž. prenesená",J395,0)</f>
        <v>0</v>
      </c>
      <c r="BI395" s="153">
        <f>IF(N395="nulová",J395,0)</f>
        <v>0</v>
      </c>
      <c r="BJ395" s="13" t="s">
        <v>87</v>
      </c>
      <c r="BK395" s="153">
        <f>ROUND(I395*H395,2)</f>
        <v>0</v>
      </c>
      <c r="BL395" s="13" t="s">
        <v>894</v>
      </c>
      <c r="BM395" s="152" t="s">
        <v>5607</v>
      </c>
    </row>
    <row r="396" spans="2:65" s="1" customFormat="1" ht="24.9" customHeight="1">
      <c r="B396" s="139"/>
      <c r="C396" s="140" t="s">
        <v>5608</v>
      </c>
      <c r="D396" s="140" t="s">
        <v>319</v>
      </c>
      <c r="E396" s="141" t="s">
        <v>5609</v>
      </c>
      <c r="F396" s="142" t="s">
        <v>5610</v>
      </c>
      <c r="G396" s="143" t="s">
        <v>433</v>
      </c>
      <c r="H396" s="144">
        <v>13</v>
      </c>
      <c r="I396" s="145"/>
      <c r="J396" s="146">
        <f>ROUND(I396*H396,2)</f>
        <v>0</v>
      </c>
      <c r="K396" s="147"/>
      <c r="L396" s="28"/>
      <c r="M396" s="148" t="s">
        <v>1</v>
      </c>
      <c r="N396" s="149" t="s">
        <v>41</v>
      </c>
      <c r="P396" s="150">
        <f>O396*H396</f>
        <v>0</v>
      </c>
      <c r="Q396" s="150">
        <v>0</v>
      </c>
      <c r="R396" s="150">
        <f>Q396*H396</f>
        <v>0</v>
      </c>
      <c r="S396" s="150">
        <v>0</v>
      </c>
      <c r="T396" s="151">
        <f>S396*H396</f>
        <v>0</v>
      </c>
      <c r="AR396" s="152" t="s">
        <v>259</v>
      </c>
      <c r="AT396" s="152" t="s">
        <v>319</v>
      </c>
      <c r="AU396" s="152" t="s">
        <v>82</v>
      </c>
      <c r="AY396" s="13" t="s">
        <v>317</v>
      </c>
      <c r="BE396" s="153">
        <f>IF(N396="základná",J396,0)</f>
        <v>0</v>
      </c>
      <c r="BF396" s="153">
        <f>IF(N396="znížená",J396,0)</f>
        <v>0</v>
      </c>
      <c r="BG396" s="153">
        <f>IF(N396="zákl. prenesená",J396,0)</f>
        <v>0</v>
      </c>
      <c r="BH396" s="153">
        <f>IF(N396="zníž. prenesená",J396,0)</f>
        <v>0</v>
      </c>
      <c r="BI396" s="153">
        <f>IF(N396="nulová",J396,0)</f>
        <v>0</v>
      </c>
      <c r="BJ396" s="13" t="s">
        <v>87</v>
      </c>
      <c r="BK396" s="153">
        <f>ROUND(I396*H396,2)</f>
        <v>0</v>
      </c>
      <c r="BL396" s="13" t="s">
        <v>259</v>
      </c>
      <c r="BM396" s="152" t="s">
        <v>5611</v>
      </c>
    </row>
    <row r="397" spans="2:65" s="1" customFormat="1" ht="24.9" customHeight="1">
      <c r="B397" s="139"/>
      <c r="C397" s="140" t="s">
        <v>5612</v>
      </c>
      <c r="D397" s="140" t="s">
        <v>319</v>
      </c>
      <c r="E397" s="141" t="s">
        <v>5613</v>
      </c>
      <c r="F397" s="142" t="s">
        <v>5614</v>
      </c>
      <c r="G397" s="143" t="s">
        <v>433</v>
      </c>
      <c r="H397" s="144">
        <v>13</v>
      </c>
      <c r="I397" s="145"/>
      <c r="J397" s="146">
        <f>ROUND(I397*H397,2)</f>
        <v>0</v>
      </c>
      <c r="K397" s="147"/>
      <c r="L397" s="28"/>
      <c r="M397" s="148" t="s">
        <v>1</v>
      </c>
      <c r="N397" s="149" t="s">
        <v>41</v>
      </c>
      <c r="P397" s="150">
        <f>O397*H397</f>
        <v>0</v>
      </c>
      <c r="Q397" s="150">
        <v>0</v>
      </c>
      <c r="R397" s="150">
        <f>Q397*H397</f>
        <v>0</v>
      </c>
      <c r="S397" s="150">
        <v>0</v>
      </c>
      <c r="T397" s="151">
        <f>S397*H397</f>
        <v>0</v>
      </c>
      <c r="AR397" s="152" t="s">
        <v>259</v>
      </c>
      <c r="AT397" s="152" t="s">
        <v>319</v>
      </c>
      <c r="AU397" s="152" t="s">
        <v>82</v>
      </c>
      <c r="AY397" s="13" t="s">
        <v>317</v>
      </c>
      <c r="BE397" s="153">
        <f>IF(N397="základná",J397,0)</f>
        <v>0</v>
      </c>
      <c r="BF397" s="153">
        <f>IF(N397="znížená",J397,0)</f>
        <v>0</v>
      </c>
      <c r="BG397" s="153">
        <f>IF(N397="zákl. prenesená",J397,0)</f>
        <v>0</v>
      </c>
      <c r="BH397" s="153">
        <f>IF(N397="zníž. prenesená",J397,0)</f>
        <v>0</v>
      </c>
      <c r="BI397" s="153">
        <f>IF(N397="nulová",J397,0)</f>
        <v>0</v>
      </c>
      <c r="BJ397" s="13" t="s">
        <v>87</v>
      </c>
      <c r="BK397" s="153">
        <f>ROUND(I397*H397,2)</f>
        <v>0</v>
      </c>
      <c r="BL397" s="13" t="s">
        <v>259</v>
      </c>
      <c r="BM397" s="152" t="s">
        <v>5615</v>
      </c>
    </row>
    <row r="398" spans="2:65" s="1" customFormat="1" ht="24.9" customHeight="1">
      <c r="B398" s="139"/>
      <c r="C398" s="140" t="s">
        <v>5616</v>
      </c>
      <c r="D398" s="140" t="s">
        <v>319</v>
      </c>
      <c r="E398" s="141" t="s">
        <v>5617</v>
      </c>
      <c r="F398" s="142" t="s">
        <v>5618</v>
      </c>
      <c r="G398" s="143" t="s">
        <v>433</v>
      </c>
      <c r="H398" s="144">
        <v>3</v>
      </c>
      <c r="I398" s="145"/>
      <c r="J398" s="146">
        <f>ROUND(I398*H398,2)</f>
        <v>0</v>
      </c>
      <c r="K398" s="147"/>
      <c r="L398" s="28"/>
      <c r="M398" s="148" t="s">
        <v>1</v>
      </c>
      <c r="N398" s="149" t="s">
        <v>41</v>
      </c>
      <c r="P398" s="150">
        <f>O398*H398</f>
        <v>0</v>
      </c>
      <c r="Q398" s="150">
        <v>0</v>
      </c>
      <c r="R398" s="150">
        <f>Q398*H398</f>
        <v>0</v>
      </c>
      <c r="S398" s="150">
        <v>0</v>
      </c>
      <c r="T398" s="151">
        <f>S398*H398</f>
        <v>0</v>
      </c>
      <c r="AR398" s="152" t="s">
        <v>259</v>
      </c>
      <c r="AT398" s="152" t="s">
        <v>319</v>
      </c>
      <c r="AU398" s="152" t="s">
        <v>82</v>
      </c>
      <c r="AY398" s="13" t="s">
        <v>317</v>
      </c>
      <c r="BE398" s="153">
        <f>IF(N398="základná",J398,0)</f>
        <v>0</v>
      </c>
      <c r="BF398" s="153">
        <f>IF(N398="znížená",J398,0)</f>
        <v>0</v>
      </c>
      <c r="BG398" s="153">
        <f>IF(N398="zákl. prenesená",J398,0)</f>
        <v>0</v>
      </c>
      <c r="BH398" s="153">
        <f>IF(N398="zníž. prenesená",J398,0)</f>
        <v>0</v>
      </c>
      <c r="BI398" s="153">
        <f>IF(N398="nulová",J398,0)</f>
        <v>0</v>
      </c>
      <c r="BJ398" s="13" t="s">
        <v>87</v>
      </c>
      <c r="BK398" s="153">
        <f>ROUND(I398*H398,2)</f>
        <v>0</v>
      </c>
      <c r="BL398" s="13" t="s">
        <v>259</v>
      </c>
      <c r="BM398" s="152" t="s">
        <v>5619</v>
      </c>
    </row>
    <row r="399" spans="2:65" s="1" customFormat="1" ht="24.9" customHeight="1">
      <c r="B399" s="139"/>
      <c r="C399" s="140" t="s">
        <v>5620</v>
      </c>
      <c r="D399" s="140" t="s">
        <v>319</v>
      </c>
      <c r="E399" s="141" t="s">
        <v>5621</v>
      </c>
      <c r="F399" s="142" t="s">
        <v>5622</v>
      </c>
      <c r="G399" s="143" t="s">
        <v>433</v>
      </c>
      <c r="H399" s="144">
        <v>10</v>
      </c>
      <c r="I399" s="145"/>
      <c r="J399" s="146">
        <f>ROUND(I399*H399,2)</f>
        <v>0</v>
      </c>
      <c r="K399" s="147"/>
      <c r="L399" s="28"/>
      <c r="M399" s="165" t="s">
        <v>1</v>
      </c>
      <c r="N399" s="166" t="s">
        <v>41</v>
      </c>
      <c r="O399" s="167"/>
      <c r="P399" s="168">
        <f>O399*H399</f>
        <v>0</v>
      </c>
      <c r="Q399" s="168">
        <v>0</v>
      </c>
      <c r="R399" s="168">
        <f>Q399*H399</f>
        <v>0</v>
      </c>
      <c r="S399" s="168">
        <v>0</v>
      </c>
      <c r="T399" s="169">
        <f>S399*H399</f>
        <v>0</v>
      </c>
      <c r="AR399" s="152" t="s">
        <v>259</v>
      </c>
      <c r="AT399" s="152" t="s">
        <v>319</v>
      </c>
      <c r="AU399" s="152" t="s">
        <v>82</v>
      </c>
      <c r="AY399" s="13" t="s">
        <v>317</v>
      </c>
      <c r="BE399" s="153">
        <f>IF(N399="základná",J399,0)</f>
        <v>0</v>
      </c>
      <c r="BF399" s="153">
        <f>IF(N399="znížená",J399,0)</f>
        <v>0</v>
      </c>
      <c r="BG399" s="153">
        <f>IF(N399="zákl. prenesená",J399,0)</f>
        <v>0</v>
      </c>
      <c r="BH399" s="153">
        <f>IF(N399="zníž. prenesená",J399,0)</f>
        <v>0</v>
      </c>
      <c r="BI399" s="153">
        <f>IF(N399="nulová",J399,0)</f>
        <v>0</v>
      </c>
      <c r="BJ399" s="13" t="s">
        <v>87</v>
      </c>
      <c r="BK399" s="153">
        <f>ROUND(I399*H399,2)</f>
        <v>0</v>
      </c>
      <c r="BL399" s="13" t="s">
        <v>259</v>
      </c>
      <c r="BM399" s="152" t="s">
        <v>5623</v>
      </c>
    </row>
    <row r="400" spans="2:65" s="1" customFormat="1" ht="6.9" customHeight="1">
      <c r="B400" s="43"/>
      <c r="C400" s="44"/>
      <c r="D400" s="44"/>
      <c r="E400" s="44"/>
      <c r="F400" s="44"/>
      <c r="G400" s="44"/>
      <c r="H400" s="44"/>
      <c r="I400" s="44"/>
      <c r="J400" s="44"/>
      <c r="K400" s="44"/>
      <c r="L400" s="28"/>
    </row>
  </sheetData>
  <autoFilter ref="C149:K399" xr:uid="{00000000-0009-0000-0000-00001E000000}"/>
  <mergeCells count="15">
    <mergeCell ref="E136:H136"/>
    <mergeCell ref="E140:H140"/>
    <mergeCell ref="E138:H138"/>
    <mergeCell ref="E142:H142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B2:BM167"/>
  <sheetViews>
    <sheetView showGridLines="0" topLeftCell="A119" workbookViewId="0">
      <selection activeCell="F128" sqref="F128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01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3" t="s">
        <v>202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" customHeight="1">
      <c r="B4" s="16"/>
      <c r="D4" s="17" t="s">
        <v>286</v>
      </c>
      <c r="L4" s="16"/>
      <c r="M4" s="92" t="s">
        <v>9</v>
      </c>
      <c r="AT4" s="13" t="s">
        <v>3</v>
      </c>
    </row>
    <row r="5" spans="2:46" ht="6.9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226" t="str">
        <f>'Rekapitulácia stavby'!K6</f>
        <v>Archeoskanzen Bojná</v>
      </c>
      <c r="F7" s="227"/>
      <c r="G7" s="227"/>
      <c r="H7" s="227"/>
      <c r="L7" s="16"/>
    </row>
    <row r="8" spans="2:46" ht="13.2">
      <c r="B8" s="16"/>
      <c r="D8" s="23" t="s">
        <v>287</v>
      </c>
      <c r="L8" s="16"/>
    </row>
    <row r="9" spans="2:46" ht="16.5" customHeight="1">
      <c r="B9" s="16"/>
      <c r="E9" s="226" t="s">
        <v>4177</v>
      </c>
      <c r="F9" s="183"/>
      <c r="G9" s="183"/>
      <c r="H9" s="183"/>
      <c r="L9" s="16"/>
    </row>
    <row r="10" spans="2:46" ht="12" customHeight="1">
      <c r="B10" s="16"/>
      <c r="D10" s="23" t="s">
        <v>289</v>
      </c>
      <c r="L10" s="16"/>
    </row>
    <row r="11" spans="2:46" s="1" customFormat="1" ht="16.5" customHeight="1">
      <c r="B11" s="28"/>
      <c r="E11" s="221" t="s">
        <v>5285</v>
      </c>
      <c r="F11" s="228"/>
      <c r="G11" s="228"/>
      <c r="H11" s="228"/>
      <c r="L11" s="28"/>
    </row>
    <row r="12" spans="2:46" s="1" customFormat="1" ht="12" customHeight="1">
      <c r="B12" s="28"/>
      <c r="D12" s="23" t="s">
        <v>291</v>
      </c>
      <c r="L12" s="28"/>
    </row>
    <row r="13" spans="2:46" s="1" customFormat="1" ht="16.5" customHeight="1">
      <c r="B13" s="28"/>
      <c r="E13" s="208" t="s">
        <v>5624</v>
      </c>
      <c r="F13" s="228"/>
      <c r="G13" s="228"/>
      <c r="H13" s="228"/>
      <c r="L13" s="28"/>
    </row>
    <row r="14" spans="2:46" s="1" customFormat="1" ht="10.199999999999999">
      <c r="B14" s="28"/>
      <c r="L14" s="28"/>
    </row>
    <row r="15" spans="2:46" s="1" customFormat="1" ht="12" customHeight="1">
      <c r="B15" s="28"/>
      <c r="D15" s="23" t="s">
        <v>17</v>
      </c>
      <c r="F15" s="21" t="s">
        <v>1</v>
      </c>
      <c r="I15" s="23" t="s">
        <v>18</v>
      </c>
      <c r="J15" s="21" t="s">
        <v>1</v>
      </c>
      <c r="L15" s="28"/>
    </row>
    <row r="16" spans="2:46" s="1" customFormat="1" ht="12" customHeight="1">
      <c r="B16" s="28"/>
      <c r="D16" s="23" t="s">
        <v>19</v>
      </c>
      <c r="F16" s="21" t="s">
        <v>20</v>
      </c>
      <c r="I16" s="23" t="s">
        <v>21</v>
      </c>
      <c r="J16" s="51" t="str">
        <f>'Rekapitulácia stavby'!AN8</f>
        <v>19. 6. 2024</v>
      </c>
      <c r="L16" s="28"/>
    </row>
    <row r="17" spans="2:12" s="1" customFormat="1" ht="10.8" customHeight="1">
      <c r="B17" s="28"/>
      <c r="L17" s="28"/>
    </row>
    <row r="18" spans="2:12" s="1" customFormat="1" ht="12" customHeight="1">
      <c r="B18" s="28"/>
      <c r="D18" s="23" t="s">
        <v>23</v>
      </c>
      <c r="I18" s="23" t="s">
        <v>24</v>
      </c>
      <c r="J18" s="21" t="s">
        <v>1</v>
      </c>
      <c r="L18" s="28"/>
    </row>
    <row r="19" spans="2:12" s="1" customFormat="1" ht="18" customHeight="1">
      <c r="B19" s="28"/>
      <c r="E19" s="21" t="s">
        <v>25</v>
      </c>
      <c r="I19" s="23" t="s">
        <v>26</v>
      </c>
      <c r="J19" s="21" t="s">
        <v>1</v>
      </c>
      <c r="L19" s="28"/>
    </row>
    <row r="20" spans="2:12" s="1" customFormat="1" ht="6.9" customHeight="1">
      <c r="B20" s="28"/>
      <c r="L20" s="28"/>
    </row>
    <row r="21" spans="2:12" s="1" customFormat="1" ht="12" customHeight="1">
      <c r="B21" s="28"/>
      <c r="D21" s="23" t="s">
        <v>27</v>
      </c>
      <c r="I21" s="23" t="s">
        <v>24</v>
      </c>
      <c r="J21" s="24" t="str">
        <f>'Rekapitulácia stavby'!AN13</f>
        <v>Vyplň údaj</v>
      </c>
      <c r="L21" s="28"/>
    </row>
    <row r="22" spans="2:12" s="1" customFormat="1" ht="18" customHeight="1">
      <c r="B22" s="28"/>
      <c r="E22" s="229" t="str">
        <f>'Rekapitulácia stavby'!E14</f>
        <v>Vyplň údaj</v>
      </c>
      <c r="F22" s="182"/>
      <c r="G22" s="182"/>
      <c r="H22" s="182"/>
      <c r="I22" s="23" t="s">
        <v>26</v>
      </c>
      <c r="J22" s="24" t="str">
        <f>'Rekapitulácia stavby'!AN14</f>
        <v>Vyplň údaj</v>
      </c>
      <c r="L22" s="28"/>
    </row>
    <row r="23" spans="2:12" s="1" customFormat="1" ht="6.9" customHeight="1">
      <c r="B23" s="28"/>
      <c r="L23" s="28"/>
    </row>
    <row r="24" spans="2:12" s="1" customFormat="1" ht="12" customHeight="1">
      <c r="B24" s="28"/>
      <c r="D24" s="23" t="s">
        <v>29</v>
      </c>
      <c r="I24" s="23" t="s">
        <v>24</v>
      </c>
      <c r="J24" s="21" t="s">
        <v>1</v>
      </c>
      <c r="L24" s="28"/>
    </row>
    <row r="25" spans="2:12" s="1" customFormat="1" ht="18" customHeight="1">
      <c r="B25" s="28"/>
      <c r="E25" s="21" t="s">
        <v>30</v>
      </c>
      <c r="I25" s="23" t="s">
        <v>26</v>
      </c>
      <c r="J25" s="21" t="s">
        <v>1</v>
      </c>
      <c r="L25" s="28"/>
    </row>
    <row r="26" spans="2:12" s="1" customFormat="1" ht="6.9" customHeight="1">
      <c r="B26" s="28"/>
      <c r="L26" s="28"/>
    </row>
    <row r="27" spans="2:12" s="1" customFormat="1" ht="12" customHeight="1">
      <c r="B27" s="28"/>
      <c r="D27" s="23" t="s">
        <v>32</v>
      </c>
      <c r="I27" s="23" t="s">
        <v>24</v>
      </c>
      <c r="J27" s="21" t="s">
        <v>1</v>
      </c>
      <c r="L27" s="28"/>
    </row>
    <row r="28" spans="2:12" s="1" customFormat="1" ht="18" customHeight="1">
      <c r="B28" s="28"/>
      <c r="E28" s="21" t="s">
        <v>30</v>
      </c>
      <c r="I28" s="23" t="s">
        <v>26</v>
      </c>
      <c r="J28" s="21" t="s">
        <v>1</v>
      </c>
      <c r="L28" s="28"/>
    </row>
    <row r="29" spans="2:12" s="1" customFormat="1" ht="6.9" customHeight="1">
      <c r="B29" s="28"/>
      <c r="L29" s="28"/>
    </row>
    <row r="30" spans="2:12" s="1" customFormat="1" ht="12" customHeight="1">
      <c r="B30" s="28"/>
      <c r="D30" s="23" t="s">
        <v>33</v>
      </c>
      <c r="L30" s="28"/>
    </row>
    <row r="31" spans="2:12" s="7" customFormat="1" ht="16.5" customHeight="1">
      <c r="B31" s="93"/>
      <c r="E31" s="187" t="s">
        <v>1</v>
      </c>
      <c r="F31" s="187"/>
      <c r="G31" s="187"/>
      <c r="H31" s="187"/>
      <c r="L31" s="93"/>
    </row>
    <row r="32" spans="2:12" s="1" customFormat="1" ht="6.9" customHeight="1">
      <c r="B32" s="28"/>
      <c r="L32" s="28"/>
    </row>
    <row r="33" spans="2:12" s="1" customFormat="1" ht="6.9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35" customHeight="1">
      <c r="B34" s="28"/>
      <c r="D34" s="94" t="s">
        <v>35</v>
      </c>
      <c r="J34" s="65">
        <f>ROUND(J129, 2)</f>
        <v>0</v>
      </c>
      <c r="L34" s="28"/>
    </row>
    <row r="35" spans="2:12" s="1" customFormat="1" ht="6.9" customHeight="1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4" customHeight="1">
      <c r="B36" s="28"/>
      <c r="F36" s="31" t="s">
        <v>37</v>
      </c>
      <c r="I36" s="31" t="s">
        <v>36</v>
      </c>
      <c r="J36" s="31" t="s">
        <v>38</v>
      </c>
      <c r="L36" s="28"/>
    </row>
    <row r="37" spans="2:12" s="1" customFormat="1" ht="14.4" customHeight="1">
      <c r="B37" s="28"/>
      <c r="D37" s="54" t="s">
        <v>39</v>
      </c>
      <c r="E37" s="33" t="s">
        <v>40</v>
      </c>
      <c r="F37" s="95">
        <f>ROUND((SUM(BE129:BE166)),  2)</f>
        <v>0</v>
      </c>
      <c r="G37" s="96"/>
      <c r="H37" s="96"/>
      <c r="I37" s="97">
        <v>0.2</v>
      </c>
      <c r="J37" s="95">
        <f>ROUND(((SUM(BE129:BE166))*I37),  2)</f>
        <v>0</v>
      </c>
      <c r="L37" s="28"/>
    </row>
    <row r="38" spans="2:12" s="1" customFormat="1" ht="14.4" customHeight="1">
      <c r="B38" s="28"/>
      <c r="E38" s="33" t="s">
        <v>41</v>
      </c>
      <c r="F38" s="95">
        <f>ROUND((SUM(BF129:BF166)),  2)</f>
        <v>0</v>
      </c>
      <c r="G38" s="96"/>
      <c r="H38" s="96"/>
      <c r="I38" s="97">
        <v>0.2</v>
      </c>
      <c r="J38" s="95">
        <f>ROUND(((SUM(BF129:BF166))*I38),  2)</f>
        <v>0</v>
      </c>
      <c r="L38" s="28"/>
    </row>
    <row r="39" spans="2:12" s="1" customFormat="1" ht="14.4" hidden="1" customHeight="1">
      <c r="B39" s="28"/>
      <c r="E39" s="23" t="s">
        <v>42</v>
      </c>
      <c r="F39" s="84">
        <f>ROUND((SUM(BG129:BG166)),  2)</f>
        <v>0</v>
      </c>
      <c r="I39" s="98">
        <v>0.2</v>
      </c>
      <c r="J39" s="84">
        <f>0</f>
        <v>0</v>
      </c>
      <c r="L39" s="28"/>
    </row>
    <row r="40" spans="2:12" s="1" customFormat="1" ht="14.4" hidden="1" customHeight="1">
      <c r="B40" s="28"/>
      <c r="E40" s="23" t="s">
        <v>43</v>
      </c>
      <c r="F40" s="84">
        <f>ROUND((SUM(BH129:BH166)),  2)</f>
        <v>0</v>
      </c>
      <c r="I40" s="98">
        <v>0.2</v>
      </c>
      <c r="J40" s="84">
        <f>0</f>
        <v>0</v>
      </c>
      <c r="L40" s="28"/>
    </row>
    <row r="41" spans="2:12" s="1" customFormat="1" ht="14.4" hidden="1" customHeight="1">
      <c r="B41" s="28"/>
      <c r="E41" s="33" t="s">
        <v>44</v>
      </c>
      <c r="F41" s="95">
        <f>ROUND((SUM(BI129:BI166)),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6.9" customHeight="1">
      <c r="B42" s="28"/>
      <c r="L42" s="28"/>
    </row>
    <row r="43" spans="2:12" s="1" customFormat="1" ht="25.35" customHeight="1">
      <c r="B43" s="28"/>
      <c r="C43" s="99"/>
      <c r="D43" s="100" t="s">
        <v>45</v>
      </c>
      <c r="E43" s="56"/>
      <c r="F43" s="56"/>
      <c r="G43" s="101" t="s">
        <v>46</v>
      </c>
      <c r="H43" s="102" t="s">
        <v>47</v>
      </c>
      <c r="I43" s="56"/>
      <c r="J43" s="103">
        <f>SUM(J34:J41)</f>
        <v>0</v>
      </c>
      <c r="K43" s="104"/>
      <c r="L43" s="28"/>
    </row>
    <row r="44" spans="2:12" s="1" customFormat="1" ht="14.4" customHeight="1">
      <c r="B44" s="28"/>
      <c r="L44" s="28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ht="10.199999999999999">
      <c r="B51" s="16"/>
      <c r="L51" s="16"/>
    </row>
    <row r="52" spans="2:12" ht="10.199999999999999">
      <c r="B52" s="16"/>
      <c r="L52" s="16"/>
    </row>
    <row r="53" spans="2:12" ht="10.199999999999999">
      <c r="B53" s="16"/>
      <c r="L53" s="16"/>
    </row>
    <row r="54" spans="2:12" ht="10.199999999999999">
      <c r="B54" s="16"/>
      <c r="L54" s="16"/>
    </row>
    <row r="55" spans="2:12" ht="10.199999999999999">
      <c r="B55" s="16"/>
      <c r="L55" s="16"/>
    </row>
    <row r="56" spans="2:12" ht="10.199999999999999">
      <c r="B56" s="16"/>
      <c r="L56" s="16"/>
    </row>
    <row r="57" spans="2:12" ht="10.199999999999999">
      <c r="B57" s="16"/>
      <c r="L57" s="16"/>
    </row>
    <row r="58" spans="2:12" ht="10.199999999999999">
      <c r="B58" s="16"/>
      <c r="L58" s="16"/>
    </row>
    <row r="59" spans="2:12" ht="10.199999999999999">
      <c r="B59" s="16"/>
      <c r="L59" s="16"/>
    </row>
    <row r="60" spans="2:12" ht="10.199999999999999">
      <c r="B60" s="16"/>
      <c r="L60" s="16"/>
    </row>
    <row r="61" spans="2:12" s="1" customFormat="1" ht="13.2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ht="10.199999999999999">
      <c r="B62" s="16"/>
      <c r="L62" s="16"/>
    </row>
    <row r="63" spans="2:12" ht="10.199999999999999">
      <c r="B63" s="16"/>
      <c r="L63" s="16"/>
    </row>
    <row r="64" spans="2:12" ht="10.199999999999999">
      <c r="B64" s="16"/>
      <c r="L64" s="16"/>
    </row>
    <row r="65" spans="2:12" s="1" customFormat="1" ht="13.2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ht="10.199999999999999">
      <c r="B66" s="16"/>
      <c r="L66" s="16"/>
    </row>
    <row r="67" spans="2:12" ht="10.199999999999999">
      <c r="B67" s="16"/>
      <c r="L67" s="16"/>
    </row>
    <row r="68" spans="2:12" ht="10.199999999999999">
      <c r="B68" s="16"/>
      <c r="L68" s="16"/>
    </row>
    <row r="69" spans="2:12" ht="10.199999999999999">
      <c r="B69" s="16"/>
      <c r="L69" s="16"/>
    </row>
    <row r="70" spans="2:12" ht="10.199999999999999">
      <c r="B70" s="16"/>
      <c r="L70" s="16"/>
    </row>
    <row r="71" spans="2:12" ht="10.199999999999999">
      <c r="B71" s="16"/>
      <c r="L71" s="16"/>
    </row>
    <row r="72" spans="2:12" ht="10.199999999999999">
      <c r="B72" s="16"/>
      <c r="L72" s="16"/>
    </row>
    <row r="73" spans="2:12" ht="10.199999999999999">
      <c r="B73" s="16"/>
      <c r="L73" s="16"/>
    </row>
    <row r="74" spans="2:12" ht="10.199999999999999">
      <c r="B74" s="16"/>
      <c r="L74" s="16"/>
    </row>
    <row r="75" spans="2:12" ht="10.199999999999999">
      <c r="B75" s="16"/>
      <c r="L75" s="16"/>
    </row>
    <row r="76" spans="2:12" s="1" customFormat="1" ht="13.2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" customHeight="1">
      <c r="B82" s="28"/>
      <c r="C82" s="17" t="s">
        <v>293</v>
      </c>
      <c r="L82" s="28"/>
    </row>
    <row r="83" spans="2:12" s="1" customFormat="1" ht="6.9" customHeight="1">
      <c r="B83" s="28"/>
      <c r="L83" s="28"/>
    </row>
    <row r="84" spans="2:12" s="1" customFormat="1" ht="12" customHeight="1">
      <c r="B84" s="28"/>
      <c r="C84" s="23" t="s">
        <v>15</v>
      </c>
      <c r="L84" s="28"/>
    </row>
    <row r="85" spans="2:12" s="1" customFormat="1" ht="16.5" customHeight="1">
      <c r="B85" s="28"/>
      <c r="E85" s="226" t="str">
        <f>E7</f>
        <v>Archeoskanzen Bojná</v>
      </c>
      <c r="F85" s="227"/>
      <c r="G85" s="227"/>
      <c r="H85" s="227"/>
      <c r="L85" s="28"/>
    </row>
    <row r="86" spans="2:12" ht="12" customHeight="1">
      <c r="B86" s="16"/>
      <c r="C86" s="23" t="s">
        <v>287</v>
      </c>
      <c r="L86" s="16"/>
    </row>
    <row r="87" spans="2:12" ht="16.5" customHeight="1">
      <c r="B87" s="16"/>
      <c r="E87" s="226" t="s">
        <v>4177</v>
      </c>
      <c r="F87" s="183"/>
      <c r="G87" s="183"/>
      <c r="H87" s="183"/>
      <c r="L87" s="16"/>
    </row>
    <row r="88" spans="2:12" ht="12" customHeight="1">
      <c r="B88" s="16"/>
      <c r="C88" s="23" t="s">
        <v>289</v>
      </c>
      <c r="L88" s="16"/>
    </row>
    <row r="89" spans="2:12" s="1" customFormat="1" ht="16.5" customHeight="1">
      <c r="B89" s="28"/>
      <c r="E89" s="221" t="s">
        <v>5285</v>
      </c>
      <c r="F89" s="228"/>
      <c r="G89" s="228"/>
      <c r="H89" s="228"/>
      <c r="L89" s="28"/>
    </row>
    <row r="90" spans="2:12" s="1" customFormat="1" ht="12" customHeight="1">
      <c r="B90" s="28"/>
      <c r="C90" s="23" t="s">
        <v>291</v>
      </c>
      <c r="L90" s="28"/>
    </row>
    <row r="91" spans="2:12" s="1" customFormat="1" ht="16.5" customHeight="1">
      <c r="B91" s="28"/>
      <c r="E91" s="208" t="str">
        <f>E13</f>
        <v>SO-5.1.2_ELE - Elektroinštalácia</v>
      </c>
      <c r="F91" s="228"/>
      <c r="G91" s="228"/>
      <c r="H91" s="228"/>
      <c r="L91" s="28"/>
    </row>
    <row r="92" spans="2:12" s="1" customFormat="1" ht="6.9" customHeight="1">
      <c r="B92" s="28"/>
      <c r="L92" s="28"/>
    </row>
    <row r="93" spans="2:12" s="1" customFormat="1" ht="12" customHeight="1">
      <c r="B93" s="28"/>
      <c r="C93" s="23" t="s">
        <v>19</v>
      </c>
      <c r="F93" s="21" t="str">
        <f>F16</f>
        <v>okrajová časť obce Bojná</v>
      </c>
      <c r="I93" s="23" t="s">
        <v>21</v>
      </c>
      <c r="J93" s="51" t="str">
        <f>IF(J16="","",J16)</f>
        <v>19. 6. 2024</v>
      </c>
      <c r="L93" s="28"/>
    </row>
    <row r="94" spans="2:12" s="1" customFormat="1" ht="6.9" customHeight="1">
      <c r="B94" s="28"/>
      <c r="L94" s="28"/>
    </row>
    <row r="95" spans="2:12" s="1" customFormat="1" ht="40.049999999999997" customHeight="1">
      <c r="B95" s="28"/>
      <c r="C95" s="23" t="s">
        <v>23</v>
      </c>
      <c r="F95" s="21" t="str">
        <f>E19</f>
        <v>Obec Bojná, 201 Bojná, 956 01 Bojná</v>
      </c>
      <c r="I95" s="23" t="s">
        <v>29</v>
      </c>
      <c r="J95" s="26" t="str">
        <f>E25</f>
        <v>Projekt design s.r.o., Brezová 89/1B, Tovarníky</v>
      </c>
      <c r="L95" s="28"/>
    </row>
    <row r="96" spans="2:12" s="1" customFormat="1" ht="40.049999999999997" customHeight="1">
      <c r="B96" s="28"/>
      <c r="C96" s="23" t="s">
        <v>27</v>
      </c>
      <c r="F96" s="21" t="str">
        <f>IF(E22="","",E22)</f>
        <v>Vyplň údaj</v>
      </c>
      <c r="I96" s="23" t="s">
        <v>32</v>
      </c>
      <c r="J96" s="26" t="str">
        <f>E28</f>
        <v>Projekt design s.r.o., Brezová 89/1B, Tovarníky</v>
      </c>
      <c r="L96" s="28"/>
    </row>
    <row r="97" spans="2:47" s="1" customFormat="1" ht="10.35" customHeight="1">
      <c r="B97" s="28"/>
      <c r="L97" s="28"/>
    </row>
    <row r="98" spans="2:47" s="1" customFormat="1" ht="29.25" customHeight="1">
      <c r="B98" s="28"/>
      <c r="C98" s="107" t="s">
        <v>294</v>
      </c>
      <c r="D98" s="99"/>
      <c r="E98" s="99"/>
      <c r="F98" s="99"/>
      <c r="G98" s="99"/>
      <c r="H98" s="99"/>
      <c r="I98" s="99"/>
      <c r="J98" s="108" t="s">
        <v>295</v>
      </c>
      <c r="K98" s="99"/>
      <c r="L98" s="28"/>
    </row>
    <row r="99" spans="2:47" s="1" customFormat="1" ht="10.35" customHeight="1">
      <c r="B99" s="28"/>
      <c r="L99" s="28"/>
    </row>
    <row r="100" spans="2:47" s="1" customFormat="1" ht="22.8" customHeight="1">
      <c r="B100" s="28"/>
      <c r="C100" s="109" t="s">
        <v>296</v>
      </c>
      <c r="J100" s="65">
        <f>J129</f>
        <v>0</v>
      </c>
      <c r="L100" s="28"/>
      <c r="AU100" s="13" t="s">
        <v>297</v>
      </c>
    </row>
    <row r="101" spans="2:47" s="8" customFormat="1" ht="24.9" customHeight="1">
      <c r="B101" s="110"/>
      <c r="D101" s="111" t="s">
        <v>423</v>
      </c>
      <c r="E101" s="112"/>
      <c r="F101" s="112"/>
      <c r="G101" s="112"/>
      <c r="H101" s="112"/>
      <c r="I101" s="112"/>
      <c r="J101" s="113">
        <f>J130</f>
        <v>0</v>
      </c>
      <c r="L101" s="110"/>
    </row>
    <row r="102" spans="2:47" s="9" customFormat="1" ht="19.95" customHeight="1">
      <c r="B102" s="114"/>
      <c r="D102" s="115" t="s">
        <v>5625</v>
      </c>
      <c r="E102" s="116"/>
      <c r="F102" s="116"/>
      <c r="G102" s="116"/>
      <c r="H102" s="116"/>
      <c r="I102" s="116"/>
      <c r="J102" s="117">
        <f>J131</f>
        <v>0</v>
      </c>
      <c r="L102" s="114"/>
    </row>
    <row r="103" spans="2:47" s="9" customFormat="1" ht="19.95" customHeight="1">
      <c r="B103" s="114"/>
      <c r="D103" s="115" t="s">
        <v>5626</v>
      </c>
      <c r="E103" s="116"/>
      <c r="F103" s="116"/>
      <c r="G103" s="116"/>
      <c r="H103" s="116"/>
      <c r="I103" s="116"/>
      <c r="J103" s="117">
        <f>J134</f>
        <v>0</v>
      </c>
      <c r="L103" s="114"/>
    </row>
    <row r="104" spans="2:47" s="9" customFormat="1" ht="19.95" customHeight="1">
      <c r="B104" s="114"/>
      <c r="D104" s="115" t="s">
        <v>5627</v>
      </c>
      <c r="E104" s="116"/>
      <c r="F104" s="116"/>
      <c r="G104" s="116"/>
      <c r="H104" s="116"/>
      <c r="I104" s="116"/>
      <c r="J104" s="117">
        <f>J138</f>
        <v>0</v>
      </c>
      <c r="L104" s="114"/>
    </row>
    <row r="105" spans="2:47" s="9" customFormat="1" ht="19.95" customHeight="1">
      <c r="B105" s="114"/>
      <c r="D105" s="115" t="s">
        <v>3732</v>
      </c>
      <c r="E105" s="116"/>
      <c r="F105" s="116"/>
      <c r="G105" s="116"/>
      <c r="H105" s="116"/>
      <c r="I105" s="116"/>
      <c r="J105" s="117">
        <f>J147</f>
        <v>0</v>
      </c>
      <c r="L105" s="114"/>
    </row>
    <row r="106" spans="2:47" s="1" customFormat="1" ht="21.75" customHeight="1">
      <c r="B106" s="28"/>
      <c r="L106" s="28"/>
    </row>
    <row r="107" spans="2:47" s="1" customFormat="1" ht="6.9" customHeight="1"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28"/>
    </row>
    <row r="111" spans="2:47" s="1" customFormat="1" ht="6.9" customHeight="1">
      <c r="B111" s="45"/>
      <c r="C111" s="46"/>
      <c r="D111" s="46"/>
      <c r="E111" s="46"/>
      <c r="F111" s="46"/>
      <c r="G111" s="46"/>
      <c r="H111" s="46"/>
      <c r="I111" s="46"/>
      <c r="J111" s="46"/>
      <c r="K111" s="46"/>
      <c r="L111" s="28"/>
    </row>
    <row r="112" spans="2:47" s="1" customFormat="1" ht="24.9" customHeight="1">
      <c r="B112" s="28"/>
      <c r="C112" s="17" t="s">
        <v>303</v>
      </c>
      <c r="L112" s="28"/>
    </row>
    <row r="113" spans="2:20" s="1" customFormat="1" ht="6.9" customHeight="1">
      <c r="B113" s="28"/>
      <c r="L113" s="28"/>
    </row>
    <row r="114" spans="2:20" s="1" customFormat="1" ht="12" customHeight="1">
      <c r="B114" s="28"/>
      <c r="C114" s="23" t="s">
        <v>15</v>
      </c>
      <c r="L114" s="28"/>
    </row>
    <row r="115" spans="2:20" s="1" customFormat="1" ht="16.5" customHeight="1">
      <c r="B115" s="28"/>
      <c r="E115" s="226" t="str">
        <f>E7</f>
        <v>Archeoskanzen Bojná</v>
      </c>
      <c r="F115" s="227"/>
      <c r="G115" s="227"/>
      <c r="H115" s="227"/>
      <c r="L115" s="28"/>
    </row>
    <row r="116" spans="2:20" ht="12" customHeight="1">
      <c r="B116" s="16"/>
      <c r="C116" s="23" t="s">
        <v>287</v>
      </c>
      <c r="L116" s="16"/>
    </row>
    <row r="117" spans="2:20" ht="16.5" customHeight="1">
      <c r="B117" s="16"/>
      <c r="E117" s="226" t="s">
        <v>4177</v>
      </c>
      <c r="F117" s="183"/>
      <c r="G117" s="183"/>
      <c r="H117" s="183"/>
      <c r="L117" s="16"/>
    </row>
    <row r="118" spans="2:20" ht="12" customHeight="1">
      <c r="B118" s="16"/>
      <c r="C118" s="23" t="s">
        <v>289</v>
      </c>
      <c r="L118" s="16"/>
    </row>
    <row r="119" spans="2:20" s="1" customFormat="1" ht="16.5" customHeight="1">
      <c r="B119" s="28"/>
      <c r="E119" s="221" t="s">
        <v>5285</v>
      </c>
      <c r="F119" s="228"/>
      <c r="G119" s="228"/>
      <c r="H119" s="228"/>
      <c r="L119" s="28"/>
    </row>
    <row r="120" spans="2:20" s="1" customFormat="1" ht="12" customHeight="1">
      <c r="B120" s="28"/>
      <c r="C120" s="23" t="s">
        <v>291</v>
      </c>
      <c r="L120" s="28"/>
    </row>
    <row r="121" spans="2:20" s="1" customFormat="1" ht="16.5" customHeight="1">
      <c r="B121" s="28"/>
      <c r="E121" s="208" t="str">
        <f>E13</f>
        <v>SO-5.1.2_ELE - Elektroinštalácia</v>
      </c>
      <c r="F121" s="228"/>
      <c r="G121" s="228"/>
      <c r="H121" s="228"/>
      <c r="L121" s="28"/>
    </row>
    <row r="122" spans="2:20" s="1" customFormat="1" ht="6.9" customHeight="1">
      <c r="B122" s="28"/>
      <c r="L122" s="28"/>
    </row>
    <row r="123" spans="2:20" s="1" customFormat="1" ht="12" customHeight="1">
      <c r="B123" s="28"/>
      <c r="C123" s="23" t="s">
        <v>19</v>
      </c>
      <c r="F123" s="21" t="str">
        <f>F16</f>
        <v>okrajová časť obce Bojná</v>
      </c>
      <c r="I123" s="23" t="s">
        <v>21</v>
      </c>
      <c r="J123" s="51" t="str">
        <f>IF(J16="","",J16)</f>
        <v>19. 6. 2024</v>
      </c>
      <c r="L123" s="28"/>
    </row>
    <row r="124" spans="2:20" s="1" customFormat="1" ht="6.9" customHeight="1">
      <c r="B124" s="28"/>
      <c r="L124" s="28"/>
    </row>
    <row r="125" spans="2:20" s="1" customFormat="1" ht="40.049999999999997" customHeight="1">
      <c r="B125" s="28"/>
      <c r="C125" s="23" t="s">
        <v>23</v>
      </c>
      <c r="F125" s="21" t="str">
        <f>E19</f>
        <v>Obec Bojná, 201 Bojná, 956 01 Bojná</v>
      </c>
      <c r="I125" s="23" t="s">
        <v>29</v>
      </c>
      <c r="J125" s="26" t="str">
        <f>E25</f>
        <v>Projekt design s.r.o., Brezová 89/1B, Tovarníky</v>
      </c>
      <c r="L125" s="28"/>
    </row>
    <row r="126" spans="2:20" s="1" customFormat="1" ht="40.049999999999997" customHeight="1">
      <c r="B126" s="28"/>
      <c r="C126" s="23" t="s">
        <v>27</v>
      </c>
      <c r="F126" s="21" t="str">
        <f>IF(E22="","",E22)</f>
        <v>Vyplň údaj</v>
      </c>
      <c r="I126" s="23" t="s">
        <v>32</v>
      </c>
      <c r="J126" s="26" t="str">
        <f>E28</f>
        <v>Projekt design s.r.o., Brezová 89/1B, Tovarníky</v>
      </c>
      <c r="L126" s="28"/>
    </row>
    <row r="127" spans="2:20" s="1" customFormat="1" ht="10.35" customHeight="1">
      <c r="B127" s="28"/>
      <c r="L127" s="28"/>
    </row>
    <row r="128" spans="2:20" s="10" customFormat="1" ht="29.25" customHeight="1">
      <c r="B128" s="118"/>
      <c r="C128" s="119" t="s">
        <v>304</v>
      </c>
      <c r="D128" s="120" t="s">
        <v>60</v>
      </c>
      <c r="E128" s="120" t="s">
        <v>56</v>
      </c>
      <c r="F128" s="120" t="s">
        <v>7531</v>
      </c>
      <c r="G128" s="120" t="s">
        <v>305</v>
      </c>
      <c r="H128" s="120" t="s">
        <v>306</v>
      </c>
      <c r="I128" s="120" t="s">
        <v>307</v>
      </c>
      <c r="J128" s="121" t="s">
        <v>295</v>
      </c>
      <c r="K128" s="122" t="s">
        <v>308</v>
      </c>
      <c r="L128" s="118"/>
      <c r="M128" s="58" t="s">
        <v>1</v>
      </c>
      <c r="N128" s="59" t="s">
        <v>39</v>
      </c>
      <c r="O128" s="59" t="s">
        <v>309</v>
      </c>
      <c r="P128" s="59" t="s">
        <v>310</v>
      </c>
      <c r="Q128" s="59" t="s">
        <v>311</v>
      </c>
      <c r="R128" s="59" t="s">
        <v>312</v>
      </c>
      <c r="S128" s="59" t="s">
        <v>313</v>
      </c>
      <c r="T128" s="60" t="s">
        <v>314</v>
      </c>
    </row>
    <row r="129" spans="2:65" s="1" customFormat="1" ht="22.8" customHeight="1">
      <c r="B129" s="28"/>
      <c r="C129" s="63" t="s">
        <v>296</v>
      </c>
      <c r="J129" s="123">
        <f>BK129</f>
        <v>0</v>
      </c>
      <c r="L129" s="28"/>
      <c r="M129" s="61"/>
      <c r="N129" s="52"/>
      <c r="O129" s="52"/>
      <c r="P129" s="124">
        <f>P130</f>
        <v>0</v>
      </c>
      <c r="Q129" s="52"/>
      <c r="R129" s="124">
        <f>R130</f>
        <v>0</v>
      </c>
      <c r="S129" s="52"/>
      <c r="T129" s="125">
        <f>T130</f>
        <v>0</v>
      </c>
      <c r="AT129" s="13" t="s">
        <v>74</v>
      </c>
      <c r="AU129" s="13" t="s">
        <v>297</v>
      </c>
      <c r="BK129" s="126">
        <f>BK130</f>
        <v>0</v>
      </c>
    </row>
    <row r="130" spans="2:65" s="11" customFormat="1" ht="25.95" customHeight="1">
      <c r="B130" s="127"/>
      <c r="D130" s="128" t="s">
        <v>74</v>
      </c>
      <c r="E130" s="129" t="s">
        <v>353</v>
      </c>
      <c r="F130" s="129" t="s">
        <v>474</v>
      </c>
      <c r="I130" s="130"/>
      <c r="J130" s="131">
        <f>BK130</f>
        <v>0</v>
      </c>
      <c r="L130" s="127"/>
      <c r="M130" s="132"/>
      <c r="P130" s="133">
        <f>P131+P134+P138+P147</f>
        <v>0</v>
      </c>
      <c r="R130" s="133">
        <f>R131+R134+R138+R147</f>
        <v>0</v>
      </c>
      <c r="T130" s="134">
        <f>T131+T134+T138+T147</f>
        <v>0</v>
      </c>
      <c r="AR130" s="128" t="s">
        <v>92</v>
      </c>
      <c r="AT130" s="135" t="s">
        <v>74</v>
      </c>
      <c r="AU130" s="135" t="s">
        <v>75</v>
      </c>
      <c r="AY130" s="128" t="s">
        <v>317</v>
      </c>
      <c r="BK130" s="136">
        <f>BK131+BK134+BK138+BK147</f>
        <v>0</v>
      </c>
    </row>
    <row r="131" spans="2:65" s="11" customFormat="1" ht="22.8" customHeight="1">
      <c r="B131" s="127"/>
      <c r="D131" s="128" t="s">
        <v>74</v>
      </c>
      <c r="E131" s="137" t="s">
        <v>546</v>
      </c>
      <c r="F131" s="137" t="s">
        <v>4822</v>
      </c>
      <c r="I131" s="130"/>
      <c r="J131" s="138">
        <f>BK131</f>
        <v>0</v>
      </c>
      <c r="L131" s="127"/>
      <c r="M131" s="132"/>
      <c r="P131" s="133">
        <f>SUM(P132:P133)</f>
        <v>0</v>
      </c>
      <c r="R131" s="133">
        <f>SUM(R132:R133)</f>
        <v>0</v>
      </c>
      <c r="T131" s="134">
        <f>SUM(T132:T133)</f>
        <v>0</v>
      </c>
      <c r="AR131" s="128" t="s">
        <v>82</v>
      </c>
      <c r="AT131" s="135" t="s">
        <v>74</v>
      </c>
      <c r="AU131" s="135" t="s">
        <v>82</v>
      </c>
      <c r="AY131" s="128" t="s">
        <v>317</v>
      </c>
      <c r="BK131" s="136">
        <f>SUM(BK132:BK133)</f>
        <v>0</v>
      </c>
    </row>
    <row r="132" spans="2:65" s="1" customFormat="1" ht="37.799999999999997" customHeight="1">
      <c r="B132" s="139"/>
      <c r="C132" s="140" t="s">
        <v>82</v>
      </c>
      <c r="D132" s="140" t="s">
        <v>319</v>
      </c>
      <c r="E132" s="141" t="s">
        <v>4823</v>
      </c>
      <c r="F132" s="142" t="s">
        <v>4824</v>
      </c>
      <c r="G132" s="143" t="s">
        <v>433</v>
      </c>
      <c r="H132" s="144">
        <v>1</v>
      </c>
      <c r="I132" s="145"/>
      <c r="J132" s="146">
        <f>ROUND(I132*H132,2)</f>
        <v>0</v>
      </c>
      <c r="K132" s="147"/>
      <c r="L132" s="28"/>
      <c r="M132" s="148" t="s">
        <v>1</v>
      </c>
      <c r="N132" s="149" t="s">
        <v>41</v>
      </c>
      <c r="P132" s="150">
        <f>O132*H132</f>
        <v>0</v>
      </c>
      <c r="Q132" s="150">
        <v>0</v>
      </c>
      <c r="R132" s="150">
        <f>Q132*H132</f>
        <v>0</v>
      </c>
      <c r="S132" s="150">
        <v>0</v>
      </c>
      <c r="T132" s="151">
        <f>S132*H132</f>
        <v>0</v>
      </c>
      <c r="AR132" s="152" t="s">
        <v>259</v>
      </c>
      <c r="AT132" s="152" t="s">
        <v>319</v>
      </c>
      <c r="AU132" s="152" t="s">
        <v>87</v>
      </c>
      <c r="AY132" s="13" t="s">
        <v>317</v>
      </c>
      <c r="BE132" s="153">
        <f>IF(N132="základná",J132,0)</f>
        <v>0</v>
      </c>
      <c r="BF132" s="153">
        <f>IF(N132="znížená",J132,0)</f>
        <v>0</v>
      </c>
      <c r="BG132" s="153">
        <f>IF(N132="zákl. prenesená",J132,0)</f>
        <v>0</v>
      </c>
      <c r="BH132" s="153">
        <f>IF(N132="zníž. prenesená",J132,0)</f>
        <v>0</v>
      </c>
      <c r="BI132" s="153">
        <f>IF(N132="nulová",J132,0)</f>
        <v>0</v>
      </c>
      <c r="BJ132" s="13" t="s">
        <v>87</v>
      </c>
      <c r="BK132" s="153">
        <f>ROUND(I132*H132,2)</f>
        <v>0</v>
      </c>
      <c r="BL132" s="13" t="s">
        <v>259</v>
      </c>
      <c r="BM132" s="152" t="s">
        <v>5628</v>
      </c>
    </row>
    <row r="133" spans="2:65" s="1" customFormat="1" ht="16.5" customHeight="1">
      <c r="B133" s="139"/>
      <c r="C133" s="140" t="s">
        <v>87</v>
      </c>
      <c r="D133" s="140" t="s">
        <v>319</v>
      </c>
      <c r="E133" s="141" t="s">
        <v>4859</v>
      </c>
      <c r="F133" s="142" t="s">
        <v>4860</v>
      </c>
      <c r="G133" s="143" t="s">
        <v>452</v>
      </c>
      <c r="H133" s="144">
        <v>70</v>
      </c>
      <c r="I133" s="145"/>
      <c r="J133" s="146">
        <f>ROUND(I133*H133,2)</f>
        <v>0</v>
      </c>
      <c r="K133" s="147"/>
      <c r="L133" s="28"/>
      <c r="M133" s="148" t="s">
        <v>1</v>
      </c>
      <c r="N133" s="149" t="s">
        <v>41</v>
      </c>
      <c r="P133" s="150">
        <f>O133*H133</f>
        <v>0</v>
      </c>
      <c r="Q133" s="150">
        <v>0</v>
      </c>
      <c r="R133" s="150">
        <f>Q133*H133</f>
        <v>0</v>
      </c>
      <c r="S133" s="150">
        <v>0</v>
      </c>
      <c r="T133" s="151">
        <f>S133*H133</f>
        <v>0</v>
      </c>
      <c r="AR133" s="152" t="s">
        <v>259</v>
      </c>
      <c r="AT133" s="152" t="s">
        <v>319</v>
      </c>
      <c r="AU133" s="152" t="s">
        <v>87</v>
      </c>
      <c r="AY133" s="13" t="s">
        <v>317</v>
      </c>
      <c r="BE133" s="153">
        <f>IF(N133="základná",J133,0)</f>
        <v>0</v>
      </c>
      <c r="BF133" s="153">
        <f>IF(N133="znížená",J133,0)</f>
        <v>0</v>
      </c>
      <c r="BG133" s="153">
        <f>IF(N133="zákl. prenesená",J133,0)</f>
        <v>0</v>
      </c>
      <c r="BH133" s="153">
        <f>IF(N133="zníž. prenesená",J133,0)</f>
        <v>0</v>
      </c>
      <c r="BI133" s="153">
        <f>IF(N133="nulová",J133,0)</f>
        <v>0</v>
      </c>
      <c r="BJ133" s="13" t="s">
        <v>87</v>
      </c>
      <c r="BK133" s="153">
        <f>ROUND(I133*H133,2)</f>
        <v>0</v>
      </c>
      <c r="BL133" s="13" t="s">
        <v>259</v>
      </c>
      <c r="BM133" s="152" t="s">
        <v>5629</v>
      </c>
    </row>
    <row r="134" spans="2:65" s="11" customFormat="1" ht="22.8" customHeight="1">
      <c r="B134" s="127"/>
      <c r="D134" s="128" t="s">
        <v>74</v>
      </c>
      <c r="E134" s="137" t="s">
        <v>601</v>
      </c>
      <c r="F134" s="137" t="s">
        <v>3582</v>
      </c>
      <c r="I134" s="130"/>
      <c r="J134" s="138">
        <f>BK134</f>
        <v>0</v>
      </c>
      <c r="L134" s="127"/>
      <c r="M134" s="132"/>
      <c r="P134" s="133">
        <f>SUM(P135:P137)</f>
        <v>0</v>
      </c>
      <c r="R134" s="133">
        <f>SUM(R135:R137)</f>
        <v>0</v>
      </c>
      <c r="T134" s="134">
        <f>SUM(T135:T137)</f>
        <v>0</v>
      </c>
      <c r="AR134" s="128" t="s">
        <v>82</v>
      </c>
      <c r="AT134" s="135" t="s">
        <v>74</v>
      </c>
      <c r="AU134" s="135" t="s">
        <v>82</v>
      </c>
      <c r="AY134" s="128" t="s">
        <v>317</v>
      </c>
      <c r="BK134" s="136">
        <f>SUM(BK135:BK137)</f>
        <v>0</v>
      </c>
    </row>
    <row r="135" spans="2:65" s="1" customFormat="1" ht="16.5" customHeight="1">
      <c r="B135" s="139"/>
      <c r="C135" s="140" t="s">
        <v>92</v>
      </c>
      <c r="D135" s="140" t="s">
        <v>319</v>
      </c>
      <c r="E135" s="141" t="s">
        <v>4863</v>
      </c>
      <c r="F135" s="142" t="s">
        <v>5630</v>
      </c>
      <c r="G135" s="143" t="s">
        <v>433</v>
      </c>
      <c r="H135" s="144">
        <v>12</v>
      </c>
      <c r="I135" s="145"/>
      <c r="J135" s="146">
        <f>ROUND(I135*H135,2)</f>
        <v>0</v>
      </c>
      <c r="K135" s="147"/>
      <c r="L135" s="28"/>
      <c r="M135" s="148" t="s">
        <v>1</v>
      </c>
      <c r="N135" s="149" t="s">
        <v>41</v>
      </c>
      <c r="P135" s="150">
        <f>O135*H135</f>
        <v>0</v>
      </c>
      <c r="Q135" s="150">
        <v>0</v>
      </c>
      <c r="R135" s="150">
        <f>Q135*H135</f>
        <v>0</v>
      </c>
      <c r="S135" s="150">
        <v>0</v>
      </c>
      <c r="T135" s="151">
        <f>S135*H135</f>
        <v>0</v>
      </c>
      <c r="AR135" s="152" t="s">
        <v>259</v>
      </c>
      <c r="AT135" s="152" t="s">
        <v>319</v>
      </c>
      <c r="AU135" s="152" t="s">
        <v>87</v>
      </c>
      <c r="AY135" s="13" t="s">
        <v>317</v>
      </c>
      <c r="BE135" s="153">
        <f>IF(N135="základná",J135,0)</f>
        <v>0</v>
      </c>
      <c r="BF135" s="153">
        <f>IF(N135="znížená",J135,0)</f>
        <v>0</v>
      </c>
      <c r="BG135" s="153">
        <f>IF(N135="zákl. prenesená",J135,0)</f>
        <v>0</v>
      </c>
      <c r="BH135" s="153">
        <f>IF(N135="zníž. prenesená",J135,0)</f>
        <v>0</v>
      </c>
      <c r="BI135" s="153">
        <f>IF(N135="nulová",J135,0)</f>
        <v>0</v>
      </c>
      <c r="BJ135" s="13" t="s">
        <v>87</v>
      </c>
      <c r="BK135" s="153">
        <f>ROUND(I135*H135,2)</f>
        <v>0</v>
      </c>
      <c r="BL135" s="13" t="s">
        <v>259</v>
      </c>
      <c r="BM135" s="152" t="s">
        <v>5631</v>
      </c>
    </row>
    <row r="136" spans="2:65" s="1" customFormat="1" ht="16.5" customHeight="1">
      <c r="B136" s="139"/>
      <c r="C136" s="140" t="s">
        <v>259</v>
      </c>
      <c r="D136" s="140" t="s">
        <v>319</v>
      </c>
      <c r="E136" s="141" t="s">
        <v>4869</v>
      </c>
      <c r="F136" s="142" t="s">
        <v>5632</v>
      </c>
      <c r="G136" s="143" t="s">
        <v>433</v>
      </c>
      <c r="H136" s="144">
        <v>18</v>
      </c>
      <c r="I136" s="145"/>
      <c r="J136" s="146">
        <f>ROUND(I136*H136,2)</f>
        <v>0</v>
      </c>
      <c r="K136" s="147"/>
      <c r="L136" s="28"/>
      <c r="M136" s="148" t="s">
        <v>1</v>
      </c>
      <c r="N136" s="149" t="s">
        <v>41</v>
      </c>
      <c r="P136" s="150">
        <f>O136*H136</f>
        <v>0</v>
      </c>
      <c r="Q136" s="150">
        <v>0</v>
      </c>
      <c r="R136" s="150">
        <f>Q136*H136</f>
        <v>0</v>
      </c>
      <c r="S136" s="150">
        <v>0</v>
      </c>
      <c r="T136" s="151">
        <f>S136*H136</f>
        <v>0</v>
      </c>
      <c r="AR136" s="152" t="s">
        <v>259</v>
      </c>
      <c r="AT136" s="152" t="s">
        <v>319</v>
      </c>
      <c r="AU136" s="152" t="s">
        <v>87</v>
      </c>
      <c r="AY136" s="13" t="s">
        <v>317</v>
      </c>
      <c r="BE136" s="153">
        <f>IF(N136="základná",J136,0)</f>
        <v>0</v>
      </c>
      <c r="BF136" s="153">
        <f>IF(N136="znížená",J136,0)</f>
        <v>0</v>
      </c>
      <c r="BG136" s="153">
        <f>IF(N136="zákl. prenesená",J136,0)</f>
        <v>0</v>
      </c>
      <c r="BH136" s="153">
        <f>IF(N136="zníž. prenesená",J136,0)</f>
        <v>0</v>
      </c>
      <c r="BI136" s="153">
        <f>IF(N136="nulová",J136,0)</f>
        <v>0</v>
      </c>
      <c r="BJ136" s="13" t="s">
        <v>87</v>
      </c>
      <c r="BK136" s="153">
        <f>ROUND(I136*H136,2)</f>
        <v>0</v>
      </c>
      <c r="BL136" s="13" t="s">
        <v>259</v>
      </c>
      <c r="BM136" s="152" t="s">
        <v>5633</v>
      </c>
    </row>
    <row r="137" spans="2:65" s="1" customFormat="1" ht="16.5" customHeight="1">
      <c r="B137" s="139"/>
      <c r="C137" s="140" t="s">
        <v>262</v>
      </c>
      <c r="D137" s="140" t="s">
        <v>319</v>
      </c>
      <c r="E137" s="141" t="s">
        <v>4872</v>
      </c>
      <c r="F137" s="142" t="s">
        <v>3590</v>
      </c>
      <c r="G137" s="143" t="s">
        <v>433</v>
      </c>
      <c r="H137" s="144">
        <v>7</v>
      </c>
      <c r="I137" s="145"/>
      <c r="J137" s="146">
        <f>ROUND(I137*H137,2)</f>
        <v>0</v>
      </c>
      <c r="K137" s="147"/>
      <c r="L137" s="28"/>
      <c r="M137" s="148" t="s">
        <v>1</v>
      </c>
      <c r="N137" s="149" t="s">
        <v>41</v>
      </c>
      <c r="P137" s="150">
        <f>O137*H137</f>
        <v>0</v>
      </c>
      <c r="Q137" s="150">
        <v>0</v>
      </c>
      <c r="R137" s="150">
        <f>Q137*H137</f>
        <v>0</v>
      </c>
      <c r="S137" s="150">
        <v>0</v>
      </c>
      <c r="T137" s="151">
        <f>S137*H137</f>
        <v>0</v>
      </c>
      <c r="AR137" s="152" t="s">
        <v>259</v>
      </c>
      <c r="AT137" s="152" t="s">
        <v>319</v>
      </c>
      <c r="AU137" s="152" t="s">
        <v>87</v>
      </c>
      <c r="AY137" s="13" t="s">
        <v>317</v>
      </c>
      <c r="BE137" s="153">
        <f>IF(N137="základná",J137,0)</f>
        <v>0</v>
      </c>
      <c r="BF137" s="153">
        <f>IF(N137="znížená",J137,0)</f>
        <v>0</v>
      </c>
      <c r="BG137" s="153">
        <f>IF(N137="zákl. prenesená",J137,0)</f>
        <v>0</v>
      </c>
      <c r="BH137" s="153">
        <f>IF(N137="zníž. prenesená",J137,0)</f>
        <v>0</v>
      </c>
      <c r="BI137" s="153">
        <f>IF(N137="nulová",J137,0)</f>
        <v>0</v>
      </c>
      <c r="BJ137" s="13" t="s">
        <v>87</v>
      </c>
      <c r="BK137" s="153">
        <f>ROUND(I137*H137,2)</f>
        <v>0</v>
      </c>
      <c r="BL137" s="13" t="s">
        <v>259</v>
      </c>
      <c r="BM137" s="152" t="s">
        <v>5634</v>
      </c>
    </row>
    <row r="138" spans="2:65" s="11" customFormat="1" ht="22.8" customHeight="1">
      <c r="B138" s="127"/>
      <c r="D138" s="128" t="s">
        <v>74</v>
      </c>
      <c r="E138" s="137" t="s">
        <v>1271</v>
      </c>
      <c r="F138" s="137" t="s">
        <v>3592</v>
      </c>
      <c r="I138" s="130"/>
      <c r="J138" s="138">
        <f>BK138</f>
        <v>0</v>
      </c>
      <c r="L138" s="127"/>
      <c r="M138" s="132"/>
      <c r="P138" s="133">
        <f>SUM(P139:P146)</f>
        <v>0</v>
      </c>
      <c r="R138" s="133">
        <f>SUM(R139:R146)</f>
        <v>0</v>
      </c>
      <c r="T138" s="134">
        <f>SUM(T139:T146)</f>
        <v>0</v>
      </c>
      <c r="AR138" s="128" t="s">
        <v>82</v>
      </c>
      <c r="AT138" s="135" t="s">
        <v>74</v>
      </c>
      <c r="AU138" s="135" t="s">
        <v>82</v>
      </c>
      <c r="AY138" s="128" t="s">
        <v>317</v>
      </c>
      <c r="BK138" s="136">
        <f>SUM(BK139:BK146)</f>
        <v>0</v>
      </c>
    </row>
    <row r="139" spans="2:65" s="1" customFormat="1" ht="16.5" customHeight="1">
      <c r="B139" s="139"/>
      <c r="C139" s="140" t="s">
        <v>265</v>
      </c>
      <c r="D139" s="140" t="s">
        <v>319</v>
      </c>
      <c r="E139" s="141" t="s">
        <v>4875</v>
      </c>
      <c r="F139" s="142" t="s">
        <v>3594</v>
      </c>
      <c r="G139" s="143" t="s">
        <v>599</v>
      </c>
      <c r="H139" s="144">
        <v>16</v>
      </c>
      <c r="I139" s="145"/>
      <c r="J139" s="146">
        <f t="shared" ref="J139:J146" si="0">ROUND(I139*H139,2)</f>
        <v>0</v>
      </c>
      <c r="K139" s="147"/>
      <c r="L139" s="28"/>
      <c r="M139" s="148" t="s">
        <v>1</v>
      </c>
      <c r="N139" s="149" t="s">
        <v>41</v>
      </c>
      <c r="P139" s="150">
        <f t="shared" ref="P139:P146" si="1">O139*H139</f>
        <v>0</v>
      </c>
      <c r="Q139" s="150">
        <v>0</v>
      </c>
      <c r="R139" s="150">
        <f t="shared" ref="R139:R146" si="2">Q139*H139</f>
        <v>0</v>
      </c>
      <c r="S139" s="150">
        <v>0</v>
      </c>
      <c r="T139" s="151">
        <f t="shared" ref="T139:T146" si="3">S139*H139</f>
        <v>0</v>
      </c>
      <c r="AR139" s="152" t="s">
        <v>259</v>
      </c>
      <c r="AT139" s="152" t="s">
        <v>319</v>
      </c>
      <c r="AU139" s="152" t="s">
        <v>87</v>
      </c>
      <c r="AY139" s="13" t="s">
        <v>317</v>
      </c>
      <c r="BE139" s="153">
        <f t="shared" ref="BE139:BE146" si="4">IF(N139="základná",J139,0)</f>
        <v>0</v>
      </c>
      <c r="BF139" s="153">
        <f t="shared" ref="BF139:BF146" si="5">IF(N139="znížená",J139,0)</f>
        <v>0</v>
      </c>
      <c r="BG139" s="153">
        <f t="shared" ref="BG139:BG146" si="6">IF(N139="zákl. prenesená",J139,0)</f>
        <v>0</v>
      </c>
      <c r="BH139" s="153">
        <f t="shared" ref="BH139:BH146" si="7">IF(N139="zníž. prenesená",J139,0)</f>
        <v>0</v>
      </c>
      <c r="BI139" s="153">
        <f t="shared" ref="BI139:BI146" si="8">IF(N139="nulová",J139,0)</f>
        <v>0</v>
      </c>
      <c r="BJ139" s="13" t="s">
        <v>87</v>
      </c>
      <c r="BK139" s="153">
        <f t="shared" ref="BK139:BK146" si="9">ROUND(I139*H139,2)</f>
        <v>0</v>
      </c>
      <c r="BL139" s="13" t="s">
        <v>259</v>
      </c>
      <c r="BM139" s="152" t="s">
        <v>5635</v>
      </c>
    </row>
    <row r="140" spans="2:65" s="1" customFormat="1" ht="16.5" customHeight="1">
      <c r="B140" s="139"/>
      <c r="C140" s="140" t="s">
        <v>268</v>
      </c>
      <c r="D140" s="140" t="s">
        <v>319</v>
      </c>
      <c r="E140" s="141" t="s">
        <v>4877</v>
      </c>
      <c r="F140" s="142" t="s">
        <v>3597</v>
      </c>
      <c r="G140" s="143" t="s">
        <v>599</v>
      </c>
      <c r="H140" s="144">
        <v>16</v>
      </c>
      <c r="I140" s="145"/>
      <c r="J140" s="146">
        <f t="shared" si="0"/>
        <v>0</v>
      </c>
      <c r="K140" s="147"/>
      <c r="L140" s="28"/>
      <c r="M140" s="148" t="s">
        <v>1</v>
      </c>
      <c r="N140" s="149" t="s">
        <v>41</v>
      </c>
      <c r="P140" s="150">
        <f t="shared" si="1"/>
        <v>0</v>
      </c>
      <c r="Q140" s="150">
        <v>0</v>
      </c>
      <c r="R140" s="150">
        <f t="shared" si="2"/>
        <v>0</v>
      </c>
      <c r="S140" s="150">
        <v>0</v>
      </c>
      <c r="T140" s="151">
        <f t="shared" si="3"/>
        <v>0</v>
      </c>
      <c r="AR140" s="152" t="s">
        <v>259</v>
      </c>
      <c r="AT140" s="152" t="s">
        <v>319</v>
      </c>
      <c r="AU140" s="152" t="s">
        <v>87</v>
      </c>
      <c r="AY140" s="13" t="s">
        <v>317</v>
      </c>
      <c r="BE140" s="153">
        <f t="shared" si="4"/>
        <v>0</v>
      </c>
      <c r="BF140" s="153">
        <f t="shared" si="5"/>
        <v>0</v>
      </c>
      <c r="BG140" s="153">
        <f t="shared" si="6"/>
        <v>0</v>
      </c>
      <c r="BH140" s="153">
        <f t="shared" si="7"/>
        <v>0</v>
      </c>
      <c r="BI140" s="153">
        <f t="shared" si="8"/>
        <v>0</v>
      </c>
      <c r="BJ140" s="13" t="s">
        <v>87</v>
      </c>
      <c r="BK140" s="153">
        <f t="shared" si="9"/>
        <v>0</v>
      </c>
      <c r="BL140" s="13" t="s">
        <v>259</v>
      </c>
      <c r="BM140" s="152" t="s">
        <v>5636</v>
      </c>
    </row>
    <row r="141" spans="2:65" s="1" customFormat="1" ht="16.5" customHeight="1">
      <c r="B141" s="139"/>
      <c r="C141" s="140" t="s">
        <v>271</v>
      </c>
      <c r="D141" s="140" t="s">
        <v>319</v>
      </c>
      <c r="E141" s="141" t="s">
        <v>4879</v>
      </c>
      <c r="F141" s="142" t="s">
        <v>3600</v>
      </c>
      <c r="G141" s="143" t="s">
        <v>440</v>
      </c>
      <c r="H141" s="144">
        <v>1</v>
      </c>
      <c r="I141" s="145"/>
      <c r="J141" s="146">
        <f t="shared" si="0"/>
        <v>0</v>
      </c>
      <c r="K141" s="147"/>
      <c r="L141" s="28"/>
      <c r="M141" s="148" t="s">
        <v>1</v>
      </c>
      <c r="N141" s="149" t="s">
        <v>41</v>
      </c>
      <c r="P141" s="150">
        <f t="shared" si="1"/>
        <v>0</v>
      </c>
      <c r="Q141" s="150">
        <v>0</v>
      </c>
      <c r="R141" s="150">
        <f t="shared" si="2"/>
        <v>0</v>
      </c>
      <c r="S141" s="150">
        <v>0</v>
      </c>
      <c r="T141" s="151">
        <f t="shared" si="3"/>
        <v>0</v>
      </c>
      <c r="AR141" s="152" t="s">
        <v>259</v>
      </c>
      <c r="AT141" s="152" t="s">
        <v>319</v>
      </c>
      <c r="AU141" s="152" t="s">
        <v>87</v>
      </c>
      <c r="AY141" s="13" t="s">
        <v>317</v>
      </c>
      <c r="BE141" s="153">
        <f t="shared" si="4"/>
        <v>0</v>
      </c>
      <c r="BF141" s="153">
        <f t="shared" si="5"/>
        <v>0</v>
      </c>
      <c r="BG141" s="153">
        <f t="shared" si="6"/>
        <v>0</v>
      </c>
      <c r="BH141" s="153">
        <f t="shared" si="7"/>
        <v>0</v>
      </c>
      <c r="BI141" s="153">
        <f t="shared" si="8"/>
        <v>0</v>
      </c>
      <c r="BJ141" s="13" t="s">
        <v>87</v>
      </c>
      <c r="BK141" s="153">
        <f t="shared" si="9"/>
        <v>0</v>
      </c>
      <c r="BL141" s="13" t="s">
        <v>259</v>
      </c>
      <c r="BM141" s="152" t="s">
        <v>5637</v>
      </c>
    </row>
    <row r="142" spans="2:65" s="1" customFormat="1" ht="21.75" customHeight="1">
      <c r="B142" s="139"/>
      <c r="C142" s="140" t="s">
        <v>274</v>
      </c>
      <c r="D142" s="140" t="s">
        <v>319</v>
      </c>
      <c r="E142" s="141" t="s">
        <v>4884</v>
      </c>
      <c r="F142" s="142" t="s">
        <v>3606</v>
      </c>
      <c r="G142" s="143" t="s">
        <v>599</v>
      </c>
      <c r="H142" s="144">
        <v>80</v>
      </c>
      <c r="I142" s="145"/>
      <c r="J142" s="146">
        <f t="shared" si="0"/>
        <v>0</v>
      </c>
      <c r="K142" s="147"/>
      <c r="L142" s="28"/>
      <c r="M142" s="148" t="s">
        <v>1</v>
      </c>
      <c r="N142" s="149" t="s">
        <v>41</v>
      </c>
      <c r="P142" s="150">
        <f t="shared" si="1"/>
        <v>0</v>
      </c>
      <c r="Q142" s="150">
        <v>0</v>
      </c>
      <c r="R142" s="150">
        <f t="shared" si="2"/>
        <v>0</v>
      </c>
      <c r="S142" s="150">
        <v>0</v>
      </c>
      <c r="T142" s="151">
        <f t="shared" si="3"/>
        <v>0</v>
      </c>
      <c r="AR142" s="152" t="s">
        <v>259</v>
      </c>
      <c r="AT142" s="152" t="s">
        <v>319</v>
      </c>
      <c r="AU142" s="152" t="s">
        <v>87</v>
      </c>
      <c r="AY142" s="13" t="s">
        <v>317</v>
      </c>
      <c r="BE142" s="153">
        <f t="shared" si="4"/>
        <v>0</v>
      </c>
      <c r="BF142" s="153">
        <f t="shared" si="5"/>
        <v>0</v>
      </c>
      <c r="BG142" s="153">
        <f t="shared" si="6"/>
        <v>0</v>
      </c>
      <c r="BH142" s="153">
        <f t="shared" si="7"/>
        <v>0</v>
      </c>
      <c r="BI142" s="153">
        <f t="shared" si="8"/>
        <v>0</v>
      </c>
      <c r="BJ142" s="13" t="s">
        <v>87</v>
      </c>
      <c r="BK142" s="153">
        <f t="shared" si="9"/>
        <v>0</v>
      </c>
      <c r="BL142" s="13" t="s">
        <v>259</v>
      </c>
      <c r="BM142" s="152" t="s">
        <v>5638</v>
      </c>
    </row>
    <row r="143" spans="2:65" s="1" customFormat="1" ht="16.5" customHeight="1">
      <c r="B143" s="139"/>
      <c r="C143" s="140" t="s">
        <v>277</v>
      </c>
      <c r="D143" s="140" t="s">
        <v>319</v>
      </c>
      <c r="E143" s="141" t="s">
        <v>4886</v>
      </c>
      <c r="F143" s="142" t="s">
        <v>3609</v>
      </c>
      <c r="G143" s="143" t="s">
        <v>440</v>
      </c>
      <c r="H143" s="144">
        <v>1</v>
      </c>
      <c r="I143" s="145"/>
      <c r="J143" s="146">
        <f t="shared" si="0"/>
        <v>0</v>
      </c>
      <c r="K143" s="147"/>
      <c r="L143" s="28"/>
      <c r="M143" s="148" t="s">
        <v>1</v>
      </c>
      <c r="N143" s="149" t="s">
        <v>41</v>
      </c>
      <c r="P143" s="150">
        <f t="shared" si="1"/>
        <v>0</v>
      </c>
      <c r="Q143" s="150">
        <v>0</v>
      </c>
      <c r="R143" s="150">
        <f t="shared" si="2"/>
        <v>0</v>
      </c>
      <c r="S143" s="150">
        <v>0</v>
      </c>
      <c r="T143" s="151">
        <f t="shared" si="3"/>
        <v>0</v>
      </c>
      <c r="AR143" s="152" t="s">
        <v>259</v>
      </c>
      <c r="AT143" s="152" t="s">
        <v>319</v>
      </c>
      <c r="AU143" s="152" t="s">
        <v>87</v>
      </c>
      <c r="AY143" s="13" t="s">
        <v>317</v>
      </c>
      <c r="BE143" s="153">
        <f t="shared" si="4"/>
        <v>0</v>
      </c>
      <c r="BF143" s="153">
        <f t="shared" si="5"/>
        <v>0</v>
      </c>
      <c r="BG143" s="153">
        <f t="shared" si="6"/>
        <v>0</v>
      </c>
      <c r="BH143" s="153">
        <f t="shared" si="7"/>
        <v>0</v>
      </c>
      <c r="BI143" s="153">
        <f t="shared" si="8"/>
        <v>0</v>
      </c>
      <c r="BJ143" s="13" t="s">
        <v>87</v>
      </c>
      <c r="BK143" s="153">
        <f t="shared" si="9"/>
        <v>0</v>
      </c>
      <c r="BL143" s="13" t="s">
        <v>259</v>
      </c>
      <c r="BM143" s="152" t="s">
        <v>5639</v>
      </c>
    </row>
    <row r="144" spans="2:65" s="1" customFormat="1" ht="37.799999999999997" customHeight="1">
      <c r="B144" s="139"/>
      <c r="C144" s="140" t="s">
        <v>280</v>
      </c>
      <c r="D144" s="140" t="s">
        <v>319</v>
      </c>
      <c r="E144" s="141" t="s">
        <v>4890</v>
      </c>
      <c r="F144" s="142" t="s">
        <v>3615</v>
      </c>
      <c r="G144" s="143" t="s">
        <v>440</v>
      </c>
      <c r="H144" s="144">
        <v>1</v>
      </c>
      <c r="I144" s="145"/>
      <c r="J144" s="146">
        <f t="shared" si="0"/>
        <v>0</v>
      </c>
      <c r="K144" s="147"/>
      <c r="L144" s="28"/>
      <c r="M144" s="148" t="s">
        <v>1</v>
      </c>
      <c r="N144" s="149" t="s">
        <v>41</v>
      </c>
      <c r="P144" s="150">
        <f t="shared" si="1"/>
        <v>0</v>
      </c>
      <c r="Q144" s="150">
        <v>0</v>
      </c>
      <c r="R144" s="150">
        <f t="shared" si="2"/>
        <v>0</v>
      </c>
      <c r="S144" s="150">
        <v>0</v>
      </c>
      <c r="T144" s="151">
        <f t="shared" si="3"/>
        <v>0</v>
      </c>
      <c r="AR144" s="152" t="s">
        <v>259</v>
      </c>
      <c r="AT144" s="152" t="s">
        <v>319</v>
      </c>
      <c r="AU144" s="152" t="s">
        <v>87</v>
      </c>
      <c r="AY144" s="13" t="s">
        <v>317</v>
      </c>
      <c r="BE144" s="153">
        <f t="shared" si="4"/>
        <v>0</v>
      </c>
      <c r="BF144" s="153">
        <f t="shared" si="5"/>
        <v>0</v>
      </c>
      <c r="BG144" s="153">
        <f t="shared" si="6"/>
        <v>0</v>
      </c>
      <c r="BH144" s="153">
        <f t="shared" si="7"/>
        <v>0</v>
      </c>
      <c r="BI144" s="153">
        <f t="shared" si="8"/>
        <v>0</v>
      </c>
      <c r="BJ144" s="13" t="s">
        <v>87</v>
      </c>
      <c r="BK144" s="153">
        <f t="shared" si="9"/>
        <v>0</v>
      </c>
      <c r="BL144" s="13" t="s">
        <v>259</v>
      </c>
      <c r="BM144" s="152" t="s">
        <v>5640</v>
      </c>
    </row>
    <row r="145" spans="2:65" s="1" customFormat="1" ht="24.15" customHeight="1">
      <c r="B145" s="139"/>
      <c r="C145" s="140" t="s">
        <v>358</v>
      </c>
      <c r="D145" s="140" t="s">
        <v>319</v>
      </c>
      <c r="E145" s="141" t="s">
        <v>5641</v>
      </c>
      <c r="F145" s="142" t="s">
        <v>4882</v>
      </c>
      <c r="G145" s="143" t="s">
        <v>652</v>
      </c>
      <c r="H145" s="176"/>
      <c r="I145" s="145"/>
      <c r="J145" s="146">
        <f t="shared" si="0"/>
        <v>0</v>
      </c>
      <c r="K145" s="147"/>
      <c r="L145" s="28"/>
      <c r="M145" s="148" t="s">
        <v>1</v>
      </c>
      <c r="N145" s="149" t="s">
        <v>41</v>
      </c>
      <c r="P145" s="150">
        <f t="shared" si="1"/>
        <v>0</v>
      </c>
      <c r="Q145" s="150">
        <v>0</v>
      </c>
      <c r="R145" s="150">
        <f t="shared" si="2"/>
        <v>0</v>
      </c>
      <c r="S145" s="150">
        <v>0</v>
      </c>
      <c r="T145" s="151">
        <f t="shared" si="3"/>
        <v>0</v>
      </c>
      <c r="AR145" s="152" t="s">
        <v>259</v>
      </c>
      <c r="AT145" s="152" t="s">
        <v>319</v>
      </c>
      <c r="AU145" s="152" t="s">
        <v>87</v>
      </c>
      <c r="AY145" s="13" t="s">
        <v>317</v>
      </c>
      <c r="BE145" s="153">
        <f t="shared" si="4"/>
        <v>0</v>
      </c>
      <c r="BF145" s="153">
        <f t="shared" si="5"/>
        <v>0</v>
      </c>
      <c r="BG145" s="153">
        <f t="shared" si="6"/>
        <v>0</v>
      </c>
      <c r="BH145" s="153">
        <f t="shared" si="7"/>
        <v>0</v>
      </c>
      <c r="BI145" s="153">
        <f t="shared" si="8"/>
        <v>0</v>
      </c>
      <c r="BJ145" s="13" t="s">
        <v>87</v>
      </c>
      <c r="BK145" s="153">
        <f t="shared" si="9"/>
        <v>0</v>
      </c>
      <c r="BL145" s="13" t="s">
        <v>259</v>
      </c>
      <c r="BM145" s="152" t="s">
        <v>5642</v>
      </c>
    </row>
    <row r="146" spans="2:65" s="1" customFormat="1" ht="24.15" customHeight="1">
      <c r="B146" s="139"/>
      <c r="C146" s="140" t="s">
        <v>362</v>
      </c>
      <c r="D146" s="140" t="s">
        <v>319</v>
      </c>
      <c r="E146" s="141" t="s">
        <v>5643</v>
      </c>
      <c r="F146" s="142" t="s">
        <v>3612</v>
      </c>
      <c r="G146" s="143" t="s">
        <v>440</v>
      </c>
      <c r="H146" s="144">
        <v>1</v>
      </c>
      <c r="I146" s="145"/>
      <c r="J146" s="146">
        <f t="shared" si="0"/>
        <v>0</v>
      </c>
      <c r="K146" s="147"/>
      <c r="L146" s="28"/>
      <c r="M146" s="148" t="s">
        <v>1</v>
      </c>
      <c r="N146" s="149" t="s">
        <v>41</v>
      </c>
      <c r="P146" s="150">
        <f t="shared" si="1"/>
        <v>0</v>
      </c>
      <c r="Q146" s="150">
        <v>0</v>
      </c>
      <c r="R146" s="150">
        <f t="shared" si="2"/>
        <v>0</v>
      </c>
      <c r="S146" s="150">
        <v>0</v>
      </c>
      <c r="T146" s="151">
        <f t="shared" si="3"/>
        <v>0</v>
      </c>
      <c r="AR146" s="152" t="s">
        <v>259</v>
      </c>
      <c r="AT146" s="152" t="s">
        <v>319</v>
      </c>
      <c r="AU146" s="152" t="s">
        <v>87</v>
      </c>
      <c r="AY146" s="13" t="s">
        <v>317</v>
      </c>
      <c r="BE146" s="153">
        <f t="shared" si="4"/>
        <v>0</v>
      </c>
      <c r="BF146" s="153">
        <f t="shared" si="5"/>
        <v>0</v>
      </c>
      <c r="BG146" s="153">
        <f t="shared" si="6"/>
        <v>0</v>
      </c>
      <c r="BH146" s="153">
        <f t="shared" si="7"/>
        <v>0</v>
      </c>
      <c r="BI146" s="153">
        <f t="shared" si="8"/>
        <v>0</v>
      </c>
      <c r="BJ146" s="13" t="s">
        <v>87</v>
      </c>
      <c r="BK146" s="153">
        <f t="shared" si="9"/>
        <v>0</v>
      </c>
      <c r="BL146" s="13" t="s">
        <v>259</v>
      </c>
      <c r="BM146" s="152" t="s">
        <v>5644</v>
      </c>
    </row>
    <row r="147" spans="2:65" s="11" customFormat="1" ht="22.8" customHeight="1">
      <c r="B147" s="127"/>
      <c r="D147" s="128" t="s">
        <v>74</v>
      </c>
      <c r="E147" s="137" t="s">
        <v>475</v>
      </c>
      <c r="F147" s="137" t="s">
        <v>3733</v>
      </c>
      <c r="I147" s="130"/>
      <c r="J147" s="138">
        <f>BK147</f>
        <v>0</v>
      </c>
      <c r="L147" s="127"/>
      <c r="M147" s="132"/>
      <c r="P147" s="133">
        <f>SUM(P148:P166)</f>
        <v>0</v>
      </c>
      <c r="R147" s="133">
        <f>SUM(R148:R166)</f>
        <v>0</v>
      </c>
      <c r="T147" s="134">
        <f>SUM(T148:T166)</f>
        <v>0</v>
      </c>
      <c r="AR147" s="128" t="s">
        <v>92</v>
      </c>
      <c r="AT147" s="135" t="s">
        <v>74</v>
      </c>
      <c r="AU147" s="135" t="s">
        <v>82</v>
      </c>
      <c r="AY147" s="128" t="s">
        <v>317</v>
      </c>
      <c r="BK147" s="136">
        <f>SUM(BK148:BK166)</f>
        <v>0</v>
      </c>
    </row>
    <row r="148" spans="2:65" s="1" customFormat="1" ht="21.75" customHeight="1">
      <c r="B148" s="139"/>
      <c r="C148" s="140" t="s">
        <v>364</v>
      </c>
      <c r="D148" s="140" t="s">
        <v>319</v>
      </c>
      <c r="E148" s="141" t="s">
        <v>4746</v>
      </c>
      <c r="F148" s="142" t="s">
        <v>3482</v>
      </c>
      <c r="G148" s="143" t="s">
        <v>433</v>
      </c>
      <c r="H148" s="144">
        <v>1</v>
      </c>
      <c r="I148" s="145"/>
      <c r="J148" s="146">
        <f t="shared" ref="J148:J166" si="10">ROUND(I148*H148,2)</f>
        <v>0</v>
      </c>
      <c r="K148" s="147"/>
      <c r="L148" s="28"/>
      <c r="M148" s="148" t="s">
        <v>1</v>
      </c>
      <c r="N148" s="149" t="s">
        <v>41</v>
      </c>
      <c r="P148" s="150">
        <f t="shared" ref="P148:P166" si="11">O148*H148</f>
        <v>0</v>
      </c>
      <c r="Q148" s="150">
        <v>0</v>
      </c>
      <c r="R148" s="150">
        <f t="shared" ref="R148:R166" si="12">Q148*H148</f>
        <v>0</v>
      </c>
      <c r="S148" s="150">
        <v>0</v>
      </c>
      <c r="T148" s="151">
        <f t="shared" ref="T148:T166" si="13">S148*H148</f>
        <v>0</v>
      </c>
      <c r="AR148" s="152" t="s">
        <v>453</v>
      </c>
      <c r="AT148" s="152" t="s">
        <v>319</v>
      </c>
      <c r="AU148" s="152" t="s">
        <v>87</v>
      </c>
      <c r="AY148" s="13" t="s">
        <v>317</v>
      </c>
      <c r="BE148" s="153">
        <f t="shared" ref="BE148:BE166" si="14">IF(N148="základná",J148,0)</f>
        <v>0</v>
      </c>
      <c r="BF148" s="153">
        <f t="shared" ref="BF148:BF166" si="15">IF(N148="znížená",J148,0)</f>
        <v>0</v>
      </c>
      <c r="BG148" s="153">
        <f t="shared" ref="BG148:BG166" si="16">IF(N148="zákl. prenesená",J148,0)</f>
        <v>0</v>
      </c>
      <c r="BH148" s="153">
        <f t="shared" ref="BH148:BH166" si="17">IF(N148="zníž. prenesená",J148,0)</f>
        <v>0</v>
      </c>
      <c r="BI148" s="153">
        <f t="shared" ref="BI148:BI166" si="18">IF(N148="nulová",J148,0)</f>
        <v>0</v>
      </c>
      <c r="BJ148" s="13" t="s">
        <v>87</v>
      </c>
      <c r="BK148" s="153">
        <f t="shared" ref="BK148:BK166" si="19">ROUND(I148*H148,2)</f>
        <v>0</v>
      </c>
      <c r="BL148" s="13" t="s">
        <v>453</v>
      </c>
      <c r="BM148" s="152" t="s">
        <v>5645</v>
      </c>
    </row>
    <row r="149" spans="2:65" s="1" customFormat="1" ht="16.5" customHeight="1">
      <c r="B149" s="139"/>
      <c r="C149" s="140" t="s">
        <v>368</v>
      </c>
      <c r="D149" s="140" t="s">
        <v>319</v>
      </c>
      <c r="E149" s="141" t="s">
        <v>4750</v>
      </c>
      <c r="F149" s="142" t="s">
        <v>3530</v>
      </c>
      <c r="G149" s="143" t="s">
        <v>433</v>
      </c>
      <c r="H149" s="144">
        <v>8</v>
      </c>
      <c r="I149" s="145"/>
      <c r="J149" s="146">
        <f t="shared" si="10"/>
        <v>0</v>
      </c>
      <c r="K149" s="147"/>
      <c r="L149" s="28"/>
      <c r="M149" s="148" t="s">
        <v>1</v>
      </c>
      <c r="N149" s="149" t="s">
        <v>41</v>
      </c>
      <c r="P149" s="150">
        <f t="shared" si="11"/>
        <v>0</v>
      </c>
      <c r="Q149" s="150">
        <v>0</v>
      </c>
      <c r="R149" s="150">
        <f t="shared" si="12"/>
        <v>0</v>
      </c>
      <c r="S149" s="150">
        <v>0</v>
      </c>
      <c r="T149" s="151">
        <f t="shared" si="13"/>
        <v>0</v>
      </c>
      <c r="AR149" s="152" t="s">
        <v>453</v>
      </c>
      <c r="AT149" s="152" t="s">
        <v>319</v>
      </c>
      <c r="AU149" s="152" t="s">
        <v>87</v>
      </c>
      <c r="AY149" s="13" t="s">
        <v>317</v>
      </c>
      <c r="BE149" s="153">
        <f t="shared" si="14"/>
        <v>0</v>
      </c>
      <c r="BF149" s="153">
        <f t="shared" si="15"/>
        <v>0</v>
      </c>
      <c r="BG149" s="153">
        <f t="shared" si="16"/>
        <v>0</v>
      </c>
      <c r="BH149" s="153">
        <f t="shared" si="17"/>
        <v>0</v>
      </c>
      <c r="BI149" s="153">
        <f t="shared" si="18"/>
        <v>0</v>
      </c>
      <c r="BJ149" s="13" t="s">
        <v>87</v>
      </c>
      <c r="BK149" s="153">
        <f t="shared" si="19"/>
        <v>0</v>
      </c>
      <c r="BL149" s="13" t="s">
        <v>453</v>
      </c>
      <c r="BM149" s="152" t="s">
        <v>5646</v>
      </c>
    </row>
    <row r="150" spans="2:65" s="1" customFormat="1" ht="16.5" customHeight="1">
      <c r="B150" s="139"/>
      <c r="C150" s="140" t="s">
        <v>372</v>
      </c>
      <c r="D150" s="140" t="s">
        <v>319</v>
      </c>
      <c r="E150" s="141" t="s">
        <v>4755</v>
      </c>
      <c r="F150" s="142" t="s">
        <v>3533</v>
      </c>
      <c r="G150" s="143" t="s">
        <v>433</v>
      </c>
      <c r="H150" s="144">
        <v>10</v>
      </c>
      <c r="I150" s="145"/>
      <c r="J150" s="146">
        <f t="shared" si="10"/>
        <v>0</v>
      </c>
      <c r="K150" s="147"/>
      <c r="L150" s="28"/>
      <c r="M150" s="148" t="s">
        <v>1</v>
      </c>
      <c r="N150" s="149" t="s">
        <v>41</v>
      </c>
      <c r="P150" s="150">
        <f t="shared" si="11"/>
        <v>0</v>
      </c>
      <c r="Q150" s="150">
        <v>0</v>
      </c>
      <c r="R150" s="150">
        <f t="shared" si="12"/>
        <v>0</v>
      </c>
      <c r="S150" s="150">
        <v>0</v>
      </c>
      <c r="T150" s="151">
        <f t="shared" si="13"/>
        <v>0</v>
      </c>
      <c r="AR150" s="152" t="s">
        <v>453</v>
      </c>
      <c r="AT150" s="152" t="s">
        <v>319</v>
      </c>
      <c r="AU150" s="152" t="s">
        <v>87</v>
      </c>
      <c r="AY150" s="13" t="s">
        <v>317</v>
      </c>
      <c r="BE150" s="153">
        <f t="shared" si="14"/>
        <v>0</v>
      </c>
      <c r="BF150" s="153">
        <f t="shared" si="15"/>
        <v>0</v>
      </c>
      <c r="BG150" s="153">
        <f t="shared" si="16"/>
        <v>0</v>
      </c>
      <c r="BH150" s="153">
        <f t="shared" si="17"/>
        <v>0</v>
      </c>
      <c r="BI150" s="153">
        <f t="shared" si="18"/>
        <v>0</v>
      </c>
      <c r="BJ150" s="13" t="s">
        <v>87</v>
      </c>
      <c r="BK150" s="153">
        <f t="shared" si="19"/>
        <v>0</v>
      </c>
      <c r="BL150" s="13" t="s">
        <v>453</v>
      </c>
      <c r="BM150" s="152" t="s">
        <v>5647</v>
      </c>
    </row>
    <row r="151" spans="2:65" s="1" customFormat="1" ht="16.5" customHeight="1">
      <c r="B151" s="139"/>
      <c r="C151" s="140" t="s">
        <v>377</v>
      </c>
      <c r="D151" s="140" t="s">
        <v>319</v>
      </c>
      <c r="E151" s="141" t="s">
        <v>4757</v>
      </c>
      <c r="F151" s="142" t="s">
        <v>3536</v>
      </c>
      <c r="G151" s="143" t="s">
        <v>433</v>
      </c>
      <c r="H151" s="144">
        <v>15</v>
      </c>
      <c r="I151" s="145"/>
      <c r="J151" s="146">
        <f t="shared" si="10"/>
        <v>0</v>
      </c>
      <c r="K151" s="147"/>
      <c r="L151" s="28"/>
      <c r="M151" s="148" t="s">
        <v>1</v>
      </c>
      <c r="N151" s="149" t="s">
        <v>41</v>
      </c>
      <c r="P151" s="150">
        <f t="shared" si="11"/>
        <v>0</v>
      </c>
      <c r="Q151" s="150">
        <v>0</v>
      </c>
      <c r="R151" s="150">
        <f t="shared" si="12"/>
        <v>0</v>
      </c>
      <c r="S151" s="150">
        <v>0</v>
      </c>
      <c r="T151" s="151">
        <f t="shared" si="13"/>
        <v>0</v>
      </c>
      <c r="AR151" s="152" t="s">
        <v>453</v>
      </c>
      <c r="AT151" s="152" t="s">
        <v>319</v>
      </c>
      <c r="AU151" s="152" t="s">
        <v>87</v>
      </c>
      <c r="AY151" s="13" t="s">
        <v>317</v>
      </c>
      <c r="BE151" s="153">
        <f t="shared" si="14"/>
        <v>0</v>
      </c>
      <c r="BF151" s="153">
        <f t="shared" si="15"/>
        <v>0</v>
      </c>
      <c r="BG151" s="153">
        <f t="shared" si="16"/>
        <v>0</v>
      </c>
      <c r="BH151" s="153">
        <f t="shared" si="17"/>
        <v>0</v>
      </c>
      <c r="BI151" s="153">
        <f t="shared" si="18"/>
        <v>0</v>
      </c>
      <c r="BJ151" s="13" t="s">
        <v>87</v>
      </c>
      <c r="BK151" s="153">
        <f t="shared" si="19"/>
        <v>0</v>
      </c>
      <c r="BL151" s="13" t="s">
        <v>453</v>
      </c>
      <c r="BM151" s="152" t="s">
        <v>5648</v>
      </c>
    </row>
    <row r="152" spans="2:65" s="1" customFormat="1" ht="16.5" customHeight="1">
      <c r="B152" s="139"/>
      <c r="C152" s="140" t="s">
        <v>383</v>
      </c>
      <c r="D152" s="140" t="s">
        <v>319</v>
      </c>
      <c r="E152" s="141" t="s">
        <v>4759</v>
      </c>
      <c r="F152" s="142" t="s">
        <v>4760</v>
      </c>
      <c r="G152" s="143" t="s">
        <v>433</v>
      </c>
      <c r="H152" s="144">
        <v>2</v>
      </c>
      <c r="I152" s="145"/>
      <c r="J152" s="146">
        <f t="shared" si="10"/>
        <v>0</v>
      </c>
      <c r="K152" s="147"/>
      <c r="L152" s="28"/>
      <c r="M152" s="148" t="s">
        <v>1</v>
      </c>
      <c r="N152" s="149" t="s">
        <v>41</v>
      </c>
      <c r="P152" s="150">
        <f t="shared" si="11"/>
        <v>0</v>
      </c>
      <c r="Q152" s="150">
        <v>0</v>
      </c>
      <c r="R152" s="150">
        <f t="shared" si="12"/>
        <v>0</v>
      </c>
      <c r="S152" s="150">
        <v>0</v>
      </c>
      <c r="T152" s="151">
        <f t="shared" si="13"/>
        <v>0</v>
      </c>
      <c r="AR152" s="152" t="s">
        <v>453</v>
      </c>
      <c r="AT152" s="152" t="s">
        <v>319</v>
      </c>
      <c r="AU152" s="152" t="s">
        <v>87</v>
      </c>
      <c r="AY152" s="13" t="s">
        <v>317</v>
      </c>
      <c r="BE152" s="153">
        <f t="shared" si="14"/>
        <v>0</v>
      </c>
      <c r="BF152" s="153">
        <f t="shared" si="15"/>
        <v>0</v>
      </c>
      <c r="BG152" s="153">
        <f t="shared" si="16"/>
        <v>0</v>
      </c>
      <c r="BH152" s="153">
        <f t="shared" si="17"/>
        <v>0</v>
      </c>
      <c r="BI152" s="153">
        <f t="shared" si="18"/>
        <v>0</v>
      </c>
      <c r="BJ152" s="13" t="s">
        <v>87</v>
      </c>
      <c r="BK152" s="153">
        <f t="shared" si="19"/>
        <v>0</v>
      </c>
      <c r="BL152" s="13" t="s">
        <v>453</v>
      </c>
      <c r="BM152" s="152" t="s">
        <v>5649</v>
      </c>
    </row>
    <row r="153" spans="2:65" s="1" customFormat="1" ht="16.5" customHeight="1">
      <c r="B153" s="139"/>
      <c r="C153" s="140" t="s">
        <v>385</v>
      </c>
      <c r="D153" s="140" t="s">
        <v>319</v>
      </c>
      <c r="E153" s="141" t="s">
        <v>4767</v>
      </c>
      <c r="F153" s="142" t="s">
        <v>3542</v>
      </c>
      <c r="G153" s="143" t="s">
        <v>452</v>
      </c>
      <c r="H153" s="144">
        <v>50</v>
      </c>
      <c r="I153" s="145"/>
      <c r="J153" s="146">
        <f t="shared" si="10"/>
        <v>0</v>
      </c>
      <c r="K153" s="147"/>
      <c r="L153" s="28"/>
      <c r="M153" s="148" t="s">
        <v>1</v>
      </c>
      <c r="N153" s="149" t="s">
        <v>41</v>
      </c>
      <c r="P153" s="150">
        <f t="shared" si="11"/>
        <v>0</v>
      </c>
      <c r="Q153" s="150">
        <v>0</v>
      </c>
      <c r="R153" s="150">
        <f t="shared" si="12"/>
        <v>0</v>
      </c>
      <c r="S153" s="150">
        <v>0</v>
      </c>
      <c r="T153" s="151">
        <f t="shared" si="13"/>
        <v>0</v>
      </c>
      <c r="AR153" s="152" t="s">
        <v>453</v>
      </c>
      <c r="AT153" s="152" t="s">
        <v>319</v>
      </c>
      <c r="AU153" s="152" t="s">
        <v>87</v>
      </c>
      <c r="AY153" s="13" t="s">
        <v>317</v>
      </c>
      <c r="BE153" s="153">
        <f t="shared" si="14"/>
        <v>0</v>
      </c>
      <c r="BF153" s="153">
        <f t="shared" si="15"/>
        <v>0</v>
      </c>
      <c r="BG153" s="153">
        <f t="shared" si="16"/>
        <v>0</v>
      </c>
      <c r="BH153" s="153">
        <f t="shared" si="17"/>
        <v>0</v>
      </c>
      <c r="BI153" s="153">
        <f t="shared" si="18"/>
        <v>0</v>
      </c>
      <c r="BJ153" s="13" t="s">
        <v>87</v>
      </c>
      <c r="BK153" s="153">
        <f t="shared" si="19"/>
        <v>0</v>
      </c>
      <c r="BL153" s="13" t="s">
        <v>453</v>
      </c>
      <c r="BM153" s="152" t="s">
        <v>5650</v>
      </c>
    </row>
    <row r="154" spans="2:65" s="1" customFormat="1" ht="16.5" customHeight="1">
      <c r="B154" s="139"/>
      <c r="C154" s="140" t="s">
        <v>7</v>
      </c>
      <c r="D154" s="140" t="s">
        <v>319</v>
      </c>
      <c r="E154" s="141" t="s">
        <v>4769</v>
      </c>
      <c r="F154" s="142" t="s">
        <v>3485</v>
      </c>
      <c r="G154" s="143" t="s">
        <v>452</v>
      </c>
      <c r="H154" s="144">
        <v>150</v>
      </c>
      <c r="I154" s="145"/>
      <c r="J154" s="146">
        <f t="shared" si="10"/>
        <v>0</v>
      </c>
      <c r="K154" s="147"/>
      <c r="L154" s="28"/>
      <c r="M154" s="148" t="s">
        <v>1</v>
      </c>
      <c r="N154" s="149" t="s">
        <v>41</v>
      </c>
      <c r="P154" s="150">
        <f t="shared" si="11"/>
        <v>0</v>
      </c>
      <c r="Q154" s="150">
        <v>0</v>
      </c>
      <c r="R154" s="150">
        <f t="shared" si="12"/>
        <v>0</v>
      </c>
      <c r="S154" s="150">
        <v>0</v>
      </c>
      <c r="T154" s="151">
        <f t="shared" si="13"/>
        <v>0</v>
      </c>
      <c r="AR154" s="152" t="s">
        <v>453</v>
      </c>
      <c r="AT154" s="152" t="s">
        <v>319</v>
      </c>
      <c r="AU154" s="152" t="s">
        <v>87</v>
      </c>
      <c r="AY154" s="13" t="s">
        <v>317</v>
      </c>
      <c r="BE154" s="153">
        <f t="shared" si="14"/>
        <v>0</v>
      </c>
      <c r="BF154" s="153">
        <f t="shared" si="15"/>
        <v>0</v>
      </c>
      <c r="BG154" s="153">
        <f t="shared" si="16"/>
        <v>0</v>
      </c>
      <c r="BH154" s="153">
        <f t="shared" si="17"/>
        <v>0</v>
      </c>
      <c r="BI154" s="153">
        <f t="shared" si="18"/>
        <v>0</v>
      </c>
      <c r="BJ154" s="13" t="s">
        <v>87</v>
      </c>
      <c r="BK154" s="153">
        <f t="shared" si="19"/>
        <v>0</v>
      </c>
      <c r="BL154" s="13" t="s">
        <v>453</v>
      </c>
      <c r="BM154" s="152" t="s">
        <v>5651</v>
      </c>
    </row>
    <row r="155" spans="2:65" s="1" customFormat="1" ht="16.5" customHeight="1">
      <c r="B155" s="139"/>
      <c r="C155" s="140" t="s">
        <v>388</v>
      </c>
      <c r="D155" s="140" t="s">
        <v>319</v>
      </c>
      <c r="E155" s="141" t="s">
        <v>4771</v>
      </c>
      <c r="F155" s="142" t="s">
        <v>3488</v>
      </c>
      <c r="G155" s="143" t="s">
        <v>452</v>
      </c>
      <c r="H155" s="144">
        <v>130</v>
      </c>
      <c r="I155" s="145"/>
      <c r="J155" s="146">
        <f t="shared" si="10"/>
        <v>0</v>
      </c>
      <c r="K155" s="147"/>
      <c r="L155" s="28"/>
      <c r="M155" s="148" t="s">
        <v>1</v>
      </c>
      <c r="N155" s="149" t="s">
        <v>41</v>
      </c>
      <c r="P155" s="150">
        <f t="shared" si="11"/>
        <v>0</v>
      </c>
      <c r="Q155" s="150">
        <v>0</v>
      </c>
      <c r="R155" s="150">
        <f t="shared" si="12"/>
        <v>0</v>
      </c>
      <c r="S155" s="150">
        <v>0</v>
      </c>
      <c r="T155" s="151">
        <f t="shared" si="13"/>
        <v>0</v>
      </c>
      <c r="AR155" s="152" t="s">
        <v>453</v>
      </c>
      <c r="AT155" s="152" t="s">
        <v>319</v>
      </c>
      <c r="AU155" s="152" t="s">
        <v>87</v>
      </c>
      <c r="AY155" s="13" t="s">
        <v>317</v>
      </c>
      <c r="BE155" s="153">
        <f t="shared" si="14"/>
        <v>0</v>
      </c>
      <c r="BF155" s="153">
        <f t="shared" si="15"/>
        <v>0</v>
      </c>
      <c r="BG155" s="153">
        <f t="shared" si="16"/>
        <v>0</v>
      </c>
      <c r="BH155" s="153">
        <f t="shared" si="17"/>
        <v>0</v>
      </c>
      <c r="BI155" s="153">
        <f t="shared" si="18"/>
        <v>0</v>
      </c>
      <c r="BJ155" s="13" t="s">
        <v>87</v>
      </c>
      <c r="BK155" s="153">
        <f t="shared" si="19"/>
        <v>0</v>
      </c>
      <c r="BL155" s="13" t="s">
        <v>453</v>
      </c>
      <c r="BM155" s="152" t="s">
        <v>5652</v>
      </c>
    </row>
    <row r="156" spans="2:65" s="1" customFormat="1" ht="16.5" customHeight="1">
      <c r="B156" s="139"/>
      <c r="C156" s="140" t="s">
        <v>392</v>
      </c>
      <c r="D156" s="140" t="s">
        <v>319</v>
      </c>
      <c r="E156" s="141" t="s">
        <v>4773</v>
      </c>
      <c r="F156" s="142" t="s">
        <v>4774</v>
      </c>
      <c r="G156" s="143" t="s">
        <v>452</v>
      </c>
      <c r="H156" s="144">
        <v>80</v>
      </c>
      <c r="I156" s="145"/>
      <c r="J156" s="146">
        <f t="shared" si="10"/>
        <v>0</v>
      </c>
      <c r="K156" s="147"/>
      <c r="L156" s="28"/>
      <c r="M156" s="148" t="s">
        <v>1</v>
      </c>
      <c r="N156" s="149" t="s">
        <v>41</v>
      </c>
      <c r="P156" s="150">
        <f t="shared" si="11"/>
        <v>0</v>
      </c>
      <c r="Q156" s="150">
        <v>0</v>
      </c>
      <c r="R156" s="150">
        <f t="shared" si="12"/>
        <v>0</v>
      </c>
      <c r="S156" s="150">
        <v>0</v>
      </c>
      <c r="T156" s="151">
        <f t="shared" si="13"/>
        <v>0</v>
      </c>
      <c r="AR156" s="152" t="s">
        <v>453</v>
      </c>
      <c r="AT156" s="152" t="s">
        <v>319</v>
      </c>
      <c r="AU156" s="152" t="s">
        <v>87</v>
      </c>
      <c r="AY156" s="13" t="s">
        <v>317</v>
      </c>
      <c r="BE156" s="153">
        <f t="shared" si="14"/>
        <v>0</v>
      </c>
      <c r="BF156" s="153">
        <f t="shared" si="15"/>
        <v>0</v>
      </c>
      <c r="BG156" s="153">
        <f t="shared" si="16"/>
        <v>0</v>
      </c>
      <c r="BH156" s="153">
        <f t="shared" si="17"/>
        <v>0</v>
      </c>
      <c r="BI156" s="153">
        <f t="shared" si="18"/>
        <v>0</v>
      </c>
      <c r="BJ156" s="13" t="s">
        <v>87</v>
      </c>
      <c r="BK156" s="153">
        <f t="shared" si="19"/>
        <v>0</v>
      </c>
      <c r="BL156" s="13" t="s">
        <v>453</v>
      </c>
      <c r="BM156" s="152" t="s">
        <v>5653</v>
      </c>
    </row>
    <row r="157" spans="2:65" s="1" customFormat="1" ht="16.5" customHeight="1">
      <c r="B157" s="139"/>
      <c r="C157" s="140" t="s">
        <v>396</v>
      </c>
      <c r="D157" s="140" t="s">
        <v>319</v>
      </c>
      <c r="E157" s="141" t="s">
        <v>4779</v>
      </c>
      <c r="F157" s="142" t="s">
        <v>3494</v>
      </c>
      <c r="G157" s="143" t="s">
        <v>452</v>
      </c>
      <c r="H157" s="144">
        <v>100</v>
      </c>
      <c r="I157" s="145"/>
      <c r="J157" s="146">
        <f t="shared" si="10"/>
        <v>0</v>
      </c>
      <c r="K157" s="147"/>
      <c r="L157" s="28"/>
      <c r="M157" s="148" t="s">
        <v>1</v>
      </c>
      <c r="N157" s="149" t="s">
        <v>41</v>
      </c>
      <c r="P157" s="150">
        <f t="shared" si="11"/>
        <v>0</v>
      </c>
      <c r="Q157" s="150">
        <v>0</v>
      </c>
      <c r="R157" s="150">
        <f t="shared" si="12"/>
        <v>0</v>
      </c>
      <c r="S157" s="150">
        <v>0</v>
      </c>
      <c r="T157" s="151">
        <f t="shared" si="13"/>
        <v>0</v>
      </c>
      <c r="AR157" s="152" t="s">
        <v>453</v>
      </c>
      <c r="AT157" s="152" t="s">
        <v>319</v>
      </c>
      <c r="AU157" s="152" t="s">
        <v>87</v>
      </c>
      <c r="AY157" s="13" t="s">
        <v>317</v>
      </c>
      <c r="BE157" s="153">
        <f t="shared" si="14"/>
        <v>0</v>
      </c>
      <c r="BF157" s="153">
        <f t="shared" si="15"/>
        <v>0</v>
      </c>
      <c r="BG157" s="153">
        <f t="shared" si="16"/>
        <v>0</v>
      </c>
      <c r="BH157" s="153">
        <f t="shared" si="17"/>
        <v>0</v>
      </c>
      <c r="BI157" s="153">
        <f t="shared" si="18"/>
        <v>0</v>
      </c>
      <c r="BJ157" s="13" t="s">
        <v>87</v>
      </c>
      <c r="BK157" s="153">
        <f t="shared" si="19"/>
        <v>0</v>
      </c>
      <c r="BL157" s="13" t="s">
        <v>453</v>
      </c>
      <c r="BM157" s="152" t="s">
        <v>5654</v>
      </c>
    </row>
    <row r="158" spans="2:65" s="1" customFormat="1" ht="16.5" customHeight="1">
      <c r="B158" s="139"/>
      <c r="C158" s="140" t="s">
        <v>398</v>
      </c>
      <c r="D158" s="140" t="s">
        <v>319</v>
      </c>
      <c r="E158" s="141" t="s">
        <v>4781</v>
      </c>
      <c r="F158" s="142" t="s">
        <v>3497</v>
      </c>
      <c r="G158" s="143" t="s">
        <v>452</v>
      </c>
      <c r="H158" s="144">
        <v>50</v>
      </c>
      <c r="I158" s="145"/>
      <c r="J158" s="146">
        <f t="shared" si="10"/>
        <v>0</v>
      </c>
      <c r="K158" s="147"/>
      <c r="L158" s="28"/>
      <c r="M158" s="148" t="s">
        <v>1</v>
      </c>
      <c r="N158" s="149" t="s">
        <v>41</v>
      </c>
      <c r="P158" s="150">
        <f t="shared" si="11"/>
        <v>0</v>
      </c>
      <c r="Q158" s="150">
        <v>0</v>
      </c>
      <c r="R158" s="150">
        <f t="shared" si="12"/>
        <v>0</v>
      </c>
      <c r="S158" s="150">
        <v>0</v>
      </c>
      <c r="T158" s="151">
        <f t="shared" si="13"/>
        <v>0</v>
      </c>
      <c r="AR158" s="152" t="s">
        <v>453</v>
      </c>
      <c r="AT158" s="152" t="s">
        <v>319</v>
      </c>
      <c r="AU158" s="152" t="s">
        <v>87</v>
      </c>
      <c r="AY158" s="13" t="s">
        <v>317</v>
      </c>
      <c r="BE158" s="153">
        <f t="shared" si="14"/>
        <v>0</v>
      </c>
      <c r="BF158" s="153">
        <f t="shared" si="15"/>
        <v>0</v>
      </c>
      <c r="BG158" s="153">
        <f t="shared" si="16"/>
        <v>0</v>
      </c>
      <c r="BH158" s="153">
        <f t="shared" si="17"/>
        <v>0</v>
      </c>
      <c r="BI158" s="153">
        <f t="shared" si="18"/>
        <v>0</v>
      </c>
      <c r="BJ158" s="13" t="s">
        <v>87</v>
      </c>
      <c r="BK158" s="153">
        <f t="shared" si="19"/>
        <v>0</v>
      </c>
      <c r="BL158" s="13" t="s">
        <v>453</v>
      </c>
      <c r="BM158" s="152" t="s">
        <v>5655</v>
      </c>
    </row>
    <row r="159" spans="2:65" s="1" customFormat="1" ht="16.5" customHeight="1">
      <c r="B159" s="139"/>
      <c r="C159" s="140" t="s">
        <v>402</v>
      </c>
      <c r="D159" s="140" t="s">
        <v>319</v>
      </c>
      <c r="E159" s="141" t="s">
        <v>4794</v>
      </c>
      <c r="F159" s="142" t="s">
        <v>5656</v>
      </c>
      <c r="G159" s="143" t="s">
        <v>375</v>
      </c>
      <c r="H159" s="144">
        <v>0.5</v>
      </c>
      <c r="I159" s="145"/>
      <c r="J159" s="146">
        <f t="shared" si="10"/>
        <v>0</v>
      </c>
      <c r="K159" s="147"/>
      <c r="L159" s="28"/>
      <c r="M159" s="148" t="s">
        <v>1</v>
      </c>
      <c r="N159" s="149" t="s">
        <v>41</v>
      </c>
      <c r="P159" s="150">
        <f t="shared" si="11"/>
        <v>0</v>
      </c>
      <c r="Q159" s="150">
        <v>0</v>
      </c>
      <c r="R159" s="150">
        <f t="shared" si="12"/>
        <v>0</v>
      </c>
      <c r="S159" s="150">
        <v>0</v>
      </c>
      <c r="T159" s="151">
        <f t="shared" si="13"/>
        <v>0</v>
      </c>
      <c r="AR159" s="152" t="s">
        <v>453</v>
      </c>
      <c r="AT159" s="152" t="s">
        <v>319</v>
      </c>
      <c r="AU159" s="152" t="s">
        <v>87</v>
      </c>
      <c r="AY159" s="13" t="s">
        <v>317</v>
      </c>
      <c r="BE159" s="153">
        <f t="shared" si="14"/>
        <v>0</v>
      </c>
      <c r="BF159" s="153">
        <f t="shared" si="15"/>
        <v>0</v>
      </c>
      <c r="BG159" s="153">
        <f t="shared" si="16"/>
        <v>0</v>
      </c>
      <c r="BH159" s="153">
        <f t="shared" si="17"/>
        <v>0</v>
      </c>
      <c r="BI159" s="153">
        <f t="shared" si="18"/>
        <v>0</v>
      </c>
      <c r="BJ159" s="13" t="s">
        <v>87</v>
      </c>
      <c r="BK159" s="153">
        <f t="shared" si="19"/>
        <v>0</v>
      </c>
      <c r="BL159" s="13" t="s">
        <v>453</v>
      </c>
      <c r="BM159" s="152" t="s">
        <v>5657</v>
      </c>
    </row>
    <row r="160" spans="2:65" s="1" customFormat="1" ht="16.5" customHeight="1">
      <c r="B160" s="139"/>
      <c r="C160" s="140" t="s">
        <v>408</v>
      </c>
      <c r="D160" s="140" t="s">
        <v>319</v>
      </c>
      <c r="E160" s="141" t="s">
        <v>4797</v>
      </c>
      <c r="F160" s="142" t="s">
        <v>3509</v>
      </c>
      <c r="G160" s="143" t="s">
        <v>452</v>
      </c>
      <c r="H160" s="144">
        <v>100</v>
      </c>
      <c r="I160" s="145"/>
      <c r="J160" s="146">
        <f t="shared" si="10"/>
        <v>0</v>
      </c>
      <c r="K160" s="147"/>
      <c r="L160" s="28"/>
      <c r="M160" s="148" t="s">
        <v>1</v>
      </c>
      <c r="N160" s="149" t="s">
        <v>41</v>
      </c>
      <c r="P160" s="150">
        <f t="shared" si="11"/>
        <v>0</v>
      </c>
      <c r="Q160" s="150">
        <v>0</v>
      </c>
      <c r="R160" s="150">
        <f t="shared" si="12"/>
        <v>0</v>
      </c>
      <c r="S160" s="150">
        <v>0</v>
      </c>
      <c r="T160" s="151">
        <f t="shared" si="13"/>
        <v>0</v>
      </c>
      <c r="AR160" s="152" t="s">
        <v>453</v>
      </c>
      <c r="AT160" s="152" t="s">
        <v>319</v>
      </c>
      <c r="AU160" s="152" t="s">
        <v>87</v>
      </c>
      <c r="AY160" s="13" t="s">
        <v>317</v>
      </c>
      <c r="BE160" s="153">
        <f t="shared" si="14"/>
        <v>0</v>
      </c>
      <c r="BF160" s="153">
        <f t="shared" si="15"/>
        <v>0</v>
      </c>
      <c r="BG160" s="153">
        <f t="shared" si="16"/>
        <v>0</v>
      </c>
      <c r="BH160" s="153">
        <f t="shared" si="17"/>
        <v>0</v>
      </c>
      <c r="BI160" s="153">
        <f t="shared" si="18"/>
        <v>0</v>
      </c>
      <c r="BJ160" s="13" t="s">
        <v>87</v>
      </c>
      <c r="BK160" s="153">
        <f t="shared" si="19"/>
        <v>0</v>
      </c>
      <c r="BL160" s="13" t="s">
        <v>453</v>
      </c>
      <c r="BM160" s="152" t="s">
        <v>5658</v>
      </c>
    </row>
    <row r="161" spans="2:65" s="1" customFormat="1" ht="16.5" customHeight="1">
      <c r="B161" s="139"/>
      <c r="C161" s="140" t="s">
        <v>410</v>
      </c>
      <c r="D161" s="140" t="s">
        <v>319</v>
      </c>
      <c r="E161" s="141" t="s">
        <v>4807</v>
      </c>
      <c r="F161" s="142" t="s">
        <v>3518</v>
      </c>
      <c r="G161" s="143" t="s">
        <v>433</v>
      </c>
      <c r="H161" s="144">
        <v>30</v>
      </c>
      <c r="I161" s="145"/>
      <c r="J161" s="146">
        <f t="shared" si="10"/>
        <v>0</v>
      </c>
      <c r="K161" s="147"/>
      <c r="L161" s="28"/>
      <c r="M161" s="148" t="s">
        <v>1</v>
      </c>
      <c r="N161" s="149" t="s">
        <v>41</v>
      </c>
      <c r="P161" s="150">
        <f t="shared" si="11"/>
        <v>0</v>
      </c>
      <c r="Q161" s="150">
        <v>0</v>
      </c>
      <c r="R161" s="150">
        <f t="shared" si="12"/>
        <v>0</v>
      </c>
      <c r="S161" s="150">
        <v>0</v>
      </c>
      <c r="T161" s="151">
        <f t="shared" si="13"/>
        <v>0</v>
      </c>
      <c r="AR161" s="152" t="s">
        <v>453</v>
      </c>
      <c r="AT161" s="152" t="s">
        <v>319</v>
      </c>
      <c r="AU161" s="152" t="s">
        <v>87</v>
      </c>
      <c r="AY161" s="13" t="s">
        <v>317</v>
      </c>
      <c r="BE161" s="153">
        <f t="shared" si="14"/>
        <v>0</v>
      </c>
      <c r="BF161" s="153">
        <f t="shared" si="15"/>
        <v>0</v>
      </c>
      <c r="BG161" s="153">
        <f t="shared" si="16"/>
        <v>0</v>
      </c>
      <c r="BH161" s="153">
        <f t="shared" si="17"/>
        <v>0</v>
      </c>
      <c r="BI161" s="153">
        <f t="shared" si="18"/>
        <v>0</v>
      </c>
      <c r="BJ161" s="13" t="s">
        <v>87</v>
      </c>
      <c r="BK161" s="153">
        <f t="shared" si="19"/>
        <v>0</v>
      </c>
      <c r="BL161" s="13" t="s">
        <v>453</v>
      </c>
      <c r="BM161" s="152" t="s">
        <v>5659</v>
      </c>
    </row>
    <row r="162" spans="2:65" s="1" customFormat="1" ht="16.5" customHeight="1">
      <c r="B162" s="139"/>
      <c r="C162" s="140" t="s">
        <v>412</v>
      </c>
      <c r="D162" s="140" t="s">
        <v>319</v>
      </c>
      <c r="E162" s="141" t="s">
        <v>4856</v>
      </c>
      <c r="F162" s="142" t="s">
        <v>4857</v>
      </c>
      <c r="G162" s="143" t="s">
        <v>433</v>
      </c>
      <c r="H162" s="144">
        <v>10</v>
      </c>
      <c r="I162" s="145"/>
      <c r="J162" s="146">
        <f t="shared" si="10"/>
        <v>0</v>
      </c>
      <c r="K162" s="147"/>
      <c r="L162" s="28"/>
      <c r="M162" s="148" t="s">
        <v>1</v>
      </c>
      <c r="N162" s="149" t="s">
        <v>41</v>
      </c>
      <c r="P162" s="150">
        <f t="shared" si="11"/>
        <v>0</v>
      </c>
      <c r="Q162" s="150">
        <v>0</v>
      </c>
      <c r="R162" s="150">
        <f t="shared" si="12"/>
        <v>0</v>
      </c>
      <c r="S162" s="150">
        <v>0</v>
      </c>
      <c r="T162" s="151">
        <f t="shared" si="13"/>
        <v>0</v>
      </c>
      <c r="AR162" s="152" t="s">
        <v>453</v>
      </c>
      <c r="AT162" s="152" t="s">
        <v>319</v>
      </c>
      <c r="AU162" s="152" t="s">
        <v>87</v>
      </c>
      <c r="AY162" s="13" t="s">
        <v>317</v>
      </c>
      <c r="BE162" s="153">
        <f t="shared" si="14"/>
        <v>0</v>
      </c>
      <c r="BF162" s="153">
        <f t="shared" si="15"/>
        <v>0</v>
      </c>
      <c r="BG162" s="153">
        <f t="shared" si="16"/>
        <v>0</v>
      </c>
      <c r="BH162" s="153">
        <f t="shared" si="17"/>
        <v>0</v>
      </c>
      <c r="BI162" s="153">
        <f t="shared" si="18"/>
        <v>0</v>
      </c>
      <c r="BJ162" s="13" t="s">
        <v>87</v>
      </c>
      <c r="BK162" s="153">
        <f t="shared" si="19"/>
        <v>0</v>
      </c>
      <c r="BL162" s="13" t="s">
        <v>453</v>
      </c>
      <c r="BM162" s="152" t="s">
        <v>5660</v>
      </c>
    </row>
    <row r="163" spans="2:65" s="1" customFormat="1" ht="21.75" customHeight="1">
      <c r="B163" s="139"/>
      <c r="C163" s="140" t="s">
        <v>414</v>
      </c>
      <c r="D163" s="140" t="s">
        <v>319</v>
      </c>
      <c r="E163" s="141" t="s">
        <v>5661</v>
      </c>
      <c r="F163" s="142" t="s">
        <v>3524</v>
      </c>
      <c r="G163" s="143" t="s">
        <v>433</v>
      </c>
      <c r="H163" s="144">
        <v>6</v>
      </c>
      <c r="I163" s="145"/>
      <c r="J163" s="146">
        <f t="shared" si="10"/>
        <v>0</v>
      </c>
      <c r="K163" s="147"/>
      <c r="L163" s="28"/>
      <c r="M163" s="148" t="s">
        <v>1</v>
      </c>
      <c r="N163" s="149" t="s">
        <v>41</v>
      </c>
      <c r="P163" s="150">
        <f t="shared" si="11"/>
        <v>0</v>
      </c>
      <c r="Q163" s="150">
        <v>0</v>
      </c>
      <c r="R163" s="150">
        <f t="shared" si="12"/>
        <v>0</v>
      </c>
      <c r="S163" s="150">
        <v>0</v>
      </c>
      <c r="T163" s="151">
        <f t="shared" si="13"/>
        <v>0</v>
      </c>
      <c r="AR163" s="152" t="s">
        <v>453</v>
      </c>
      <c r="AT163" s="152" t="s">
        <v>319</v>
      </c>
      <c r="AU163" s="152" t="s">
        <v>87</v>
      </c>
      <c r="AY163" s="13" t="s">
        <v>317</v>
      </c>
      <c r="BE163" s="153">
        <f t="shared" si="14"/>
        <v>0</v>
      </c>
      <c r="BF163" s="153">
        <f t="shared" si="15"/>
        <v>0</v>
      </c>
      <c r="BG163" s="153">
        <f t="shared" si="16"/>
        <v>0</v>
      </c>
      <c r="BH163" s="153">
        <f t="shared" si="17"/>
        <v>0</v>
      </c>
      <c r="BI163" s="153">
        <f t="shared" si="18"/>
        <v>0</v>
      </c>
      <c r="BJ163" s="13" t="s">
        <v>87</v>
      </c>
      <c r="BK163" s="153">
        <f t="shared" si="19"/>
        <v>0</v>
      </c>
      <c r="BL163" s="13" t="s">
        <v>453</v>
      </c>
      <c r="BM163" s="152" t="s">
        <v>5662</v>
      </c>
    </row>
    <row r="164" spans="2:65" s="1" customFormat="1" ht="16.5" customHeight="1">
      <c r="B164" s="139"/>
      <c r="C164" s="140" t="s">
        <v>416</v>
      </c>
      <c r="D164" s="140" t="s">
        <v>319</v>
      </c>
      <c r="E164" s="141" t="s">
        <v>5663</v>
      </c>
      <c r="F164" s="142" t="s">
        <v>5664</v>
      </c>
      <c r="G164" s="143" t="s">
        <v>433</v>
      </c>
      <c r="H164" s="144">
        <v>7</v>
      </c>
      <c r="I164" s="145"/>
      <c r="J164" s="146">
        <f t="shared" si="10"/>
        <v>0</v>
      </c>
      <c r="K164" s="147"/>
      <c r="L164" s="28"/>
      <c r="M164" s="148" t="s">
        <v>1</v>
      </c>
      <c r="N164" s="149" t="s">
        <v>41</v>
      </c>
      <c r="P164" s="150">
        <f t="shared" si="11"/>
        <v>0</v>
      </c>
      <c r="Q164" s="150">
        <v>0</v>
      </c>
      <c r="R164" s="150">
        <f t="shared" si="12"/>
        <v>0</v>
      </c>
      <c r="S164" s="150">
        <v>0</v>
      </c>
      <c r="T164" s="151">
        <f t="shared" si="13"/>
        <v>0</v>
      </c>
      <c r="AR164" s="152" t="s">
        <v>453</v>
      </c>
      <c r="AT164" s="152" t="s">
        <v>319</v>
      </c>
      <c r="AU164" s="152" t="s">
        <v>87</v>
      </c>
      <c r="AY164" s="13" t="s">
        <v>317</v>
      </c>
      <c r="BE164" s="153">
        <f t="shared" si="14"/>
        <v>0</v>
      </c>
      <c r="BF164" s="153">
        <f t="shared" si="15"/>
        <v>0</v>
      </c>
      <c r="BG164" s="153">
        <f t="shared" si="16"/>
        <v>0</v>
      </c>
      <c r="BH164" s="153">
        <f t="shared" si="17"/>
        <v>0</v>
      </c>
      <c r="BI164" s="153">
        <f t="shared" si="18"/>
        <v>0</v>
      </c>
      <c r="BJ164" s="13" t="s">
        <v>87</v>
      </c>
      <c r="BK164" s="153">
        <f t="shared" si="19"/>
        <v>0</v>
      </c>
      <c r="BL164" s="13" t="s">
        <v>453</v>
      </c>
      <c r="BM164" s="152" t="s">
        <v>5665</v>
      </c>
    </row>
    <row r="165" spans="2:65" s="1" customFormat="1" ht="16.5" customHeight="1">
      <c r="B165" s="139"/>
      <c r="C165" s="140" t="s">
        <v>418</v>
      </c>
      <c r="D165" s="140" t="s">
        <v>319</v>
      </c>
      <c r="E165" s="141" t="s">
        <v>5666</v>
      </c>
      <c r="F165" s="142" t="s">
        <v>5667</v>
      </c>
      <c r="G165" s="143" t="s">
        <v>375</v>
      </c>
      <c r="H165" s="144">
        <v>85</v>
      </c>
      <c r="I165" s="145"/>
      <c r="J165" s="146">
        <f t="shared" si="10"/>
        <v>0</v>
      </c>
      <c r="K165" s="147"/>
      <c r="L165" s="28"/>
      <c r="M165" s="148" t="s">
        <v>1</v>
      </c>
      <c r="N165" s="149" t="s">
        <v>41</v>
      </c>
      <c r="P165" s="150">
        <f t="shared" si="11"/>
        <v>0</v>
      </c>
      <c r="Q165" s="150">
        <v>0</v>
      </c>
      <c r="R165" s="150">
        <f t="shared" si="12"/>
        <v>0</v>
      </c>
      <c r="S165" s="150">
        <v>0</v>
      </c>
      <c r="T165" s="151">
        <f t="shared" si="13"/>
        <v>0</v>
      </c>
      <c r="AR165" s="152" t="s">
        <v>453</v>
      </c>
      <c r="AT165" s="152" t="s">
        <v>319</v>
      </c>
      <c r="AU165" s="152" t="s">
        <v>87</v>
      </c>
      <c r="AY165" s="13" t="s">
        <v>317</v>
      </c>
      <c r="BE165" s="153">
        <f t="shared" si="14"/>
        <v>0</v>
      </c>
      <c r="BF165" s="153">
        <f t="shared" si="15"/>
        <v>0</v>
      </c>
      <c r="BG165" s="153">
        <f t="shared" si="16"/>
        <v>0</v>
      </c>
      <c r="BH165" s="153">
        <f t="shared" si="17"/>
        <v>0</v>
      </c>
      <c r="BI165" s="153">
        <f t="shared" si="18"/>
        <v>0</v>
      </c>
      <c r="BJ165" s="13" t="s">
        <v>87</v>
      </c>
      <c r="BK165" s="153">
        <f t="shared" si="19"/>
        <v>0</v>
      </c>
      <c r="BL165" s="13" t="s">
        <v>453</v>
      </c>
      <c r="BM165" s="152" t="s">
        <v>5668</v>
      </c>
    </row>
    <row r="166" spans="2:65" s="1" customFormat="1" ht="24.15" customHeight="1">
      <c r="B166" s="139"/>
      <c r="C166" s="140" t="s">
        <v>529</v>
      </c>
      <c r="D166" s="140" t="s">
        <v>319</v>
      </c>
      <c r="E166" s="141" t="s">
        <v>5669</v>
      </c>
      <c r="F166" s="142" t="s">
        <v>5670</v>
      </c>
      <c r="G166" s="143" t="s">
        <v>452</v>
      </c>
      <c r="H166" s="144">
        <v>30</v>
      </c>
      <c r="I166" s="145"/>
      <c r="J166" s="146">
        <f t="shared" si="10"/>
        <v>0</v>
      </c>
      <c r="K166" s="147"/>
      <c r="L166" s="28"/>
      <c r="M166" s="165" t="s">
        <v>1</v>
      </c>
      <c r="N166" s="166" t="s">
        <v>41</v>
      </c>
      <c r="O166" s="167"/>
      <c r="P166" s="168">
        <f t="shared" si="11"/>
        <v>0</v>
      </c>
      <c r="Q166" s="168">
        <v>0</v>
      </c>
      <c r="R166" s="168">
        <f t="shared" si="12"/>
        <v>0</v>
      </c>
      <c r="S166" s="168">
        <v>0</v>
      </c>
      <c r="T166" s="169">
        <f t="shared" si="13"/>
        <v>0</v>
      </c>
      <c r="AR166" s="152" t="s">
        <v>453</v>
      </c>
      <c r="AT166" s="152" t="s">
        <v>319</v>
      </c>
      <c r="AU166" s="152" t="s">
        <v>87</v>
      </c>
      <c r="AY166" s="13" t="s">
        <v>317</v>
      </c>
      <c r="BE166" s="153">
        <f t="shared" si="14"/>
        <v>0</v>
      </c>
      <c r="BF166" s="153">
        <f t="shared" si="15"/>
        <v>0</v>
      </c>
      <c r="BG166" s="153">
        <f t="shared" si="16"/>
        <v>0</v>
      </c>
      <c r="BH166" s="153">
        <f t="shared" si="17"/>
        <v>0</v>
      </c>
      <c r="BI166" s="153">
        <f t="shared" si="18"/>
        <v>0</v>
      </c>
      <c r="BJ166" s="13" t="s">
        <v>87</v>
      </c>
      <c r="BK166" s="153">
        <f t="shared" si="19"/>
        <v>0</v>
      </c>
      <c r="BL166" s="13" t="s">
        <v>453</v>
      </c>
      <c r="BM166" s="152" t="s">
        <v>5671</v>
      </c>
    </row>
    <row r="167" spans="2:65" s="1" customFormat="1" ht="6.9" customHeight="1">
      <c r="B167" s="43"/>
      <c r="C167" s="44"/>
      <c r="D167" s="44"/>
      <c r="E167" s="44"/>
      <c r="F167" s="44"/>
      <c r="G167" s="44"/>
      <c r="H167" s="44"/>
      <c r="I167" s="44"/>
      <c r="J167" s="44"/>
      <c r="K167" s="44"/>
      <c r="L167" s="28"/>
    </row>
  </sheetData>
  <autoFilter ref="C128:K166" xr:uid="{00000000-0009-0000-0000-00001F000000}"/>
  <mergeCells count="15">
    <mergeCell ref="E115:H115"/>
    <mergeCell ref="E119:H119"/>
    <mergeCell ref="E117:H117"/>
    <mergeCell ref="E121:H121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B2:BM133"/>
  <sheetViews>
    <sheetView showGridLines="0" topLeftCell="A122" workbookViewId="0">
      <selection activeCell="F125" sqref="F125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01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3" t="s">
        <v>204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" customHeight="1">
      <c r="B4" s="16"/>
      <c r="D4" s="17" t="s">
        <v>286</v>
      </c>
      <c r="L4" s="16"/>
      <c r="M4" s="92" t="s">
        <v>9</v>
      </c>
      <c r="AT4" s="13" t="s">
        <v>3</v>
      </c>
    </row>
    <row r="5" spans="2:46" ht="6.9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226" t="str">
        <f>'Rekapitulácia stavby'!K6</f>
        <v>Archeoskanzen Bojná</v>
      </c>
      <c r="F7" s="227"/>
      <c r="G7" s="227"/>
      <c r="H7" s="227"/>
      <c r="L7" s="16"/>
    </row>
    <row r="8" spans="2:46" ht="13.2">
      <c r="B8" s="16"/>
      <c r="D8" s="23" t="s">
        <v>287</v>
      </c>
      <c r="L8" s="16"/>
    </row>
    <row r="9" spans="2:46" ht="16.5" customHeight="1">
      <c r="B9" s="16"/>
      <c r="E9" s="226" t="s">
        <v>4177</v>
      </c>
      <c r="F9" s="183"/>
      <c r="G9" s="183"/>
      <c r="H9" s="183"/>
      <c r="L9" s="16"/>
    </row>
    <row r="10" spans="2:46" ht="12" customHeight="1">
      <c r="B10" s="16"/>
      <c r="D10" s="23" t="s">
        <v>289</v>
      </c>
      <c r="L10" s="16"/>
    </row>
    <row r="11" spans="2:46" s="1" customFormat="1" ht="16.5" customHeight="1">
      <c r="B11" s="28"/>
      <c r="E11" s="221" t="s">
        <v>5285</v>
      </c>
      <c r="F11" s="228"/>
      <c r="G11" s="228"/>
      <c r="H11" s="228"/>
      <c r="L11" s="28"/>
    </row>
    <row r="12" spans="2:46" s="1" customFormat="1" ht="12" customHeight="1">
      <c r="B12" s="28"/>
      <c r="D12" s="23" t="s">
        <v>291</v>
      </c>
      <c r="L12" s="28"/>
    </row>
    <row r="13" spans="2:46" s="1" customFormat="1" ht="16.5" customHeight="1">
      <c r="B13" s="28"/>
      <c r="E13" s="208" t="s">
        <v>5672</v>
      </c>
      <c r="F13" s="228"/>
      <c r="G13" s="228"/>
      <c r="H13" s="228"/>
      <c r="L13" s="28"/>
    </row>
    <row r="14" spans="2:46" s="1" customFormat="1" ht="10.199999999999999">
      <c r="B14" s="28"/>
      <c r="L14" s="28"/>
    </row>
    <row r="15" spans="2:46" s="1" customFormat="1" ht="12" customHeight="1">
      <c r="B15" s="28"/>
      <c r="D15" s="23" t="s">
        <v>17</v>
      </c>
      <c r="F15" s="21" t="s">
        <v>1</v>
      </c>
      <c r="I15" s="23" t="s">
        <v>18</v>
      </c>
      <c r="J15" s="21" t="s">
        <v>1</v>
      </c>
      <c r="L15" s="28"/>
    </row>
    <row r="16" spans="2:46" s="1" customFormat="1" ht="12" customHeight="1">
      <c r="B16" s="28"/>
      <c r="D16" s="23" t="s">
        <v>19</v>
      </c>
      <c r="F16" s="21" t="s">
        <v>20</v>
      </c>
      <c r="I16" s="23" t="s">
        <v>21</v>
      </c>
      <c r="J16" s="51" t="str">
        <f>'Rekapitulácia stavby'!AN8</f>
        <v>19. 6. 2024</v>
      </c>
      <c r="L16" s="28"/>
    </row>
    <row r="17" spans="2:12" s="1" customFormat="1" ht="10.8" customHeight="1">
      <c r="B17" s="28"/>
      <c r="L17" s="28"/>
    </row>
    <row r="18" spans="2:12" s="1" customFormat="1" ht="12" customHeight="1">
      <c r="B18" s="28"/>
      <c r="D18" s="23" t="s">
        <v>23</v>
      </c>
      <c r="I18" s="23" t="s">
        <v>24</v>
      </c>
      <c r="J18" s="21" t="s">
        <v>1</v>
      </c>
      <c r="L18" s="28"/>
    </row>
    <row r="19" spans="2:12" s="1" customFormat="1" ht="18" customHeight="1">
      <c r="B19" s="28"/>
      <c r="E19" s="21" t="s">
        <v>25</v>
      </c>
      <c r="I19" s="23" t="s">
        <v>26</v>
      </c>
      <c r="J19" s="21" t="s">
        <v>1</v>
      </c>
      <c r="L19" s="28"/>
    </row>
    <row r="20" spans="2:12" s="1" customFormat="1" ht="6.9" customHeight="1">
      <c r="B20" s="28"/>
      <c r="L20" s="28"/>
    </row>
    <row r="21" spans="2:12" s="1" customFormat="1" ht="12" customHeight="1">
      <c r="B21" s="28"/>
      <c r="D21" s="23" t="s">
        <v>27</v>
      </c>
      <c r="I21" s="23" t="s">
        <v>24</v>
      </c>
      <c r="J21" s="24" t="str">
        <f>'Rekapitulácia stavby'!AN13</f>
        <v>Vyplň údaj</v>
      </c>
      <c r="L21" s="28"/>
    </row>
    <row r="22" spans="2:12" s="1" customFormat="1" ht="18" customHeight="1">
      <c r="B22" s="28"/>
      <c r="E22" s="229" t="str">
        <f>'Rekapitulácia stavby'!E14</f>
        <v>Vyplň údaj</v>
      </c>
      <c r="F22" s="182"/>
      <c r="G22" s="182"/>
      <c r="H22" s="182"/>
      <c r="I22" s="23" t="s">
        <v>26</v>
      </c>
      <c r="J22" s="24" t="str">
        <f>'Rekapitulácia stavby'!AN14</f>
        <v>Vyplň údaj</v>
      </c>
      <c r="L22" s="28"/>
    </row>
    <row r="23" spans="2:12" s="1" customFormat="1" ht="6.9" customHeight="1">
      <c r="B23" s="28"/>
      <c r="L23" s="28"/>
    </row>
    <row r="24" spans="2:12" s="1" customFormat="1" ht="12" customHeight="1">
      <c r="B24" s="28"/>
      <c r="D24" s="23" t="s">
        <v>29</v>
      </c>
      <c r="I24" s="23" t="s">
        <v>24</v>
      </c>
      <c r="J24" s="21" t="s">
        <v>1</v>
      </c>
      <c r="L24" s="28"/>
    </row>
    <row r="25" spans="2:12" s="1" customFormat="1" ht="18" customHeight="1">
      <c r="B25" s="28"/>
      <c r="E25" s="21" t="s">
        <v>30</v>
      </c>
      <c r="I25" s="23" t="s">
        <v>26</v>
      </c>
      <c r="J25" s="21" t="s">
        <v>1</v>
      </c>
      <c r="L25" s="28"/>
    </row>
    <row r="26" spans="2:12" s="1" customFormat="1" ht="6.9" customHeight="1">
      <c r="B26" s="28"/>
      <c r="L26" s="28"/>
    </row>
    <row r="27" spans="2:12" s="1" customFormat="1" ht="12" customHeight="1">
      <c r="B27" s="28"/>
      <c r="D27" s="23" t="s">
        <v>32</v>
      </c>
      <c r="I27" s="23" t="s">
        <v>24</v>
      </c>
      <c r="J27" s="21" t="s">
        <v>1</v>
      </c>
      <c r="L27" s="28"/>
    </row>
    <row r="28" spans="2:12" s="1" customFormat="1" ht="18" customHeight="1">
      <c r="B28" s="28"/>
      <c r="E28" s="21" t="s">
        <v>30</v>
      </c>
      <c r="I28" s="23" t="s">
        <v>26</v>
      </c>
      <c r="J28" s="21" t="s">
        <v>1</v>
      </c>
      <c r="L28" s="28"/>
    </row>
    <row r="29" spans="2:12" s="1" customFormat="1" ht="6.9" customHeight="1">
      <c r="B29" s="28"/>
      <c r="L29" s="28"/>
    </row>
    <row r="30" spans="2:12" s="1" customFormat="1" ht="12" customHeight="1">
      <c r="B30" s="28"/>
      <c r="D30" s="23" t="s">
        <v>33</v>
      </c>
      <c r="L30" s="28"/>
    </row>
    <row r="31" spans="2:12" s="7" customFormat="1" ht="16.5" customHeight="1">
      <c r="B31" s="93"/>
      <c r="E31" s="187" t="s">
        <v>1</v>
      </c>
      <c r="F31" s="187"/>
      <c r="G31" s="187"/>
      <c r="H31" s="187"/>
      <c r="L31" s="93"/>
    </row>
    <row r="32" spans="2:12" s="1" customFormat="1" ht="6.9" customHeight="1">
      <c r="B32" s="28"/>
      <c r="L32" s="28"/>
    </row>
    <row r="33" spans="2:12" s="1" customFormat="1" ht="6.9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35" customHeight="1">
      <c r="B34" s="28"/>
      <c r="D34" s="94" t="s">
        <v>35</v>
      </c>
      <c r="J34" s="65">
        <f>ROUND(J126, 2)</f>
        <v>0</v>
      </c>
      <c r="L34" s="28"/>
    </row>
    <row r="35" spans="2:12" s="1" customFormat="1" ht="6.9" customHeight="1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4" customHeight="1">
      <c r="B36" s="28"/>
      <c r="F36" s="31" t="s">
        <v>37</v>
      </c>
      <c r="I36" s="31" t="s">
        <v>36</v>
      </c>
      <c r="J36" s="31" t="s">
        <v>38</v>
      </c>
      <c r="L36" s="28"/>
    </row>
    <row r="37" spans="2:12" s="1" customFormat="1" ht="14.4" customHeight="1">
      <c r="B37" s="28"/>
      <c r="D37" s="54" t="s">
        <v>39</v>
      </c>
      <c r="E37" s="33" t="s">
        <v>40</v>
      </c>
      <c r="F37" s="95">
        <f>ROUND((SUM(BE126:BE132)),  2)</f>
        <v>0</v>
      </c>
      <c r="G37" s="96"/>
      <c r="H37" s="96"/>
      <c r="I37" s="97">
        <v>0.2</v>
      </c>
      <c r="J37" s="95">
        <f>ROUND(((SUM(BE126:BE132))*I37),  2)</f>
        <v>0</v>
      </c>
      <c r="L37" s="28"/>
    </row>
    <row r="38" spans="2:12" s="1" customFormat="1" ht="14.4" customHeight="1">
      <c r="B38" s="28"/>
      <c r="E38" s="33" t="s">
        <v>41</v>
      </c>
      <c r="F38" s="95">
        <f>ROUND((SUM(BF126:BF132)),  2)</f>
        <v>0</v>
      </c>
      <c r="G38" s="96"/>
      <c r="H38" s="96"/>
      <c r="I38" s="97">
        <v>0.2</v>
      </c>
      <c r="J38" s="95">
        <f>ROUND(((SUM(BF126:BF132))*I38),  2)</f>
        <v>0</v>
      </c>
      <c r="L38" s="28"/>
    </row>
    <row r="39" spans="2:12" s="1" customFormat="1" ht="14.4" hidden="1" customHeight="1">
      <c r="B39" s="28"/>
      <c r="E39" s="23" t="s">
        <v>42</v>
      </c>
      <c r="F39" s="84">
        <f>ROUND((SUM(BG126:BG132)),  2)</f>
        <v>0</v>
      </c>
      <c r="I39" s="98">
        <v>0.2</v>
      </c>
      <c r="J39" s="84">
        <f>0</f>
        <v>0</v>
      </c>
      <c r="L39" s="28"/>
    </row>
    <row r="40" spans="2:12" s="1" customFormat="1" ht="14.4" hidden="1" customHeight="1">
      <c r="B40" s="28"/>
      <c r="E40" s="23" t="s">
        <v>43</v>
      </c>
      <c r="F40" s="84">
        <f>ROUND((SUM(BH126:BH132)),  2)</f>
        <v>0</v>
      </c>
      <c r="I40" s="98">
        <v>0.2</v>
      </c>
      <c r="J40" s="84">
        <f>0</f>
        <v>0</v>
      </c>
      <c r="L40" s="28"/>
    </row>
    <row r="41" spans="2:12" s="1" customFormat="1" ht="14.4" hidden="1" customHeight="1">
      <c r="B41" s="28"/>
      <c r="E41" s="33" t="s">
        <v>44</v>
      </c>
      <c r="F41" s="95">
        <f>ROUND((SUM(BI126:BI132)),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6.9" customHeight="1">
      <c r="B42" s="28"/>
      <c r="L42" s="28"/>
    </row>
    <row r="43" spans="2:12" s="1" customFormat="1" ht="25.35" customHeight="1">
      <c r="B43" s="28"/>
      <c r="C43" s="99"/>
      <c r="D43" s="100" t="s">
        <v>45</v>
      </c>
      <c r="E43" s="56"/>
      <c r="F43" s="56"/>
      <c r="G43" s="101" t="s">
        <v>46</v>
      </c>
      <c r="H43" s="102" t="s">
        <v>47</v>
      </c>
      <c r="I43" s="56"/>
      <c r="J43" s="103">
        <f>SUM(J34:J41)</f>
        <v>0</v>
      </c>
      <c r="K43" s="104"/>
      <c r="L43" s="28"/>
    </row>
    <row r="44" spans="2:12" s="1" customFormat="1" ht="14.4" customHeight="1">
      <c r="B44" s="28"/>
      <c r="L44" s="28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ht="10.199999999999999">
      <c r="B51" s="16"/>
      <c r="L51" s="16"/>
    </row>
    <row r="52" spans="2:12" ht="10.199999999999999">
      <c r="B52" s="16"/>
      <c r="L52" s="16"/>
    </row>
    <row r="53" spans="2:12" ht="10.199999999999999">
      <c r="B53" s="16"/>
      <c r="L53" s="16"/>
    </row>
    <row r="54" spans="2:12" ht="10.199999999999999">
      <c r="B54" s="16"/>
      <c r="L54" s="16"/>
    </row>
    <row r="55" spans="2:12" ht="10.199999999999999">
      <c r="B55" s="16"/>
      <c r="L55" s="16"/>
    </row>
    <row r="56" spans="2:12" ht="10.199999999999999">
      <c r="B56" s="16"/>
      <c r="L56" s="16"/>
    </row>
    <row r="57" spans="2:12" ht="10.199999999999999">
      <c r="B57" s="16"/>
      <c r="L57" s="16"/>
    </row>
    <row r="58" spans="2:12" ht="10.199999999999999">
      <c r="B58" s="16"/>
      <c r="L58" s="16"/>
    </row>
    <row r="59" spans="2:12" ht="10.199999999999999">
      <c r="B59" s="16"/>
      <c r="L59" s="16"/>
    </row>
    <row r="60" spans="2:12" ht="10.199999999999999">
      <c r="B60" s="16"/>
      <c r="L60" s="16"/>
    </row>
    <row r="61" spans="2:12" s="1" customFormat="1" ht="13.2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ht="10.199999999999999">
      <c r="B62" s="16"/>
      <c r="L62" s="16"/>
    </row>
    <row r="63" spans="2:12" ht="10.199999999999999">
      <c r="B63" s="16"/>
      <c r="L63" s="16"/>
    </row>
    <row r="64" spans="2:12" ht="10.199999999999999">
      <c r="B64" s="16"/>
      <c r="L64" s="16"/>
    </row>
    <row r="65" spans="2:12" s="1" customFormat="1" ht="13.2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ht="10.199999999999999">
      <c r="B66" s="16"/>
      <c r="L66" s="16"/>
    </row>
    <row r="67" spans="2:12" ht="10.199999999999999">
      <c r="B67" s="16"/>
      <c r="L67" s="16"/>
    </row>
    <row r="68" spans="2:12" ht="10.199999999999999">
      <c r="B68" s="16"/>
      <c r="L68" s="16"/>
    </row>
    <row r="69" spans="2:12" ht="10.199999999999999">
      <c r="B69" s="16"/>
      <c r="L69" s="16"/>
    </row>
    <row r="70" spans="2:12" ht="10.199999999999999">
      <c r="B70" s="16"/>
      <c r="L70" s="16"/>
    </row>
    <row r="71" spans="2:12" ht="10.199999999999999">
      <c r="B71" s="16"/>
      <c r="L71" s="16"/>
    </row>
    <row r="72" spans="2:12" ht="10.199999999999999">
      <c r="B72" s="16"/>
      <c r="L72" s="16"/>
    </row>
    <row r="73" spans="2:12" ht="10.199999999999999">
      <c r="B73" s="16"/>
      <c r="L73" s="16"/>
    </row>
    <row r="74" spans="2:12" ht="10.199999999999999">
      <c r="B74" s="16"/>
      <c r="L74" s="16"/>
    </row>
    <row r="75" spans="2:12" ht="10.199999999999999">
      <c r="B75" s="16"/>
      <c r="L75" s="16"/>
    </row>
    <row r="76" spans="2:12" s="1" customFormat="1" ht="13.2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" customHeight="1">
      <c r="B82" s="28"/>
      <c r="C82" s="17" t="s">
        <v>293</v>
      </c>
      <c r="L82" s="28"/>
    </row>
    <row r="83" spans="2:12" s="1" customFormat="1" ht="6.9" customHeight="1">
      <c r="B83" s="28"/>
      <c r="L83" s="28"/>
    </row>
    <row r="84" spans="2:12" s="1" customFormat="1" ht="12" customHeight="1">
      <c r="B84" s="28"/>
      <c r="C84" s="23" t="s">
        <v>15</v>
      </c>
      <c r="L84" s="28"/>
    </row>
    <row r="85" spans="2:12" s="1" customFormat="1" ht="16.5" customHeight="1">
      <c r="B85" s="28"/>
      <c r="E85" s="226" t="str">
        <f>E7</f>
        <v>Archeoskanzen Bojná</v>
      </c>
      <c r="F85" s="227"/>
      <c r="G85" s="227"/>
      <c r="H85" s="227"/>
      <c r="L85" s="28"/>
    </row>
    <row r="86" spans="2:12" ht="12" customHeight="1">
      <c r="B86" s="16"/>
      <c r="C86" s="23" t="s">
        <v>287</v>
      </c>
      <c r="L86" s="16"/>
    </row>
    <row r="87" spans="2:12" ht="16.5" customHeight="1">
      <c r="B87" s="16"/>
      <c r="E87" s="226" t="s">
        <v>4177</v>
      </c>
      <c r="F87" s="183"/>
      <c r="G87" s="183"/>
      <c r="H87" s="183"/>
      <c r="L87" s="16"/>
    </row>
    <row r="88" spans="2:12" ht="12" customHeight="1">
      <c r="B88" s="16"/>
      <c r="C88" s="23" t="s">
        <v>289</v>
      </c>
      <c r="L88" s="16"/>
    </row>
    <row r="89" spans="2:12" s="1" customFormat="1" ht="16.5" customHeight="1">
      <c r="B89" s="28"/>
      <c r="E89" s="221" t="s">
        <v>5285</v>
      </c>
      <c r="F89" s="228"/>
      <c r="G89" s="228"/>
      <c r="H89" s="228"/>
      <c r="L89" s="28"/>
    </row>
    <row r="90" spans="2:12" s="1" customFormat="1" ht="12" customHeight="1">
      <c r="B90" s="28"/>
      <c r="C90" s="23" t="s">
        <v>291</v>
      </c>
      <c r="L90" s="28"/>
    </row>
    <row r="91" spans="2:12" s="1" customFormat="1" ht="16.5" customHeight="1">
      <c r="B91" s="28"/>
      <c r="E91" s="208" t="str">
        <f>E13</f>
        <v>SO-5.1.2_UK - Vykurovanie</v>
      </c>
      <c r="F91" s="228"/>
      <c r="G91" s="228"/>
      <c r="H91" s="228"/>
      <c r="L91" s="28"/>
    </row>
    <row r="92" spans="2:12" s="1" customFormat="1" ht="6.9" customHeight="1">
      <c r="B92" s="28"/>
      <c r="L92" s="28"/>
    </row>
    <row r="93" spans="2:12" s="1" customFormat="1" ht="12" customHeight="1">
      <c r="B93" s="28"/>
      <c r="C93" s="23" t="s">
        <v>19</v>
      </c>
      <c r="F93" s="21" t="str">
        <f>F16</f>
        <v>okrajová časť obce Bojná</v>
      </c>
      <c r="I93" s="23" t="s">
        <v>21</v>
      </c>
      <c r="J93" s="51" t="str">
        <f>IF(J16="","",J16)</f>
        <v>19. 6. 2024</v>
      </c>
      <c r="L93" s="28"/>
    </row>
    <row r="94" spans="2:12" s="1" customFormat="1" ht="6.9" customHeight="1">
      <c r="B94" s="28"/>
      <c r="L94" s="28"/>
    </row>
    <row r="95" spans="2:12" s="1" customFormat="1" ht="40.049999999999997" customHeight="1">
      <c r="B95" s="28"/>
      <c r="C95" s="23" t="s">
        <v>23</v>
      </c>
      <c r="F95" s="21" t="str">
        <f>E19</f>
        <v>Obec Bojná, 201 Bojná, 956 01 Bojná</v>
      </c>
      <c r="I95" s="23" t="s">
        <v>29</v>
      </c>
      <c r="J95" s="26" t="str">
        <f>E25</f>
        <v>Projekt design s.r.o., Brezová 89/1B, Tovarníky</v>
      </c>
      <c r="L95" s="28"/>
    </row>
    <row r="96" spans="2:12" s="1" customFormat="1" ht="40.049999999999997" customHeight="1">
      <c r="B96" s="28"/>
      <c r="C96" s="23" t="s">
        <v>27</v>
      </c>
      <c r="F96" s="21" t="str">
        <f>IF(E22="","",E22)</f>
        <v>Vyplň údaj</v>
      </c>
      <c r="I96" s="23" t="s">
        <v>32</v>
      </c>
      <c r="J96" s="26" t="str">
        <f>E28</f>
        <v>Projekt design s.r.o., Brezová 89/1B, Tovarníky</v>
      </c>
      <c r="L96" s="28"/>
    </row>
    <row r="97" spans="2:47" s="1" customFormat="1" ht="10.35" customHeight="1">
      <c r="B97" s="28"/>
      <c r="L97" s="28"/>
    </row>
    <row r="98" spans="2:47" s="1" customFormat="1" ht="29.25" customHeight="1">
      <c r="B98" s="28"/>
      <c r="C98" s="107" t="s">
        <v>294</v>
      </c>
      <c r="D98" s="99"/>
      <c r="E98" s="99"/>
      <c r="F98" s="99"/>
      <c r="G98" s="99"/>
      <c r="H98" s="99"/>
      <c r="I98" s="99"/>
      <c r="J98" s="108" t="s">
        <v>295</v>
      </c>
      <c r="K98" s="99"/>
      <c r="L98" s="28"/>
    </row>
    <row r="99" spans="2:47" s="1" customFormat="1" ht="10.35" customHeight="1">
      <c r="B99" s="28"/>
      <c r="L99" s="28"/>
    </row>
    <row r="100" spans="2:47" s="1" customFormat="1" ht="22.8" customHeight="1">
      <c r="B100" s="28"/>
      <c r="C100" s="109" t="s">
        <v>296</v>
      </c>
      <c r="J100" s="65">
        <f>J126</f>
        <v>0</v>
      </c>
      <c r="L100" s="28"/>
      <c r="AU100" s="13" t="s">
        <v>297</v>
      </c>
    </row>
    <row r="101" spans="2:47" s="8" customFormat="1" ht="24.9" customHeight="1">
      <c r="B101" s="110"/>
      <c r="D101" s="111" t="s">
        <v>423</v>
      </c>
      <c r="E101" s="112"/>
      <c r="F101" s="112"/>
      <c r="G101" s="112"/>
      <c r="H101" s="112"/>
      <c r="I101" s="112"/>
      <c r="J101" s="113">
        <f>J127</f>
        <v>0</v>
      </c>
      <c r="L101" s="110"/>
    </row>
    <row r="102" spans="2:47" s="9" customFormat="1" ht="19.95" customHeight="1">
      <c r="B102" s="114"/>
      <c r="D102" s="115" t="s">
        <v>3732</v>
      </c>
      <c r="E102" s="116"/>
      <c r="F102" s="116"/>
      <c r="G102" s="116"/>
      <c r="H102" s="116"/>
      <c r="I102" s="116"/>
      <c r="J102" s="117">
        <f>J128</f>
        <v>0</v>
      </c>
      <c r="L102" s="114"/>
    </row>
    <row r="103" spans="2:47" s="1" customFormat="1" ht="21.75" customHeight="1">
      <c r="B103" s="28"/>
      <c r="L103" s="28"/>
    </row>
    <row r="104" spans="2:47" s="1" customFormat="1" ht="6.9" customHeight="1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28"/>
    </row>
    <row r="108" spans="2:47" s="1" customFormat="1" ht="6.9" customHeight="1">
      <c r="B108" s="45"/>
      <c r="C108" s="46"/>
      <c r="D108" s="46"/>
      <c r="E108" s="46"/>
      <c r="F108" s="46"/>
      <c r="G108" s="46"/>
      <c r="H108" s="46"/>
      <c r="I108" s="46"/>
      <c r="J108" s="46"/>
      <c r="K108" s="46"/>
      <c r="L108" s="28"/>
    </row>
    <row r="109" spans="2:47" s="1" customFormat="1" ht="24.9" customHeight="1">
      <c r="B109" s="28"/>
      <c r="C109" s="17" t="s">
        <v>303</v>
      </c>
      <c r="L109" s="28"/>
    </row>
    <row r="110" spans="2:47" s="1" customFormat="1" ht="6.9" customHeight="1">
      <c r="B110" s="28"/>
      <c r="L110" s="28"/>
    </row>
    <row r="111" spans="2:47" s="1" customFormat="1" ht="12" customHeight="1">
      <c r="B111" s="28"/>
      <c r="C111" s="23" t="s">
        <v>15</v>
      </c>
      <c r="L111" s="28"/>
    </row>
    <row r="112" spans="2:47" s="1" customFormat="1" ht="16.5" customHeight="1">
      <c r="B112" s="28"/>
      <c r="E112" s="226" t="str">
        <f>E7</f>
        <v>Archeoskanzen Bojná</v>
      </c>
      <c r="F112" s="227"/>
      <c r="G112" s="227"/>
      <c r="H112" s="227"/>
      <c r="L112" s="28"/>
    </row>
    <row r="113" spans="2:63" ht="12" customHeight="1">
      <c r="B113" s="16"/>
      <c r="C113" s="23" t="s">
        <v>287</v>
      </c>
      <c r="L113" s="16"/>
    </row>
    <row r="114" spans="2:63" ht="16.5" customHeight="1">
      <c r="B114" s="16"/>
      <c r="E114" s="226" t="s">
        <v>4177</v>
      </c>
      <c r="F114" s="183"/>
      <c r="G114" s="183"/>
      <c r="H114" s="183"/>
      <c r="L114" s="16"/>
    </row>
    <row r="115" spans="2:63" ht="12" customHeight="1">
      <c r="B115" s="16"/>
      <c r="C115" s="23" t="s">
        <v>289</v>
      </c>
      <c r="L115" s="16"/>
    </row>
    <row r="116" spans="2:63" s="1" customFormat="1" ht="16.5" customHeight="1">
      <c r="B116" s="28"/>
      <c r="E116" s="221" t="s">
        <v>5285</v>
      </c>
      <c r="F116" s="228"/>
      <c r="G116" s="228"/>
      <c r="H116" s="228"/>
      <c r="L116" s="28"/>
    </row>
    <row r="117" spans="2:63" s="1" customFormat="1" ht="12" customHeight="1">
      <c r="B117" s="28"/>
      <c r="C117" s="23" t="s">
        <v>291</v>
      </c>
      <c r="L117" s="28"/>
    </row>
    <row r="118" spans="2:63" s="1" customFormat="1" ht="16.5" customHeight="1">
      <c r="B118" s="28"/>
      <c r="E118" s="208" t="str">
        <f>E13</f>
        <v>SO-5.1.2_UK - Vykurovanie</v>
      </c>
      <c r="F118" s="228"/>
      <c r="G118" s="228"/>
      <c r="H118" s="228"/>
      <c r="L118" s="28"/>
    </row>
    <row r="119" spans="2:63" s="1" customFormat="1" ht="6.9" customHeight="1">
      <c r="B119" s="28"/>
      <c r="L119" s="28"/>
    </row>
    <row r="120" spans="2:63" s="1" customFormat="1" ht="12" customHeight="1">
      <c r="B120" s="28"/>
      <c r="C120" s="23" t="s">
        <v>19</v>
      </c>
      <c r="F120" s="21" t="str">
        <f>F16</f>
        <v>okrajová časť obce Bojná</v>
      </c>
      <c r="I120" s="23" t="s">
        <v>21</v>
      </c>
      <c r="J120" s="51" t="str">
        <f>IF(J16="","",J16)</f>
        <v>19. 6. 2024</v>
      </c>
      <c r="L120" s="28"/>
    </row>
    <row r="121" spans="2:63" s="1" customFormat="1" ht="6.9" customHeight="1">
      <c r="B121" s="28"/>
      <c r="L121" s="28"/>
    </row>
    <row r="122" spans="2:63" s="1" customFormat="1" ht="40.049999999999997" customHeight="1">
      <c r="B122" s="28"/>
      <c r="C122" s="23" t="s">
        <v>23</v>
      </c>
      <c r="F122" s="21" t="str">
        <f>E19</f>
        <v>Obec Bojná, 201 Bojná, 956 01 Bojná</v>
      </c>
      <c r="I122" s="23" t="s">
        <v>29</v>
      </c>
      <c r="J122" s="26" t="str">
        <f>E25</f>
        <v>Projekt design s.r.o., Brezová 89/1B, Tovarníky</v>
      </c>
      <c r="L122" s="28"/>
    </row>
    <row r="123" spans="2:63" s="1" customFormat="1" ht="40.049999999999997" customHeight="1">
      <c r="B123" s="28"/>
      <c r="C123" s="23" t="s">
        <v>27</v>
      </c>
      <c r="F123" s="21" t="str">
        <f>IF(E22="","",E22)</f>
        <v>Vyplň údaj</v>
      </c>
      <c r="I123" s="23" t="s">
        <v>32</v>
      </c>
      <c r="J123" s="26" t="str">
        <f>E28</f>
        <v>Projekt design s.r.o., Brezová 89/1B, Tovarníky</v>
      </c>
      <c r="L123" s="28"/>
    </row>
    <row r="124" spans="2:63" s="1" customFormat="1" ht="10.35" customHeight="1">
      <c r="B124" s="28"/>
      <c r="L124" s="28"/>
    </row>
    <row r="125" spans="2:63" s="10" customFormat="1" ht="29.25" customHeight="1">
      <c r="B125" s="118"/>
      <c r="C125" s="119" t="s">
        <v>304</v>
      </c>
      <c r="D125" s="120" t="s">
        <v>60</v>
      </c>
      <c r="E125" s="120" t="s">
        <v>56</v>
      </c>
      <c r="F125" s="120" t="s">
        <v>7531</v>
      </c>
      <c r="G125" s="120" t="s">
        <v>305</v>
      </c>
      <c r="H125" s="120" t="s">
        <v>306</v>
      </c>
      <c r="I125" s="120" t="s">
        <v>307</v>
      </c>
      <c r="J125" s="121" t="s">
        <v>295</v>
      </c>
      <c r="K125" s="122" t="s">
        <v>308</v>
      </c>
      <c r="L125" s="118"/>
      <c r="M125" s="58" t="s">
        <v>1</v>
      </c>
      <c r="N125" s="59" t="s">
        <v>39</v>
      </c>
      <c r="O125" s="59" t="s">
        <v>309</v>
      </c>
      <c r="P125" s="59" t="s">
        <v>310</v>
      </c>
      <c r="Q125" s="59" t="s">
        <v>311</v>
      </c>
      <c r="R125" s="59" t="s">
        <v>312</v>
      </c>
      <c r="S125" s="59" t="s">
        <v>313</v>
      </c>
      <c r="T125" s="60" t="s">
        <v>314</v>
      </c>
    </row>
    <row r="126" spans="2:63" s="1" customFormat="1" ht="22.8" customHeight="1">
      <c r="B126" s="28"/>
      <c r="C126" s="63" t="s">
        <v>296</v>
      </c>
      <c r="J126" s="123">
        <f>BK126</f>
        <v>0</v>
      </c>
      <c r="L126" s="28"/>
      <c r="M126" s="61"/>
      <c r="N126" s="52"/>
      <c r="O126" s="52"/>
      <c r="P126" s="124">
        <f>P127</f>
        <v>0</v>
      </c>
      <c r="Q126" s="52"/>
      <c r="R126" s="124">
        <f>R127</f>
        <v>0</v>
      </c>
      <c r="S126" s="52"/>
      <c r="T126" s="125">
        <f>T127</f>
        <v>0</v>
      </c>
      <c r="AT126" s="13" t="s">
        <v>74</v>
      </c>
      <c r="AU126" s="13" t="s">
        <v>297</v>
      </c>
      <c r="BK126" s="126">
        <f>BK127</f>
        <v>0</v>
      </c>
    </row>
    <row r="127" spans="2:63" s="11" customFormat="1" ht="25.95" customHeight="1">
      <c r="B127" s="127"/>
      <c r="D127" s="128" t="s">
        <v>74</v>
      </c>
      <c r="E127" s="129" t="s">
        <v>353</v>
      </c>
      <c r="F127" s="129" t="s">
        <v>474</v>
      </c>
      <c r="I127" s="130"/>
      <c r="J127" s="131">
        <f>BK127</f>
        <v>0</v>
      </c>
      <c r="L127" s="127"/>
      <c r="M127" s="132"/>
      <c r="P127" s="133">
        <f>P128</f>
        <v>0</v>
      </c>
      <c r="R127" s="133">
        <f>R128</f>
        <v>0</v>
      </c>
      <c r="T127" s="134">
        <f>T128</f>
        <v>0</v>
      </c>
      <c r="AR127" s="128" t="s">
        <v>92</v>
      </c>
      <c r="AT127" s="135" t="s">
        <v>74</v>
      </c>
      <c r="AU127" s="135" t="s">
        <v>75</v>
      </c>
      <c r="AY127" s="128" t="s">
        <v>317</v>
      </c>
      <c r="BK127" s="136">
        <f>BK128</f>
        <v>0</v>
      </c>
    </row>
    <row r="128" spans="2:63" s="11" customFormat="1" ht="22.8" customHeight="1">
      <c r="B128" s="127"/>
      <c r="D128" s="128" t="s">
        <v>74</v>
      </c>
      <c r="E128" s="137" t="s">
        <v>475</v>
      </c>
      <c r="F128" s="137" t="s">
        <v>3733</v>
      </c>
      <c r="I128" s="130"/>
      <c r="J128" s="138">
        <f>BK128</f>
        <v>0</v>
      </c>
      <c r="L128" s="127"/>
      <c r="M128" s="132"/>
      <c r="P128" s="133">
        <f>SUM(P129:P132)</f>
        <v>0</v>
      </c>
      <c r="R128" s="133">
        <f>SUM(R129:R132)</f>
        <v>0</v>
      </c>
      <c r="T128" s="134">
        <f>SUM(T129:T132)</f>
        <v>0</v>
      </c>
      <c r="AR128" s="128" t="s">
        <v>92</v>
      </c>
      <c r="AT128" s="135" t="s">
        <v>74</v>
      </c>
      <c r="AU128" s="135" t="s">
        <v>82</v>
      </c>
      <c r="AY128" s="128" t="s">
        <v>317</v>
      </c>
      <c r="BK128" s="136">
        <f>SUM(BK129:BK132)</f>
        <v>0</v>
      </c>
    </row>
    <row r="129" spans="2:65" s="1" customFormat="1" ht="16.5" customHeight="1">
      <c r="B129" s="139"/>
      <c r="C129" s="140" t="s">
        <v>82</v>
      </c>
      <c r="D129" s="140" t="s">
        <v>319</v>
      </c>
      <c r="E129" s="141" t="s">
        <v>3734</v>
      </c>
      <c r="F129" s="142" t="s">
        <v>3735</v>
      </c>
      <c r="G129" s="143" t="s">
        <v>452</v>
      </c>
      <c r="H129" s="144">
        <v>90</v>
      </c>
      <c r="I129" s="145"/>
      <c r="J129" s="146">
        <f>ROUND(I129*H129,2)</f>
        <v>0</v>
      </c>
      <c r="K129" s="147"/>
      <c r="L129" s="28"/>
      <c r="M129" s="148" t="s">
        <v>1</v>
      </c>
      <c r="N129" s="149" t="s">
        <v>41</v>
      </c>
      <c r="P129" s="150">
        <f>O129*H129</f>
        <v>0</v>
      </c>
      <c r="Q129" s="150">
        <v>0</v>
      </c>
      <c r="R129" s="150">
        <f>Q129*H129</f>
        <v>0</v>
      </c>
      <c r="S129" s="150">
        <v>0</v>
      </c>
      <c r="T129" s="151">
        <f>S129*H129</f>
        <v>0</v>
      </c>
      <c r="AR129" s="152" t="s">
        <v>453</v>
      </c>
      <c r="AT129" s="152" t="s">
        <v>319</v>
      </c>
      <c r="AU129" s="152" t="s">
        <v>87</v>
      </c>
      <c r="AY129" s="13" t="s">
        <v>317</v>
      </c>
      <c r="BE129" s="153">
        <f>IF(N129="základná",J129,0)</f>
        <v>0</v>
      </c>
      <c r="BF129" s="153">
        <f>IF(N129="znížená",J129,0)</f>
        <v>0</v>
      </c>
      <c r="BG129" s="153">
        <f>IF(N129="zákl. prenesená",J129,0)</f>
        <v>0</v>
      </c>
      <c r="BH129" s="153">
        <f>IF(N129="zníž. prenesená",J129,0)</f>
        <v>0</v>
      </c>
      <c r="BI129" s="153">
        <f>IF(N129="nulová",J129,0)</f>
        <v>0</v>
      </c>
      <c r="BJ129" s="13" t="s">
        <v>87</v>
      </c>
      <c r="BK129" s="153">
        <f>ROUND(I129*H129,2)</f>
        <v>0</v>
      </c>
      <c r="BL129" s="13" t="s">
        <v>453</v>
      </c>
      <c r="BM129" s="152" t="s">
        <v>5673</v>
      </c>
    </row>
    <row r="130" spans="2:65" s="1" customFormat="1" ht="24.15" customHeight="1">
      <c r="B130" s="139"/>
      <c r="C130" s="154" t="s">
        <v>87</v>
      </c>
      <c r="D130" s="154" t="s">
        <v>353</v>
      </c>
      <c r="E130" s="155" t="s">
        <v>5674</v>
      </c>
      <c r="F130" s="156" t="s">
        <v>5675</v>
      </c>
      <c r="G130" s="157" t="s">
        <v>433</v>
      </c>
      <c r="H130" s="158">
        <v>3</v>
      </c>
      <c r="I130" s="159"/>
      <c r="J130" s="160">
        <f>ROUND(I130*H130,2)</f>
        <v>0</v>
      </c>
      <c r="K130" s="161"/>
      <c r="L130" s="162"/>
      <c r="M130" s="163" t="s">
        <v>1</v>
      </c>
      <c r="N130" s="164" t="s">
        <v>41</v>
      </c>
      <c r="P130" s="150">
        <f>O130*H130</f>
        <v>0</v>
      </c>
      <c r="Q130" s="150">
        <v>0</v>
      </c>
      <c r="R130" s="150">
        <f>Q130*H130</f>
        <v>0</v>
      </c>
      <c r="S130" s="150">
        <v>0</v>
      </c>
      <c r="T130" s="151">
        <f>S130*H130</f>
        <v>0</v>
      </c>
      <c r="AR130" s="152" t="s">
        <v>271</v>
      </c>
      <c r="AT130" s="152" t="s">
        <v>353</v>
      </c>
      <c r="AU130" s="152" t="s">
        <v>87</v>
      </c>
      <c r="AY130" s="13" t="s">
        <v>317</v>
      </c>
      <c r="BE130" s="153">
        <f>IF(N130="základná",J130,0)</f>
        <v>0</v>
      </c>
      <c r="BF130" s="153">
        <f>IF(N130="znížená",J130,0)</f>
        <v>0</v>
      </c>
      <c r="BG130" s="153">
        <f>IF(N130="zákl. prenesená",J130,0)</f>
        <v>0</v>
      </c>
      <c r="BH130" s="153">
        <f>IF(N130="zníž. prenesená",J130,0)</f>
        <v>0</v>
      </c>
      <c r="BI130" s="153">
        <f>IF(N130="nulová",J130,0)</f>
        <v>0</v>
      </c>
      <c r="BJ130" s="13" t="s">
        <v>87</v>
      </c>
      <c r="BK130" s="153">
        <f>ROUND(I130*H130,2)</f>
        <v>0</v>
      </c>
      <c r="BL130" s="13" t="s">
        <v>259</v>
      </c>
      <c r="BM130" s="152" t="s">
        <v>5676</v>
      </c>
    </row>
    <row r="131" spans="2:65" s="1" customFormat="1" ht="24.15" customHeight="1">
      <c r="B131" s="139"/>
      <c r="C131" s="154" t="s">
        <v>92</v>
      </c>
      <c r="D131" s="154" t="s">
        <v>353</v>
      </c>
      <c r="E131" s="155" t="s">
        <v>3737</v>
      </c>
      <c r="F131" s="156" t="s">
        <v>3738</v>
      </c>
      <c r="G131" s="157" t="s">
        <v>433</v>
      </c>
      <c r="H131" s="158">
        <v>3</v>
      </c>
      <c r="I131" s="159"/>
      <c r="J131" s="160">
        <f>ROUND(I131*H131,2)</f>
        <v>0</v>
      </c>
      <c r="K131" s="161"/>
      <c r="L131" s="162"/>
      <c r="M131" s="163" t="s">
        <v>1</v>
      </c>
      <c r="N131" s="164" t="s">
        <v>41</v>
      </c>
      <c r="P131" s="150">
        <f>O131*H131</f>
        <v>0</v>
      </c>
      <c r="Q131" s="150">
        <v>0</v>
      </c>
      <c r="R131" s="150">
        <f>Q131*H131</f>
        <v>0</v>
      </c>
      <c r="S131" s="150">
        <v>0</v>
      </c>
      <c r="T131" s="151">
        <f>S131*H131</f>
        <v>0</v>
      </c>
      <c r="AR131" s="152" t="s">
        <v>271</v>
      </c>
      <c r="AT131" s="152" t="s">
        <v>353</v>
      </c>
      <c r="AU131" s="152" t="s">
        <v>87</v>
      </c>
      <c r="AY131" s="13" t="s">
        <v>317</v>
      </c>
      <c r="BE131" s="153">
        <f>IF(N131="základná",J131,0)</f>
        <v>0</v>
      </c>
      <c r="BF131" s="153">
        <f>IF(N131="znížená",J131,0)</f>
        <v>0</v>
      </c>
      <c r="BG131" s="153">
        <f>IF(N131="zákl. prenesená",J131,0)</f>
        <v>0</v>
      </c>
      <c r="BH131" s="153">
        <f>IF(N131="zníž. prenesená",J131,0)</f>
        <v>0</v>
      </c>
      <c r="BI131" s="153">
        <f>IF(N131="nulová",J131,0)</f>
        <v>0</v>
      </c>
      <c r="BJ131" s="13" t="s">
        <v>87</v>
      </c>
      <c r="BK131" s="153">
        <f>ROUND(I131*H131,2)</f>
        <v>0</v>
      </c>
      <c r="BL131" s="13" t="s">
        <v>259</v>
      </c>
      <c r="BM131" s="152" t="s">
        <v>5677</v>
      </c>
    </row>
    <row r="132" spans="2:65" s="1" customFormat="1" ht="16.5" customHeight="1">
      <c r="B132" s="139"/>
      <c r="C132" s="154" t="s">
        <v>259</v>
      </c>
      <c r="D132" s="154" t="s">
        <v>353</v>
      </c>
      <c r="E132" s="155" t="s">
        <v>3740</v>
      </c>
      <c r="F132" s="156" t="s">
        <v>3741</v>
      </c>
      <c r="G132" s="157" t="s">
        <v>433</v>
      </c>
      <c r="H132" s="158">
        <v>9</v>
      </c>
      <c r="I132" s="159"/>
      <c r="J132" s="160">
        <f>ROUND(I132*H132,2)</f>
        <v>0</v>
      </c>
      <c r="K132" s="161"/>
      <c r="L132" s="162"/>
      <c r="M132" s="174" t="s">
        <v>1</v>
      </c>
      <c r="N132" s="175" t="s">
        <v>41</v>
      </c>
      <c r="O132" s="167"/>
      <c r="P132" s="168">
        <f>O132*H132</f>
        <v>0</v>
      </c>
      <c r="Q132" s="168">
        <v>0</v>
      </c>
      <c r="R132" s="168">
        <f>Q132*H132</f>
        <v>0</v>
      </c>
      <c r="S132" s="168">
        <v>0</v>
      </c>
      <c r="T132" s="169">
        <f>S132*H132</f>
        <v>0</v>
      </c>
      <c r="AR132" s="152" t="s">
        <v>271</v>
      </c>
      <c r="AT132" s="152" t="s">
        <v>353</v>
      </c>
      <c r="AU132" s="152" t="s">
        <v>87</v>
      </c>
      <c r="AY132" s="13" t="s">
        <v>317</v>
      </c>
      <c r="BE132" s="153">
        <f>IF(N132="základná",J132,0)</f>
        <v>0</v>
      </c>
      <c r="BF132" s="153">
        <f>IF(N132="znížená",J132,0)</f>
        <v>0</v>
      </c>
      <c r="BG132" s="153">
        <f>IF(N132="zákl. prenesená",J132,0)</f>
        <v>0</v>
      </c>
      <c r="BH132" s="153">
        <f>IF(N132="zníž. prenesená",J132,0)</f>
        <v>0</v>
      </c>
      <c r="BI132" s="153">
        <f>IF(N132="nulová",J132,0)</f>
        <v>0</v>
      </c>
      <c r="BJ132" s="13" t="s">
        <v>87</v>
      </c>
      <c r="BK132" s="153">
        <f>ROUND(I132*H132,2)</f>
        <v>0</v>
      </c>
      <c r="BL132" s="13" t="s">
        <v>259</v>
      </c>
      <c r="BM132" s="152" t="s">
        <v>5678</v>
      </c>
    </row>
    <row r="133" spans="2:65" s="1" customFormat="1" ht="6.9" customHeight="1">
      <c r="B133" s="43"/>
      <c r="C133" s="44"/>
      <c r="D133" s="44"/>
      <c r="E133" s="44"/>
      <c r="F133" s="44"/>
      <c r="G133" s="44"/>
      <c r="H133" s="44"/>
      <c r="I133" s="44"/>
      <c r="J133" s="44"/>
      <c r="K133" s="44"/>
      <c r="L133" s="28"/>
    </row>
  </sheetData>
  <autoFilter ref="C125:K132" xr:uid="{00000000-0009-0000-0000-000020000000}"/>
  <mergeCells count="15">
    <mergeCell ref="E112:H112"/>
    <mergeCell ref="E116:H116"/>
    <mergeCell ref="E114:H114"/>
    <mergeCell ref="E118:H11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B2:BM164"/>
  <sheetViews>
    <sheetView showGridLines="0" topLeftCell="A121" workbookViewId="0">
      <selection activeCell="F124" sqref="F124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01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3" t="s">
        <v>206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" customHeight="1">
      <c r="B4" s="16"/>
      <c r="D4" s="17" t="s">
        <v>286</v>
      </c>
      <c r="L4" s="16"/>
      <c r="M4" s="92" t="s">
        <v>9</v>
      </c>
      <c r="AT4" s="13" t="s">
        <v>3</v>
      </c>
    </row>
    <row r="5" spans="2:46" ht="6.9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226" t="str">
        <f>'Rekapitulácia stavby'!K6</f>
        <v>Archeoskanzen Bojná</v>
      </c>
      <c r="F7" s="227"/>
      <c r="G7" s="227"/>
      <c r="H7" s="227"/>
      <c r="L7" s="16"/>
    </row>
    <row r="8" spans="2:46" ht="13.2">
      <c r="B8" s="16"/>
      <c r="D8" s="23" t="s">
        <v>287</v>
      </c>
      <c r="L8" s="16"/>
    </row>
    <row r="9" spans="2:46" ht="16.5" customHeight="1">
      <c r="B9" s="16"/>
      <c r="E9" s="226" t="s">
        <v>4177</v>
      </c>
      <c r="F9" s="183"/>
      <c r="G9" s="183"/>
      <c r="H9" s="183"/>
      <c r="L9" s="16"/>
    </row>
    <row r="10" spans="2:46" ht="12" customHeight="1">
      <c r="B10" s="16"/>
      <c r="D10" s="23" t="s">
        <v>289</v>
      </c>
      <c r="L10" s="16"/>
    </row>
    <row r="11" spans="2:46" s="1" customFormat="1" ht="16.5" customHeight="1">
      <c r="B11" s="28"/>
      <c r="E11" s="221" t="s">
        <v>5285</v>
      </c>
      <c r="F11" s="228"/>
      <c r="G11" s="228"/>
      <c r="H11" s="228"/>
      <c r="L11" s="28"/>
    </row>
    <row r="12" spans="2:46" s="1" customFormat="1" ht="12" customHeight="1">
      <c r="B12" s="28"/>
      <c r="D12" s="23" t="s">
        <v>291</v>
      </c>
      <c r="L12" s="28"/>
    </row>
    <row r="13" spans="2:46" s="1" customFormat="1" ht="16.5" customHeight="1">
      <c r="B13" s="28"/>
      <c r="E13" s="208" t="s">
        <v>5679</v>
      </c>
      <c r="F13" s="228"/>
      <c r="G13" s="228"/>
      <c r="H13" s="228"/>
      <c r="L13" s="28"/>
    </row>
    <row r="14" spans="2:46" s="1" customFormat="1" ht="10.199999999999999">
      <c r="B14" s="28"/>
      <c r="L14" s="28"/>
    </row>
    <row r="15" spans="2:46" s="1" customFormat="1" ht="12" customHeight="1">
      <c r="B15" s="28"/>
      <c r="D15" s="23" t="s">
        <v>17</v>
      </c>
      <c r="F15" s="21" t="s">
        <v>1</v>
      </c>
      <c r="I15" s="23" t="s">
        <v>18</v>
      </c>
      <c r="J15" s="21" t="s">
        <v>1</v>
      </c>
      <c r="L15" s="28"/>
    </row>
    <row r="16" spans="2:46" s="1" customFormat="1" ht="12" customHeight="1">
      <c r="B16" s="28"/>
      <c r="D16" s="23" t="s">
        <v>19</v>
      </c>
      <c r="F16" s="21" t="s">
        <v>20</v>
      </c>
      <c r="I16" s="23" t="s">
        <v>21</v>
      </c>
      <c r="J16" s="51" t="str">
        <f>'Rekapitulácia stavby'!AN8</f>
        <v>19. 6. 2024</v>
      </c>
      <c r="L16" s="28"/>
    </row>
    <row r="17" spans="2:12" s="1" customFormat="1" ht="10.8" customHeight="1">
      <c r="B17" s="28"/>
      <c r="L17" s="28"/>
    </row>
    <row r="18" spans="2:12" s="1" customFormat="1" ht="12" customHeight="1">
      <c r="B18" s="28"/>
      <c r="D18" s="23" t="s">
        <v>23</v>
      </c>
      <c r="I18" s="23" t="s">
        <v>24</v>
      </c>
      <c r="J18" s="21" t="s">
        <v>1</v>
      </c>
      <c r="L18" s="28"/>
    </row>
    <row r="19" spans="2:12" s="1" customFormat="1" ht="18" customHeight="1">
      <c r="B19" s="28"/>
      <c r="E19" s="21" t="s">
        <v>25</v>
      </c>
      <c r="I19" s="23" t="s">
        <v>26</v>
      </c>
      <c r="J19" s="21" t="s">
        <v>1</v>
      </c>
      <c r="L19" s="28"/>
    </row>
    <row r="20" spans="2:12" s="1" customFormat="1" ht="6.9" customHeight="1">
      <c r="B20" s="28"/>
      <c r="L20" s="28"/>
    </row>
    <row r="21" spans="2:12" s="1" customFormat="1" ht="12" customHeight="1">
      <c r="B21" s="28"/>
      <c r="D21" s="23" t="s">
        <v>27</v>
      </c>
      <c r="I21" s="23" t="s">
        <v>24</v>
      </c>
      <c r="J21" s="24" t="str">
        <f>'Rekapitulácia stavby'!AN13</f>
        <v>Vyplň údaj</v>
      </c>
      <c r="L21" s="28"/>
    </row>
    <row r="22" spans="2:12" s="1" customFormat="1" ht="18" customHeight="1">
      <c r="B22" s="28"/>
      <c r="E22" s="229" t="str">
        <f>'Rekapitulácia stavby'!E14</f>
        <v>Vyplň údaj</v>
      </c>
      <c r="F22" s="182"/>
      <c r="G22" s="182"/>
      <c r="H22" s="182"/>
      <c r="I22" s="23" t="s">
        <v>26</v>
      </c>
      <c r="J22" s="24" t="str">
        <f>'Rekapitulácia stavby'!AN14</f>
        <v>Vyplň údaj</v>
      </c>
      <c r="L22" s="28"/>
    </row>
    <row r="23" spans="2:12" s="1" customFormat="1" ht="6.9" customHeight="1">
      <c r="B23" s="28"/>
      <c r="L23" s="28"/>
    </row>
    <row r="24" spans="2:12" s="1" customFormat="1" ht="12" customHeight="1">
      <c r="B24" s="28"/>
      <c r="D24" s="23" t="s">
        <v>29</v>
      </c>
      <c r="I24" s="23" t="s">
        <v>24</v>
      </c>
      <c r="J24" s="21" t="s">
        <v>1</v>
      </c>
      <c r="L24" s="28"/>
    </row>
    <row r="25" spans="2:12" s="1" customFormat="1" ht="18" customHeight="1">
      <c r="B25" s="28"/>
      <c r="E25" s="21" t="s">
        <v>30</v>
      </c>
      <c r="I25" s="23" t="s">
        <v>26</v>
      </c>
      <c r="J25" s="21" t="s">
        <v>1</v>
      </c>
      <c r="L25" s="28"/>
    </row>
    <row r="26" spans="2:12" s="1" customFormat="1" ht="6.9" customHeight="1">
      <c r="B26" s="28"/>
      <c r="L26" s="28"/>
    </row>
    <row r="27" spans="2:12" s="1" customFormat="1" ht="12" customHeight="1">
      <c r="B27" s="28"/>
      <c r="D27" s="23" t="s">
        <v>32</v>
      </c>
      <c r="I27" s="23" t="s">
        <v>24</v>
      </c>
      <c r="J27" s="21" t="s">
        <v>1</v>
      </c>
      <c r="L27" s="28"/>
    </row>
    <row r="28" spans="2:12" s="1" customFormat="1" ht="18" customHeight="1">
      <c r="B28" s="28"/>
      <c r="E28" s="21" t="s">
        <v>30</v>
      </c>
      <c r="I28" s="23" t="s">
        <v>26</v>
      </c>
      <c r="J28" s="21" t="s">
        <v>1</v>
      </c>
      <c r="L28" s="28"/>
    </row>
    <row r="29" spans="2:12" s="1" customFormat="1" ht="6.9" customHeight="1">
      <c r="B29" s="28"/>
      <c r="L29" s="28"/>
    </row>
    <row r="30" spans="2:12" s="1" customFormat="1" ht="12" customHeight="1">
      <c r="B30" s="28"/>
      <c r="D30" s="23" t="s">
        <v>33</v>
      </c>
      <c r="L30" s="28"/>
    </row>
    <row r="31" spans="2:12" s="7" customFormat="1" ht="16.5" customHeight="1">
      <c r="B31" s="93"/>
      <c r="E31" s="187" t="s">
        <v>1</v>
      </c>
      <c r="F31" s="187"/>
      <c r="G31" s="187"/>
      <c r="H31" s="187"/>
      <c r="L31" s="93"/>
    </row>
    <row r="32" spans="2:12" s="1" customFormat="1" ht="6.9" customHeight="1">
      <c r="B32" s="28"/>
      <c r="L32" s="28"/>
    </row>
    <row r="33" spans="2:12" s="1" customFormat="1" ht="6.9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35" customHeight="1">
      <c r="B34" s="28"/>
      <c r="D34" s="94" t="s">
        <v>35</v>
      </c>
      <c r="J34" s="65">
        <f>ROUND(J125, 2)</f>
        <v>0</v>
      </c>
      <c r="L34" s="28"/>
    </row>
    <row r="35" spans="2:12" s="1" customFormat="1" ht="6.9" customHeight="1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4" customHeight="1">
      <c r="B36" s="28"/>
      <c r="F36" s="31" t="s">
        <v>37</v>
      </c>
      <c r="I36" s="31" t="s">
        <v>36</v>
      </c>
      <c r="J36" s="31" t="s">
        <v>38</v>
      </c>
      <c r="L36" s="28"/>
    </row>
    <row r="37" spans="2:12" s="1" customFormat="1" ht="14.4" customHeight="1">
      <c r="B37" s="28"/>
      <c r="D37" s="54" t="s">
        <v>39</v>
      </c>
      <c r="E37" s="33" t="s">
        <v>40</v>
      </c>
      <c r="F37" s="95">
        <f>ROUND((SUM(BE125:BE163)),  2)</f>
        <v>0</v>
      </c>
      <c r="G37" s="96"/>
      <c r="H37" s="96"/>
      <c r="I37" s="97">
        <v>0.2</v>
      </c>
      <c r="J37" s="95">
        <f>ROUND(((SUM(BE125:BE163))*I37),  2)</f>
        <v>0</v>
      </c>
      <c r="L37" s="28"/>
    </row>
    <row r="38" spans="2:12" s="1" customFormat="1" ht="14.4" customHeight="1">
      <c r="B38" s="28"/>
      <c r="E38" s="33" t="s">
        <v>41</v>
      </c>
      <c r="F38" s="95">
        <f>ROUND((SUM(BF125:BF163)),  2)</f>
        <v>0</v>
      </c>
      <c r="G38" s="96"/>
      <c r="H38" s="96"/>
      <c r="I38" s="97">
        <v>0.2</v>
      </c>
      <c r="J38" s="95">
        <f>ROUND(((SUM(BF125:BF163))*I38),  2)</f>
        <v>0</v>
      </c>
      <c r="L38" s="28"/>
    </row>
    <row r="39" spans="2:12" s="1" customFormat="1" ht="14.4" hidden="1" customHeight="1">
      <c r="B39" s="28"/>
      <c r="E39" s="23" t="s">
        <v>42</v>
      </c>
      <c r="F39" s="84">
        <f>ROUND((SUM(BG125:BG163)),  2)</f>
        <v>0</v>
      </c>
      <c r="I39" s="98">
        <v>0.2</v>
      </c>
      <c r="J39" s="84">
        <f>0</f>
        <v>0</v>
      </c>
      <c r="L39" s="28"/>
    </row>
    <row r="40" spans="2:12" s="1" customFormat="1" ht="14.4" hidden="1" customHeight="1">
      <c r="B40" s="28"/>
      <c r="E40" s="23" t="s">
        <v>43</v>
      </c>
      <c r="F40" s="84">
        <f>ROUND((SUM(BH125:BH163)),  2)</f>
        <v>0</v>
      </c>
      <c r="I40" s="98">
        <v>0.2</v>
      </c>
      <c r="J40" s="84">
        <f>0</f>
        <v>0</v>
      </c>
      <c r="L40" s="28"/>
    </row>
    <row r="41" spans="2:12" s="1" customFormat="1" ht="14.4" hidden="1" customHeight="1">
      <c r="B41" s="28"/>
      <c r="E41" s="33" t="s">
        <v>44</v>
      </c>
      <c r="F41" s="95">
        <f>ROUND((SUM(BI125:BI163)),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6.9" customHeight="1">
      <c r="B42" s="28"/>
      <c r="L42" s="28"/>
    </row>
    <row r="43" spans="2:12" s="1" customFormat="1" ht="25.35" customHeight="1">
      <c r="B43" s="28"/>
      <c r="C43" s="99"/>
      <c r="D43" s="100" t="s">
        <v>45</v>
      </c>
      <c r="E43" s="56"/>
      <c r="F43" s="56"/>
      <c r="G43" s="101" t="s">
        <v>46</v>
      </c>
      <c r="H43" s="102" t="s">
        <v>47</v>
      </c>
      <c r="I43" s="56"/>
      <c r="J43" s="103">
        <f>SUM(J34:J41)</f>
        <v>0</v>
      </c>
      <c r="K43" s="104"/>
      <c r="L43" s="28"/>
    </row>
    <row r="44" spans="2:12" s="1" customFormat="1" ht="14.4" customHeight="1">
      <c r="B44" s="28"/>
      <c r="L44" s="28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ht="10.199999999999999">
      <c r="B51" s="16"/>
      <c r="L51" s="16"/>
    </row>
    <row r="52" spans="2:12" ht="10.199999999999999">
      <c r="B52" s="16"/>
      <c r="L52" s="16"/>
    </row>
    <row r="53" spans="2:12" ht="10.199999999999999">
      <c r="B53" s="16"/>
      <c r="L53" s="16"/>
    </row>
    <row r="54" spans="2:12" ht="10.199999999999999">
      <c r="B54" s="16"/>
      <c r="L54" s="16"/>
    </row>
    <row r="55" spans="2:12" ht="10.199999999999999">
      <c r="B55" s="16"/>
      <c r="L55" s="16"/>
    </row>
    <row r="56" spans="2:12" ht="10.199999999999999">
      <c r="B56" s="16"/>
      <c r="L56" s="16"/>
    </row>
    <row r="57" spans="2:12" ht="10.199999999999999">
      <c r="B57" s="16"/>
      <c r="L57" s="16"/>
    </row>
    <row r="58" spans="2:12" ht="10.199999999999999">
      <c r="B58" s="16"/>
      <c r="L58" s="16"/>
    </row>
    <row r="59" spans="2:12" ht="10.199999999999999">
      <c r="B59" s="16"/>
      <c r="L59" s="16"/>
    </row>
    <row r="60" spans="2:12" ht="10.199999999999999">
      <c r="B60" s="16"/>
      <c r="L60" s="16"/>
    </row>
    <row r="61" spans="2:12" s="1" customFormat="1" ht="13.2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ht="10.199999999999999">
      <c r="B62" s="16"/>
      <c r="L62" s="16"/>
    </row>
    <row r="63" spans="2:12" ht="10.199999999999999">
      <c r="B63" s="16"/>
      <c r="L63" s="16"/>
    </row>
    <row r="64" spans="2:12" ht="10.199999999999999">
      <c r="B64" s="16"/>
      <c r="L64" s="16"/>
    </row>
    <row r="65" spans="2:12" s="1" customFormat="1" ht="13.2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ht="10.199999999999999">
      <c r="B66" s="16"/>
      <c r="L66" s="16"/>
    </row>
    <row r="67" spans="2:12" ht="10.199999999999999">
      <c r="B67" s="16"/>
      <c r="L67" s="16"/>
    </row>
    <row r="68" spans="2:12" ht="10.199999999999999">
      <c r="B68" s="16"/>
      <c r="L68" s="16"/>
    </row>
    <row r="69" spans="2:12" ht="10.199999999999999">
      <c r="B69" s="16"/>
      <c r="L69" s="16"/>
    </row>
    <row r="70" spans="2:12" ht="10.199999999999999">
      <c r="B70" s="16"/>
      <c r="L70" s="16"/>
    </row>
    <row r="71" spans="2:12" ht="10.199999999999999">
      <c r="B71" s="16"/>
      <c r="L71" s="16"/>
    </row>
    <row r="72" spans="2:12" ht="10.199999999999999">
      <c r="B72" s="16"/>
      <c r="L72" s="16"/>
    </row>
    <row r="73" spans="2:12" ht="10.199999999999999">
      <c r="B73" s="16"/>
      <c r="L73" s="16"/>
    </row>
    <row r="74" spans="2:12" ht="10.199999999999999">
      <c r="B74" s="16"/>
      <c r="L74" s="16"/>
    </row>
    <row r="75" spans="2:12" ht="10.199999999999999">
      <c r="B75" s="16"/>
      <c r="L75" s="16"/>
    </row>
    <row r="76" spans="2:12" s="1" customFormat="1" ht="13.2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" customHeight="1">
      <c r="B82" s="28"/>
      <c r="C82" s="17" t="s">
        <v>293</v>
      </c>
      <c r="L82" s="28"/>
    </row>
    <row r="83" spans="2:12" s="1" customFormat="1" ht="6.9" customHeight="1">
      <c r="B83" s="28"/>
      <c r="L83" s="28"/>
    </row>
    <row r="84" spans="2:12" s="1" customFormat="1" ht="12" customHeight="1">
      <c r="B84" s="28"/>
      <c r="C84" s="23" t="s">
        <v>15</v>
      </c>
      <c r="L84" s="28"/>
    </row>
    <row r="85" spans="2:12" s="1" customFormat="1" ht="16.5" customHeight="1">
      <c r="B85" s="28"/>
      <c r="E85" s="226" t="str">
        <f>E7</f>
        <v>Archeoskanzen Bojná</v>
      </c>
      <c r="F85" s="227"/>
      <c r="G85" s="227"/>
      <c r="H85" s="227"/>
      <c r="L85" s="28"/>
    </row>
    <row r="86" spans="2:12" ht="12" customHeight="1">
      <c r="B86" s="16"/>
      <c r="C86" s="23" t="s">
        <v>287</v>
      </c>
      <c r="L86" s="16"/>
    </row>
    <row r="87" spans="2:12" ht="16.5" customHeight="1">
      <c r="B87" s="16"/>
      <c r="E87" s="226" t="s">
        <v>4177</v>
      </c>
      <c r="F87" s="183"/>
      <c r="G87" s="183"/>
      <c r="H87" s="183"/>
      <c r="L87" s="16"/>
    </row>
    <row r="88" spans="2:12" ht="12" customHeight="1">
      <c r="B88" s="16"/>
      <c r="C88" s="23" t="s">
        <v>289</v>
      </c>
      <c r="L88" s="16"/>
    </row>
    <row r="89" spans="2:12" s="1" customFormat="1" ht="16.5" customHeight="1">
      <c r="B89" s="28"/>
      <c r="E89" s="221" t="s">
        <v>5285</v>
      </c>
      <c r="F89" s="228"/>
      <c r="G89" s="228"/>
      <c r="H89" s="228"/>
      <c r="L89" s="28"/>
    </row>
    <row r="90" spans="2:12" s="1" customFormat="1" ht="12" customHeight="1">
      <c r="B90" s="28"/>
      <c r="C90" s="23" t="s">
        <v>291</v>
      </c>
      <c r="L90" s="28"/>
    </row>
    <row r="91" spans="2:12" s="1" customFormat="1" ht="16.5" customHeight="1">
      <c r="B91" s="28"/>
      <c r="E91" s="208" t="str">
        <f>E13</f>
        <v>SO-5.1.2_VZT - Vzduchotechnika</v>
      </c>
      <c r="F91" s="228"/>
      <c r="G91" s="228"/>
      <c r="H91" s="228"/>
      <c r="L91" s="28"/>
    </row>
    <row r="92" spans="2:12" s="1" customFormat="1" ht="6.9" customHeight="1">
      <c r="B92" s="28"/>
      <c r="L92" s="28"/>
    </row>
    <row r="93" spans="2:12" s="1" customFormat="1" ht="12" customHeight="1">
      <c r="B93" s="28"/>
      <c r="C93" s="23" t="s">
        <v>19</v>
      </c>
      <c r="F93" s="21" t="str">
        <f>F16</f>
        <v>okrajová časť obce Bojná</v>
      </c>
      <c r="I93" s="23" t="s">
        <v>21</v>
      </c>
      <c r="J93" s="51" t="str">
        <f>IF(J16="","",J16)</f>
        <v>19. 6. 2024</v>
      </c>
      <c r="L93" s="28"/>
    </row>
    <row r="94" spans="2:12" s="1" customFormat="1" ht="6.9" customHeight="1">
      <c r="B94" s="28"/>
      <c r="L94" s="28"/>
    </row>
    <row r="95" spans="2:12" s="1" customFormat="1" ht="40.049999999999997" customHeight="1">
      <c r="B95" s="28"/>
      <c r="C95" s="23" t="s">
        <v>23</v>
      </c>
      <c r="F95" s="21" t="str">
        <f>E19</f>
        <v>Obec Bojná, 201 Bojná, 956 01 Bojná</v>
      </c>
      <c r="I95" s="23" t="s">
        <v>29</v>
      </c>
      <c r="J95" s="26" t="str">
        <f>E25</f>
        <v>Projekt design s.r.o., Brezová 89/1B, Tovarníky</v>
      </c>
      <c r="L95" s="28"/>
    </row>
    <row r="96" spans="2:12" s="1" customFormat="1" ht="40.049999999999997" customHeight="1">
      <c r="B96" s="28"/>
      <c r="C96" s="23" t="s">
        <v>27</v>
      </c>
      <c r="F96" s="21" t="str">
        <f>IF(E22="","",E22)</f>
        <v>Vyplň údaj</v>
      </c>
      <c r="I96" s="23" t="s">
        <v>32</v>
      </c>
      <c r="J96" s="26" t="str">
        <f>E28</f>
        <v>Projekt design s.r.o., Brezová 89/1B, Tovarníky</v>
      </c>
      <c r="L96" s="28"/>
    </row>
    <row r="97" spans="2:47" s="1" customFormat="1" ht="10.35" customHeight="1">
      <c r="B97" s="28"/>
      <c r="L97" s="28"/>
    </row>
    <row r="98" spans="2:47" s="1" customFormat="1" ht="29.25" customHeight="1">
      <c r="B98" s="28"/>
      <c r="C98" s="107" t="s">
        <v>294</v>
      </c>
      <c r="D98" s="99"/>
      <c r="E98" s="99"/>
      <c r="F98" s="99"/>
      <c r="G98" s="99"/>
      <c r="H98" s="99"/>
      <c r="I98" s="99"/>
      <c r="J98" s="108" t="s">
        <v>295</v>
      </c>
      <c r="K98" s="99"/>
      <c r="L98" s="28"/>
    </row>
    <row r="99" spans="2:47" s="1" customFormat="1" ht="10.35" customHeight="1">
      <c r="B99" s="28"/>
      <c r="L99" s="28"/>
    </row>
    <row r="100" spans="2:47" s="1" customFormat="1" ht="22.8" customHeight="1">
      <c r="B100" s="28"/>
      <c r="C100" s="109" t="s">
        <v>296</v>
      </c>
      <c r="J100" s="65">
        <f>J125</f>
        <v>0</v>
      </c>
      <c r="L100" s="28"/>
      <c r="AU100" s="13" t="s">
        <v>297</v>
      </c>
    </row>
    <row r="101" spans="2:47" s="8" customFormat="1" ht="24.9" customHeight="1">
      <c r="B101" s="110"/>
      <c r="D101" s="111" t="s">
        <v>5680</v>
      </c>
      <c r="E101" s="112"/>
      <c r="F101" s="112"/>
      <c r="G101" s="112"/>
      <c r="H101" s="112"/>
      <c r="I101" s="112"/>
      <c r="J101" s="113">
        <f>J126</f>
        <v>0</v>
      </c>
      <c r="L101" s="110"/>
    </row>
    <row r="102" spans="2:47" s="1" customFormat="1" ht="21.75" customHeight="1">
      <c r="B102" s="28"/>
      <c r="L102" s="28"/>
    </row>
    <row r="103" spans="2:47" s="1" customFormat="1" ht="6.9" customHeight="1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28"/>
    </row>
    <row r="107" spans="2:47" s="1" customFormat="1" ht="6.9" customHeight="1"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28"/>
    </row>
    <row r="108" spans="2:47" s="1" customFormat="1" ht="24.9" customHeight="1">
      <c r="B108" s="28"/>
      <c r="C108" s="17" t="s">
        <v>303</v>
      </c>
      <c r="L108" s="28"/>
    </row>
    <row r="109" spans="2:47" s="1" customFormat="1" ht="6.9" customHeight="1">
      <c r="B109" s="28"/>
      <c r="L109" s="28"/>
    </row>
    <row r="110" spans="2:47" s="1" customFormat="1" ht="12" customHeight="1">
      <c r="B110" s="28"/>
      <c r="C110" s="23" t="s">
        <v>15</v>
      </c>
      <c r="L110" s="28"/>
    </row>
    <row r="111" spans="2:47" s="1" customFormat="1" ht="16.5" customHeight="1">
      <c r="B111" s="28"/>
      <c r="E111" s="226" t="str">
        <f>E7</f>
        <v>Archeoskanzen Bojná</v>
      </c>
      <c r="F111" s="227"/>
      <c r="G111" s="227"/>
      <c r="H111" s="227"/>
      <c r="L111" s="28"/>
    </row>
    <row r="112" spans="2:47" ht="12" customHeight="1">
      <c r="B112" s="16"/>
      <c r="C112" s="23" t="s">
        <v>287</v>
      </c>
      <c r="L112" s="16"/>
    </row>
    <row r="113" spans="2:65" ht="16.5" customHeight="1">
      <c r="B113" s="16"/>
      <c r="E113" s="226" t="s">
        <v>4177</v>
      </c>
      <c r="F113" s="183"/>
      <c r="G113" s="183"/>
      <c r="H113" s="183"/>
      <c r="L113" s="16"/>
    </row>
    <row r="114" spans="2:65" ht="12" customHeight="1">
      <c r="B114" s="16"/>
      <c r="C114" s="23" t="s">
        <v>289</v>
      </c>
      <c r="L114" s="16"/>
    </row>
    <row r="115" spans="2:65" s="1" customFormat="1" ht="16.5" customHeight="1">
      <c r="B115" s="28"/>
      <c r="E115" s="221" t="s">
        <v>5285</v>
      </c>
      <c r="F115" s="228"/>
      <c r="G115" s="228"/>
      <c r="H115" s="228"/>
      <c r="L115" s="28"/>
    </row>
    <row r="116" spans="2:65" s="1" customFormat="1" ht="12" customHeight="1">
      <c r="B116" s="28"/>
      <c r="C116" s="23" t="s">
        <v>291</v>
      </c>
      <c r="L116" s="28"/>
    </row>
    <row r="117" spans="2:65" s="1" customFormat="1" ht="16.5" customHeight="1">
      <c r="B117" s="28"/>
      <c r="E117" s="208" t="str">
        <f>E13</f>
        <v>SO-5.1.2_VZT - Vzduchotechnika</v>
      </c>
      <c r="F117" s="228"/>
      <c r="G117" s="228"/>
      <c r="H117" s="228"/>
      <c r="L117" s="28"/>
    </row>
    <row r="118" spans="2:65" s="1" customFormat="1" ht="6.9" customHeight="1">
      <c r="B118" s="28"/>
      <c r="L118" s="28"/>
    </row>
    <row r="119" spans="2:65" s="1" customFormat="1" ht="12" customHeight="1">
      <c r="B119" s="28"/>
      <c r="C119" s="23" t="s">
        <v>19</v>
      </c>
      <c r="F119" s="21" t="str">
        <f>F16</f>
        <v>okrajová časť obce Bojná</v>
      </c>
      <c r="I119" s="23" t="s">
        <v>21</v>
      </c>
      <c r="J119" s="51" t="str">
        <f>IF(J16="","",J16)</f>
        <v>19. 6. 2024</v>
      </c>
      <c r="L119" s="28"/>
    </row>
    <row r="120" spans="2:65" s="1" customFormat="1" ht="6.9" customHeight="1">
      <c r="B120" s="28"/>
      <c r="L120" s="28"/>
    </row>
    <row r="121" spans="2:65" s="1" customFormat="1" ht="40.049999999999997" customHeight="1">
      <c r="B121" s="28"/>
      <c r="C121" s="23" t="s">
        <v>23</v>
      </c>
      <c r="F121" s="21" t="str">
        <f>E19</f>
        <v>Obec Bojná, 201 Bojná, 956 01 Bojná</v>
      </c>
      <c r="I121" s="23" t="s">
        <v>29</v>
      </c>
      <c r="J121" s="26" t="str">
        <f>E25</f>
        <v>Projekt design s.r.o., Brezová 89/1B, Tovarníky</v>
      </c>
      <c r="L121" s="28"/>
    </row>
    <row r="122" spans="2:65" s="1" customFormat="1" ht="40.049999999999997" customHeight="1">
      <c r="B122" s="28"/>
      <c r="C122" s="23" t="s">
        <v>27</v>
      </c>
      <c r="F122" s="21" t="str">
        <f>IF(E22="","",E22)</f>
        <v>Vyplň údaj</v>
      </c>
      <c r="I122" s="23" t="s">
        <v>32</v>
      </c>
      <c r="J122" s="26" t="str">
        <f>E28</f>
        <v>Projekt design s.r.o., Brezová 89/1B, Tovarníky</v>
      </c>
      <c r="L122" s="28"/>
    </row>
    <row r="123" spans="2:65" s="1" customFormat="1" ht="10.35" customHeight="1">
      <c r="B123" s="28"/>
      <c r="L123" s="28"/>
    </row>
    <row r="124" spans="2:65" s="10" customFormat="1" ht="29.25" customHeight="1">
      <c r="B124" s="118"/>
      <c r="C124" s="119" t="s">
        <v>304</v>
      </c>
      <c r="D124" s="120" t="s">
        <v>60</v>
      </c>
      <c r="E124" s="120" t="s">
        <v>56</v>
      </c>
      <c r="F124" s="120" t="s">
        <v>7531</v>
      </c>
      <c r="G124" s="120" t="s">
        <v>305</v>
      </c>
      <c r="H124" s="120" t="s">
        <v>306</v>
      </c>
      <c r="I124" s="120" t="s">
        <v>307</v>
      </c>
      <c r="J124" s="121" t="s">
        <v>295</v>
      </c>
      <c r="K124" s="122" t="s">
        <v>308</v>
      </c>
      <c r="L124" s="118"/>
      <c r="M124" s="58" t="s">
        <v>1</v>
      </c>
      <c r="N124" s="59" t="s">
        <v>39</v>
      </c>
      <c r="O124" s="59" t="s">
        <v>309</v>
      </c>
      <c r="P124" s="59" t="s">
        <v>310</v>
      </c>
      <c r="Q124" s="59" t="s">
        <v>311</v>
      </c>
      <c r="R124" s="59" t="s">
        <v>312</v>
      </c>
      <c r="S124" s="59" t="s">
        <v>313</v>
      </c>
      <c r="T124" s="60" t="s">
        <v>314</v>
      </c>
    </row>
    <row r="125" spans="2:65" s="1" customFormat="1" ht="22.8" customHeight="1">
      <c r="B125" s="28"/>
      <c r="C125" s="63" t="s">
        <v>296</v>
      </c>
      <c r="J125" s="123">
        <f>BK125</f>
        <v>0</v>
      </c>
      <c r="L125" s="28"/>
      <c r="M125" s="61"/>
      <c r="N125" s="52"/>
      <c r="O125" s="52"/>
      <c r="P125" s="124">
        <f>P126</f>
        <v>0</v>
      </c>
      <c r="Q125" s="52"/>
      <c r="R125" s="124">
        <f>R126</f>
        <v>0</v>
      </c>
      <c r="S125" s="52"/>
      <c r="T125" s="125">
        <f>T126</f>
        <v>0</v>
      </c>
      <c r="AT125" s="13" t="s">
        <v>74</v>
      </c>
      <c r="AU125" s="13" t="s">
        <v>297</v>
      </c>
      <c r="BK125" s="126">
        <f>BK126</f>
        <v>0</v>
      </c>
    </row>
    <row r="126" spans="2:65" s="11" customFormat="1" ht="25.95" customHeight="1">
      <c r="B126" s="127"/>
      <c r="D126" s="128" t="s">
        <v>74</v>
      </c>
      <c r="E126" s="129" t="s">
        <v>546</v>
      </c>
      <c r="F126" s="129" t="s">
        <v>5681</v>
      </c>
      <c r="I126" s="130"/>
      <c r="J126" s="131">
        <f>BK126</f>
        <v>0</v>
      </c>
      <c r="L126" s="127"/>
      <c r="M126" s="132"/>
      <c r="P126" s="133">
        <f>SUM(P127:P163)</f>
        <v>0</v>
      </c>
      <c r="R126" s="133">
        <f>SUM(R127:R163)</f>
        <v>0</v>
      </c>
      <c r="T126" s="134">
        <f>SUM(T127:T163)</f>
        <v>0</v>
      </c>
      <c r="AR126" s="128" t="s">
        <v>82</v>
      </c>
      <c r="AT126" s="135" t="s">
        <v>74</v>
      </c>
      <c r="AU126" s="135" t="s">
        <v>75</v>
      </c>
      <c r="AY126" s="128" t="s">
        <v>317</v>
      </c>
      <c r="BK126" s="136">
        <f>SUM(BK127:BK163)</f>
        <v>0</v>
      </c>
    </row>
    <row r="127" spans="2:65" s="1" customFormat="1" ht="55.5" customHeight="1">
      <c r="B127" s="139"/>
      <c r="C127" s="154" t="s">
        <v>82</v>
      </c>
      <c r="D127" s="154" t="s">
        <v>353</v>
      </c>
      <c r="E127" s="155" t="s">
        <v>5682</v>
      </c>
      <c r="F127" s="156" t="s">
        <v>5683</v>
      </c>
      <c r="G127" s="157" t="s">
        <v>433</v>
      </c>
      <c r="H127" s="158">
        <v>1</v>
      </c>
      <c r="I127" s="159"/>
      <c r="J127" s="160">
        <f t="shared" ref="J127:J163" si="0">ROUND(I127*H127,2)</f>
        <v>0</v>
      </c>
      <c r="K127" s="161"/>
      <c r="L127" s="162"/>
      <c r="M127" s="163" t="s">
        <v>1</v>
      </c>
      <c r="N127" s="164" t="s">
        <v>41</v>
      </c>
      <c r="P127" s="150">
        <f t="shared" ref="P127:P163" si="1">O127*H127</f>
        <v>0</v>
      </c>
      <c r="Q127" s="150">
        <v>0</v>
      </c>
      <c r="R127" s="150">
        <f t="shared" ref="R127:R163" si="2">Q127*H127</f>
        <v>0</v>
      </c>
      <c r="S127" s="150">
        <v>0</v>
      </c>
      <c r="T127" s="151">
        <f t="shared" ref="T127:T163" si="3">S127*H127</f>
        <v>0</v>
      </c>
      <c r="AR127" s="152" t="s">
        <v>271</v>
      </c>
      <c r="AT127" s="152" t="s">
        <v>353</v>
      </c>
      <c r="AU127" s="152" t="s">
        <v>82</v>
      </c>
      <c r="AY127" s="13" t="s">
        <v>317</v>
      </c>
      <c r="BE127" s="153">
        <f t="shared" ref="BE127:BE163" si="4">IF(N127="základná",J127,0)</f>
        <v>0</v>
      </c>
      <c r="BF127" s="153">
        <f t="shared" ref="BF127:BF163" si="5">IF(N127="znížená",J127,0)</f>
        <v>0</v>
      </c>
      <c r="BG127" s="153">
        <f t="shared" ref="BG127:BG163" si="6">IF(N127="zákl. prenesená",J127,0)</f>
        <v>0</v>
      </c>
      <c r="BH127" s="153">
        <f t="shared" ref="BH127:BH163" si="7">IF(N127="zníž. prenesená",J127,0)</f>
        <v>0</v>
      </c>
      <c r="BI127" s="153">
        <f t="shared" ref="BI127:BI163" si="8">IF(N127="nulová",J127,0)</f>
        <v>0</v>
      </c>
      <c r="BJ127" s="13" t="s">
        <v>87</v>
      </c>
      <c r="BK127" s="153">
        <f t="shared" ref="BK127:BK163" si="9">ROUND(I127*H127,2)</f>
        <v>0</v>
      </c>
      <c r="BL127" s="13" t="s">
        <v>259</v>
      </c>
      <c r="BM127" s="152" t="s">
        <v>5684</v>
      </c>
    </row>
    <row r="128" spans="2:65" s="1" customFormat="1" ht="16.5" customHeight="1">
      <c r="B128" s="139"/>
      <c r="C128" s="154" t="s">
        <v>87</v>
      </c>
      <c r="D128" s="154" t="s">
        <v>353</v>
      </c>
      <c r="E128" s="155" t="s">
        <v>5097</v>
      </c>
      <c r="F128" s="156" t="s">
        <v>5098</v>
      </c>
      <c r="G128" s="157" t="s">
        <v>433</v>
      </c>
      <c r="H128" s="158">
        <v>2</v>
      </c>
      <c r="I128" s="159"/>
      <c r="J128" s="160">
        <f t="shared" si="0"/>
        <v>0</v>
      </c>
      <c r="K128" s="161"/>
      <c r="L128" s="162"/>
      <c r="M128" s="163" t="s">
        <v>1</v>
      </c>
      <c r="N128" s="164" t="s">
        <v>41</v>
      </c>
      <c r="P128" s="150">
        <f t="shared" si="1"/>
        <v>0</v>
      </c>
      <c r="Q128" s="150">
        <v>0</v>
      </c>
      <c r="R128" s="150">
        <f t="shared" si="2"/>
        <v>0</v>
      </c>
      <c r="S128" s="150">
        <v>0</v>
      </c>
      <c r="T128" s="151">
        <f t="shared" si="3"/>
        <v>0</v>
      </c>
      <c r="AR128" s="152" t="s">
        <v>271</v>
      </c>
      <c r="AT128" s="152" t="s">
        <v>353</v>
      </c>
      <c r="AU128" s="152" t="s">
        <v>82</v>
      </c>
      <c r="AY128" s="13" t="s">
        <v>317</v>
      </c>
      <c r="BE128" s="153">
        <f t="shared" si="4"/>
        <v>0</v>
      </c>
      <c r="BF128" s="153">
        <f t="shared" si="5"/>
        <v>0</v>
      </c>
      <c r="BG128" s="153">
        <f t="shared" si="6"/>
        <v>0</v>
      </c>
      <c r="BH128" s="153">
        <f t="shared" si="7"/>
        <v>0</v>
      </c>
      <c r="BI128" s="153">
        <f t="shared" si="8"/>
        <v>0</v>
      </c>
      <c r="BJ128" s="13" t="s">
        <v>87</v>
      </c>
      <c r="BK128" s="153">
        <f t="shared" si="9"/>
        <v>0</v>
      </c>
      <c r="BL128" s="13" t="s">
        <v>259</v>
      </c>
      <c r="BM128" s="152" t="s">
        <v>5685</v>
      </c>
    </row>
    <row r="129" spans="2:65" s="1" customFormat="1" ht="16.5" customHeight="1">
      <c r="B129" s="139"/>
      <c r="C129" s="154" t="s">
        <v>92</v>
      </c>
      <c r="D129" s="154" t="s">
        <v>353</v>
      </c>
      <c r="E129" s="155" t="s">
        <v>5686</v>
      </c>
      <c r="F129" s="156" t="s">
        <v>5101</v>
      </c>
      <c r="G129" s="157" t="s">
        <v>433</v>
      </c>
      <c r="H129" s="158">
        <v>4</v>
      </c>
      <c r="I129" s="159"/>
      <c r="J129" s="160">
        <f t="shared" si="0"/>
        <v>0</v>
      </c>
      <c r="K129" s="161"/>
      <c r="L129" s="162"/>
      <c r="M129" s="163" t="s">
        <v>1</v>
      </c>
      <c r="N129" s="164" t="s">
        <v>41</v>
      </c>
      <c r="P129" s="150">
        <f t="shared" si="1"/>
        <v>0</v>
      </c>
      <c r="Q129" s="150">
        <v>0</v>
      </c>
      <c r="R129" s="150">
        <f t="shared" si="2"/>
        <v>0</v>
      </c>
      <c r="S129" s="150">
        <v>0</v>
      </c>
      <c r="T129" s="151">
        <f t="shared" si="3"/>
        <v>0</v>
      </c>
      <c r="AR129" s="152" t="s">
        <v>271</v>
      </c>
      <c r="AT129" s="152" t="s">
        <v>353</v>
      </c>
      <c r="AU129" s="152" t="s">
        <v>82</v>
      </c>
      <c r="AY129" s="13" t="s">
        <v>317</v>
      </c>
      <c r="BE129" s="153">
        <f t="shared" si="4"/>
        <v>0</v>
      </c>
      <c r="BF129" s="153">
        <f t="shared" si="5"/>
        <v>0</v>
      </c>
      <c r="BG129" s="153">
        <f t="shared" si="6"/>
        <v>0</v>
      </c>
      <c r="BH129" s="153">
        <f t="shared" si="7"/>
        <v>0</v>
      </c>
      <c r="BI129" s="153">
        <f t="shared" si="8"/>
        <v>0</v>
      </c>
      <c r="BJ129" s="13" t="s">
        <v>87</v>
      </c>
      <c r="BK129" s="153">
        <f t="shared" si="9"/>
        <v>0</v>
      </c>
      <c r="BL129" s="13" t="s">
        <v>259</v>
      </c>
      <c r="BM129" s="152" t="s">
        <v>5687</v>
      </c>
    </row>
    <row r="130" spans="2:65" s="1" customFormat="1" ht="24.15" customHeight="1">
      <c r="B130" s="139"/>
      <c r="C130" s="154" t="s">
        <v>259</v>
      </c>
      <c r="D130" s="154" t="s">
        <v>353</v>
      </c>
      <c r="E130" s="155" t="s">
        <v>5688</v>
      </c>
      <c r="F130" s="156" t="s">
        <v>5689</v>
      </c>
      <c r="G130" s="157" t="s">
        <v>433</v>
      </c>
      <c r="H130" s="158">
        <v>4</v>
      </c>
      <c r="I130" s="159"/>
      <c r="J130" s="160">
        <f t="shared" si="0"/>
        <v>0</v>
      </c>
      <c r="K130" s="161"/>
      <c r="L130" s="162"/>
      <c r="M130" s="163" t="s">
        <v>1</v>
      </c>
      <c r="N130" s="164" t="s">
        <v>41</v>
      </c>
      <c r="P130" s="150">
        <f t="shared" si="1"/>
        <v>0</v>
      </c>
      <c r="Q130" s="150">
        <v>0</v>
      </c>
      <c r="R130" s="150">
        <f t="shared" si="2"/>
        <v>0</v>
      </c>
      <c r="S130" s="150">
        <v>0</v>
      </c>
      <c r="T130" s="151">
        <f t="shared" si="3"/>
        <v>0</v>
      </c>
      <c r="AR130" s="152" t="s">
        <v>271</v>
      </c>
      <c r="AT130" s="152" t="s">
        <v>353</v>
      </c>
      <c r="AU130" s="152" t="s">
        <v>82</v>
      </c>
      <c r="AY130" s="13" t="s">
        <v>317</v>
      </c>
      <c r="BE130" s="153">
        <f t="shared" si="4"/>
        <v>0</v>
      </c>
      <c r="BF130" s="153">
        <f t="shared" si="5"/>
        <v>0</v>
      </c>
      <c r="BG130" s="153">
        <f t="shared" si="6"/>
        <v>0</v>
      </c>
      <c r="BH130" s="153">
        <f t="shared" si="7"/>
        <v>0</v>
      </c>
      <c r="BI130" s="153">
        <f t="shared" si="8"/>
        <v>0</v>
      </c>
      <c r="BJ130" s="13" t="s">
        <v>87</v>
      </c>
      <c r="BK130" s="153">
        <f t="shared" si="9"/>
        <v>0</v>
      </c>
      <c r="BL130" s="13" t="s">
        <v>259</v>
      </c>
      <c r="BM130" s="152" t="s">
        <v>5690</v>
      </c>
    </row>
    <row r="131" spans="2:65" s="1" customFormat="1" ht="24.15" customHeight="1">
      <c r="B131" s="139"/>
      <c r="C131" s="154" t="s">
        <v>262</v>
      </c>
      <c r="D131" s="154" t="s">
        <v>353</v>
      </c>
      <c r="E131" s="155" t="s">
        <v>5691</v>
      </c>
      <c r="F131" s="156" t="s">
        <v>5692</v>
      </c>
      <c r="G131" s="157" t="s">
        <v>433</v>
      </c>
      <c r="H131" s="158">
        <v>2</v>
      </c>
      <c r="I131" s="159"/>
      <c r="J131" s="160">
        <f t="shared" si="0"/>
        <v>0</v>
      </c>
      <c r="K131" s="161"/>
      <c r="L131" s="162"/>
      <c r="M131" s="163" t="s">
        <v>1</v>
      </c>
      <c r="N131" s="164" t="s">
        <v>41</v>
      </c>
      <c r="P131" s="150">
        <f t="shared" si="1"/>
        <v>0</v>
      </c>
      <c r="Q131" s="150">
        <v>0</v>
      </c>
      <c r="R131" s="150">
        <f t="shared" si="2"/>
        <v>0</v>
      </c>
      <c r="S131" s="150">
        <v>0</v>
      </c>
      <c r="T131" s="151">
        <f t="shared" si="3"/>
        <v>0</v>
      </c>
      <c r="AR131" s="152" t="s">
        <v>271</v>
      </c>
      <c r="AT131" s="152" t="s">
        <v>353</v>
      </c>
      <c r="AU131" s="152" t="s">
        <v>82</v>
      </c>
      <c r="AY131" s="13" t="s">
        <v>317</v>
      </c>
      <c r="BE131" s="153">
        <f t="shared" si="4"/>
        <v>0</v>
      </c>
      <c r="BF131" s="153">
        <f t="shared" si="5"/>
        <v>0</v>
      </c>
      <c r="BG131" s="153">
        <f t="shared" si="6"/>
        <v>0</v>
      </c>
      <c r="BH131" s="153">
        <f t="shared" si="7"/>
        <v>0</v>
      </c>
      <c r="BI131" s="153">
        <f t="shared" si="8"/>
        <v>0</v>
      </c>
      <c r="BJ131" s="13" t="s">
        <v>87</v>
      </c>
      <c r="BK131" s="153">
        <f t="shared" si="9"/>
        <v>0</v>
      </c>
      <c r="BL131" s="13" t="s">
        <v>259</v>
      </c>
      <c r="BM131" s="152" t="s">
        <v>5693</v>
      </c>
    </row>
    <row r="132" spans="2:65" s="1" customFormat="1" ht="16.5" customHeight="1">
      <c r="B132" s="139"/>
      <c r="C132" s="154" t="s">
        <v>265</v>
      </c>
      <c r="D132" s="154" t="s">
        <v>353</v>
      </c>
      <c r="E132" s="155" t="s">
        <v>5694</v>
      </c>
      <c r="F132" s="156" t="s">
        <v>5695</v>
      </c>
      <c r="G132" s="157" t="s">
        <v>433</v>
      </c>
      <c r="H132" s="158">
        <v>2</v>
      </c>
      <c r="I132" s="159"/>
      <c r="J132" s="160">
        <f t="shared" si="0"/>
        <v>0</v>
      </c>
      <c r="K132" s="161"/>
      <c r="L132" s="162"/>
      <c r="M132" s="163" t="s">
        <v>1</v>
      </c>
      <c r="N132" s="164" t="s">
        <v>41</v>
      </c>
      <c r="P132" s="150">
        <f t="shared" si="1"/>
        <v>0</v>
      </c>
      <c r="Q132" s="150">
        <v>0</v>
      </c>
      <c r="R132" s="150">
        <f t="shared" si="2"/>
        <v>0</v>
      </c>
      <c r="S132" s="150">
        <v>0</v>
      </c>
      <c r="T132" s="151">
        <f t="shared" si="3"/>
        <v>0</v>
      </c>
      <c r="AR132" s="152" t="s">
        <v>271</v>
      </c>
      <c r="AT132" s="152" t="s">
        <v>353</v>
      </c>
      <c r="AU132" s="152" t="s">
        <v>82</v>
      </c>
      <c r="AY132" s="13" t="s">
        <v>317</v>
      </c>
      <c r="BE132" s="153">
        <f t="shared" si="4"/>
        <v>0</v>
      </c>
      <c r="BF132" s="153">
        <f t="shared" si="5"/>
        <v>0</v>
      </c>
      <c r="BG132" s="153">
        <f t="shared" si="6"/>
        <v>0</v>
      </c>
      <c r="BH132" s="153">
        <f t="shared" si="7"/>
        <v>0</v>
      </c>
      <c r="BI132" s="153">
        <f t="shared" si="8"/>
        <v>0</v>
      </c>
      <c r="BJ132" s="13" t="s">
        <v>87</v>
      </c>
      <c r="BK132" s="153">
        <f t="shared" si="9"/>
        <v>0</v>
      </c>
      <c r="BL132" s="13" t="s">
        <v>259</v>
      </c>
      <c r="BM132" s="152" t="s">
        <v>5696</v>
      </c>
    </row>
    <row r="133" spans="2:65" s="1" customFormat="1" ht="24.9" customHeight="1">
      <c r="B133" s="139"/>
      <c r="C133" s="154" t="s">
        <v>268</v>
      </c>
      <c r="D133" s="154" t="s">
        <v>353</v>
      </c>
      <c r="E133" s="155" t="s">
        <v>5128</v>
      </c>
      <c r="F133" s="156" t="s">
        <v>5697</v>
      </c>
      <c r="G133" s="157" t="s">
        <v>1</v>
      </c>
      <c r="H133" s="158">
        <v>0</v>
      </c>
      <c r="I133" s="159"/>
      <c r="J133" s="160">
        <f t="shared" si="0"/>
        <v>0</v>
      </c>
      <c r="K133" s="161"/>
      <c r="L133" s="162"/>
      <c r="M133" s="163" t="s">
        <v>1</v>
      </c>
      <c r="N133" s="164" t="s">
        <v>41</v>
      </c>
      <c r="P133" s="150">
        <f t="shared" si="1"/>
        <v>0</v>
      </c>
      <c r="Q133" s="150">
        <v>0</v>
      </c>
      <c r="R133" s="150">
        <f t="shared" si="2"/>
        <v>0</v>
      </c>
      <c r="S133" s="150">
        <v>0</v>
      </c>
      <c r="T133" s="151">
        <f t="shared" si="3"/>
        <v>0</v>
      </c>
      <c r="AR133" s="152" t="s">
        <v>271</v>
      </c>
      <c r="AT133" s="152" t="s">
        <v>353</v>
      </c>
      <c r="AU133" s="152" t="s">
        <v>82</v>
      </c>
      <c r="AY133" s="13" t="s">
        <v>317</v>
      </c>
      <c r="BE133" s="153">
        <f t="shared" si="4"/>
        <v>0</v>
      </c>
      <c r="BF133" s="153">
        <f t="shared" si="5"/>
        <v>0</v>
      </c>
      <c r="BG133" s="153">
        <f t="shared" si="6"/>
        <v>0</v>
      </c>
      <c r="BH133" s="153">
        <f t="shared" si="7"/>
        <v>0</v>
      </c>
      <c r="BI133" s="153">
        <f t="shared" si="8"/>
        <v>0</v>
      </c>
      <c r="BJ133" s="13" t="s">
        <v>87</v>
      </c>
      <c r="BK133" s="153">
        <f t="shared" si="9"/>
        <v>0</v>
      </c>
      <c r="BL133" s="13" t="s">
        <v>259</v>
      </c>
      <c r="BM133" s="152" t="s">
        <v>5698</v>
      </c>
    </row>
    <row r="134" spans="2:65" s="1" customFormat="1" ht="24.9" customHeight="1">
      <c r="B134" s="139"/>
      <c r="C134" s="154" t="s">
        <v>271</v>
      </c>
      <c r="D134" s="154" t="s">
        <v>353</v>
      </c>
      <c r="E134" s="155" t="s">
        <v>5699</v>
      </c>
      <c r="F134" s="156" t="s">
        <v>5700</v>
      </c>
      <c r="G134" s="157" t="s">
        <v>3434</v>
      </c>
      <c r="H134" s="158">
        <v>7</v>
      </c>
      <c r="I134" s="159"/>
      <c r="J134" s="160">
        <f t="shared" si="0"/>
        <v>0</v>
      </c>
      <c r="K134" s="161"/>
      <c r="L134" s="162"/>
      <c r="M134" s="163" t="s">
        <v>1</v>
      </c>
      <c r="N134" s="164" t="s">
        <v>41</v>
      </c>
      <c r="P134" s="150">
        <f t="shared" si="1"/>
        <v>0</v>
      </c>
      <c r="Q134" s="150">
        <v>0</v>
      </c>
      <c r="R134" s="150">
        <f t="shared" si="2"/>
        <v>0</v>
      </c>
      <c r="S134" s="150">
        <v>0</v>
      </c>
      <c r="T134" s="151">
        <f t="shared" si="3"/>
        <v>0</v>
      </c>
      <c r="AR134" s="152" t="s">
        <v>271</v>
      </c>
      <c r="AT134" s="152" t="s">
        <v>353</v>
      </c>
      <c r="AU134" s="152" t="s">
        <v>82</v>
      </c>
      <c r="AY134" s="13" t="s">
        <v>317</v>
      </c>
      <c r="BE134" s="153">
        <f t="shared" si="4"/>
        <v>0</v>
      </c>
      <c r="BF134" s="153">
        <f t="shared" si="5"/>
        <v>0</v>
      </c>
      <c r="BG134" s="153">
        <f t="shared" si="6"/>
        <v>0</v>
      </c>
      <c r="BH134" s="153">
        <f t="shared" si="7"/>
        <v>0</v>
      </c>
      <c r="BI134" s="153">
        <f t="shared" si="8"/>
        <v>0</v>
      </c>
      <c r="BJ134" s="13" t="s">
        <v>87</v>
      </c>
      <c r="BK134" s="153">
        <f t="shared" si="9"/>
        <v>0</v>
      </c>
      <c r="BL134" s="13" t="s">
        <v>259</v>
      </c>
      <c r="BM134" s="152" t="s">
        <v>5701</v>
      </c>
    </row>
    <row r="135" spans="2:65" s="1" customFormat="1" ht="24.9" customHeight="1">
      <c r="B135" s="139"/>
      <c r="C135" s="154" t="s">
        <v>274</v>
      </c>
      <c r="D135" s="154" t="s">
        <v>353</v>
      </c>
      <c r="E135" s="155" t="s">
        <v>5702</v>
      </c>
      <c r="F135" s="156" t="s">
        <v>5703</v>
      </c>
      <c r="G135" s="157" t="s">
        <v>3434</v>
      </c>
      <c r="H135" s="158">
        <v>24</v>
      </c>
      <c r="I135" s="159"/>
      <c r="J135" s="160">
        <f t="shared" si="0"/>
        <v>0</v>
      </c>
      <c r="K135" s="161"/>
      <c r="L135" s="162"/>
      <c r="M135" s="163" t="s">
        <v>1</v>
      </c>
      <c r="N135" s="164" t="s">
        <v>41</v>
      </c>
      <c r="P135" s="150">
        <f t="shared" si="1"/>
        <v>0</v>
      </c>
      <c r="Q135" s="150">
        <v>0</v>
      </c>
      <c r="R135" s="150">
        <f t="shared" si="2"/>
        <v>0</v>
      </c>
      <c r="S135" s="150">
        <v>0</v>
      </c>
      <c r="T135" s="151">
        <f t="shared" si="3"/>
        <v>0</v>
      </c>
      <c r="AR135" s="152" t="s">
        <v>271</v>
      </c>
      <c r="AT135" s="152" t="s">
        <v>353</v>
      </c>
      <c r="AU135" s="152" t="s">
        <v>82</v>
      </c>
      <c r="AY135" s="13" t="s">
        <v>317</v>
      </c>
      <c r="BE135" s="153">
        <f t="shared" si="4"/>
        <v>0</v>
      </c>
      <c r="BF135" s="153">
        <f t="shared" si="5"/>
        <v>0</v>
      </c>
      <c r="BG135" s="153">
        <f t="shared" si="6"/>
        <v>0</v>
      </c>
      <c r="BH135" s="153">
        <f t="shared" si="7"/>
        <v>0</v>
      </c>
      <c r="BI135" s="153">
        <f t="shared" si="8"/>
        <v>0</v>
      </c>
      <c r="BJ135" s="13" t="s">
        <v>87</v>
      </c>
      <c r="BK135" s="153">
        <f t="shared" si="9"/>
        <v>0</v>
      </c>
      <c r="BL135" s="13" t="s">
        <v>259</v>
      </c>
      <c r="BM135" s="152" t="s">
        <v>5704</v>
      </c>
    </row>
    <row r="136" spans="2:65" s="1" customFormat="1" ht="24.9" customHeight="1">
      <c r="B136" s="139"/>
      <c r="C136" s="154" t="s">
        <v>277</v>
      </c>
      <c r="D136" s="154" t="s">
        <v>353</v>
      </c>
      <c r="E136" s="155" t="s">
        <v>5705</v>
      </c>
      <c r="F136" s="156" t="s">
        <v>5706</v>
      </c>
      <c r="G136" s="157" t="s">
        <v>3434</v>
      </c>
      <c r="H136" s="158">
        <v>5</v>
      </c>
      <c r="I136" s="159"/>
      <c r="J136" s="160">
        <f t="shared" si="0"/>
        <v>0</v>
      </c>
      <c r="K136" s="161"/>
      <c r="L136" s="162"/>
      <c r="M136" s="163" t="s">
        <v>1</v>
      </c>
      <c r="N136" s="164" t="s">
        <v>41</v>
      </c>
      <c r="P136" s="150">
        <f t="shared" si="1"/>
        <v>0</v>
      </c>
      <c r="Q136" s="150">
        <v>0</v>
      </c>
      <c r="R136" s="150">
        <f t="shared" si="2"/>
        <v>0</v>
      </c>
      <c r="S136" s="150">
        <v>0</v>
      </c>
      <c r="T136" s="151">
        <f t="shared" si="3"/>
        <v>0</v>
      </c>
      <c r="AR136" s="152" t="s">
        <v>271</v>
      </c>
      <c r="AT136" s="152" t="s">
        <v>353</v>
      </c>
      <c r="AU136" s="152" t="s">
        <v>82</v>
      </c>
      <c r="AY136" s="13" t="s">
        <v>317</v>
      </c>
      <c r="BE136" s="153">
        <f t="shared" si="4"/>
        <v>0</v>
      </c>
      <c r="BF136" s="153">
        <f t="shared" si="5"/>
        <v>0</v>
      </c>
      <c r="BG136" s="153">
        <f t="shared" si="6"/>
        <v>0</v>
      </c>
      <c r="BH136" s="153">
        <f t="shared" si="7"/>
        <v>0</v>
      </c>
      <c r="BI136" s="153">
        <f t="shared" si="8"/>
        <v>0</v>
      </c>
      <c r="BJ136" s="13" t="s">
        <v>87</v>
      </c>
      <c r="BK136" s="153">
        <f t="shared" si="9"/>
        <v>0</v>
      </c>
      <c r="BL136" s="13" t="s">
        <v>259</v>
      </c>
      <c r="BM136" s="152" t="s">
        <v>5707</v>
      </c>
    </row>
    <row r="137" spans="2:65" s="1" customFormat="1" ht="24.9" customHeight="1">
      <c r="B137" s="139"/>
      <c r="C137" s="154" t="s">
        <v>280</v>
      </c>
      <c r="D137" s="154" t="s">
        <v>353</v>
      </c>
      <c r="E137" s="155" t="s">
        <v>5708</v>
      </c>
      <c r="F137" s="156" t="s">
        <v>5709</v>
      </c>
      <c r="G137" s="157" t="s">
        <v>3434</v>
      </c>
      <c r="H137" s="158">
        <v>7</v>
      </c>
      <c r="I137" s="159"/>
      <c r="J137" s="160">
        <f t="shared" si="0"/>
        <v>0</v>
      </c>
      <c r="K137" s="161"/>
      <c r="L137" s="162"/>
      <c r="M137" s="163" t="s">
        <v>1</v>
      </c>
      <c r="N137" s="164" t="s">
        <v>41</v>
      </c>
      <c r="P137" s="150">
        <f t="shared" si="1"/>
        <v>0</v>
      </c>
      <c r="Q137" s="150">
        <v>0</v>
      </c>
      <c r="R137" s="150">
        <f t="shared" si="2"/>
        <v>0</v>
      </c>
      <c r="S137" s="150">
        <v>0</v>
      </c>
      <c r="T137" s="151">
        <f t="shared" si="3"/>
        <v>0</v>
      </c>
      <c r="AR137" s="152" t="s">
        <v>271</v>
      </c>
      <c r="AT137" s="152" t="s">
        <v>353</v>
      </c>
      <c r="AU137" s="152" t="s">
        <v>82</v>
      </c>
      <c r="AY137" s="13" t="s">
        <v>317</v>
      </c>
      <c r="BE137" s="153">
        <f t="shared" si="4"/>
        <v>0</v>
      </c>
      <c r="BF137" s="153">
        <f t="shared" si="5"/>
        <v>0</v>
      </c>
      <c r="BG137" s="153">
        <f t="shared" si="6"/>
        <v>0</v>
      </c>
      <c r="BH137" s="153">
        <f t="shared" si="7"/>
        <v>0</v>
      </c>
      <c r="BI137" s="153">
        <f t="shared" si="8"/>
        <v>0</v>
      </c>
      <c r="BJ137" s="13" t="s">
        <v>87</v>
      </c>
      <c r="BK137" s="153">
        <f t="shared" si="9"/>
        <v>0</v>
      </c>
      <c r="BL137" s="13" t="s">
        <v>259</v>
      </c>
      <c r="BM137" s="152" t="s">
        <v>5710</v>
      </c>
    </row>
    <row r="138" spans="2:65" s="1" customFormat="1" ht="24.9" customHeight="1">
      <c r="B138" s="139"/>
      <c r="C138" s="154" t="s">
        <v>358</v>
      </c>
      <c r="D138" s="154" t="s">
        <v>353</v>
      </c>
      <c r="E138" s="155" t="s">
        <v>5711</v>
      </c>
      <c r="F138" s="156" t="s">
        <v>5712</v>
      </c>
      <c r="G138" s="157" t="s">
        <v>3434</v>
      </c>
      <c r="H138" s="158">
        <v>11</v>
      </c>
      <c r="I138" s="159"/>
      <c r="J138" s="160">
        <f t="shared" si="0"/>
        <v>0</v>
      </c>
      <c r="K138" s="161"/>
      <c r="L138" s="162"/>
      <c r="M138" s="163" t="s">
        <v>1</v>
      </c>
      <c r="N138" s="164" t="s">
        <v>41</v>
      </c>
      <c r="P138" s="150">
        <f t="shared" si="1"/>
        <v>0</v>
      </c>
      <c r="Q138" s="150">
        <v>0</v>
      </c>
      <c r="R138" s="150">
        <f t="shared" si="2"/>
        <v>0</v>
      </c>
      <c r="S138" s="150">
        <v>0</v>
      </c>
      <c r="T138" s="151">
        <f t="shared" si="3"/>
        <v>0</v>
      </c>
      <c r="AR138" s="152" t="s">
        <v>271</v>
      </c>
      <c r="AT138" s="152" t="s">
        <v>353</v>
      </c>
      <c r="AU138" s="152" t="s">
        <v>82</v>
      </c>
      <c r="AY138" s="13" t="s">
        <v>317</v>
      </c>
      <c r="BE138" s="153">
        <f t="shared" si="4"/>
        <v>0</v>
      </c>
      <c r="BF138" s="153">
        <f t="shared" si="5"/>
        <v>0</v>
      </c>
      <c r="BG138" s="153">
        <f t="shared" si="6"/>
        <v>0</v>
      </c>
      <c r="BH138" s="153">
        <f t="shared" si="7"/>
        <v>0</v>
      </c>
      <c r="BI138" s="153">
        <f t="shared" si="8"/>
        <v>0</v>
      </c>
      <c r="BJ138" s="13" t="s">
        <v>87</v>
      </c>
      <c r="BK138" s="153">
        <f t="shared" si="9"/>
        <v>0</v>
      </c>
      <c r="BL138" s="13" t="s">
        <v>259</v>
      </c>
      <c r="BM138" s="152" t="s">
        <v>5713</v>
      </c>
    </row>
    <row r="139" spans="2:65" s="1" customFormat="1" ht="24.9" customHeight="1">
      <c r="B139" s="139"/>
      <c r="C139" s="154" t="s">
        <v>362</v>
      </c>
      <c r="D139" s="154" t="s">
        <v>353</v>
      </c>
      <c r="E139" s="155" t="s">
        <v>5714</v>
      </c>
      <c r="F139" s="156" t="s">
        <v>5715</v>
      </c>
      <c r="G139" s="157" t="s">
        <v>3434</v>
      </c>
      <c r="H139" s="158">
        <v>2</v>
      </c>
      <c r="I139" s="159"/>
      <c r="J139" s="160">
        <f t="shared" si="0"/>
        <v>0</v>
      </c>
      <c r="K139" s="161"/>
      <c r="L139" s="162"/>
      <c r="M139" s="163" t="s">
        <v>1</v>
      </c>
      <c r="N139" s="164" t="s">
        <v>41</v>
      </c>
      <c r="P139" s="150">
        <f t="shared" si="1"/>
        <v>0</v>
      </c>
      <c r="Q139" s="150">
        <v>0</v>
      </c>
      <c r="R139" s="150">
        <f t="shared" si="2"/>
        <v>0</v>
      </c>
      <c r="S139" s="150">
        <v>0</v>
      </c>
      <c r="T139" s="151">
        <f t="shared" si="3"/>
        <v>0</v>
      </c>
      <c r="AR139" s="152" t="s">
        <v>271</v>
      </c>
      <c r="AT139" s="152" t="s">
        <v>353</v>
      </c>
      <c r="AU139" s="152" t="s">
        <v>82</v>
      </c>
      <c r="AY139" s="13" t="s">
        <v>317</v>
      </c>
      <c r="BE139" s="153">
        <f t="shared" si="4"/>
        <v>0</v>
      </c>
      <c r="BF139" s="153">
        <f t="shared" si="5"/>
        <v>0</v>
      </c>
      <c r="BG139" s="153">
        <f t="shared" si="6"/>
        <v>0</v>
      </c>
      <c r="BH139" s="153">
        <f t="shared" si="7"/>
        <v>0</v>
      </c>
      <c r="BI139" s="153">
        <f t="shared" si="8"/>
        <v>0</v>
      </c>
      <c r="BJ139" s="13" t="s">
        <v>87</v>
      </c>
      <c r="BK139" s="153">
        <f t="shared" si="9"/>
        <v>0</v>
      </c>
      <c r="BL139" s="13" t="s">
        <v>259</v>
      </c>
      <c r="BM139" s="152" t="s">
        <v>5716</v>
      </c>
    </row>
    <row r="140" spans="2:65" s="1" customFormat="1" ht="24.9" customHeight="1">
      <c r="B140" s="139"/>
      <c r="C140" s="154" t="s">
        <v>364</v>
      </c>
      <c r="D140" s="154" t="s">
        <v>353</v>
      </c>
      <c r="E140" s="155" t="s">
        <v>5717</v>
      </c>
      <c r="F140" s="156" t="s">
        <v>5718</v>
      </c>
      <c r="G140" s="157" t="s">
        <v>3434</v>
      </c>
      <c r="H140" s="158">
        <v>40</v>
      </c>
      <c r="I140" s="159"/>
      <c r="J140" s="160">
        <f t="shared" si="0"/>
        <v>0</v>
      </c>
      <c r="K140" s="161"/>
      <c r="L140" s="162"/>
      <c r="M140" s="163" t="s">
        <v>1</v>
      </c>
      <c r="N140" s="164" t="s">
        <v>41</v>
      </c>
      <c r="P140" s="150">
        <f t="shared" si="1"/>
        <v>0</v>
      </c>
      <c r="Q140" s="150">
        <v>0</v>
      </c>
      <c r="R140" s="150">
        <f t="shared" si="2"/>
        <v>0</v>
      </c>
      <c r="S140" s="150">
        <v>0</v>
      </c>
      <c r="T140" s="151">
        <f t="shared" si="3"/>
        <v>0</v>
      </c>
      <c r="AR140" s="152" t="s">
        <v>271</v>
      </c>
      <c r="AT140" s="152" t="s">
        <v>353</v>
      </c>
      <c r="AU140" s="152" t="s">
        <v>82</v>
      </c>
      <c r="AY140" s="13" t="s">
        <v>317</v>
      </c>
      <c r="BE140" s="153">
        <f t="shared" si="4"/>
        <v>0</v>
      </c>
      <c r="BF140" s="153">
        <f t="shared" si="5"/>
        <v>0</v>
      </c>
      <c r="BG140" s="153">
        <f t="shared" si="6"/>
        <v>0</v>
      </c>
      <c r="BH140" s="153">
        <f t="shared" si="7"/>
        <v>0</v>
      </c>
      <c r="BI140" s="153">
        <f t="shared" si="8"/>
        <v>0</v>
      </c>
      <c r="BJ140" s="13" t="s">
        <v>87</v>
      </c>
      <c r="BK140" s="153">
        <f t="shared" si="9"/>
        <v>0</v>
      </c>
      <c r="BL140" s="13" t="s">
        <v>259</v>
      </c>
      <c r="BM140" s="152" t="s">
        <v>5719</v>
      </c>
    </row>
    <row r="141" spans="2:65" s="1" customFormat="1" ht="24.9" customHeight="1">
      <c r="B141" s="139"/>
      <c r="C141" s="154" t="s">
        <v>368</v>
      </c>
      <c r="D141" s="154" t="s">
        <v>353</v>
      </c>
      <c r="E141" s="155" t="s">
        <v>5720</v>
      </c>
      <c r="F141" s="156" t="s">
        <v>5721</v>
      </c>
      <c r="G141" s="157" t="s">
        <v>3434</v>
      </c>
      <c r="H141" s="158">
        <v>10</v>
      </c>
      <c r="I141" s="159"/>
      <c r="J141" s="160">
        <f t="shared" si="0"/>
        <v>0</v>
      </c>
      <c r="K141" s="161"/>
      <c r="L141" s="162"/>
      <c r="M141" s="163" t="s">
        <v>1</v>
      </c>
      <c r="N141" s="164" t="s">
        <v>41</v>
      </c>
      <c r="P141" s="150">
        <f t="shared" si="1"/>
        <v>0</v>
      </c>
      <c r="Q141" s="150">
        <v>0</v>
      </c>
      <c r="R141" s="150">
        <f t="shared" si="2"/>
        <v>0</v>
      </c>
      <c r="S141" s="150">
        <v>0</v>
      </c>
      <c r="T141" s="151">
        <f t="shared" si="3"/>
        <v>0</v>
      </c>
      <c r="AR141" s="152" t="s">
        <v>271</v>
      </c>
      <c r="AT141" s="152" t="s">
        <v>353</v>
      </c>
      <c r="AU141" s="152" t="s">
        <v>82</v>
      </c>
      <c r="AY141" s="13" t="s">
        <v>317</v>
      </c>
      <c r="BE141" s="153">
        <f t="shared" si="4"/>
        <v>0</v>
      </c>
      <c r="BF141" s="153">
        <f t="shared" si="5"/>
        <v>0</v>
      </c>
      <c r="BG141" s="153">
        <f t="shared" si="6"/>
        <v>0</v>
      </c>
      <c r="BH141" s="153">
        <f t="shared" si="7"/>
        <v>0</v>
      </c>
      <c r="BI141" s="153">
        <f t="shared" si="8"/>
        <v>0</v>
      </c>
      <c r="BJ141" s="13" t="s">
        <v>87</v>
      </c>
      <c r="BK141" s="153">
        <f t="shared" si="9"/>
        <v>0</v>
      </c>
      <c r="BL141" s="13" t="s">
        <v>259</v>
      </c>
      <c r="BM141" s="152" t="s">
        <v>5722</v>
      </c>
    </row>
    <row r="142" spans="2:65" s="1" customFormat="1" ht="24.9" customHeight="1">
      <c r="B142" s="139"/>
      <c r="C142" s="154" t="s">
        <v>372</v>
      </c>
      <c r="D142" s="154" t="s">
        <v>353</v>
      </c>
      <c r="E142" s="155" t="s">
        <v>5723</v>
      </c>
      <c r="F142" s="156" t="s">
        <v>5724</v>
      </c>
      <c r="G142" s="157" t="s">
        <v>3434</v>
      </c>
      <c r="H142" s="158">
        <v>1</v>
      </c>
      <c r="I142" s="159"/>
      <c r="J142" s="160">
        <f t="shared" si="0"/>
        <v>0</v>
      </c>
      <c r="K142" s="161"/>
      <c r="L142" s="162"/>
      <c r="M142" s="163" t="s">
        <v>1</v>
      </c>
      <c r="N142" s="164" t="s">
        <v>41</v>
      </c>
      <c r="P142" s="150">
        <f t="shared" si="1"/>
        <v>0</v>
      </c>
      <c r="Q142" s="150">
        <v>0</v>
      </c>
      <c r="R142" s="150">
        <f t="shared" si="2"/>
        <v>0</v>
      </c>
      <c r="S142" s="150">
        <v>0</v>
      </c>
      <c r="T142" s="151">
        <f t="shared" si="3"/>
        <v>0</v>
      </c>
      <c r="AR142" s="152" t="s">
        <v>271</v>
      </c>
      <c r="AT142" s="152" t="s">
        <v>353</v>
      </c>
      <c r="AU142" s="152" t="s">
        <v>82</v>
      </c>
      <c r="AY142" s="13" t="s">
        <v>317</v>
      </c>
      <c r="BE142" s="153">
        <f t="shared" si="4"/>
        <v>0</v>
      </c>
      <c r="BF142" s="153">
        <f t="shared" si="5"/>
        <v>0</v>
      </c>
      <c r="BG142" s="153">
        <f t="shared" si="6"/>
        <v>0</v>
      </c>
      <c r="BH142" s="153">
        <f t="shared" si="7"/>
        <v>0</v>
      </c>
      <c r="BI142" s="153">
        <f t="shared" si="8"/>
        <v>0</v>
      </c>
      <c r="BJ142" s="13" t="s">
        <v>87</v>
      </c>
      <c r="BK142" s="153">
        <f t="shared" si="9"/>
        <v>0</v>
      </c>
      <c r="BL142" s="13" t="s">
        <v>259</v>
      </c>
      <c r="BM142" s="152" t="s">
        <v>5725</v>
      </c>
    </row>
    <row r="143" spans="2:65" s="1" customFormat="1" ht="24.9" customHeight="1">
      <c r="B143" s="139"/>
      <c r="C143" s="154" t="s">
        <v>377</v>
      </c>
      <c r="D143" s="154" t="s">
        <v>353</v>
      </c>
      <c r="E143" s="155" t="s">
        <v>5146</v>
      </c>
      <c r="F143" s="156" t="s">
        <v>5726</v>
      </c>
      <c r="G143" s="157" t="s">
        <v>1</v>
      </c>
      <c r="H143" s="158">
        <v>0</v>
      </c>
      <c r="I143" s="159"/>
      <c r="J143" s="160">
        <f t="shared" si="0"/>
        <v>0</v>
      </c>
      <c r="K143" s="161"/>
      <c r="L143" s="162"/>
      <c r="M143" s="163" t="s">
        <v>1</v>
      </c>
      <c r="N143" s="164" t="s">
        <v>41</v>
      </c>
      <c r="P143" s="150">
        <f t="shared" si="1"/>
        <v>0</v>
      </c>
      <c r="Q143" s="150">
        <v>0</v>
      </c>
      <c r="R143" s="150">
        <f t="shared" si="2"/>
        <v>0</v>
      </c>
      <c r="S143" s="150">
        <v>0</v>
      </c>
      <c r="T143" s="151">
        <f t="shared" si="3"/>
        <v>0</v>
      </c>
      <c r="AR143" s="152" t="s">
        <v>271</v>
      </c>
      <c r="AT143" s="152" t="s">
        <v>353</v>
      </c>
      <c r="AU143" s="152" t="s">
        <v>82</v>
      </c>
      <c r="AY143" s="13" t="s">
        <v>317</v>
      </c>
      <c r="BE143" s="153">
        <f t="shared" si="4"/>
        <v>0</v>
      </c>
      <c r="BF143" s="153">
        <f t="shared" si="5"/>
        <v>0</v>
      </c>
      <c r="BG143" s="153">
        <f t="shared" si="6"/>
        <v>0</v>
      </c>
      <c r="BH143" s="153">
        <f t="shared" si="7"/>
        <v>0</v>
      </c>
      <c r="BI143" s="153">
        <f t="shared" si="8"/>
        <v>0</v>
      </c>
      <c r="BJ143" s="13" t="s">
        <v>87</v>
      </c>
      <c r="BK143" s="153">
        <f t="shared" si="9"/>
        <v>0</v>
      </c>
      <c r="BL143" s="13" t="s">
        <v>259</v>
      </c>
      <c r="BM143" s="152" t="s">
        <v>5727</v>
      </c>
    </row>
    <row r="144" spans="2:65" s="1" customFormat="1" ht="24.9" customHeight="1">
      <c r="B144" s="139"/>
      <c r="C144" s="154" t="s">
        <v>383</v>
      </c>
      <c r="D144" s="154" t="s">
        <v>353</v>
      </c>
      <c r="E144" s="155" t="s">
        <v>5728</v>
      </c>
      <c r="F144" s="156" t="s">
        <v>5729</v>
      </c>
      <c r="G144" s="157" t="s">
        <v>3434</v>
      </c>
      <c r="H144" s="158">
        <v>2</v>
      </c>
      <c r="I144" s="159"/>
      <c r="J144" s="160">
        <f t="shared" si="0"/>
        <v>0</v>
      </c>
      <c r="K144" s="161"/>
      <c r="L144" s="162"/>
      <c r="M144" s="163" t="s">
        <v>1</v>
      </c>
      <c r="N144" s="164" t="s">
        <v>41</v>
      </c>
      <c r="P144" s="150">
        <f t="shared" si="1"/>
        <v>0</v>
      </c>
      <c r="Q144" s="150">
        <v>0</v>
      </c>
      <c r="R144" s="150">
        <f t="shared" si="2"/>
        <v>0</v>
      </c>
      <c r="S144" s="150">
        <v>0</v>
      </c>
      <c r="T144" s="151">
        <f t="shared" si="3"/>
        <v>0</v>
      </c>
      <c r="AR144" s="152" t="s">
        <v>271</v>
      </c>
      <c r="AT144" s="152" t="s">
        <v>353</v>
      </c>
      <c r="AU144" s="152" t="s">
        <v>82</v>
      </c>
      <c r="AY144" s="13" t="s">
        <v>317</v>
      </c>
      <c r="BE144" s="153">
        <f t="shared" si="4"/>
        <v>0</v>
      </c>
      <c r="BF144" s="153">
        <f t="shared" si="5"/>
        <v>0</v>
      </c>
      <c r="BG144" s="153">
        <f t="shared" si="6"/>
        <v>0</v>
      </c>
      <c r="BH144" s="153">
        <f t="shared" si="7"/>
        <v>0</v>
      </c>
      <c r="BI144" s="153">
        <f t="shared" si="8"/>
        <v>0</v>
      </c>
      <c r="BJ144" s="13" t="s">
        <v>87</v>
      </c>
      <c r="BK144" s="153">
        <f t="shared" si="9"/>
        <v>0</v>
      </c>
      <c r="BL144" s="13" t="s">
        <v>259</v>
      </c>
      <c r="BM144" s="152" t="s">
        <v>5730</v>
      </c>
    </row>
    <row r="145" spans="2:65" s="1" customFormat="1" ht="24.9" customHeight="1">
      <c r="B145" s="139"/>
      <c r="C145" s="154" t="s">
        <v>385</v>
      </c>
      <c r="D145" s="154" t="s">
        <v>353</v>
      </c>
      <c r="E145" s="155" t="s">
        <v>5731</v>
      </c>
      <c r="F145" s="156" t="s">
        <v>5732</v>
      </c>
      <c r="G145" s="157" t="s">
        <v>3434</v>
      </c>
      <c r="H145" s="158">
        <v>20</v>
      </c>
      <c r="I145" s="159"/>
      <c r="J145" s="160">
        <f t="shared" si="0"/>
        <v>0</v>
      </c>
      <c r="K145" s="161"/>
      <c r="L145" s="162"/>
      <c r="M145" s="163" t="s">
        <v>1</v>
      </c>
      <c r="N145" s="164" t="s">
        <v>41</v>
      </c>
      <c r="P145" s="150">
        <f t="shared" si="1"/>
        <v>0</v>
      </c>
      <c r="Q145" s="150">
        <v>0</v>
      </c>
      <c r="R145" s="150">
        <f t="shared" si="2"/>
        <v>0</v>
      </c>
      <c r="S145" s="150">
        <v>0</v>
      </c>
      <c r="T145" s="151">
        <f t="shared" si="3"/>
        <v>0</v>
      </c>
      <c r="AR145" s="152" t="s">
        <v>271</v>
      </c>
      <c r="AT145" s="152" t="s">
        <v>353</v>
      </c>
      <c r="AU145" s="152" t="s">
        <v>82</v>
      </c>
      <c r="AY145" s="13" t="s">
        <v>317</v>
      </c>
      <c r="BE145" s="153">
        <f t="shared" si="4"/>
        <v>0</v>
      </c>
      <c r="BF145" s="153">
        <f t="shared" si="5"/>
        <v>0</v>
      </c>
      <c r="BG145" s="153">
        <f t="shared" si="6"/>
        <v>0</v>
      </c>
      <c r="BH145" s="153">
        <f t="shared" si="7"/>
        <v>0</v>
      </c>
      <c r="BI145" s="153">
        <f t="shared" si="8"/>
        <v>0</v>
      </c>
      <c r="BJ145" s="13" t="s">
        <v>87</v>
      </c>
      <c r="BK145" s="153">
        <f t="shared" si="9"/>
        <v>0</v>
      </c>
      <c r="BL145" s="13" t="s">
        <v>259</v>
      </c>
      <c r="BM145" s="152" t="s">
        <v>5733</v>
      </c>
    </row>
    <row r="146" spans="2:65" s="1" customFormat="1" ht="24.9" customHeight="1">
      <c r="B146" s="139"/>
      <c r="C146" s="154" t="s">
        <v>7</v>
      </c>
      <c r="D146" s="154" t="s">
        <v>353</v>
      </c>
      <c r="E146" s="155" t="s">
        <v>5734</v>
      </c>
      <c r="F146" s="156" t="s">
        <v>5735</v>
      </c>
      <c r="G146" s="157" t="s">
        <v>3434</v>
      </c>
      <c r="H146" s="158">
        <v>20</v>
      </c>
      <c r="I146" s="159"/>
      <c r="J146" s="160">
        <f t="shared" si="0"/>
        <v>0</v>
      </c>
      <c r="K146" s="161"/>
      <c r="L146" s="162"/>
      <c r="M146" s="163" t="s">
        <v>1</v>
      </c>
      <c r="N146" s="164" t="s">
        <v>41</v>
      </c>
      <c r="P146" s="150">
        <f t="shared" si="1"/>
        <v>0</v>
      </c>
      <c r="Q146" s="150">
        <v>0</v>
      </c>
      <c r="R146" s="150">
        <f t="shared" si="2"/>
        <v>0</v>
      </c>
      <c r="S146" s="150">
        <v>0</v>
      </c>
      <c r="T146" s="151">
        <f t="shared" si="3"/>
        <v>0</v>
      </c>
      <c r="AR146" s="152" t="s">
        <v>271</v>
      </c>
      <c r="AT146" s="152" t="s">
        <v>353</v>
      </c>
      <c r="AU146" s="152" t="s">
        <v>82</v>
      </c>
      <c r="AY146" s="13" t="s">
        <v>317</v>
      </c>
      <c r="BE146" s="153">
        <f t="shared" si="4"/>
        <v>0</v>
      </c>
      <c r="BF146" s="153">
        <f t="shared" si="5"/>
        <v>0</v>
      </c>
      <c r="BG146" s="153">
        <f t="shared" si="6"/>
        <v>0</v>
      </c>
      <c r="BH146" s="153">
        <f t="shared" si="7"/>
        <v>0</v>
      </c>
      <c r="BI146" s="153">
        <f t="shared" si="8"/>
        <v>0</v>
      </c>
      <c r="BJ146" s="13" t="s">
        <v>87</v>
      </c>
      <c r="BK146" s="153">
        <f t="shared" si="9"/>
        <v>0</v>
      </c>
      <c r="BL146" s="13" t="s">
        <v>259</v>
      </c>
      <c r="BM146" s="152" t="s">
        <v>5736</v>
      </c>
    </row>
    <row r="147" spans="2:65" s="1" customFormat="1" ht="24.9" customHeight="1">
      <c r="B147" s="139"/>
      <c r="C147" s="154" t="s">
        <v>388</v>
      </c>
      <c r="D147" s="154" t="s">
        <v>353</v>
      </c>
      <c r="E147" s="155" t="s">
        <v>5737</v>
      </c>
      <c r="F147" s="156" t="s">
        <v>5738</v>
      </c>
      <c r="G147" s="157" t="s">
        <v>3434</v>
      </c>
      <c r="H147" s="158">
        <v>2</v>
      </c>
      <c r="I147" s="159"/>
      <c r="J147" s="160">
        <f t="shared" si="0"/>
        <v>0</v>
      </c>
      <c r="K147" s="161"/>
      <c r="L147" s="162"/>
      <c r="M147" s="163" t="s">
        <v>1</v>
      </c>
      <c r="N147" s="164" t="s">
        <v>41</v>
      </c>
      <c r="P147" s="150">
        <f t="shared" si="1"/>
        <v>0</v>
      </c>
      <c r="Q147" s="150">
        <v>0</v>
      </c>
      <c r="R147" s="150">
        <f t="shared" si="2"/>
        <v>0</v>
      </c>
      <c r="S147" s="150">
        <v>0</v>
      </c>
      <c r="T147" s="151">
        <f t="shared" si="3"/>
        <v>0</v>
      </c>
      <c r="AR147" s="152" t="s">
        <v>271</v>
      </c>
      <c r="AT147" s="152" t="s">
        <v>353</v>
      </c>
      <c r="AU147" s="152" t="s">
        <v>82</v>
      </c>
      <c r="AY147" s="13" t="s">
        <v>317</v>
      </c>
      <c r="BE147" s="153">
        <f t="shared" si="4"/>
        <v>0</v>
      </c>
      <c r="BF147" s="153">
        <f t="shared" si="5"/>
        <v>0</v>
      </c>
      <c r="BG147" s="153">
        <f t="shared" si="6"/>
        <v>0</v>
      </c>
      <c r="BH147" s="153">
        <f t="shared" si="7"/>
        <v>0</v>
      </c>
      <c r="BI147" s="153">
        <f t="shared" si="8"/>
        <v>0</v>
      </c>
      <c r="BJ147" s="13" t="s">
        <v>87</v>
      </c>
      <c r="BK147" s="153">
        <f t="shared" si="9"/>
        <v>0</v>
      </c>
      <c r="BL147" s="13" t="s">
        <v>259</v>
      </c>
      <c r="BM147" s="152" t="s">
        <v>5739</v>
      </c>
    </row>
    <row r="148" spans="2:65" s="1" customFormat="1" ht="24.9" customHeight="1">
      <c r="B148" s="139"/>
      <c r="C148" s="154" t="s">
        <v>392</v>
      </c>
      <c r="D148" s="154" t="s">
        <v>353</v>
      </c>
      <c r="E148" s="155" t="s">
        <v>5740</v>
      </c>
      <c r="F148" s="156" t="s">
        <v>5741</v>
      </c>
      <c r="G148" s="157" t="s">
        <v>3434</v>
      </c>
      <c r="H148" s="158">
        <v>6</v>
      </c>
      <c r="I148" s="159"/>
      <c r="J148" s="160">
        <f t="shared" si="0"/>
        <v>0</v>
      </c>
      <c r="K148" s="161"/>
      <c r="L148" s="162"/>
      <c r="M148" s="163" t="s">
        <v>1</v>
      </c>
      <c r="N148" s="164" t="s">
        <v>41</v>
      </c>
      <c r="P148" s="150">
        <f t="shared" si="1"/>
        <v>0</v>
      </c>
      <c r="Q148" s="150">
        <v>0</v>
      </c>
      <c r="R148" s="150">
        <f t="shared" si="2"/>
        <v>0</v>
      </c>
      <c r="S148" s="150">
        <v>0</v>
      </c>
      <c r="T148" s="151">
        <f t="shared" si="3"/>
        <v>0</v>
      </c>
      <c r="AR148" s="152" t="s">
        <v>271</v>
      </c>
      <c r="AT148" s="152" t="s">
        <v>353</v>
      </c>
      <c r="AU148" s="152" t="s">
        <v>82</v>
      </c>
      <c r="AY148" s="13" t="s">
        <v>317</v>
      </c>
      <c r="BE148" s="153">
        <f t="shared" si="4"/>
        <v>0</v>
      </c>
      <c r="BF148" s="153">
        <f t="shared" si="5"/>
        <v>0</v>
      </c>
      <c r="BG148" s="153">
        <f t="shared" si="6"/>
        <v>0</v>
      </c>
      <c r="BH148" s="153">
        <f t="shared" si="7"/>
        <v>0</v>
      </c>
      <c r="BI148" s="153">
        <f t="shared" si="8"/>
        <v>0</v>
      </c>
      <c r="BJ148" s="13" t="s">
        <v>87</v>
      </c>
      <c r="BK148" s="153">
        <f t="shared" si="9"/>
        <v>0</v>
      </c>
      <c r="BL148" s="13" t="s">
        <v>259</v>
      </c>
      <c r="BM148" s="152" t="s">
        <v>5742</v>
      </c>
    </row>
    <row r="149" spans="2:65" s="1" customFormat="1" ht="16.5" customHeight="1">
      <c r="B149" s="139"/>
      <c r="C149" s="154" t="s">
        <v>396</v>
      </c>
      <c r="D149" s="154" t="s">
        <v>353</v>
      </c>
      <c r="E149" s="155" t="s">
        <v>5743</v>
      </c>
      <c r="F149" s="156" t="s">
        <v>5744</v>
      </c>
      <c r="G149" s="157" t="s">
        <v>3434</v>
      </c>
      <c r="H149" s="158">
        <v>8</v>
      </c>
      <c r="I149" s="159"/>
      <c r="J149" s="160">
        <f t="shared" si="0"/>
        <v>0</v>
      </c>
      <c r="K149" s="161"/>
      <c r="L149" s="162"/>
      <c r="M149" s="163" t="s">
        <v>1</v>
      </c>
      <c r="N149" s="164" t="s">
        <v>41</v>
      </c>
      <c r="P149" s="150">
        <f t="shared" si="1"/>
        <v>0</v>
      </c>
      <c r="Q149" s="150">
        <v>0</v>
      </c>
      <c r="R149" s="150">
        <f t="shared" si="2"/>
        <v>0</v>
      </c>
      <c r="S149" s="150">
        <v>0</v>
      </c>
      <c r="T149" s="151">
        <f t="shared" si="3"/>
        <v>0</v>
      </c>
      <c r="AR149" s="152" t="s">
        <v>271</v>
      </c>
      <c r="AT149" s="152" t="s">
        <v>353</v>
      </c>
      <c r="AU149" s="152" t="s">
        <v>82</v>
      </c>
      <c r="AY149" s="13" t="s">
        <v>317</v>
      </c>
      <c r="BE149" s="153">
        <f t="shared" si="4"/>
        <v>0</v>
      </c>
      <c r="BF149" s="153">
        <f t="shared" si="5"/>
        <v>0</v>
      </c>
      <c r="BG149" s="153">
        <f t="shared" si="6"/>
        <v>0</v>
      </c>
      <c r="BH149" s="153">
        <f t="shared" si="7"/>
        <v>0</v>
      </c>
      <c r="BI149" s="153">
        <f t="shared" si="8"/>
        <v>0</v>
      </c>
      <c r="BJ149" s="13" t="s">
        <v>87</v>
      </c>
      <c r="BK149" s="153">
        <f t="shared" si="9"/>
        <v>0</v>
      </c>
      <c r="BL149" s="13" t="s">
        <v>259</v>
      </c>
      <c r="BM149" s="152" t="s">
        <v>5745</v>
      </c>
    </row>
    <row r="150" spans="2:65" s="1" customFormat="1" ht="16.5" customHeight="1">
      <c r="B150" s="139"/>
      <c r="C150" s="154" t="s">
        <v>398</v>
      </c>
      <c r="D150" s="154" t="s">
        <v>353</v>
      </c>
      <c r="E150" s="155" t="s">
        <v>5746</v>
      </c>
      <c r="F150" s="156" t="s">
        <v>5747</v>
      </c>
      <c r="G150" s="157" t="s">
        <v>3434</v>
      </c>
      <c r="H150" s="158">
        <v>6</v>
      </c>
      <c r="I150" s="159"/>
      <c r="J150" s="160">
        <f t="shared" si="0"/>
        <v>0</v>
      </c>
      <c r="K150" s="161"/>
      <c r="L150" s="162"/>
      <c r="M150" s="163" t="s">
        <v>1</v>
      </c>
      <c r="N150" s="164" t="s">
        <v>41</v>
      </c>
      <c r="P150" s="150">
        <f t="shared" si="1"/>
        <v>0</v>
      </c>
      <c r="Q150" s="150">
        <v>0</v>
      </c>
      <c r="R150" s="150">
        <f t="shared" si="2"/>
        <v>0</v>
      </c>
      <c r="S150" s="150">
        <v>0</v>
      </c>
      <c r="T150" s="151">
        <f t="shared" si="3"/>
        <v>0</v>
      </c>
      <c r="AR150" s="152" t="s">
        <v>271</v>
      </c>
      <c r="AT150" s="152" t="s">
        <v>353</v>
      </c>
      <c r="AU150" s="152" t="s">
        <v>82</v>
      </c>
      <c r="AY150" s="13" t="s">
        <v>317</v>
      </c>
      <c r="BE150" s="153">
        <f t="shared" si="4"/>
        <v>0</v>
      </c>
      <c r="BF150" s="153">
        <f t="shared" si="5"/>
        <v>0</v>
      </c>
      <c r="BG150" s="153">
        <f t="shared" si="6"/>
        <v>0</v>
      </c>
      <c r="BH150" s="153">
        <f t="shared" si="7"/>
        <v>0</v>
      </c>
      <c r="BI150" s="153">
        <f t="shared" si="8"/>
        <v>0</v>
      </c>
      <c r="BJ150" s="13" t="s">
        <v>87</v>
      </c>
      <c r="BK150" s="153">
        <f t="shared" si="9"/>
        <v>0</v>
      </c>
      <c r="BL150" s="13" t="s">
        <v>259</v>
      </c>
      <c r="BM150" s="152" t="s">
        <v>5748</v>
      </c>
    </row>
    <row r="151" spans="2:65" s="1" customFormat="1" ht="16.5" customHeight="1">
      <c r="B151" s="139"/>
      <c r="C151" s="154" t="s">
        <v>402</v>
      </c>
      <c r="D151" s="154" t="s">
        <v>353</v>
      </c>
      <c r="E151" s="155" t="s">
        <v>5749</v>
      </c>
      <c r="F151" s="156" t="s">
        <v>5750</v>
      </c>
      <c r="G151" s="157" t="s">
        <v>3434</v>
      </c>
      <c r="H151" s="158">
        <v>2</v>
      </c>
      <c r="I151" s="159"/>
      <c r="J151" s="160">
        <f t="shared" si="0"/>
        <v>0</v>
      </c>
      <c r="K151" s="161"/>
      <c r="L151" s="162"/>
      <c r="M151" s="163" t="s">
        <v>1</v>
      </c>
      <c r="N151" s="164" t="s">
        <v>41</v>
      </c>
      <c r="P151" s="150">
        <f t="shared" si="1"/>
        <v>0</v>
      </c>
      <c r="Q151" s="150">
        <v>0</v>
      </c>
      <c r="R151" s="150">
        <f t="shared" si="2"/>
        <v>0</v>
      </c>
      <c r="S151" s="150">
        <v>0</v>
      </c>
      <c r="T151" s="151">
        <f t="shared" si="3"/>
        <v>0</v>
      </c>
      <c r="AR151" s="152" t="s">
        <v>271</v>
      </c>
      <c r="AT151" s="152" t="s">
        <v>353</v>
      </c>
      <c r="AU151" s="152" t="s">
        <v>82</v>
      </c>
      <c r="AY151" s="13" t="s">
        <v>317</v>
      </c>
      <c r="BE151" s="153">
        <f t="shared" si="4"/>
        <v>0</v>
      </c>
      <c r="BF151" s="153">
        <f t="shared" si="5"/>
        <v>0</v>
      </c>
      <c r="BG151" s="153">
        <f t="shared" si="6"/>
        <v>0</v>
      </c>
      <c r="BH151" s="153">
        <f t="shared" si="7"/>
        <v>0</v>
      </c>
      <c r="BI151" s="153">
        <f t="shared" si="8"/>
        <v>0</v>
      </c>
      <c r="BJ151" s="13" t="s">
        <v>87</v>
      </c>
      <c r="BK151" s="153">
        <f t="shared" si="9"/>
        <v>0</v>
      </c>
      <c r="BL151" s="13" t="s">
        <v>259</v>
      </c>
      <c r="BM151" s="152" t="s">
        <v>5751</v>
      </c>
    </row>
    <row r="152" spans="2:65" s="1" customFormat="1" ht="24.15" customHeight="1">
      <c r="B152" s="139"/>
      <c r="C152" s="154" t="s">
        <v>408</v>
      </c>
      <c r="D152" s="154" t="s">
        <v>353</v>
      </c>
      <c r="E152" s="155" t="s">
        <v>5752</v>
      </c>
      <c r="F152" s="156" t="s">
        <v>5753</v>
      </c>
      <c r="G152" s="157" t="s">
        <v>433</v>
      </c>
      <c r="H152" s="158">
        <v>4</v>
      </c>
      <c r="I152" s="159"/>
      <c r="J152" s="160">
        <f t="shared" si="0"/>
        <v>0</v>
      </c>
      <c r="K152" s="161"/>
      <c r="L152" s="162"/>
      <c r="M152" s="163" t="s">
        <v>1</v>
      </c>
      <c r="N152" s="164" t="s">
        <v>41</v>
      </c>
      <c r="P152" s="150">
        <f t="shared" si="1"/>
        <v>0</v>
      </c>
      <c r="Q152" s="150">
        <v>0</v>
      </c>
      <c r="R152" s="150">
        <f t="shared" si="2"/>
        <v>0</v>
      </c>
      <c r="S152" s="150">
        <v>0</v>
      </c>
      <c r="T152" s="151">
        <f t="shared" si="3"/>
        <v>0</v>
      </c>
      <c r="AR152" s="152" t="s">
        <v>271</v>
      </c>
      <c r="AT152" s="152" t="s">
        <v>353</v>
      </c>
      <c r="AU152" s="152" t="s">
        <v>82</v>
      </c>
      <c r="AY152" s="13" t="s">
        <v>317</v>
      </c>
      <c r="BE152" s="153">
        <f t="shared" si="4"/>
        <v>0</v>
      </c>
      <c r="BF152" s="153">
        <f t="shared" si="5"/>
        <v>0</v>
      </c>
      <c r="BG152" s="153">
        <f t="shared" si="6"/>
        <v>0</v>
      </c>
      <c r="BH152" s="153">
        <f t="shared" si="7"/>
        <v>0</v>
      </c>
      <c r="BI152" s="153">
        <f t="shared" si="8"/>
        <v>0</v>
      </c>
      <c r="BJ152" s="13" t="s">
        <v>87</v>
      </c>
      <c r="BK152" s="153">
        <f t="shared" si="9"/>
        <v>0</v>
      </c>
      <c r="BL152" s="13" t="s">
        <v>259</v>
      </c>
      <c r="BM152" s="152" t="s">
        <v>5754</v>
      </c>
    </row>
    <row r="153" spans="2:65" s="1" customFormat="1" ht="21.75" customHeight="1">
      <c r="B153" s="139"/>
      <c r="C153" s="154" t="s">
        <v>410</v>
      </c>
      <c r="D153" s="154" t="s">
        <v>353</v>
      </c>
      <c r="E153" s="155" t="s">
        <v>5755</v>
      </c>
      <c r="F153" s="156" t="s">
        <v>5756</v>
      </c>
      <c r="G153" s="157" t="s">
        <v>433</v>
      </c>
      <c r="H153" s="158">
        <v>9</v>
      </c>
      <c r="I153" s="159"/>
      <c r="J153" s="160">
        <f t="shared" si="0"/>
        <v>0</v>
      </c>
      <c r="K153" s="161"/>
      <c r="L153" s="162"/>
      <c r="M153" s="163" t="s">
        <v>1</v>
      </c>
      <c r="N153" s="164" t="s">
        <v>41</v>
      </c>
      <c r="P153" s="150">
        <f t="shared" si="1"/>
        <v>0</v>
      </c>
      <c r="Q153" s="150">
        <v>0</v>
      </c>
      <c r="R153" s="150">
        <f t="shared" si="2"/>
        <v>0</v>
      </c>
      <c r="S153" s="150">
        <v>0</v>
      </c>
      <c r="T153" s="151">
        <f t="shared" si="3"/>
        <v>0</v>
      </c>
      <c r="AR153" s="152" t="s">
        <v>271</v>
      </c>
      <c r="AT153" s="152" t="s">
        <v>353</v>
      </c>
      <c r="AU153" s="152" t="s">
        <v>82</v>
      </c>
      <c r="AY153" s="13" t="s">
        <v>317</v>
      </c>
      <c r="BE153" s="153">
        <f t="shared" si="4"/>
        <v>0</v>
      </c>
      <c r="BF153" s="153">
        <f t="shared" si="5"/>
        <v>0</v>
      </c>
      <c r="BG153" s="153">
        <f t="shared" si="6"/>
        <v>0</v>
      </c>
      <c r="BH153" s="153">
        <f t="shared" si="7"/>
        <v>0</v>
      </c>
      <c r="BI153" s="153">
        <f t="shared" si="8"/>
        <v>0</v>
      </c>
      <c r="BJ153" s="13" t="s">
        <v>87</v>
      </c>
      <c r="BK153" s="153">
        <f t="shared" si="9"/>
        <v>0</v>
      </c>
      <c r="BL153" s="13" t="s">
        <v>259</v>
      </c>
      <c r="BM153" s="152" t="s">
        <v>5757</v>
      </c>
    </row>
    <row r="154" spans="2:65" s="1" customFormat="1" ht="16.5" customHeight="1">
      <c r="B154" s="139"/>
      <c r="C154" s="154" t="s">
        <v>412</v>
      </c>
      <c r="D154" s="154" t="s">
        <v>353</v>
      </c>
      <c r="E154" s="155" t="s">
        <v>5758</v>
      </c>
      <c r="F154" s="156" t="s">
        <v>5759</v>
      </c>
      <c r="G154" s="157" t="s">
        <v>433</v>
      </c>
      <c r="H154" s="158">
        <v>6</v>
      </c>
      <c r="I154" s="159"/>
      <c r="J154" s="160">
        <f t="shared" si="0"/>
        <v>0</v>
      </c>
      <c r="K154" s="161"/>
      <c r="L154" s="162"/>
      <c r="M154" s="163" t="s">
        <v>1</v>
      </c>
      <c r="N154" s="164" t="s">
        <v>41</v>
      </c>
      <c r="P154" s="150">
        <f t="shared" si="1"/>
        <v>0</v>
      </c>
      <c r="Q154" s="150">
        <v>0</v>
      </c>
      <c r="R154" s="150">
        <f t="shared" si="2"/>
        <v>0</v>
      </c>
      <c r="S154" s="150">
        <v>0</v>
      </c>
      <c r="T154" s="151">
        <f t="shared" si="3"/>
        <v>0</v>
      </c>
      <c r="AR154" s="152" t="s">
        <v>271</v>
      </c>
      <c r="AT154" s="152" t="s">
        <v>353</v>
      </c>
      <c r="AU154" s="152" t="s">
        <v>82</v>
      </c>
      <c r="AY154" s="13" t="s">
        <v>317</v>
      </c>
      <c r="BE154" s="153">
        <f t="shared" si="4"/>
        <v>0</v>
      </c>
      <c r="BF154" s="153">
        <f t="shared" si="5"/>
        <v>0</v>
      </c>
      <c r="BG154" s="153">
        <f t="shared" si="6"/>
        <v>0</v>
      </c>
      <c r="BH154" s="153">
        <f t="shared" si="7"/>
        <v>0</v>
      </c>
      <c r="BI154" s="153">
        <f t="shared" si="8"/>
        <v>0</v>
      </c>
      <c r="BJ154" s="13" t="s">
        <v>87</v>
      </c>
      <c r="BK154" s="153">
        <f t="shared" si="9"/>
        <v>0</v>
      </c>
      <c r="BL154" s="13" t="s">
        <v>259</v>
      </c>
      <c r="BM154" s="152" t="s">
        <v>5760</v>
      </c>
    </row>
    <row r="155" spans="2:65" s="1" customFormat="1" ht="16.5" customHeight="1">
      <c r="B155" s="139"/>
      <c r="C155" s="154" t="s">
        <v>414</v>
      </c>
      <c r="D155" s="154" t="s">
        <v>353</v>
      </c>
      <c r="E155" s="155" t="s">
        <v>5761</v>
      </c>
      <c r="F155" s="156" t="s">
        <v>5762</v>
      </c>
      <c r="G155" s="157" t="s">
        <v>433</v>
      </c>
      <c r="H155" s="158">
        <v>1</v>
      </c>
      <c r="I155" s="159"/>
      <c r="J155" s="160">
        <f t="shared" si="0"/>
        <v>0</v>
      </c>
      <c r="K155" s="161"/>
      <c r="L155" s="162"/>
      <c r="M155" s="163" t="s">
        <v>1</v>
      </c>
      <c r="N155" s="164" t="s">
        <v>41</v>
      </c>
      <c r="P155" s="150">
        <f t="shared" si="1"/>
        <v>0</v>
      </c>
      <c r="Q155" s="150">
        <v>0</v>
      </c>
      <c r="R155" s="150">
        <f t="shared" si="2"/>
        <v>0</v>
      </c>
      <c r="S155" s="150">
        <v>0</v>
      </c>
      <c r="T155" s="151">
        <f t="shared" si="3"/>
        <v>0</v>
      </c>
      <c r="AR155" s="152" t="s">
        <v>271</v>
      </c>
      <c r="AT155" s="152" t="s">
        <v>353</v>
      </c>
      <c r="AU155" s="152" t="s">
        <v>82</v>
      </c>
      <c r="AY155" s="13" t="s">
        <v>317</v>
      </c>
      <c r="BE155" s="153">
        <f t="shared" si="4"/>
        <v>0</v>
      </c>
      <c r="BF155" s="153">
        <f t="shared" si="5"/>
        <v>0</v>
      </c>
      <c r="BG155" s="153">
        <f t="shared" si="6"/>
        <v>0</v>
      </c>
      <c r="BH155" s="153">
        <f t="shared" si="7"/>
        <v>0</v>
      </c>
      <c r="BI155" s="153">
        <f t="shared" si="8"/>
        <v>0</v>
      </c>
      <c r="BJ155" s="13" t="s">
        <v>87</v>
      </c>
      <c r="BK155" s="153">
        <f t="shared" si="9"/>
        <v>0</v>
      </c>
      <c r="BL155" s="13" t="s">
        <v>259</v>
      </c>
      <c r="BM155" s="152" t="s">
        <v>5763</v>
      </c>
    </row>
    <row r="156" spans="2:65" s="1" customFormat="1" ht="16.5" customHeight="1">
      <c r="B156" s="139"/>
      <c r="C156" s="154" t="s">
        <v>416</v>
      </c>
      <c r="D156" s="154" t="s">
        <v>353</v>
      </c>
      <c r="E156" s="155" t="s">
        <v>5182</v>
      </c>
      <c r="F156" s="156" t="s">
        <v>5183</v>
      </c>
      <c r="G156" s="157" t="s">
        <v>433</v>
      </c>
      <c r="H156" s="158">
        <v>4</v>
      </c>
      <c r="I156" s="159"/>
      <c r="J156" s="160">
        <f t="shared" si="0"/>
        <v>0</v>
      </c>
      <c r="K156" s="161"/>
      <c r="L156" s="162"/>
      <c r="M156" s="163" t="s">
        <v>1</v>
      </c>
      <c r="N156" s="164" t="s">
        <v>41</v>
      </c>
      <c r="P156" s="150">
        <f t="shared" si="1"/>
        <v>0</v>
      </c>
      <c r="Q156" s="150">
        <v>0</v>
      </c>
      <c r="R156" s="150">
        <f t="shared" si="2"/>
        <v>0</v>
      </c>
      <c r="S156" s="150">
        <v>0</v>
      </c>
      <c r="T156" s="151">
        <f t="shared" si="3"/>
        <v>0</v>
      </c>
      <c r="AR156" s="152" t="s">
        <v>271</v>
      </c>
      <c r="AT156" s="152" t="s">
        <v>353</v>
      </c>
      <c r="AU156" s="152" t="s">
        <v>82</v>
      </c>
      <c r="AY156" s="13" t="s">
        <v>317</v>
      </c>
      <c r="BE156" s="153">
        <f t="shared" si="4"/>
        <v>0</v>
      </c>
      <c r="BF156" s="153">
        <f t="shared" si="5"/>
        <v>0</v>
      </c>
      <c r="BG156" s="153">
        <f t="shared" si="6"/>
        <v>0</v>
      </c>
      <c r="BH156" s="153">
        <f t="shared" si="7"/>
        <v>0</v>
      </c>
      <c r="BI156" s="153">
        <f t="shared" si="8"/>
        <v>0</v>
      </c>
      <c r="BJ156" s="13" t="s">
        <v>87</v>
      </c>
      <c r="BK156" s="153">
        <f t="shared" si="9"/>
        <v>0</v>
      </c>
      <c r="BL156" s="13" t="s">
        <v>259</v>
      </c>
      <c r="BM156" s="152" t="s">
        <v>5764</v>
      </c>
    </row>
    <row r="157" spans="2:65" s="1" customFormat="1" ht="21.75" customHeight="1">
      <c r="B157" s="139"/>
      <c r="C157" s="154" t="s">
        <v>418</v>
      </c>
      <c r="D157" s="154" t="s">
        <v>353</v>
      </c>
      <c r="E157" s="155" t="s">
        <v>5185</v>
      </c>
      <c r="F157" s="156" t="s">
        <v>5186</v>
      </c>
      <c r="G157" s="157" t="s">
        <v>433</v>
      </c>
      <c r="H157" s="158">
        <v>28</v>
      </c>
      <c r="I157" s="159"/>
      <c r="J157" s="160">
        <f t="shared" si="0"/>
        <v>0</v>
      </c>
      <c r="K157" s="161"/>
      <c r="L157" s="162"/>
      <c r="M157" s="163" t="s">
        <v>1</v>
      </c>
      <c r="N157" s="164" t="s">
        <v>41</v>
      </c>
      <c r="P157" s="150">
        <f t="shared" si="1"/>
        <v>0</v>
      </c>
      <c r="Q157" s="150">
        <v>0</v>
      </c>
      <c r="R157" s="150">
        <f t="shared" si="2"/>
        <v>0</v>
      </c>
      <c r="S157" s="150">
        <v>0</v>
      </c>
      <c r="T157" s="151">
        <f t="shared" si="3"/>
        <v>0</v>
      </c>
      <c r="AR157" s="152" t="s">
        <v>271</v>
      </c>
      <c r="AT157" s="152" t="s">
        <v>353</v>
      </c>
      <c r="AU157" s="152" t="s">
        <v>82</v>
      </c>
      <c r="AY157" s="13" t="s">
        <v>317</v>
      </c>
      <c r="BE157" s="153">
        <f t="shared" si="4"/>
        <v>0</v>
      </c>
      <c r="BF157" s="153">
        <f t="shared" si="5"/>
        <v>0</v>
      </c>
      <c r="BG157" s="153">
        <f t="shared" si="6"/>
        <v>0</v>
      </c>
      <c r="BH157" s="153">
        <f t="shared" si="7"/>
        <v>0</v>
      </c>
      <c r="BI157" s="153">
        <f t="shared" si="8"/>
        <v>0</v>
      </c>
      <c r="BJ157" s="13" t="s">
        <v>87</v>
      </c>
      <c r="BK157" s="153">
        <f t="shared" si="9"/>
        <v>0</v>
      </c>
      <c r="BL157" s="13" t="s">
        <v>259</v>
      </c>
      <c r="BM157" s="152" t="s">
        <v>5765</v>
      </c>
    </row>
    <row r="158" spans="2:65" s="1" customFormat="1" ht="16.5" customHeight="1">
      <c r="B158" s="139"/>
      <c r="C158" s="154" t="s">
        <v>529</v>
      </c>
      <c r="D158" s="154" t="s">
        <v>353</v>
      </c>
      <c r="E158" s="155" t="s">
        <v>5766</v>
      </c>
      <c r="F158" s="156" t="s">
        <v>5189</v>
      </c>
      <c r="G158" s="157" t="s">
        <v>440</v>
      </c>
      <c r="H158" s="158">
        <v>1</v>
      </c>
      <c r="I158" s="159"/>
      <c r="J158" s="160">
        <f t="shared" si="0"/>
        <v>0</v>
      </c>
      <c r="K158" s="161"/>
      <c r="L158" s="162"/>
      <c r="M158" s="163" t="s">
        <v>1</v>
      </c>
      <c r="N158" s="164" t="s">
        <v>41</v>
      </c>
      <c r="P158" s="150">
        <f t="shared" si="1"/>
        <v>0</v>
      </c>
      <c r="Q158" s="150">
        <v>0</v>
      </c>
      <c r="R158" s="150">
        <f t="shared" si="2"/>
        <v>0</v>
      </c>
      <c r="S158" s="150">
        <v>0</v>
      </c>
      <c r="T158" s="151">
        <f t="shared" si="3"/>
        <v>0</v>
      </c>
      <c r="AR158" s="152" t="s">
        <v>271</v>
      </c>
      <c r="AT158" s="152" t="s">
        <v>353</v>
      </c>
      <c r="AU158" s="152" t="s">
        <v>82</v>
      </c>
      <c r="AY158" s="13" t="s">
        <v>317</v>
      </c>
      <c r="BE158" s="153">
        <f t="shared" si="4"/>
        <v>0</v>
      </c>
      <c r="BF158" s="153">
        <f t="shared" si="5"/>
        <v>0</v>
      </c>
      <c r="BG158" s="153">
        <f t="shared" si="6"/>
        <v>0</v>
      </c>
      <c r="BH158" s="153">
        <f t="shared" si="7"/>
        <v>0</v>
      </c>
      <c r="BI158" s="153">
        <f t="shared" si="8"/>
        <v>0</v>
      </c>
      <c r="BJ158" s="13" t="s">
        <v>87</v>
      </c>
      <c r="BK158" s="153">
        <f t="shared" si="9"/>
        <v>0</v>
      </c>
      <c r="BL158" s="13" t="s">
        <v>259</v>
      </c>
      <c r="BM158" s="152" t="s">
        <v>5767</v>
      </c>
    </row>
    <row r="159" spans="2:65" s="1" customFormat="1" ht="16.5" customHeight="1">
      <c r="B159" s="139"/>
      <c r="C159" s="154" t="s">
        <v>780</v>
      </c>
      <c r="D159" s="154" t="s">
        <v>353</v>
      </c>
      <c r="E159" s="155" t="s">
        <v>5191</v>
      </c>
      <c r="F159" s="156" t="s">
        <v>5192</v>
      </c>
      <c r="G159" s="157" t="s">
        <v>375</v>
      </c>
      <c r="H159" s="158">
        <v>60</v>
      </c>
      <c r="I159" s="159"/>
      <c r="J159" s="160">
        <f t="shared" si="0"/>
        <v>0</v>
      </c>
      <c r="K159" s="161"/>
      <c r="L159" s="162"/>
      <c r="M159" s="163" t="s">
        <v>1</v>
      </c>
      <c r="N159" s="164" t="s">
        <v>41</v>
      </c>
      <c r="P159" s="150">
        <f t="shared" si="1"/>
        <v>0</v>
      </c>
      <c r="Q159" s="150">
        <v>0</v>
      </c>
      <c r="R159" s="150">
        <f t="shared" si="2"/>
        <v>0</v>
      </c>
      <c r="S159" s="150">
        <v>0</v>
      </c>
      <c r="T159" s="151">
        <f t="shared" si="3"/>
        <v>0</v>
      </c>
      <c r="AR159" s="152" t="s">
        <v>271</v>
      </c>
      <c r="AT159" s="152" t="s">
        <v>353</v>
      </c>
      <c r="AU159" s="152" t="s">
        <v>82</v>
      </c>
      <c r="AY159" s="13" t="s">
        <v>317</v>
      </c>
      <c r="BE159" s="153">
        <f t="shared" si="4"/>
        <v>0</v>
      </c>
      <c r="BF159" s="153">
        <f t="shared" si="5"/>
        <v>0</v>
      </c>
      <c r="BG159" s="153">
        <f t="shared" si="6"/>
        <v>0</v>
      </c>
      <c r="BH159" s="153">
        <f t="shared" si="7"/>
        <v>0</v>
      </c>
      <c r="BI159" s="153">
        <f t="shared" si="8"/>
        <v>0</v>
      </c>
      <c r="BJ159" s="13" t="s">
        <v>87</v>
      </c>
      <c r="BK159" s="153">
        <f t="shared" si="9"/>
        <v>0</v>
      </c>
      <c r="BL159" s="13" t="s">
        <v>259</v>
      </c>
      <c r="BM159" s="152" t="s">
        <v>5768</v>
      </c>
    </row>
    <row r="160" spans="2:65" s="1" customFormat="1" ht="37.799999999999997" customHeight="1">
      <c r="B160" s="139"/>
      <c r="C160" s="154" t="s">
        <v>784</v>
      </c>
      <c r="D160" s="154" t="s">
        <v>353</v>
      </c>
      <c r="E160" s="155" t="s">
        <v>5769</v>
      </c>
      <c r="F160" s="156" t="s">
        <v>5228</v>
      </c>
      <c r="G160" s="157" t="s">
        <v>440</v>
      </c>
      <c r="H160" s="158">
        <v>1</v>
      </c>
      <c r="I160" s="159"/>
      <c r="J160" s="160">
        <f t="shared" si="0"/>
        <v>0</v>
      </c>
      <c r="K160" s="161"/>
      <c r="L160" s="162"/>
      <c r="M160" s="163" t="s">
        <v>1</v>
      </c>
      <c r="N160" s="164" t="s">
        <v>41</v>
      </c>
      <c r="P160" s="150">
        <f t="shared" si="1"/>
        <v>0</v>
      </c>
      <c r="Q160" s="150">
        <v>0</v>
      </c>
      <c r="R160" s="150">
        <f t="shared" si="2"/>
        <v>0</v>
      </c>
      <c r="S160" s="150">
        <v>0</v>
      </c>
      <c r="T160" s="151">
        <f t="shared" si="3"/>
        <v>0</v>
      </c>
      <c r="AR160" s="152" t="s">
        <v>271</v>
      </c>
      <c r="AT160" s="152" t="s">
        <v>353</v>
      </c>
      <c r="AU160" s="152" t="s">
        <v>82</v>
      </c>
      <c r="AY160" s="13" t="s">
        <v>317</v>
      </c>
      <c r="BE160" s="153">
        <f t="shared" si="4"/>
        <v>0</v>
      </c>
      <c r="BF160" s="153">
        <f t="shared" si="5"/>
        <v>0</v>
      </c>
      <c r="BG160" s="153">
        <f t="shared" si="6"/>
        <v>0</v>
      </c>
      <c r="BH160" s="153">
        <f t="shared" si="7"/>
        <v>0</v>
      </c>
      <c r="BI160" s="153">
        <f t="shared" si="8"/>
        <v>0</v>
      </c>
      <c r="BJ160" s="13" t="s">
        <v>87</v>
      </c>
      <c r="BK160" s="153">
        <f t="shared" si="9"/>
        <v>0</v>
      </c>
      <c r="BL160" s="13" t="s">
        <v>259</v>
      </c>
      <c r="BM160" s="152" t="s">
        <v>5770</v>
      </c>
    </row>
    <row r="161" spans="2:65" s="1" customFormat="1" ht="16.5" customHeight="1">
      <c r="B161" s="139"/>
      <c r="C161" s="154" t="s">
        <v>788</v>
      </c>
      <c r="D161" s="154" t="s">
        <v>353</v>
      </c>
      <c r="E161" s="155" t="s">
        <v>5771</v>
      </c>
      <c r="F161" s="156" t="s">
        <v>5231</v>
      </c>
      <c r="G161" s="157" t="s">
        <v>440</v>
      </c>
      <c r="H161" s="158">
        <v>1</v>
      </c>
      <c r="I161" s="159"/>
      <c r="J161" s="160">
        <f t="shared" si="0"/>
        <v>0</v>
      </c>
      <c r="K161" s="161"/>
      <c r="L161" s="162"/>
      <c r="M161" s="163" t="s">
        <v>1</v>
      </c>
      <c r="N161" s="164" t="s">
        <v>41</v>
      </c>
      <c r="P161" s="150">
        <f t="shared" si="1"/>
        <v>0</v>
      </c>
      <c r="Q161" s="150">
        <v>0</v>
      </c>
      <c r="R161" s="150">
        <f t="shared" si="2"/>
        <v>0</v>
      </c>
      <c r="S161" s="150">
        <v>0</v>
      </c>
      <c r="T161" s="151">
        <f t="shared" si="3"/>
        <v>0</v>
      </c>
      <c r="AR161" s="152" t="s">
        <v>271</v>
      </c>
      <c r="AT161" s="152" t="s">
        <v>353</v>
      </c>
      <c r="AU161" s="152" t="s">
        <v>82</v>
      </c>
      <c r="AY161" s="13" t="s">
        <v>317</v>
      </c>
      <c r="BE161" s="153">
        <f t="shared" si="4"/>
        <v>0</v>
      </c>
      <c r="BF161" s="153">
        <f t="shared" si="5"/>
        <v>0</v>
      </c>
      <c r="BG161" s="153">
        <f t="shared" si="6"/>
        <v>0</v>
      </c>
      <c r="BH161" s="153">
        <f t="shared" si="7"/>
        <v>0</v>
      </c>
      <c r="BI161" s="153">
        <f t="shared" si="8"/>
        <v>0</v>
      </c>
      <c r="BJ161" s="13" t="s">
        <v>87</v>
      </c>
      <c r="BK161" s="153">
        <f t="shared" si="9"/>
        <v>0</v>
      </c>
      <c r="BL161" s="13" t="s">
        <v>259</v>
      </c>
      <c r="BM161" s="152" t="s">
        <v>5772</v>
      </c>
    </row>
    <row r="162" spans="2:65" s="1" customFormat="1" ht="16.5" customHeight="1">
      <c r="B162" s="139"/>
      <c r="C162" s="154" t="s">
        <v>792</v>
      </c>
      <c r="D162" s="154" t="s">
        <v>353</v>
      </c>
      <c r="E162" s="155" t="s">
        <v>5233</v>
      </c>
      <c r="F162" s="156" t="s">
        <v>5234</v>
      </c>
      <c r="G162" s="157" t="s">
        <v>440</v>
      </c>
      <c r="H162" s="158">
        <v>1</v>
      </c>
      <c r="I162" s="159"/>
      <c r="J162" s="160">
        <f t="shared" si="0"/>
        <v>0</v>
      </c>
      <c r="K162" s="161"/>
      <c r="L162" s="162"/>
      <c r="M162" s="163" t="s">
        <v>1</v>
      </c>
      <c r="N162" s="164" t="s">
        <v>41</v>
      </c>
      <c r="P162" s="150">
        <f t="shared" si="1"/>
        <v>0</v>
      </c>
      <c r="Q162" s="150">
        <v>0</v>
      </c>
      <c r="R162" s="150">
        <f t="shared" si="2"/>
        <v>0</v>
      </c>
      <c r="S162" s="150">
        <v>0</v>
      </c>
      <c r="T162" s="151">
        <f t="shared" si="3"/>
        <v>0</v>
      </c>
      <c r="AR162" s="152" t="s">
        <v>271</v>
      </c>
      <c r="AT162" s="152" t="s">
        <v>353</v>
      </c>
      <c r="AU162" s="152" t="s">
        <v>82</v>
      </c>
      <c r="AY162" s="13" t="s">
        <v>317</v>
      </c>
      <c r="BE162" s="153">
        <f t="shared" si="4"/>
        <v>0</v>
      </c>
      <c r="BF162" s="153">
        <f t="shared" si="5"/>
        <v>0</v>
      </c>
      <c r="BG162" s="153">
        <f t="shared" si="6"/>
        <v>0</v>
      </c>
      <c r="BH162" s="153">
        <f t="shared" si="7"/>
        <v>0</v>
      </c>
      <c r="BI162" s="153">
        <f t="shared" si="8"/>
        <v>0</v>
      </c>
      <c r="BJ162" s="13" t="s">
        <v>87</v>
      </c>
      <c r="BK162" s="153">
        <f t="shared" si="9"/>
        <v>0</v>
      </c>
      <c r="BL162" s="13" t="s">
        <v>259</v>
      </c>
      <c r="BM162" s="152" t="s">
        <v>5773</v>
      </c>
    </row>
    <row r="163" spans="2:65" s="1" customFormat="1" ht="16.5" customHeight="1">
      <c r="B163" s="139"/>
      <c r="C163" s="154" t="s">
        <v>796</v>
      </c>
      <c r="D163" s="154" t="s">
        <v>353</v>
      </c>
      <c r="E163" s="155" t="s">
        <v>5236</v>
      </c>
      <c r="F163" s="156" t="s">
        <v>5237</v>
      </c>
      <c r="G163" s="157" t="s">
        <v>440</v>
      </c>
      <c r="H163" s="158">
        <v>1</v>
      </c>
      <c r="I163" s="159"/>
      <c r="J163" s="160">
        <f t="shared" si="0"/>
        <v>0</v>
      </c>
      <c r="K163" s="161"/>
      <c r="L163" s="162"/>
      <c r="M163" s="174" t="s">
        <v>1</v>
      </c>
      <c r="N163" s="175" t="s">
        <v>41</v>
      </c>
      <c r="O163" s="167"/>
      <c r="P163" s="168">
        <f t="shared" si="1"/>
        <v>0</v>
      </c>
      <c r="Q163" s="168">
        <v>0</v>
      </c>
      <c r="R163" s="168">
        <f t="shared" si="2"/>
        <v>0</v>
      </c>
      <c r="S163" s="168">
        <v>0</v>
      </c>
      <c r="T163" s="169">
        <f t="shared" si="3"/>
        <v>0</v>
      </c>
      <c r="AR163" s="152" t="s">
        <v>271</v>
      </c>
      <c r="AT163" s="152" t="s">
        <v>353</v>
      </c>
      <c r="AU163" s="152" t="s">
        <v>82</v>
      </c>
      <c r="AY163" s="13" t="s">
        <v>317</v>
      </c>
      <c r="BE163" s="153">
        <f t="shared" si="4"/>
        <v>0</v>
      </c>
      <c r="BF163" s="153">
        <f t="shared" si="5"/>
        <v>0</v>
      </c>
      <c r="BG163" s="153">
        <f t="shared" si="6"/>
        <v>0</v>
      </c>
      <c r="BH163" s="153">
        <f t="shared" si="7"/>
        <v>0</v>
      </c>
      <c r="BI163" s="153">
        <f t="shared" si="8"/>
        <v>0</v>
      </c>
      <c r="BJ163" s="13" t="s">
        <v>87</v>
      </c>
      <c r="BK163" s="153">
        <f t="shared" si="9"/>
        <v>0</v>
      </c>
      <c r="BL163" s="13" t="s">
        <v>259</v>
      </c>
      <c r="BM163" s="152" t="s">
        <v>5774</v>
      </c>
    </row>
    <row r="164" spans="2:65" s="1" customFormat="1" ht="6.9" customHeight="1">
      <c r="B164" s="43"/>
      <c r="C164" s="44"/>
      <c r="D164" s="44"/>
      <c r="E164" s="44"/>
      <c r="F164" s="44"/>
      <c r="G164" s="44"/>
      <c r="H164" s="44"/>
      <c r="I164" s="44"/>
      <c r="J164" s="44"/>
      <c r="K164" s="44"/>
      <c r="L164" s="28"/>
    </row>
  </sheetData>
  <autoFilter ref="C124:K163" xr:uid="{00000000-0009-0000-0000-000021000000}"/>
  <mergeCells count="15">
    <mergeCell ref="E111:H111"/>
    <mergeCell ref="E115:H115"/>
    <mergeCell ref="E113:H113"/>
    <mergeCell ref="E117:H117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B2:BM267"/>
  <sheetViews>
    <sheetView showGridLines="0" topLeftCell="A118" workbookViewId="0">
      <selection activeCell="W134" sqref="W134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01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3" t="s">
        <v>208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" customHeight="1">
      <c r="B4" s="16"/>
      <c r="D4" s="17" t="s">
        <v>286</v>
      </c>
      <c r="L4" s="16"/>
      <c r="M4" s="92" t="s">
        <v>9</v>
      </c>
      <c r="AT4" s="13" t="s">
        <v>3</v>
      </c>
    </row>
    <row r="5" spans="2:46" ht="6.9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226" t="str">
        <f>'Rekapitulácia stavby'!K6</f>
        <v>Archeoskanzen Bojná</v>
      </c>
      <c r="F7" s="227"/>
      <c r="G7" s="227"/>
      <c r="H7" s="227"/>
      <c r="L7" s="16"/>
    </row>
    <row r="8" spans="2:46" ht="13.2">
      <c r="B8" s="16"/>
      <c r="D8" s="23" t="s">
        <v>287</v>
      </c>
      <c r="L8" s="16"/>
    </row>
    <row r="9" spans="2:46" ht="16.5" customHeight="1">
      <c r="B9" s="16"/>
      <c r="E9" s="226" t="s">
        <v>4177</v>
      </c>
      <c r="F9" s="183"/>
      <c r="G9" s="183"/>
      <c r="H9" s="183"/>
      <c r="L9" s="16"/>
    </row>
    <row r="10" spans="2:46" ht="12" customHeight="1">
      <c r="B10" s="16"/>
      <c r="D10" s="23" t="s">
        <v>289</v>
      </c>
      <c r="L10" s="16"/>
    </row>
    <row r="11" spans="2:46" s="1" customFormat="1" ht="16.5" customHeight="1">
      <c r="B11" s="28"/>
      <c r="E11" s="221" t="s">
        <v>5285</v>
      </c>
      <c r="F11" s="228"/>
      <c r="G11" s="228"/>
      <c r="H11" s="228"/>
      <c r="L11" s="28"/>
    </row>
    <row r="12" spans="2:46" s="1" customFormat="1" ht="12" customHeight="1">
      <c r="B12" s="28"/>
      <c r="D12" s="23" t="s">
        <v>291</v>
      </c>
      <c r="L12" s="28"/>
    </row>
    <row r="13" spans="2:46" s="1" customFormat="1" ht="16.5" customHeight="1">
      <c r="B13" s="28"/>
      <c r="E13" s="208" t="s">
        <v>5775</v>
      </c>
      <c r="F13" s="228"/>
      <c r="G13" s="228"/>
      <c r="H13" s="228"/>
      <c r="L13" s="28"/>
    </row>
    <row r="14" spans="2:46" s="1" customFormat="1" ht="10.199999999999999">
      <c r="B14" s="28"/>
      <c r="L14" s="28"/>
    </row>
    <row r="15" spans="2:46" s="1" customFormat="1" ht="12" customHeight="1">
      <c r="B15" s="28"/>
      <c r="D15" s="23" t="s">
        <v>17</v>
      </c>
      <c r="F15" s="21" t="s">
        <v>1</v>
      </c>
      <c r="I15" s="23" t="s">
        <v>18</v>
      </c>
      <c r="J15" s="21" t="s">
        <v>1</v>
      </c>
      <c r="L15" s="28"/>
    </row>
    <row r="16" spans="2:46" s="1" customFormat="1" ht="12" customHeight="1">
      <c r="B16" s="28"/>
      <c r="D16" s="23" t="s">
        <v>19</v>
      </c>
      <c r="F16" s="21" t="s">
        <v>20</v>
      </c>
      <c r="I16" s="23" t="s">
        <v>21</v>
      </c>
      <c r="J16" s="51" t="str">
        <f>'Rekapitulácia stavby'!AN8</f>
        <v>19. 6. 2024</v>
      </c>
      <c r="L16" s="28"/>
    </row>
    <row r="17" spans="2:12" s="1" customFormat="1" ht="10.8" customHeight="1">
      <c r="B17" s="28"/>
      <c r="L17" s="28"/>
    </row>
    <row r="18" spans="2:12" s="1" customFormat="1" ht="12" customHeight="1">
      <c r="B18" s="28"/>
      <c r="D18" s="23" t="s">
        <v>23</v>
      </c>
      <c r="I18" s="23" t="s">
        <v>24</v>
      </c>
      <c r="J18" s="21" t="s">
        <v>1</v>
      </c>
      <c r="L18" s="28"/>
    </row>
    <row r="19" spans="2:12" s="1" customFormat="1" ht="18" customHeight="1">
      <c r="B19" s="28"/>
      <c r="E19" s="21" t="s">
        <v>25</v>
      </c>
      <c r="I19" s="23" t="s">
        <v>26</v>
      </c>
      <c r="J19" s="21" t="s">
        <v>1</v>
      </c>
      <c r="L19" s="28"/>
    </row>
    <row r="20" spans="2:12" s="1" customFormat="1" ht="6.9" customHeight="1">
      <c r="B20" s="28"/>
      <c r="L20" s="28"/>
    </row>
    <row r="21" spans="2:12" s="1" customFormat="1" ht="12" customHeight="1">
      <c r="B21" s="28"/>
      <c r="D21" s="23" t="s">
        <v>27</v>
      </c>
      <c r="I21" s="23" t="s">
        <v>24</v>
      </c>
      <c r="J21" s="24" t="str">
        <f>'Rekapitulácia stavby'!AN13</f>
        <v>Vyplň údaj</v>
      </c>
      <c r="L21" s="28"/>
    </row>
    <row r="22" spans="2:12" s="1" customFormat="1" ht="18" customHeight="1">
      <c r="B22" s="28"/>
      <c r="E22" s="229" t="str">
        <f>'Rekapitulácia stavby'!E14</f>
        <v>Vyplň údaj</v>
      </c>
      <c r="F22" s="182"/>
      <c r="G22" s="182"/>
      <c r="H22" s="182"/>
      <c r="I22" s="23" t="s">
        <v>26</v>
      </c>
      <c r="J22" s="24" t="str">
        <f>'Rekapitulácia stavby'!AN14</f>
        <v>Vyplň údaj</v>
      </c>
      <c r="L22" s="28"/>
    </row>
    <row r="23" spans="2:12" s="1" customFormat="1" ht="6.9" customHeight="1">
      <c r="B23" s="28"/>
      <c r="L23" s="28"/>
    </row>
    <row r="24" spans="2:12" s="1" customFormat="1" ht="12" customHeight="1">
      <c r="B24" s="28"/>
      <c r="D24" s="23" t="s">
        <v>29</v>
      </c>
      <c r="I24" s="23" t="s">
        <v>24</v>
      </c>
      <c r="J24" s="21" t="s">
        <v>1</v>
      </c>
      <c r="L24" s="28"/>
    </row>
    <row r="25" spans="2:12" s="1" customFormat="1" ht="18" customHeight="1">
      <c r="B25" s="28"/>
      <c r="E25" s="21" t="s">
        <v>30</v>
      </c>
      <c r="I25" s="23" t="s">
        <v>26</v>
      </c>
      <c r="J25" s="21" t="s">
        <v>1</v>
      </c>
      <c r="L25" s="28"/>
    </row>
    <row r="26" spans="2:12" s="1" customFormat="1" ht="6.9" customHeight="1">
      <c r="B26" s="28"/>
      <c r="L26" s="28"/>
    </row>
    <row r="27" spans="2:12" s="1" customFormat="1" ht="12" customHeight="1">
      <c r="B27" s="28"/>
      <c r="D27" s="23" t="s">
        <v>32</v>
      </c>
      <c r="I27" s="23" t="s">
        <v>24</v>
      </c>
      <c r="J27" s="21" t="s">
        <v>1</v>
      </c>
      <c r="L27" s="28"/>
    </row>
    <row r="28" spans="2:12" s="1" customFormat="1" ht="18" customHeight="1">
      <c r="B28" s="28"/>
      <c r="E28" s="21" t="s">
        <v>30</v>
      </c>
      <c r="I28" s="23" t="s">
        <v>26</v>
      </c>
      <c r="J28" s="21" t="s">
        <v>1</v>
      </c>
      <c r="L28" s="28"/>
    </row>
    <row r="29" spans="2:12" s="1" customFormat="1" ht="6.9" customHeight="1">
      <c r="B29" s="28"/>
      <c r="L29" s="28"/>
    </row>
    <row r="30" spans="2:12" s="1" customFormat="1" ht="12" customHeight="1">
      <c r="B30" s="28"/>
      <c r="D30" s="23" t="s">
        <v>33</v>
      </c>
      <c r="L30" s="28"/>
    </row>
    <row r="31" spans="2:12" s="7" customFormat="1" ht="16.5" customHeight="1">
      <c r="B31" s="93"/>
      <c r="E31" s="187" t="s">
        <v>1</v>
      </c>
      <c r="F31" s="187"/>
      <c r="G31" s="187"/>
      <c r="H31" s="187"/>
      <c r="L31" s="93"/>
    </row>
    <row r="32" spans="2:12" s="1" customFormat="1" ht="6.9" customHeight="1">
      <c r="B32" s="28"/>
      <c r="L32" s="28"/>
    </row>
    <row r="33" spans="2:12" s="1" customFormat="1" ht="6.9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35" customHeight="1">
      <c r="B34" s="28"/>
      <c r="D34" s="94" t="s">
        <v>35</v>
      </c>
      <c r="J34" s="65">
        <f>ROUND(J132, 2)</f>
        <v>0</v>
      </c>
      <c r="L34" s="28"/>
    </row>
    <row r="35" spans="2:12" s="1" customFormat="1" ht="6.9" customHeight="1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4" customHeight="1">
      <c r="B36" s="28"/>
      <c r="F36" s="31" t="s">
        <v>37</v>
      </c>
      <c r="I36" s="31" t="s">
        <v>36</v>
      </c>
      <c r="J36" s="31" t="s">
        <v>38</v>
      </c>
      <c r="L36" s="28"/>
    </row>
    <row r="37" spans="2:12" s="1" customFormat="1" ht="14.4" customHeight="1">
      <c r="B37" s="28"/>
      <c r="D37" s="54" t="s">
        <v>39</v>
      </c>
      <c r="E37" s="33" t="s">
        <v>40</v>
      </c>
      <c r="F37" s="95">
        <f>ROUND((SUM(BE132:BE266)),  2)</f>
        <v>0</v>
      </c>
      <c r="G37" s="96"/>
      <c r="H37" s="96"/>
      <c r="I37" s="97">
        <v>0.2</v>
      </c>
      <c r="J37" s="95">
        <f>ROUND(((SUM(BE132:BE266))*I37),  2)</f>
        <v>0</v>
      </c>
      <c r="L37" s="28"/>
    </row>
    <row r="38" spans="2:12" s="1" customFormat="1" ht="14.4" customHeight="1">
      <c r="B38" s="28"/>
      <c r="E38" s="33" t="s">
        <v>41</v>
      </c>
      <c r="F38" s="95">
        <f>ROUND((SUM(BF132:BF266)),  2)</f>
        <v>0</v>
      </c>
      <c r="G38" s="96"/>
      <c r="H38" s="96"/>
      <c r="I38" s="97">
        <v>0.2</v>
      </c>
      <c r="J38" s="95">
        <f>ROUND(((SUM(BF132:BF266))*I38),  2)</f>
        <v>0</v>
      </c>
      <c r="L38" s="28"/>
    </row>
    <row r="39" spans="2:12" s="1" customFormat="1" ht="14.4" hidden="1" customHeight="1">
      <c r="B39" s="28"/>
      <c r="E39" s="23" t="s">
        <v>42</v>
      </c>
      <c r="F39" s="84">
        <f>ROUND((SUM(BG132:BG266)),  2)</f>
        <v>0</v>
      </c>
      <c r="I39" s="98">
        <v>0.2</v>
      </c>
      <c r="J39" s="84">
        <f>0</f>
        <v>0</v>
      </c>
      <c r="L39" s="28"/>
    </row>
    <row r="40" spans="2:12" s="1" customFormat="1" ht="14.4" hidden="1" customHeight="1">
      <c r="B40" s="28"/>
      <c r="E40" s="23" t="s">
        <v>43</v>
      </c>
      <c r="F40" s="84">
        <f>ROUND((SUM(BH132:BH266)),  2)</f>
        <v>0</v>
      </c>
      <c r="I40" s="98">
        <v>0.2</v>
      </c>
      <c r="J40" s="84">
        <f>0</f>
        <v>0</v>
      </c>
      <c r="L40" s="28"/>
    </row>
    <row r="41" spans="2:12" s="1" customFormat="1" ht="14.4" hidden="1" customHeight="1">
      <c r="B41" s="28"/>
      <c r="E41" s="33" t="s">
        <v>44</v>
      </c>
      <c r="F41" s="95">
        <f>ROUND((SUM(BI132:BI266)),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6.9" customHeight="1">
      <c r="B42" s="28"/>
      <c r="L42" s="28"/>
    </row>
    <row r="43" spans="2:12" s="1" customFormat="1" ht="25.35" customHeight="1">
      <c r="B43" s="28"/>
      <c r="C43" s="99"/>
      <c r="D43" s="100" t="s">
        <v>45</v>
      </c>
      <c r="E43" s="56"/>
      <c r="F43" s="56"/>
      <c r="G43" s="101" t="s">
        <v>46</v>
      </c>
      <c r="H43" s="102" t="s">
        <v>47</v>
      </c>
      <c r="I43" s="56"/>
      <c r="J43" s="103">
        <f>SUM(J34:J41)</f>
        <v>0</v>
      </c>
      <c r="K43" s="104"/>
      <c r="L43" s="28"/>
    </row>
    <row r="44" spans="2:12" s="1" customFormat="1" ht="14.4" customHeight="1">
      <c r="B44" s="28"/>
      <c r="L44" s="28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ht="10.199999999999999">
      <c r="B51" s="16"/>
      <c r="L51" s="16"/>
    </row>
    <row r="52" spans="2:12" ht="10.199999999999999">
      <c r="B52" s="16"/>
      <c r="L52" s="16"/>
    </row>
    <row r="53" spans="2:12" ht="10.199999999999999">
      <c r="B53" s="16"/>
      <c r="L53" s="16"/>
    </row>
    <row r="54" spans="2:12" ht="10.199999999999999">
      <c r="B54" s="16"/>
      <c r="L54" s="16"/>
    </row>
    <row r="55" spans="2:12" ht="10.199999999999999">
      <c r="B55" s="16"/>
      <c r="L55" s="16"/>
    </row>
    <row r="56" spans="2:12" ht="10.199999999999999">
      <c r="B56" s="16"/>
      <c r="L56" s="16"/>
    </row>
    <row r="57" spans="2:12" ht="10.199999999999999">
      <c r="B57" s="16"/>
      <c r="L57" s="16"/>
    </row>
    <row r="58" spans="2:12" ht="10.199999999999999">
      <c r="B58" s="16"/>
      <c r="L58" s="16"/>
    </row>
    <row r="59" spans="2:12" ht="10.199999999999999">
      <c r="B59" s="16"/>
      <c r="L59" s="16"/>
    </row>
    <row r="60" spans="2:12" ht="10.199999999999999">
      <c r="B60" s="16"/>
      <c r="L60" s="16"/>
    </row>
    <row r="61" spans="2:12" s="1" customFormat="1" ht="13.2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ht="10.199999999999999">
      <c r="B62" s="16"/>
      <c r="L62" s="16"/>
    </row>
    <row r="63" spans="2:12" ht="10.199999999999999">
      <c r="B63" s="16"/>
      <c r="L63" s="16"/>
    </row>
    <row r="64" spans="2:12" ht="10.199999999999999">
      <c r="B64" s="16"/>
      <c r="L64" s="16"/>
    </row>
    <row r="65" spans="2:12" s="1" customFormat="1" ht="13.2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ht="10.199999999999999">
      <c r="B66" s="16"/>
      <c r="L66" s="16"/>
    </row>
    <row r="67" spans="2:12" ht="10.199999999999999">
      <c r="B67" s="16"/>
      <c r="L67" s="16"/>
    </row>
    <row r="68" spans="2:12" ht="10.199999999999999">
      <c r="B68" s="16"/>
      <c r="L68" s="16"/>
    </row>
    <row r="69" spans="2:12" ht="10.199999999999999">
      <c r="B69" s="16"/>
      <c r="L69" s="16"/>
    </row>
    <row r="70" spans="2:12" ht="10.199999999999999">
      <c r="B70" s="16"/>
      <c r="L70" s="16"/>
    </row>
    <row r="71" spans="2:12" ht="10.199999999999999">
      <c r="B71" s="16"/>
      <c r="L71" s="16"/>
    </row>
    <row r="72" spans="2:12" ht="10.199999999999999">
      <c r="B72" s="16"/>
      <c r="L72" s="16"/>
    </row>
    <row r="73" spans="2:12" ht="10.199999999999999">
      <c r="B73" s="16"/>
      <c r="L73" s="16"/>
    </row>
    <row r="74" spans="2:12" ht="10.199999999999999">
      <c r="B74" s="16"/>
      <c r="L74" s="16"/>
    </row>
    <row r="75" spans="2:12" ht="10.199999999999999">
      <c r="B75" s="16"/>
      <c r="L75" s="16"/>
    </row>
    <row r="76" spans="2:12" s="1" customFormat="1" ht="13.2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" customHeight="1">
      <c r="B82" s="28"/>
      <c r="C82" s="17" t="s">
        <v>293</v>
      </c>
      <c r="L82" s="28"/>
    </row>
    <row r="83" spans="2:12" s="1" customFormat="1" ht="6.9" customHeight="1">
      <c r="B83" s="28"/>
      <c r="L83" s="28"/>
    </row>
    <row r="84" spans="2:12" s="1" customFormat="1" ht="12" customHeight="1">
      <c r="B84" s="28"/>
      <c r="C84" s="23" t="s">
        <v>15</v>
      </c>
      <c r="L84" s="28"/>
    </row>
    <row r="85" spans="2:12" s="1" customFormat="1" ht="16.5" customHeight="1">
      <c r="B85" s="28"/>
      <c r="E85" s="226" t="str">
        <f>E7</f>
        <v>Archeoskanzen Bojná</v>
      </c>
      <c r="F85" s="227"/>
      <c r="G85" s="227"/>
      <c r="H85" s="227"/>
      <c r="L85" s="28"/>
    </row>
    <row r="86" spans="2:12" ht="12" customHeight="1">
      <c r="B86" s="16"/>
      <c r="C86" s="23" t="s">
        <v>287</v>
      </c>
      <c r="L86" s="16"/>
    </row>
    <row r="87" spans="2:12" ht="16.5" customHeight="1">
      <c r="B87" s="16"/>
      <c r="E87" s="226" t="s">
        <v>4177</v>
      </c>
      <c r="F87" s="183"/>
      <c r="G87" s="183"/>
      <c r="H87" s="183"/>
      <c r="L87" s="16"/>
    </row>
    <row r="88" spans="2:12" ht="12" customHeight="1">
      <c r="B88" s="16"/>
      <c r="C88" s="23" t="s">
        <v>289</v>
      </c>
      <c r="L88" s="16"/>
    </row>
    <row r="89" spans="2:12" s="1" customFormat="1" ht="16.5" customHeight="1">
      <c r="B89" s="28"/>
      <c r="E89" s="221" t="s">
        <v>5285</v>
      </c>
      <c r="F89" s="228"/>
      <c r="G89" s="228"/>
      <c r="H89" s="228"/>
      <c r="L89" s="28"/>
    </row>
    <row r="90" spans="2:12" s="1" customFormat="1" ht="12" customHeight="1">
      <c r="B90" s="28"/>
      <c r="C90" s="23" t="s">
        <v>291</v>
      </c>
      <c r="L90" s="28"/>
    </row>
    <row r="91" spans="2:12" s="1" customFormat="1" ht="16.5" customHeight="1">
      <c r="B91" s="28"/>
      <c r="E91" s="208" t="str">
        <f>E13</f>
        <v>SO-5.1.2_ZTI - Zdravotechnická inštalácia</v>
      </c>
      <c r="F91" s="228"/>
      <c r="G91" s="228"/>
      <c r="H91" s="228"/>
      <c r="L91" s="28"/>
    </row>
    <row r="92" spans="2:12" s="1" customFormat="1" ht="6.9" customHeight="1">
      <c r="B92" s="28"/>
      <c r="L92" s="28"/>
    </row>
    <row r="93" spans="2:12" s="1" customFormat="1" ht="12" customHeight="1">
      <c r="B93" s="28"/>
      <c r="C93" s="23" t="s">
        <v>19</v>
      </c>
      <c r="F93" s="21" t="str">
        <f>F16</f>
        <v>okrajová časť obce Bojná</v>
      </c>
      <c r="I93" s="23" t="s">
        <v>21</v>
      </c>
      <c r="J93" s="51" t="str">
        <f>IF(J16="","",J16)</f>
        <v>19. 6. 2024</v>
      </c>
      <c r="L93" s="28"/>
    </row>
    <row r="94" spans="2:12" s="1" customFormat="1" ht="6.9" customHeight="1">
      <c r="B94" s="28"/>
      <c r="L94" s="28"/>
    </row>
    <row r="95" spans="2:12" s="1" customFormat="1" ht="40.049999999999997" customHeight="1">
      <c r="B95" s="28"/>
      <c r="C95" s="23" t="s">
        <v>23</v>
      </c>
      <c r="F95" s="21" t="str">
        <f>E19</f>
        <v>Obec Bojná, 201 Bojná, 956 01 Bojná</v>
      </c>
      <c r="I95" s="23" t="s">
        <v>29</v>
      </c>
      <c r="J95" s="26" t="str">
        <f>E25</f>
        <v>Projekt design s.r.o., Brezová 89/1B, Tovarníky</v>
      </c>
      <c r="L95" s="28"/>
    </row>
    <row r="96" spans="2:12" s="1" customFormat="1" ht="40.049999999999997" customHeight="1">
      <c r="B96" s="28"/>
      <c r="C96" s="23" t="s">
        <v>27</v>
      </c>
      <c r="F96" s="21" t="str">
        <f>IF(E22="","",E22)</f>
        <v>Vyplň údaj</v>
      </c>
      <c r="I96" s="23" t="s">
        <v>32</v>
      </c>
      <c r="J96" s="26" t="str">
        <f>E28</f>
        <v>Projekt design s.r.o., Brezová 89/1B, Tovarníky</v>
      </c>
      <c r="L96" s="28"/>
    </row>
    <row r="97" spans="2:47" s="1" customFormat="1" ht="10.35" customHeight="1">
      <c r="B97" s="28"/>
      <c r="L97" s="28"/>
    </row>
    <row r="98" spans="2:47" s="1" customFormat="1" ht="29.25" customHeight="1">
      <c r="B98" s="28"/>
      <c r="C98" s="107" t="s">
        <v>294</v>
      </c>
      <c r="D98" s="99"/>
      <c r="E98" s="99"/>
      <c r="F98" s="99"/>
      <c r="G98" s="99"/>
      <c r="H98" s="99"/>
      <c r="I98" s="99"/>
      <c r="J98" s="108" t="s">
        <v>295</v>
      </c>
      <c r="K98" s="99"/>
      <c r="L98" s="28"/>
    </row>
    <row r="99" spans="2:47" s="1" customFormat="1" ht="10.35" customHeight="1">
      <c r="B99" s="28"/>
      <c r="L99" s="28"/>
    </row>
    <row r="100" spans="2:47" s="1" customFormat="1" ht="22.8" customHeight="1">
      <c r="B100" s="28"/>
      <c r="C100" s="109" t="s">
        <v>296</v>
      </c>
      <c r="J100" s="65">
        <f>J132</f>
        <v>0</v>
      </c>
      <c r="L100" s="28"/>
      <c r="AU100" s="13" t="s">
        <v>297</v>
      </c>
    </row>
    <row r="101" spans="2:47" s="8" customFormat="1" ht="24.9" customHeight="1">
      <c r="B101" s="110"/>
      <c r="D101" s="111" t="s">
        <v>298</v>
      </c>
      <c r="E101" s="112"/>
      <c r="F101" s="112"/>
      <c r="G101" s="112"/>
      <c r="H101" s="112"/>
      <c r="I101" s="112"/>
      <c r="J101" s="113">
        <f>J133</f>
        <v>0</v>
      </c>
      <c r="L101" s="110"/>
    </row>
    <row r="102" spans="2:47" s="9" customFormat="1" ht="19.95" customHeight="1">
      <c r="B102" s="114"/>
      <c r="D102" s="115" t="s">
        <v>2315</v>
      </c>
      <c r="E102" s="116"/>
      <c r="F102" s="116"/>
      <c r="G102" s="116"/>
      <c r="H102" s="116"/>
      <c r="I102" s="116"/>
      <c r="J102" s="117">
        <f>J134</f>
        <v>0</v>
      </c>
      <c r="L102" s="114"/>
    </row>
    <row r="103" spans="2:47" s="9" customFormat="1" ht="19.95" customHeight="1">
      <c r="B103" s="114"/>
      <c r="D103" s="115" t="s">
        <v>2636</v>
      </c>
      <c r="E103" s="116"/>
      <c r="F103" s="116"/>
      <c r="G103" s="116"/>
      <c r="H103" s="116"/>
      <c r="I103" s="116"/>
      <c r="J103" s="117">
        <f>J155</f>
        <v>0</v>
      </c>
      <c r="L103" s="114"/>
    </row>
    <row r="104" spans="2:47" s="8" customFormat="1" ht="24.9" customHeight="1">
      <c r="B104" s="110"/>
      <c r="D104" s="111" t="s">
        <v>2316</v>
      </c>
      <c r="E104" s="112"/>
      <c r="F104" s="112"/>
      <c r="G104" s="112"/>
      <c r="H104" s="112"/>
      <c r="I104" s="112"/>
      <c r="J104" s="113">
        <f>J157</f>
        <v>0</v>
      </c>
      <c r="L104" s="110"/>
    </row>
    <row r="105" spans="2:47" s="9" customFormat="1" ht="19.95" customHeight="1">
      <c r="B105" s="114"/>
      <c r="D105" s="115" t="s">
        <v>2317</v>
      </c>
      <c r="E105" s="116"/>
      <c r="F105" s="116"/>
      <c r="G105" s="116"/>
      <c r="H105" s="116"/>
      <c r="I105" s="116"/>
      <c r="J105" s="117">
        <f>J158</f>
        <v>0</v>
      </c>
      <c r="L105" s="114"/>
    </row>
    <row r="106" spans="2:47" s="9" customFormat="1" ht="19.95" customHeight="1">
      <c r="B106" s="114"/>
      <c r="D106" s="115" t="s">
        <v>2318</v>
      </c>
      <c r="E106" s="116"/>
      <c r="F106" s="116"/>
      <c r="G106" s="116"/>
      <c r="H106" s="116"/>
      <c r="I106" s="116"/>
      <c r="J106" s="117">
        <f>J177</f>
        <v>0</v>
      </c>
      <c r="L106" s="114"/>
    </row>
    <row r="107" spans="2:47" s="9" customFormat="1" ht="19.95" customHeight="1">
      <c r="B107" s="114"/>
      <c r="D107" s="115" t="s">
        <v>2319</v>
      </c>
      <c r="E107" s="116"/>
      <c r="F107" s="116"/>
      <c r="G107" s="116"/>
      <c r="H107" s="116"/>
      <c r="I107" s="116"/>
      <c r="J107" s="117">
        <f>J183</f>
        <v>0</v>
      </c>
      <c r="L107" s="114"/>
    </row>
    <row r="108" spans="2:47" s="9" customFormat="1" ht="19.95" customHeight="1">
      <c r="B108" s="114"/>
      <c r="D108" s="115" t="s">
        <v>2320</v>
      </c>
      <c r="E108" s="116"/>
      <c r="F108" s="116"/>
      <c r="G108" s="116"/>
      <c r="H108" s="116"/>
      <c r="I108" s="116"/>
      <c r="J108" s="117">
        <f>J219</f>
        <v>0</v>
      </c>
      <c r="L108" s="114"/>
    </row>
    <row r="109" spans="2:47" s="1" customFormat="1" ht="21.75" customHeight="1">
      <c r="B109" s="28"/>
      <c r="L109" s="28"/>
    </row>
    <row r="110" spans="2:47" s="1" customFormat="1" ht="6.9" customHeight="1"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28"/>
    </row>
    <row r="114" spans="2:12" s="1" customFormat="1" ht="6.9" customHeight="1">
      <c r="B114" s="45"/>
      <c r="C114" s="46"/>
      <c r="D114" s="46"/>
      <c r="E114" s="46"/>
      <c r="F114" s="46"/>
      <c r="G114" s="46"/>
      <c r="H114" s="46"/>
      <c r="I114" s="46"/>
      <c r="J114" s="46"/>
      <c r="K114" s="46"/>
      <c r="L114" s="28"/>
    </row>
    <row r="115" spans="2:12" s="1" customFormat="1" ht="24.9" customHeight="1">
      <c r="B115" s="28"/>
      <c r="C115" s="17" t="s">
        <v>303</v>
      </c>
      <c r="L115" s="28"/>
    </row>
    <row r="116" spans="2:12" s="1" customFormat="1" ht="6.9" customHeight="1">
      <c r="B116" s="28"/>
      <c r="L116" s="28"/>
    </row>
    <row r="117" spans="2:12" s="1" customFormat="1" ht="12" customHeight="1">
      <c r="B117" s="28"/>
      <c r="C117" s="23" t="s">
        <v>15</v>
      </c>
      <c r="L117" s="28"/>
    </row>
    <row r="118" spans="2:12" s="1" customFormat="1" ht="16.5" customHeight="1">
      <c r="B118" s="28"/>
      <c r="E118" s="226" t="str">
        <f>E7</f>
        <v>Archeoskanzen Bojná</v>
      </c>
      <c r="F118" s="227"/>
      <c r="G118" s="227"/>
      <c r="H118" s="227"/>
      <c r="L118" s="28"/>
    </row>
    <row r="119" spans="2:12" ht="12" customHeight="1">
      <c r="B119" s="16"/>
      <c r="C119" s="23" t="s">
        <v>287</v>
      </c>
      <c r="L119" s="16"/>
    </row>
    <row r="120" spans="2:12" ht="16.5" customHeight="1">
      <c r="B120" s="16"/>
      <c r="E120" s="226" t="s">
        <v>4177</v>
      </c>
      <c r="F120" s="183"/>
      <c r="G120" s="183"/>
      <c r="H120" s="183"/>
      <c r="L120" s="16"/>
    </row>
    <row r="121" spans="2:12" ht="12" customHeight="1">
      <c r="B121" s="16"/>
      <c r="C121" s="23" t="s">
        <v>289</v>
      </c>
      <c r="L121" s="16"/>
    </row>
    <row r="122" spans="2:12" s="1" customFormat="1" ht="16.5" customHeight="1">
      <c r="B122" s="28"/>
      <c r="E122" s="221" t="s">
        <v>5285</v>
      </c>
      <c r="F122" s="228"/>
      <c r="G122" s="228"/>
      <c r="H122" s="228"/>
      <c r="L122" s="28"/>
    </row>
    <row r="123" spans="2:12" s="1" customFormat="1" ht="12" customHeight="1">
      <c r="B123" s="28"/>
      <c r="C123" s="23" t="s">
        <v>291</v>
      </c>
      <c r="L123" s="28"/>
    </row>
    <row r="124" spans="2:12" s="1" customFormat="1" ht="16.5" customHeight="1">
      <c r="B124" s="28"/>
      <c r="E124" s="208" t="str">
        <f>E13</f>
        <v>SO-5.1.2_ZTI - Zdravotechnická inštalácia</v>
      </c>
      <c r="F124" s="228"/>
      <c r="G124" s="228"/>
      <c r="H124" s="228"/>
      <c r="L124" s="28"/>
    </row>
    <row r="125" spans="2:12" s="1" customFormat="1" ht="6.9" customHeight="1">
      <c r="B125" s="28"/>
      <c r="L125" s="28"/>
    </row>
    <row r="126" spans="2:12" s="1" customFormat="1" ht="12" customHeight="1">
      <c r="B126" s="28"/>
      <c r="C126" s="23" t="s">
        <v>19</v>
      </c>
      <c r="F126" s="21" t="str">
        <f>F16</f>
        <v>okrajová časť obce Bojná</v>
      </c>
      <c r="I126" s="23" t="s">
        <v>21</v>
      </c>
      <c r="J126" s="51" t="str">
        <f>IF(J16="","",J16)</f>
        <v>19. 6. 2024</v>
      </c>
      <c r="L126" s="28"/>
    </row>
    <row r="127" spans="2:12" s="1" customFormat="1" ht="6.9" customHeight="1">
      <c r="B127" s="28"/>
      <c r="L127" s="28"/>
    </row>
    <row r="128" spans="2:12" s="1" customFormat="1" ht="40.049999999999997" customHeight="1">
      <c r="B128" s="28"/>
      <c r="C128" s="23" t="s">
        <v>23</v>
      </c>
      <c r="F128" s="21" t="str">
        <f>E19</f>
        <v>Obec Bojná, 201 Bojná, 956 01 Bojná</v>
      </c>
      <c r="I128" s="23" t="s">
        <v>29</v>
      </c>
      <c r="J128" s="26" t="str">
        <f>E25</f>
        <v>Projekt design s.r.o., Brezová 89/1B, Tovarníky</v>
      </c>
      <c r="L128" s="28"/>
    </row>
    <row r="129" spans="2:65" s="1" customFormat="1" ht="40.049999999999997" customHeight="1">
      <c r="B129" s="28"/>
      <c r="C129" s="23" t="s">
        <v>27</v>
      </c>
      <c r="F129" s="21" t="str">
        <f>IF(E22="","",E22)</f>
        <v>Vyplň údaj</v>
      </c>
      <c r="I129" s="23" t="s">
        <v>32</v>
      </c>
      <c r="J129" s="26" t="str">
        <f>E28</f>
        <v>Projekt design s.r.o., Brezová 89/1B, Tovarníky</v>
      </c>
      <c r="L129" s="28"/>
    </row>
    <row r="130" spans="2:65" s="1" customFormat="1" ht="10.35" customHeight="1">
      <c r="B130" s="28"/>
      <c r="L130" s="28"/>
    </row>
    <row r="131" spans="2:65" s="10" customFormat="1" ht="29.25" customHeight="1">
      <c r="B131" s="118"/>
      <c r="C131" s="119" t="s">
        <v>304</v>
      </c>
      <c r="D131" s="120" t="s">
        <v>60</v>
      </c>
      <c r="E131" s="120" t="s">
        <v>56</v>
      </c>
      <c r="F131" s="120" t="s">
        <v>7531</v>
      </c>
      <c r="G131" s="120" t="s">
        <v>305</v>
      </c>
      <c r="H131" s="120" t="s">
        <v>306</v>
      </c>
      <c r="I131" s="120" t="s">
        <v>307</v>
      </c>
      <c r="J131" s="121" t="s">
        <v>295</v>
      </c>
      <c r="K131" s="122" t="s">
        <v>308</v>
      </c>
      <c r="L131" s="118"/>
      <c r="M131" s="58" t="s">
        <v>1</v>
      </c>
      <c r="N131" s="59" t="s">
        <v>39</v>
      </c>
      <c r="O131" s="59" t="s">
        <v>309</v>
      </c>
      <c r="P131" s="59" t="s">
        <v>310</v>
      </c>
      <c r="Q131" s="59" t="s">
        <v>311</v>
      </c>
      <c r="R131" s="59" t="s">
        <v>312</v>
      </c>
      <c r="S131" s="59" t="s">
        <v>313</v>
      </c>
      <c r="T131" s="60" t="s">
        <v>314</v>
      </c>
    </row>
    <row r="132" spans="2:65" s="1" customFormat="1" ht="22.8" customHeight="1">
      <c r="B132" s="28"/>
      <c r="C132" s="63" t="s">
        <v>296</v>
      </c>
      <c r="J132" s="123">
        <f>BK132</f>
        <v>0</v>
      </c>
      <c r="L132" s="28"/>
      <c r="M132" s="61"/>
      <c r="N132" s="52"/>
      <c r="O132" s="52"/>
      <c r="P132" s="124">
        <f>P133+P157</f>
        <v>0</v>
      </c>
      <c r="Q132" s="52"/>
      <c r="R132" s="124">
        <f>R133+R157</f>
        <v>1.1258200404399998</v>
      </c>
      <c r="S132" s="52"/>
      <c r="T132" s="125">
        <f>T133+T157</f>
        <v>0</v>
      </c>
      <c r="AT132" s="13" t="s">
        <v>74</v>
      </c>
      <c r="AU132" s="13" t="s">
        <v>297</v>
      </c>
      <c r="BK132" s="126">
        <f>BK133+BK157</f>
        <v>0</v>
      </c>
    </row>
    <row r="133" spans="2:65" s="11" customFormat="1" ht="25.95" customHeight="1">
      <c r="B133" s="127"/>
      <c r="D133" s="128" t="s">
        <v>74</v>
      </c>
      <c r="E133" s="129" t="s">
        <v>315</v>
      </c>
      <c r="F133" s="129" t="s">
        <v>316</v>
      </c>
      <c r="I133" s="130"/>
      <c r="J133" s="131">
        <f>BK133</f>
        <v>0</v>
      </c>
      <c r="L133" s="127"/>
      <c r="M133" s="132"/>
      <c r="P133" s="133">
        <f>P134+P155</f>
        <v>0</v>
      </c>
      <c r="R133" s="133">
        <f>R134+R155</f>
        <v>0.12693570200000001</v>
      </c>
      <c r="T133" s="134">
        <f>T134+T155</f>
        <v>0</v>
      </c>
      <c r="AR133" s="128" t="s">
        <v>82</v>
      </c>
      <c r="AT133" s="135" t="s">
        <v>74</v>
      </c>
      <c r="AU133" s="135" t="s">
        <v>75</v>
      </c>
      <c r="AY133" s="128" t="s">
        <v>317</v>
      </c>
      <c r="BK133" s="136">
        <f>BK134+BK155</f>
        <v>0</v>
      </c>
    </row>
    <row r="134" spans="2:65" s="11" customFormat="1" ht="22.8" customHeight="1">
      <c r="B134" s="127"/>
      <c r="D134" s="128" t="s">
        <v>74</v>
      </c>
      <c r="E134" s="137" t="s">
        <v>271</v>
      </c>
      <c r="F134" s="137" t="s">
        <v>2321</v>
      </c>
      <c r="I134" s="130"/>
      <c r="J134" s="138">
        <f>BK134</f>
        <v>0</v>
      </c>
      <c r="L134" s="127"/>
      <c r="M134" s="132"/>
      <c r="P134" s="133">
        <f>SUM(P135:P154)</f>
        <v>0</v>
      </c>
      <c r="R134" s="133">
        <f>SUM(R135:R154)</f>
        <v>0.12693570200000001</v>
      </c>
      <c r="T134" s="134">
        <f>SUM(T135:T154)</f>
        <v>0</v>
      </c>
      <c r="AR134" s="128" t="s">
        <v>82</v>
      </c>
      <c r="AT134" s="135" t="s">
        <v>74</v>
      </c>
      <c r="AU134" s="135" t="s">
        <v>82</v>
      </c>
      <c r="AY134" s="128" t="s">
        <v>317</v>
      </c>
      <c r="BK134" s="136">
        <f>SUM(BK135:BK154)</f>
        <v>0</v>
      </c>
    </row>
    <row r="135" spans="2:65" s="1" customFormat="1" ht="33" customHeight="1">
      <c r="B135" s="139"/>
      <c r="C135" s="140" t="s">
        <v>82</v>
      </c>
      <c r="D135" s="140" t="s">
        <v>319</v>
      </c>
      <c r="E135" s="141" t="s">
        <v>2322</v>
      </c>
      <c r="F135" s="142" t="s">
        <v>2323</v>
      </c>
      <c r="G135" s="143" t="s">
        <v>452</v>
      </c>
      <c r="H135" s="144">
        <v>19.814</v>
      </c>
      <c r="I135" s="145"/>
      <c r="J135" s="146">
        <f t="shared" ref="J135:J140" si="0">ROUND(I135*H135,2)</f>
        <v>0</v>
      </c>
      <c r="K135" s="147"/>
      <c r="L135" s="28"/>
      <c r="M135" s="148" t="s">
        <v>1</v>
      </c>
      <c r="N135" s="149" t="s">
        <v>41</v>
      </c>
      <c r="P135" s="150">
        <f t="shared" ref="P135:P140" si="1">O135*H135</f>
        <v>0</v>
      </c>
      <c r="Q135" s="150">
        <v>0</v>
      </c>
      <c r="R135" s="150">
        <f t="shared" ref="R135:R140" si="2">Q135*H135</f>
        <v>0</v>
      </c>
      <c r="S135" s="150">
        <v>0</v>
      </c>
      <c r="T135" s="151">
        <f t="shared" ref="T135:T140" si="3">S135*H135</f>
        <v>0</v>
      </c>
      <c r="AR135" s="152" t="s">
        <v>259</v>
      </c>
      <c r="AT135" s="152" t="s">
        <v>319</v>
      </c>
      <c r="AU135" s="152" t="s">
        <v>87</v>
      </c>
      <c r="AY135" s="13" t="s">
        <v>317</v>
      </c>
      <c r="BE135" s="153">
        <f t="shared" ref="BE135:BE140" si="4">IF(N135="základná",J135,0)</f>
        <v>0</v>
      </c>
      <c r="BF135" s="153">
        <f t="shared" ref="BF135:BF140" si="5">IF(N135="znížená",J135,0)</f>
        <v>0</v>
      </c>
      <c r="BG135" s="153">
        <f t="shared" ref="BG135:BG140" si="6">IF(N135="zákl. prenesená",J135,0)</f>
        <v>0</v>
      </c>
      <c r="BH135" s="153">
        <f t="shared" ref="BH135:BH140" si="7">IF(N135="zníž. prenesená",J135,0)</f>
        <v>0</v>
      </c>
      <c r="BI135" s="153">
        <f t="shared" ref="BI135:BI140" si="8">IF(N135="nulová",J135,0)</f>
        <v>0</v>
      </c>
      <c r="BJ135" s="13" t="s">
        <v>87</v>
      </c>
      <c r="BK135" s="153">
        <f t="shared" ref="BK135:BK140" si="9">ROUND(I135*H135,2)</f>
        <v>0</v>
      </c>
      <c r="BL135" s="13" t="s">
        <v>259</v>
      </c>
      <c r="BM135" s="152" t="s">
        <v>5776</v>
      </c>
    </row>
    <row r="136" spans="2:65" s="1" customFormat="1" ht="33" customHeight="1">
      <c r="B136" s="139"/>
      <c r="C136" s="154" t="s">
        <v>87</v>
      </c>
      <c r="D136" s="154" t="s">
        <v>353</v>
      </c>
      <c r="E136" s="155" t="s">
        <v>2325</v>
      </c>
      <c r="F136" s="156" t="s">
        <v>2326</v>
      </c>
      <c r="G136" s="157" t="s">
        <v>452</v>
      </c>
      <c r="H136" s="158">
        <v>19.814</v>
      </c>
      <c r="I136" s="159"/>
      <c r="J136" s="160">
        <f t="shared" si="0"/>
        <v>0</v>
      </c>
      <c r="K136" s="161"/>
      <c r="L136" s="162"/>
      <c r="M136" s="163" t="s">
        <v>1</v>
      </c>
      <c r="N136" s="164" t="s">
        <v>41</v>
      </c>
      <c r="P136" s="150">
        <f t="shared" si="1"/>
        <v>0</v>
      </c>
      <c r="Q136" s="150">
        <v>2.7E-4</v>
      </c>
      <c r="R136" s="150">
        <f t="shared" si="2"/>
        <v>5.3497800000000002E-3</v>
      </c>
      <c r="S136" s="150">
        <v>0</v>
      </c>
      <c r="T136" s="151">
        <f t="shared" si="3"/>
        <v>0</v>
      </c>
      <c r="AR136" s="152" t="s">
        <v>271</v>
      </c>
      <c r="AT136" s="152" t="s">
        <v>353</v>
      </c>
      <c r="AU136" s="152" t="s">
        <v>87</v>
      </c>
      <c r="AY136" s="13" t="s">
        <v>317</v>
      </c>
      <c r="BE136" s="153">
        <f t="shared" si="4"/>
        <v>0</v>
      </c>
      <c r="BF136" s="153">
        <f t="shared" si="5"/>
        <v>0</v>
      </c>
      <c r="BG136" s="153">
        <f t="shared" si="6"/>
        <v>0</v>
      </c>
      <c r="BH136" s="153">
        <f t="shared" si="7"/>
        <v>0</v>
      </c>
      <c r="BI136" s="153">
        <f t="shared" si="8"/>
        <v>0</v>
      </c>
      <c r="BJ136" s="13" t="s">
        <v>87</v>
      </c>
      <c r="BK136" s="153">
        <f t="shared" si="9"/>
        <v>0</v>
      </c>
      <c r="BL136" s="13" t="s">
        <v>259</v>
      </c>
      <c r="BM136" s="152" t="s">
        <v>5777</v>
      </c>
    </row>
    <row r="137" spans="2:65" s="1" customFormat="1" ht="33" customHeight="1">
      <c r="B137" s="139"/>
      <c r="C137" s="140" t="s">
        <v>92</v>
      </c>
      <c r="D137" s="140" t="s">
        <v>319</v>
      </c>
      <c r="E137" s="141" t="s">
        <v>5778</v>
      </c>
      <c r="F137" s="142" t="s">
        <v>5779</v>
      </c>
      <c r="G137" s="143" t="s">
        <v>452</v>
      </c>
      <c r="H137" s="144">
        <v>2.415</v>
      </c>
      <c r="I137" s="145"/>
      <c r="J137" s="146">
        <f t="shared" si="0"/>
        <v>0</v>
      </c>
      <c r="K137" s="147"/>
      <c r="L137" s="28"/>
      <c r="M137" s="148" t="s">
        <v>1</v>
      </c>
      <c r="N137" s="149" t="s">
        <v>41</v>
      </c>
      <c r="P137" s="150">
        <f t="shared" si="1"/>
        <v>0</v>
      </c>
      <c r="Q137" s="150">
        <v>0</v>
      </c>
      <c r="R137" s="150">
        <f t="shared" si="2"/>
        <v>0</v>
      </c>
      <c r="S137" s="150">
        <v>0</v>
      </c>
      <c r="T137" s="151">
        <f t="shared" si="3"/>
        <v>0</v>
      </c>
      <c r="AR137" s="152" t="s">
        <v>259</v>
      </c>
      <c r="AT137" s="152" t="s">
        <v>319</v>
      </c>
      <c r="AU137" s="152" t="s">
        <v>87</v>
      </c>
      <c r="AY137" s="13" t="s">
        <v>317</v>
      </c>
      <c r="BE137" s="153">
        <f t="shared" si="4"/>
        <v>0</v>
      </c>
      <c r="BF137" s="153">
        <f t="shared" si="5"/>
        <v>0</v>
      </c>
      <c r="BG137" s="153">
        <f t="shared" si="6"/>
        <v>0</v>
      </c>
      <c r="BH137" s="153">
        <f t="shared" si="7"/>
        <v>0</v>
      </c>
      <c r="BI137" s="153">
        <f t="shared" si="8"/>
        <v>0</v>
      </c>
      <c r="BJ137" s="13" t="s">
        <v>87</v>
      </c>
      <c r="BK137" s="153">
        <f t="shared" si="9"/>
        <v>0</v>
      </c>
      <c r="BL137" s="13" t="s">
        <v>259</v>
      </c>
      <c r="BM137" s="152" t="s">
        <v>5780</v>
      </c>
    </row>
    <row r="138" spans="2:65" s="1" customFormat="1" ht="24.15" customHeight="1">
      <c r="B138" s="139"/>
      <c r="C138" s="154" t="s">
        <v>259</v>
      </c>
      <c r="D138" s="154" t="s">
        <v>353</v>
      </c>
      <c r="E138" s="155" t="s">
        <v>5781</v>
      </c>
      <c r="F138" s="156" t="s">
        <v>5782</v>
      </c>
      <c r="G138" s="157" t="s">
        <v>452</v>
      </c>
      <c r="H138" s="158">
        <v>2.415</v>
      </c>
      <c r="I138" s="159"/>
      <c r="J138" s="160">
        <f t="shared" si="0"/>
        <v>0</v>
      </c>
      <c r="K138" s="161"/>
      <c r="L138" s="162"/>
      <c r="M138" s="163" t="s">
        <v>1</v>
      </c>
      <c r="N138" s="164" t="s">
        <v>41</v>
      </c>
      <c r="P138" s="150">
        <f t="shared" si="1"/>
        <v>0</v>
      </c>
      <c r="Q138" s="150">
        <v>4.2999999999999999E-4</v>
      </c>
      <c r="R138" s="150">
        <f t="shared" si="2"/>
        <v>1.03845E-3</v>
      </c>
      <c r="S138" s="150">
        <v>0</v>
      </c>
      <c r="T138" s="151">
        <f t="shared" si="3"/>
        <v>0</v>
      </c>
      <c r="AR138" s="152" t="s">
        <v>271</v>
      </c>
      <c r="AT138" s="152" t="s">
        <v>353</v>
      </c>
      <c r="AU138" s="152" t="s">
        <v>87</v>
      </c>
      <c r="AY138" s="13" t="s">
        <v>317</v>
      </c>
      <c r="BE138" s="153">
        <f t="shared" si="4"/>
        <v>0</v>
      </c>
      <c r="BF138" s="153">
        <f t="shared" si="5"/>
        <v>0</v>
      </c>
      <c r="BG138" s="153">
        <f t="shared" si="6"/>
        <v>0</v>
      </c>
      <c r="BH138" s="153">
        <f t="shared" si="7"/>
        <v>0</v>
      </c>
      <c r="BI138" s="153">
        <f t="shared" si="8"/>
        <v>0</v>
      </c>
      <c r="BJ138" s="13" t="s">
        <v>87</v>
      </c>
      <c r="BK138" s="153">
        <f t="shared" si="9"/>
        <v>0</v>
      </c>
      <c r="BL138" s="13" t="s">
        <v>259</v>
      </c>
      <c r="BM138" s="152" t="s">
        <v>5783</v>
      </c>
    </row>
    <row r="139" spans="2:65" s="1" customFormat="1" ht="24.15" customHeight="1">
      <c r="B139" s="139"/>
      <c r="C139" s="140" t="s">
        <v>262</v>
      </c>
      <c r="D139" s="140" t="s">
        <v>319</v>
      </c>
      <c r="E139" s="141" t="s">
        <v>2328</v>
      </c>
      <c r="F139" s="142" t="s">
        <v>2329</v>
      </c>
      <c r="G139" s="143" t="s">
        <v>452</v>
      </c>
      <c r="H139" s="144">
        <v>12.632</v>
      </c>
      <c r="I139" s="145"/>
      <c r="J139" s="146">
        <f t="shared" si="0"/>
        <v>0</v>
      </c>
      <c r="K139" s="147"/>
      <c r="L139" s="28"/>
      <c r="M139" s="148" t="s">
        <v>1</v>
      </c>
      <c r="N139" s="149" t="s">
        <v>41</v>
      </c>
      <c r="P139" s="150">
        <f t="shared" si="1"/>
        <v>0</v>
      </c>
      <c r="Q139" s="150">
        <v>7.9999999999999996E-6</v>
      </c>
      <c r="R139" s="150">
        <f t="shared" si="2"/>
        <v>1.0105599999999999E-4</v>
      </c>
      <c r="S139" s="150">
        <v>0</v>
      </c>
      <c r="T139" s="151">
        <f t="shared" si="3"/>
        <v>0</v>
      </c>
      <c r="AR139" s="152" t="s">
        <v>259</v>
      </c>
      <c r="AT139" s="152" t="s">
        <v>319</v>
      </c>
      <c r="AU139" s="152" t="s">
        <v>87</v>
      </c>
      <c r="AY139" s="13" t="s">
        <v>317</v>
      </c>
      <c r="BE139" s="153">
        <f t="shared" si="4"/>
        <v>0</v>
      </c>
      <c r="BF139" s="153">
        <f t="shared" si="5"/>
        <v>0</v>
      </c>
      <c r="BG139" s="153">
        <f t="shared" si="6"/>
        <v>0</v>
      </c>
      <c r="BH139" s="153">
        <f t="shared" si="7"/>
        <v>0</v>
      </c>
      <c r="BI139" s="153">
        <f t="shared" si="8"/>
        <v>0</v>
      </c>
      <c r="BJ139" s="13" t="s">
        <v>87</v>
      </c>
      <c r="BK139" s="153">
        <f t="shared" si="9"/>
        <v>0</v>
      </c>
      <c r="BL139" s="13" t="s">
        <v>259</v>
      </c>
      <c r="BM139" s="152" t="s">
        <v>5784</v>
      </c>
    </row>
    <row r="140" spans="2:65" s="1" customFormat="1" ht="33" customHeight="1">
      <c r="B140" s="139"/>
      <c r="C140" s="154" t="s">
        <v>265</v>
      </c>
      <c r="D140" s="154" t="s">
        <v>353</v>
      </c>
      <c r="E140" s="155" t="s">
        <v>5785</v>
      </c>
      <c r="F140" s="156" t="s">
        <v>5786</v>
      </c>
      <c r="G140" s="157" t="s">
        <v>433</v>
      </c>
      <c r="H140" s="158">
        <v>12.632</v>
      </c>
      <c r="I140" s="159"/>
      <c r="J140" s="160">
        <f t="shared" si="0"/>
        <v>0</v>
      </c>
      <c r="K140" s="161"/>
      <c r="L140" s="162"/>
      <c r="M140" s="163" t="s">
        <v>1</v>
      </c>
      <c r="N140" s="164" t="s">
        <v>41</v>
      </c>
      <c r="P140" s="150">
        <f t="shared" si="1"/>
        <v>0</v>
      </c>
      <c r="Q140" s="150">
        <v>6.4999999999999997E-3</v>
      </c>
      <c r="R140" s="150">
        <f t="shared" si="2"/>
        <v>8.2108E-2</v>
      </c>
      <c r="S140" s="150">
        <v>0</v>
      </c>
      <c r="T140" s="151">
        <f t="shared" si="3"/>
        <v>0</v>
      </c>
      <c r="AR140" s="152" t="s">
        <v>271</v>
      </c>
      <c r="AT140" s="152" t="s">
        <v>353</v>
      </c>
      <c r="AU140" s="152" t="s">
        <v>87</v>
      </c>
      <c r="AY140" s="13" t="s">
        <v>317</v>
      </c>
      <c r="BE140" s="153">
        <f t="shared" si="4"/>
        <v>0</v>
      </c>
      <c r="BF140" s="153">
        <f t="shared" si="5"/>
        <v>0</v>
      </c>
      <c r="BG140" s="153">
        <f t="shared" si="6"/>
        <v>0</v>
      </c>
      <c r="BH140" s="153">
        <f t="shared" si="7"/>
        <v>0</v>
      </c>
      <c r="BI140" s="153">
        <f t="shared" si="8"/>
        <v>0</v>
      </c>
      <c r="BJ140" s="13" t="s">
        <v>87</v>
      </c>
      <c r="BK140" s="153">
        <f t="shared" si="9"/>
        <v>0</v>
      </c>
      <c r="BL140" s="13" t="s">
        <v>259</v>
      </c>
      <c r="BM140" s="152" t="s">
        <v>5787</v>
      </c>
    </row>
    <row r="141" spans="2:65" s="1" customFormat="1" ht="28.8">
      <c r="B141" s="28"/>
      <c r="D141" s="170" t="s">
        <v>484</v>
      </c>
      <c r="F141" s="171" t="s">
        <v>2334</v>
      </c>
      <c r="I141" s="172"/>
      <c r="L141" s="28"/>
      <c r="M141" s="173"/>
      <c r="T141" s="55"/>
      <c r="AT141" s="13" t="s">
        <v>484</v>
      </c>
      <c r="AU141" s="13" t="s">
        <v>87</v>
      </c>
    </row>
    <row r="142" spans="2:65" s="1" customFormat="1" ht="24.15" customHeight="1">
      <c r="B142" s="139"/>
      <c r="C142" s="140" t="s">
        <v>268</v>
      </c>
      <c r="D142" s="140" t="s">
        <v>319</v>
      </c>
      <c r="E142" s="141" t="s">
        <v>2335</v>
      </c>
      <c r="F142" s="142" t="s">
        <v>2336</v>
      </c>
      <c r="G142" s="143" t="s">
        <v>452</v>
      </c>
      <c r="H142" s="144">
        <v>14.952</v>
      </c>
      <c r="I142" s="145"/>
      <c r="J142" s="146">
        <f>ROUND(I142*H142,2)</f>
        <v>0</v>
      </c>
      <c r="K142" s="147"/>
      <c r="L142" s="28"/>
      <c r="M142" s="148" t="s">
        <v>1</v>
      </c>
      <c r="N142" s="149" t="s">
        <v>41</v>
      </c>
      <c r="P142" s="150">
        <f>O142*H142</f>
        <v>0</v>
      </c>
      <c r="Q142" s="150">
        <v>7.9999999999999996E-6</v>
      </c>
      <c r="R142" s="150">
        <f>Q142*H142</f>
        <v>1.1961599999999999E-4</v>
      </c>
      <c r="S142" s="150">
        <v>0</v>
      </c>
      <c r="T142" s="151">
        <f>S142*H142</f>
        <v>0</v>
      </c>
      <c r="AR142" s="152" t="s">
        <v>259</v>
      </c>
      <c r="AT142" s="152" t="s">
        <v>319</v>
      </c>
      <c r="AU142" s="152" t="s">
        <v>87</v>
      </c>
      <c r="AY142" s="13" t="s">
        <v>317</v>
      </c>
      <c r="BE142" s="153">
        <f>IF(N142="základná",J142,0)</f>
        <v>0</v>
      </c>
      <c r="BF142" s="153">
        <f>IF(N142="znížená",J142,0)</f>
        <v>0</v>
      </c>
      <c r="BG142" s="153">
        <f>IF(N142="zákl. prenesená",J142,0)</f>
        <v>0</v>
      </c>
      <c r="BH142" s="153">
        <f>IF(N142="zníž. prenesená",J142,0)</f>
        <v>0</v>
      </c>
      <c r="BI142" s="153">
        <f>IF(N142="nulová",J142,0)</f>
        <v>0</v>
      </c>
      <c r="BJ142" s="13" t="s">
        <v>87</v>
      </c>
      <c r="BK142" s="153">
        <f>ROUND(I142*H142,2)</f>
        <v>0</v>
      </c>
      <c r="BL142" s="13" t="s">
        <v>259</v>
      </c>
      <c r="BM142" s="152" t="s">
        <v>5788</v>
      </c>
    </row>
    <row r="143" spans="2:65" s="1" customFormat="1" ht="33" customHeight="1">
      <c r="B143" s="139"/>
      <c r="C143" s="154" t="s">
        <v>271</v>
      </c>
      <c r="D143" s="154" t="s">
        <v>353</v>
      </c>
      <c r="E143" s="155" t="s">
        <v>2338</v>
      </c>
      <c r="F143" s="156" t="s">
        <v>2339</v>
      </c>
      <c r="G143" s="157" t="s">
        <v>433</v>
      </c>
      <c r="H143" s="158">
        <v>14.952</v>
      </c>
      <c r="I143" s="159"/>
      <c r="J143" s="160">
        <f>ROUND(I143*H143,2)</f>
        <v>0</v>
      </c>
      <c r="K143" s="161"/>
      <c r="L143" s="162"/>
      <c r="M143" s="163" t="s">
        <v>1</v>
      </c>
      <c r="N143" s="164" t="s">
        <v>41</v>
      </c>
      <c r="P143" s="150">
        <f>O143*H143</f>
        <v>0</v>
      </c>
      <c r="Q143" s="150">
        <v>1.4E-3</v>
      </c>
      <c r="R143" s="150">
        <f>Q143*H143</f>
        <v>2.0932800000000001E-2</v>
      </c>
      <c r="S143" s="150">
        <v>0</v>
      </c>
      <c r="T143" s="151">
        <f>S143*H143</f>
        <v>0</v>
      </c>
      <c r="AR143" s="152" t="s">
        <v>271</v>
      </c>
      <c r="AT143" s="152" t="s">
        <v>353</v>
      </c>
      <c r="AU143" s="152" t="s">
        <v>87</v>
      </c>
      <c r="AY143" s="13" t="s">
        <v>317</v>
      </c>
      <c r="BE143" s="153">
        <f>IF(N143="základná",J143,0)</f>
        <v>0</v>
      </c>
      <c r="BF143" s="153">
        <f>IF(N143="znížená",J143,0)</f>
        <v>0</v>
      </c>
      <c r="BG143" s="153">
        <f>IF(N143="zákl. prenesená",J143,0)</f>
        <v>0</v>
      </c>
      <c r="BH143" s="153">
        <f>IF(N143="zníž. prenesená",J143,0)</f>
        <v>0</v>
      </c>
      <c r="BI143" s="153">
        <f>IF(N143="nulová",J143,0)</f>
        <v>0</v>
      </c>
      <c r="BJ143" s="13" t="s">
        <v>87</v>
      </c>
      <c r="BK143" s="153">
        <f>ROUND(I143*H143,2)</f>
        <v>0</v>
      </c>
      <c r="BL143" s="13" t="s">
        <v>259</v>
      </c>
      <c r="BM143" s="152" t="s">
        <v>5789</v>
      </c>
    </row>
    <row r="144" spans="2:65" s="1" customFormat="1" ht="28.8">
      <c r="B144" s="28"/>
      <c r="D144" s="170" t="s">
        <v>484</v>
      </c>
      <c r="F144" s="171" t="s">
        <v>2341</v>
      </c>
      <c r="I144" s="172"/>
      <c r="L144" s="28"/>
      <c r="M144" s="173"/>
      <c r="T144" s="55"/>
      <c r="AT144" s="13" t="s">
        <v>484</v>
      </c>
      <c r="AU144" s="13" t="s">
        <v>87</v>
      </c>
    </row>
    <row r="145" spans="2:65" s="1" customFormat="1" ht="16.5" customHeight="1">
      <c r="B145" s="139"/>
      <c r="C145" s="140" t="s">
        <v>274</v>
      </c>
      <c r="D145" s="140" t="s">
        <v>319</v>
      </c>
      <c r="E145" s="141" t="s">
        <v>2342</v>
      </c>
      <c r="F145" s="142" t="s">
        <v>2343</v>
      </c>
      <c r="G145" s="143" t="s">
        <v>433</v>
      </c>
      <c r="H145" s="144">
        <v>19</v>
      </c>
      <c r="I145" s="145"/>
      <c r="J145" s="146">
        <f t="shared" ref="J145:J154" si="10">ROUND(I145*H145,2)</f>
        <v>0</v>
      </c>
      <c r="K145" s="147"/>
      <c r="L145" s="28"/>
      <c r="M145" s="148" t="s">
        <v>1</v>
      </c>
      <c r="N145" s="149" t="s">
        <v>41</v>
      </c>
      <c r="P145" s="150">
        <f t="shared" ref="P145:P154" si="11">O145*H145</f>
        <v>0</v>
      </c>
      <c r="Q145" s="150">
        <v>4.0000000000000003E-5</v>
      </c>
      <c r="R145" s="150">
        <f t="shared" ref="R145:R154" si="12">Q145*H145</f>
        <v>7.6000000000000004E-4</v>
      </c>
      <c r="S145" s="150">
        <v>0</v>
      </c>
      <c r="T145" s="151">
        <f t="shared" ref="T145:T154" si="13">S145*H145</f>
        <v>0</v>
      </c>
      <c r="AR145" s="152" t="s">
        <v>259</v>
      </c>
      <c r="AT145" s="152" t="s">
        <v>319</v>
      </c>
      <c r="AU145" s="152" t="s">
        <v>87</v>
      </c>
      <c r="AY145" s="13" t="s">
        <v>317</v>
      </c>
      <c r="BE145" s="153">
        <f t="shared" ref="BE145:BE154" si="14">IF(N145="základná",J145,0)</f>
        <v>0</v>
      </c>
      <c r="BF145" s="153">
        <f t="shared" ref="BF145:BF154" si="15">IF(N145="znížená",J145,0)</f>
        <v>0</v>
      </c>
      <c r="BG145" s="153">
        <f t="shared" ref="BG145:BG154" si="16">IF(N145="zákl. prenesená",J145,0)</f>
        <v>0</v>
      </c>
      <c r="BH145" s="153">
        <f t="shared" ref="BH145:BH154" si="17">IF(N145="zníž. prenesená",J145,0)</f>
        <v>0</v>
      </c>
      <c r="BI145" s="153">
        <f t="shared" ref="BI145:BI154" si="18">IF(N145="nulová",J145,0)</f>
        <v>0</v>
      </c>
      <c r="BJ145" s="13" t="s">
        <v>87</v>
      </c>
      <c r="BK145" s="153">
        <f t="shared" ref="BK145:BK154" si="19">ROUND(I145*H145,2)</f>
        <v>0</v>
      </c>
      <c r="BL145" s="13" t="s">
        <v>259</v>
      </c>
      <c r="BM145" s="152" t="s">
        <v>5790</v>
      </c>
    </row>
    <row r="146" spans="2:65" s="1" customFormat="1" ht="24.15" customHeight="1">
      <c r="B146" s="139"/>
      <c r="C146" s="154" t="s">
        <v>277</v>
      </c>
      <c r="D146" s="154" t="s">
        <v>353</v>
      </c>
      <c r="E146" s="155" t="s">
        <v>2345</v>
      </c>
      <c r="F146" s="156" t="s">
        <v>2346</v>
      </c>
      <c r="G146" s="157" t="s">
        <v>433</v>
      </c>
      <c r="H146" s="158">
        <v>19</v>
      </c>
      <c r="I146" s="159"/>
      <c r="J146" s="160">
        <f t="shared" si="10"/>
        <v>0</v>
      </c>
      <c r="K146" s="161"/>
      <c r="L146" s="162"/>
      <c r="M146" s="163" t="s">
        <v>1</v>
      </c>
      <c r="N146" s="164" t="s">
        <v>41</v>
      </c>
      <c r="P146" s="150">
        <f t="shared" si="11"/>
        <v>0</v>
      </c>
      <c r="Q146" s="150">
        <v>3.2000000000000003E-4</v>
      </c>
      <c r="R146" s="150">
        <f t="shared" si="12"/>
        <v>6.0800000000000003E-3</v>
      </c>
      <c r="S146" s="150">
        <v>0</v>
      </c>
      <c r="T146" s="151">
        <f t="shared" si="13"/>
        <v>0</v>
      </c>
      <c r="AR146" s="152" t="s">
        <v>271</v>
      </c>
      <c r="AT146" s="152" t="s">
        <v>353</v>
      </c>
      <c r="AU146" s="152" t="s">
        <v>87</v>
      </c>
      <c r="AY146" s="13" t="s">
        <v>317</v>
      </c>
      <c r="BE146" s="153">
        <f t="shared" si="14"/>
        <v>0</v>
      </c>
      <c r="BF146" s="153">
        <f t="shared" si="15"/>
        <v>0</v>
      </c>
      <c r="BG146" s="153">
        <f t="shared" si="16"/>
        <v>0</v>
      </c>
      <c r="BH146" s="153">
        <f t="shared" si="17"/>
        <v>0</v>
      </c>
      <c r="BI146" s="153">
        <f t="shared" si="18"/>
        <v>0</v>
      </c>
      <c r="BJ146" s="13" t="s">
        <v>87</v>
      </c>
      <c r="BK146" s="153">
        <f t="shared" si="19"/>
        <v>0</v>
      </c>
      <c r="BL146" s="13" t="s">
        <v>259</v>
      </c>
      <c r="BM146" s="152" t="s">
        <v>5791</v>
      </c>
    </row>
    <row r="147" spans="2:65" s="1" customFormat="1" ht="16.5" customHeight="1">
      <c r="B147" s="139"/>
      <c r="C147" s="140" t="s">
        <v>280</v>
      </c>
      <c r="D147" s="140" t="s">
        <v>319</v>
      </c>
      <c r="E147" s="141" t="s">
        <v>2348</v>
      </c>
      <c r="F147" s="142" t="s">
        <v>2349</v>
      </c>
      <c r="G147" s="143" t="s">
        <v>433</v>
      </c>
      <c r="H147" s="144">
        <v>9</v>
      </c>
      <c r="I147" s="145"/>
      <c r="J147" s="146">
        <f t="shared" si="10"/>
        <v>0</v>
      </c>
      <c r="K147" s="147"/>
      <c r="L147" s="28"/>
      <c r="M147" s="148" t="s">
        <v>1</v>
      </c>
      <c r="N147" s="149" t="s">
        <v>41</v>
      </c>
      <c r="P147" s="150">
        <f t="shared" si="11"/>
        <v>0</v>
      </c>
      <c r="Q147" s="150">
        <v>4.3999999999999999E-5</v>
      </c>
      <c r="R147" s="150">
        <f t="shared" si="12"/>
        <v>3.9599999999999998E-4</v>
      </c>
      <c r="S147" s="150">
        <v>0</v>
      </c>
      <c r="T147" s="151">
        <f t="shared" si="13"/>
        <v>0</v>
      </c>
      <c r="AR147" s="152" t="s">
        <v>259</v>
      </c>
      <c r="AT147" s="152" t="s">
        <v>319</v>
      </c>
      <c r="AU147" s="152" t="s">
        <v>87</v>
      </c>
      <c r="AY147" s="13" t="s">
        <v>317</v>
      </c>
      <c r="BE147" s="153">
        <f t="shared" si="14"/>
        <v>0</v>
      </c>
      <c r="BF147" s="153">
        <f t="shared" si="15"/>
        <v>0</v>
      </c>
      <c r="BG147" s="153">
        <f t="shared" si="16"/>
        <v>0</v>
      </c>
      <c r="BH147" s="153">
        <f t="shared" si="17"/>
        <v>0</v>
      </c>
      <c r="BI147" s="153">
        <f t="shared" si="18"/>
        <v>0</v>
      </c>
      <c r="BJ147" s="13" t="s">
        <v>87</v>
      </c>
      <c r="BK147" s="153">
        <f t="shared" si="19"/>
        <v>0</v>
      </c>
      <c r="BL147" s="13" t="s">
        <v>259</v>
      </c>
      <c r="BM147" s="152" t="s">
        <v>5792</v>
      </c>
    </row>
    <row r="148" spans="2:65" s="1" customFormat="1" ht="24.15" customHeight="1">
      <c r="B148" s="139"/>
      <c r="C148" s="154" t="s">
        <v>358</v>
      </c>
      <c r="D148" s="154" t="s">
        <v>353</v>
      </c>
      <c r="E148" s="155" t="s">
        <v>2351</v>
      </c>
      <c r="F148" s="156" t="s">
        <v>2352</v>
      </c>
      <c r="G148" s="157" t="s">
        <v>433</v>
      </c>
      <c r="H148" s="158">
        <v>9</v>
      </c>
      <c r="I148" s="159"/>
      <c r="J148" s="160">
        <f t="shared" si="10"/>
        <v>0</v>
      </c>
      <c r="K148" s="161"/>
      <c r="L148" s="162"/>
      <c r="M148" s="163" t="s">
        <v>1</v>
      </c>
      <c r="N148" s="164" t="s">
        <v>41</v>
      </c>
      <c r="P148" s="150">
        <f t="shared" si="11"/>
        <v>0</v>
      </c>
      <c r="Q148" s="150">
        <v>3.1E-4</v>
      </c>
      <c r="R148" s="150">
        <f t="shared" si="12"/>
        <v>2.7899999999999999E-3</v>
      </c>
      <c r="S148" s="150">
        <v>0</v>
      </c>
      <c r="T148" s="151">
        <f t="shared" si="13"/>
        <v>0</v>
      </c>
      <c r="AR148" s="152" t="s">
        <v>271</v>
      </c>
      <c r="AT148" s="152" t="s">
        <v>353</v>
      </c>
      <c r="AU148" s="152" t="s">
        <v>87</v>
      </c>
      <c r="AY148" s="13" t="s">
        <v>317</v>
      </c>
      <c r="BE148" s="153">
        <f t="shared" si="14"/>
        <v>0</v>
      </c>
      <c r="BF148" s="153">
        <f t="shared" si="15"/>
        <v>0</v>
      </c>
      <c r="BG148" s="153">
        <f t="shared" si="16"/>
        <v>0</v>
      </c>
      <c r="BH148" s="153">
        <f t="shared" si="17"/>
        <v>0</v>
      </c>
      <c r="BI148" s="153">
        <f t="shared" si="18"/>
        <v>0</v>
      </c>
      <c r="BJ148" s="13" t="s">
        <v>87</v>
      </c>
      <c r="BK148" s="153">
        <f t="shared" si="19"/>
        <v>0</v>
      </c>
      <c r="BL148" s="13" t="s">
        <v>259</v>
      </c>
      <c r="BM148" s="152" t="s">
        <v>5793</v>
      </c>
    </row>
    <row r="149" spans="2:65" s="1" customFormat="1" ht="16.5" customHeight="1">
      <c r="B149" s="139"/>
      <c r="C149" s="140" t="s">
        <v>362</v>
      </c>
      <c r="D149" s="140" t="s">
        <v>319</v>
      </c>
      <c r="E149" s="141" t="s">
        <v>2354</v>
      </c>
      <c r="F149" s="142" t="s">
        <v>2355</v>
      </c>
      <c r="G149" s="143" t="s">
        <v>433</v>
      </c>
      <c r="H149" s="144">
        <v>8</v>
      </c>
      <c r="I149" s="145"/>
      <c r="J149" s="146">
        <f t="shared" si="10"/>
        <v>0</v>
      </c>
      <c r="K149" s="147"/>
      <c r="L149" s="28"/>
      <c r="M149" s="148" t="s">
        <v>1</v>
      </c>
      <c r="N149" s="149" t="s">
        <v>41</v>
      </c>
      <c r="P149" s="150">
        <f t="shared" si="11"/>
        <v>0</v>
      </c>
      <c r="Q149" s="150">
        <v>4.3999999999999999E-5</v>
      </c>
      <c r="R149" s="150">
        <f t="shared" si="12"/>
        <v>3.5199999999999999E-4</v>
      </c>
      <c r="S149" s="150">
        <v>0</v>
      </c>
      <c r="T149" s="151">
        <f t="shared" si="13"/>
        <v>0</v>
      </c>
      <c r="AR149" s="152" t="s">
        <v>259</v>
      </c>
      <c r="AT149" s="152" t="s">
        <v>319</v>
      </c>
      <c r="AU149" s="152" t="s">
        <v>87</v>
      </c>
      <c r="AY149" s="13" t="s">
        <v>317</v>
      </c>
      <c r="BE149" s="153">
        <f t="shared" si="14"/>
        <v>0</v>
      </c>
      <c r="BF149" s="153">
        <f t="shared" si="15"/>
        <v>0</v>
      </c>
      <c r="BG149" s="153">
        <f t="shared" si="16"/>
        <v>0</v>
      </c>
      <c r="BH149" s="153">
        <f t="shared" si="17"/>
        <v>0</v>
      </c>
      <c r="BI149" s="153">
        <f t="shared" si="18"/>
        <v>0</v>
      </c>
      <c r="BJ149" s="13" t="s">
        <v>87</v>
      </c>
      <c r="BK149" s="153">
        <f t="shared" si="19"/>
        <v>0</v>
      </c>
      <c r="BL149" s="13" t="s">
        <v>259</v>
      </c>
      <c r="BM149" s="152" t="s">
        <v>5794</v>
      </c>
    </row>
    <row r="150" spans="2:65" s="1" customFormat="1" ht="24.15" customHeight="1">
      <c r="B150" s="139"/>
      <c r="C150" s="154" t="s">
        <v>364</v>
      </c>
      <c r="D150" s="154" t="s">
        <v>353</v>
      </c>
      <c r="E150" s="155" t="s">
        <v>2357</v>
      </c>
      <c r="F150" s="156" t="s">
        <v>2358</v>
      </c>
      <c r="G150" s="157" t="s">
        <v>433</v>
      </c>
      <c r="H150" s="158">
        <v>5</v>
      </c>
      <c r="I150" s="159"/>
      <c r="J150" s="160">
        <f t="shared" si="10"/>
        <v>0</v>
      </c>
      <c r="K150" s="161"/>
      <c r="L150" s="162"/>
      <c r="M150" s="163" t="s">
        <v>1</v>
      </c>
      <c r="N150" s="164" t="s">
        <v>41</v>
      </c>
      <c r="P150" s="150">
        <f t="shared" si="11"/>
        <v>0</v>
      </c>
      <c r="Q150" s="150">
        <v>7.6999999999999996E-4</v>
      </c>
      <c r="R150" s="150">
        <f t="shared" si="12"/>
        <v>3.8499999999999997E-3</v>
      </c>
      <c r="S150" s="150">
        <v>0</v>
      </c>
      <c r="T150" s="151">
        <f t="shared" si="13"/>
        <v>0</v>
      </c>
      <c r="AR150" s="152" t="s">
        <v>271</v>
      </c>
      <c r="AT150" s="152" t="s">
        <v>353</v>
      </c>
      <c r="AU150" s="152" t="s">
        <v>87</v>
      </c>
      <c r="AY150" s="13" t="s">
        <v>317</v>
      </c>
      <c r="BE150" s="153">
        <f t="shared" si="14"/>
        <v>0</v>
      </c>
      <c r="BF150" s="153">
        <f t="shared" si="15"/>
        <v>0</v>
      </c>
      <c r="BG150" s="153">
        <f t="shared" si="16"/>
        <v>0</v>
      </c>
      <c r="BH150" s="153">
        <f t="shared" si="17"/>
        <v>0</v>
      </c>
      <c r="BI150" s="153">
        <f t="shared" si="18"/>
        <v>0</v>
      </c>
      <c r="BJ150" s="13" t="s">
        <v>87</v>
      </c>
      <c r="BK150" s="153">
        <f t="shared" si="19"/>
        <v>0</v>
      </c>
      <c r="BL150" s="13" t="s">
        <v>259</v>
      </c>
      <c r="BM150" s="152" t="s">
        <v>5795</v>
      </c>
    </row>
    <row r="151" spans="2:65" s="1" customFormat="1" ht="24.15" customHeight="1">
      <c r="B151" s="139"/>
      <c r="C151" s="154" t="s">
        <v>368</v>
      </c>
      <c r="D151" s="154" t="s">
        <v>353</v>
      </c>
      <c r="E151" s="155" t="s">
        <v>3630</v>
      </c>
      <c r="F151" s="156" t="s">
        <v>3631</v>
      </c>
      <c r="G151" s="157" t="s">
        <v>433</v>
      </c>
      <c r="H151" s="158">
        <v>3</v>
      </c>
      <c r="I151" s="159"/>
      <c r="J151" s="160">
        <f t="shared" si="10"/>
        <v>0</v>
      </c>
      <c r="K151" s="161"/>
      <c r="L151" s="162"/>
      <c r="M151" s="163" t="s">
        <v>1</v>
      </c>
      <c r="N151" s="164" t="s">
        <v>41</v>
      </c>
      <c r="P151" s="150">
        <f t="shared" si="11"/>
        <v>0</v>
      </c>
      <c r="Q151" s="150">
        <v>8.0999999999999996E-4</v>
      </c>
      <c r="R151" s="150">
        <f t="shared" si="12"/>
        <v>2.4299999999999999E-3</v>
      </c>
      <c r="S151" s="150">
        <v>0</v>
      </c>
      <c r="T151" s="151">
        <f t="shared" si="13"/>
        <v>0</v>
      </c>
      <c r="AR151" s="152" t="s">
        <v>271</v>
      </c>
      <c r="AT151" s="152" t="s">
        <v>353</v>
      </c>
      <c r="AU151" s="152" t="s">
        <v>87</v>
      </c>
      <c r="AY151" s="13" t="s">
        <v>317</v>
      </c>
      <c r="BE151" s="153">
        <f t="shared" si="14"/>
        <v>0</v>
      </c>
      <c r="BF151" s="153">
        <f t="shared" si="15"/>
        <v>0</v>
      </c>
      <c r="BG151" s="153">
        <f t="shared" si="16"/>
        <v>0</v>
      </c>
      <c r="BH151" s="153">
        <f t="shared" si="17"/>
        <v>0</v>
      </c>
      <c r="BI151" s="153">
        <f t="shared" si="18"/>
        <v>0</v>
      </c>
      <c r="BJ151" s="13" t="s">
        <v>87</v>
      </c>
      <c r="BK151" s="153">
        <f t="shared" si="19"/>
        <v>0</v>
      </c>
      <c r="BL151" s="13" t="s">
        <v>259</v>
      </c>
      <c r="BM151" s="152" t="s">
        <v>5796</v>
      </c>
    </row>
    <row r="152" spans="2:65" s="1" customFormat="1" ht="16.5" customHeight="1">
      <c r="B152" s="139"/>
      <c r="C152" s="140" t="s">
        <v>372</v>
      </c>
      <c r="D152" s="140" t="s">
        <v>319</v>
      </c>
      <c r="E152" s="141" t="s">
        <v>2360</v>
      </c>
      <c r="F152" s="142" t="s">
        <v>2361</v>
      </c>
      <c r="G152" s="143" t="s">
        <v>433</v>
      </c>
      <c r="H152" s="144">
        <v>2</v>
      </c>
      <c r="I152" s="145"/>
      <c r="J152" s="146">
        <f t="shared" si="10"/>
        <v>0</v>
      </c>
      <c r="K152" s="147"/>
      <c r="L152" s="28"/>
      <c r="M152" s="148" t="s">
        <v>1</v>
      </c>
      <c r="N152" s="149" t="s">
        <v>41</v>
      </c>
      <c r="P152" s="150">
        <f t="shared" si="11"/>
        <v>0</v>
      </c>
      <c r="Q152" s="150">
        <v>4.3999999999999999E-5</v>
      </c>
      <c r="R152" s="150">
        <f t="shared" si="12"/>
        <v>8.7999999999999998E-5</v>
      </c>
      <c r="S152" s="150">
        <v>0</v>
      </c>
      <c r="T152" s="151">
        <f t="shared" si="13"/>
        <v>0</v>
      </c>
      <c r="AR152" s="152" t="s">
        <v>259</v>
      </c>
      <c r="AT152" s="152" t="s">
        <v>319</v>
      </c>
      <c r="AU152" s="152" t="s">
        <v>87</v>
      </c>
      <c r="AY152" s="13" t="s">
        <v>317</v>
      </c>
      <c r="BE152" s="153">
        <f t="shared" si="14"/>
        <v>0</v>
      </c>
      <c r="BF152" s="153">
        <f t="shared" si="15"/>
        <v>0</v>
      </c>
      <c r="BG152" s="153">
        <f t="shared" si="16"/>
        <v>0</v>
      </c>
      <c r="BH152" s="153">
        <f t="shared" si="17"/>
        <v>0</v>
      </c>
      <c r="BI152" s="153">
        <f t="shared" si="18"/>
        <v>0</v>
      </c>
      <c r="BJ152" s="13" t="s">
        <v>87</v>
      </c>
      <c r="BK152" s="153">
        <f t="shared" si="19"/>
        <v>0</v>
      </c>
      <c r="BL152" s="13" t="s">
        <v>259</v>
      </c>
      <c r="BM152" s="152" t="s">
        <v>5797</v>
      </c>
    </row>
    <row r="153" spans="2:65" s="1" customFormat="1" ht="24.15" customHeight="1">
      <c r="B153" s="139"/>
      <c r="C153" s="154" t="s">
        <v>377</v>
      </c>
      <c r="D153" s="154" t="s">
        <v>353</v>
      </c>
      <c r="E153" s="155" t="s">
        <v>2363</v>
      </c>
      <c r="F153" s="156" t="s">
        <v>2364</v>
      </c>
      <c r="G153" s="157" t="s">
        <v>433</v>
      </c>
      <c r="H153" s="158">
        <v>2</v>
      </c>
      <c r="I153" s="159"/>
      <c r="J153" s="160">
        <f t="shared" si="10"/>
        <v>0</v>
      </c>
      <c r="K153" s="161"/>
      <c r="L153" s="162"/>
      <c r="M153" s="163" t="s">
        <v>1</v>
      </c>
      <c r="N153" s="164" t="s">
        <v>41</v>
      </c>
      <c r="P153" s="150">
        <f t="shared" si="11"/>
        <v>0</v>
      </c>
      <c r="Q153" s="150">
        <v>2.7E-4</v>
      </c>
      <c r="R153" s="150">
        <f t="shared" si="12"/>
        <v>5.4000000000000001E-4</v>
      </c>
      <c r="S153" s="150">
        <v>0</v>
      </c>
      <c r="T153" s="151">
        <f t="shared" si="13"/>
        <v>0</v>
      </c>
      <c r="AR153" s="152" t="s">
        <v>271</v>
      </c>
      <c r="AT153" s="152" t="s">
        <v>353</v>
      </c>
      <c r="AU153" s="152" t="s">
        <v>87</v>
      </c>
      <c r="AY153" s="13" t="s">
        <v>317</v>
      </c>
      <c r="BE153" s="153">
        <f t="shared" si="14"/>
        <v>0</v>
      </c>
      <c r="BF153" s="153">
        <f t="shared" si="15"/>
        <v>0</v>
      </c>
      <c r="BG153" s="153">
        <f t="shared" si="16"/>
        <v>0</v>
      </c>
      <c r="BH153" s="153">
        <f t="shared" si="17"/>
        <v>0</v>
      </c>
      <c r="BI153" s="153">
        <f t="shared" si="18"/>
        <v>0</v>
      </c>
      <c r="BJ153" s="13" t="s">
        <v>87</v>
      </c>
      <c r="BK153" s="153">
        <f t="shared" si="19"/>
        <v>0</v>
      </c>
      <c r="BL153" s="13" t="s">
        <v>259</v>
      </c>
      <c r="BM153" s="152" t="s">
        <v>5798</v>
      </c>
    </row>
    <row r="154" spans="2:65" s="1" customFormat="1" ht="16.5" customHeight="1">
      <c r="B154" s="139"/>
      <c r="C154" s="140" t="s">
        <v>383</v>
      </c>
      <c r="D154" s="140" t="s">
        <v>319</v>
      </c>
      <c r="E154" s="141" t="s">
        <v>2366</v>
      </c>
      <c r="F154" s="142" t="s">
        <v>2367</v>
      </c>
      <c r="G154" s="143" t="s">
        <v>452</v>
      </c>
      <c r="H154" s="144">
        <v>27.584</v>
      </c>
      <c r="I154" s="145"/>
      <c r="J154" s="146">
        <f t="shared" si="10"/>
        <v>0</v>
      </c>
      <c r="K154" s="147"/>
      <c r="L154" s="28"/>
      <c r="M154" s="148" t="s">
        <v>1</v>
      </c>
      <c r="N154" s="149" t="s">
        <v>41</v>
      </c>
      <c r="P154" s="150">
        <f t="shared" si="11"/>
        <v>0</v>
      </c>
      <c r="Q154" s="150">
        <v>0</v>
      </c>
      <c r="R154" s="150">
        <f t="shared" si="12"/>
        <v>0</v>
      </c>
      <c r="S154" s="150">
        <v>0</v>
      </c>
      <c r="T154" s="151">
        <f t="shared" si="13"/>
        <v>0</v>
      </c>
      <c r="AR154" s="152" t="s">
        <v>259</v>
      </c>
      <c r="AT154" s="152" t="s">
        <v>319</v>
      </c>
      <c r="AU154" s="152" t="s">
        <v>87</v>
      </c>
      <c r="AY154" s="13" t="s">
        <v>317</v>
      </c>
      <c r="BE154" s="153">
        <f t="shared" si="14"/>
        <v>0</v>
      </c>
      <c r="BF154" s="153">
        <f t="shared" si="15"/>
        <v>0</v>
      </c>
      <c r="BG154" s="153">
        <f t="shared" si="16"/>
        <v>0</v>
      </c>
      <c r="BH154" s="153">
        <f t="shared" si="17"/>
        <v>0</v>
      </c>
      <c r="BI154" s="153">
        <f t="shared" si="18"/>
        <v>0</v>
      </c>
      <c r="BJ154" s="13" t="s">
        <v>87</v>
      </c>
      <c r="BK154" s="153">
        <f t="shared" si="19"/>
        <v>0</v>
      </c>
      <c r="BL154" s="13" t="s">
        <v>259</v>
      </c>
      <c r="BM154" s="152" t="s">
        <v>5799</v>
      </c>
    </row>
    <row r="155" spans="2:65" s="11" customFormat="1" ht="22.8" customHeight="1">
      <c r="B155" s="127"/>
      <c r="D155" s="128" t="s">
        <v>74</v>
      </c>
      <c r="E155" s="137" t="s">
        <v>589</v>
      </c>
      <c r="F155" s="137" t="s">
        <v>2741</v>
      </c>
      <c r="I155" s="130"/>
      <c r="J155" s="138">
        <f>BK155</f>
        <v>0</v>
      </c>
      <c r="L155" s="127"/>
      <c r="M155" s="132"/>
      <c r="P155" s="133">
        <f>P156</f>
        <v>0</v>
      </c>
      <c r="R155" s="133">
        <f>R156</f>
        <v>0</v>
      </c>
      <c r="T155" s="134">
        <f>T156</f>
        <v>0</v>
      </c>
      <c r="AR155" s="128" t="s">
        <v>82</v>
      </c>
      <c r="AT155" s="135" t="s">
        <v>74</v>
      </c>
      <c r="AU155" s="135" t="s">
        <v>82</v>
      </c>
      <c r="AY155" s="128" t="s">
        <v>317</v>
      </c>
      <c r="BK155" s="136">
        <f>BK156</f>
        <v>0</v>
      </c>
    </row>
    <row r="156" spans="2:65" s="1" customFormat="1" ht="33" customHeight="1">
      <c r="B156" s="139"/>
      <c r="C156" s="140" t="s">
        <v>385</v>
      </c>
      <c r="D156" s="140" t="s">
        <v>319</v>
      </c>
      <c r="E156" s="141" t="s">
        <v>3636</v>
      </c>
      <c r="F156" s="142" t="s">
        <v>2370</v>
      </c>
      <c r="G156" s="143" t="s">
        <v>356</v>
      </c>
      <c r="H156" s="144">
        <v>0.13200000000000001</v>
      </c>
      <c r="I156" s="145"/>
      <c r="J156" s="146">
        <f>ROUND(I156*H156,2)</f>
        <v>0</v>
      </c>
      <c r="K156" s="147"/>
      <c r="L156" s="28"/>
      <c r="M156" s="148" t="s">
        <v>1</v>
      </c>
      <c r="N156" s="149" t="s">
        <v>41</v>
      </c>
      <c r="P156" s="150">
        <f>O156*H156</f>
        <v>0</v>
      </c>
      <c r="Q156" s="150">
        <v>0</v>
      </c>
      <c r="R156" s="150">
        <f>Q156*H156</f>
        <v>0</v>
      </c>
      <c r="S156" s="150">
        <v>0</v>
      </c>
      <c r="T156" s="151">
        <f>S156*H156</f>
        <v>0</v>
      </c>
      <c r="AR156" s="152" t="s">
        <v>259</v>
      </c>
      <c r="AT156" s="152" t="s">
        <v>319</v>
      </c>
      <c r="AU156" s="152" t="s">
        <v>87</v>
      </c>
      <c r="AY156" s="13" t="s">
        <v>317</v>
      </c>
      <c r="BE156" s="153">
        <f>IF(N156="základná",J156,0)</f>
        <v>0</v>
      </c>
      <c r="BF156" s="153">
        <f>IF(N156="znížená",J156,0)</f>
        <v>0</v>
      </c>
      <c r="BG156" s="153">
        <f>IF(N156="zákl. prenesená",J156,0)</f>
        <v>0</v>
      </c>
      <c r="BH156" s="153">
        <f>IF(N156="zníž. prenesená",J156,0)</f>
        <v>0</v>
      </c>
      <c r="BI156" s="153">
        <f>IF(N156="nulová",J156,0)</f>
        <v>0</v>
      </c>
      <c r="BJ156" s="13" t="s">
        <v>87</v>
      </c>
      <c r="BK156" s="153">
        <f>ROUND(I156*H156,2)</f>
        <v>0</v>
      </c>
      <c r="BL156" s="13" t="s">
        <v>259</v>
      </c>
      <c r="BM156" s="152" t="s">
        <v>5800</v>
      </c>
    </row>
    <row r="157" spans="2:65" s="11" customFormat="1" ht="25.95" customHeight="1">
      <c r="B157" s="127"/>
      <c r="D157" s="128" t="s">
        <v>74</v>
      </c>
      <c r="E157" s="129" t="s">
        <v>2372</v>
      </c>
      <c r="F157" s="129" t="s">
        <v>2373</v>
      </c>
      <c r="I157" s="130"/>
      <c r="J157" s="131">
        <f>BK157</f>
        <v>0</v>
      </c>
      <c r="L157" s="127"/>
      <c r="M157" s="132"/>
      <c r="P157" s="133">
        <f>P158+P177+P183+P219</f>
        <v>0</v>
      </c>
      <c r="R157" s="133">
        <f>R158+R177+R183+R219</f>
        <v>0.99888433843999991</v>
      </c>
      <c r="T157" s="134">
        <f>T158+T177+T183+T219</f>
        <v>0</v>
      </c>
      <c r="AR157" s="128" t="s">
        <v>87</v>
      </c>
      <c r="AT157" s="135" t="s">
        <v>74</v>
      </c>
      <c r="AU157" s="135" t="s">
        <v>75</v>
      </c>
      <c r="AY157" s="128" t="s">
        <v>317</v>
      </c>
      <c r="BK157" s="136">
        <f>BK158+BK177+BK183+BK219</f>
        <v>0</v>
      </c>
    </row>
    <row r="158" spans="2:65" s="11" customFormat="1" ht="22.8" customHeight="1">
      <c r="B158" s="127"/>
      <c r="D158" s="128" t="s">
        <v>74</v>
      </c>
      <c r="E158" s="137" t="s">
        <v>1765</v>
      </c>
      <c r="F158" s="137" t="s">
        <v>2374</v>
      </c>
      <c r="I158" s="130"/>
      <c r="J158" s="138">
        <f>BK158</f>
        <v>0</v>
      </c>
      <c r="L158" s="127"/>
      <c r="M158" s="132"/>
      <c r="P158" s="133">
        <f>SUM(P159:P176)</f>
        <v>0</v>
      </c>
      <c r="R158" s="133">
        <f>SUM(R159:R176)</f>
        <v>7.1180439999999996E-3</v>
      </c>
      <c r="T158" s="134">
        <f>SUM(T159:T176)</f>
        <v>0</v>
      </c>
      <c r="AR158" s="128" t="s">
        <v>87</v>
      </c>
      <c r="AT158" s="135" t="s">
        <v>74</v>
      </c>
      <c r="AU158" s="135" t="s">
        <v>82</v>
      </c>
      <c r="AY158" s="128" t="s">
        <v>317</v>
      </c>
      <c r="BK158" s="136">
        <f>SUM(BK159:BK176)</f>
        <v>0</v>
      </c>
    </row>
    <row r="159" spans="2:65" s="1" customFormat="1" ht="24.15" customHeight="1">
      <c r="B159" s="139"/>
      <c r="C159" s="140" t="s">
        <v>7</v>
      </c>
      <c r="D159" s="140" t="s">
        <v>319</v>
      </c>
      <c r="E159" s="141" t="s">
        <v>2375</v>
      </c>
      <c r="F159" s="142" t="s">
        <v>2376</v>
      </c>
      <c r="G159" s="143" t="s">
        <v>452</v>
      </c>
      <c r="H159" s="144">
        <v>63.518999999999998</v>
      </c>
      <c r="I159" s="145"/>
      <c r="J159" s="146">
        <f>ROUND(I159*H159,2)</f>
        <v>0</v>
      </c>
      <c r="K159" s="147"/>
      <c r="L159" s="28"/>
      <c r="M159" s="148" t="s">
        <v>1</v>
      </c>
      <c r="N159" s="149" t="s">
        <v>41</v>
      </c>
      <c r="P159" s="150">
        <f>O159*H159</f>
        <v>0</v>
      </c>
      <c r="Q159" s="150">
        <v>9.0000000000000002E-6</v>
      </c>
      <c r="R159" s="150">
        <f>Q159*H159</f>
        <v>5.7167100000000005E-4</v>
      </c>
      <c r="S159" s="150">
        <v>0</v>
      </c>
      <c r="T159" s="151">
        <f>S159*H159</f>
        <v>0</v>
      </c>
      <c r="AR159" s="152" t="s">
        <v>372</v>
      </c>
      <c r="AT159" s="152" t="s">
        <v>319</v>
      </c>
      <c r="AU159" s="152" t="s">
        <v>87</v>
      </c>
      <c r="AY159" s="13" t="s">
        <v>317</v>
      </c>
      <c r="BE159" s="153">
        <f>IF(N159="základná",J159,0)</f>
        <v>0</v>
      </c>
      <c r="BF159" s="153">
        <f>IF(N159="znížená",J159,0)</f>
        <v>0</v>
      </c>
      <c r="BG159" s="153">
        <f>IF(N159="zákl. prenesená",J159,0)</f>
        <v>0</v>
      </c>
      <c r="BH159" s="153">
        <f>IF(N159="zníž. prenesená",J159,0)</f>
        <v>0</v>
      </c>
      <c r="BI159" s="153">
        <f>IF(N159="nulová",J159,0)</f>
        <v>0</v>
      </c>
      <c r="BJ159" s="13" t="s">
        <v>87</v>
      </c>
      <c r="BK159" s="153">
        <f>ROUND(I159*H159,2)</f>
        <v>0</v>
      </c>
      <c r="BL159" s="13" t="s">
        <v>372</v>
      </c>
      <c r="BM159" s="152" t="s">
        <v>5801</v>
      </c>
    </row>
    <row r="160" spans="2:65" s="1" customFormat="1" ht="33" customHeight="1">
      <c r="B160" s="139"/>
      <c r="C160" s="154" t="s">
        <v>388</v>
      </c>
      <c r="D160" s="154" t="s">
        <v>353</v>
      </c>
      <c r="E160" s="155" t="s">
        <v>2378</v>
      </c>
      <c r="F160" s="156" t="s">
        <v>2379</v>
      </c>
      <c r="G160" s="157" t="s">
        <v>452</v>
      </c>
      <c r="H160" s="158">
        <v>7.14</v>
      </c>
      <c r="I160" s="159"/>
      <c r="J160" s="160">
        <f>ROUND(I160*H160,2)</f>
        <v>0</v>
      </c>
      <c r="K160" s="161"/>
      <c r="L160" s="162"/>
      <c r="M160" s="163" t="s">
        <v>1</v>
      </c>
      <c r="N160" s="164" t="s">
        <v>41</v>
      </c>
      <c r="P160" s="150">
        <f>O160*H160</f>
        <v>0</v>
      </c>
      <c r="Q160" s="150">
        <v>4.0000000000000003E-5</v>
      </c>
      <c r="R160" s="150">
        <f>Q160*H160</f>
        <v>2.856E-4</v>
      </c>
      <c r="S160" s="150">
        <v>0</v>
      </c>
      <c r="T160" s="151">
        <f>S160*H160</f>
        <v>0</v>
      </c>
      <c r="AR160" s="152" t="s">
        <v>529</v>
      </c>
      <c r="AT160" s="152" t="s">
        <v>353</v>
      </c>
      <c r="AU160" s="152" t="s">
        <v>87</v>
      </c>
      <c r="AY160" s="13" t="s">
        <v>317</v>
      </c>
      <c r="BE160" s="153">
        <f>IF(N160="základná",J160,0)</f>
        <v>0</v>
      </c>
      <c r="BF160" s="153">
        <f>IF(N160="znížená",J160,0)</f>
        <v>0</v>
      </c>
      <c r="BG160" s="153">
        <f>IF(N160="zákl. prenesená",J160,0)</f>
        <v>0</v>
      </c>
      <c r="BH160" s="153">
        <f>IF(N160="zníž. prenesená",J160,0)</f>
        <v>0</v>
      </c>
      <c r="BI160" s="153">
        <f>IF(N160="nulová",J160,0)</f>
        <v>0</v>
      </c>
      <c r="BJ160" s="13" t="s">
        <v>87</v>
      </c>
      <c r="BK160" s="153">
        <f>ROUND(I160*H160,2)</f>
        <v>0</v>
      </c>
      <c r="BL160" s="13" t="s">
        <v>372</v>
      </c>
      <c r="BM160" s="152" t="s">
        <v>5802</v>
      </c>
    </row>
    <row r="161" spans="2:65" s="1" customFormat="1" ht="38.4">
      <c r="B161" s="28"/>
      <c r="D161" s="170" t="s">
        <v>484</v>
      </c>
      <c r="F161" s="171" t="s">
        <v>2381</v>
      </c>
      <c r="I161" s="172"/>
      <c r="L161" s="28"/>
      <c r="M161" s="173"/>
      <c r="T161" s="55"/>
      <c r="AT161" s="13" t="s">
        <v>484</v>
      </c>
      <c r="AU161" s="13" t="s">
        <v>87</v>
      </c>
    </row>
    <row r="162" spans="2:65" s="1" customFormat="1" ht="33" customHeight="1">
      <c r="B162" s="139"/>
      <c r="C162" s="154" t="s">
        <v>392</v>
      </c>
      <c r="D162" s="154" t="s">
        <v>353</v>
      </c>
      <c r="E162" s="155" t="s">
        <v>2382</v>
      </c>
      <c r="F162" s="156" t="s">
        <v>2383</v>
      </c>
      <c r="G162" s="157" t="s">
        <v>452</v>
      </c>
      <c r="H162" s="158">
        <v>26.954000000000001</v>
      </c>
      <c r="I162" s="159"/>
      <c r="J162" s="160">
        <f>ROUND(I162*H162,2)</f>
        <v>0</v>
      </c>
      <c r="K162" s="161"/>
      <c r="L162" s="162"/>
      <c r="M162" s="163" t="s">
        <v>1</v>
      </c>
      <c r="N162" s="164" t="s">
        <v>41</v>
      </c>
      <c r="P162" s="150">
        <f>O162*H162</f>
        <v>0</v>
      </c>
      <c r="Q162" s="150">
        <v>1.0000000000000001E-5</v>
      </c>
      <c r="R162" s="150">
        <f>Q162*H162</f>
        <v>2.6954000000000002E-4</v>
      </c>
      <c r="S162" s="150">
        <v>0</v>
      </c>
      <c r="T162" s="151">
        <f>S162*H162</f>
        <v>0</v>
      </c>
      <c r="AR162" s="152" t="s">
        <v>529</v>
      </c>
      <c r="AT162" s="152" t="s">
        <v>353</v>
      </c>
      <c r="AU162" s="152" t="s">
        <v>87</v>
      </c>
      <c r="AY162" s="13" t="s">
        <v>317</v>
      </c>
      <c r="BE162" s="153">
        <f>IF(N162="základná",J162,0)</f>
        <v>0</v>
      </c>
      <c r="BF162" s="153">
        <f>IF(N162="znížená",J162,0)</f>
        <v>0</v>
      </c>
      <c r="BG162" s="153">
        <f>IF(N162="zákl. prenesená",J162,0)</f>
        <v>0</v>
      </c>
      <c r="BH162" s="153">
        <f>IF(N162="zníž. prenesená",J162,0)</f>
        <v>0</v>
      </c>
      <c r="BI162" s="153">
        <f>IF(N162="nulová",J162,0)</f>
        <v>0</v>
      </c>
      <c r="BJ162" s="13" t="s">
        <v>87</v>
      </c>
      <c r="BK162" s="153">
        <f>ROUND(I162*H162,2)</f>
        <v>0</v>
      </c>
      <c r="BL162" s="13" t="s">
        <v>372</v>
      </c>
      <c r="BM162" s="152" t="s">
        <v>5803</v>
      </c>
    </row>
    <row r="163" spans="2:65" s="1" customFormat="1" ht="38.4">
      <c r="B163" s="28"/>
      <c r="D163" s="170" t="s">
        <v>484</v>
      </c>
      <c r="F163" s="171" t="s">
        <v>2381</v>
      </c>
      <c r="I163" s="172"/>
      <c r="L163" s="28"/>
      <c r="M163" s="173"/>
      <c r="T163" s="55"/>
      <c r="AT163" s="13" t="s">
        <v>484</v>
      </c>
      <c r="AU163" s="13" t="s">
        <v>87</v>
      </c>
    </row>
    <row r="164" spans="2:65" s="1" customFormat="1" ht="33" customHeight="1">
      <c r="B164" s="139"/>
      <c r="C164" s="154" t="s">
        <v>396</v>
      </c>
      <c r="D164" s="154" t="s">
        <v>353</v>
      </c>
      <c r="E164" s="155" t="s">
        <v>2385</v>
      </c>
      <c r="F164" s="156" t="s">
        <v>2386</v>
      </c>
      <c r="G164" s="157" t="s">
        <v>452</v>
      </c>
      <c r="H164" s="158">
        <v>14.673</v>
      </c>
      <c r="I164" s="159"/>
      <c r="J164" s="160">
        <f>ROUND(I164*H164,2)</f>
        <v>0</v>
      </c>
      <c r="K164" s="161"/>
      <c r="L164" s="162"/>
      <c r="M164" s="163" t="s">
        <v>1</v>
      </c>
      <c r="N164" s="164" t="s">
        <v>41</v>
      </c>
      <c r="P164" s="150">
        <f>O164*H164</f>
        <v>0</v>
      </c>
      <c r="Q164" s="150">
        <v>9.0000000000000006E-5</v>
      </c>
      <c r="R164" s="150">
        <f>Q164*H164</f>
        <v>1.3205700000000001E-3</v>
      </c>
      <c r="S164" s="150">
        <v>0</v>
      </c>
      <c r="T164" s="151">
        <f>S164*H164</f>
        <v>0</v>
      </c>
      <c r="AR164" s="152" t="s">
        <v>529</v>
      </c>
      <c r="AT164" s="152" t="s">
        <v>353</v>
      </c>
      <c r="AU164" s="152" t="s">
        <v>87</v>
      </c>
      <c r="AY164" s="13" t="s">
        <v>317</v>
      </c>
      <c r="BE164" s="153">
        <f>IF(N164="základná",J164,0)</f>
        <v>0</v>
      </c>
      <c r="BF164" s="153">
        <f>IF(N164="znížená",J164,0)</f>
        <v>0</v>
      </c>
      <c r="BG164" s="153">
        <f>IF(N164="zákl. prenesená",J164,0)</f>
        <v>0</v>
      </c>
      <c r="BH164" s="153">
        <f>IF(N164="zníž. prenesená",J164,0)</f>
        <v>0</v>
      </c>
      <c r="BI164" s="153">
        <f>IF(N164="nulová",J164,0)</f>
        <v>0</v>
      </c>
      <c r="BJ164" s="13" t="s">
        <v>87</v>
      </c>
      <c r="BK164" s="153">
        <f>ROUND(I164*H164,2)</f>
        <v>0</v>
      </c>
      <c r="BL164" s="13" t="s">
        <v>372</v>
      </c>
      <c r="BM164" s="152" t="s">
        <v>5804</v>
      </c>
    </row>
    <row r="165" spans="2:65" s="1" customFormat="1" ht="38.4">
      <c r="B165" s="28"/>
      <c r="D165" s="170" t="s">
        <v>484</v>
      </c>
      <c r="F165" s="171" t="s">
        <v>2381</v>
      </c>
      <c r="I165" s="172"/>
      <c r="L165" s="28"/>
      <c r="M165" s="173"/>
      <c r="T165" s="55"/>
      <c r="AT165" s="13" t="s">
        <v>484</v>
      </c>
      <c r="AU165" s="13" t="s">
        <v>87</v>
      </c>
    </row>
    <row r="166" spans="2:65" s="1" customFormat="1" ht="33" customHeight="1">
      <c r="B166" s="139"/>
      <c r="C166" s="154" t="s">
        <v>398</v>
      </c>
      <c r="D166" s="154" t="s">
        <v>353</v>
      </c>
      <c r="E166" s="155" t="s">
        <v>2388</v>
      </c>
      <c r="F166" s="156" t="s">
        <v>2389</v>
      </c>
      <c r="G166" s="157" t="s">
        <v>452</v>
      </c>
      <c r="H166" s="158">
        <v>16.622</v>
      </c>
      <c r="I166" s="159"/>
      <c r="J166" s="160">
        <f>ROUND(I166*H166,2)</f>
        <v>0</v>
      </c>
      <c r="K166" s="161"/>
      <c r="L166" s="162"/>
      <c r="M166" s="163" t="s">
        <v>1</v>
      </c>
      <c r="N166" s="164" t="s">
        <v>41</v>
      </c>
      <c r="P166" s="150">
        <f>O166*H166</f>
        <v>0</v>
      </c>
      <c r="Q166" s="150">
        <v>8.0000000000000007E-5</v>
      </c>
      <c r="R166" s="150">
        <f>Q166*H166</f>
        <v>1.3297600000000001E-3</v>
      </c>
      <c r="S166" s="150">
        <v>0</v>
      </c>
      <c r="T166" s="151">
        <f>S166*H166</f>
        <v>0</v>
      </c>
      <c r="AR166" s="152" t="s">
        <v>529</v>
      </c>
      <c r="AT166" s="152" t="s">
        <v>353</v>
      </c>
      <c r="AU166" s="152" t="s">
        <v>87</v>
      </c>
      <c r="AY166" s="13" t="s">
        <v>317</v>
      </c>
      <c r="BE166" s="153">
        <f>IF(N166="základná",J166,0)</f>
        <v>0</v>
      </c>
      <c r="BF166" s="153">
        <f>IF(N166="znížená",J166,0)</f>
        <v>0</v>
      </c>
      <c r="BG166" s="153">
        <f>IF(N166="zákl. prenesená",J166,0)</f>
        <v>0</v>
      </c>
      <c r="BH166" s="153">
        <f>IF(N166="zníž. prenesená",J166,0)</f>
        <v>0</v>
      </c>
      <c r="BI166" s="153">
        <f>IF(N166="nulová",J166,0)</f>
        <v>0</v>
      </c>
      <c r="BJ166" s="13" t="s">
        <v>87</v>
      </c>
      <c r="BK166" s="153">
        <f>ROUND(I166*H166,2)</f>
        <v>0</v>
      </c>
      <c r="BL166" s="13" t="s">
        <v>372</v>
      </c>
      <c r="BM166" s="152" t="s">
        <v>5805</v>
      </c>
    </row>
    <row r="167" spans="2:65" s="1" customFormat="1" ht="38.4">
      <c r="B167" s="28"/>
      <c r="D167" s="170" t="s">
        <v>484</v>
      </c>
      <c r="F167" s="171" t="s">
        <v>2381</v>
      </c>
      <c r="I167" s="172"/>
      <c r="L167" s="28"/>
      <c r="M167" s="173"/>
      <c r="T167" s="55"/>
      <c r="AT167" s="13" t="s">
        <v>484</v>
      </c>
      <c r="AU167" s="13" t="s">
        <v>87</v>
      </c>
    </row>
    <row r="168" spans="2:65" s="1" customFormat="1" ht="24.15" customHeight="1">
      <c r="B168" s="139"/>
      <c r="C168" s="140" t="s">
        <v>402</v>
      </c>
      <c r="D168" s="140" t="s">
        <v>319</v>
      </c>
      <c r="E168" s="141" t="s">
        <v>2391</v>
      </c>
      <c r="F168" s="142" t="s">
        <v>2392</v>
      </c>
      <c r="G168" s="143" t="s">
        <v>452</v>
      </c>
      <c r="H168" s="144">
        <v>18.827000000000002</v>
      </c>
      <c r="I168" s="145"/>
      <c r="J168" s="146">
        <f>ROUND(I168*H168,2)</f>
        <v>0</v>
      </c>
      <c r="K168" s="147"/>
      <c r="L168" s="28"/>
      <c r="M168" s="148" t="s">
        <v>1</v>
      </c>
      <c r="N168" s="149" t="s">
        <v>41</v>
      </c>
      <c r="P168" s="150">
        <f>O168*H168</f>
        <v>0</v>
      </c>
      <c r="Q168" s="150">
        <v>2.0000000000000002E-5</v>
      </c>
      <c r="R168" s="150">
        <f>Q168*H168</f>
        <v>3.7654000000000008E-4</v>
      </c>
      <c r="S168" s="150">
        <v>0</v>
      </c>
      <c r="T168" s="151">
        <f>S168*H168</f>
        <v>0</v>
      </c>
      <c r="AR168" s="152" t="s">
        <v>372</v>
      </c>
      <c r="AT168" s="152" t="s">
        <v>319</v>
      </c>
      <c r="AU168" s="152" t="s">
        <v>87</v>
      </c>
      <c r="AY168" s="13" t="s">
        <v>317</v>
      </c>
      <c r="BE168" s="153">
        <f>IF(N168="základná",J168,0)</f>
        <v>0</v>
      </c>
      <c r="BF168" s="153">
        <f>IF(N168="znížená",J168,0)</f>
        <v>0</v>
      </c>
      <c r="BG168" s="153">
        <f>IF(N168="zákl. prenesená",J168,0)</f>
        <v>0</v>
      </c>
      <c r="BH168" s="153">
        <f>IF(N168="zníž. prenesená",J168,0)</f>
        <v>0</v>
      </c>
      <c r="BI168" s="153">
        <f>IF(N168="nulová",J168,0)</f>
        <v>0</v>
      </c>
      <c r="BJ168" s="13" t="s">
        <v>87</v>
      </c>
      <c r="BK168" s="153">
        <f>ROUND(I168*H168,2)</f>
        <v>0</v>
      </c>
      <c r="BL168" s="13" t="s">
        <v>372</v>
      </c>
      <c r="BM168" s="152" t="s">
        <v>5806</v>
      </c>
    </row>
    <row r="169" spans="2:65" s="1" customFormat="1" ht="33" customHeight="1">
      <c r="B169" s="139"/>
      <c r="C169" s="154" t="s">
        <v>408</v>
      </c>
      <c r="D169" s="154" t="s">
        <v>353</v>
      </c>
      <c r="E169" s="155" t="s">
        <v>3644</v>
      </c>
      <c r="F169" s="156" t="s">
        <v>3645</v>
      </c>
      <c r="G169" s="157" t="s">
        <v>452</v>
      </c>
      <c r="H169" s="158">
        <v>18.827000000000002</v>
      </c>
      <c r="I169" s="159"/>
      <c r="J169" s="160">
        <f>ROUND(I169*H169,2)</f>
        <v>0</v>
      </c>
      <c r="K169" s="161"/>
      <c r="L169" s="162"/>
      <c r="M169" s="163" t="s">
        <v>1</v>
      </c>
      <c r="N169" s="164" t="s">
        <v>41</v>
      </c>
      <c r="P169" s="150">
        <f>O169*H169</f>
        <v>0</v>
      </c>
      <c r="Q169" s="150">
        <v>3.0000000000000001E-5</v>
      </c>
      <c r="R169" s="150">
        <f>Q169*H169</f>
        <v>5.6481000000000012E-4</v>
      </c>
      <c r="S169" s="150">
        <v>0</v>
      </c>
      <c r="T169" s="151">
        <f>S169*H169</f>
        <v>0</v>
      </c>
      <c r="AR169" s="152" t="s">
        <v>529</v>
      </c>
      <c r="AT169" s="152" t="s">
        <v>353</v>
      </c>
      <c r="AU169" s="152" t="s">
        <v>87</v>
      </c>
      <c r="AY169" s="13" t="s">
        <v>317</v>
      </c>
      <c r="BE169" s="153">
        <f>IF(N169="základná",J169,0)</f>
        <v>0</v>
      </c>
      <c r="BF169" s="153">
        <f>IF(N169="znížená",J169,0)</f>
        <v>0</v>
      </c>
      <c r="BG169" s="153">
        <f>IF(N169="zákl. prenesená",J169,0)</f>
        <v>0</v>
      </c>
      <c r="BH169" s="153">
        <f>IF(N169="zníž. prenesená",J169,0)</f>
        <v>0</v>
      </c>
      <c r="BI169" s="153">
        <f>IF(N169="nulová",J169,0)</f>
        <v>0</v>
      </c>
      <c r="BJ169" s="13" t="s">
        <v>87</v>
      </c>
      <c r="BK169" s="153">
        <f>ROUND(I169*H169,2)</f>
        <v>0</v>
      </c>
      <c r="BL169" s="13" t="s">
        <v>372</v>
      </c>
      <c r="BM169" s="152" t="s">
        <v>5807</v>
      </c>
    </row>
    <row r="170" spans="2:65" s="1" customFormat="1" ht="38.4">
      <c r="B170" s="28"/>
      <c r="D170" s="170" t="s">
        <v>484</v>
      </c>
      <c r="F170" s="171" t="s">
        <v>2381</v>
      </c>
      <c r="I170" s="172"/>
      <c r="L170" s="28"/>
      <c r="M170" s="173"/>
      <c r="T170" s="55"/>
      <c r="AT170" s="13" t="s">
        <v>484</v>
      </c>
      <c r="AU170" s="13" t="s">
        <v>87</v>
      </c>
    </row>
    <row r="171" spans="2:65" s="1" customFormat="1" ht="21.75" customHeight="1">
      <c r="B171" s="139"/>
      <c r="C171" s="140" t="s">
        <v>410</v>
      </c>
      <c r="D171" s="140" t="s">
        <v>319</v>
      </c>
      <c r="E171" s="141" t="s">
        <v>2397</v>
      </c>
      <c r="F171" s="142" t="s">
        <v>2398</v>
      </c>
      <c r="G171" s="143" t="s">
        <v>452</v>
      </c>
      <c r="H171" s="144">
        <v>28.600999999999999</v>
      </c>
      <c r="I171" s="145"/>
      <c r="J171" s="146">
        <f>ROUND(I171*H171,2)</f>
        <v>0</v>
      </c>
      <c r="K171" s="147"/>
      <c r="L171" s="28"/>
      <c r="M171" s="148" t="s">
        <v>1</v>
      </c>
      <c r="N171" s="149" t="s">
        <v>41</v>
      </c>
      <c r="P171" s="150">
        <f>O171*H171</f>
        <v>0</v>
      </c>
      <c r="Q171" s="150">
        <v>3.3000000000000003E-5</v>
      </c>
      <c r="R171" s="150">
        <f>Q171*H171</f>
        <v>9.4383300000000004E-4</v>
      </c>
      <c r="S171" s="150">
        <v>0</v>
      </c>
      <c r="T171" s="151">
        <f>S171*H171</f>
        <v>0</v>
      </c>
      <c r="AR171" s="152" t="s">
        <v>372</v>
      </c>
      <c r="AT171" s="152" t="s">
        <v>319</v>
      </c>
      <c r="AU171" s="152" t="s">
        <v>87</v>
      </c>
      <c r="AY171" s="13" t="s">
        <v>317</v>
      </c>
      <c r="BE171" s="153">
        <f>IF(N171="základná",J171,0)</f>
        <v>0</v>
      </c>
      <c r="BF171" s="153">
        <f>IF(N171="znížená",J171,0)</f>
        <v>0</v>
      </c>
      <c r="BG171" s="153">
        <f>IF(N171="zákl. prenesená",J171,0)</f>
        <v>0</v>
      </c>
      <c r="BH171" s="153">
        <f>IF(N171="zníž. prenesená",J171,0)</f>
        <v>0</v>
      </c>
      <c r="BI171" s="153">
        <f>IF(N171="nulová",J171,0)</f>
        <v>0</v>
      </c>
      <c r="BJ171" s="13" t="s">
        <v>87</v>
      </c>
      <c r="BK171" s="153">
        <f>ROUND(I171*H171,2)</f>
        <v>0</v>
      </c>
      <c r="BL171" s="13" t="s">
        <v>372</v>
      </c>
      <c r="BM171" s="152" t="s">
        <v>5808</v>
      </c>
    </row>
    <row r="172" spans="2:65" s="1" customFormat="1" ht="33" customHeight="1">
      <c r="B172" s="139"/>
      <c r="C172" s="154" t="s">
        <v>412</v>
      </c>
      <c r="D172" s="154" t="s">
        <v>353</v>
      </c>
      <c r="E172" s="155" t="s">
        <v>2400</v>
      </c>
      <c r="F172" s="156" t="s">
        <v>2401</v>
      </c>
      <c r="G172" s="157" t="s">
        <v>452</v>
      </c>
      <c r="H172" s="158">
        <v>13.901999999999999</v>
      </c>
      <c r="I172" s="159"/>
      <c r="J172" s="160">
        <f>ROUND(I172*H172,2)</f>
        <v>0</v>
      </c>
      <c r="K172" s="161"/>
      <c r="L172" s="162"/>
      <c r="M172" s="163" t="s">
        <v>1</v>
      </c>
      <c r="N172" s="164" t="s">
        <v>41</v>
      </c>
      <c r="P172" s="150">
        <f>O172*H172</f>
        <v>0</v>
      </c>
      <c r="Q172" s="150">
        <v>6.0000000000000002E-5</v>
      </c>
      <c r="R172" s="150">
        <f>Q172*H172</f>
        <v>8.3411999999999994E-4</v>
      </c>
      <c r="S172" s="150">
        <v>0</v>
      </c>
      <c r="T172" s="151">
        <f>S172*H172</f>
        <v>0</v>
      </c>
      <c r="AR172" s="152" t="s">
        <v>529</v>
      </c>
      <c r="AT172" s="152" t="s">
        <v>353</v>
      </c>
      <c r="AU172" s="152" t="s">
        <v>87</v>
      </c>
      <c r="AY172" s="13" t="s">
        <v>317</v>
      </c>
      <c r="BE172" s="153">
        <f>IF(N172="základná",J172,0)</f>
        <v>0</v>
      </c>
      <c r="BF172" s="153">
        <f>IF(N172="znížená",J172,0)</f>
        <v>0</v>
      </c>
      <c r="BG172" s="153">
        <f>IF(N172="zákl. prenesená",J172,0)</f>
        <v>0</v>
      </c>
      <c r="BH172" s="153">
        <f>IF(N172="zníž. prenesená",J172,0)</f>
        <v>0</v>
      </c>
      <c r="BI172" s="153">
        <f>IF(N172="nulová",J172,0)</f>
        <v>0</v>
      </c>
      <c r="BJ172" s="13" t="s">
        <v>87</v>
      </c>
      <c r="BK172" s="153">
        <f>ROUND(I172*H172,2)</f>
        <v>0</v>
      </c>
      <c r="BL172" s="13" t="s">
        <v>372</v>
      </c>
      <c r="BM172" s="152" t="s">
        <v>5809</v>
      </c>
    </row>
    <row r="173" spans="2:65" s="1" customFormat="1" ht="38.4">
      <c r="B173" s="28"/>
      <c r="D173" s="170" t="s">
        <v>484</v>
      </c>
      <c r="F173" s="171" t="s">
        <v>2381</v>
      </c>
      <c r="I173" s="172"/>
      <c r="L173" s="28"/>
      <c r="M173" s="173"/>
      <c r="T173" s="55"/>
      <c r="AT173" s="13" t="s">
        <v>484</v>
      </c>
      <c r="AU173" s="13" t="s">
        <v>87</v>
      </c>
    </row>
    <row r="174" spans="2:65" s="1" customFormat="1" ht="33" customHeight="1">
      <c r="B174" s="139"/>
      <c r="C174" s="154" t="s">
        <v>414</v>
      </c>
      <c r="D174" s="154" t="s">
        <v>353</v>
      </c>
      <c r="E174" s="155" t="s">
        <v>2403</v>
      </c>
      <c r="F174" s="156" t="s">
        <v>2404</v>
      </c>
      <c r="G174" s="157" t="s">
        <v>452</v>
      </c>
      <c r="H174" s="158">
        <v>15.54</v>
      </c>
      <c r="I174" s="159"/>
      <c r="J174" s="160">
        <f>ROUND(I174*H174,2)</f>
        <v>0</v>
      </c>
      <c r="K174" s="161"/>
      <c r="L174" s="162"/>
      <c r="M174" s="163" t="s">
        <v>1</v>
      </c>
      <c r="N174" s="164" t="s">
        <v>41</v>
      </c>
      <c r="P174" s="150">
        <f>O174*H174</f>
        <v>0</v>
      </c>
      <c r="Q174" s="150">
        <v>4.0000000000000003E-5</v>
      </c>
      <c r="R174" s="150">
        <f>Q174*H174</f>
        <v>6.2160000000000004E-4</v>
      </c>
      <c r="S174" s="150">
        <v>0</v>
      </c>
      <c r="T174" s="151">
        <f>S174*H174</f>
        <v>0</v>
      </c>
      <c r="AR174" s="152" t="s">
        <v>529</v>
      </c>
      <c r="AT174" s="152" t="s">
        <v>353</v>
      </c>
      <c r="AU174" s="152" t="s">
        <v>87</v>
      </c>
      <c r="AY174" s="13" t="s">
        <v>317</v>
      </c>
      <c r="BE174" s="153">
        <f>IF(N174="základná",J174,0)</f>
        <v>0</v>
      </c>
      <c r="BF174" s="153">
        <f>IF(N174="znížená",J174,0)</f>
        <v>0</v>
      </c>
      <c r="BG174" s="153">
        <f>IF(N174="zákl. prenesená",J174,0)</f>
        <v>0</v>
      </c>
      <c r="BH174" s="153">
        <f>IF(N174="zníž. prenesená",J174,0)</f>
        <v>0</v>
      </c>
      <c r="BI174" s="153">
        <f>IF(N174="nulová",J174,0)</f>
        <v>0</v>
      </c>
      <c r="BJ174" s="13" t="s">
        <v>87</v>
      </c>
      <c r="BK174" s="153">
        <f>ROUND(I174*H174,2)</f>
        <v>0</v>
      </c>
      <c r="BL174" s="13" t="s">
        <v>372</v>
      </c>
      <c r="BM174" s="152" t="s">
        <v>5810</v>
      </c>
    </row>
    <row r="175" spans="2:65" s="1" customFormat="1" ht="38.4">
      <c r="B175" s="28"/>
      <c r="D175" s="170" t="s">
        <v>484</v>
      </c>
      <c r="F175" s="171" t="s">
        <v>2381</v>
      </c>
      <c r="I175" s="172"/>
      <c r="L175" s="28"/>
      <c r="M175" s="173"/>
      <c r="T175" s="55"/>
      <c r="AT175" s="13" t="s">
        <v>484</v>
      </c>
      <c r="AU175" s="13" t="s">
        <v>87</v>
      </c>
    </row>
    <row r="176" spans="2:65" s="1" customFormat="1" ht="24.15" customHeight="1">
      <c r="B176" s="139"/>
      <c r="C176" s="140" t="s">
        <v>416</v>
      </c>
      <c r="D176" s="140" t="s">
        <v>319</v>
      </c>
      <c r="E176" s="141" t="s">
        <v>2406</v>
      </c>
      <c r="F176" s="142" t="s">
        <v>2407</v>
      </c>
      <c r="G176" s="143" t="s">
        <v>652</v>
      </c>
      <c r="H176" s="176"/>
      <c r="I176" s="145"/>
      <c r="J176" s="146">
        <f>ROUND(I176*H176,2)</f>
        <v>0</v>
      </c>
      <c r="K176" s="147"/>
      <c r="L176" s="28"/>
      <c r="M176" s="148" t="s">
        <v>1</v>
      </c>
      <c r="N176" s="149" t="s">
        <v>41</v>
      </c>
      <c r="P176" s="150">
        <f>O176*H176</f>
        <v>0</v>
      </c>
      <c r="Q176" s="150">
        <v>0</v>
      </c>
      <c r="R176" s="150">
        <f>Q176*H176</f>
        <v>0</v>
      </c>
      <c r="S176" s="150">
        <v>0</v>
      </c>
      <c r="T176" s="151">
        <f>S176*H176</f>
        <v>0</v>
      </c>
      <c r="AR176" s="152" t="s">
        <v>372</v>
      </c>
      <c r="AT176" s="152" t="s">
        <v>319</v>
      </c>
      <c r="AU176" s="152" t="s">
        <v>87</v>
      </c>
      <c r="AY176" s="13" t="s">
        <v>317</v>
      </c>
      <c r="BE176" s="153">
        <f>IF(N176="základná",J176,0)</f>
        <v>0</v>
      </c>
      <c r="BF176" s="153">
        <f>IF(N176="znížená",J176,0)</f>
        <v>0</v>
      </c>
      <c r="BG176" s="153">
        <f>IF(N176="zákl. prenesená",J176,0)</f>
        <v>0</v>
      </c>
      <c r="BH176" s="153">
        <f>IF(N176="zníž. prenesená",J176,0)</f>
        <v>0</v>
      </c>
      <c r="BI176" s="153">
        <f>IF(N176="nulová",J176,0)</f>
        <v>0</v>
      </c>
      <c r="BJ176" s="13" t="s">
        <v>87</v>
      </c>
      <c r="BK176" s="153">
        <f>ROUND(I176*H176,2)</f>
        <v>0</v>
      </c>
      <c r="BL176" s="13" t="s">
        <v>372</v>
      </c>
      <c r="BM176" s="152" t="s">
        <v>5811</v>
      </c>
    </row>
    <row r="177" spans="2:65" s="11" customFormat="1" ht="22.8" customHeight="1">
      <c r="B177" s="127"/>
      <c r="D177" s="128" t="s">
        <v>74</v>
      </c>
      <c r="E177" s="137" t="s">
        <v>2409</v>
      </c>
      <c r="F177" s="137" t="s">
        <v>2410</v>
      </c>
      <c r="I177" s="130"/>
      <c r="J177" s="138">
        <f>BK177</f>
        <v>0</v>
      </c>
      <c r="L177" s="127"/>
      <c r="M177" s="132"/>
      <c r="P177" s="133">
        <f>SUM(P178:P182)</f>
        <v>0</v>
      </c>
      <c r="R177" s="133">
        <f>SUM(R178:R182)</f>
        <v>5.6656693320000007E-2</v>
      </c>
      <c r="T177" s="134">
        <f>SUM(T178:T182)</f>
        <v>0</v>
      </c>
      <c r="AR177" s="128" t="s">
        <v>87</v>
      </c>
      <c r="AT177" s="135" t="s">
        <v>74</v>
      </c>
      <c r="AU177" s="135" t="s">
        <v>82</v>
      </c>
      <c r="AY177" s="128" t="s">
        <v>317</v>
      </c>
      <c r="BK177" s="136">
        <f>SUM(BK178:BK182)</f>
        <v>0</v>
      </c>
    </row>
    <row r="178" spans="2:65" s="1" customFormat="1" ht="16.5" customHeight="1">
      <c r="B178" s="139"/>
      <c r="C178" s="140" t="s">
        <v>418</v>
      </c>
      <c r="D178" s="140" t="s">
        <v>319</v>
      </c>
      <c r="E178" s="141" t="s">
        <v>2411</v>
      </c>
      <c r="F178" s="142" t="s">
        <v>2412</v>
      </c>
      <c r="G178" s="143" t="s">
        <v>452</v>
      </c>
      <c r="H178" s="144">
        <v>13.01</v>
      </c>
      <c r="I178" s="145"/>
      <c r="J178" s="146">
        <f>ROUND(I178*H178,2)</f>
        <v>0</v>
      </c>
      <c r="K178" s="147"/>
      <c r="L178" s="28"/>
      <c r="M178" s="148" t="s">
        <v>1</v>
      </c>
      <c r="N178" s="149" t="s">
        <v>41</v>
      </c>
      <c r="P178" s="150">
        <f>O178*H178</f>
        <v>0</v>
      </c>
      <c r="Q178" s="150">
        <v>8.6355000000000004E-4</v>
      </c>
      <c r="R178" s="150">
        <f>Q178*H178</f>
        <v>1.12347855E-2</v>
      </c>
      <c r="S178" s="150">
        <v>0</v>
      </c>
      <c r="T178" s="151">
        <f>S178*H178</f>
        <v>0</v>
      </c>
      <c r="AR178" s="152" t="s">
        <v>372</v>
      </c>
      <c r="AT178" s="152" t="s">
        <v>319</v>
      </c>
      <c r="AU178" s="152" t="s">
        <v>87</v>
      </c>
      <c r="AY178" s="13" t="s">
        <v>317</v>
      </c>
      <c r="BE178" s="153">
        <f>IF(N178="základná",J178,0)</f>
        <v>0</v>
      </c>
      <c r="BF178" s="153">
        <f>IF(N178="znížená",J178,0)</f>
        <v>0</v>
      </c>
      <c r="BG178" s="153">
        <f>IF(N178="zákl. prenesená",J178,0)</f>
        <v>0</v>
      </c>
      <c r="BH178" s="153">
        <f>IF(N178="zníž. prenesená",J178,0)</f>
        <v>0</v>
      </c>
      <c r="BI178" s="153">
        <f>IF(N178="nulová",J178,0)</f>
        <v>0</v>
      </c>
      <c r="BJ178" s="13" t="s">
        <v>87</v>
      </c>
      <c r="BK178" s="153">
        <f>ROUND(I178*H178,2)</f>
        <v>0</v>
      </c>
      <c r="BL178" s="13" t="s">
        <v>372</v>
      </c>
      <c r="BM178" s="152" t="s">
        <v>5812</v>
      </c>
    </row>
    <row r="179" spans="2:65" s="1" customFormat="1" ht="16.5" customHeight="1">
      <c r="B179" s="139"/>
      <c r="C179" s="140" t="s">
        <v>529</v>
      </c>
      <c r="D179" s="140" t="s">
        <v>319</v>
      </c>
      <c r="E179" s="141" t="s">
        <v>2414</v>
      </c>
      <c r="F179" s="142" t="s">
        <v>2415</v>
      </c>
      <c r="G179" s="143" t="s">
        <v>452</v>
      </c>
      <c r="H179" s="144">
        <v>2.468</v>
      </c>
      <c r="I179" s="145"/>
      <c r="J179" s="146">
        <f>ROUND(I179*H179,2)</f>
        <v>0</v>
      </c>
      <c r="K179" s="147"/>
      <c r="L179" s="28"/>
      <c r="M179" s="148" t="s">
        <v>1</v>
      </c>
      <c r="N179" s="149" t="s">
        <v>41</v>
      </c>
      <c r="P179" s="150">
        <f>O179*H179</f>
        <v>0</v>
      </c>
      <c r="Q179" s="150">
        <v>1.3770500000000001E-3</v>
      </c>
      <c r="R179" s="150">
        <f>Q179*H179</f>
        <v>3.3985594000000004E-3</v>
      </c>
      <c r="S179" s="150">
        <v>0</v>
      </c>
      <c r="T179" s="151">
        <f>S179*H179</f>
        <v>0</v>
      </c>
      <c r="AR179" s="152" t="s">
        <v>372</v>
      </c>
      <c r="AT179" s="152" t="s">
        <v>319</v>
      </c>
      <c r="AU179" s="152" t="s">
        <v>87</v>
      </c>
      <c r="AY179" s="13" t="s">
        <v>317</v>
      </c>
      <c r="BE179" s="153">
        <f>IF(N179="základná",J179,0)</f>
        <v>0</v>
      </c>
      <c r="BF179" s="153">
        <f>IF(N179="znížená",J179,0)</f>
        <v>0</v>
      </c>
      <c r="BG179" s="153">
        <f>IF(N179="zákl. prenesená",J179,0)</f>
        <v>0</v>
      </c>
      <c r="BH179" s="153">
        <f>IF(N179="zníž. prenesená",J179,0)</f>
        <v>0</v>
      </c>
      <c r="BI179" s="153">
        <f>IF(N179="nulová",J179,0)</f>
        <v>0</v>
      </c>
      <c r="BJ179" s="13" t="s">
        <v>87</v>
      </c>
      <c r="BK179" s="153">
        <f>ROUND(I179*H179,2)</f>
        <v>0</v>
      </c>
      <c r="BL179" s="13" t="s">
        <v>372</v>
      </c>
      <c r="BM179" s="152" t="s">
        <v>5813</v>
      </c>
    </row>
    <row r="180" spans="2:65" s="1" customFormat="1" ht="16.5" customHeight="1">
      <c r="B180" s="139"/>
      <c r="C180" s="140" t="s">
        <v>780</v>
      </c>
      <c r="D180" s="140" t="s">
        <v>319</v>
      </c>
      <c r="E180" s="141" t="s">
        <v>2417</v>
      </c>
      <c r="F180" s="142" t="s">
        <v>2418</v>
      </c>
      <c r="G180" s="143" t="s">
        <v>452</v>
      </c>
      <c r="H180" s="144">
        <v>14.459</v>
      </c>
      <c r="I180" s="145"/>
      <c r="J180" s="146">
        <f>ROUND(I180*H180,2)</f>
        <v>0</v>
      </c>
      <c r="K180" s="147"/>
      <c r="L180" s="28"/>
      <c r="M180" s="148" t="s">
        <v>1</v>
      </c>
      <c r="N180" s="149" t="s">
        <v>41</v>
      </c>
      <c r="P180" s="150">
        <f>O180*H180</f>
        <v>0</v>
      </c>
      <c r="Q180" s="150">
        <v>2.9063800000000001E-3</v>
      </c>
      <c r="R180" s="150">
        <f>Q180*H180</f>
        <v>4.2023348420000002E-2</v>
      </c>
      <c r="S180" s="150">
        <v>0</v>
      </c>
      <c r="T180" s="151">
        <f>S180*H180</f>
        <v>0</v>
      </c>
      <c r="AR180" s="152" t="s">
        <v>372</v>
      </c>
      <c r="AT180" s="152" t="s">
        <v>319</v>
      </c>
      <c r="AU180" s="152" t="s">
        <v>87</v>
      </c>
      <c r="AY180" s="13" t="s">
        <v>317</v>
      </c>
      <c r="BE180" s="153">
        <f>IF(N180="základná",J180,0)</f>
        <v>0</v>
      </c>
      <c r="BF180" s="153">
        <f>IF(N180="znížená",J180,0)</f>
        <v>0</v>
      </c>
      <c r="BG180" s="153">
        <f>IF(N180="zákl. prenesená",J180,0)</f>
        <v>0</v>
      </c>
      <c r="BH180" s="153">
        <f>IF(N180="zníž. prenesená",J180,0)</f>
        <v>0</v>
      </c>
      <c r="BI180" s="153">
        <f>IF(N180="nulová",J180,0)</f>
        <v>0</v>
      </c>
      <c r="BJ180" s="13" t="s">
        <v>87</v>
      </c>
      <c r="BK180" s="153">
        <f>ROUND(I180*H180,2)</f>
        <v>0</v>
      </c>
      <c r="BL180" s="13" t="s">
        <v>372</v>
      </c>
      <c r="BM180" s="152" t="s">
        <v>5814</v>
      </c>
    </row>
    <row r="181" spans="2:65" s="1" customFormat="1" ht="24.15" customHeight="1">
      <c r="B181" s="139"/>
      <c r="C181" s="140" t="s">
        <v>784</v>
      </c>
      <c r="D181" s="140" t="s">
        <v>319</v>
      </c>
      <c r="E181" s="141" t="s">
        <v>2420</v>
      </c>
      <c r="F181" s="142" t="s">
        <v>2421</v>
      </c>
      <c r="G181" s="143" t="s">
        <v>452</v>
      </c>
      <c r="H181" s="144">
        <v>30.533999999999999</v>
      </c>
      <c r="I181" s="145"/>
      <c r="J181" s="146">
        <f>ROUND(I181*H181,2)</f>
        <v>0</v>
      </c>
      <c r="K181" s="147"/>
      <c r="L181" s="28"/>
      <c r="M181" s="148" t="s">
        <v>1</v>
      </c>
      <c r="N181" s="149" t="s">
        <v>41</v>
      </c>
      <c r="P181" s="150">
        <f>O181*H181</f>
        <v>0</v>
      </c>
      <c r="Q181" s="150">
        <v>0</v>
      </c>
      <c r="R181" s="150">
        <f>Q181*H181</f>
        <v>0</v>
      </c>
      <c r="S181" s="150">
        <v>0</v>
      </c>
      <c r="T181" s="151">
        <f>S181*H181</f>
        <v>0</v>
      </c>
      <c r="AR181" s="152" t="s">
        <v>372</v>
      </c>
      <c r="AT181" s="152" t="s">
        <v>319</v>
      </c>
      <c r="AU181" s="152" t="s">
        <v>87</v>
      </c>
      <c r="AY181" s="13" t="s">
        <v>317</v>
      </c>
      <c r="BE181" s="153">
        <f>IF(N181="základná",J181,0)</f>
        <v>0</v>
      </c>
      <c r="BF181" s="153">
        <f>IF(N181="znížená",J181,0)</f>
        <v>0</v>
      </c>
      <c r="BG181" s="153">
        <f>IF(N181="zákl. prenesená",J181,0)</f>
        <v>0</v>
      </c>
      <c r="BH181" s="153">
        <f>IF(N181="zníž. prenesená",J181,0)</f>
        <v>0</v>
      </c>
      <c r="BI181" s="153">
        <f>IF(N181="nulová",J181,0)</f>
        <v>0</v>
      </c>
      <c r="BJ181" s="13" t="s">
        <v>87</v>
      </c>
      <c r="BK181" s="153">
        <f>ROUND(I181*H181,2)</f>
        <v>0</v>
      </c>
      <c r="BL181" s="13" t="s">
        <v>372</v>
      </c>
      <c r="BM181" s="152" t="s">
        <v>5815</v>
      </c>
    </row>
    <row r="182" spans="2:65" s="1" customFormat="1" ht="24.15" customHeight="1">
      <c r="B182" s="139"/>
      <c r="C182" s="140" t="s">
        <v>788</v>
      </c>
      <c r="D182" s="140" t="s">
        <v>319</v>
      </c>
      <c r="E182" s="141" t="s">
        <v>2423</v>
      </c>
      <c r="F182" s="142" t="s">
        <v>2424</v>
      </c>
      <c r="G182" s="143" t="s">
        <v>652</v>
      </c>
      <c r="H182" s="176"/>
      <c r="I182" s="145"/>
      <c r="J182" s="146">
        <f>ROUND(I182*H182,2)</f>
        <v>0</v>
      </c>
      <c r="K182" s="147"/>
      <c r="L182" s="28"/>
      <c r="M182" s="148" t="s">
        <v>1</v>
      </c>
      <c r="N182" s="149" t="s">
        <v>41</v>
      </c>
      <c r="P182" s="150">
        <f>O182*H182</f>
        <v>0</v>
      </c>
      <c r="Q182" s="150">
        <v>0</v>
      </c>
      <c r="R182" s="150">
        <f>Q182*H182</f>
        <v>0</v>
      </c>
      <c r="S182" s="150">
        <v>0</v>
      </c>
      <c r="T182" s="151">
        <f>S182*H182</f>
        <v>0</v>
      </c>
      <c r="AR182" s="152" t="s">
        <v>372</v>
      </c>
      <c r="AT182" s="152" t="s">
        <v>319</v>
      </c>
      <c r="AU182" s="152" t="s">
        <v>87</v>
      </c>
      <c r="AY182" s="13" t="s">
        <v>317</v>
      </c>
      <c r="BE182" s="153">
        <f>IF(N182="základná",J182,0)</f>
        <v>0</v>
      </c>
      <c r="BF182" s="153">
        <f>IF(N182="znížená",J182,0)</f>
        <v>0</v>
      </c>
      <c r="BG182" s="153">
        <f>IF(N182="zákl. prenesená",J182,0)</f>
        <v>0</v>
      </c>
      <c r="BH182" s="153">
        <f>IF(N182="zníž. prenesená",J182,0)</f>
        <v>0</v>
      </c>
      <c r="BI182" s="153">
        <f>IF(N182="nulová",J182,0)</f>
        <v>0</v>
      </c>
      <c r="BJ182" s="13" t="s">
        <v>87</v>
      </c>
      <c r="BK182" s="153">
        <f>ROUND(I182*H182,2)</f>
        <v>0</v>
      </c>
      <c r="BL182" s="13" t="s">
        <v>372</v>
      </c>
      <c r="BM182" s="152" t="s">
        <v>5816</v>
      </c>
    </row>
    <row r="183" spans="2:65" s="11" customFormat="1" ht="22.8" customHeight="1">
      <c r="B183" s="127"/>
      <c r="D183" s="128" t="s">
        <v>74</v>
      </c>
      <c r="E183" s="137" t="s">
        <v>2426</v>
      </c>
      <c r="F183" s="137" t="s">
        <v>2427</v>
      </c>
      <c r="I183" s="130"/>
      <c r="J183" s="138">
        <f>BK183</f>
        <v>0</v>
      </c>
      <c r="L183" s="127"/>
      <c r="M183" s="132"/>
      <c r="P183" s="133">
        <f>SUM(P184:P218)</f>
        <v>0</v>
      </c>
      <c r="R183" s="133">
        <f>SUM(R184:R218)</f>
        <v>0.12392821112000001</v>
      </c>
      <c r="T183" s="134">
        <f>SUM(T184:T218)</f>
        <v>0</v>
      </c>
      <c r="AR183" s="128" t="s">
        <v>87</v>
      </c>
      <c r="AT183" s="135" t="s">
        <v>74</v>
      </c>
      <c r="AU183" s="135" t="s">
        <v>82</v>
      </c>
      <c r="AY183" s="128" t="s">
        <v>317</v>
      </c>
      <c r="BK183" s="136">
        <f>SUM(BK184:BK218)</f>
        <v>0</v>
      </c>
    </row>
    <row r="184" spans="2:65" s="1" customFormat="1" ht="24.15" customHeight="1">
      <c r="B184" s="139"/>
      <c r="C184" s="140" t="s">
        <v>792</v>
      </c>
      <c r="D184" s="140" t="s">
        <v>319</v>
      </c>
      <c r="E184" s="141" t="s">
        <v>5266</v>
      </c>
      <c r="F184" s="142" t="s">
        <v>5267</v>
      </c>
      <c r="G184" s="143" t="s">
        <v>452</v>
      </c>
      <c r="H184" s="144">
        <v>1.7849999999999999</v>
      </c>
      <c r="I184" s="145"/>
      <c r="J184" s="146">
        <f t="shared" ref="J184:J210" si="20">ROUND(I184*H184,2)</f>
        <v>0</v>
      </c>
      <c r="K184" s="147"/>
      <c r="L184" s="28"/>
      <c r="M184" s="148" t="s">
        <v>1</v>
      </c>
      <c r="N184" s="149" t="s">
        <v>41</v>
      </c>
      <c r="P184" s="150">
        <f t="shared" ref="P184:P210" si="21">O184*H184</f>
        <v>0</v>
      </c>
      <c r="Q184" s="150">
        <v>9.8999999999999999E-4</v>
      </c>
      <c r="R184" s="150">
        <f t="shared" ref="R184:R210" si="22">Q184*H184</f>
        <v>1.7671499999999999E-3</v>
      </c>
      <c r="S184" s="150">
        <v>0</v>
      </c>
      <c r="T184" s="151">
        <f t="shared" ref="T184:T210" si="23">S184*H184</f>
        <v>0</v>
      </c>
      <c r="AR184" s="152" t="s">
        <v>372</v>
      </c>
      <c r="AT184" s="152" t="s">
        <v>319</v>
      </c>
      <c r="AU184" s="152" t="s">
        <v>87</v>
      </c>
      <c r="AY184" s="13" t="s">
        <v>317</v>
      </c>
      <c r="BE184" s="153">
        <f t="shared" ref="BE184:BE210" si="24">IF(N184="základná",J184,0)</f>
        <v>0</v>
      </c>
      <c r="BF184" s="153">
        <f t="shared" ref="BF184:BF210" si="25">IF(N184="znížená",J184,0)</f>
        <v>0</v>
      </c>
      <c r="BG184" s="153">
        <f t="shared" ref="BG184:BG210" si="26">IF(N184="zákl. prenesená",J184,0)</f>
        <v>0</v>
      </c>
      <c r="BH184" s="153">
        <f t="shared" ref="BH184:BH210" si="27">IF(N184="zníž. prenesená",J184,0)</f>
        <v>0</v>
      </c>
      <c r="BI184" s="153">
        <f t="shared" ref="BI184:BI210" si="28">IF(N184="nulová",J184,0)</f>
        <v>0</v>
      </c>
      <c r="BJ184" s="13" t="s">
        <v>87</v>
      </c>
      <c r="BK184" s="153">
        <f t="shared" ref="BK184:BK210" si="29">ROUND(I184*H184,2)</f>
        <v>0</v>
      </c>
      <c r="BL184" s="13" t="s">
        <v>372</v>
      </c>
      <c r="BM184" s="152" t="s">
        <v>5817</v>
      </c>
    </row>
    <row r="185" spans="2:65" s="1" customFormat="1" ht="24.15" customHeight="1">
      <c r="B185" s="139"/>
      <c r="C185" s="140" t="s">
        <v>796</v>
      </c>
      <c r="D185" s="140" t="s">
        <v>319</v>
      </c>
      <c r="E185" s="141" t="s">
        <v>2431</v>
      </c>
      <c r="F185" s="142" t="s">
        <v>2432</v>
      </c>
      <c r="G185" s="143" t="s">
        <v>452</v>
      </c>
      <c r="H185" s="144">
        <v>7.14</v>
      </c>
      <c r="I185" s="145"/>
      <c r="J185" s="146">
        <f t="shared" si="20"/>
        <v>0</v>
      </c>
      <c r="K185" s="147"/>
      <c r="L185" s="28"/>
      <c r="M185" s="148" t="s">
        <v>1</v>
      </c>
      <c r="N185" s="149" t="s">
        <v>41</v>
      </c>
      <c r="P185" s="150">
        <f t="shared" si="21"/>
        <v>0</v>
      </c>
      <c r="Q185" s="150">
        <v>3.6010000000000003E-4</v>
      </c>
      <c r="R185" s="150">
        <f t="shared" si="22"/>
        <v>2.5711140000000002E-3</v>
      </c>
      <c r="S185" s="150">
        <v>0</v>
      </c>
      <c r="T185" s="151">
        <f t="shared" si="23"/>
        <v>0</v>
      </c>
      <c r="AR185" s="152" t="s">
        <v>372</v>
      </c>
      <c r="AT185" s="152" t="s">
        <v>319</v>
      </c>
      <c r="AU185" s="152" t="s">
        <v>87</v>
      </c>
      <c r="AY185" s="13" t="s">
        <v>317</v>
      </c>
      <c r="BE185" s="153">
        <f t="shared" si="24"/>
        <v>0</v>
      </c>
      <c r="BF185" s="153">
        <f t="shared" si="25"/>
        <v>0</v>
      </c>
      <c r="BG185" s="153">
        <f t="shared" si="26"/>
        <v>0</v>
      </c>
      <c r="BH185" s="153">
        <f t="shared" si="27"/>
        <v>0</v>
      </c>
      <c r="BI185" s="153">
        <f t="shared" si="28"/>
        <v>0</v>
      </c>
      <c r="BJ185" s="13" t="s">
        <v>87</v>
      </c>
      <c r="BK185" s="153">
        <f t="shared" si="29"/>
        <v>0</v>
      </c>
      <c r="BL185" s="13" t="s">
        <v>372</v>
      </c>
      <c r="BM185" s="152" t="s">
        <v>5818</v>
      </c>
    </row>
    <row r="186" spans="2:65" s="1" customFormat="1" ht="24.15" customHeight="1">
      <c r="B186" s="139"/>
      <c r="C186" s="140" t="s">
        <v>800</v>
      </c>
      <c r="D186" s="140" t="s">
        <v>319</v>
      </c>
      <c r="E186" s="141" t="s">
        <v>2437</v>
      </c>
      <c r="F186" s="142" t="s">
        <v>2435</v>
      </c>
      <c r="G186" s="143" t="s">
        <v>452</v>
      </c>
      <c r="H186" s="144">
        <v>45.78</v>
      </c>
      <c r="I186" s="145"/>
      <c r="J186" s="146">
        <f t="shared" si="20"/>
        <v>0</v>
      </c>
      <c r="K186" s="147"/>
      <c r="L186" s="28"/>
      <c r="M186" s="148" t="s">
        <v>1</v>
      </c>
      <c r="N186" s="149" t="s">
        <v>41</v>
      </c>
      <c r="P186" s="150">
        <f t="shared" si="21"/>
        <v>0</v>
      </c>
      <c r="Q186" s="150">
        <v>4.0000000000000002E-4</v>
      </c>
      <c r="R186" s="150">
        <f t="shared" si="22"/>
        <v>1.8312000000000002E-2</v>
      </c>
      <c r="S186" s="150">
        <v>0</v>
      </c>
      <c r="T186" s="151">
        <f t="shared" si="23"/>
        <v>0</v>
      </c>
      <c r="AR186" s="152" t="s">
        <v>372</v>
      </c>
      <c r="AT186" s="152" t="s">
        <v>319</v>
      </c>
      <c r="AU186" s="152" t="s">
        <v>87</v>
      </c>
      <c r="AY186" s="13" t="s">
        <v>317</v>
      </c>
      <c r="BE186" s="153">
        <f t="shared" si="24"/>
        <v>0</v>
      </c>
      <c r="BF186" s="153">
        <f t="shared" si="25"/>
        <v>0</v>
      </c>
      <c r="BG186" s="153">
        <f t="shared" si="26"/>
        <v>0</v>
      </c>
      <c r="BH186" s="153">
        <f t="shared" si="27"/>
        <v>0</v>
      </c>
      <c r="BI186" s="153">
        <f t="shared" si="28"/>
        <v>0</v>
      </c>
      <c r="BJ186" s="13" t="s">
        <v>87</v>
      </c>
      <c r="BK186" s="153">
        <f t="shared" si="29"/>
        <v>0</v>
      </c>
      <c r="BL186" s="13" t="s">
        <v>372</v>
      </c>
      <c r="BM186" s="152" t="s">
        <v>5819</v>
      </c>
    </row>
    <row r="187" spans="2:65" s="1" customFormat="1" ht="24.15" customHeight="1">
      <c r="B187" s="139"/>
      <c r="C187" s="140" t="s">
        <v>804</v>
      </c>
      <c r="D187" s="140" t="s">
        <v>319</v>
      </c>
      <c r="E187" s="141" t="s">
        <v>2440</v>
      </c>
      <c r="F187" s="142" t="s">
        <v>2438</v>
      </c>
      <c r="G187" s="143" t="s">
        <v>452</v>
      </c>
      <c r="H187" s="144">
        <v>28.574999999999999</v>
      </c>
      <c r="I187" s="145"/>
      <c r="J187" s="146">
        <f t="shared" si="20"/>
        <v>0</v>
      </c>
      <c r="K187" s="147"/>
      <c r="L187" s="28"/>
      <c r="M187" s="148" t="s">
        <v>1</v>
      </c>
      <c r="N187" s="149" t="s">
        <v>41</v>
      </c>
      <c r="P187" s="150">
        <f t="shared" si="21"/>
        <v>0</v>
      </c>
      <c r="Q187" s="150">
        <v>4.2999999999999999E-4</v>
      </c>
      <c r="R187" s="150">
        <f t="shared" si="22"/>
        <v>1.228725E-2</v>
      </c>
      <c r="S187" s="150">
        <v>0</v>
      </c>
      <c r="T187" s="151">
        <f t="shared" si="23"/>
        <v>0</v>
      </c>
      <c r="AR187" s="152" t="s">
        <v>372</v>
      </c>
      <c r="AT187" s="152" t="s">
        <v>319</v>
      </c>
      <c r="AU187" s="152" t="s">
        <v>87</v>
      </c>
      <c r="AY187" s="13" t="s">
        <v>317</v>
      </c>
      <c r="BE187" s="153">
        <f t="shared" si="24"/>
        <v>0</v>
      </c>
      <c r="BF187" s="153">
        <f t="shared" si="25"/>
        <v>0</v>
      </c>
      <c r="BG187" s="153">
        <f t="shared" si="26"/>
        <v>0</v>
      </c>
      <c r="BH187" s="153">
        <f t="shared" si="27"/>
        <v>0</v>
      </c>
      <c r="BI187" s="153">
        <f t="shared" si="28"/>
        <v>0</v>
      </c>
      <c r="BJ187" s="13" t="s">
        <v>87</v>
      </c>
      <c r="BK187" s="153">
        <f t="shared" si="29"/>
        <v>0</v>
      </c>
      <c r="BL187" s="13" t="s">
        <v>372</v>
      </c>
      <c r="BM187" s="152" t="s">
        <v>5820</v>
      </c>
    </row>
    <row r="188" spans="2:65" s="1" customFormat="1" ht="24.15" customHeight="1">
      <c r="B188" s="139"/>
      <c r="C188" s="140" t="s">
        <v>808</v>
      </c>
      <c r="D188" s="140" t="s">
        <v>319</v>
      </c>
      <c r="E188" s="141" t="s">
        <v>5821</v>
      </c>
      <c r="F188" s="142" t="s">
        <v>2441</v>
      </c>
      <c r="G188" s="143" t="s">
        <v>452</v>
      </c>
      <c r="H188" s="144">
        <v>32.161999999999999</v>
      </c>
      <c r="I188" s="145"/>
      <c r="J188" s="146">
        <f t="shared" si="20"/>
        <v>0</v>
      </c>
      <c r="K188" s="147"/>
      <c r="L188" s="28"/>
      <c r="M188" s="148" t="s">
        <v>1</v>
      </c>
      <c r="N188" s="149" t="s">
        <v>41</v>
      </c>
      <c r="P188" s="150">
        <f t="shared" si="21"/>
        <v>0</v>
      </c>
      <c r="Q188" s="150">
        <v>5.5999999999999995E-4</v>
      </c>
      <c r="R188" s="150">
        <f t="shared" si="22"/>
        <v>1.8010719999999997E-2</v>
      </c>
      <c r="S188" s="150">
        <v>0</v>
      </c>
      <c r="T188" s="151">
        <f t="shared" si="23"/>
        <v>0</v>
      </c>
      <c r="AR188" s="152" t="s">
        <v>372</v>
      </c>
      <c r="AT188" s="152" t="s">
        <v>319</v>
      </c>
      <c r="AU188" s="152" t="s">
        <v>87</v>
      </c>
      <c r="AY188" s="13" t="s">
        <v>317</v>
      </c>
      <c r="BE188" s="153">
        <f t="shared" si="24"/>
        <v>0</v>
      </c>
      <c r="BF188" s="153">
        <f t="shared" si="25"/>
        <v>0</v>
      </c>
      <c r="BG188" s="153">
        <f t="shared" si="26"/>
        <v>0</v>
      </c>
      <c r="BH188" s="153">
        <f t="shared" si="27"/>
        <v>0</v>
      </c>
      <c r="BI188" s="153">
        <f t="shared" si="28"/>
        <v>0</v>
      </c>
      <c r="BJ188" s="13" t="s">
        <v>87</v>
      </c>
      <c r="BK188" s="153">
        <f t="shared" si="29"/>
        <v>0</v>
      </c>
      <c r="BL188" s="13" t="s">
        <v>372</v>
      </c>
      <c r="BM188" s="152" t="s">
        <v>5822</v>
      </c>
    </row>
    <row r="189" spans="2:65" s="1" customFormat="1" ht="24.15" customHeight="1">
      <c r="B189" s="139"/>
      <c r="C189" s="140" t="s">
        <v>812</v>
      </c>
      <c r="D189" s="140" t="s">
        <v>319</v>
      </c>
      <c r="E189" s="141" t="s">
        <v>2443</v>
      </c>
      <c r="F189" s="142" t="s">
        <v>2444</v>
      </c>
      <c r="G189" s="143" t="s">
        <v>433</v>
      </c>
      <c r="H189" s="144">
        <v>2</v>
      </c>
      <c r="I189" s="145"/>
      <c r="J189" s="146">
        <f t="shared" si="20"/>
        <v>0</v>
      </c>
      <c r="K189" s="147"/>
      <c r="L189" s="28"/>
      <c r="M189" s="148" t="s">
        <v>1</v>
      </c>
      <c r="N189" s="149" t="s">
        <v>41</v>
      </c>
      <c r="P189" s="150">
        <f t="shared" si="21"/>
        <v>0</v>
      </c>
      <c r="Q189" s="150">
        <v>2.2670000000000001E-5</v>
      </c>
      <c r="R189" s="150">
        <f t="shared" si="22"/>
        <v>4.5340000000000003E-5</v>
      </c>
      <c r="S189" s="150">
        <v>0</v>
      </c>
      <c r="T189" s="151">
        <f t="shared" si="23"/>
        <v>0</v>
      </c>
      <c r="AR189" s="152" t="s">
        <v>372</v>
      </c>
      <c r="AT189" s="152" t="s">
        <v>319</v>
      </c>
      <c r="AU189" s="152" t="s">
        <v>87</v>
      </c>
      <c r="AY189" s="13" t="s">
        <v>317</v>
      </c>
      <c r="BE189" s="153">
        <f t="shared" si="24"/>
        <v>0</v>
      </c>
      <c r="BF189" s="153">
        <f t="shared" si="25"/>
        <v>0</v>
      </c>
      <c r="BG189" s="153">
        <f t="shared" si="26"/>
        <v>0</v>
      </c>
      <c r="BH189" s="153">
        <f t="shared" si="27"/>
        <v>0</v>
      </c>
      <c r="BI189" s="153">
        <f t="shared" si="28"/>
        <v>0</v>
      </c>
      <c r="BJ189" s="13" t="s">
        <v>87</v>
      </c>
      <c r="BK189" s="153">
        <f t="shared" si="29"/>
        <v>0</v>
      </c>
      <c r="BL189" s="13" t="s">
        <v>372</v>
      </c>
      <c r="BM189" s="152" t="s">
        <v>5823</v>
      </c>
    </row>
    <row r="190" spans="2:65" s="1" customFormat="1" ht="24.15" customHeight="1">
      <c r="B190" s="139"/>
      <c r="C190" s="154" t="s">
        <v>816</v>
      </c>
      <c r="D190" s="154" t="s">
        <v>353</v>
      </c>
      <c r="E190" s="155" t="s">
        <v>5824</v>
      </c>
      <c r="F190" s="156" t="s">
        <v>3662</v>
      </c>
      <c r="G190" s="157" t="s">
        <v>433</v>
      </c>
      <c r="H190" s="158">
        <v>2</v>
      </c>
      <c r="I190" s="159"/>
      <c r="J190" s="160">
        <f t="shared" si="20"/>
        <v>0</v>
      </c>
      <c r="K190" s="161"/>
      <c r="L190" s="162"/>
      <c r="M190" s="163" t="s">
        <v>1</v>
      </c>
      <c r="N190" s="164" t="s">
        <v>41</v>
      </c>
      <c r="P190" s="150">
        <f t="shared" si="21"/>
        <v>0</v>
      </c>
      <c r="Q190" s="150">
        <v>3.0000000000000001E-5</v>
      </c>
      <c r="R190" s="150">
        <f t="shared" si="22"/>
        <v>6.0000000000000002E-5</v>
      </c>
      <c r="S190" s="150">
        <v>0</v>
      </c>
      <c r="T190" s="151">
        <f t="shared" si="23"/>
        <v>0</v>
      </c>
      <c r="AR190" s="152" t="s">
        <v>529</v>
      </c>
      <c r="AT190" s="152" t="s">
        <v>353</v>
      </c>
      <c r="AU190" s="152" t="s">
        <v>87</v>
      </c>
      <c r="AY190" s="13" t="s">
        <v>317</v>
      </c>
      <c r="BE190" s="153">
        <f t="shared" si="24"/>
        <v>0</v>
      </c>
      <c r="BF190" s="153">
        <f t="shared" si="25"/>
        <v>0</v>
      </c>
      <c r="BG190" s="153">
        <f t="shared" si="26"/>
        <v>0</v>
      </c>
      <c r="BH190" s="153">
        <f t="shared" si="27"/>
        <v>0</v>
      </c>
      <c r="BI190" s="153">
        <f t="shared" si="28"/>
        <v>0</v>
      </c>
      <c r="BJ190" s="13" t="s">
        <v>87</v>
      </c>
      <c r="BK190" s="153">
        <f t="shared" si="29"/>
        <v>0</v>
      </c>
      <c r="BL190" s="13" t="s">
        <v>372</v>
      </c>
      <c r="BM190" s="152" t="s">
        <v>5825</v>
      </c>
    </row>
    <row r="191" spans="2:65" s="1" customFormat="1" ht="24.15" customHeight="1">
      <c r="B191" s="139"/>
      <c r="C191" s="140" t="s">
        <v>820</v>
      </c>
      <c r="D191" s="140" t="s">
        <v>319</v>
      </c>
      <c r="E191" s="141" t="s">
        <v>2449</v>
      </c>
      <c r="F191" s="142" t="s">
        <v>2450</v>
      </c>
      <c r="G191" s="143" t="s">
        <v>433</v>
      </c>
      <c r="H191" s="144">
        <v>2</v>
      </c>
      <c r="I191" s="145"/>
      <c r="J191" s="146">
        <f t="shared" si="20"/>
        <v>0</v>
      </c>
      <c r="K191" s="147"/>
      <c r="L191" s="28"/>
      <c r="M191" s="148" t="s">
        <v>1</v>
      </c>
      <c r="N191" s="149" t="s">
        <v>41</v>
      </c>
      <c r="P191" s="150">
        <f t="shared" si="21"/>
        <v>0</v>
      </c>
      <c r="Q191" s="150">
        <v>5.1539999999999998E-5</v>
      </c>
      <c r="R191" s="150">
        <f t="shared" si="22"/>
        <v>1.0308E-4</v>
      </c>
      <c r="S191" s="150">
        <v>0</v>
      </c>
      <c r="T191" s="151">
        <f t="shared" si="23"/>
        <v>0</v>
      </c>
      <c r="AR191" s="152" t="s">
        <v>372</v>
      </c>
      <c r="AT191" s="152" t="s">
        <v>319</v>
      </c>
      <c r="AU191" s="152" t="s">
        <v>87</v>
      </c>
      <c r="AY191" s="13" t="s">
        <v>317</v>
      </c>
      <c r="BE191" s="153">
        <f t="shared" si="24"/>
        <v>0</v>
      </c>
      <c r="BF191" s="153">
        <f t="shared" si="25"/>
        <v>0</v>
      </c>
      <c r="BG191" s="153">
        <f t="shared" si="26"/>
        <v>0</v>
      </c>
      <c r="BH191" s="153">
        <f t="shared" si="27"/>
        <v>0</v>
      </c>
      <c r="BI191" s="153">
        <f t="shared" si="28"/>
        <v>0</v>
      </c>
      <c r="BJ191" s="13" t="s">
        <v>87</v>
      </c>
      <c r="BK191" s="153">
        <f t="shared" si="29"/>
        <v>0</v>
      </c>
      <c r="BL191" s="13" t="s">
        <v>372</v>
      </c>
      <c r="BM191" s="152" t="s">
        <v>5826</v>
      </c>
    </row>
    <row r="192" spans="2:65" s="1" customFormat="1" ht="24.15" customHeight="1">
      <c r="B192" s="139"/>
      <c r="C192" s="154" t="s">
        <v>824</v>
      </c>
      <c r="D192" s="154" t="s">
        <v>353</v>
      </c>
      <c r="E192" s="155" t="s">
        <v>5827</v>
      </c>
      <c r="F192" s="156" t="s">
        <v>3666</v>
      </c>
      <c r="G192" s="157" t="s">
        <v>433</v>
      </c>
      <c r="H192" s="158">
        <v>2</v>
      </c>
      <c r="I192" s="159"/>
      <c r="J192" s="160">
        <f t="shared" si="20"/>
        <v>0</v>
      </c>
      <c r="K192" s="161"/>
      <c r="L192" s="162"/>
      <c r="M192" s="163" t="s">
        <v>1</v>
      </c>
      <c r="N192" s="164" t="s">
        <v>41</v>
      </c>
      <c r="P192" s="150">
        <f t="shared" si="21"/>
        <v>0</v>
      </c>
      <c r="Q192" s="150">
        <v>8.0000000000000007E-5</v>
      </c>
      <c r="R192" s="150">
        <f t="shared" si="22"/>
        <v>1.6000000000000001E-4</v>
      </c>
      <c r="S192" s="150">
        <v>0</v>
      </c>
      <c r="T192" s="151">
        <f t="shared" si="23"/>
        <v>0</v>
      </c>
      <c r="AR192" s="152" t="s">
        <v>529</v>
      </c>
      <c r="AT192" s="152" t="s">
        <v>353</v>
      </c>
      <c r="AU192" s="152" t="s">
        <v>87</v>
      </c>
      <c r="AY192" s="13" t="s">
        <v>317</v>
      </c>
      <c r="BE192" s="153">
        <f t="shared" si="24"/>
        <v>0</v>
      </c>
      <c r="BF192" s="153">
        <f t="shared" si="25"/>
        <v>0</v>
      </c>
      <c r="BG192" s="153">
        <f t="shared" si="26"/>
        <v>0</v>
      </c>
      <c r="BH192" s="153">
        <f t="shared" si="27"/>
        <v>0</v>
      </c>
      <c r="BI192" s="153">
        <f t="shared" si="28"/>
        <v>0</v>
      </c>
      <c r="BJ192" s="13" t="s">
        <v>87</v>
      </c>
      <c r="BK192" s="153">
        <f t="shared" si="29"/>
        <v>0</v>
      </c>
      <c r="BL192" s="13" t="s">
        <v>372</v>
      </c>
      <c r="BM192" s="152" t="s">
        <v>5828</v>
      </c>
    </row>
    <row r="193" spans="2:65" s="1" customFormat="1" ht="24.15" customHeight="1">
      <c r="B193" s="139"/>
      <c r="C193" s="140" t="s">
        <v>828</v>
      </c>
      <c r="D193" s="140" t="s">
        <v>319</v>
      </c>
      <c r="E193" s="141" t="s">
        <v>2455</v>
      </c>
      <c r="F193" s="142" t="s">
        <v>2456</v>
      </c>
      <c r="G193" s="143" t="s">
        <v>433</v>
      </c>
      <c r="H193" s="144">
        <v>2</v>
      </c>
      <c r="I193" s="145"/>
      <c r="J193" s="146">
        <f t="shared" si="20"/>
        <v>0</v>
      </c>
      <c r="K193" s="147"/>
      <c r="L193" s="28"/>
      <c r="M193" s="148" t="s">
        <v>1</v>
      </c>
      <c r="N193" s="149" t="s">
        <v>41</v>
      </c>
      <c r="P193" s="150">
        <f t="shared" si="21"/>
        <v>0</v>
      </c>
      <c r="Q193" s="150">
        <v>6.0000000000000002E-5</v>
      </c>
      <c r="R193" s="150">
        <f t="shared" si="22"/>
        <v>1.2E-4</v>
      </c>
      <c r="S193" s="150">
        <v>0</v>
      </c>
      <c r="T193" s="151">
        <f t="shared" si="23"/>
        <v>0</v>
      </c>
      <c r="AR193" s="152" t="s">
        <v>372</v>
      </c>
      <c r="AT193" s="152" t="s">
        <v>319</v>
      </c>
      <c r="AU193" s="152" t="s">
        <v>87</v>
      </c>
      <c r="AY193" s="13" t="s">
        <v>317</v>
      </c>
      <c r="BE193" s="153">
        <f t="shared" si="24"/>
        <v>0</v>
      </c>
      <c r="BF193" s="153">
        <f t="shared" si="25"/>
        <v>0</v>
      </c>
      <c r="BG193" s="153">
        <f t="shared" si="26"/>
        <v>0</v>
      </c>
      <c r="BH193" s="153">
        <f t="shared" si="27"/>
        <v>0</v>
      </c>
      <c r="BI193" s="153">
        <f t="shared" si="28"/>
        <v>0</v>
      </c>
      <c r="BJ193" s="13" t="s">
        <v>87</v>
      </c>
      <c r="BK193" s="153">
        <f t="shared" si="29"/>
        <v>0</v>
      </c>
      <c r="BL193" s="13" t="s">
        <v>372</v>
      </c>
      <c r="BM193" s="152" t="s">
        <v>5829</v>
      </c>
    </row>
    <row r="194" spans="2:65" s="1" customFormat="1" ht="24.15" customHeight="1">
      <c r="B194" s="139"/>
      <c r="C194" s="154" t="s">
        <v>832</v>
      </c>
      <c r="D194" s="154" t="s">
        <v>353</v>
      </c>
      <c r="E194" s="155" t="s">
        <v>2458</v>
      </c>
      <c r="F194" s="156" t="s">
        <v>2459</v>
      </c>
      <c r="G194" s="157" t="s">
        <v>433</v>
      </c>
      <c r="H194" s="158">
        <v>2</v>
      </c>
      <c r="I194" s="159"/>
      <c r="J194" s="160">
        <f t="shared" si="20"/>
        <v>0</v>
      </c>
      <c r="K194" s="161"/>
      <c r="L194" s="162"/>
      <c r="M194" s="163" t="s">
        <v>1</v>
      </c>
      <c r="N194" s="164" t="s">
        <v>41</v>
      </c>
      <c r="P194" s="150">
        <f t="shared" si="21"/>
        <v>0</v>
      </c>
      <c r="Q194" s="150">
        <v>7.5000000000000002E-4</v>
      </c>
      <c r="R194" s="150">
        <f t="shared" si="22"/>
        <v>1.5E-3</v>
      </c>
      <c r="S194" s="150">
        <v>0</v>
      </c>
      <c r="T194" s="151">
        <f t="shared" si="23"/>
        <v>0</v>
      </c>
      <c r="AR194" s="152" t="s">
        <v>529</v>
      </c>
      <c r="AT194" s="152" t="s">
        <v>353</v>
      </c>
      <c r="AU194" s="152" t="s">
        <v>87</v>
      </c>
      <c r="AY194" s="13" t="s">
        <v>317</v>
      </c>
      <c r="BE194" s="153">
        <f t="shared" si="24"/>
        <v>0</v>
      </c>
      <c r="BF194" s="153">
        <f t="shared" si="25"/>
        <v>0</v>
      </c>
      <c r="BG194" s="153">
        <f t="shared" si="26"/>
        <v>0</v>
      </c>
      <c r="BH194" s="153">
        <f t="shared" si="27"/>
        <v>0</v>
      </c>
      <c r="BI194" s="153">
        <f t="shared" si="28"/>
        <v>0</v>
      </c>
      <c r="BJ194" s="13" t="s">
        <v>87</v>
      </c>
      <c r="BK194" s="153">
        <f t="shared" si="29"/>
        <v>0</v>
      </c>
      <c r="BL194" s="13" t="s">
        <v>372</v>
      </c>
      <c r="BM194" s="152" t="s">
        <v>5830</v>
      </c>
    </row>
    <row r="195" spans="2:65" s="1" customFormat="1" ht="21.75" customHeight="1">
      <c r="B195" s="139"/>
      <c r="C195" s="140" t="s">
        <v>836</v>
      </c>
      <c r="D195" s="140" t="s">
        <v>319</v>
      </c>
      <c r="E195" s="141" t="s">
        <v>2461</v>
      </c>
      <c r="F195" s="142" t="s">
        <v>2462</v>
      </c>
      <c r="G195" s="143" t="s">
        <v>433</v>
      </c>
      <c r="H195" s="144">
        <v>4</v>
      </c>
      <c r="I195" s="145"/>
      <c r="J195" s="146">
        <f t="shared" si="20"/>
        <v>0</v>
      </c>
      <c r="K195" s="147"/>
      <c r="L195" s="28"/>
      <c r="M195" s="148" t="s">
        <v>1</v>
      </c>
      <c r="N195" s="149" t="s">
        <v>41</v>
      </c>
      <c r="P195" s="150">
        <f t="shared" si="21"/>
        <v>0</v>
      </c>
      <c r="Q195" s="150">
        <v>2.2670000000000001E-5</v>
      </c>
      <c r="R195" s="150">
        <f t="shared" si="22"/>
        <v>9.0680000000000006E-5</v>
      </c>
      <c r="S195" s="150">
        <v>0</v>
      </c>
      <c r="T195" s="151">
        <f t="shared" si="23"/>
        <v>0</v>
      </c>
      <c r="AR195" s="152" t="s">
        <v>372</v>
      </c>
      <c r="AT195" s="152" t="s">
        <v>319</v>
      </c>
      <c r="AU195" s="152" t="s">
        <v>87</v>
      </c>
      <c r="AY195" s="13" t="s">
        <v>317</v>
      </c>
      <c r="BE195" s="153">
        <f t="shared" si="24"/>
        <v>0</v>
      </c>
      <c r="BF195" s="153">
        <f t="shared" si="25"/>
        <v>0</v>
      </c>
      <c r="BG195" s="153">
        <f t="shared" si="26"/>
        <v>0</v>
      </c>
      <c r="BH195" s="153">
        <f t="shared" si="27"/>
        <v>0</v>
      </c>
      <c r="BI195" s="153">
        <f t="shared" si="28"/>
        <v>0</v>
      </c>
      <c r="BJ195" s="13" t="s">
        <v>87</v>
      </c>
      <c r="BK195" s="153">
        <f t="shared" si="29"/>
        <v>0</v>
      </c>
      <c r="BL195" s="13" t="s">
        <v>372</v>
      </c>
      <c r="BM195" s="152" t="s">
        <v>5831</v>
      </c>
    </row>
    <row r="196" spans="2:65" s="1" customFormat="1" ht="21.75" customHeight="1">
      <c r="B196" s="139"/>
      <c r="C196" s="154" t="s">
        <v>840</v>
      </c>
      <c r="D196" s="154" t="s">
        <v>353</v>
      </c>
      <c r="E196" s="155" t="s">
        <v>2464</v>
      </c>
      <c r="F196" s="156" t="s">
        <v>2465</v>
      </c>
      <c r="G196" s="157" t="s">
        <v>433</v>
      </c>
      <c r="H196" s="158">
        <v>4</v>
      </c>
      <c r="I196" s="159"/>
      <c r="J196" s="160">
        <f t="shared" si="20"/>
        <v>0</v>
      </c>
      <c r="K196" s="161"/>
      <c r="L196" s="162"/>
      <c r="M196" s="163" t="s">
        <v>1</v>
      </c>
      <c r="N196" s="164" t="s">
        <v>41</v>
      </c>
      <c r="P196" s="150">
        <f t="shared" si="21"/>
        <v>0</v>
      </c>
      <c r="Q196" s="150">
        <v>1.2999999999999999E-4</v>
      </c>
      <c r="R196" s="150">
        <f t="shared" si="22"/>
        <v>5.1999999999999995E-4</v>
      </c>
      <c r="S196" s="150">
        <v>0</v>
      </c>
      <c r="T196" s="151">
        <f t="shared" si="23"/>
        <v>0</v>
      </c>
      <c r="AR196" s="152" t="s">
        <v>529</v>
      </c>
      <c r="AT196" s="152" t="s">
        <v>353</v>
      </c>
      <c r="AU196" s="152" t="s">
        <v>87</v>
      </c>
      <c r="AY196" s="13" t="s">
        <v>317</v>
      </c>
      <c r="BE196" s="153">
        <f t="shared" si="24"/>
        <v>0</v>
      </c>
      <c r="BF196" s="153">
        <f t="shared" si="25"/>
        <v>0</v>
      </c>
      <c r="BG196" s="153">
        <f t="shared" si="26"/>
        <v>0</v>
      </c>
      <c r="BH196" s="153">
        <f t="shared" si="27"/>
        <v>0</v>
      </c>
      <c r="BI196" s="153">
        <f t="shared" si="28"/>
        <v>0</v>
      </c>
      <c r="BJ196" s="13" t="s">
        <v>87</v>
      </c>
      <c r="BK196" s="153">
        <f t="shared" si="29"/>
        <v>0</v>
      </c>
      <c r="BL196" s="13" t="s">
        <v>372</v>
      </c>
      <c r="BM196" s="152" t="s">
        <v>5832</v>
      </c>
    </row>
    <row r="197" spans="2:65" s="1" customFormat="1" ht="21.75" customHeight="1">
      <c r="B197" s="139"/>
      <c r="C197" s="140" t="s">
        <v>844</v>
      </c>
      <c r="D197" s="140" t="s">
        <v>319</v>
      </c>
      <c r="E197" s="141" t="s">
        <v>2467</v>
      </c>
      <c r="F197" s="142" t="s">
        <v>2468</v>
      </c>
      <c r="G197" s="143" t="s">
        <v>433</v>
      </c>
      <c r="H197" s="144">
        <v>2</v>
      </c>
      <c r="I197" s="145"/>
      <c r="J197" s="146">
        <f t="shared" si="20"/>
        <v>0</v>
      </c>
      <c r="K197" s="147"/>
      <c r="L197" s="28"/>
      <c r="M197" s="148" t="s">
        <v>1</v>
      </c>
      <c r="N197" s="149" t="s">
        <v>41</v>
      </c>
      <c r="P197" s="150">
        <f t="shared" si="21"/>
        <v>0</v>
      </c>
      <c r="Q197" s="150">
        <v>2.0000000000000002E-5</v>
      </c>
      <c r="R197" s="150">
        <f t="shared" si="22"/>
        <v>4.0000000000000003E-5</v>
      </c>
      <c r="S197" s="150">
        <v>0</v>
      </c>
      <c r="T197" s="151">
        <f t="shared" si="23"/>
        <v>0</v>
      </c>
      <c r="AR197" s="152" t="s">
        <v>372</v>
      </c>
      <c r="AT197" s="152" t="s">
        <v>319</v>
      </c>
      <c r="AU197" s="152" t="s">
        <v>87</v>
      </c>
      <c r="AY197" s="13" t="s">
        <v>317</v>
      </c>
      <c r="BE197" s="153">
        <f t="shared" si="24"/>
        <v>0</v>
      </c>
      <c r="BF197" s="153">
        <f t="shared" si="25"/>
        <v>0</v>
      </c>
      <c r="BG197" s="153">
        <f t="shared" si="26"/>
        <v>0</v>
      </c>
      <c r="BH197" s="153">
        <f t="shared" si="27"/>
        <v>0</v>
      </c>
      <c r="BI197" s="153">
        <f t="shared" si="28"/>
        <v>0</v>
      </c>
      <c r="BJ197" s="13" t="s">
        <v>87</v>
      </c>
      <c r="BK197" s="153">
        <f t="shared" si="29"/>
        <v>0</v>
      </c>
      <c r="BL197" s="13" t="s">
        <v>372</v>
      </c>
      <c r="BM197" s="152" t="s">
        <v>5833</v>
      </c>
    </row>
    <row r="198" spans="2:65" s="1" customFormat="1" ht="24.15" customHeight="1">
      <c r="B198" s="139"/>
      <c r="C198" s="154" t="s">
        <v>848</v>
      </c>
      <c r="D198" s="154" t="s">
        <v>353</v>
      </c>
      <c r="E198" s="155" t="s">
        <v>2470</v>
      </c>
      <c r="F198" s="156" t="s">
        <v>5834</v>
      </c>
      <c r="G198" s="157" t="s">
        <v>433</v>
      </c>
      <c r="H198" s="158">
        <v>2</v>
      </c>
      <c r="I198" s="159"/>
      <c r="J198" s="160">
        <f t="shared" si="20"/>
        <v>0</v>
      </c>
      <c r="K198" s="161"/>
      <c r="L198" s="162"/>
      <c r="M198" s="163" t="s">
        <v>1</v>
      </c>
      <c r="N198" s="164" t="s">
        <v>41</v>
      </c>
      <c r="P198" s="150">
        <f t="shared" si="21"/>
        <v>0</v>
      </c>
      <c r="Q198" s="150">
        <v>1.2999999999999999E-4</v>
      </c>
      <c r="R198" s="150">
        <f t="shared" si="22"/>
        <v>2.5999999999999998E-4</v>
      </c>
      <c r="S198" s="150">
        <v>0</v>
      </c>
      <c r="T198" s="151">
        <f t="shared" si="23"/>
        <v>0</v>
      </c>
      <c r="AR198" s="152" t="s">
        <v>529</v>
      </c>
      <c r="AT198" s="152" t="s">
        <v>353</v>
      </c>
      <c r="AU198" s="152" t="s">
        <v>87</v>
      </c>
      <c r="AY198" s="13" t="s">
        <v>317</v>
      </c>
      <c r="BE198" s="153">
        <f t="shared" si="24"/>
        <v>0</v>
      </c>
      <c r="BF198" s="153">
        <f t="shared" si="25"/>
        <v>0</v>
      </c>
      <c r="BG198" s="153">
        <f t="shared" si="26"/>
        <v>0</v>
      </c>
      <c r="BH198" s="153">
        <f t="shared" si="27"/>
        <v>0</v>
      </c>
      <c r="BI198" s="153">
        <f t="shared" si="28"/>
        <v>0</v>
      </c>
      <c r="BJ198" s="13" t="s">
        <v>87</v>
      </c>
      <c r="BK198" s="153">
        <f t="shared" si="29"/>
        <v>0</v>
      </c>
      <c r="BL198" s="13" t="s">
        <v>372</v>
      </c>
      <c r="BM198" s="152" t="s">
        <v>5835</v>
      </c>
    </row>
    <row r="199" spans="2:65" s="1" customFormat="1" ht="21.75" customHeight="1">
      <c r="B199" s="139"/>
      <c r="C199" s="140" t="s">
        <v>852</v>
      </c>
      <c r="D199" s="140" t="s">
        <v>319</v>
      </c>
      <c r="E199" s="141" t="s">
        <v>2473</v>
      </c>
      <c r="F199" s="142" t="s">
        <v>2474</v>
      </c>
      <c r="G199" s="143" t="s">
        <v>433</v>
      </c>
      <c r="H199" s="144">
        <v>2</v>
      </c>
      <c r="I199" s="145"/>
      <c r="J199" s="146">
        <f t="shared" si="20"/>
        <v>0</v>
      </c>
      <c r="K199" s="147"/>
      <c r="L199" s="28"/>
      <c r="M199" s="148" t="s">
        <v>1</v>
      </c>
      <c r="N199" s="149" t="s">
        <v>41</v>
      </c>
      <c r="P199" s="150">
        <f t="shared" si="21"/>
        <v>0</v>
      </c>
      <c r="Q199" s="150">
        <v>4.5479999999999998E-5</v>
      </c>
      <c r="R199" s="150">
        <f t="shared" si="22"/>
        <v>9.0959999999999996E-5</v>
      </c>
      <c r="S199" s="150">
        <v>0</v>
      </c>
      <c r="T199" s="151">
        <f t="shared" si="23"/>
        <v>0</v>
      </c>
      <c r="AR199" s="152" t="s">
        <v>372</v>
      </c>
      <c r="AT199" s="152" t="s">
        <v>319</v>
      </c>
      <c r="AU199" s="152" t="s">
        <v>87</v>
      </c>
      <c r="AY199" s="13" t="s">
        <v>317</v>
      </c>
      <c r="BE199" s="153">
        <f t="shared" si="24"/>
        <v>0</v>
      </c>
      <c r="BF199" s="153">
        <f t="shared" si="25"/>
        <v>0</v>
      </c>
      <c r="BG199" s="153">
        <f t="shared" si="26"/>
        <v>0</v>
      </c>
      <c r="BH199" s="153">
        <f t="shared" si="27"/>
        <v>0</v>
      </c>
      <c r="BI199" s="153">
        <f t="shared" si="28"/>
        <v>0</v>
      </c>
      <c r="BJ199" s="13" t="s">
        <v>87</v>
      </c>
      <c r="BK199" s="153">
        <f t="shared" si="29"/>
        <v>0</v>
      </c>
      <c r="BL199" s="13" t="s">
        <v>372</v>
      </c>
      <c r="BM199" s="152" t="s">
        <v>5836</v>
      </c>
    </row>
    <row r="200" spans="2:65" s="1" customFormat="1" ht="24.15" customHeight="1">
      <c r="B200" s="139"/>
      <c r="C200" s="154" t="s">
        <v>858</v>
      </c>
      <c r="D200" s="154" t="s">
        <v>353</v>
      </c>
      <c r="E200" s="155" t="s">
        <v>5837</v>
      </c>
      <c r="F200" s="156" t="s">
        <v>5838</v>
      </c>
      <c r="G200" s="157" t="s">
        <v>433</v>
      </c>
      <c r="H200" s="158">
        <v>2</v>
      </c>
      <c r="I200" s="159"/>
      <c r="J200" s="160">
        <f t="shared" si="20"/>
        <v>0</v>
      </c>
      <c r="K200" s="161"/>
      <c r="L200" s="162"/>
      <c r="M200" s="163" t="s">
        <v>1</v>
      </c>
      <c r="N200" s="164" t="s">
        <v>41</v>
      </c>
      <c r="P200" s="150">
        <f t="shared" si="21"/>
        <v>0</v>
      </c>
      <c r="Q200" s="150">
        <v>5.0000000000000001E-4</v>
      </c>
      <c r="R200" s="150">
        <f t="shared" si="22"/>
        <v>1E-3</v>
      </c>
      <c r="S200" s="150">
        <v>0</v>
      </c>
      <c r="T200" s="151">
        <f t="shared" si="23"/>
        <v>0</v>
      </c>
      <c r="AR200" s="152" t="s">
        <v>529</v>
      </c>
      <c r="AT200" s="152" t="s">
        <v>353</v>
      </c>
      <c r="AU200" s="152" t="s">
        <v>87</v>
      </c>
      <c r="AY200" s="13" t="s">
        <v>317</v>
      </c>
      <c r="BE200" s="153">
        <f t="shared" si="24"/>
        <v>0</v>
      </c>
      <c r="BF200" s="153">
        <f t="shared" si="25"/>
        <v>0</v>
      </c>
      <c r="BG200" s="153">
        <f t="shared" si="26"/>
        <v>0</v>
      </c>
      <c r="BH200" s="153">
        <f t="shared" si="27"/>
        <v>0</v>
      </c>
      <c r="BI200" s="153">
        <f t="shared" si="28"/>
        <v>0</v>
      </c>
      <c r="BJ200" s="13" t="s">
        <v>87</v>
      </c>
      <c r="BK200" s="153">
        <f t="shared" si="29"/>
        <v>0</v>
      </c>
      <c r="BL200" s="13" t="s">
        <v>372</v>
      </c>
      <c r="BM200" s="152" t="s">
        <v>5839</v>
      </c>
    </row>
    <row r="201" spans="2:65" s="1" customFormat="1" ht="16.5" customHeight="1">
      <c r="B201" s="139"/>
      <c r="C201" s="140" t="s">
        <v>862</v>
      </c>
      <c r="D201" s="140" t="s">
        <v>319</v>
      </c>
      <c r="E201" s="141" t="s">
        <v>2479</v>
      </c>
      <c r="F201" s="142" t="s">
        <v>2480</v>
      </c>
      <c r="G201" s="143" t="s">
        <v>433</v>
      </c>
      <c r="H201" s="144">
        <v>2</v>
      </c>
      <c r="I201" s="145"/>
      <c r="J201" s="146">
        <f t="shared" si="20"/>
        <v>0</v>
      </c>
      <c r="K201" s="147"/>
      <c r="L201" s="28"/>
      <c r="M201" s="148" t="s">
        <v>1</v>
      </c>
      <c r="N201" s="149" t="s">
        <v>41</v>
      </c>
      <c r="P201" s="150">
        <f t="shared" si="21"/>
        <v>0</v>
      </c>
      <c r="Q201" s="150">
        <v>4.5479999999999998E-5</v>
      </c>
      <c r="R201" s="150">
        <f t="shared" si="22"/>
        <v>9.0959999999999996E-5</v>
      </c>
      <c r="S201" s="150">
        <v>0</v>
      </c>
      <c r="T201" s="151">
        <f t="shared" si="23"/>
        <v>0</v>
      </c>
      <c r="AR201" s="152" t="s">
        <v>372</v>
      </c>
      <c r="AT201" s="152" t="s">
        <v>319</v>
      </c>
      <c r="AU201" s="152" t="s">
        <v>87</v>
      </c>
      <c r="AY201" s="13" t="s">
        <v>317</v>
      </c>
      <c r="BE201" s="153">
        <f t="shared" si="24"/>
        <v>0</v>
      </c>
      <c r="BF201" s="153">
        <f t="shared" si="25"/>
        <v>0</v>
      </c>
      <c r="BG201" s="153">
        <f t="shared" si="26"/>
        <v>0</v>
      </c>
      <c r="BH201" s="153">
        <f t="shared" si="27"/>
        <v>0</v>
      </c>
      <c r="BI201" s="153">
        <f t="shared" si="28"/>
        <v>0</v>
      </c>
      <c r="BJ201" s="13" t="s">
        <v>87</v>
      </c>
      <c r="BK201" s="153">
        <f t="shared" si="29"/>
        <v>0</v>
      </c>
      <c r="BL201" s="13" t="s">
        <v>372</v>
      </c>
      <c r="BM201" s="152" t="s">
        <v>5840</v>
      </c>
    </row>
    <row r="202" spans="2:65" s="1" customFormat="1" ht="24.15" customHeight="1">
      <c r="B202" s="139"/>
      <c r="C202" s="154" t="s">
        <v>866</v>
      </c>
      <c r="D202" s="154" t="s">
        <v>353</v>
      </c>
      <c r="E202" s="155" t="s">
        <v>2482</v>
      </c>
      <c r="F202" s="156" t="s">
        <v>2483</v>
      </c>
      <c r="G202" s="157" t="s">
        <v>433</v>
      </c>
      <c r="H202" s="158">
        <v>2</v>
      </c>
      <c r="I202" s="159"/>
      <c r="J202" s="160">
        <f t="shared" si="20"/>
        <v>0</v>
      </c>
      <c r="K202" s="161"/>
      <c r="L202" s="162"/>
      <c r="M202" s="163" t="s">
        <v>1</v>
      </c>
      <c r="N202" s="164" t="s">
        <v>41</v>
      </c>
      <c r="P202" s="150">
        <f t="shared" si="21"/>
        <v>0</v>
      </c>
      <c r="Q202" s="150">
        <v>6.7000000000000002E-4</v>
      </c>
      <c r="R202" s="150">
        <f t="shared" si="22"/>
        <v>1.34E-3</v>
      </c>
      <c r="S202" s="150">
        <v>0</v>
      </c>
      <c r="T202" s="151">
        <f t="shared" si="23"/>
        <v>0</v>
      </c>
      <c r="AR202" s="152" t="s">
        <v>529</v>
      </c>
      <c r="AT202" s="152" t="s">
        <v>353</v>
      </c>
      <c r="AU202" s="152" t="s">
        <v>87</v>
      </c>
      <c r="AY202" s="13" t="s">
        <v>317</v>
      </c>
      <c r="BE202" s="153">
        <f t="shared" si="24"/>
        <v>0</v>
      </c>
      <c r="BF202" s="153">
        <f t="shared" si="25"/>
        <v>0</v>
      </c>
      <c r="BG202" s="153">
        <f t="shared" si="26"/>
        <v>0</v>
      </c>
      <c r="BH202" s="153">
        <f t="shared" si="27"/>
        <v>0</v>
      </c>
      <c r="BI202" s="153">
        <f t="shared" si="28"/>
        <v>0</v>
      </c>
      <c r="BJ202" s="13" t="s">
        <v>87</v>
      </c>
      <c r="BK202" s="153">
        <f t="shared" si="29"/>
        <v>0</v>
      </c>
      <c r="BL202" s="13" t="s">
        <v>372</v>
      </c>
      <c r="BM202" s="152" t="s">
        <v>5841</v>
      </c>
    </row>
    <row r="203" spans="2:65" s="1" customFormat="1" ht="16.5" customHeight="1">
      <c r="B203" s="139"/>
      <c r="C203" s="140" t="s">
        <v>870</v>
      </c>
      <c r="D203" s="140" t="s">
        <v>319</v>
      </c>
      <c r="E203" s="141" t="s">
        <v>2485</v>
      </c>
      <c r="F203" s="142" t="s">
        <v>2486</v>
      </c>
      <c r="G203" s="143" t="s">
        <v>433</v>
      </c>
      <c r="H203" s="144">
        <v>1</v>
      </c>
      <c r="I203" s="145"/>
      <c r="J203" s="146">
        <f t="shared" si="20"/>
        <v>0</v>
      </c>
      <c r="K203" s="147"/>
      <c r="L203" s="28"/>
      <c r="M203" s="148" t="s">
        <v>1</v>
      </c>
      <c r="N203" s="149" t="s">
        <v>41</v>
      </c>
      <c r="P203" s="150">
        <f t="shared" si="21"/>
        <v>0</v>
      </c>
      <c r="Q203" s="150">
        <v>5.0000000000000002E-5</v>
      </c>
      <c r="R203" s="150">
        <f t="shared" si="22"/>
        <v>5.0000000000000002E-5</v>
      </c>
      <c r="S203" s="150">
        <v>0</v>
      </c>
      <c r="T203" s="151">
        <f t="shared" si="23"/>
        <v>0</v>
      </c>
      <c r="AR203" s="152" t="s">
        <v>372</v>
      </c>
      <c r="AT203" s="152" t="s">
        <v>319</v>
      </c>
      <c r="AU203" s="152" t="s">
        <v>87</v>
      </c>
      <c r="AY203" s="13" t="s">
        <v>317</v>
      </c>
      <c r="BE203" s="153">
        <f t="shared" si="24"/>
        <v>0</v>
      </c>
      <c r="BF203" s="153">
        <f t="shared" si="25"/>
        <v>0</v>
      </c>
      <c r="BG203" s="153">
        <f t="shared" si="26"/>
        <v>0</v>
      </c>
      <c r="BH203" s="153">
        <f t="shared" si="27"/>
        <v>0</v>
      </c>
      <c r="BI203" s="153">
        <f t="shared" si="28"/>
        <v>0</v>
      </c>
      <c r="BJ203" s="13" t="s">
        <v>87</v>
      </c>
      <c r="BK203" s="153">
        <f t="shared" si="29"/>
        <v>0</v>
      </c>
      <c r="BL203" s="13" t="s">
        <v>372</v>
      </c>
      <c r="BM203" s="152" t="s">
        <v>5842</v>
      </c>
    </row>
    <row r="204" spans="2:65" s="1" customFormat="1" ht="24.15" customHeight="1">
      <c r="B204" s="139"/>
      <c r="C204" s="154" t="s">
        <v>874</v>
      </c>
      <c r="D204" s="154" t="s">
        <v>353</v>
      </c>
      <c r="E204" s="155" t="s">
        <v>2488</v>
      </c>
      <c r="F204" s="156" t="s">
        <v>2489</v>
      </c>
      <c r="G204" s="157" t="s">
        <v>433</v>
      </c>
      <c r="H204" s="158">
        <v>1</v>
      </c>
      <c r="I204" s="159"/>
      <c r="J204" s="160">
        <f t="shared" si="20"/>
        <v>0</v>
      </c>
      <c r="K204" s="161"/>
      <c r="L204" s="162"/>
      <c r="M204" s="163" t="s">
        <v>1</v>
      </c>
      <c r="N204" s="164" t="s">
        <v>41</v>
      </c>
      <c r="P204" s="150">
        <f t="shared" si="21"/>
        <v>0</v>
      </c>
      <c r="Q204" s="150">
        <v>7.7999999999999999E-4</v>
      </c>
      <c r="R204" s="150">
        <f t="shared" si="22"/>
        <v>7.7999999999999999E-4</v>
      </c>
      <c r="S204" s="150">
        <v>0</v>
      </c>
      <c r="T204" s="151">
        <f t="shared" si="23"/>
        <v>0</v>
      </c>
      <c r="AR204" s="152" t="s">
        <v>529</v>
      </c>
      <c r="AT204" s="152" t="s">
        <v>353</v>
      </c>
      <c r="AU204" s="152" t="s">
        <v>87</v>
      </c>
      <c r="AY204" s="13" t="s">
        <v>317</v>
      </c>
      <c r="BE204" s="153">
        <f t="shared" si="24"/>
        <v>0</v>
      </c>
      <c r="BF204" s="153">
        <f t="shared" si="25"/>
        <v>0</v>
      </c>
      <c r="BG204" s="153">
        <f t="shared" si="26"/>
        <v>0</v>
      </c>
      <c r="BH204" s="153">
        <f t="shared" si="27"/>
        <v>0</v>
      </c>
      <c r="BI204" s="153">
        <f t="shared" si="28"/>
        <v>0</v>
      </c>
      <c r="BJ204" s="13" t="s">
        <v>87</v>
      </c>
      <c r="BK204" s="153">
        <f t="shared" si="29"/>
        <v>0</v>
      </c>
      <c r="BL204" s="13" t="s">
        <v>372</v>
      </c>
      <c r="BM204" s="152" t="s">
        <v>5843</v>
      </c>
    </row>
    <row r="205" spans="2:65" s="1" customFormat="1" ht="16.5" customHeight="1">
      <c r="B205" s="139"/>
      <c r="C205" s="140" t="s">
        <v>876</v>
      </c>
      <c r="D205" s="140" t="s">
        <v>319</v>
      </c>
      <c r="E205" s="141" t="s">
        <v>2491</v>
      </c>
      <c r="F205" s="142" t="s">
        <v>2492</v>
      </c>
      <c r="G205" s="143" t="s">
        <v>433</v>
      </c>
      <c r="H205" s="144">
        <v>2</v>
      </c>
      <c r="I205" s="145"/>
      <c r="J205" s="146">
        <f t="shared" si="20"/>
        <v>0</v>
      </c>
      <c r="K205" s="147"/>
      <c r="L205" s="28"/>
      <c r="M205" s="148" t="s">
        <v>1</v>
      </c>
      <c r="N205" s="149" t="s">
        <v>41</v>
      </c>
      <c r="P205" s="150">
        <f t="shared" si="21"/>
        <v>0</v>
      </c>
      <c r="Q205" s="150">
        <v>5.1539999999999998E-5</v>
      </c>
      <c r="R205" s="150">
        <f t="shared" si="22"/>
        <v>1.0308E-4</v>
      </c>
      <c r="S205" s="150">
        <v>0</v>
      </c>
      <c r="T205" s="151">
        <f t="shared" si="23"/>
        <v>0</v>
      </c>
      <c r="AR205" s="152" t="s">
        <v>372</v>
      </c>
      <c r="AT205" s="152" t="s">
        <v>319</v>
      </c>
      <c r="AU205" s="152" t="s">
        <v>87</v>
      </c>
      <c r="AY205" s="13" t="s">
        <v>317</v>
      </c>
      <c r="BE205" s="153">
        <f t="shared" si="24"/>
        <v>0</v>
      </c>
      <c r="BF205" s="153">
        <f t="shared" si="25"/>
        <v>0</v>
      </c>
      <c r="BG205" s="153">
        <f t="shared" si="26"/>
        <v>0</v>
      </c>
      <c r="BH205" s="153">
        <f t="shared" si="27"/>
        <v>0</v>
      </c>
      <c r="BI205" s="153">
        <f t="shared" si="28"/>
        <v>0</v>
      </c>
      <c r="BJ205" s="13" t="s">
        <v>87</v>
      </c>
      <c r="BK205" s="153">
        <f t="shared" si="29"/>
        <v>0</v>
      </c>
      <c r="BL205" s="13" t="s">
        <v>372</v>
      </c>
      <c r="BM205" s="152" t="s">
        <v>5844</v>
      </c>
    </row>
    <row r="206" spans="2:65" s="1" customFormat="1" ht="16.5" customHeight="1">
      <c r="B206" s="139"/>
      <c r="C206" s="154" t="s">
        <v>881</v>
      </c>
      <c r="D206" s="154" t="s">
        <v>353</v>
      </c>
      <c r="E206" s="155" t="s">
        <v>2494</v>
      </c>
      <c r="F206" s="156" t="s">
        <v>2495</v>
      </c>
      <c r="G206" s="157" t="s">
        <v>433</v>
      </c>
      <c r="H206" s="158">
        <v>2</v>
      </c>
      <c r="I206" s="159"/>
      <c r="J206" s="160">
        <f t="shared" si="20"/>
        <v>0</v>
      </c>
      <c r="K206" s="161"/>
      <c r="L206" s="162"/>
      <c r="M206" s="163" t="s">
        <v>1</v>
      </c>
      <c r="N206" s="164" t="s">
        <v>41</v>
      </c>
      <c r="P206" s="150">
        <f t="shared" si="21"/>
        <v>0</v>
      </c>
      <c r="Q206" s="150">
        <v>6.8999999999999997E-4</v>
      </c>
      <c r="R206" s="150">
        <f t="shared" si="22"/>
        <v>1.3799999999999999E-3</v>
      </c>
      <c r="S206" s="150">
        <v>0</v>
      </c>
      <c r="T206" s="151">
        <f t="shared" si="23"/>
        <v>0</v>
      </c>
      <c r="AR206" s="152" t="s">
        <v>529</v>
      </c>
      <c r="AT206" s="152" t="s">
        <v>353</v>
      </c>
      <c r="AU206" s="152" t="s">
        <v>87</v>
      </c>
      <c r="AY206" s="13" t="s">
        <v>317</v>
      </c>
      <c r="BE206" s="153">
        <f t="shared" si="24"/>
        <v>0</v>
      </c>
      <c r="BF206" s="153">
        <f t="shared" si="25"/>
        <v>0</v>
      </c>
      <c r="BG206" s="153">
        <f t="shared" si="26"/>
        <v>0</v>
      </c>
      <c r="BH206" s="153">
        <f t="shared" si="27"/>
        <v>0</v>
      </c>
      <c r="BI206" s="153">
        <f t="shared" si="28"/>
        <v>0</v>
      </c>
      <c r="BJ206" s="13" t="s">
        <v>87</v>
      </c>
      <c r="BK206" s="153">
        <f t="shared" si="29"/>
        <v>0</v>
      </c>
      <c r="BL206" s="13" t="s">
        <v>372</v>
      </c>
      <c r="BM206" s="152" t="s">
        <v>5845</v>
      </c>
    </row>
    <row r="207" spans="2:65" s="1" customFormat="1" ht="16.5" customHeight="1">
      <c r="B207" s="139"/>
      <c r="C207" s="140" t="s">
        <v>885</v>
      </c>
      <c r="D207" s="140" t="s">
        <v>319</v>
      </c>
      <c r="E207" s="141" t="s">
        <v>2497</v>
      </c>
      <c r="F207" s="142" t="s">
        <v>2498</v>
      </c>
      <c r="G207" s="143" t="s">
        <v>433</v>
      </c>
      <c r="H207" s="144">
        <v>1</v>
      </c>
      <c r="I207" s="145"/>
      <c r="J207" s="146">
        <f t="shared" si="20"/>
        <v>0</v>
      </c>
      <c r="K207" s="147"/>
      <c r="L207" s="28"/>
      <c r="M207" s="148" t="s">
        <v>1</v>
      </c>
      <c r="N207" s="149" t="s">
        <v>41</v>
      </c>
      <c r="P207" s="150">
        <f t="shared" si="21"/>
        <v>0</v>
      </c>
      <c r="Q207" s="150">
        <v>2.0000000000000002E-5</v>
      </c>
      <c r="R207" s="150">
        <f t="shared" si="22"/>
        <v>2.0000000000000002E-5</v>
      </c>
      <c r="S207" s="150">
        <v>0</v>
      </c>
      <c r="T207" s="151">
        <f t="shared" si="23"/>
        <v>0</v>
      </c>
      <c r="AR207" s="152" t="s">
        <v>372</v>
      </c>
      <c r="AT207" s="152" t="s">
        <v>319</v>
      </c>
      <c r="AU207" s="152" t="s">
        <v>87</v>
      </c>
      <c r="AY207" s="13" t="s">
        <v>317</v>
      </c>
      <c r="BE207" s="153">
        <f t="shared" si="24"/>
        <v>0</v>
      </c>
      <c r="BF207" s="153">
        <f t="shared" si="25"/>
        <v>0</v>
      </c>
      <c r="BG207" s="153">
        <f t="shared" si="26"/>
        <v>0</v>
      </c>
      <c r="BH207" s="153">
        <f t="shared" si="27"/>
        <v>0</v>
      </c>
      <c r="BI207" s="153">
        <f t="shared" si="28"/>
        <v>0</v>
      </c>
      <c r="BJ207" s="13" t="s">
        <v>87</v>
      </c>
      <c r="BK207" s="153">
        <f t="shared" si="29"/>
        <v>0</v>
      </c>
      <c r="BL207" s="13" t="s">
        <v>372</v>
      </c>
      <c r="BM207" s="152" t="s">
        <v>5846</v>
      </c>
    </row>
    <row r="208" spans="2:65" s="1" customFormat="1" ht="21.75" customHeight="1">
      <c r="B208" s="139"/>
      <c r="C208" s="154" t="s">
        <v>891</v>
      </c>
      <c r="D208" s="154" t="s">
        <v>353</v>
      </c>
      <c r="E208" s="155" t="s">
        <v>5274</v>
      </c>
      <c r="F208" s="156" t="s">
        <v>2501</v>
      </c>
      <c r="G208" s="157" t="s">
        <v>433</v>
      </c>
      <c r="H208" s="158">
        <v>1</v>
      </c>
      <c r="I208" s="159"/>
      <c r="J208" s="160">
        <f t="shared" si="20"/>
        <v>0</v>
      </c>
      <c r="K208" s="161"/>
      <c r="L208" s="162"/>
      <c r="M208" s="163" t="s">
        <v>1</v>
      </c>
      <c r="N208" s="164" t="s">
        <v>41</v>
      </c>
      <c r="P208" s="150">
        <f t="shared" si="21"/>
        <v>0</v>
      </c>
      <c r="Q208" s="150">
        <v>6.9999999999999994E-5</v>
      </c>
      <c r="R208" s="150">
        <f t="shared" si="22"/>
        <v>6.9999999999999994E-5</v>
      </c>
      <c r="S208" s="150">
        <v>0</v>
      </c>
      <c r="T208" s="151">
        <f t="shared" si="23"/>
        <v>0</v>
      </c>
      <c r="AR208" s="152" t="s">
        <v>529</v>
      </c>
      <c r="AT208" s="152" t="s">
        <v>353</v>
      </c>
      <c r="AU208" s="152" t="s">
        <v>87</v>
      </c>
      <c r="AY208" s="13" t="s">
        <v>317</v>
      </c>
      <c r="BE208" s="153">
        <f t="shared" si="24"/>
        <v>0</v>
      </c>
      <c r="BF208" s="153">
        <f t="shared" si="25"/>
        <v>0</v>
      </c>
      <c r="BG208" s="153">
        <f t="shared" si="26"/>
        <v>0</v>
      </c>
      <c r="BH208" s="153">
        <f t="shared" si="27"/>
        <v>0</v>
      </c>
      <c r="BI208" s="153">
        <f t="shared" si="28"/>
        <v>0</v>
      </c>
      <c r="BJ208" s="13" t="s">
        <v>87</v>
      </c>
      <c r="BK208" s="153">
        <f t="shared" si="29"/>
        <v>0</v>
      </c>
      <c r="BL208" s="13" t="s">
        <v>372</v>
      </c>
      <c r="BM208" s="152" t="s">
        <v>5847</v>
      </c>
    </row>
    <row r="209" spans="2:65" s="1" customFormat="1" ht="16.5" customHeight="1">
      <c r="B209" s="139"/>
      <c r="C209" s="140" t="s">
        <v>1236</v>
      </c>
      <c r="D209" s="140" t="s">
        <v>319</v>
      </c>
      <c r="E209" s="141" t="s">
        <v>2503</v>
      </c>
      <c r="F209" s="142" t="s">
        <v>5277</v>
      </c>
      <c r="G209" s="143" t="s">
        <v>2505</v>
      </c>
      <c r="H209" s="144">
        <v>2</v>
      </c>
      <c r="I209" s="145"/>
      <c r="J209" s="146">
        <f t="shared" si="20"/>
        <v>0</v>
      </c>
      <c r="K209" s="147"/>
      <c r="L209" s="28"/>
      <c r="M209" s="148" t="s">
        <v>1</v>
      </c>
      <c r="N209" s="149" t="s">
        <v>41</v>
      </c>
      <c r="P209" s="150">
        <f t="shared" si="21"/>
        <v>0</v>
      </c>
      <c r="Q209" s="150">
        <v>2.6509999999999999E-4</v>
      </c>
      <c r="R209" s="150">
        <f t="shared" si="22"/>
        <v>5.3019999999999999E-4</v>
      </c>
      <c r="S209" s="150">
        <v>0</v>
      </c>
      <c r="T209" s="151">
        <f t="shared" si="23"/>
        <v>0</v>
      </c>
      <c r="AR209" s="152" t="s">
        <v>372</v>
      </c>
      <c r="AT209" s="152" t="s">
        <v>319</v>
      </c>
      <c r="AU209" s="152" t="s">
        <v>87</v>
      </c>
      <c r="AY209" s="13" t="s">
        <v>317</v>
      </c>
      <c r="BE209" s="153">
        <f t="shared" si="24"/>
        <v>0</v>
      </c>
      <c r="BF209" s="153">
        <f t="shared" si="25"/>
        <v>0</v>
      </c>
      <c r="BG209" s="153">
        <f t="shared" si="26"/>
        <v>0</v>
      </c>
      <c r="BH209" s="153">
        <f t="shared" si="27"/>
        <v>0</v>
      </c>
      <c r="BI209" s="153">
        <f t="shared" si="28"/>
        <v>0</v>
      </c>
      <c r="BJ209" s="13" t="s">
        <v>87</v>
      </c>
      <c r="BK209" s="153">
        <f t="shared" si="29"/>
        <v>0</v>
      </c>
      <c r="BL209" s="13" t="s">
        <v>372</v>
      </c>
      <c r="BM209" s="152" t="s">
        <v>5848</v>
      </c>
    </row>
    <row r="210" spans="2:65" s="1" customFormat="1" ht="21.75" customHeight="1">
      <c r="B210" s="139"/>
      <c r="C210" s="154" t="s">
        <v>1240</v>
      </c>
      <c r="D210" s="154" t="s">
        <v>353</v>
      </c>
      <c r="E210" s="155" t="s">
        <v>2507</v>
      </c>
      <c r="F210" s="156" t="s">
        <v>5279</v>
      </c>
      <c r="G210" s="157" t="s">
        <v>433</v>
      </c>
      <c r="H210" s="158">
        <v>1</v>
      </c>
      <c r="I210" s="159"/>
      <c r="J210" s="160">
        <f t="shared" si="20"/>
        <v>0</v>
      </c>
      <c r="K210" s="161"/>
      <c r="L210" s="162"/>
      <c r="M210" s="163" t="s">
        <v>1</v>
      </c>
      <c r="N210" s="164" t="s">
        <v>41</v>
      </c>
      <c r="P210" s="150">
        <f t="shared" si="21"/>
        <v>0</v>
      </c>
      <c r="Q210" s="150">
        <v>1.8499999999999999E-2</v>
      </c>
      <c r="R210" s="150">
        <f t="shared" si="22"/>
        <v>1.8499999999999999E-2</v>
      </c>
      <c r="S210" s="150">
        <v>0</v>
      </c>
      <c r="T210" s="151">
        <f t="shared" si="23"/>
        <v>0</v>
      </c>
      <c r="AR210" s="152" t="s">
        <v>529</v>
      </c>
      <c r="AT210" s="152" t="s">
        <v>353</v>
      </c>
      <c r="AU210" s="152" t="s">
        <v>87</v>
      </c>
      <c r="AY210" s="13" t="s">
        <v>317</v>
      </c>
      <c r="BE210" s="153">
        <f t="shared" si="24"/>
        <v>0</v>
      </c>
      <c r="BF210" s="153">
        <f t="shared" si="25"/>
        <v>0</v>
      </c>
      <c r="BG210" s="153">
        <f t="shared" si="26"/>
        <v>0</v>
      </c>
      <c r="BH210" s="153">
        <f t="shared" si="27"/>
        <v>0</v>
      </c>
      <c r="BI210" s="153">
        <f t="shared" si="28"/>
        <v>0</v>
      </c>
      <c r="BJ210" s="13" t="s">
        <v>87</v>
      </c>
      <c r="BK210" s="153">
        <f t="shared" si="29"/>
        <v>0</v>
      </c>
      <c r="BL210" s="13" t="s">
        <v>372</v>
      </c>
      <c r="BM210" s="152" t="s">
        <v>5849</v>
      </c>
    </row>
    <row r="211" spans="2:65" s="1" customFormat="1" ht="28.8">
      <c r="B211" s="28"/>
      <c r="D211" s="170" t="s">
        <v>484</v>
      </c>
      <c r="F211" s="171" t="s">
        <v>2510</v>
      </c>
      <c r="I211" s="172"/>
      <c r="L211" s="28"/>
      <c r="M211" s="173"/>
      <c r="T211" s="55"/>
      <c r="AT211" s="13" t="s">
        <v>484</v>
      </c>
      <c r="AU211" s="13" t="s">
        <v>87</v>
      </c>
    </row>
    <row r="212" spans="2:65" s="1" customFormat="1" ht="24.15" customHeight="1">
      <c r="B212" s="139"/>
      <c r="C212" s="154" t="s">
        <v>1244</v>
      </c>
      <c r="D212" s="154" t="s">
        <v>353</v>
      </c>
      <c r="E212" s="155" t="s">
        <v>2511</v>
      </c>
      <c r="F212" s="156" t="s">
        <v>2512</v>
      </c>
      <c r="G212" s="157" t="s">
        <v>433</v>
      </c>
      <c r="H212" s="158">
        <v>1</v>
      </c>
      <c r="I212" s="159"/>
      <c r="J212" s="160">
        <f>ROUND(I212*H212,2)</f>
        <v>0</v>
      </c>
      <c r="K212" s="161"/>
      <c r="L212" s="162"/>
      <c r="M212" s="163" t="s">
        <v>1</v>
      </c>
      <c r="N212" s="164" t="s">
        <v>41</v>
      </c>
      <c r="P212" s="150">
        <f>O212*H212</f>
        <v>0</v>
      </c>
      <c r="Q212" s="150">
        <v>1.6789999999999999E-2</v>
      </c>
      <c r="R212" s="150">
        <f>Q212*H212</f>
        <v>1.6789999999999999E-2</v>
      </c>
      <c r="S212" s="150">
        <v>0</v>
      </c>
      <c r="T212" s="151">
        <f>S212*H212</f>
        <v>0</v>
      </c>
      <c r="AR212" s="152" t="s">
        <v>529</v>
      </c>
      <c r="AT212" s="152" t="s">
        <v>353</v>
      </c>
      <c r="AU212" s="152" t="s">
        <v>87</v>
      </c>
      <c r="AY212" s="13" t="s">
        <v>317</v>
      </c>
      <c r="BE212" s="153">
        <f>IF(N212="základná",J212,0)</f>
        <v>0</v>
      </c>
      <c r="BF212" s="153">
        <f>IF(N212="znížená",J212,0)</f>
        <v>0</v>
      </c>
      <c r="BG212" s="153">
        <f>IF(N212="zákl. prenesená",J212,0)</f>
        <v>0</v>
      </c>
      <c r="BH212" s="153">
        <f>IF(N212="zníž. prenesená",J212,0)</f>
        <v>0</v>
      </c>
      <c r="BI212" s="153">
        <f>IF(N212="nulová",J212,0)</f>
        <v>0</v>
      </c>
      <c r="BJ212" s="13" t="s">
        <v>87</v>
      </c>
      <c r="BK212" s="153">
        <f>ROUND(I212*H212,2)</f>
        <v>0</v>
      </c>
      <c r="BL212" s="13" t="s">
        <v>372</v>
      </c>
      <c r="BM212" s="152" t="s">
        <v>5850</v>
      </c>
    </row>
    <row r="213" spans="2:65" s="1" customFormat="1" ht="24.15" customHeight="1">
      <c r="B213" s="139"/>
      <c r="C213" s="140" t="s">
        <v>453</v>
      </c>
      <c r="D213" s="140" t="s">
        <v>319</v>
      </c>
      <c r="E213" s="141" t="s">
        <v>2514</v>
      </c>
      <c r="F213" s="142" t="s">
        <v>2515</v>
      </c>
      <c r="G213" s="143" t="s">
        <v>452</v>
      </c>
      <c r="H213" s="144">
        <v>113.65600000000001</v>
      </c>
      <c r="I213" s="145"/>
      <c r="J213" s="146">
        <f>ROUND(I213*H213,2)</f>
        <v>0</v>
      </c>
      <c r="K213" s="147"/>
      <c r="L213" s="28"/>
      <c r="M213" s="148" t="s">
        <v>1</v>
      </c>
      <c r="N213" s="149" t="s">
        <v>41</v>
      </c>
      <c r="P213" s="150">
        <f>O213*H213</f>
        <v>0</v>
      </c>
      <c r="Q213" s="150">
        <v>1.8652E-4</v>
      </c>
      <c r="R213" s="150">
        <f>Q213*H213</f>
        <v>2.1199117119999999E-2</v>
      </c>
      <c r="S213" s="150">
        <v>0</v>
      </c>
      <c r="T213" s="151">
        <f>S213*H213</f>
        <v>0</v>
      </c>
      <c r="AR213" s="152" t="s">
        <v>372</v>
      </c>
      <c r="AT213" s="152" t="s">
        <v>319</v>
      </c>
      <c r="AU213" s="152" t="s">
        <v>87</v>
      </c>
      <c r="AY213" s="13" t="s">
        <v>317</v>
      </c>
      <c r="BE213" s="153">
        <f>IF(N213="základná",J213,0)</f>
        <v>0</v>
      </c>
      <c r="BF213" s="153">
        <f>IF(N213="znížená",J213,0)</f>
        <v>0</v>
      </c>
      <c r="BG213" s="153">
        <f>IF(N213="zákl. prenesená",J213,0)</f>
        <v>0</v>
      </c>
      <c r="BH213" s="153">
        <f>IF(N213="zníž. prenesená",J213,0)</f>
        <v>0</v>
      </c>
      <c r="BI213" s="153">
        <f>IF(N213="nulová",J213,0)</f>
        <v>0</v>
      </c>
      <c r="BJ213" s="13" t="s">
        <v>87</v>
      </c>
      <c r="BK213" s="153">
        <f>ROUND(I213*H213,2)</f>
        <v>0</v>
      </c>
      <c r="BL213" s="13" t="s">
        <v>372</v>
      </c>
      <c r="BM213" s="152" t="s">
        <v>5851</v>
      </c>
    </row>
    <row r="214" spans="2:65" s="1" customFormat="1" ht="24.15" customHeight="1">
      <c r="B214" s="139"/>
      <c r="C214" s="140" t="s">
        <v>1251</v>
      </c>
      <c r="D214" s="140" t="s">
        <v>319</v>
      </c>
      <c r="E214" s="141" t="s">
        <v>2517</v>
      </c>
      <c r="F214" s="142" t="s">
        <v>2518</v>
      </c>
      <c r="G214" s="143" t="s">
        <v>452</v>
      </c>
      <c r="H214" s="144">
        <v>113.65600000000001</v>
      </c>
      <c r="I214" s="145"/>
      <c r="J214" s="146">
        <f>ROUND(I214*H214,2)</f>
        <v>0</v>
      </c>
      <c r="K214" s="147"/>
      <c r="L214" s="28"/>
      <c r="M214" s="148" t="s">
        <v>1</v>
      </c>
      <c r="N214" s="149" t="s">
        <v>41</v>
      </c>
      <c r="P214" s="150">
        <f>O214*H214</f>
        <v>0</v>
      </c>
      <c r="Q214" s="150">
        <v>1.0000000000000001E-5</v>
      </c>
      <c r="R214" s="150">
        <f>Q214*H214</f>
        <v>1.1365600000000002E-3</v>
      </c>
      <c r="S214" s="150">
        <v>0</v>
      </c>
      <c r="T214" s="151">
        <f>S214*H214</f>
        <v>0</v>
      </c>
      <c r="AR214" s="152" t="s">
        <v>372</v>
      </c>
      <c r="AT214" s="152" t="s">
        <v>319</v>
      </c>
      <c r="AU214" s="152" t="s">
        <v>87</v>
      </c>
      <c r="AY214" s="13" t="s">
        <v>317</v>
      </c>
      <c r="BE214" s="153">
        <f>IF(N214="základná",J214,0)</f>
        <v>0</v>
      </c>
      <c r="BF214" s="153">
        <f>IF(N214="znížená",J214,0)</f>
        <v>0</v>
      </c>
      <c r="BG214" s="153">
        <f>IF(N214="zákl. prenesená",J214,0)</f>
        <v>0</v>
      </c>
      <c r="BH214" s="153">
        <f>IF(N214="zníž. prenesená",J214,0)</f>
        <v>0</v>
      </c>
      <c r="BI214" s="153">
        <f>IF(N214="nulová",J214,0)</f>
        <v>0</v>
      </c>
      <c r="BJ214" s="13" t="s">
        <v>87</v>
      </c>
      <c r="BK214" s="153">
        <f>ROUND(I214*H214,2)</f>
        <v>0</v>
      </c>
      <c r="BL214" s="13" t="s">
        <v>372</v>
      </c>
      <c r="BM214" s="152" t="s">
        <v>5852</v>
      </c>
    </row>
    <row r="215" spans="2:65" s="1" customFormat="1" ht="24.15" customHeight="1">
      <c r="B215" s="139"/>
      <c r="C215" s="140" t="s">
        <v>1255</v>
      </c>
      <c r="D215" s="140" t="s">
        <v>319</v>
      </c>
      <c r="E215" s="141" t="s">
        <v>2520</v>
      </c>
      <c r="F215" s="142" t="s">
        <v>2521</v>
      </c>
      <c r="G215" s="143" t="s">
        <v>433</v>
      </c>
      <c r="H215" s="144">
        <v>2</v>
      </c>
      <c r="I215" s="145"/>
      <c r="J215" s="146">
        <f>ROUND(I215*H215,2)</f>
        <v>0</v>
      </c>
      <c r="K215" s="147"/>
      <c r="L215" s="28"/>
      <c r="M215" s="148" t="s">
        <v>1</v>
      </c>
      <c r="N215" s="149" t="s">
        <v>41</v>
      </c>
      <c r="P215" s="150">
        <f>O215*H215</f>
        <v>0</v>
      </c>
      <c r="Q215" s="150">
        <v>0</v>
      </c>
      <c r="R215" s="150">
        <f>Q215*H215</f>
        <v>0</v>
      </c>
      <c r="S215" s="150">
        <v>0</v>
      </c>
      <c r="T215" s="151">
        <f>S215*H215</f>
        <v>0</v>
      </c>
      <c r="AR215" s="152" t="s">
        <v>259</v>
      </c>
      <c r="AT215" s="152" t="s">
        <v>319</v>
      </c>
      <c r="AU215" s="152" t="s">
        <v>87</v>
      </c>
      <c r="AY215" s="13" t="s">
        <v>317</v>
      </c>
      <c r="BE215" s="153">
        <f>IF(N215="základná",J215,0)</f>
        <v>0</v>
      </c>
      <c r="BF215" s="153">
        <f>IF(N215="znížená",J215,0)</f>
        <v>0</v>
      </c>
      <c r="BG215" s="153">
        <f>IF(N215="zákl. prenesená",J215,0)</f>
        <v>0</v>
      </c>
      <c r="BH215" s="153">
        <f>IF(N215="zníž. prenesená",J215,0)</f>
        <v>0</v>
      </c>
      <c r="BI215" s="153">
        <f>IF(N215="nulová",J215,0)</f>
        <v>0</v>
      </c>
      <c r="BJ215" s="13" t="s">
        <v>87</v>
      </c>
      <c r="BK215" s="153">
        <f>ROUND(I215*H215,2)</f>
        <v>0</v>
      </c>
      <c r="BL215" s="13" t="s">
        <v>259</v>
      </c>
      <c r="BM215" s="152" t="s">
        <v>5853</v>
      </c>
    </row>
    <row r="216" spans="2:65" s="1" customFormat="1" ht="24.15" customHeight="1">
      <c r="B216" s="139"/>
      <c r="C216" s="154" t="s">
        <v>1259</v>
      </c>
      <c r="D216" s="154" t="s">
        <v>353</v>
      </c>
      <c r="E216" s="155" t="s">
        <v>2523</v>
      </c>
      <c r="F216" s="156" t="s">
        <v>2524</v>
      </c>
      <c r="G216" s="157" t="s">
        <v>433</v>
      </c>
      <c r="H216" s="158">
        <v>2</v>
      </c>
      <c r="I216" s="159"/>
      <c r="J216" s="160">
        <f>ROUND(I216*H216,2)</f>
        <v>0</v>
      </c>
      <c r="K216" s="161"/>
      <c r="L216" s="162"/>
      <c r="M216" s="163" t="s">
        <v>1</v>
      </c>
      <c r="N216" s="164" t="s">
        <v>41</v>
      </c>
      <c r="P216" s="150">
        <f>O216*H216</f>
        <v>0</v>
      </c>
      <c r="Q216" s="150">
        <v>2.5000000000000001E-3</v>
      </c>
      <c r="R216" s="150">
        <f>Q216*H216</f>
        <v>5.0000000000000001E-3</v>
      </c>
      <c r="S216" s="150">
        <v>0</v>
      </c>
      <c r="T216" s="151">
        <f>S216*H216</f>
        <v>0</v>
      </c>
      <c r="AR216" s="152" t="s">
        <v>271</v>
      </c>
      <c r="AT216" s="152" t="s">
        <v>353</v>
      </c>
      <c r="AU216" s="152" t="s">
        <v>87</v>
      </c>
      <c r="AY216" s="13" t="s">
        <v>317</v>
      </c>
      <c r="BE216" s="153">
        <f>IF(N216="základná",J216,0)</f>
        <v>0</v>
      </c>
      <c r="BF216" s="153">
        <f>IF(N216="znížená",J216,0)</f>
        <v>0</v>
      </c>
      <c r="BG216" s="153">
        <f>IF(N216="zákl. prenesená",J216,0)</f>
        <v>0</v>
      </c>
      <c r="BH216" s="153">
        <f>IF(N216="zníž. prenesená",J216,0)</f>
        <v>0</v>
      </c>
      <c r="BI216" s="153">
        <f>IF(N216="nulová",J216,0)</f>
        <v>0</v>
      </c>
      <c r="BJ216" s="13" t="s">
        <v>87</v>
      </c>
      <c r="BK216" s="153">
        <f>ROUND(I216*H216,2)</f>
        <v>0</v>
      </c>
      <c r="BL216" s="13" t="s">
        <v>259</v>
      </c>
      <c r="BM216" s="152" t="s">
        <v>5854</v>
      </c>
    </row>
    <row r="217" spans="2:65" s="1" customFormat="1" ht="28.8">
      <c r="B217" s="28"/>
      <c r="D217" s="170" t="s">
        <v>484</v>
      </c>
      <c r="F217" s="171" t="s">
        <v>2526</v>
      </c>
      <c r="I217" s="172"/>
      <c r="L217" s="28"/>
      <c r="M217" s="173"/>
      <c r="T217" s="55"/>
      <c r="AT217" s="13" t="s">
        <v>484</v>
      </c>
      <c r="AU217" s="13" t="s">
        <v>87</v>
      </c>
    </row>
    <row r="218" spans="2:65" s="1" customFormat="1" ht="24.15" customHeight="1">
      <c r="B218" s="139"/>
      <c r="C218" s="140" t="s">
        <v>1263</v>
      </c>
      <c r="D218" s="140" t="s">
        <v>319</v>
      </c>
      <c r="E218" s="141" t="s">
        <v>2527</v>
      </c>
      <c r="F218" s="142" t="s">
        <v>2528</v>
      </c>
      <c r="G218" s="143" t="s">
        <v>652</v>
      </c>
      <c r="H218" s="176"/>
      <c r="I218" s="145"/>
      <c r="J218" s="146">
        <f>ROUND(I218*H218,2)</f>
        <v>0</v>
      </c>
      <c r="K218" s="147"/>
      <c r="L218" s="28"/>
      <c r="M218" s="148" t="s">
        <v>1</v>
      </c>
      <c r="N218" s="149" t="s">
        <v>41</v>
      </c>
      <c r="P218" s="150">
        <f>O218*H218</f>
        <v>0</v>
      </c>
      <c r="Q218" s="150">
        <v>0</v>
      </c>
      <c r="R218" s="150">
        <f>Q218*H218</f>
        <v>0</v>
      </c>
      <c r="S218" s="150">
        <v>0</v>
      </c>
      <c r="T218" s="151">
        <f>S218*H218</f>
        <v>0</v>
      </c>
      <c r="AR218" s="152" t="s">
        <v>372</v>
      </c>
      <c r="AT218" s="152" t="s">
        <v>319</v>
      </c>
      <c r="AU218" s="152" t="s">
        <v>87</v>
      </c>
      <c r="AY218" s="13" t="s">
        <v>317</v>
      </c>
      <c r="BE218" s="153">
        <f>IF(N218="základná",J218,0)</f>
        <v>0</v>
      </c>
      <c r="BF218" s="153">
        <f>IF(N218="znížená",J218,0)</f>
        <v>0</v>
      </c>
      <c r="BG218" s="153">
        <f>IF(N218="zákl. prenesená",J218,0)</f>
        <v>0</v>
      </c>
      <c r="BH218" s="153">
        <f>IF(N218="zníž. prenesená",J218,0)</f>
        <v>0</v>
      </c>
      <c r="BI218" s="153">
        <f>IF(N218="nulová",J218,0)</f>
        <v>0</v>
      </c>
      <c r="BJ218" s="13" t="s">
        <v>87</v>
      </c>
      <c r="BK218" s="153">
        <f>ROUND(I218*H218,2)</f>
        <v>0</v>
      </c>
      <c r="BL218" s="13" t="s">
        <v>372</v>
      </c>
      <c r="BM218" s="152" t="s">
        <v>5855</v>
      </c>
    </row>
    <row r="219" spans="2:65" s="11" customFormat="1" ht="22.8" customHeight="1">
      <c r="B219" s="127"/>
      <c r="D219" s="128" t="s">
        <v>74</v>
      </c>
      <c r="E219" s="137" t="s">
        <v>2530</v>
      </c>
      <c r="F219" s="137" t="s">
        <v>2531</v>
      </c>
      <c r="I219" s="130"/>
      <c r="J219" s="138">
        <f>BK219</f>
        <v>0</v>
      </c>
      <c r="L219" s="127"/>
      <c r="M219" s="132"/>
      <c r="P219" s="133">
        <f>SUM(P220:P266)</f>
        <v>0</v>
      </c>
      <c r="R219" s="133">
        <f>SUM(R220:R266)</f>
        <v>0.81118138999999989</v>
      </c>
      <c r="T219" s="134">
        <f>SUM(T220:T266)</f>
        <v>0</v>
      </c>
      <c r="AR219" s="128" t="s">
        <v>87</v>
      </c>
      <c r="AT219" s="135" t="s">
        <v>74</v>
      </c>
      <c r="AU219" s="135" t="s">
        <v>82</v>
      </c>
      <c r="AY219" s="128" t="s">
        <v>317</v>
      </c>
      <c r="BK219" s="136">
        <f>SUM(BK220:BK266)</f>
        <v>0</v>
      </c>
    </row>
    <row r="220" spans="2:65" s="1" customFormat="1" ht="24.15" customHeight="1">
      <c r="B220" s="139"/>
      <c r="C220" s="140" t="s">
        <v>1265</v>
      </c>
      <c r="D220" s="140" t="s">
        <v>319</v>
      </c>
      <c r="E220" s="141" t="s">
        <v>5856</v>
      </c>
      <c r="F220" s="142" t="s">
        <v>5857</v>
      </c>
      <c r="G220" s="143" t="s">
        <v>433</v>
      </c>
      <c r="H220" s="144">
        <v>1</v>
      </c>
      <c r="I220" s="145"/>
      <c r="J220" s="146">
        <f t="shared" ref="J220:J243" si="30">ROUND(I220*H220,2)</f>
        <v>0</v>
      </c>
      <c r="K220" s="147"/>
      <c r="L220" s="28"/>
      <c r="M220" s="148" t="s">
        <v>1</v>
      </c>
      <c r="N220" s="149" t="s">
        <v>41</v>
      </c>
      <c r="P220" s="150">
        <f t="shared" ref="P220:P243" si="31">O220*H220</f>
        <v>0</v>
      </c>
      <c r="Q220" s="150">
        <v>7.2999999999999996E-4</v>
      </c>
      <c r="R220" s="150">
        <f t="shared" ref="R220:R243" si="32">Q220*H220</f>
        <v>7.2999999999999996E-4</v>
      </c>
      <c r="S220" s="150">
        <v>0</v>
      </c>
      <c r="T220" s="151">
        <f t="shared" ref="T220:T243" si="33">S220*H220</f>
        <v>0</v>
      </c>
      <c r="AR220" s="152" t="s">
        <v>372</v>
      </c>
      <c r="AT220" s="152" t="s">
        <v>319</v>
      </c>
      <c r="AU220" s="152" t="s">
        <v>87</v>
      </c>
      <c r="AY220" s="13" t="s">
        <v>317</v>
      </c>
      <c r="BE220" s="153">
        <f t="shared" ref="BE220:BE243" si="34">IF(N220="základná",J220,0)</f>
        <v>0</v>
      </c>
      <c r="BF220" s="153">
        <f t="shared" ref="BF220:BF243" si="35">IF(N220="znížená",J220,0)</f>
        <v>0</v>
      </c>
      <c r="BG220" s="153">
        <f t="shared" ref="BG220:BG243" si="36">IF(N220="zákl. prenesená",J220,0)</f>
        <v>0</v>
      </c>
      <c r="BH220" s="153">
        <f t="shared" ref="BH220:BH243" si="37">IF(N220="zníž. prenesená",J220,0)</f>
        <v>0</v>
      </c>
      <c r="BI220" s="153">
        <f t="shared" ref="BI220:BI243" si="38">IF(N220="nulová",J220,0)</f>
        <v>0</v>
      </c>
      <c r="BJ220" s="13" t="s">
        <v>87</v>
      </c>
      <c r="BK220" s="153">
        <f t="shared" ref="BK220:BK243" si="39">ROUND(I220*H220,2)</f>
        <v>0</v>
      </c>
      <c r="BL220" s="13" t="s">
        <v>372</v>
      </c>
      <c r="BM220" s="152" t="s">
        <v>5858</v>
      </c>
    </row>
    <row r="221" spans="2:65" s="1" customFormat="1" ht="24.15" customHeight="1">
      <c r="B221" s="139"/>
      <c r="C221" s="154" t="s">
        <v>1269</v>
      </c>
      <c r="D221" s="154" t="s">
        <v>353</v>
      </c>
      <c r="E221" s="155" t="s">
        <v>5859</v>
      </c>
      <c r="F221" s="156" t="s">
        <v>5860</v>
      </c>
      <c r="G221" s="157" t="s">
        <v>433</v>
      </c>
      <c r="H221" s="158">
        <v>1</v>
      </c>
      <c r="I221" s="159"/>
      <c r="J221" s="160">
        <f t="shared" si="30"/>
        <v>0</v>
      </c>
      <c r="K221" s="161"/>
      <c r="L221" s="162"/>
      <c r="M221" s="163" t="s">
        <v>1</v>
      </c>
      <c r="N221" s="164" t="s">
        <v>41</v>
      </c>
      <c r="P221" s="150">
        <f t="shared" si="31"/>
        <v>0</v>
      </c>
      <c r="Q221" s="150">
        <v>2.3E-2</v>
      </c>
      <c r="R221" s="150">
        <f t="shared" si="32"/>
        <v>2.3E-2</v>
      </c>
      <c r="S221" s="150">
        <v>0</v>
      </c>
      <c r="T221" s="151">
        <f t="shared" si="33"/>
        <v>0</v>
      </c>
      <c r="AR221" s="152" t="s">
        <v>529</v>
      </c>
      <c r="AT221" s="152" t="s">
        <v>353</v>
      </c>
      <c r="AU221" s="152" t="s">
        <v>87</v>
      </c>
      <c r="AY221" s="13" t="s">
        <v>317</v>
      </c>
      <c r="BE221" s="153">
        <f t="shared" si="34"/>
        <v>0</v>
      </c>
      <c r="BF221" s="153">
        <f t="shared" si="35"/>
        <v>0</v>
      </c>
      <c r="BG221" s="153">
        <f t="shared" si="36"/>
        <v>0</v>
      </c>
      <c r="BH221" s="153">
        <f t="shared" si="37"/>
        <v>0</v>
      </c>
      <c r="BI221" s="153">
        <f t="shared" si="38"/>
        <v>0</v>
      </c>
      <c r="BJ221" s="13" t="s">
        <v>87</v>
      </c>
      <c r="BK221" s="153">
        <f t="shared" si="39"/>
        <v>0</v>
      </c>
      <c r="BL221" s="13" t="s">
        <v>372</v>
      </c>
      <c r="BM221" s="152" t="s">
        <v>5861</v>
      </c>
    </row>
    <row r="222" spans="2:65" s="1" customFormat="1" ht="24.15" customHeight="1">
      <c r="B222" s="139"/>
      <c r="C222" s="140" t="s">
        <v>1274</v>
      </c>
      <c r="D222" s="140" t="s">
        <v>319</v>
      </c>
      <c r="E222" s="141" t="s">
        <v>2538</v>
      </c>
      <c r="F222" s="142" t="s">
        <v>2539</v>
      </c>
      <c r="G222" s="143" t="s">
        <v>433</v>
      </c>
      <c r="H222" s="144">
        <v>9</v>
      </c>
      <c r="I222" s="145"/>
      <c r="J222" s="146">
        <f t="shared" si="30"/>
        <v>0</v>
      </c>
      <c r="K222" s="147"/>
      <c r="L222" s="28"/>
      <c r="M222" s="148" t="s">
        <v>1</v>
      </c>
      <c r="N222" s="149" t="s">
        <v>41</v>
      </c>
      <c r="P222" s="150">
        <f t="shared" si="31"/>
        <v>0</v>
      </c>
      <c r="Q222" s="150">
        <v>0</v>
      </c>
      <c r="R222" s="150">
        <f t="shared" si="32"/>
        <v>0</v>
      </c>
      <c r="S222" s="150">
        <v>0</v>
      </c>
      <c r="T222" s="151">
        <f t="shared" si="33"/>
        <v>0</v>
      </c>
      <c r="AR222" s="152" t="s">
        <v>372</v>
      </c>
      <c r="AT222" s="152" t="s">
        <v>319</v>
      </c>
      <c r="AU222" s="152" t="s">
        <v>87</v>
      </c>
      <c r="AY222" s="13" t="s">
        <v>317</v>
      </c>
      <c r="BE222" s="153">
        <f t="shared" si="34"/>
        <v>0</v>
      </c>
      <c r="BF222" s="153">
        <f t="shared" si="35"/>
        <v>0</v>
      </c>
      <c r="BG222" s="153">
        <f t="shared" si="36"/>
        <v>0</v>
      </c>
      <c r="BH222" s="153">
        <f t="shared" si="37"/>
        <v>0</v>
      </c>
      <c r="BI222" s="153">
        <f t="shared" si="38"/>
        <v>0</v>
      </c>
      <c r="BJ222" s="13" t="s">
        <v>87</v>
      </c>
      <c r="BK222" s="153">
        <f t="shared" si="39"/>
        <v>0</v>
      </c>
      <c r="BL222" s="13" t="s">
        <v>372</v>
      </c>
      <c r="BM222" s="152" t="s">
        <v>5862</v>
      </c>
    </row>
    <row r="223" spans="2:65" s="1" customFormat="1" ht="37.799999999999997" customHeight="1">
      <c r="B223" s="139"/>
      <c r="C223" s="154" t="s">
        <v>1278</v>
      </c>
      <c r="D223" s="154" t="s">
        <v>353</v>
      </c>
      <c r="E223" s="155" t="s">
        <v>2541</v>
      </c>
      <c r="F223" s="156" t="s">
        <v>2542</v>
      </c>
      <c r="G223" s="157" t="s">
        <v>433</v>
      </c>
      <c r="H223" s="158">
        <v>9</v>
      </c>
      <c r="I223" s="159"/>
      <c r="J223" s="160">
        <f t="shared" si="30"/>
        <v>0</v>
      </c>
      <c r="K223" s="161"/>
      <c r="L223" s="162"/>
      <c r="M223" s="163" t="s">
        <v>1</v>
      </c>
      <c r="N223" s="164" t="s">
        <v>41</v>
      </c>
      <c r="P223" s="150">
        <f t="shared" si="31"/>
        <v>0</v>
      </c>
      <c r="Q223" s="150">
        <v>1.6049999999999998E-2</v>
      </c>
      <c r="R223" s="150">
        <f t="shared" si="32"/>
        <v>0.14445</v>
      </c>
      <c r="S223" s="150">
        <v>0</v>
      </c>
      <c r="T223" s="151">
        <f t="shared" si="33"/>
        <v>0</v>
      </c>
      <c r="AR223" s="152" t="s">
        <v>529</v>
      </c>
      <c r="AT223" s="152" t="s">
        <v>353</v>
      </c>
      <c r="AU223" s="152" t="s">
        <v>87</v>
      </c>
      <c r="AY223" s="13" t="s">
        <v>317</v>
      </c>
      <c r="BE223" s="153">
        <f t="shared" si="34"/>
        <v>0</v>
      </c>
      <c r="BF223" s="153">
        <f t="shared" si="35"/>
        <v>0</v>
      </c>
      <c r="BG223" s="153">
        <f t="shared" si="36"/>
        <v>0</v>
      </c>
      <c r="BH223" s="153">
        <f t="shared" si="37"/>
        <v>0</v>
      </c>
      <c r="BI223" s="153">
        <f t="shared" si="38"/>
        <v>0</v>
      </c>
      <c r="BJ223" s="13" t="s">
        <v>87</v>
      </c>
      <c r="BK223" s="153">
        <f t="shared" si="39"/>
        <v>0</v>
      </c>
      <c r="BL223" s="13" t="s">
        <v>372</v>
      </c>
      <c r="BM223" s="152" t="s">
        <v>5863</v>
      </c>
    </row>
    <row r="224" spans="2:65" s="1" customFormat="1" ht="16.5" customHeight="1">
      <c r="B224" s="139"/>
      <c r="C224" s="140" t="s">
        <v>1282</v>
      </c>
      <c r="D224" s="140" t="s">
        <v>319</v>
      </c>
      <c r="E224" s="141" t="s">
        <v>2544</v>
      </c>
      <c r="F224" s="142" t="s">
        <v>2545</v>
      </c>
      <c r="G224" s="143" t="s">
        <v>433</v>
      </c>
      <c r="H224" s="144">
        <v>9</v>
      </c>
      <c r="I224" s="145"/>
      <c r="J224" s="146">
        <f t="shared" si="30"/>
        <v>0</v>
      </c>
      <c r="K224" s="147"/>
      <c r="L224" s="28"/>
      <c r="M224" s="148" t="s">
        <v>1</v>
      </c>
      <c r="N224" s="149" t="s">
        <v>41</v>
      </c>
      <c r="P224" s="150">
        <f t="shared" si="31"/>
        <v>0</v>
      </c>
      <c r="Q224" s="150">
        <v>0</v>
      </c>
      <c r="R224" s="150">
        <f t="shared" si="32"/>
        <v>0</v>
      </c>
      <c r="S224" s="150">
        <v>0</v>
      </c>
      <c r="T224" s="151">
        <f t="shared" si="33"/>
        <v>0</v>
      </c>
      <c r="AR224" s="152" t="s">
        <v>372</v>
      </c>
      <c r="AT224" s="152" t="s">
        <v>319</v>
      </c>
      <c r="AU224" s="152" t="s">
        <v>87</v>
      </c>
      <c r="AY224" s="13" t="s">
        <v>317</v>
      </c>
      <c r="BE224" s="153">
        <f t="shared" si="34"/>
        <v>0</v>
      </c>
      <c r="BF224" s="153">
        <f t="shared" si="35"/>
        <v>0</v>
      </c>
      <c r="BG224" s="153">
        <f t="shared" si="36"/>
        <v>0</v>
      </c>
      <c r="BH224" s="153">
        <f t="shared" si="37"/>
        <v>0</v>
      </c>
      <c r="BI224" s="153">
        <f t="shared" si="38"/>
        <v>0</v>
      </c>
      <c r="BJ224" s="13" t="s">
        <v>87</v>
      </c>
      <c r="BK224" s="153">
        <f t="shared" si="39"/>
        <v>0</v>
      </c>
      <c r="BL224" s="13" t="s">
        <v>372</v>
      </c>
      <c r="BM224" s="152" t="s">
        <v>5864</v>
      </c>
    </row>
    <row r="225" spans="2:65" s="1" customFormat="1" ht="24.15" customHeight="1">
      <c r="B225" s="139"/>
      <c r="C225" s="154" t="s">
        <v>1286</v>
      </c>
      <c r="D225" s="154" t="s">
        <v>353</v>
      </c>
      <c r="E225" s="155" t="s">
        <v>2547</v>
      </c>
      <c r="F225" s="156" t="s">
        <v>2548</v>
      </c>
      <c r="G225" s="157" t="s">
        <v>433</v>
      </c>
      <c r="H225" s="158">
        <v>9</v>
      </c>
      <c r="I225" s="159"/>
      <c r="J225" s="160">
        <f t="shared" si="30"/>
        <v>0</v>
      </c>
      <c r="K225" s="161"/>
      <c r="L225" s="162"/>
      <c r="M225" s="163" t="s">
        <v>1</v>
      </c>
      <c r="N225" s="164" t="s">
        <v>41</v>
      </c>
      <c r="P225" s="150">
        <f t="shared" si="31"/>
        <v>0</v>
      </c>
      <c r="Q225" s="150">
        <v>1.35E-2</v>
      </c>
      <c r="R225" s="150">
        <f t="shared" si="32"/>
        <v>0.1215</v>
      </c>
      <c r="S225" s="150">
        <v>0</v>
      </c>
      <c r="T225" s="151">
        <f t="shared" si="33"/>
        <v>0</v>
      </c>
      <c r="AR225" s="152" t="s">
        <v>529</v>
      </c>
      <c r="AT225" s="152" t="s">
        <v>353</v>
      </c>
      <c r="AU225" s="152" t="s">
        <v>87</v>
      </c>
      <c r="AY225" s="13" t="s">
        <v>317</v>
      </c>
      <c r="BE225" s="153">
        <f t="shared" si="34"/>
        <v>0</v>
      </c>
      <c r="BF225" s="153">
        <f t="shared" si="35"/>
        <v>0</v>
      </c>
      <c r="BG225" s="153">
        <f t="shared" si="36"/>
        <v>0</v>
      </c>
      <c r="BH225" s="153">
        <f t="shared" si="37"/>
        <v>0</v>
      </c>
      <c r="BI225" s="153">
        <f t="shared" si="38"/>
        <v>0</v>
      </c>
      <c r="BJ225" s="13" t="s">
        <v>87</v>
      </c>
      <c r="BK225" s="153">
        <f t="shared" si="39"/>
        <v>0</v>
      </c>
      <c r="BL225" s="13" t="s">
        <v>372</v>
      </c>
      <c r="BM225" s="152" t="s">
        <v>5865</v>
      </c>
    </row>
    <row r="226" spans="2:65" s="1" customFormat="1" ht="24.15" customHeight="1">
      <c r="B226" s="139"/>
      <c r="C226" s="154" t="s">
        <v>1290</v>
      </c>
      <c r="D226" s="154" t="s">
        <v>353</v>
      </c>
      <c r="E226" s="155" t="s">
        <v>2550</v>
      </c>
      <c r="F226" s="156" t="s">
        <v>2551</v>
      </c>
      <c r="G226" s="157" t="s">
        <v>433</v>
      </c>
      <c r="H226" s="158">
        <v>9</v>
      </c>
      <c r="I226" s="159"/>
      <c r="J226" s="160">
        <f t="shared" si="30"/>
        <v>0</v>
      </c>
      <c r="K226" s="161"/>
      <c r="L226" s="162"/>
      <c r="M226" s="163" t="s">
        <v>1</v>
      </c>
      <c r="N226" s="164" t="s">
        <v>41</v>
      </c>
      <c r="P226" s="150">
        <f t="shared" si="31"/>
        <v>0</v>
      </c>
      <c r="Q226" s="150">
        <v>3.3E-4</v>
      </c>
      <c r="R226" s="150">
        <f t="shared" si="32"/>
        <v>2.97E-3</v>
      </c>
      <c r="S226" s="150">
        <v>0</v>
      </c>
      <c r="T226" s="151">
        <f t="shared" si="33"/>
        <v>0</v>
      </c>
      <c r="AR226" s="152" t="s">
        <v>529</v>
      </c>
      <c r="AT226" s="152" t="s">
        <v>353</v>
      </c>
      <c r="AU226" s="152" t="s">
        <v>87</v>
      </c>
      <c r="AY226" s="13" t="s">
        <v>317</v>
      </c>
      <c r="BE226" s="153">
        <f t="shared" si="34"/>
        <v>0</v>
      </c>
      <c r="BF226" s="153">
        <f t="shared" si="35"/>
        <v>0</v>
      </c>
      <c r="BG226" s="153">
        <f t="shared" si="36"/>
        <v>0</v>
      </c>
      <c r="BH226" s="153">
        <f t="shared" si="37"/>
        <v>0</v>
      </c>
      <c r="BI226" s="153">
        <f t="shared" si="38"/>
        <v>0</v>
      </c>
      <c r="BJ226" s="13" t="s">
        <v>87</v>
      </c>
      <c r="BK226" s="153">
        <f t="shared" si="39"/>
        <v>0</v>
      </c>
      <c r="BL226" s="13" t="s">
        <v>372</v>
      </c>
      <c r="BM226" s="152" t="s">
        <v>5866</v>
      </c>
    </row>
    <row r="227" spans="2:65" s="1" customFormat="1" ht="24.15" customHeight="1">
      <c r="B227" s="139"/>
      <c r="C227" s="140" t="s">
        <v>1294</v>
      </c>
      <c r="D227" s="140" t="s">
        <v>319</v>
      </c>
      <c r="E227" s="141" t="s">
        <v>2553</v>
      </c>
      <c r="F227" s="142" t="s">
        <v>2554</v>
      </c>
      <c r="G227" s="143" t="s">
        <v>433</v>
      </c>
      <c r="H227" s="144">
        <v>4</v>
      </c>
      <c r="I227" s="145"/>
      <c r="J227" s="146">
        <f t="shared" si="30"/>
        <v>0</v>
      </c>
      <c r="K227" s="147"/>
      <c r="L227" s="28"/>
      <c r="M227" s="148" t="s">
        <v>1</v>
      </c>
      <c r="N227" s="149" t="s">
        <v>41</v>
      </c>
      <c r="P227" s="150">
        <f t="shared" si="31"/>
        <v>0</v>
      </c>
      <c r="Q227" s="150">
        <v>0</v>
      </c>
      <c r="R227" s="150">
        <f t="shared" si="32"/>
        <v>0</v>
      </c>
      <c r="S227" s="150">
        <v>0</v>
      </c>
      <c r="T227" s="151">
        <f t="shared" si="33"/>
        <v>0</v>
      </c>
      <c r="AR227" s="152" t="s">
        <v>372</v>
      </c>
      <c r="AT227" s="152" t="s">
        <v>319</v>
      </c>
      <c r="AU227" s="152" t="s">
        <v>87</v>
      </c>
      <c r="AY227" s="13" t="s">
        <v>317</v>
      </c>
      <c r="BE227" s="153">
        <f t="shared" si="34"/>
        <v>0</v>
      </c>
      <c r="BF227" s="153">
        <f t="shared" si="35"/>
        <v>0</v>
      </c>
      <c r="BG227" s="153">
        <f t="shared" si="36"/>
        <v>0</v>
      </c>
      <c r="BH227" s="153">
        <f t="shared" si="37"/>
        <v>0</v>
      </c>
      <c r="BI227" s="153">
        <f t="shared" si="38"/>
        <v>0</v>
      </c>
      <c r="BJ227" s="13" t="s">
        <v>87</v>
      </c>
      <c r="BK227" s="153">
        <f t="shared" si="39"/>
        <v>0</v>
      </c>
      <c r="BL227" s="13" t="s">
        <v>372</v>
      </c>
      <c r="BM227" s="152" t="s">
        <v>5867</v>
      </c>
    </row>
    <row r="228" spans="2:65" s="1" customFormat="1" ht="24.15" customHeight="1">
      <c r="B228" s="139"/>
      <c r="C228" s="154" t="s">
        <v>1298</v>
      </c>
      <c r="D228" s="154" t="s">
        <v>353</v>
      </c>
      <c r="E228" s="155" t="s">
        <v>2556</v>
      </c>
      <c r="F228" s="156" t="s">
        <v>2557</v>
      </c>
      <c r="G228" s="157" t="s">
        <v>433</v>
      </c>
      <c r="H228" s="158">
        <v>4</v>
      </c>
      <c r="I228" s="159"/>
      <c r="J228" s="160">
        <f t="shared" si="30"/>
        <v>0</v>
      </c>
      <c r="K228" s="161"/>
      <c r="L228" s="162"/>
      <c r="M228" s="163" t="s">
        <v>1</v>
      </c>
      <c r="N228" s="164" t="s">
        <v>41</v>
      </c>
      <c r="P228" s="150">
        <f t="shared" si="31"/>
        <v>0</v>
      </c>
      <c r="Q228" s="150">
        <v>1.3100000000000001E-2</v>
      </c>
      <c r="R228" s="150">
        <f t="shared" si="32"/>
        <v>5.2400000000000002E-2</v>
      </c>
      <c r="S228" s="150">
        <v>0</v>
      </c>
      <c r="T228" s="151">
        <f t="shared" si="33"/>
        <v>0</v>
      </c>
      <c r="AR228" s="152" t="s">
        <v>529</v>
      </c>
      <c r="AT228" s="152" t="s">
        <v>353</v>
      </c>
      <c r="AU228" s="152" t="s">
        <v>87</v>
      </c>
      <c r="AY228" s="13" t="s">
        <v>317</v>
      </c>
      <c r="BE228" s="153">
        <f t="shared" si="34"/>
        <v>0</v>
      </c>
      <c r="BF228" s="153">
        <f t="shared" si="35"/>
        <v>0</v>
      </c>
      <c r="BG228" s="153">
        <f t="shared" si="36"/>
        <v>0</v>
      </c>
      <c r="BH228" s="153">
        <f t="shared" si="37"/>
        <v>0</v>
      </c>
      <c r="BI228" s="153">
        <f t="shared" si="38"/>
        <v>0</v>
      </c>
      <c r="BJ228" s="13" t="s">
        <v>87</v>
      </c>
      <c r="BK228" s="153">
        <f t="shared" si="39"/>
        <v>0</v>
      </c>
      <c r="BL228" s="13" t="s">
        <v>372</v>
      </c>
      <c r="BM228" s="152" t="s">
        <v>5868</v>
      </c>
    </row>
    <row r="229" spans="2:65" s="1" customFormat="1" ht="16.5" customHeight="1">
      <c r="B229" s="139"/>
      <c r="C229" s="140" t="s">
        <v>1303</v>
      </c>
      <c r="D229" s="140" t="s">
        <v>319</v>
      </c>
      <c r="E229" s="141" t="s">
        <v>2559</v>
      </c>
      <c r="F229" s="142" t="s">
        <v>2560</v>
      </c>
      <c r="G229" s="143" t="s">
        <v>433</v>
      </c>
      <c r="H229" s="144">
        <v>4</v>
      </c>
      <c r="I229" s="145"/>
      <c r="J229" s="146">
        <f t="shared" si="30"/>
        <v>0</v>
      </c>
      <c r="K229" s="147"/>
      <c r="L229" s="28"/>
      <c r="M229" s="148" t="s">
        <v>1</v>
      </c>
      <c r="N229" s="149" t="s">
        <v>41</v>
      </c>
      <c r="P229" s="150">
        <f t="shared" si="31"/>
        <v>0</v>
      </c>
      <c r="Q229" s="150">
        <v>0</v>
      </c>
      <c r="R229" s="150">
        <f t="shared" si="32"/>
        <v>0</v>
      </c>
      <c r="S229" s="150">
        <v>0</v>
      </c>
      <c r="T229" s="151">
        <f t="shared" si="33"/>
        <v>0</v>
      </c>
      <c r="AR229" s="152" t="s">
        <v>372</v>
      </c>
      <c r="AT229" s="152" t="s">
        <v>319</v>
      </c>
      <c r="AU229" s="152" t="s">
        <v>87</v>
      </c>
      <c r="AY229" s="13" t="s">
        <v>317</v>
      </c>
      <c r="BE229" s="153">
        <f t="shared" si="34"/>
        <v>0</v>
      </c>
      <c r="BF229" s="153">
        <f t="shared" si="35"/>
        <v>0</v>
      </c>
      <c r="BG229" s="153">
        <f t="shared" si="36"/>
        <v>0</v>
      </c>
      <c r="BH229" s="153">
        <f t="shared" si="37"/>
        <v>0</v>
      </c>
      <c r="BI229" s="153">
        <f t="shared" si="38"/>
        <v>0</v>
      </c>
      <c r="BJ229" s="13" t="s">
        <v>87</v>
      </c>
      <c r="BK229" s="153">
        <f t="shared" si="39"/>
        <v>0</v>
      </c>
      <c r="BL229" s="13" t="s">
        <v>372</v>
      </c>
      <c r="BM229" s="152" t="s">
        <v>5869</v>
      </c>
    </row>
    <row r="230" spans="2:65" s="1" customFormat="1" ht="16.5" customHeight="1">
      <c r="B230" s="139"/>
      <c r="C230" s="154" t="s">
        <v>1307</v>
      </c>
      <c r="D230" s="154" t="s">
        <v>353</v>
      </c>
      <c r="E230" s="155" t="s">
        <v>2562</v>
      </c>
      <c r="F230" s="156" t="s">
        <v>2563</v>
      </c>
      <c r="G230" s="157" t="s">
        <v>433</v>
      </c>
      <c r="H230" s="158">
        <v>4</v>
      </c>
      <c r="I230" s="159"/>
      <c r="J230" s="160">
        <f t="shared" si="30"/>
        <v>0</v>
      </c>
      <c r="K230" s="161"/>
      <c r="L230" s="162"/>
      <c r="M230" s="163" t="s">
        <v>1</v>
      </c>
      <c r="N230" s="164" t="s">
        <v>41</v>
      </c>
      <c r="P230" s="150">
        <f t="shared" si="31"/>
        <v>0</v>
      </c>
      <c r="Q230" s="150">
        <v>0.02</v>
      </c>
      <c r="R230" s="150">
        <f t="shared" si="32"/>
        <v>0.08</v>
      </c>
      <c r="S230" s="150">
        <v>0</v>
      </c>
      <c r="T230" s="151">
        <f t="shared" si="33"/>
        <v>0</v>
      </c>
      <c r="AR230" s="152" t="s">
        <v>529</v>
      </c>
      <c r="AT230" s="152" t="s">
        <v>353</v>
      </c>
      <c r="AU230" s="152" t="s">
        <v>87</v>
      </c>
      <c r="AY230" s="13" t="s">
        <v>317</v>
      </c>
      <c r="BE230" s="153">
        <f t="shared" si="34"/>
        <v>0</v>
      </c>
      <c r="BF230" s="153">
        <f t="shared" si="35"/>
        <v>0</v>
      </c>
      <c r="BG230" s="153">
        <f t="shared" si="36"/>
        <v>0</v>
      </c>
      <c r="BH230" s="153">
        <f t="shared" si="37"/>
        <v>0</v>
      </c>
      <c r="BI230" s="153">
        <f t="shared" si="38"/>
        <v>0</v>
      </c>
      <c r="BJ230" s="13" t="s">
        <v>87</v>
      </c>
      <c r="BK230" s="153">
        <f t="shared" si="39"/>
        <v>0</v>
      </c>
      <c r="BL230" s="13" t="s">
        <v>372</v>
      </c>
      <c r="BM230" s="152" t="s">
        <v>5870</v>
      </c>
    </row>
    <row r="231" spans="2:65" s="1" customFormat="1" ht="24.15" customHeight="1">
      <c r="B231" s="139"/>
      <c r="C231" s="140" t="s">
        <v>1312</v>
      </c>
      <c r="D231" s="140" t="s">
        <v>319</v>
      </c>
      <c r="E231" s="141" t="s">
        <v>2565</v>
      </c>
      <c r="F231" s="142" t="s">
        <v>2566</v>
      </c>
      <c r="G231" s="143" t="s">
        <v>433</v>
      </c>
      <c r="H231" s="144">
        <v>12</v>
      </c>
      <c r="I231" s="145"/>
      <c r="J231" s="146">
        <f t="shared" si="30"/>
        <v>0</v>
      </c>
      <c r="K231" s="147"/>
      <c r="L231" s="28"/>
      <c r="M231" s="148" t="s">
        <v>1</v>
      </c>
      <c r="N231" s="149" t="s">
        <v>41</v>
      </c>
      <c r="P231" s="150">
        <f t="shared" si="31"/>
        <v>0</v>
      </c>
      <c r="Q231" s="150">
        <v>2.7999999999999998E-4</v>
      </c>
      <c r="R231" s="150">
        <f t="shared" si="32"/>
        <v>3.3599999999999997E-3</v>
      </c>
      <c r="S231" s="150">
        <v>0</v>
      </c>
      <c r="T231" s="151">
        <f t="shared" si="33"/>
        <v>0</v>
      </c>
      <c r="AR231" s="152" t="s">
        <v>372</v>
      </c>
      <c r="AT231" s="152" t="s">
        <v>319</v>
      </c>
      <c r="AU231" s="152" t="s">
        <v>87</v>
      </c>
      <c r="AY231" s="13" t="s">
        <v>317</v>
      </c>
      <c r="BE231" s="153">
        <f t="shared" si="34"/>
        <v>0</v>
      </c>
      <c r="BF231" s="153">
        <f t="shared" si="35"/>
        <v>0</v>
      </c>
      <c r="BG231" s="153">
        <f t="shared" si="36"/>
        <v>0</v>
      </c>
      <c r="BH231" s="153">
        <f t="shared" si="37"/>
        <v>0</v>
      </c>
      <c r="BI231" s="153">
        <f t="shared" si="38"/>
        <v>0</v>
      </c>
      <c r="BJ231" s="13" t="s">
        <v>87</v>
      </c>
      <c r="BK231" s="153">
        <f t="shared" si="39"/>
        <v>0</v>
      </c>
      <c r="BL231" s="13" t="s">
        <v>372</v>
      </c>
      <c r="BM231" s="152" t="s">
        <v>5871</v>
      </c>
    </row>
    <row r="232" spans="2:65" s="1" customFormat="1" ht="16.5" customHeight="1">
      <c r="B232" s="139"/>
      <c r="C232" s="154" t="s">
        <v>1316</v>
      </c>
      <c r="D232" s="154" t="s">
        <v>353</v>
      </c>
      <c r="E232" s="155" t="s">
        <v>2568</v>
      </c>
      <c r="F232" s="156" t="s">
        <v>2569</v>
      </c>
      <c r="G232" s="157" t="s">
        <v>433</v>
      </c>
      <c r="H232" s="158">
        <v>12</v>
      </c>
      <c r="I232" s="159"/>
      <c r="J232" s="160">
        <f t="shared" si="30"/>
        <v>0</v>
      </c>
      <c r="K232" s="161"/>
      <c r="L232" s="162"/>
      <c r="M232" s="163" t="s">
        <v>1</v>
      </c>
      <c r="N232" s="164" t="s">
        <v>41</v>
      </c>
      <c r="P232" s="150">
        <f t="shared" si="31"/>
        <v>0</v>
      </c>
      <c r="Q232" s="150">
        <v>1.41E-2</v>
      </c>
      <c r="R232" s="150">
        <f t="shared" si="32"/>
        <v>0.16919999999999999</v>
      </c>
      <c r="S232" s="150">
        <v>0</v>
      </c>
      <c r="T232" s="151">
        <f t="shared" si="33"/>
        <v>0</v>
      </c>
      <c r="AR232" s="152" t="s">
        <v>529</v>
      </c>
      <c r="AT232" s="152" t="s">
        <v>353</v>
      </c>
      <c r="AU232" s="152" t="s">
        <v>87</v>
      </c>
      <c r="AY232" s="13" t="s">
        <v>317</v>
      </c>
      <c r="BE232" s="153">
        <f t="shared" si="34"/>
        <v>0</v>
      </c>
      <c r="BF232" s="153">
        <f t="shared" si="35"/>
        <v>0</v>
      </c>
      <c r="BG232" s="153">
        <f t="shared" si="36"/>
        <v>0</v>
      </c>
      <c r="BH232" s="153">
        <f t="shared" si="37"/>
        <v>0</v>
      </c>
      <c r="BI232" s="153">
        <f t="shared" si="38"/>
        <v>0</v>
      </c>
      <c r="BJ232" s="13" t="s">
        <v>87</v>
      </c>
      <c r="BK232" s="153">
        <f t="shared" si="39"/>
        <v>0</v>
      </c>
      <c r="BL232" s="13" t="s">
        <v>372</v>
      </c>
      <c r="BM232" s="152" t="s">
        <v>5872</v>
      </c>
    </row>
    <row r="233" spans="2:65" s="1" customFormat="1" ht="24.15" customHeight="1">
      <c r="B233" s="139"/>
      <c r="C233" s="140" t="s">
        <v>1320</v>
      </c>
      <c r="D233" s="140" t="s">
        <v>319</v>
      </c>
      <c r="E233" s="141" t="s">
        <v>5873</v>
      </c>
      <c r="F233" s="142" t="s">
        <v>5874</v>
      </c>
      <c r="G233" s="143" t="s">
        <v>2505</v>
      </c>
      <c r="H233" s="144">
        <v>1</v>
      </c>
      <c r="I233" s="145"/>
      <c r="J233" s="146">
        <f t="shared" si="30"/>
        <v>0</v>
      </c>
      <c r="K233" s="147"/>
      <c r="L233" s="28"/>
      <c r="M233" s="148" t="s">
        <v>1</v>
      </c>
      <c r="N233" s="149" t="s">
        <v>41</v>
      </c>
      <c r="P233" s="150">
        <f t="shared" si="31"/>
        <v>0</v>
      </c>
      <c r="Q233" s="150">
        <v>2.7999999999999998E-4</v>
      </c>
      <c r="R233" s="150">
        <f t="shared" si="32"/>
        <v>2.7999999999999998E-4</v>
      </c>
      <c r="S233" s="150">
        <v>0</v>
      </c>
      <c r="T233" s="151">
        <f t="shared" si="33"/>
        <v>0</v>
      </c>
      <c r="AR233" s="152" t="s">
        <v>372</v>
      </c>
      <c r="AT233" s="152" t="s">
        <v>319</v>
      </c>
      <c r="AU233" s="152" t="s">
        <v>87</v>
      </c>
      <c r="AY233" s="13" t="s">
        <v>317</v>
      </c>
      <c r="BE233" s="153">
        <f t="shared" si="34"/>
        <v>0</v>
      </c>
      <c r="BF233" s="153">
        <f t="shared" si="35"/>
        <v>0</v>
      </c>
      <c r="BG233" s="153">
        <f t="shared" si="36"/>
        <v>0</v>
      </c>
      <c r="BH233" s="153">
        <f t="shared" si="37"/>
        <v>0</v>
      </c>
      <c r="BI233" s="153">
        <f t="shared" si="38"/>
        <v>0</v>
      </c>
      <c r="BJ233" s="13" t="s">
        <v>87</v>
      </c>
      <c r="BK233" s="153">
        <f t="shared" si="39"/>
        <v>0</v>
      </c>
      <c r="BL233" s="13" t="s">
        <v>372</v>
      </c>
      <c r="BM233" s="152" t="s">
        <v>5875</v>
      </c>
    </row>
    <row r="234" spans="2:65" s="1" customFormat="1" ht="24.15" customHeight="1">
      <c r="B234" s="139"/>
      <c r="C234" s="154" t="s">
        <v>1324</v>
      </c>
      <c r="D234" s="154" t="s">
        <v>353</v>
      </c>
      <c r="E234" s="155" t="s">
        <v>5876</v>
      </c>
      <c r="F234" s="156" t="s">
        <v>5877</v>
      </c>
      <c r="G234" s="157" t="s">
        <v>433</v>
      </c>
      <c r="H234" s="158">
        <v>1</v>
      </c>
      <c r="I234" s="159"/>
      <c r="J234" s="160">
        <f t="shared" si="30"/>
        <v>0</v>
      </c>
      <c r="K234" s="161"/>
      <c r="L234" s="162"/>
      <c r="M234" s="163" t="s">
        <v>1</v>
      </c>
      <c r="N234" s="164" t="s">
        <v>41</v>
      </c>
      <c r="P234" s="150">
        <f t="shared" si="31"/>
        <v>0</v>
      </c>
      <c r="Q234" s="150">
        <v>1.41E-2</v>
      </c>
      <c r="R234" s="150">
        <f t="shared" si="32"/>
        <v>1.41E-2</v>
      </c>
      <c r="S234" s="150">
        <v>0</v>
      </c>
      <c r="T234" s="151">
        <f t="shared" si="33"/>
        <v>0</v>
      </c>
      <c r="AR234" s="152" t="s">
        <v>529</v>
      </c>
      <c r="AT234" s="152" t="s">
        <v>353</v>
      </c>
      <c r="AU234" s="152" t="s">
        <v>87</v>
      </c>
      <c r="AY234" s="13" t="s">
        <v>317</v>
      </c>
      <c r="BE234" s="153">
        <f t="shared" si="34"/>
        <v>0</v>
      </c>
      <c r="BF234" s="153">
        <f t="shared" si="35"/>
        <v>0</v>
      </c>
      <c r="BG234" s="153">
        <f t="shared" si="36"/>
        <v>0</v>
      </c>
      <c r="BH234" s="153">
        <f t="shared" si="37"/>
        <v>0</v>
      </c>
      <c r="BI234" s="153">
        <f t="shared" si="38"/>
        <v>0</v>
      </c>
      <c r="BJ234" s="13" t="s">
        <v>87</v>
      </c>
      <c r="BK234" s="153">
        <f t="shared" si="39"/>
        <v>0</v>
      </c>
      <c r="BL234" s="13" t="s">
        <v>372</v>
      </c>
      <c r="BM234" s="152" t="s">
        <v>5878</v>
      </c>
    </row>
    <row r="235" spans="2:65" s="1" customFormat="1" ht="16.5" customHeight="1">
      <c r="B235" s="139"/>
      <c r="C235" s="140" t="s">
        <v>1328</v>
      </c>
      <c r="D235" s="140" t="s">
        <v>319</v>
      </c>
      <c r="E235" s="141" t="s">
        <v>5879</v>
      </c>
      <c r="F235" s="142" t="s">
        <v>5880</v>
      </c>
      <c r="G235" s="143" t="s">
        <v>433</v>
      </c>
      <c r="H235" s="144">
        <v>1</v>
      </c>
      <c r="I235" s="145"/>
      <c r="J235" s="146">
        <f t="shared" si="30"/>
        <v>0</v>
      </c>
      <c r="K235" s="147"/>
      <c r="L235" s="28"/>
      <c r="M235" s="148" t="s">
        <v>1</v>
      </c>
      <c r="N235" s="149" t="s">
        <v>41</v>
      </c>
      <c r="P235" s="150">
        <f t="shared" si="31"/>
        <v>0</v>
      </c>
      <c r="Q235" s="150">
        <v>0</v>
      </c>
      <c r="R235" s="150">
        <f t="shared" si="32"/>
        <v>0</v>
      </c>
      <c r="S235" s="150">
        <v>0</v>
      </c>
      <c r="T235" s="151">
        <f t="shared" si="33"/>
        <v>0</v>
      </c>
      <c r="AR235" s="152" t="s">
        <v>372</v>
      </c>
      <c r="AT235" s="152" t="s">
        <v>319</v>
      </c>
      <c r="AU235" s="152" t="s">
        <v>87</v>
      </c>
      <c r="AY235" s="13" t="s">
        <v>317</v>
      </c>
      <c r="BE235" s="153">
        <f t="shared" si="34"/>
        <v>0</v>
      </c>
      <c r="BF235" s="153">
        <f t="shared" si="35"/>
        <v>0</v>
      </c>
      <c r="BG235" s="153">
        <f t="shared" si="36"/>
        <v>0</v>
      </c>
      <c r="BH235" s="153">
        <f t="shared" si="37"/>
        <v>0</v>
      </c>
      <c r="BI235" s="153">
        <f t="shared" si="38"/>
        <v>0</v>
      </c>
      <c r="BJ235" s="13" t="s">
        <v>87</v>
      </c>
      <c r="BK235" s="153">
        <f t="shared" si="39"/>
        <v>0</v>
      </c>
      <c r="BL235" s="13" t="s">
        <v>372</v>
      </c>
      <c r="BM235" s="152" t="s">
        <v>5881</v>
      </c>
    </row>
    <row r="236" spans="2:65" s="1" customFormat="1" ht="16.5" customHeight="1">
      <c r="B236" s="139"/>
      <c r="C236" s="154" t="s">
        <v>1330</v>
      </c>
      <c r="D236" s="154" t="s">
        <v>353</v>
      </c>
      <c r="E236" s="155" t="s">
        <v>5882</v>
      </c>
      <c r="F236" s="156" t="s">
        <v>5883</v>
      </c>
      <c r="G236" s="157" t="s">
        <v>433</v>
      </c>
      <c r="H236" s="158">
        <v>1</v>
      </c>
      <c r="I236" s="159"/>
      <c r="J236" s="160">
        <f t="shared" si="30"/>
        <v>0</v>
      </c>
      <c r="K236" s="161"/>
      <c r="L236" s="162"/>
      <c r="M236" s="163" t="s">
        <v>1</v>
      </c>
      <c r="N236" s="164" t="s">
        <v>41</v>
      </c>
      <c r="P236" s="150">
        <f t="shared" si="31"/>
        <v>0</v>
      </c>
      <c r="Q236" s="150">
        <v>2E-3</v>
      </c>
      <c r="R236" s="150">
        <f t="shared" si="32"/>
        <v>2E-3</v>
      </c>
      <c r="S236" s="150">
        <v>0</v>
      </c>
      <c r="T236" s="151">
        <f t="shared" si="33"/>
        <v>0</v>
      </c>
      <c r="AR236" s="152" t="s">
        <v>529</v>
      </c>
      <c r="AT236" s="152" t="s">
        <v>353</v>
      </c>
      <c r="AU236" s="152" t="s">
        <v>87</v>
      </c>
      <c r="AY236" s="13" t="s">
        <v>317</v>
      </c>
      <c r="BE236" s="153">
        <f t="shared" si="34"/>
        <v>0</v>
      </c>
      <c r="BF236" s="153">
        <f t="shared" si="35"/>
        <v>0</v>
      </c>
      <c r="BG236" s="153">
        <f t="shared" si="36"/>
        <v>0</v>
      </c>
      <c r="BH236" s="153">
        <f t="shared" si="37"/>
        <v>0</v>
      </c>
      <c r="BI236" s="153">
        <f t="shared" si="38"/>
        <v>0</v>
      </c>
      <c r="BJ236" s="13" t="s">
        <v>87</v>
      </c>
      <c r="BK236" s="153">
        <f t="shared" si="39"/>
        <v>0</v>
      </c>
      <c r="BL236" s="13" t="s">
        <v>372</v>
      </c>
      <c r="BM236" s="152" t="s">
        <v>5884</v>
      </c>
    </row>
    <row r="237" spans="2:65" s="1" customFormat="1" ht="21.75" customHeight="1">
      <c r="B237" s="139"/>
      <c r="C237" s="140" t="s">
        <v>1334</v>
      </c>
      <c r="D237" s="140" t="s">
        <v>319</v>
      </c>
      <c r="E237" s="141" t="s">
        <v>5885</v>
      </c>
      <c r="F237" s="142" t="s">
        <v>5886</v>
      </c>
      <c r="G237" s="143" t="s">
        <v>433</v>
      </c>
      <c r="H237" s="144">
        <v>4</v>
      </c>
      <c r="I237" s="145"/>
      <c r="J237" s="146">
        <f t="shared" si="30"/>
        <v>0</v>
      </c>
      <c r="K237" s="147"/>
      <c r="L237" s="28"/>
      <c r="M237" s="148" t="s">
        <v>1</v>
      </c>
      <c r="N237" s="149" t="s">
        <v>41</v>
      </c>
      <c r="P237" s="150">
        <f t="shared" si="31"/>
        <v>0</v>
      </c>
      <c r="Q237" s="150">
        <v>0</v>
      </c>
      <c r="R237" s="150">
        <f t="shared" si="32"/>
        <v>0</v>
      </c>
      <c r="S237" s="150">
        <v>0</v>
      </c>
      <c r="T237" s="151">
        <f t="shared" si="33"/>
        <v>0</v>
      </c>
      <c r="AR237" s="152" t="s">
        <v>372</v>
      </c>
      <c r="AT237" s="152" t="s">
        <v>319</v>
      </c>
      <c r="AU237" s="152" t="s">
        <v>87</v>
      </c>
      <c r="AY237" s="13" t="s">
        <v>317</v>
      </c>
      <c r="BE237" s="153">
        <f t="shared" si="34"/>
        <v>0</v>
      </c>
      <c r="BF237" s="153">
        <f t="shared" si="35"/>
        <v>0</v>
      </c>
      <c r="BG237" s="153">
        <f t="shared" si="36"/>
        <v>0</v>
      </c>
      <c r="BH237" s="153">
        <f t="shared" si="37"/>
        <v>0</v>
      </c>
      <c r="BI237" s="153">
        <f t="shared" si="38"/>
        <v>0</v>
      </c>
      <c r="BJ237" s="13" t="s">
        <v>87</v>
      </c>
      <c r="BK237" s="153">
        <f t="shared" si="39"/>
        <v>0</v>
      </c>
      <c r="BL237" s="13" t="s">
        <v>372</v>
      </c>
      <c r="BM237" s="152" t="s">
        <v>5887</v>
      </c>
    </row>
    <row r="238" spans="2:65" s="1" customFormat="1" ht="24.15" customHeight="1">
      <c r="B238" s="139"/>
      <c r="C238" s="154" t="s">
        <v>1336</v>
      </c>
      <c r="D238" s="154" t="s">
        <v>353</v>
      </c>
      <c r="E238" s="155" t="s">
        <v>5888</v>
      </c>
      <c r="F238" s="156" t="s">
        <v>5889</v>
      </c>
      <c r="G238" s="157" t="s">
        <v>433</v>
      </c>
      <c r="H238" s="158">
        <v>1</v>
      </c>
      <c r="I238" s="159"/>
      <c r="J238" s="160">
        <f t="shared" si="30"/>
        <v>0</v>
      </c>
      <c r="K238" s="161"/>
      <c r="L238" s="162"/>
      <c r="M238" s="163" t="s">
        <v>1</v>
      </c>
      <c r="N238" s="164" t="s">
        <v>41</v>
      </c>
      <c r="P238" s="150">
        <f t="shared" si="31"/>
        <v>0</v>
      </c>
      <c r="Q238" s="150">
        <v>3.5E-4</v>
      </c>
      <c r="R238" s="150">
        <f t="shared" si="32"/>
        <v>3.5E-4</v>
      </c>
      <c r="S238" s="150">
        <v>0</v>
      </c>
      <c r="T238" s="151">
        <f t="shared" si="33"/>
        <v>0</v>
      </c>
      <c r="AR238" s="152" t="s">
        <v>529</v>
      </c>
      <c r="AT238" s="152" t="s">
        <v>353</v>
      </c>
      <c r="AU238" s="152" t="s">
        <v>87</v>
      </c>
      <c r="AY238" s="13" t="s">
        <v>317</v>
      </c>
      <c r="BE238" s="153">
        <f t="shared" si="34"/>
        <v>0</v>
      </c>
      <c r="BF238" s="153">
        <f t="shared" si="35"/>
        <v>0</v>
      </c>
      <c r="BG238" s="153">
        <f t="shared" si="36"/>
        <v>0</v>
      </c>
      <c r="BH238" s="153">
        <f t="shared" si="37"/>
        <v>0</v>
      </c>
      <c r="BI238" s="153">
        <f t="shared" si="38"/>
        <v>0</v>
      </c>
      <c r="BJ238" s="13" t="s">
        <v>87</v>
      </c>
      <c r="BK238" s="153">
        <f t="shared" si="39"/>
        <v>0</v>
      </c>
      <c r="BL238" s="13" t="s">
        <v>372</v>
      </c>
      <c r="BM238" s="152" t="s">
        <v>5890</v>
      </c>
    </row>
    <row r="239" spans="2:65" s="1" customFormat="1" ht="24.15" customHeight="1">
      <c r="B239" s="139"/>
      <c r="C239" s="154" t="s">
        <v>1340</v>
      </c>
      <c r="D239" s="154" t="s">
        <v>353</v>
      </c>
      <c r="E239" s="155" t="s">
        <v>5891</v>
      </c>
      <c r="F239" s="156" t="s">
        <v>5892</v>
      </c>
      <c r="G239" s="157" t="s">
        <v>433</v>
      </c>
      <c r="H239" s="158">
        <v>5</v>
      </c>
      <c r="I239" s="159"/>
      <c r="J239" s="160">
        <f t="shared" si="30"/>
        <v>0</v>
      </c>
      <c r="K239" s="161"/>
      <c r="L239" s="162"/>
      <c r="M239" s="163" t="s">
        <v>1</v>
      </c>
      <c r="N239" s="164" t="s">
        <v>41</v>
      </c>
      <c r="P239" s="150">
        <f t="shared" si="31"/>
        <v>0</v>
      </c>
      <c r="Q239" s="150">
        <v>3.5E-4</v>
      </c>
      <c r="R239" s="150">
        <f t="shared" si="32"/>
        <v>1.75E-3</v>
      </c>
      <c r="S239" s="150">
        <v>0</v>
      </c>
      <c r="T239" s="151">
        <f t="shared" si="33"/>
        <v>0</v>
      </c>
      <c r="AR239" s="152" t="s">
        <v>529</v>
      </c>
      <c r="AT239" s="152" t="s">
        <v>353</v>
      </c>
      <c r="AU239" s="152" t="s">
        <v>87</v>
      </c>
      <c r="AY239" s="13" t="s">
        <v>317</v>
      </c>
      <c r="BE239" s="153">
        <f t="shared" si="34"/>
        <v>0</v>
      </c>
      <c r="BF239" s="153">
        <f t="shared" si="35"/>
        <v>0</v>
      </c>
      <c r="BG239" s="153">
        <f t="shared" si="36"/>
        <v>0</v>
      </c>
      <c r="BH239" s="153">
        <f t="shared" si="37"/>
        <v>0</v>
      </c>
      <c r="BI239" s="153">
        <f t="shared" si="38"/>
        <v>0</v>
      </c>
      <c r="BJ239" s="13" t="s">
        <v>87</v>
      </c>
      <c r="BK239" s="153">
        <f t="shared" si="39"/>
        <v>0</v>
      </c>
      <c r="BL239" s="13" t="s">
        <v>372</v>
      </c>
      <c r="BM239" s="152" t="s">
        <v>5893</v>
      </c>
    </row>
    <row r="240" spans="2:65" s="1" customFormat="1" ht="24.15" customHeight="1">
      <c r="B240" s="139"/>
      <c r="C240" s="140" t="s">
        <v>1344</v>
      </c>
      <c r="D240" s="140" t="s">
        <v>319</v>
      </c>
      <c r="E240" s="141" t="s">
        <v>2577</v>
      </c>
      <c r="F240" s="142" t="s">
        <v>2578</v>
      </c>
      <c r="G240" s="143" t="s">
        <v>433</v>
      </c>
      <c r="H240" s="144">
        <v>1</v>
      </c>
      <c r="I240" s="145"/>
      <c r="J240" s="146">
        <f t="shared" si="30"/>
        <v>0</v>
      </c>
      <c r="K240" s="147"/>
      <c r="L240" s="28"/>
      <c r="M240" s="148" t="s">
        <v>1</v>
      </c>
      <c r="N240" s="149" t="s">
        <v>41</v>
      </c>
      <c r="P240" s="150">
        <f t="shared" si="31"/>
        <v>0</v>
      </c>
      <c r="Q240" s="150">
        <v>2.7999999999999998E-4</v>
      </c>
      <c r="R240" s="150">
        <f t="shared" si="32"/>
        <v>2.7999999999999998E-4</v>
      </c>
      <c r="S240" s="150">
        <v>0</v>
      </c>
      <c r="T240" s="151">
        <f t="shared" si="33"/>
        <v>0</v>
      </c>
      <c r="AR240" s="152" t="s">
        <v>372</v>
      </c>
      <c r="AT240" s="152" t="s">
        <v>319</v>
      </c>
      <c r="AU240" s="152" t="s">
        <v>87</v>
      </c>
      <c r="AY240" s="13" t="s">
        <v>317</v>
      </c>
      <c r="BE240" s="153">
        <f t="shared" si="34"/>
        <v>0</v>
      </c>
      <c r="BF240" s="153">
        <f t="shared" si="35"/>
        <v>0</v>
      </c>
      <c r="BG240" s="153">
        <f t="shared" si="36"/>
        <v>0</v>
      </c>
      <c r="BH240" s="153">
        <f t="shared" si="37"/>
        <v>0</v>
      </c>
      <c r="BI240" s="153">
        <f t="shared" si="38"/>
        <v>0</v>
      </c>
      <c r="BJ240" s="13" t="s">
        <v>87</v>
      </c>
      <c r="BK240" s="153">
        <f t="shared" si="39"/>
        <v>0</v>
      </c>
      <c r="BL240" s="13" t="s">
        <v>372</v>
      </c>
      <c r="BM240" s="152" t="s">
        <v>5894</v>
      </c>
    </row>
    <row r="241" spans="2:65" s="1" customFormat="1" ht="24.15" customHeight="1">
      <c r="B241" s="139"/>
      <c r="C241" s="154" t="s">
        <v>1347</v>
      </c>
      <c r="D241" s="154" t="s">
        <v>353</v>
      </c>
      <c r="E241" s="155" t="s">
        <v>5895</v>
      </c>
      <c r="F241" s="156" t="s">
        <v>5896</v>
      </c>
      <c r="G241" s="157" t="s">
        <v>433</v>
      </c>
      <c r="H241" s="158">
        <v>1</v>
      </c>
      <c r="I241" s="159"/>
      <c r="J241" s="160">
        <f t="shared" si="30"/>
        <v>0</v>
      </c>
      <c r="K241" s="161"/>
      <c r="L241" s="162"/>
      <c r="M241" s="163" t="s">
        <v>1</v>
      </c>
      <c r="N241" s="164" t="s">
        <v>41</v>
      </c>
      <c r="P241" s="150">
        <f t="shared" si="31"/>
        <v>0</v>
      </c>
      <c r="Q241" s="150">
        <v>1.8499999999999999E-2</v>
      </c>
      <c r="R241" s="150">
        <f t="shared" si="32"/>
        <v>1.8499999999999999E-2</v>
      </c>
      <c r="S241" s="150">
        <v>0</v>
      </c>
      <c r="T241" s="151">
        <f t="shared" si="33"/>
        <v>0</v>
      </c>
      <c r="AR241" s="152" t="s">
        <v>529</v>
      </c>
      <c r="AT241" s="152" t="s">
        <v>353</v>
      </c>
      <c r="AU241" s="152" t="s">
        <v>87</v>
      </c>
      <c r="AY241" s="13" t="s">
        <v>317</v>
      </c>
      <c r="BE241" s="153">
        <f t="shared" si="34"/>
        <v>0</v>
      </c>
      <c r="BF241" s="153">
        <f t="shared" si="35"/>
        <v>0</v>
      </c>
      <c r="BG241" s="153">
        <f t="shared" si="36"/>
        <v>0</v>
      </c>
      <c r="BH241" s="153">
        <f t="shared" si="37"/>
        <v>0</v>
      </c>
      <c r="BI241" s="153">
        <f t="shared" si="38"/>
        <v>0</v>
      </c>
      <c r="BJ241" s="13" t="s">
        <v>87</v>
      </c>
      <c r="BK241" s="153">
        <f t="shared" si="39"/>
        <v>0</v>
      </c>
      <c r="BL241" s="13" t="s">
        <v>372</v>
      </c>
      <c r="BM241" s="152" t="s">
        <v>5897</v>
      </c>
    </row>
    <row r="242" spans="2:65" s="1" customFormat="1" ht="24.15" customHeight="1">
      <c r="B242" s="139"/>
      <c r="C242" s="140" t="s">
        <v>1349</v>
      </c>
      <c r="D242" s="140" t="s">
        <v>319</v>
      </c>
      <c r="E242" s="141" t="s">
        <v>2583</v>
      </c>
      <c r="F242" s="142" t="s">
        <v>2584</v>
      </c>
      <c r="G242" s="143" t="s">
        <v>433</v>
      </c>
      <c r="H242" s="144">
        <v>2</v>
      </c>
      <c r="I242" s="145"/>
      <c r="J242" s="146">
        <f t="shared" si="30"/>
        <v>0</v>
      </c>
      <c r="K242" s="147"/>
      <c r="L242" s="28"/>
      <c r="M242" s="148" t="s">
        <v>1</v>
      </c>
      <c r="N242" s="149" t="s">
        <v>41</v>
      </c>
      <c r="P242" s="150">
        <f t="shared" si="31"/>
        <v>0</v>
      </c>
      <c r="Q242" s="150">
        <v>1.0632E-3</v>
      </c>
      <c r="R242" s="150">
        <f t="shared" si="32"/>
        <v>2.1264000000000001E-3</v>
      </c>
      <c r="S242" s="150">
        <v>0</v>
      </c>
      <c r="T242" s="151">
        <f t="shared" si="33"/>
        <v>0</v>
      </c>
      <c r="AR242" s="152" t="s">
        <v>372</v>
      </c>
      <c r="AT242" s="152" t="s">
        <v>319</v>
      </c>
      <c r="AU242" s="152" t="s">
        <v>87</v>
      </c>
      <c r="AY242" s="13" t="s">
        <v>317</v>
      </c>
      <c r="BE242" s="153">
        <f t="shared" si="34"/>
        <v>0</v>
      </c>
      <c r="BF242" s="153">
        <f t="shared" si="35"/>
        <v>0</v>
      </c>
      <c r="BG242" s="153">
        <f t="shared" si="36"/>
        <v>0</v>
      </c>
      <c r="BH242" s="153">
        <f t="shared" si="37"/>
        <v>0</v>
      </c>
      <c r="BI242" s="153">
        <f t="shared" si="38"/>
        <v>0</v>
      </c>
      <c r="BJ242" s="13" t="s">
        <v>87</v>
      </c>
      <c r="BK242" s="153">
        <f t="shared" si="39"/>
        <v>0</v>
      </c>
      <c r="BL242" s="13" t="s">
        <v>372</v>
      </c>
      <c r="BM242" s="152" t="s">
        <v>5898</v>
      </c>
    </row>
    <row r="243" spans="2:65" s="1" customFormat="1" ht="24.15" customHeight="1">
      <c r="B243" s="139"/>
      <c r="C243" s="154" t="s">
        <v>1353</v>
      </c>
      <c r="D243" s="154" t="s">
        <v>353</v>
      </c>
      <c r="E243" s="155" t="s">
        <v>5899</v>
      </c>
      <c r="F243" s="156" t="s">
        <v>5900</v>
      </c>
      <c r="G243" s="157" t="s">
        <v>433</v>
      </c>
      <c r="H243" s="158">
        <v>2</v>
      </c>
      <c r="I243" s="159"/>
      <c r="J243" s="160">
        <f t="shared" si="30"/>
        <v>0</v>
      </c>
      <c r="K243" s="161"/>
      <c r="L243" s="162"/>
      <c r="M243" s="163" t="s">
        <v>1</v>
      </c>
      <c r="N243" s="164" t="s">
        <v>41</v>
      </c>
      <c r="P243" s="150">
        <f t="shared" si="31"/>
        <v>0</v>
      </c>
      <c r="Q243" s="150">
        <v>3.9100000000000003E-2</v>
      </c>
      <c r="R243" s="150">
        <f t="shared" si="32"/>
        <v>7.8200000000000006E-2</v>
      </c>
      <c r="S243" s="150">
        <v>0</v>
      </c>
      <c r="T243" s="151">
        <f t="shared" si="33"/>
        <v>0</v>
      </c>
      <c r="AR243" s="152" t="s">
        <v>529</v>
      </c>
      <c r="AT243" s="152" t="s">
        <v>353</v>
      </c>
      <c r="AU243" s="152" t="s">
        <v>87</v>
      </c>
      <c r="AY243" s="13" t="s">
        <v>317</v>
      </c>
      <c r="BE243" s="153">
        <f t="shared" si="34"/>
        <v>0</v>
      </c>
      <c r="BF243" s="153">
        <f t="shared" si="35"/>
        <v>0</v>
      </c>
      <c r="BG243" s="153">
        <f t="shared" si="36"/>
        <v>0</v>
      </c>
      <c r="BH243" s="153">
        <f t="shared" si="37"/>
        <v>0</v>
      </c>
      <c r="BI243" s="153">
        <f t="shared" si="38"/>
        <v>0</v>
      </c>
      <c r="BJ243" s="13" t="s">
        <v>87</v>
      </c>
      <c r="BK243" s="153">
        <f t="shared" si="39"/>
        <v>0</v>
      </c>
      <c r="BL243" s="13" t="s">
        <v>372</v>
      </c>
      <c r="BM243" s="152" t="s">
        <v>5901</v>
      </c>
    </row>
    <row r="244" spans="2:65" s="1" customFormat="1" ht="28.8">
      <c r="B244" s="28"/>
      <c r="D244" s="170" t="s">
        <v>484</v>
      </c>
      <c r="F244" s="171" t="s">
        <v>2589</v>
      </c>
      <c r="I244" s="172"/>
      <c r="L244" s="28"/>
      <c r="M244" s="173"/>
      <c r="T244" s="55"/>
      <c r="AT244" s="13" t="s">
        <v>484</v>
      </c>
      <c r="AU244" s="13" t="s">
        <v>87</v>
      </c>
    </row>
    <row r="245" spans="2:65" s="1" customFormat="1" ht="21.75" customHeight="1">
      <c r="B245" s="139"/>
      <c r="C245" s="140" t="s">
        <v>1357</v>
      </c>
      <c r="D245" s="140" t="s">
        <v>319</v>
      </c>
      <c r="E245" s="141" t="s">
        <v>2590</v>
      </c>
      <c r="F245" s="142" t="s">
        <v>2591</v>
      </c>
      <c r="G245" s="143" t="s">
        <v>433</v>
      </c>
      <c r="H245" s="144">
        <v>37</v>
      </c>
      <c r="I245" s="145"/>
      <c r="J245" s="146">
        <f t="shared" ref="J245:J259" si="40">ROUND(I245*H245,2)</f>
        <v>0</v>
      </c>
      <c r="K245" s="147"/>
      <c r="L245" s="28"/>
      <c r="M245" s="148" t="s">
        <v>1</v>
      </c>
      <c r="N245" s="149" t="s">
        <v>41</v>
      </c>
      <c r="P245" s="150">
        <f t="shared" ref="P245:P259" si="41">O245*H245</f>
        <v>0</v>
      </c>
      <c r="Q245" s="150">
        <v>8.0000000000000007E-5</v>
      </c>
      <c r="R245" s="150">
        <f t="shared" ref="R245:R259" si="42">Q245*H245</f>
        <v>2.9600000000000004E-3</v>
      </c>
      <c r="S245" s="150">
        <v>0</v>
      </c>
      <c r="T245" s="151">
        <f t="shared" ref="T245:T259" si="43">S245*H245</f>
        <v>0</v>
      </c>
      <c r="AR245" s="152" t="s">
        <v>372</v>
      </c>
      <c r="AT245" s="152" t="s">
        <v>319</v>
      </c>
      <c r="AU245" s="152" t="s">
        <v>87</v>
      </c>
      <c r="AY245" s="13" t="s">
        <v>317</v>
      </c>
      <c r="BE245" s="153">
        <f t="shared" ref="BE245:BE259" si="44">IF(N245="základná",J245,0)</f>
        <v>0</v>
      </c>
      <c r="BF245" s="153">
        <f t="shared" ref="BF245:BF259" si="45">IF(N245="znížená",J245,0)</f>
        <v>0</v>
      </c>
      <c r="BG245" s="153">
        <f t="shared" ref="BG245:BG259" si="46">IF(N245="zákl. prenesená",J245,0)</f>
        <v>0</v>
      </c>
      <c r="BH245" s="153">
        <f t="shared" ref="BH245:BH259" si="47">IF(N245="zníž. prenesená",J245,0)</f>
        <v>0</v>
      </c>
      <c r="BI245" s="153">
        <f t="shared" ref="BI245:BI259" si="48">IF(N245="nulová",J245,0)</f>
        <v>0</v>
      </c>
      <c r="BJ245" s="13" t="s">
        <v>87</v>
      </c>
      <c r="BK245" s="153">
        <f t="shared" ref="BK245:BK259" si="49">ROUND(I245*H245,2)</f>
        <v>0</v>
      </c>
      <c r="BL245" s="13" t="s">
        <v>372</v>
      </c>
      <c r="BM245" s="152" t="s">
        <v>5902</v>
      </c>
    </row>
    <row r="246" spans="2:65" s="1" customFormat="1" ht="24.15" customHeight="1">
      <c r="B246" s="139"/>
      <c r="C246" s="154" t="s">
        <v>1361</v>
      </c>
      <c r="D246" s="154" t="s">
        <v>353</v>
      </c>
      <c r="E246" s="155" t="s">
        <v>2593</v>
      </c>
      <c r="F246" s="156" t="s">
        <v>2594</v>
      </c>
      <c r="G246" s="157" t="s">
        <v>433</v>
      </c>
      <c r="H246" s="158">
        <v>37</v>
      </c>
      <c r="I246" s="159"/>
      <c r="J246" s="160">
        <f t="shared" si="40"/>
        <v>0</v>
      </c>
      <c r="K246" s="161"/>
      <c r="L246" s="162"/>
      <c r="M246" s="163" t="s">
        <v>1</v>
      </c>
      <c r="N246" s="164" t="s">
        <v>41</v>
      </c>
      <c r="P246" s="150">
        <f t="shared" si="41"/>
        <v>0</v>
      </c>
      <c r="Q246" s="150">
        <v>4.0000000000000002E-4</v>
      </c>
      <c r="R246" s="150">
        <f t="shared" si="42"/>
        <v>1.4800000000000001E-2</v>
      </c>
      <c r="S246" s="150">
        <v>0</v>
      </c>
      <c r="T246" s="151">
        <f t="shared" si="43"/>
        <v>0</v>
      </c>
      <c r="AR246" s="152" t="s">
        <v>529</v>
      </c>
      <c r="AT246" s="152" t="s">
        <v>353</v>
      </c>
      <c r="AU246" s="152" t="s">
        <v>87</v>
      </c>
      <c r="AY246" s="13" t="s">
        <v>317</v>
      </c>
      <c r="BE246" s="153">
        <f t="shared" si="44"/>
        <v>0</v>
      </c>
      <c r="BF246" s="153">
        <f t="shared" si="45"/>
        <v>0</v>
      </c>
      <c r="BG246" s="153">
        <f t="shared" si="46"/>
        <v>0</v>
      </c>
      <c r="BH246" s="153">
        <f t="shared" si="47"/>
        <v>0</v>
      </c>
      <c r="BI246" s="153">
        <f t="shared" si="48"/>
        <v>0</v>
      </c>
      <c r="BJ246" s="13" t="s">
        <v>87</v>
      </c>
      <c r="BK246" s="153">
        <f t="shared" si="49"/>
        <v>0</v>
      </c>
      <c r="BL246" s="13" t="s">
        <v>372</v>
      </c>
      <c r="BM246" s="152" t="s">
        <v>5903</v>
      </c>
    </row>
    <row r="247" spans="2:65" s="1" customFormat="1" ht="33" customHeight="1">
      <c r="B247" s="139"/>
      <c r="C247" s="140" t="s">
        <v>1365</v>
      </c>
      <c r="D247" s="140" t="s">
        <v>319</v>
      </c>
      <c r="E247" s="141" t="s">
        <v>2596</v>
      </c>
      <c r="F247" s="142" t="s">
        <v>2597</v>
      </c>
      <c r="G247" s="143" t="s">
        <v>433</v>
      </c>
      <c r="H247" s="144">
        <v>13</v>
      </c>
      <c r="I247" s="145"/>
      <c r="J247" s="146">
        <f t="shared" si="40"/>
        <v>0</v>
      </c>
      <c r="K247" s="147"/>
      <c r="L247" s="28"/>
      <c r="M247" s="148" t="s">
        <v>1</v>
      </c>
      <c r="N247" s="149" t="s">
        <v>41</v>
      </c>
      <c r="P247" s="150">
        <f t="shared" si="41"/>
        <v>0</v>
      </c>
      <c r="Q247" s="150">
        <v>4.1999999999999996E-6</v>
      </c>
      <c r="R247" s="150">
        <f t="shared" si="42"/>
        <v>5.4599999999999992E-5</v>
      </c>
      <c r="S247" s="150">
        <v>0</v>
      </c>
      <c r="T247" s="151">
        <f t="shared" si="43"/>
        <v>0</v>
      </c>
      <c r="AR247" s="152" t="s">
        <v>372</v>
      </c>
      <c r="AT247" s="152" t="s">
        <v>319</v>
      </c>
      <c r="AU247" s="152" t="s">
        <v>87</v>
      </c>
      <c r="AY247" s="13" t="s">
        <v>317</v>
      </c>
      <c r="BE247" s="153">
        <f t="shared" si="44"/>
        <v>0</v>
      </c>
      <c r="BF247" s="153">
        <f t="shared" si="45"/>
        <v>0</v>
      </c>
      <c r="BG247" s="153">
        <f t="shared" si="46"/>
        <v>0</v>
      </c>
      <c r="BH247" s="153">
        <f t="shared" si="47"/>
        <v>0</v>
      </c>
      <c r="BI247" s="153">
        <f t="shared" si="48"/>
        <v>0</v>
      </c>
      <c r="BJ247" s="13" t="s">
        <v>87</v>
      </c>
      <c r="BK247" s="153">
        <f t="shared" si="49"/>
        <v>0</v>
      </c>
      <c r="BL247" s="13" t="s">
        <v>372</v>
      </c>
      <c r="BM247" s="152" t="s">
        <v>5904</v>
      </c>
    </row>
    <row r="248" spans="2:65" s="1" customFormat="1" ht="16.5" customHeight="1">
      <c r="B248" s="139"/>
      <c r="C248" s="154" t="s">
        <v>1369</v>
      </c>
      <c r="D248" s="154" t="s">
        <v>353</v>
      </c>
      <c r="E248" s="155" t="s">
        <v>2599</v>
      </c>
      <c r="F248" s="156" t="s">
        <v>2600</v>
      </c>
      <c r="G248" s="157" t="s">
        <v>433</v>
      </c>
      <c r="H248" s="158">
        <v>13</v>
      </c>
      <c r="I248" s="159"/>
      <c r="J248" s="160">
        <f t="shared" si="40"/>
        <v>0</v>
      </c>
      <c r="K248" s="161"/>
      <c r="L248" s="162"/>
      <c r="M248" s="163" t="s">
        <v>1</v>
      </c>
      <c r="N248" s="164" t="s">
        <v>41</v>
      </c>
      <c r="P248" s="150">
        <f t="shared" si="41"/>
        <v>0</v>
      </c>
      <c r="Q248" s="150">
        <v>2E-3</v>
      </c>
      <c r="R248" s="150">
        <f t="shared" si="42"/>
        <v>2.6000000000000002E-2</v>
      </c>
      <c r="S248" s="150">
        <v>0</v>
      </c>
      <c r="T248" s="151">
        <f t="shared" si="43"/>
        <v>0</v>
      </c>
      <c r="AR248" s="152" t="s">
        <v>529</v>
      </c>
      <c r="AT248" s="152" t="s">
        <v>353</v>
      </c>
      <c r="AU248" s="152" t="s">
        <v>87</v>
      </c>
      <c r="AY248" s="13" t="s">
        <v>317</v>
      </c>
      <c r="BE248" s="153">
        <f t="shared" si="44"/>
        <v>0</v>
      </c>
      <c r="BF248" s="153">
        <f t="shared" si="45"/>
        <v>0</v>
      </c>
      <c r="BG248" s="153">
        <f t="shared" si="46"/>
        <v>0</v>
      </c>
      <c r="BH248" s="153">
        <f t="shared" si="47"/>
        <v>0</v>
      </c>
      <c r="BI248" s="153">
        <f t="shared" si="48"/>
        <v>0</v>
      </c>
      <c r="BJ248" s="13" t="s">
        <v>87</v>
      </c>
      <c r="BK248" s="153">
        <f t="shared" si="49"/>
        <v>0</v>
      </c>
      <c r="BL248" s="13" t="s">
        <v>372</v>
      </c>
      <c r="BM248" s="152" t="s">
        <v>5905</v>
      </c>
    </row>
    <row r="249" spans="2:65" s="1" customFormat="1" ht="33" customHeight="1">
      <c r="B249" s="139"/>
      <c r="C249" s="140" t="s">
        <v>1373</v>
      </c>
      <c r="D249" s="140" t="s">
        <v>319</v>
      </c>
      <c r="E249" s="141" t="s">
        <v>5906</v>
      </c>
      <c r="F249" s="142" t="s">
        <v>2597</v>
      </c>
      <c r="G249" s="143" t="s">
        <v>433</v>
      </c>
      <c r="H249" s="144">
        <v>1</v>
      </c>
      <c r="I249" s="145"/>
      <c r="J249" s="146">
        <f t="shared" si="40"/>
        <v>0</v>
      </c>
      <c r="K249" s="147"/>
      <c r="L249" s="28"/>
      <c r="M249" s="148" t="s">
        <v>1</v>
      </c>
      <c r="N249" s="149" t="s">
        <v>41</v>
      </c>
      <c r="P249" s="150">
        <f t="shared" si="41"/>
        <v>0</v>
      </c>
      <c r="Q249" s="150">
        <v>4.1999999999999996E-6</v>
      </c>
      <c r="R249" s="150">
        <f t="shared" si="42"/>
        <v>4.1999999999999996E-6</v>
      </c>
      <c r="S249" s="150">
        <v>0</v>
      </c>
      <c r="T249" s="151">
        <f t="shared" si="43"/>
        <v>0</v>
      </c>
      <c r="AR249" s="152" t="s">
        <v>372</v>
      </c>
      <c r="AT249" s="152" t="s">
        <v>319</v>
      </c>
      <c r="AU249" s="152" t="s">
        <v>87</v>
      </c>
      <c r="AY249" s="13" t="s">
        <v>317</v>
      </c>
      <c r="BE249" s="153">
        <f t="shared" si="44"/>
        <v>0</v>
      </c>
      <c r="BF249" s="153">
        <f t="shared" si="45"/>
        <v>0</v>
      </c>
      <c r="BG249" s="153">
        <f t="shared" si="46"/>
        <v>0</v>
      </c>
      <c r="BH249" s="153">
        <f t="shared" si="47"/>
        <v>0</v>
      </c>
      <c r="BI249" s="153">
        <f t="shared" si="48"/>
        <v>0</v>
      </c>
      <c r="BJ249" s="13" t="s">
        <v>87</v>
      </c>
      <c r="BK249" s="153">
        <f t="shared" si="49"/>
        <v>0</v>
      </c>
      <c r="BL249" s="13" t="s">
        <v>372</v>
      </c>
      <c r="BM249" s="152" t="s">
        <v>5907</v>
      </c>
    </row>
    <row r="250" spans="2:65" s="1" customFormat="1" ht="24.15" customHeight="1">
      <c r="B250" s="139"/>
      <c r="C250" s="154" t="s">
        <v>1377</v>
      </c>
      <c r="D250" s="154" t="s">
        <v>353</v>
      </c>
      <c r="E250" s="155" t="s">
        <v>5908</v>
      </c>
      <c r="F250" s="156" t="s">
        <v>2600</v>
      </c>
      <c r="G250" s="157" t="s">
        <v>433</v>
      </c>
      <c r="H250" s="158">
        <v>1</v>
      </c>
      <c r="I250" s="159"/>
      <c r="J250" s="160">
        <f t="shared" si="40"/>
        <v>0</v>
      </c>
      <c r="K250" s="161"/>
      <c r="L250" s="162"/>
      <c r="M250" s="163" t="s">
        <v>1</v>
      </c>
      <c r="N250" s="164" t="s">
        <v>41</v>
      </c>
      <c r="P250" s="150">
        <f t="shared" si="41"/>
        <v>0</v>
      </c>
      <c r="Q250" s="150">
        <v>2E-3</v>
      </c>
      <c r="R250" s="150">
        <f t="shared" si="42"/>
        <v>2E-3</v>
      </c>
      <c r="S250" s="150">
        <v>0</v>
      </c>
      <c r="T250" s="151">
        <f t="shared" si="43"/>
        <v>0</v>
      </c>
      <c r="AR250" s="152" t="s">
        <v>529</v>
      </c>
      <c r="AT250" s="152" t="s">
        <v>353</v>
      </c>
      <c r="AU250" s="152" t="s">
        <v>87</v>
      </c>
      <c r="AY250" s="13" t="s">
        <v>317</v>
      </c>
      <c r="BE250" s="153">
        <f t="shared" si="44"/>
        <v>0</v>
      </c>
      <c r="BF250" s="153">
        <f t="shared" si="45"/>
        <v>0</v>
      </c>
      <c r="BG250" s="153">
        <f t="shared" si="46"/>
        <v>0</v>
      </c>
      <c r="BH250" s="153">
        <f t="shared" si="47"/>
        <v>0</v>
      </c>
      <c r="BI250" s="153">
        <f t="shared" si="48"/>
        <v>0</v>
      </c>
      <c r="BJ250" s="13" t="s">
        <v>87</v>
      </c>
      <c r="BK250" s="153">
        <f t="shared" si="49"/>
        <v>0</v>
      </c>
      <c r="BL250" s="13" t="s">
        <v>372</v>
      </c>
      <c r="BM250" s="152" t="s">
        <v>5909</v>
      </c>
    </row>
    <row r="251" spans="2:65" s="1" customFormat="1" ht="16.5" customHeight="1">
      <c r="B251" s="139"/>
      <c r="C251" s="140" t="s">
        <v>589</v>
      </c>
      <c r="D251" s="140" t="s">
        <v>319</v>
      </c>
      <c r="E251" s="141" t="s">
        <v>3705</v>
      </c>
      <c r="F251" s="142" t="s">
        <v>3706</v>
      </c>
      <c r="G251" s="143" t="s">
        <v>433</v>
      </c>
      <c r="H251" s="144">
        <v>7</v>
      </c>
      <c r="I251" s="145"/>
      <c r="J251" s="146">
        <f t="shared" si="40"/>
        <v>0</v>
      </c>
      <c r="K251" s="147"/>
      <c r="L251" s="28"/>
      <c r="M251" s="148" t="s">
        <v>1</v>
      </c>
      <c r="N251" s="149" t="s">
        <v>41</v>
      </c>
      <c r="P251" s="150">
        <f t="shared" si="41"/>
        <v>0</v>
      </c>
      <c r="Q251" s="150">
        <v>4.1999999999999996E-6</v>
      </c>
      <c r="R251" s="150">
        <f t="shared" si="42"/>
        <v>2.9399999999999996E-5</v>
      </c>
      <c r="S251" s="150">
        <v>0</v>
      </c>
      <c r="T251" s="151">
        <f t="shared" si="43"/>
        <v>0</v>
      </c>
      <c r="AR251" s="152" t="s">
        <v>372</v>
      </c>
      <c r="AT251" s="152" t="s">
        <v>319</v>
      </c>
      <c r="AU251" s="152" t="s">
        <v>87</v>
      </c>
      <c r="AY251" s="13" t="s">
        <v>317</v>
      </c>
      <c r="BE251" s="153">
        <f t="shared" si="44"/>
        <v>0</v>
      </c>
      <c r="BF251" s="153">
        <f t="shared" si="45"/>
        <v>0</v>
      </c>
      <c r="BG251" s="153">
        <f t="shared" si="46"/>
        <v>0</v>
      </c>
      <c r="BH251" s="153">
        <f t="shared" si="47"/>
        <v>0</v>
      </c>
      <c r="BI251" s="153">
        <f t="shared" si="48"/>
        <v>0</v>
      </c>
      <c r="BJ251" s="13" t="s">
        <v>87</v>
      </c>
      <c r="BK251" s="153">
        <f t="shared" si="49"/>
        <v>0</v>
      </c>
      <c r="BL251" s="13" t="s">
        <v>372</v>
      </c>
      <c r="BM251" s="152" t="s">
        <v>5910</v>
      </c>
    </row>
    <row r="252" spans="2:65" s="1" customFormat="1" ht="24.15" customHeight="1">
      <c r="B252" s="139"/>
      <c r="C252" s="154" t="s">
        <v>1384</v>
      </c>
      <c r="D252" s="154" t="s">
        <v>353</v>
      </c>
      <c r="E252" s="155" t="s">
        <v>5911</v>
      </c>
      <c r="F252" s="156" t="s">
        <v>5912</v>
      </c>
      <c r="G252" s="157" t="s">
        <v>433</v>
      </c>
      <c r="H252" s="158">
        <v>7</v>
      </c>
      <c r="I252" s="159"/>
      <c r="J252" s="160">
        <f t="shared" si="40"/>
        <v>0</v>
      </c>
      <c r="K252" s="161"/>
      <c r="L252" s="162"/>
      <c r="M252" s="163" t="s">
        <v>1</v>
      </c>
      <c r="N252" s="164" t="s">
        <v>41</v>
      </c>
      <c r="P252" s="150">
        <f t="shared" si="41"/>
        <v>0</v>
      </c>
      <c r="Q252" s="150">
        <v>1.4400000000000001E-3</v>
      </c>
      <c r="R252" s="150">
        <f t="shared" si="42"/>
        <v>1.008E-2</v>
      </c>
      <c r="S252" s="150">
        <v>0</v>
      </c>
      <c r="T252" s="151">
        <f t="shared" si="43"/>
        <v>0</v>
      </c>
      <c r="AR252" s="152" t="s">
        <v>529</v>
      </c>
      <c r="AT252" s="152" t="s">
        <v>353</v>
      </c>
      <c r="AU252" s="152" t="s">
        <v>87</v>
      </c>
      <c r="AY252" s="13" t="s">
        <v>317</v>
      </c>
      <c r="BE252" s="153">
        <f t="shared" si="44"/>
        <v>0</v>
      </c>
      <c r="BF252" s="153">
        <f t="shared" si="45"/>
        <v>0</v>
      </c>
      <c r="BG252" s="153">
        <f t="shared" si="46"/>
        <v>0</v>
      </c>
      <c r="BH252" s="153">
        <f t="shared" si="47"/>
        <v>0</v>
      </c>
      <c r="BI252" s="153">
        <f t="shared" si="48"/>
        <v>0</v>
      </c>
      <c r="BJ252" s="13" t="s">
        <v>87</v>
      </c>
      <c r="BK252" s="153">
        <f t="shared" si="49"/>
        <v>0</v>
      </c>
      <c r="BL252" s="13" t="s">
        <v>372</v>
      </c>
      <c r="BM252" s="152" t="s">
        <v>5913</v>
      </c>
    </row>
    <row r="253" spans="2:65" s="1" customFormat="1" ht="16.5" customHeight="1">
      <c r="B253" s="139"/>
      <c r="C253" s="154" t="s">
        <v>1386</v>
      </c>
      <c r="D253" s="154" t="s">
        <v>353</v>
      </c>
      <c r="E253" s="155" t="s">
        <v>5914</v>
      </c>
      <c r="F253" s="156" t="s">
        <v>5915</v>
      </c>
      <c r="G253" s="157" t="s">
        <v>433</v>
      </c>
      <c r="H253" s="158">
        <v>1</v>
      </c>
      <c r="I253" s="159"/>
      <c r="J253" s="160">
        <f t="shared" si="40"/>
        <v>0</v>
      </c>
      <c r="K253" s="161"/>
      <c r="L253" s="162"/>
      <c r="M253" s="163" t="s">
        <v>1</v>
      </c>
      <c r="N253" s="164" t="s">
        <v>41</v>
      </c>
      <c r="P253" s="150">
        <f t="shared" si="41"/>
        <v>0</v>
      </c>
      <c r="Q253" s="150">
        <v>3.0000000000000001E-3</v>
      </c>
      <c r="R253" s="150">
        <f t="shared" si="42"/>
        <v>3.0000000000000001E-3</v>
      </c>
      <c r="S253" s="150">
        <v>0</v>
      </c>
      <c r="T253" s="151">
        <f t="shared" si="43"/>
        <v>0</v>
      </c>
      <c r="AR253" s="152" t="s">
        <v>529</v>
      </c>
      <c r="AT253" s="152" t="s">
        <v>353</v>
      </c>
      <c r="AU253" s="152" t="s">
        <v>87</v>
      </c>
      <c r="AY253" s="13" t="s">
        <v>317</v>
      </c>
      <c r="BE253" s="153">
        <f t="shared" si="44"/>
        <v>0</v>
      </c>
      <c r="BF253" s="153">
        <f t="shared" si="45"/>
        <v>0</v>
      </c>
      <c r="BG253" s="153">
        <f t="shared" si="46"/>
        <v>0</v>
      </c>
      <c r="BH253" s="153">
        <f t="shared" si="47"/>
        <v>0</v>
      </c>
      <c r="BI253" s="153">
        <f t="shared" si="48"/>
        <v>0</v>
      </c>
      <c r="BJ253" s="13" t="s">
        <v>87</v>
      </c>
      <c r="BK253" s="153">
        <f t="shared" si="49"/>
        <v>0</v>
      </c>
      <c r="BL253" s="13" t="s">
        <v>372</v>
      </c>
      <c r="BM253" s="152" t="s">
        <v>5916</v>
      </c>
    </row>
    <row r="254" spans="2:65" s="1" customFormat="1" ht="24.15" customHeight="1">
      <c r="B254" s="139"/>
      <c r="C254" s="140" t="s">
        <v>1392</v>
      </c>
      <c r="D254" s="140" t="s">
        <v>319</v>
      </c>
      <c r="E254" s="141" t="s">
        <v>2605</v>
      </c>
      <c r="F254" s="142" t="s">
        <v>2606</v>
      </c>
      <c r="G254" s="143" t="s">
        <v>433</v>
      </c>
      <c r="H254" s="144">
        <v>12</v>
      </c>
      <c r="I254" s="145"/>
      <c r="J254" s="146">
        <f t="shared" si="40"/>
        <v>0</v>
      </c>
      <c r="K254" s="147"/>
      <c r="L254" s="28"/>
      <c r="M254" s="148" t="s">
        <v>1</v>
      </c>
      <c r="N254" s="149" t="s">
        <v>41</v>
      </c>
      <c r="P254" s="150">
        <f t="shared" si="41"/>
        <v>0</v>
      </c>
      <c r="Q254" s="150">
        <v>0</v>
      </c>
      <c r="R254" s="150">
        <f t="shared" si="42"/>
        <v>0</v>
      </c>
      <c r="S254" s="150">
        <v>0</v>
      </c>
      <c r="T254" s="151">
        <f t="shared" si="43"/>
        <v>0</v>
      </c>
      <c r="AR254" s="152" t="s">
        <v>372</v>
      </c>
      <c r="AT254" s="152" t="s">
        <v>319</v>
      </c>
      <c r="AU254" s="152" t="s">
        <v>87</v>
      </c>
      <c r="AY254" s="13" t="s">
        <v>317</v>
      </c>
      <c r="BE254" s="153">
        <f t="shared" si="44"/>
        <v>0</v>
      </c>
      <c r="BF254" s="153">
        <f t="shared" si="45"/>
        <v>0</v>
      </c>
      <c r="BG254" s="153">
        <f t="shared" si="46"/>
        <v>0</v>
      </c>
      <c r="BH254" s="153">
        <f t="shared" si="47"/>
        <v>0</v>
      </c>
      <c r="BI254" s="153">
        <f t="shared" si="48"/>
        <v>0</v>
      </c>
      <c r="BJ254" s="13" t="s">
        <v>87</v>
      </c>
      <c r="BK254" s="153">
        <f t="shared" si="49"/>
        <v>0</v>
      </c>
      <c r="BL254" s="13" t="s">
        <v>372</v>
      </c>
      <c r="BM254" s="152" t="s">
        <v>5917</v>
      </c>
    </row>
    <row r="255" spans="2:65" s="1" customFormat="1" ht="21.75" customHeight="1">
      <c r="B255" s="139"/>
      <c r="C255" s="154" t="s">
        <v>1396</v>
      </c>
      <c r="D255" s="154" t="s">
        <v>353</v>
      </c>
      <c r="E255" s="155" t="s">
        <v>2608</v>
      </c>
      <c r="F255" s="156" t="s">
        <v>2609</v>
      </c>
      <c r="G255" s="157" t="s">
        <v>433</v>
      </c>
      <c r="H255" s="158">
        <v>12</v>
      </c>
      <c r="I255" s="159"/>
      <c r="J255" s="160">
        <f t="shared" si="40"/>
        <v>0</v>
      </c>
      <c r="K255" s="161"/>
      <c r="L255" s="162"/>
      <c r="M255" s="163" t="s">
        <v>1</v>
      </c>
      <c r="N255" s="164" t="s">
        <v>41</v>
      </c>
      <c r="P255" s="150">
        <f t="shared" si="41"/>
        <v>0</v>
      </c>
      <c r="Q255" s="150">
        <v>3.3E-4</v>
      </c>
      <c r="R255" s="150">
        <f t="shared" si="42"/>
        <v>3.96E-3</v>
      </c>
      <c r="S255" s="150">
        <v>0</v>
      </c>
      <c r="T255" s="151">
        <f t="shared" si="43"/>
        <v>0</v>
      </c>
      <c r="AR255" s="152" t="s">
        <v>529</v>
      </c>
      <c r="AT255" s="152" t="s">
        <v>353</v>
      </c>
      <c r="AU255" s="152" t="s">
        <v>87</v>
      </c>
      <c r="AY255" s="13" t="s">
        <v>317</v>
      </c>
      <c r="BE255" s="153">
        <f t="shared" si="44"/>
        <v>0</v>
      </c>
      <c r="BF255" s="153">
        <f t="shared" si="45"/>
        <v>0</v>
      </c>
      <c r="BG255" s="153">
        <f t="shared" si="46"/>
        <v>0</v>
      </c>
      <c r="BH255" s="153">
        <f t="shared" si="47"/>
        <v>0</v>
      </c>
      <c r="BI255" s="153">
        <f t="shared" si="48"/>
        <v>0</v>
      </c>
      <c r="BJ255" s="13" t="s">
        <v>87</v>
      </c>
      <c r="BK255" s="153">
        <f t="shared" si="49"/>
        <v>0</v>
      </c>
      <c r="BL255" s="13" t="s">
        <v>372</v>
      </c>
      <c r="BM255" s="152" t="s">
        <v>5918</v>
      </c>
    </row>
    <row r="256" spans="2:65" s="1" customFormat="1" ht="33" customHeight="1">
      <c r="B256" s="139"/>
      <c r="C256" s="140" t="s">
        <v>1400</v>
      </c>
      <c r="D256" s="140" t="s">
        <v>319</v>
      </c>
      <c r="E256" s="141" t="s">
        <v>5919</v>
      </c>
      <c r="F256" s="142" t="s">
        <v>5920</v>
      </c>
      <c r="G256" s="143" t="s">
        <v>433</v>
      </c>
      <c r="H256" s="144">
        <v>1</v>
      </c>
      <c r="I256" s="145"/>
      <c r="J256" s="146">
        <f t="shared" si="40"/>
        <v>0</v>
      </c>
      <c r="K256" s="147"/>
      <c r="L256" s="28"/>
      <c r="M256" s="148" t="s">
        <v>1</v>
      </c>
      <c r="N256" s="149" t="s">
        <v>41</v>
      </c>
      <c r="P256" s="150">
        <f t="shared" si="41"/>
        <v>0</v>
      </c>
      <c r="Q256" s="150">
        <v>6.7900000000000002E-6</v>
      </c>
      <c r="R256" s="150">
        <f t="shared" si="42"/>
        <v>6.7900000000000002E-6</v>
      </c>
      <c r="S256" s="150">
        <v>0</v>
      </c>
      <c r="T256" s="151">
        <f t="shared" si="43"/>
        <v>0</v>
      </c>
      <c r="AR256" s="152" t="s">
        <v>372</v>
      </c>
      <c r="AT256" s="152" t="s">
        <v>319</v>
      </c>
      <c r="AU256" s="152" t="s">
        <v>87</v>
      </c>
      <c r="AY256" s="13" t="s">
        <v>317</v>
      </c>
      <c r="BE256" s="153">
        <f t="shared" si="44"/>
        <v>0</v>
      </c>
      <c r="BF256" s="153">
        <f t="shared" si="45"/>
        <v>0</v>
      </c>
      <c r="BG256" s="153">
        <f t="shared" si="46"/>
        <v>0</v>
      </c>
      <c r="BH256" s="153">
        <f t="shared" si="47"/>
        <v>0</v>
      </c>
      <c r="BI256" s="153">
        <f t="shared" si="48"/>
        <v>0</v>
      </c>
      <c r="BJ256" s="13" t="s">
        <v>87</v>
      </c>
      <c r="BK256" s="153">
        <f t="shared" si="49"/>
        <v>0</v>
      </c>
      <c r="BL256" s="13" t="s">
        <v>372</v>
      </c>
      <c r="BM256" s="152" t="s">
        <v>5921</v>
      </c>
    </row>
    <row r="257" spans="2:65" s="1" customFormat="1" ht="21.75" customHeight="1">
      <c r="B257" s="139"/>
      <c r="C257" s="154" t="s">
        <v>1926</v>
      </c>
      <c r="D257" s="154" t="s">
        <v>353</v>
      </c>
      <c r="E257" s="155" t="s">
        <v>5922</v>
      </c>
      <c r="F257" s="156" t="s">
        <v>5923</v>
      </c>
      <c r="G257" s="157" t="s">
        <v>433</v>
      </c>
      <c r="H257" s="158">
        <v>1</v>
      </c>
      <c r="I257" s="159"/>
      <c r="J257" s="160">
        <f t="shared" si="40"/>
        <v>0</v>
      </c>
      <c r="K257" s="161"/>
      <c r="L257" s="162"/>
      <c r="M257" s="163" t="s">
        <v>1</v>
      </c>
      <c r="N257" s="164" t="s">
        <v>41</v>
      </c>
      <c r="P257" s="150">
        <f t="shared" si="41"/>
        <v>0</v>
      </c>
      <c r="Q257" s="150">
        <v>0</v>
      </c>
      <c r="R257" s="150">
        <f t="shared" si="42"/>
        <v>0</v>
      </c>
      <c r="S257" s="150">
        <v>0</v>
      </c>
      <c r="T257" s="151">
        <f t="shared" si="43"/>
        <v>0</v>
      </c>
      <c r="AR257" s="152" t="s">
        <v>529</v>
      </c>
      <c r="AT257" s="152" t="s">
        <v>353</v>
      </c>
      <c r="AU257" s="152" t="s">
        <v>87</v>
      </c>
      <c r="AY257" s="13" t="s">
        <v>317</v>
      </c>
      <c r="BE257" s="153">
        <f t="shared" si="44"/>
        <v>0</v>
      </c>
      <c r="BF257" s="153">
        <f t="shared" si="45"/>
        <v>0</v>
      </c>
      <c r="BG257" s="153">
        <f t="shared" si="46"/>
        <v>0</v>
      </c>
      <c r="BH257" s="153">
        <f t="shared" si="47"/>
        <v>0</v>
      </c>
      <c r="BI257" s="153">
        <f t="shared" si="48"/>
        <v>0</v>
      </c>
      <c r="BJ257" s="13" t="s">
        <v>87</v>
      </c>
      <c r="BK257" s="153">
        <f t="shared" si="49"/>
        <v>0</v>
      </c>
      <c r="BL257" s="13" t="s">
        <v>372</v>
      </c>
      <c r="BM257" s="152" t="s">
        <v>5924</v>
      </c>
    </row>
    <row r="258" spans="2:65" s="1" customFormat="1" ht="24.15" customHeight="1">
      <c r="B258" s="139"/>
      <c r="C258" s="140" t="s">
        <v>1930</v>
      </c>
      <c r="D258" s="140" t="s">
        <v>319</v>
      </c>
      <c r="E258" s="141" t="s">
        <v>3716</v>
      </c>
      <c r="F258" s="142" t="s">
        <v>3717</v>
      </c>
      <c r="G258" s="143" t="s">
        <v>433</v>
      </c>
      <c r="H258" s="144">
        <v>7</v>
      </c>
      <c r="I258" s="145"/>
      <c r="J258" s="146">
        <f t="shared" si="40"/>
        <v>0</v>
      </c>
      <c r="K258" s="147"/>
      <c r="L258" s="28"/>
      <c r="M258" s="148" t="s">
        <v>1</v>
      </c>
      <c r="N258" s="149" t="s">
        <v>41</v>
      </c>
      <c r="P258" s="150">
        <f t="shared" si="41"/>
        <v>0</v>
      </c>
      <c r="Q258" s="150">
        <v>0</v>
      </c>
      <c r="R258" s="150">
        <f t="shared" si="42"/>
        <v>0</v>
      </c>
      <c r="S258" s="150">
        <v>0</v>
      </c>
      <c r="T258" s="151">
        <f t="shared" si="43"/>
        <v>0</v>
      </c>
      <c r="AR258" s="152" t="s">
        <v>372</v>
      </c>
      <c r="AT258" s="152" t="s">
        <v>319</v>
      </c>
      <c r="AU258" s="152" t="s">
        <v>87</v>
      </c>
      <c r="AY258" s="13" t="s">
        <v>317</v>
      </c>
      <c r="BE258" s="153">
        <f t="shared" si="44"/>
        <v>0</v>
      </c>
      <c r="BF258" s="153">
        <f t="shared" si="45"/>
        <v>0</v>
      </c>
      <c r="BG258" s="153">
        <f t="shared" si="46"/>
        <v>0</v>
      </c>
      <c r="BH258" s="153">
        <f t="shared" si="47"/>
        <v>0</v>
      </c>
      <c r="BI258" s="153">
        <f t="shared" si="48"/>
        <v>0</v>
      </c>
      <c r="BJ258" s="13" t="s">
        <v>87</v>
      </c>
      <c r="BK258" s="153">
        <f t="shared" si="49"/>
        <v>0</v>
      </c>
      <c r="BL258" s="13" t="s">
        <v>372</v>
      </c>
      <c r="BM258" s="152" t="s">
        <v>5925</v>
      </c>
    </row>
    <row r="259" spans="2:65" s="1" customFormat="1" ht="16.5" customHeight="1">
      <c r="B259" s="139"/>
      <c r="C259" s="154" t="s">
        <v>1934</v>
      </c>
      <c r="D259" s="154" t="s">
        <v>353</v>
      </c>
      <c r="E259" s="155" t="s">
        <v>3719</v>
      </c>
      <c r="F259" s="156" t="s">
        <v>3720</v>
      </c>
      <c r="G259" s="157" t="s">
        <v>433</v>
      </c>
      <c r="H259" s="158">
        <v>7</v>
      </c>
      <c r="I259" s="159"/>
      <c r="J259" s="160">
        <f t="shared" si="40"/>
        <v>0</v>
      </c>
      <c r="K259" s="161"/>
      <c r="L259" s="162"/>
      <c r="M259" s="163" t="s">
        <v>1</v>
      </c>
      <c r="N259" s="164" t="s">
        <v>41</v>
      </c>
      <c r="P259" s="150">
        <f t="shared" si="41"/>
        <v>0</v>
      </c>
      <c r="Q259" s="150">
        <v>4.0999999999999999E-4</v>
      </c>
      <c r="R259" s="150">
        <f t="shared" si="42"/>
        <v>2.8700000000000002E-3</v>
      </c>
      <c r="S259" s="150">
        <v>0</v>
      </c>
      <c r="T259" s="151">
        <f t="shared" si="43"/>
        <v>0</v>
      </c>
      <c r="AR259" s="152" t="s">
        <v>529</v>
      </c>
      <c r="AT259" s="152" t="s">
        <v>353</v>
      </c>
      <c r="AU259" s="152" t="s">
        <v>87</v>
      </c>
      <c r="AY259" s="13" t="s">
        <v>317</v>
      </c>
      <c r="BE259" s="153">
        <f t="shared" si="44"/>
        <v>0</v>
      </c>
      <c r="BF259" s="153">
        <f t="shared" si="45"/>
        <v>0</v>
      </c>
      <c r="BG259" s="153">
        <f t="shared" si="46"/>
        <v>0</v>
      </c>
      <c r="BH259" s="153">
        <f t="shared" si="47"/>
        <v>0</v>
      </c>
      <c r="BI259" s="153">
        <f t="shared" si="48"/>
        <v>0</v>
      </c>
      <c r="BJ259" s="13" t="s">
        <v>87</v>
      </c>
      <c r="BK259" s="153">
        <f t="shared" si="49"/>
        <v>0</v>
      </c>
      <c r="BL259" s="13" t="s">
        <v>372</v>
      </c>
      <c r="BM259" s="152" t="s">
        <v>5926</v>
      </c>
    </row>
    <row r="260" spans="2:65" s="1" customFormat="1" ht="57.6">
      <c r="B260" s="28"/>
      <c r="D260" s="170" t="s">
        <v>484</v>
      </c>
      <c r="F260" s="171" t="s">
        <v>3722</v>
      </c>
      <c r="I260" s="172"/>
      <c r="L260" s="28"/>
      <c r="M260" s="173"/>
      <c r="T260" s="55"/>
      <c r="AT260" s="13" t="s">
        <v>484</v>
      </c>
      <c r="AU260" s="13" t="s">
        <v>87</v>
      </c>
    </row>
    <row r="261" spans="2:65" s="1" customFormat="1" ht="37.799999999999997" customHeight="1">
      <c r="B261" s="139"/>
      <c r="C261" s="154" t="s">
        <v>1938</v>
      </c>
      <c r="D261" s="154" t="s">
        <v>353</v>
      </c>
      <c r="E261" s="155" t="s">
        <v>3723</v>
      </c>
      <c r="F261" s="156" t="s">
        <v>3724</v>
      </c>
      <c r="G261" s="157" t="s">
        <v>433</v>
      </c>
      <c r="H261" s="158">
        <v>7</v>
      </c>
      <c r="I261" s="159"/>
      <c r="J261" s="160">
        <f>ROUND(I261*H261,2)</f>
        <v>0</v>
      </c>
      <c r="K261" s="161"/>
      <c r="L261" s="162"/>
      <c r="M261" s="163" t="s">
        <v>1</v>
      </c>
      <c r="N261" s="164" t="s">
        <v>41</v>
      </c>
      <c r="P261" s="150">
        <f>O261*H261</f>
        <v>0</v>
      </c>
      <c r="Q261" s="150">
        <v>4.0600000000000002E-3</v>
      </c>
      <c r="R261" s="150">
        <f>Q261*H261</f>
        <v>2.8420000000000001E-2</v>
      </c>
      <c r="S261" s="150">
        <v>0</v>
      </c>
      <c r="T261" s="151">
        <f>S261*H261</f>
        <v>0</v>
      </c>
      <c r="AR261" s="152" t="s">
        <v>529</v>
      </c>
      <c r="AT261" s="152" t="s">
        <v>353</v>
      </c>
      <c r="AU261" s="152" t="s">
        <v>87</v>
      </c>
      <c r="AY261" s="13" t="s">
        <v>317</v>
      </c>
      <c r="BE261" s="153">
        <f>IF(N261="základná",J261,0)</f>
        <v>0</v>
      </c>
      <c r="BF261" s="153">
        <f>IF(N261="znížená",J261,0)</f>
        <v>0</v>
      </c>
      <c r="BG261" s="153">
        <f>IF(N261="zákl. prenesená",J261,0)</f>
        <v>0</v>
      </c>
      <c r="BH261" s="153">
        <f>IF(N261="zníž. prenesená",J261,0)</f>
        <v>0</v>
      </c>
      <c r="BI261" s="153">
        <f>IF(N261="nulová",J261,0)</f>
        <v>0</v>
      </c>
      <c r="BJ261" s="13" t="s">
        <v>87</v>
      </c>
      <c r="BK261" s="153">
        <f>ROUND(I261*H261,2)</f>
        <v>0</v>
      </c>
      <c r="BL261" s="13" t="s">
        <v>372</v>
      </c>
      <c r="BM261" s="152" t="s">
        <v>5927</v>
      </c>
    </row>
    <row r="262" spans="2:65" s="1" customFormat="1" ht="38.4">
      <c r="B262" s="28"/>
      <c r="D262" s="170" t="s">
        <v>484</v>
      </c>
      <c r="F262" s="171" t="s">
        <v>3726</v>
      </c>
      <c r="I262" s="172"/>
      <c r="L262" s="28"/>
      <c r="M262" s="173"/>
      <c r="T262" s="55"/>
      <c r="AT262" s="13" t="s">
        <v>484</v>
      </c>
      <c r="AU262" s="13" t="s">
        <v>87</v>
      </c>
    </row>
    <row r="263" spans="2:65" s="1" customFormat="1" ht="24.15" customHeight="1">
      <c r="B263" s="139"/>
      <c r="C263" s="140" t="s">
        <v>1942</v>
      </c>
      <c r="D263" s="140" t="s">
        <v>319</v>
      </c>
      <c r="E263" s="141" t="s">
        <v>2618</v>
      </c>
      <c r="F263" s="142" t="s">
        <v>2619</v>
      </c>
      <c r="G263" s="143" t="s">
        <v>433</v>
      </c>
      <c r="H263" s="144">
        <v>2</v>
      </c>
      <c r="I263" s="145"/>
      <c r="J263" s="146">
        <f>ROUND(I263*H263,2)</f>
        <v>0</v>
      </c>
      <c r="K263" s="147"/>
      <c r="L263" s="28"/>
      <c r="M263" s="148" t="s">
        <v>1</v>
      </c>
      <c r="N263" s="149" t="s">
        <v>41</v>
      </c>
      <c r="P263" s="150">
        <f>O263*H263</f>
        <v>0</v>
      </c>
      <c r="Q263" s="150">
        <v>0</v>
      </c>
      <c r="R263" s="150">
        <f>Q263*H263</f>
        <v>0</v>
      </c>
      <c r="S263" s="150">
        <v>0</v>
      </c>
      <c r="T263" s="151">
        <f>S263*H263</f>
        <v>0</v>
      </c>
      <c r="AR263" s="152" t="s">
        <v>372</v>
      </c>
      <c r="AT263" s="152" t="s">
        <v>319</v>
      </c>
      <c r="AU263" s="152" t="s">
        <v>87</v>
      </c>
      <c r="AY263" s="13" t="s">
        <v>317</v>
      </c>
      <c r="BE263" s="153">
        <f>IF(N263="základná",J263,0)</f>
        <v>0</v>
      </c>
      <c r="BF263" s="153">
        <f>IF(N263="znížená",J263,0)</f>
        <v>0</v>
      </c>
      <c r="BG263" s="153">
        <f>IF(N263="zákl. prenesená",J263,0)</f>
        <v>0</v>
      </c>
      <c r="BH263" s="153">
        <f>IF(N263="zníž. prenesená",J263,0)</f>
        <v>0</v>
      </c>
      <c r="BI263" s="153">
        <f>IF(N263="nulová",J263,0)</f>
        <v>0</v>
      </c>
      <c r="BJ263" s="13" t="s">
        <v>87</v>
      </c>
      <c r="BK263" s="153">
        <f>ROUND(I263*H263,2)</f>
        <v>0</v>
      </c>
      <c r="BL263" s="13" t="s">
        <v>372</v>
      </c>
      <c r="BM263" s="152" t="s">
        <v>5928</v>
      </c>
    </row>
    <row r="264" spans="2:65" s="1" customFormat="1" ht="33" customHeight="1">
      <c r="B264" s="139"/>
      <c r="C264" s="154" t="s">
        <v>1946</v>
      </c>
      <c r="D264" s="154" t="s">
        <v>353</v>
      </c>
      <c r="E264" s="155" t="s">
        <v>2621</v>
      </c>
      <c r="F264" s="156" t="s">
        <v>3728</v>
      </c>
      <c r="G264" s="157" t="s">
        <v>433</v>
      </c>
      <c r="H264" s="158">
        <v>2</v>
      </c>
      <c r="I264" s="159"/>
      <c r="J264" s="160">
        <f>ROUND(I264*H264,2)</f>
        <v>0</v>
      </c>
      <c r="K264" s="161"/>
      <c r="L264" s="162"/>
      <c r="M264" s="163" t="s">
        <v>1</v>
      </c>
      <c r="N264" s="164" t="s">
        <v>41</v>
      </c>
      <c r="P264" s="150">
        <f>O264*H264</f>
        <v>0</v>
      </c>
      <c r="Q264" s="150">
        <v>8.9999999999999998E-4</v>
      </c>
      <c r="R264" s="150">
        <f>Q264*H264</f>
        <v>1.8E-3</v>
      </c>
      <c r="S264" s="150">
        <v>0</v>
      </c>
      <c r="T264" s="151">
        <f>S264*H264</f>
        <v>0</v>
      </c>
      <c r="AR264" s="152" t="s">
        <v>529</v>
      </c>
      <c r="AT264" s="152" t="s">
        <v>353</v>
      </c>
      <c r="AU264" s="152" t="s">
        <v>87</v>
      </c>
      <c r="AY264" s="13" t="s">
        <v>317</v>
      </c>
      <c r="BE264" s="153">
        <f>IF(N264="základná",J264,0)</f>
        <v>0</v>
      </c>
      <c r="BF264" s="153">
        <f>IF(N264="znížená",J264,0)</f>
        <v>0</v>
      </c>
      <c r="BG264" s="153">
        <f>IF(N264="zákl. prenesená",J264,0)</f>
        <v>0</v>
      </c>
      <c r="BH264" s="153">
        <f>IF(N264="zníž. prenesená",J264,0)</f>
        <v>0</v>
      </c>
      <c r="BI264" s="153">
        <f>IF(N264="nulová",J264,0)</f>
        <v>0</v>
      </c>
      <c r="BJ264" s="13" t="s">
        <v>87</v>
      </c>
      <c r="BK264" s="153">
        <f>ROUND(I264*H264,2)</f>
        <v>0</v>
      </c>
      <c r="BL264" s="13" t="s">
        <v>372</v>
      </c>
      <c r="BM264" s="152" t="s">
        <v>5929</v>
      </c>
    </row>
    <row r="265" spans="2:65" s="1" customFormat="1" ht="48">
      <c r="B265" s="28"/>
      <c r="D265" s="170" t="s">
        <v>484</v>
      </c>
      <c r="F265" s="171" t="s">
        <v>2624</v>
      </c>
      <c r="I265" s="172"/>
      <c r="L265" s="28"/>
      <c r="M265" s="173"/>
      <c r="T265" s="55"/>
      <c r="AT265" s="13" t="s">
        <v>484</v>
      </c>
      <c r="AU265" s="13" t="s">
        <v>87</v>
      </c>
    </row>
    <row r="266" spans="2:65" s="1" customFormat="1" ht="24.15" customHeight="1">
      <c r="B266" s="139"/>
      <c r="C266" s="140" t="s">
        <v>2161</v>
      </c>
      <c r="D266" s="140" t="s">
        <v>319</v>
      </c>
      <c r="E266" s="141" t="s">
        <v>2625</v>
      </c>
      <c r="F266" s="142" t="s">
        <v>2626</v>
      </c>
      <c r="G266" s="143" t="s">
        <v>652</v>
      </c>
      <c r="H266" s="176"/>
      <c r="I266" s="145"/>
      <c r="J266" s="146">
        <f>ROUND(I266*H266,2)</f>
        <v>0</v>
      </c>
      <c r="K266" s="147"/>
      <c r="L266" s="28"/>
      <c r="M266" s="165" t="s">
        <v>1</v>
      </c>
      <c r="N266" s="166" t="s">
        <v>41</v>
      </c>
      <c r="O266" s="167"/>
      <c r="P266" s="168">
        <f>O266*H266</f>
        <v>0</v>
      </c>
      <c r="Q266" s="168">
        <v>0</v>
      </c>
      <c r="R266" s="168">
        <f>Q266*H266</f>
        <v>0</v>
      </c>
      <c r="S266" s="168">
        <v>0</v>
      </c>
      <c r="T266" s="169">
        <f>S266*H266</f>
        <v>0</v>
      </c>
      <c r="AR266" s="152" t="s">
        <v>372</v>
      </c>
      <c r="AT266" s="152" t="s">
        <v>319</v>
      </c>
      <c r="AU266" s="152" t="s">
        <v>87</v>
      </c>
      <c r="AY266" s="13" t="s">
        <v>317</v>
      </c>
      <c r="BE266" s="153">
        <f>IF(N266="základná",J266,0)</f>
        <v>0</v>
      </c>
      <c r="BF266" s="153">
        <f>IF(N266="znížená",J266,0)</f>
        <v>0</v>
      </c>
      <c r="BG266" s="153">
        <f>IF(N266="zákl. prenesená",J266,0)</f>
        <v>0</v>
      </c>
      <c r="BH266" s="153">
        <f>IF(N266="zníž. prenesená",J266,0)</f>
        <v>0</v>
      </c>
      <c r="BI266" s="153">
        <f>IF(N266="nulová",J266,0)</f>
        <v>0</v>
      </c>
      <c r="BJ266" s="13" t="s">
        <v>87</v>
      </c>
      <c r="BK266" s="153">
        <f>ROUND(I266*H266,2)</f>
        <v>0</v>
      </c>
      <c r="BL266" s="13" t="s">
        <v>372</v>
      </c>
      <c r="BM266" s="152" t="s">
        <v>5930</v>
      </c>
    </row>
    <row r="267" spans="2:65" s="1" customFormat="1" ht="6.9" customHeight="1">
      <c r="B267" s="43"/>
      <c r="C267" s="44"/>
      <c r="D267" s="44"/>
      <c r="E267" s="44"/>
      <c r="F267" s="44"/>
      <c r="G267" s="44"/>
      <c r="H267" s="44"/>
      <c r="I267" s="44"/>
      <c r="J267" s="44"/>
      <c r="K267" s="44"/>
      <c r="L267" s="28"/>
    </row>
  </sheetData>
  <autoFilter ref="C131:K266" xr:uid="{00000000-0009-0000-0000-000022000000}"/>
  <mergeCells count="15">
    <mergeCell ref="E118:H118"/>
    <mergeCell ref="E122:H122"/>
    <mergeCell ref="E120:H120"/>
    <mergeCell ref="E124:H124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B2:BM460"/>
  <sheetViews>
    <sheetView showGridLines="0" topLeftCell="A139" workbookViewId="0">
      <selection activeCell="X148" sqref="X148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01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3" t="s">
        <v>213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" customHeight="1">
      <c r="B4" s="16"/>
      <c r="D4" s="17" t="s">
        <v>286</v>
      </c>
      <c r="L4" s="16"/>
      <c r="M4" s="92" t="s">
        <v>9</v>
      </c>
      <c r="AT4" s="13" t="s">
        <v>3</v>
      </c>
    </row>
    <row r="5" spans="2:46" ht="6.9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226" t="str">
        <f>'Rekapitulácia stavby'!K6</f>
        <v>Archeoskanzen Bojná</v>
      </c>
      <c r="F7" s="227"/>
      <c r="G7" s="227"/>
      <c r="H7" s="227"/>
      <c r="L7" s="16"/>
    </row>
    <row r="8" spans="2:46" ht="13.2">
      <c r="B8" s="16"/>
      <c r="D8" s="23" t="s">
        <v>287</v>
      </c>
      <c r="L8" s="16"/>
    </row>
    <row r="9" spans="2:46" ht="16.5" customHeight="1">
      <c r="B9" s="16"/>
      <c r="E9" s="226" t="s">
        <v>4177</v>
      </c>
      <c r="F9" s="183"/>
      <c r="G9" s="183"/>
      <c r="H9" s="183"/>
      <c r="L9" s="16"/>
    </row>
    <row r="10" spans="2:46" ht="12" customHeight="1">
      <c r="B10" s="16"/>
      <c r="D10" s="23" t="s">
        <v>289</v>
      </c>
      <c r="L10" s="16"/>
    </row>
    <row r="11" spans="2:46" s="1" customFormat="1" ht="16.5" customHeight="1">
      <c r="B11" s="28"/>
      <c r="E11" s="221" t="s">
        <v>5931</v>
      </c>
      <c r="F11" s="228"/>
      <c r="G11" s="228"/>
      <c r="H11" s="228"/>
      <c r="L11" s="28"/>
    </row>
    <row r="12" spans="2:46" s="1" customFormat="1" ht="12" customHeight="1">
      <c r="B12" s="28"/>
      <c r="D12" s="23" t="s">
        <v>291</v>
      </c>
      <c r="L12" s="28"/>
    </row>
    <row r="13" spans="2:46" s="1" customFormat="1" ht="16.5" customHeight="1">
      <c r="B13" s="28"/>
      <c r="E13" s="208" t="s">
        <v>5932</v>
      </c>
      <c r="F13" s="228"/>
      <c r="G13" s="228"/>
      <c r="H13" s="228"/>
      <c r="L13" s="28"/>
    </row>
    <row r="14" spans="2:46" s="1" customFormat="1" ht="10.199999999999999">
      <c r="B14" s="28"/>
      <c r="L14" s="28"/>
    </row>
    <row r="15" spans="2:46" s="1" customFormat="1" ht="12" customHeight="1">
      <c r="B15" s="28"/>
      <c r="D15" s="23" t="s">
        <v>17</v>
      </c>
      <c r="F15" s="21" t="s">
        <v>1</v>
      </c>
      <c r="I15" s="23" t="s">
        <v>18</v>
      </c>
      <c r="J15" s="21" t="s">
        <v>1</v>
      </c>
      <c r="L15" s="28"/>
    </row>
    <row r="16" spans="2:46" s="1" customFormat="1" ht="12" customHeight="1">
      <c r="B16" s="28"/>
      <c r="D16" s="23" t="s">
        <v>19</v>
      </c>
      <c r="F16" s="21" t="s">
        <v>20</v>
      </c>
      <c r="I16" s="23" t="s">
        <v>21</v>
      </c>
      <c r="J16" s="51" t="str">
        <f>'Rekapitulácia stavby'!AN8</f>
        <v>19. 6. 2024</v>
      </c>
      <c r="L16" s="28"/>
    </row>
    <row r="17" spans="2:12" s="1" customFormat="1" ht="10.8" customHeight="1">
      <c r="B17" s="28"/>
      <c r="L17" s="28"/>
    </row>
    <row r="18" spans="2:12" s="1" customFormat="1" ht="12" customHeight="1">
      <c r="B18" s="28"/>
      <c r="D18" s="23" t="s">
        <v>23</v>
      </c>
      <c r="I18" s="23" t="s">
        <v>24</v>
      </c>
      <c r="J18" s="21" t="s">
        <v>1</v>
      </c>
      <c r="L18" s="28"/>
    </row>
    <row r="19" spans="2:12" s="1" customFormat="1" ht="18" customHeight="1">
      <c r="B19" s="28"/>
      <c r="E19" s="21" t="s">
        <v>25</v>
      </c>
      <c r="I19" s="23" t="s">
        <v>26</v>
      </c>
      <c r="J19" s="21" t="s">
        <v>1</v>
      </c>
      <c r="L19" s="28"/>
    </row>
    <row r="20" spans="2:12" s="1" customFormat="1" ht="6.9" customHeight="1">
      <c r="B20" s="28"/>
      <c r="L20" s="28"/>
    </row>
    <row r="21" spans="2:12" s="1" customFormat="1" ht="12" customHeight="1">
      <c r="B21" s="28"/>
      <c r="D21" s="23" t="s">
        <v>27</v>
      </c>
      <c r="I21" s="23" t="s">
        <v>24</v>
      </c>
      <c r="J21" s="24" t="str">
        <f>'Rekapitulácia stavby'!AN13</f>
        <v>Vyplň údaj</v>
      </c>
      <c r="L21" s="28"/>
    </row>
    <row r="22" spans="2:12" s="1" customFormat="1" ht="18" customHeight="1">
      <c r="B22" s="28"/>
      <c r="E22" s="229" t="str">
        <f>'Rekapitulácia stavby'!E14</f>
        <v>Vyplň údaj</v>
      </c>
      <c r="F22" s="182"/>
      <c r="G22" s="182"/>
      <c r="H22" s="182"/>
      <c r="I22" s="23" t="s">
        <v>26</v>
      </c>
      <c r="J22" s="24" t="str">
        <f>'Rekapitulácia stavby'!AN14</f>
        <v>Vyplň údaj</v>
      </c>
      <c r="L22" s="28"/>
    </row>
    <row r="23" spans="2:12" s="1" customFormat="1" ht="6.9" customHeight="1">
      <c r="B23" s="28"/>
      <c r="L23" s="28"/>
    </row>
    <row r="24" spans="2:12" s="1" customFormat="1" ht="12" customHeight="1">
      <c r="B24" s="28"/>
      <c r="D24" s="23" t="s">
        <v>29</v>
      </c>
      <c r="I24" s="23" t="s">
        <v>24</v>
      </c>
      <c r="J24" s="21" t="s">
        <v>1</v>
      </c>
      <c r="L24" s="28"/>
    </row>
    <row r="25" spans="2:12" s="1" customFormat="1" ht="18" customHeight="1">
      <c r="B25" s="28"/>
      <c r="E25" s="21" t="s">
        <v>30</v>
      </c>
      <c r="I25" s="23" t="s">
        <v>26</v>
      </c>
      <c r="J25" s="21" t="s">
        <v>1</v>
      </c>
      <c r="L25" s="28"/>
    </row>
    <row r="26" spans="2:12" s="1" customFormat="1" ht="6.9" customHeight="1">
      <c r="B26" s="28"/>
      <c r="L26" s="28"/>
    </row>
    <row r="27" spans="2:12" s="1" customFormat="1" ht="12" customHeight="1">
      <c r="B27" s="28"/>
      <c r="D27" s="23" t="s">
        <v>32</v>
      </c>
      <c r="I27" s="23" t="s">
        <v>24</v>
      </c>
      <c r="J27" s="21" t="s">
        <v>1</v>
      </c>
      <c r="L27" s="28"/>
    </row>
    <row r="28" spans="2:12" s="1" customFormat="1" ht="18" customHeight="1">
      <c r="B28" s="28"/>
      <c r="E28" s="21" t="s">
        <v>30</v>
      </c>
      <c r="I28" s="23" t="s">
        <v>26</v>
      </c>
      <c r="J28" s="21" t="s">
        <v>1</v>
      </c>
      <c r="L28" s="28"/>
    </row>
    <row r="29" spans="2:12" s="1" customFormat="1" ht="6.9" customHeight="1">
      <c r="B29" s="28"/>
      <c r="L29" s="28"/>
    </row>
    <row r="30" spans="2:12" s="1" customFormat="1" ht="12" customHeight="1">
      <c r="B30" s="28"/>
      <c r="D30" s="23" t="s">
        <v>33</v>
      </c>
      <c r="L30" s="28"/>
    </row>
    <row r="31" spans="2:12" s="7" customFormat="1" ht="16.5" customHeight="1">
      <c r="B31" s="93"/>
      <c r="E31" s="187" t="s">
        <v>1</v>
      </c>
      <c r="F31" s="187"/>
      <c r="G31" s="187"/>
      <c r="H31" s="187"/>
      <c r="L31" s="93"/>
    </row>
    <row r="32" spans="2:12" s="1" customFormat="1" ht="6.9" customHeight="1">
      <c r="B32" s="28"/>
      <c r="L32" s="28"/>
    </row>
    <row r="33" spans="2:12" s="1" customFormat="1" ht="6.9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35" customHeight="1">
      <c r="B34" s="28"/>
      <c r="D34" s="94" t="s">
        <v>35</v>
      </c>
      <c r="J34" s="65">
        <f>ROUND(J149, 2)</f>
        <v>0</v>
      </c>
      <c r="L34" s="28"/>
    </row>
    <row r="35" spans="2:12" s="1" customFormat="1" ht="6.9" customHeight="1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4" customHeight="1">
      <c r="B36" s="28"/>
      <c r="F36" s="31" t="s">
        <v>37</v>
      </c>
      <c r="I36" s="31" t="s">
        <v>36</v>
      </c>
      <c r="J36" s="31" t="s">
        <v>38</v>
      </c>
      <c r="L36" s="28"/>
    </row>
    <row r="37" spans="2:12" s="1" customFormat="1" ht="14.4" customHeight="1">
      <c r="B37" s="28"/>
      <c r="D37" s="54" t="s">
        <v>39</v>
      </c>
      <c r="E37" s="33" t="s">
        <v>40</v>
      </c>
      <c r="F37" s="95">
        <f>ROUND((SUM(BE149:BE459)),  2)</f>
        <v>0</v>
      </c>
      <c r="G37" s="96"/>
      <c r="H37" s="96"/>
      <c r="I37" s="97">
        <v>0.2</v>
      </c>
      <c r="J37" s="95">
        <f>ROUND(((SUM(BE149:BE459))*I37),  2)</f>
        <v>0</v>
      </c>
      <c r="L37" s="28"/>
    </row>
    <row r="38" spans="2:12" s="1" customFormat="1" ht="14.4" customHeight="1">
      <c r="B38" s="28"/>
      <c r="E38" s="33" t="s">
        <v>41</v>
      </c>
      <c r="F38" s="95">
        <f>ROUND((SUM(BF149:BF459)),  2)</f>
        <v>0</v>
      </c>
      <c r="G38" s="96"/>
      <c r="H38" s="96"/>
      <c r="I38" s="97">
        <v>0.2</v>
      </c>
      <c r="J38" s="95">
        <f>ROUND(((SUM(BF149:BF459))*I38),  2)</f>
        <v>0</v>
      </c>
      <c r="L38" s="28"/>
    </row>
    <row r="39" spans="2:12" s="1" customFormat="1" ht="14.4" hidden="1" customHeight="1">
      <c r="B39" s="28"/>
      <c r="E39" s="23" t="s">
        <v>42</v>
      </c>
      <c r="F39" s="84">
        <f>ROUND((SUM(BG149:BG459)),  2)</f>
        <v>0</v>
      </c>
      <c r="I39" s="98">
        <v>0.2</v>
      </c>
      <c r="J39" s="84">
        <f>0</f>
        <v>0</v>
      </c>
      <c r="L39" s="28"/>
    </row>
    <row r="40" spans="2:12" s="1" customFormat="1" ht="14.4" hidden="1" customHeight="1">
      <c r="B40" s="28"/>
      <c r="E40" s="23" t="s">
        <v>43</v>
      </c>
      <c r="F40" s="84">
        <f>ROUND((SUM(BH149:BH459)),  2)</f>
        <v>0</v>
      </c>
      <c r="I40" s="98">
        <v>0.2</v>
      </c>
      <c r="J40" s="84">
        <f>0</f>
        <v>0</v>
      </c>
      <c r="L40" s="28"/>
    </row>
    <row r="41" spans="2:12" s="1" customFormat="1" ht="14.4" hidden="1" customHeight="1">
      <c r="B41" s="28"/>
      <c r="E41" s="33" t="s">
        <v>44</v>
      </c>
      <c r="F41" s="95">
        <f>ROUND((SUM(BI149:BI459)),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6.9" customHeight="1">
      <c r="B42" s="28"/>
      <c r="L42" s="28"/>
    </row>
    <row r="43" spans="2:12" s="1" customFormat="1" ht="25.35" customHeight="1">
      <c r="B43" s="28"/>
      <c r="C43" s="99"/>
      <c r="D43" s="100" t="s">
        <v>45</v>
      </c>
      <c r="E43" s="56"/>
      <c r="F43" s="56"/>
      <c r="G43" s="101" t="s">
        <v>46</v>
      </c>
      <c r="H43" s="102" t="s">
        <v>47</v>
      </c>
      <c r="I43" s="56"/>
      <c r="J43" s="103">
        <f>SUM(J34:J41)</f>
        <v>0</v>
      </c>
      <c r="K43" s="104"/>
      <c r="L43" s="28"/>
    </row>
    <row r="44" spans="2:12" s="1" customFormat="1" ht="14.4" customHeight="1">
      <c r="B44" s="28"/>
      <c r="L44" s="28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ht="10.199999999999999">
      <c r="B51" s="16"/>
      <c r="L51" s="16"/>
    </row>
    <row r="52" spans="2:12" ht="10.199999999999999">
      <c r="B52" s="16"/>
      <c r="L52" s="16"/>
    </row>
    <row r="53" spans="2:12" ht="10.199999999999999">
      <c r="B53" s="16"/>
      <c r="L53" s="16"/>
    </row>
    <row r="54" spans="2:12" ht="10.199999999999999">
      <c r="B54" s="16"/>
      <c r="L54" s="16"/>
    </row>
    <row r="55" spans="2:12" ht="10.199999999999999">
      <c r="B55" s="16"/>
      <c r="L55" s="16"/>
    </row>
    <row r="56" spans="2:12" ht="10.199999999999999">
      <c r="B56" s="16"/>
      <c r="L56" s="16"/>
    </row>
    <row r="57" spans="2:12" ht="10.199999999999999">
      <c r="B57" s="16"/>
      <c r="L57" s="16"/>
    </row>
    <row r="58" spans="2:12" ht="10.199999999999999">
      <c r="B58" s="16"/>
      <c r="L58" s="16"/>
    </row>
    <row r="59" spans="2:12" ht="10.199999999999999">
      <c r="B59" s="16"/>
      <c r="L59" s="16"/>
    </row>
    <row r="60" spans="2:12" ht="10.199999999999999">
      <c r="B60" s="16"/>
      <c r="L60" s="16"/>
    </row>
    <row r="61" spans="2:12" s="1" customFormat="1" ht="13.2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ht="10.199999999999999">
      <c r="B62" s="16"/>
      <c r="L62" s="16"/>
    </row>
    <row r="63" spans="2:12" ht="10.199999999999999">
      <c r="B63" s="16"/>
      <c r="L63" s="16"/>
    </row>
    <row r="64" spans="2:12" ht="10.199999999999999">
      <c r="B64" s="16"/>
      <c r="L64" s="16"/>
    </row>
    <row r="65" spans="2:12" s="1" customFormat="1" ht="13.2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ht="10.199999999999999">
      <c r="B66" s="16"/>
      <c r="L66" s="16"/>
    </row>
    <row r="67" spans="2:12" ht="10.199999999999999">
      <c r="B67" s="16"/>
      <c r="L67" s="16"/>
    </row>
    <row r="68" spans="2:12" ht="10.199999999999999">
      <c r="B68" s="16"/>
      <c r="L68" s="16"/>
    </row>
    <row r="69" spans="2:12" ht="10.199999999999999">
      <c r="B69" s="16"/>
      <c r="L69" s="16"/>
    </row>
    <row r="70" spans="2:12" ht="10.199999999999999">
      <c r="B70" s="16"/>
      <c r="L70" s="16"/>
    </row>
    <row r="71" spans="2:12" ht="10.199999999999999">
      <c r="B71" s="16"/>
      <c r="L71" s="16"/>
    </row>
    <row r="72" spans="2:12" ht="10.199999999999999">
      <c r="B72" s="16"/>
      <c r="L72" s="16"/>
    </row>
    <row r="73" spans="2:12" ht="10.199999999999999">
      <c r="B73" s="16"/>
      <c r="L73" s="16"/>
    </row>
    <row r="74" spans="2:12" ht="10.199999999999999">
      <c r="B74" s="16"/>
      <c r="L74" s="16"/>
    </row>
    <row r="75" spans="2:12" ht="10.199999999999999">
      <c r="B75" s="16"/>
      <c r="L75" s="16"/>
    </row>
    <row r="76" spans="2:12" s="1" customFormat="1" ht="13.2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" customHeight="1">
      <c r="B82" s="28"/>
      <c r="C82" s="17" t="s">
        <v>293</v>
      </c>
      <c r="L82" s="28"/>
    </row>
    <row r="83" spans="2:12" s="1" customFormat="1" ht="6.9" customHeight="1">
      <c r="B83" s="28"/>
      <c r="L83" s="28"/>
    </row>
    <row r="84" spans="2:12" s="1" customFormat="1" ht="12" customHeight="1">
      <c r="B84" s="28"/>
      <c r="C84" s="23" t="s">
        <v>15</v>
      </c>
      <c r="L84" s="28"/>
    </row>
    <row r="85" spans="2:12" s="1" customFormat="1" ht="16.5" customHeight="1">
      <c r="B85" s="28"/>
      <c r="E85" s="226" t="str">
        <f>E7</f>
        <v>Archeoskanzen Bojná</v>
      </c>
      <c r="F85" s="227"/>
      <c r="G85" s="227"/>
      <c r="H85" s="227"/>
      <c r="L85" s="28"/>
    </row>
    <row r="86" spans="2:12" ht="12" customHeight="1">
      <c r="B86" s="16"/>
      <c r="C86" s="23" t="s">
        <v>287</v>
      </c>
      <c r="L86" s="16"/>
    </row>
    <row r="87" spans="2:12" ht="16.5" customHeight="1">
      <c r="B87" s="16"/>
      <c r="E87" s="226" t="s">
        <v>4177</v>
      </c>
      <c r="F87" s="183"/>
      <c r="G87" s="183"/>
      <c r="H87" s="183"/>
      <c r="L87" s="16"/>
    </row>
    <row r="88" spans="2:12" ht="12" customHeight="1">
      <c r="B88" s="16"/>
      <c r="C88" s="23" t="s">
        <v>289</v>
      </c>
      <c r="L88" s="16"/>
    </row>
    <row r="89" spans="2:12" s="1" customFormat="1" ht="16.5" customHeight="1">
      <c r="B89" s="28"/>
      <c r="E89" s="221" t="s">
        <v>5931</v>
      </c>
      <c r="F89" s="228"/>
      <c r="G89" s="228"/>
      <c r="H89" s="228"/>
      <c r="L89" s="28"/>
    </row>
    <row r="90" spans="2:12" s="1" customFormat="1" ht="12" customHeight="1">
      <c r="B90" s="28"/>
      <c r="C90" s="23" t="s">
        <v>291</v>
      </c>
      <c r="L90" s="28"/>
    </row>
    <row r="91" spans="2:12" s="1" customFormat="1" ht="16.5" customHeight="1">
      <c r="B91" s="28"/>
      <c r="E91" s="208" t="str">
        <f>E13</f>
        <v>SO-5.2.1_AA - Architektonicko stavebné riešenie, statika</v>
      </c>
      <c r="F91" s="228"/>
      <c r="G91" s="228"/>
      <c r="H91" s="228"/>
      <c r="L91" s="28"/>
    </row>
    <row r="92" spans="2:12" s="1" customFormat="1" ht="6.9" customHeight="1">
      <c r="B92" s="28"/>
      <c r="L92" s="28"/>
    </row>
    <row r="93" spans="2:12" s="1" customFormat="1" ht="12" customHeight="1">
      <c r="B93" s="28"/>
      <c r="C93" s="23" t="s">
        <v>19</v>
      </c>
      <c r="F93" s="21" t="str">
        <f>F16</f>
        <v>okrajová časť obce Bojná</v>
      </c>
      <c r="I93" s="23" t="s">
        <v>21</v>
      </c>
      <c r="J93" s="51" t="str">
        <f>IF(J16="","",J16)</f>
        <v>19. 6. 2024</v>
      </c>
      <c r="L93" s="28"/>
    </row>
    <row r="94" spans="2:12" s="1" customFormat="1" ht="6.9" customHeight="1">
      <c r="B94" s="28"/>
      <c r="L94" s="28"/>
    </row>
    <row r="95" spans="2:12" s="1" customFormat="1" ht="40.049999999999997" customHeight="1">
      <c r="B95" s="28"/>
      <c r="C95" s="23" t="s">
        <v>23</v>
      </c>
      <c r="F95" s="21" t="str">
        <f>E19</f>
        <v>Obec Bojná, 201 Bojná, 956 01 Bojná</v>
      </c>
      <c r="I95" s="23" t="s">
        <v>29</v>
      </c>
      <c r="J95" s="26" t="str">
        <f>E25</f>
        <v>Projekt design s.r.o., Brezová 89/1B, Tovarníky</v>
      </c>
      <c r="L95" s="28"/>
    </row>
    <row r="96" spans="2:12" s="1" customFormat="1" ht="40.049999999999997" customHeight="1">
      <c r="B96" s="28"/>
      <c r="C96" s="23" t="s">
        <v>27</v>
      </c>
      <c r="F96" s="21" t="str">
        <f>IF(E22="","",E22)</f>
        <v>Vyplň údaj</v>
      </c>
      <c r="I96" s="23" t="s">
        <v>32</v>
      </c>
      <c r="J96" s="26" t="str">
        <f>E28</f>
        <v>Projekt design s.r.o., Brezová 89/1B, Tovarníky</v>
      </c>
      <c r="L96" s="28"/>
    </row>
    <row r="97" spans="2:47" s="1" customFormat="1" ht="10.35" customHeight="1">
      <c r="B97" s="28"/>
      <c r="L97" s="28"/>
    </row>
    <row r="98" spans="2:47" s="1" customFormat="1" ht="29.25" customHeight="1">
      <c r="B98" s="28"/>
      <c r="C98" s="107" t="s">
        <v>294</v>
      </c>
      <c r="D98" s="99"/>
      <c r="E98" s="99"/>
      <c r="F98" s="99"/>
      <c r="G98" s="99"/>
      <c r="H98" s="99"/>
      <c r="I98" s="99"/>
      <c r="J98" s="108" t="s">
        <v>295</v>
      </c>
      <c r="K98" s="99"/>
      <c r="L98" s="28"/>
    </row>
    <row r="99" spans="2:47" s="1" customFormat="1" ht="10.35" customHeight="1">
      <c r="B99" s="28"/>
      <c r="L99" s="28"/>
    </row>
    <row r="100" spans="2:47" s="1" customFormat="1" ht="22.8" customHeight="1">
      <c r="B100" s="28"/>
      <c r="C100" s="109" t="s">
        <v>296</v>
      </c>
      <c r="J100" s="65">
        <f>J149</f>
        <v>0</v>
      </c>
      <c r="L100" s="28"/>
      <c r="AU100" s="13" t="s">
        <v>297</v>
      </c>
    </row>
    <row r="101" spans="2:47" s="8" customFormat="1" ht="24.9" customHeight="1">
      <c r="B101" s="110"/>
      <c r="D101" s="111" t="s">
        <v>298</v>
      </c>
      <c r="E101" s="112"/>
      <c r="F101" s="112"/>
      <c r="G101" s="112"/>
      <c r="H101" s="112"/>
      <c r="I101" s="112"/>
      <c r="J101" s="113">
        <f>J150</f>
        <v>0</v>
      </c>
      <c r="L101" s="110"/>
    </row>
    <row r="102" spans="2:47" s="9" customFormat="1" ht="19.95" customHeight="1">
      <c r="B102" s="114"/>
      <c r="D102" s="115" t="s">
        <v>2630</v>
      </c>
      <c r="E102" s="116"/>
      <c r="F102" s="116"/>
      <c r="G102" s="116"/>
      <c r="H102" s="116"/>
      <c r="I102" s="116"/>
      <c r="J102" s="117">
        <f>J151</f>
        <v>0</v>
      </c>
      <c r="L102" s="114"/>
    </row>
    <row r="103" spans="2:47" s="9" customFormat="1" ht="19.95" customHeight="1">
      <c r="B103" s="114"/>
      <c r="D103" s="115" t="s">
        <v>2631</v>
      </c>
      <c r="E103" s="116"/>
      <c r="F103" s="116"/>
      <c r="G103" s="116"/>
      <c r="H103" s="116"/>
      <c r="I103" s="116"/>
      <c r="J103" s="117">
        <f>J159</f>
        <v>0</v>
      </c>
      <c r="L103" s="114"/>
    </row>
    <row r="104" spans="2:47" s="9" customFormat="1" ht="19.95" customHeight="1">
      <c r="B104" s="114"/>
      <c r="D104" s="115" t="s">
        <v>2632</v>
      </c>
      <c r="E104" s="116"/>
      <c r="F104" s="116"/>
      <c r="G104" s="116"/>
      <c r="H104" s="116"/>
      <c r="I104" s="116"/>
      <c r="J104" s="117">
        <f>J183</f>
        <v>0</v>
      </c>
      <c r="L104" s="114"/>
    </row>
    <row r="105" spans="2:47" s="9" customFormat="1" ht="19.95" customHeight="1">
      <c r="B105" s="114"/>
      <c r="D105" s="115" t="s">
        <v>2633</v>
      </c>
      <c r="E105" s="116"/>
      <c r="F105" s="116"/>
      <c r="G105" s="116"/>
      <c r="H105" s="116"/>
      <c r="I105" s="116"/>
      <c r="J105" s="117">
        <f>J205</f>
        <v>0</v>
      </c>
      <c r="L105" s="114"/>
    </row>
    <row r="106" spans="2:47" s="9" customFormat="1" ht="19.95" customHeight="1">
      <c r="B106" s="114"/>
      <c r="D106" s="115" t="s">
        <v>2634</v>
      </c>
      <c r="E106" s="116"/>
      <c r="F106" s="116"/>
      <c r="G106" s="116"/>
      <c r="H106" s="116"/>
      <c r="I106" s="116"/>
      <c r="J106" s="117">
        <f>J212</f>
        <v>0</v>
      </c>
      <c r="L106" s="114"/>
    </row>
    <row r="107" spans="2:47" s="9" customFormat="1" ht="19.95" customHeight="1">
      <c r="B107" s="114"/>
      <c r="D107" s="115" t="s">
        <v>2746</v>
      </c>
      <c r="E107" s="116"/>
      <c r="F107" s="116"/>
      <c r="G107" s="116"/>
      <c r="H107" s="116"/>
      <c r="I107" s="116"/>
      <c r="J107" s="117">
        <f>J214</f>
        <v>0</v>
      </c>
      <c r="L107" s="114"/>
    </row>
    <row r="108" spans="2:47" s="9" customFormat="1" ht="19.95" customHeight="1">
      <c r="B108" s="114"/>
      <c r="D108" s="115" t="s">
        <v>2635</v>
      </c>
      <c r="E108" s="116"/>
      <c r="F108" s="116"/>
      <c r="G108" s="116"/>
      <c r="H108" s="116"/>
      <c r="I108" s="116"/>
      <c r="J108" s="117">
        <f>J252</f>
        <v>0</v>
      </c>
      <c r="L108" s="114"/>
    </row>
    <row r="109" spans="2:47" s="9" customFormat="1" ht="19.95" customHeight="1">
      <c r="B109" s="114"/>
      <c r="D109" s="115" t="s">
        <v>2636</v>
      </c>
      <c r="E109" s="116"/>
      <c r="F109" s="116"/>
      <c r="G109" s="116"/>
      <c r="H109" s="116"/>
      <c r="I109" s="116"/>
      <c r="J109" s="117">
        <f>J273</f>
        <v>0</v>
      </c>
      <c r="L109" s="114"/>
    </row>
    <row r="110" spans="2:47" s="8" customFormat="1" ht="24.9" customHeight="1">
      <c r="B110" s="110"/>
      <c r="D110" s="111" t="s">
        <v>2316</v>
      </c>
      <c r="E110" s="112"/>
      <c r="F110" s="112"/>
      <c r="G110" s="112"/>
      <c r="H110" s="112"/>
      <c r="I110" s="112"/>
      <c r="J110" s="113">
        <f>J275</f>
        <v>0</v>
      </c>
      <c r="L110" s="110"/>
    </row>
    <row r="111" spans="2:47" s="9" customFormat="1" ht="19.95" customHeight="1">
      <c r="B111" s="114"/>
      <c r="D111" s="115" t="s">
        <v>2747</v>
      </c>
      <c r="E111" s="116"/>
      <c r="F111" s="116"/>
      <c r="G111" s="116"/>
      <c r="H111" s="116"/>
      <c r="I111" s="116"/>
      <c r="J111" s="117">
        <f>J276</f>
        <v>0</v>
      </c>
      <c r="L111" s="114"/>
    </row>
    <row r="112" spans="2:47" s="9" customFormat="1" ht="19.95" customHeight="1">
      <c r="B112" s="114"/>
      <c r="D112" s="115" t="s">
        <v>2886</v>
      </c>
      <c r="E112" s="116"/>
      <c r="F112" s="116"/>
      <c r="G112" s="116"/>
      <c r="H112" s="116"/>
      <c r="I112" s="116"/>
      <c r="J112" s="117">
        <f>J300</f>
        <v>0</v>
      </c>
      <c r="L112" s="114"/>
    </row>
    <row r="113" spans="2:12" s="9" customFormat="1" ht="19.95" customHeight="1">
      <c r="B113" s="114"/>
      <c r="D113" s="115" t="s">
        <v>2317</v>
      </c>
      <c r="E113" s="116"/>
      <c r="F113" s="116"/>
      <c r="G113" s="116"/>
      <c r="H113" s="116"/>
      <c r="I113" s="116"/>
      <c r="J113" s="117">
        <f>J328</f>
        <v>0</v>
      </c>
      <c r="L113" s="114"/>
    </row>
    <row r="114" spans="2:12" s="9" customFormat="1" ht="19.95" customHeight="1">
      <c r="B114" s="114"/>
      <c r="D114" s="115" t="s">
        <v>5287</v>
      </c>
      <c r="E114" s="116"/>
      <c r="F114" s="116"/>
      <c r="G114" s="116"/>
      <c r="H114" s="116"/>
      <c r="I114" s="116"/>
      <c r="J114" s="117">
        <f>J350</f>
        <v>0</v>
      </c>
      <c r="L114" s="114"/>
    </row>
    <row r="115" spans="2:12" s="9" customFormat="1" ht="19.95" customHeight="1">
      <c r="B115" s="114"/>
      <c r="D115" s="115" t="s">
        <v>2887</v>
      </c>
      <c r="E115" s="116"/>
      <c r="F115" s="116"/>
      <c r="G115" s="116"/>
      <c r="H115" s="116"/>
      <c r="I115" s="116"/>
      <c r="J115" s="117">
        <f>J354</f>
        <v>0</v>
      </c>
      <c r="L115" s="114"/>
    </row>
    <row r="116" spans="2:12" s="9" customFormat="1" ht="19.95" customHeight="1">
      <c r="B116" s="114"/>
      <c r="D116" s="115" t="s">
        <v>2748</v>
      </c>
      <c r="E116" s="116"/>
      <c r="F116" s="116"/>
      <c r="G116" s="116"/>
      <c r="H116" s="116"/>
      <c r="I116" s="116"/>
      <c r="J116" s="117">
        <f>J364</f>
        <v>0</v>
      </c>
      <c r="L116" s="114"/>
    </row>
    <row r="117" spans="2:12" s="9" customFormat="1" ht="19.95" customHeight="1">
      <c r="B117" s="114"/>
      <c r="D117" s="115" t="s">
        <v>2749</v>
      </c>
      <c r="E117" s="116"/>
      <c r="F117" s="116"/>
      <c r="G117" s="116"/>
      <c r="H117" s="116"/>
      <c r="I117" s="116"/>
      <c r="J117" s="117">
        <f>J368</f>
        <v>0</v>
      </c>
      <c r="L117" s="114"/>
    </row>
    <row r="118" spans="2:12" s="9" customFormat="1" ht="19.95" customHeight="1">
      <c r="B118" s="114"/>
      <c r="D118" s="115" t="s">
        <v>2750</v>
      </c>
      <c r="E118" s="116"/>
      <c r="F118" s="116"/>
      <c r="G118" s="116"/>
      <c r="H118" s="116"/>
      <c r="I118" s="116"/>
      <c r="J118" s="117">
        <f>J373</f>
        <v>0</v>
      </c>
      <c r="L118" s="114"/>
    </row>
    <row r="119" spans="2:12" s="9" customFormat="1" ht="19.95" customHeight="1">
      <c r="B119" s="114"/>
      <c r="D119" s="115" t="s">
        <v>4180</v>
      </c>
      <c r="E119" s="116"/>
      <c r="F119" s="116"/>
      <c r="G119" s="116"/>
      <c r="H119" s="116"/>
      <c r="I119" s="116"/>
      <c r="J119" s="117">
        <f>J390</f>
        <v>0</v>
      </c>
      <c r="L119" s="114"/>
    </row>
    <row r="120" spans="2:12" s="9" customFormat="1" ht="19.95" customHeight="1">
      <c r="B120" s="114"/>
      <c r="D120" s="115" t="s">
        <v>2889</v>
      </c>
      <c r="E120" s="116"/>
      <c r="F120" s="116"/>
      <c r="G120" s="116"/>
      <c r="H120" s="116"/>
      <c r="I120" s="116"/>
      <c r="J120" s="117">
        <f>J398</f>
        <v>0</v>
      </c>
      <c r="L120" s="114"/>
    </row>
    <row r="121" spans="2:12" s="9" customFormat="1" ht="19.95" customHeight="1">
      <c r="B121" s="114"/>
      <c r="D121" s="115" t="s">
        <v>4181</v>
      </c>
      <c r="E121" s="116"/>
      <c r="F121" s="116"/>
      <c r="G121" s="116"/>
      <c r="H121" s="116"/>
      <c r="I121" s="116"/>
      <c r="J121" s="117">
        <f>J404</f>
        <v>0</v>
      </c>
      <c r="L121" s="114"/>
    </row>
    <row r="122" spans="2:12" s="9" customFormat="1" ht="19.95" customHeight="1">
      <c r="B122" s="114"/>
      <c r="D122" s="115" t="s">
        <v>2890</v>
      </c>
      <c r="E122" s="116"/>
      <c r="F122" s="116"/>
      <c r="G122" s="116"/>
      <c r="H122" s="116"/>
      <c r="I122" s="116"/>
      <c r="J122" s="117">
        <f>J407</f>
        <v>0</v>
      </c>
      <c r="L122" s="114"/>
    </row>
    <row r="123" spans="2:12" s="9" customFormat="1" ht="19.95" customHeight="1">
      <c r="B123" s="114"/>
      <c r="D123" s="115" t="s">
        <v>2891</v>
      </c>
      <c r="E123" s="116"/>
      <c r="F123" s="116"/>
      <c r="G123" s="116"/>
      <c r="H123" s="116"/>
      <c r="I123" s="116"/>
      <c r="J123" s="117">
        <f>J411</f>
        <v>0</v>
      </c>
      <c r="L123" s="114"/>
    </row>
    <row r="124" spans="2:12" s="9" customFormat="1" ht="19.95" customHeight="1">
      <c r="B124" s="114"/>
      <c r="D124" s="115" t="s">
        <v>4182</v>
      </c>
      <c r="E124" s="116"/>
      <c r="F124" s="116"/>
      <c r="G124" s="116"/>
      <c r="H124" s="116"/>
      <c r="I124" s="116"/>
      <c r="J124" s="117">
        <f>J418</f>
        <v>0</v>
      </c>
      <c r="L124" s="114"/>
    </row>
    <row r="125" spans="2:12" s="8" customFormat="1" ht="24.9" customHeight="1">
      <c r="B125" s="110"/>
      <c r="D125" s="111" t="s">
        <v>689</v>
      </c>
      <c r="E125" s="112"/>
      <c r="F125" s="112"/>
      <c r="G125" s="112"/>
      <c r="H125" s="112"/>
      <c r="I125" s="112"/>
      <c r="J125" s="113">
        <f>J422</f>
        <v>0</v>
      </c>
      <c r="L125" s="110"/>
    </row>
    <row r="126" spans="2:12" s="1" customFormat="1" ht="21.75" customHeight="1">
      <c r="B126" s="28"/>
      <c r="L126" s="28"/>
    </row>
    <row r="127" spans="2:12" s="1" customFormat="1" ht="6.9" customHeight="1">
      <c r="B127" s="43"/>
      <c r="C127" s="44"/>
      <c r="D127" s="44"/>
      <c r="E127" s="44"/>
      <c r="F127" s="44"/>
      <c r="G127" s="44"/>
      <c r="H127" s="44"/>
      <c r="I127" s="44"/>
      <c r="J127" s="44"/>
      <c r="K127" s="44"/>
      <c r="L127" s="28"/>
    </row>
    <row r="131" spans="2:12" s="1" customFormat="1" ht="6.9" customHeight="1">
      <c r="B131" s="45"/>
      <c r="C131" s="46"/>
      <c r="D131" s="46"/>
      <c r="E131" s="46"/>
      <c r="F131" s="46"/>
      <c r="G131" s="46"/>
      <c r="H131" s="46"/>
      <c r="I131" s="46"/>
      <c r="J131" s="46"/>
      <c r="K131" s="46"/>
      <c r="L131" s="28"/>
    </row>
    <row r="132" spans="2:12" s="1" customFormat="1" ht="24.9" customHeight="1">
      <c r="B132" s="28"/>
      <c r="C132" s="17" t="s">
        <v>303</v>
      </c>
      <c r="L132" s="28"/>
    </row>
    <row r="133" spans="2:12" s="1" customFormat="1" ht="6.9" customHeight="1">
      <c r="B133" s="28"/>
      <c r="L133" s="28"/>
    </row>
    <row r="134" spans="2:12" s="1" customFormat="1" ht="12" customHeight="1">
      <c r="B134" s="28"/>
      <c r="C134" s="23" t="s">
        <v>15</v>
      </c>
      <c r="L134" s="28"/>
    </row>
    <row r="135" spans="2:12" s="1" customFormat="1" ht="16.5" customHeight="1">
      <c r="B135" s="28"/>
      <c r="E135" s="226" t="str">
        <f>E7</f>
        <v>Archeoskanzen Bojná</v>
      </c>
      <c r="F135" s="227"/>
      <c r="G135" s="227"/>
      <c r="H135" s="227"/>
      <c r="L135" s="28"/>
    </row>
    <row r="136" spans="2:12" ht="12" customHeight="1">
      <c r="B136" s="16"/>
      <c r="C136" s="23" t="s">
        <v>287</v>
      </c>
      <c r="L136" s="16"/>
    </row>
    <row r="137" spans="2:12" ht="16.5" customHeight="1">
      <c r="B137" s="16"/>
      <c r="E137" s="226" t="s">
        <v>4177</v>
      </c>
      <c r="F137" s="183"/>
      <c r="G137" s="183"/>
      <c r="H137" s="183"/>
      <c r="L137" s="16"/>
    </row>
    <row r="138" spans="2:12" ht="12" customHeight="1">
      <c r="B138" s="16"/>
      <c r="C138" s="23" t="s">
        <v>289</v>
      </c>
      <c r="L138" s="16"/>
    </row>
    <row r="139" spans="2:12" s="1" customFormat="1" ht="16.5" customHeight="1">
      <c r="B139" s="28"/>
      <c r="E139" s="221" t="s">
        <v>5931</v>
      </c>
      <c r="F139" s="228"/>
      <c r="G139" s="228"/>
      <c r="H139" s="228"/>
      <c r="L139" s="28"/>
    </row>
    <row r="140" spans="2:12" s="1" customFormat="1" ht="12" customHeight="1">
      <c r="B140" s="28"/>
      <c r="C140" s="23" t="s">
        <v>291</v>
      </c>
      <c r="L140" s="28"/>
    </row>
    <row r="141" spans="2:12" s="1" customFormat="1" ht="16.5" customHeight="1">
      <c r="B141" s="28"/>
      <c r="E141" s="208" t="str">
        <f>E13</f>
        <v>SO-5.2.1_AA - Architektonicko stavebné riešenie, statika</v>
      </c>
      <c r="F141" s="228"/>
      <c r="G141" s="228"/>
      <c r="H141" s="228"/>
      <c r="L141" s="28"/>
    </row>
    <row r="142" spans="2:12" s="1" customFormat="1" ht="6.9" customHeight="1">
      <c r="B142" s="28"/>
      <c r="L142" s="28"/>
    </row>
    <row r="143" spans="2:12" s="1" customFormat="1" ht="12" customHeight="1">
      <c r="B143" s="28"/>
      <c r="C143" s="23" t="s">
        <v>19</v>
      </c>
      <c r="F143" s="21" t="str">
        <f>F16</f>
        <v>okrajová časť obce Bojná</v>
      </c>
      <c r="I143" s="23" t="s">
        <v>21</v>
      </c>
      <c r="J143" s="51" t="str">
        <f>IF(J16="","",J16)</f>
        <v>19. 6. 2024</v>
      </c>
      <c r="L143" s="28"/>
    </row>
    <row r="144" spans="2:12" s="1" customFormat="1" ht="6.9" customHeight="1">
      <c r="B144" s="28"/>
      <c r="L144" s="28"/>
    </row>
    <row r="145" spans="2:65" s="1" customFormat="1" ht="40.049999999999997" customHeight="1">
      <c r="B145" s="28"/>
      <c r="C145" s="23" t="s">
        <v>23</v>
      </c>
      <c r="F145" s="21" t="str">
        <f>E19</f>
        <v>Obec Bojná, 201 Bojná, 956 01 Bojná</v>
      </c>
      <c r="I145" s="23" t="s">
        <v>29</v>
      </c>
      <c r="J145" s="26" t="str">
        <f>E25</f>
        <v>Projekt design s.r.o., Brezová 89/1B, Tovarníky</v>
      </c>
      <c r="L145" s="28"/>
    </row>
    <row r="146" spans="2:65" s="1" customFormat="1" ht="40.049999999999997" customHeight="1">
      <c r="B146" s="28"/>
      <c r="C146" s="23" t="s">
        <v>27</v>
      </c>
      <c r="F146" s="21" t="str">
        <f>IF(E22="","",E22)</f>
        <v>Vyplň údaj</v>
      </c>
      <c r="I146" s="23" t="s">
        <v>32</v>
      </c>
      <c r="J146" s="26" t="str">
        <f>E28</f>
        <v>Projekt design s.r.o., Brezová 89/1B, Tovarníky</v>
      </c>
      <c r="L146" s="28"/>
    </row>
    <row r="147" spans="2:65" s="1" customFormat="1" ht="10.35" customHeight="1">
      <c r="B147" s="28"/>
      <c r="L147" s="28"/>
    </row>
    <row r="148" spans="2:65" s="10" customFormat="1" ht="29.25" customHeight="1">
      <c r="B148" s="118"/>
      <c r="C148" s="119" t="s">
        <v>304</v>
      </c>
      <c r="D148" s="120" t="s">
        <v>60</v>
      </c>
      <c r="E148" s="120" t="s">
        <v>56</v>
      </c>
      <c r="F148" s="120" t="s">
        <v>7531</v>
      </c>
      <c r="G148" s="120" t="s">
        <v>305</v>
      </c>
      <c r="H148" s="120" t="s">
        <v>306</v>
      </c>
      <c r="I148" s="120" t="s">
        <v>307</v>
      </c>
      <c r="J148" s="121" t="s">
        <v>295</v>
      </c>
      <c r="K148" s="122" t="s">
        <v>308</v>
      </c>
      <c r="L148" s="118"/>
      <c r="M148" s="58" t="s">
        <v>1</v>
      </c>
      <c r="N148" s="59" t="s">
        <v>39</v>
      </c>
      <c r="O148" s="59" t="s">
        <v>309</v>
      </c>
      <c r="P148" s="59" t="s">
        <v>310</v>
      </c>
      <c r="Q148" s="59" t="s">
        <v>311</v>
      </c>
      <c r="R148" s="59" t="s">
        <v>312</v>
      </c>
      <c r="S148" s="59" t="s">
        <v>313</v>
      </c>
      <c r="T148" s="60" t="s">
        <v>314</v>
      </c>
    </row>
    <row r="149" spans="2:65" s="1" customFormat="1" ht="22.8" customHeight="1">
      <c r="B149" s="28"/>
      <c r="C149" s="63" t="s">
        <v>296</v>
      </c>
      <c r="J149" s="123">
        <f>BK149</f>
        <v>0</v>
      </c>
      <c r="L149" s="28"/>
      <c r="M149" s="61"/>
      <c r="N149" s="52"/>
      <c r="O149" s="52"/>
      <c r="P149" s="124">
        <f>P150+P275+P422</f>
        <v>0</v>
      </c>
      <c r="Q149" s="52"/>
      <c r="R149" s="124">
        <f>R150+R275+R422</f>
        <v>1730.0054772591202</v>
      </c>
      <c r="S149" s="52"/>
      <c r="T149" s="125">
        <f>T150+T275+T422</f>
        <v>0</v>
      </c>
      <c r="AT149" s="13" t="s">
        <v>74</v>
      </c>
      <c r="AU149" s="13" t="s">
        <v>297</v>
      </c>
      <c r="BK149" s="126">
        <f>BK150+BK275+BK422</f>
        <v>0</v>
      </c>
    </row>
    <row r="150" spans="2:65" s="11" customFormat="1" ht="25.95" customHeight="1">
      <c r="B150" s="127"/>
      <c r="D150" s="128" t="s">
        <v>74</v>
      </c>
      <c r="E150" s="129" t="s">
        <v>315</v>
      </c>
      <c r="F150" s="129" t="s">
        <v>316</v>
      </c>
      <c r="I150" s="130"/>
      <c r="J150" s="131">
        <f>BK150</f>
        <v>0</v>
      </c>
      <c r="L150" s="127"/>
      <c r="M150" s="132"/>
      <c r="P150" s="133">
        <f>P151+P159+P183+P205+P212+P214+P252+P273</f>
        <v>0</v>
      </c>
      <c r="R150" s="133">
        <f>R151+R159+R183+R205+R212+R214+R252+R273</f>
        <v>1704.7535993814201</v>
      </c>
      <c r="T150" s="134">
        <f>T151+T159+T183+T205+T212+T214+T252+T273</f>
        <v>0</v>
      </c>
      <c r="AR150" s="128" t="s">
        <v>82</v>
      </c>
      <c r="AT150" s="135" t="s">
        <v>74</v>
      </c>
      <c r="AU150" s="135" t="s">
        <v>75</v>
      </c>
      <c r="AY150" s="128" t="s">
        <v>317</v>
      </c>
      <c r="BK150" s="136">
        <f>BK151+BK159+BK183+BK205+BK212+BK214+BK252+BK273</f>
        <v>0</v>
      </c>
    </row>
    <row r="151" spans="2:65" s="11" customFormat="1" ht="22.8" customHeight="1">
      <c r="B151" s="127"/>
      <c r="D151" s="128" t="s">
        <v>74</v>
      </c>
      <c r="E151" s="137" t="s">
        <v>82</v>
      </c>
      <c r="F151" s="137" t="s">
        <v>2637</v>
      </c>
      <c r="I151" s="130"/>
      <c r="J151" s="138">
        <f>BK151</f>
        <v>0</v>
      </c>
      <c r="L151" s="127"/>
      <c r="M151" s="132"/>
      <c r="P151" s="133">
        <f>SUM(P152:P158)</f>
        <v>0</v>
      </c>
      <c r="R151" s="133">
        <f>SUM(R152:R158)</f>
        <v>0</v>
      </c>
      <c r="T151" s="134">
        <f>SUM(T152:T158)</f>
        <v>0</v>
      </c>
      <c r="AR151" s="128" t="s">
        <v>82</v>
      </c>
      <c r="AT151" s="135" t="s">
        <v>74</v>
      </c>
      <c r="AU151" s="135" t="s">
        <v>82</v>
      </c>
      <c r="AY151" s="128" t="s">
        <v>317</v>
      </c>
      <c r="BK151" s="136">
        <f>SUM(BK152:BK158)</f>
        <v>0</v>
      </c>
    </row>
    <row r="152" spans="2:65" s="1" customFormat="1" ht="33" customHeight="1">
      <c r="B152" s="139"/>
      <c r="C152" s="140" t="s">
        <v>82</v>
      </c>
      <c r="D152" s="140" t="s">
        <v>319</v>
      </c>
      <c r="E152" s="141" t="s">
        <v>4185</v>
      </c>
      <c r="F152" s="142" t="s">
        <v>4186</v>
      </c>
      <c r="G152" s="143" t="s">
        <v>322</v>
      </c>
      <c r="H152" s="144">
        <v>124</v>
      </c>
      <c r="I152" s="145"/>
      <c r="J152" s="146">
        <f t="shared" ref="J152:J158" si="0">ROUND(I152*H152,2)</f>
        <v>0</v>
      </c>
      <c r="K152" s="147"/>
      <c r="L152" s="28"/>
      <c r="M152" s="148" t="s">
        <v>1</v>
      </c>
      <c r="N152" s="149" t="s">
        <v>41</v>
      </c>
      <c r="P152" s="150">
        <f t="shared" ref="P152:P158" si="1">O152*H152</f>
        <v>0</v>
      </c>
      <c r="Q152" s="150">
        <v>0</v>
      </c>
      <c r="R152" s="150">
        <f t="shared" ref="R152:R158" si="2">Q152*H152</f>
        <v>0</v>
      </c>
      <c r="S152" s="150">
        <v>0</v>
      </c>
      <c r="T152" s="151">
        <f t="shared" ref="T152:T158" si="3">S152*H152</f>
        <v>0</v>
      </c>
      <c r="AR152" s="152" t="s">
        <v>259</v>
      </c>
      <c r="AT152" s="152" t="s">
        <v>319</v>
      </c>
      <c r="AU152" s="152" t="s">
        <v>87</v>
      </c>
      <c r="AY152" s="13" t="s">
        <v>317</v>
      </c>
      <c r="BE152" s="153">
        <f t="shared" ref="BE152:BE158" si="4">IF(N152="základná",J152,0)</f>
        <v>0</v>
      </c>
      <c r="BF152" s="153">
        <f t="shared" ref="BF152:BF158" si="5">IF(N152="znížená",J152,0)</f>
        <v>0</v>
      </c>
      <c r="BG152" s="153">
        <f t="shared" ref="BG152:BG158" si="6">IF(N152="zákl. prenesená",J152,0)</f>
        <v>0</v>
      </c>
      <c r="BH152" s="153">
        <f t="shared" ref="BH152:BH158" si="7">IF(N152="zníž. prenesená",J152,0)</f>
        <v>0</v>
      </c>
      <c r="BI152" s="153">
        <f t="shared" ref="BI152:BI158" si="8">IF(N152="nulová",J152,0)</f>
        <v>0</v>
      </c>
      <c r="BJ152" s="13" t="s">
        <v>87</v>
      </c>
      <c r="BK152" s="153">
        <f t="shared" ref="BK152:BK158" si="9">ROUND(I152*H152,2)</f>
        <v>0</v>
      </c>
      <c r="BL152" s="13" t="s">
        <v>259</v>
      </c>
      <c r="BM152" s="152" t="s">
        <v>5933</v>
      </c>
    </row>
    <row r="153" spans="2:65" s="1" customFormat="1" ht="21.75" customHeight="1">
      <c r="B153" s="139"/>
      <c r="C153" s="140" t="s">
        <v>87</v>
      </c>
      <c r="D153" s="140" t="s">
        <v>319</v>
      </c>
      <c r="E153" s="141" t="s">
        <v>2894</v>
      </c>
      <c r="F153" s="142" t="s">
        <v>2895</v>
      </c>
      <c r="G153" s="143" t="s">
        <v>322</v>
      </c>
      <c r="H153" s="144">
        <v>534.471</v>
      </c>
      <c r="I153" s="145"/>
      <c r="J153" s="146">
        <f t="shared" si="0"/>
        <v>0</v>
      </c>
      <c r="K153" s="147"/>
      <c r="L153" s="28"/>
      <c r="M153" s="148" t="s">
        <v>1</v>
      </c>
      <c r="N153" s="149" t="s">
        <v>41</v>
      </c>
      <c r="P153" s="150">
        <f t="shared" si="1"/>
        <v>0</v>
      </c>
      <c r="Q153" s="150">
        <v>0</v>
      </c>
      <c r="R153" s="150">
        <f t="shared" si="2"/>
        <v>0</v>
      </c>
      <c r="S153" s="150">
        <v>0</v>
      </c>
      <c r="T153" s="151">
        <f t="shared" si="3"/>
        <v>0</v>
      </c>
      <c r="AR153" s="152" t="s">
        <v>259</v>
      </c>
      <c r="AT153" s="152" t="s">
        <v>319</v>
      </c>
      <c r="AU153" s="152" t="s">
        <v>87</v>
      </c>
      <c r="AY153" s="13" t="s">
        <v>317</v>
      </c>
      <c r="BE153" s="153">
        <f t="shared" si="4"/>
        <v>0</v>
      </c>
      <c r="BF153" s="153">
        <f t="shared" si="5"/>
        <v>0</v>
      </c>
      <c r="BG153" s="153">
        <f t="shared" si="6"/>
        <v>0</v>
      </c>
      <c r="BH153" s="153">
        <f t="shared" si="7"/>
        <v>0</v>
      </c>
      <c r="BI153" s="153">
        <f t="shared" si="8"/>
        <v>0</v>
      </c>
      <c r="BJ153" s="13" t="s">
        <v>87</v>
      </c>
      <c r="BK153" s="153">
        <f t="shared" si="9"/>
        <v>0</v>
      </c>
      <c r="BL153" s="13" t="s">
        <v>259</v>
      </c>
      <c r="BM153" s="152" t="s">
        <v>5934</v>
      </c>
    </row>
    <row r="154" spans="2:65" s="1" customFormat="1" ht="24.15" customHeight="1">
      <c r="B154" s="139"/>
      <c r="C154" s="140" t="s">
        <v>92</v>
      </c>
      <c r="D154" s="140" t="s">
        <v>319</v>
      </c>
      <c r="E154" s="141" t="s">
        <v>2644</v>
      </c>
      <c r="F154" s="142" t="s">
        <v>2645</v>
      </c>
      <c r="G154" s="143" t="s">
        <v>322</v>
      </c>
      <c r="H154" s="144">
        <v>160.34100000000001</v>
      </c>
      <c r="I154" s="145"/>
      <c r="J154" s="146">
        <f t="shared" si="0"/>
        <v>0</v>
      </c>
      <c r="K154" s="147"/>
      <c r="L154" s="28"/>
      <c r="M154" s="148" t="s">
        <v>1</v>
      </c>
      <c r="N154" s="149" t="s">
        <v>41</v>
      </c>
      <c r="P154" s="150">
        <f t="shared" si="1"/>
        <v>0</v>
      </c>
      <c r="Q154" s="150">
        <v>0</v>
      </c>
      <c r="R154" s="150">
        <f t="shared" si="2"/>
        <v>0</v>
      </c>
      <c r="S154" s="150">
        <v>0</v>
      </c>
      <c r="T154" s="151">
        <f t="shared" si="3"/>
        <v>0</v>
      </c>
      <c r="AR154" s="152" t="s">
        <v>259</v>
      </c>
      <c r="AT154" s="152" t="s">
        <v>319</v>
      </c>
      <c r="AU154" s="152" t="s">
        <v>87</v>
      </c>
      <c r="AY154" s="13" t="s">
        <v>317</v>
      </c>
      <c r="BE154" s="153">
        <f t="shared" si="4"/>
        <v>0</v>
      </c>
      <c r="BF154" s="153">
        <f t="shared" si="5"/>
        <v>0</v>
      </c>
      <c r="BG154" s="153">
        <f t="shared" si="6"/>
        <v>0</v>
      </c>
      <c r="BH154" s="153">
        <f t="shared" si="7"/>
        <v>0</v>
      </c>
      <c r="BI154" s="153">
        <f t="shared" si="8"/>
        <v>0</v>
      </c>
      <c r="BJ154" s="13" t="s">
        <v>87</v>
      </c>
      <c r="BK154" s="153">
        <f t="shared" si="9"/>
        <v>0</v>
      </c>
      <c r="BL154" s="13" t="s">
        <v>259</v>
      </c>
      <c r="BM154" s="152" t="s">
        <v>5935</v>
      </c>
    </row>
    <row r="155" spans="2:65" s="1" customFormat="1" ht="24.15" customHeight="1">
      <c r="B155" s="139"/>
      <c r="C155" s="140" t="s">
        <v>259</v>
      </c>
      <c r="D155" s="140" t="s">
        <v>319</v>
      </c>
      <c r="E155" s="141" t="s">
        <v>4190</v>
      </c>
      <c r="F155" s="142" t="s">
        <v>4191</v>
      </c>
      <c r="G155" s="143" t="s">
        <v>322</v>
      </c>
      <c r="H155" s="144">
        <v>534.471</v>
      </c>
      <c r="I155" s="145"/>
      <c r="J155" s="146">
        <f t="shared" si="0"/>
        <v>0</v>
      </c>
      <c r="K155" s="147"/>
      <c r="L155" s="28"/>
      <c r="M155" s="148" t="s">
        <v>1</v>
      </c>
      <c r="N155" s="149" t="s">
        <v>41</v>
      </c>
      <c r="P155" s="150">
        <f t="shared" si="1"/>
        <v>0</v>
      </c>
      <c r="Q155" s="150">
        <v>0</v>
      </c>
      <c r="R155" s="150">
        <f t="shared" si="2"/>
        <v>0</v>
      </c>
      <c r="S155" s="150">
        <v>0</v>
      </c>
      <c r="T155" s="151">
        <f t="shared" si="3"/>
        <v>0</v>
      </c>
      <c r="AR155" s="152" t="s">
        <v>259</v>
      </c>
      <c r="AT155" s="152" t="s">
        <v>319</v>
      </c>
      <c r="AU155" s="152" t="s">
        <v>87</v>
      </c>
      <c r="AY155" s="13" t="s">
        <v>317</v>
      </c>
      <c r="BE155" s="153">
        <f t="shared" si="4"/>
        <v>0</v>
      </c>
      <c r="BF155" s="153">
        <f t="shared" si="5"/>
        <v>0</v>
      </c>
      <c r="BG155" s="153">
        <f t="shared" si="6"/>
        <v>0</v>
      </c>
      <c r="BH155" s="153">
        <f t="shared" si="7"/>
        <v>0</v>
      </c>
      <c r="BI155" s="153">
        <f t="shared" si="8"/>
        <v>0</v>
      </c>
      <c r="BJ155" s="13" t="s">
        <v>87</v>
      </c>
      <c r="BK155" s="153">
        <f t="shared" si="9"/>
        <v>0</v>
      </c>
      <c r="BL155" s="13" t="s">
        <v>259</v>
      </c>
      <c r="BM155" s="152" t="s">
        <v>5936</v>
      </c>
    </row>
    <row r="156" spans="2:65" s="1" customFormat="1" ht="33" customHeight="1">
      <c r="B156" s="139"/>
      <c r="C156" s="140" t="s">
        <v>262</v>
      </c>
      <c r="D156" s="140" t="s">
        <v>319</v>
      </c>
      <c r="E156" s="141" t="s">
        <v>4193</v>
      </c>
      <c r="F156" s="142" t="s">
        <v>4194</v>
      </c>
      <c r="G156" s="143" t="s">
        <v>322</v>
      </c>
      <c r="H156" s="144">
        <v>91.528999999999996</v>
      </c>
      <c r="I156" s="145"/>
      <c r="J156" s="146">
        <f t="shared" si="0"/>
        <v>0</v>
      </c>
      <c r="K156" s="147"/>
      <c r="L156" s="28"/>
      <c r="M156" s="148" t="s">
        <v>1</v>
      </c>
      <c r="N156" s="149" t="s">
        <v>41</v>
      </c>
      <c r="P156" s="150">
        <f t="shared" si="1"/>
        <v>0</v>
      </c>
      <c r="Q156" s="150">
        <v>0</v>
      </c>
      <c r="R156" s="150">
        <f t="shared" si="2"/>
        <v>0</v>
      </c>
      <c r="S156" s="150">
        <v>0</v>
      </c>
      <c r="T156" s="151">
        <f t="shared" si="3"/>
        <v>0</v>
      </c>
      <c r="AR156" s="152" t="s">
        <v>259</v>
      </c>
      <c r="AT156" s="152" t="s">
        <v>319</v>
      </c>
      <c r="AU156" s="152" t="s">
        <v>87</v>
      </c>
      <c r="AY156" s="13" t="s">
        <v>317</v>
      </c>
      <c r="BE156" s="153">
        <f t="shared" si="4"/>
        <v>0</v>
      </c>
      <c r="BF156" s="153">
        <f t="shared" si="5"/>
        <v>0</v>
      </c>
      <c r="BG156" s="153">
        <f t="shared" si="6"/>
        <v>0</v>
      </c>
      <c r="BH156" s="153">
        <f t="shared" si="7"/>
        <v>0</v>
      </c>
      <c r="BI156" s="153">
        <f t="shared" si="8"/>
        <v>0</v>
      </c>
      <c r="BJ156" s="13" t="s">
        <v>87</v>
      </c>
      <c r="BK156" s="153">
        <f t="shared" si="9"/>
        <v>0</v>
      </c>
      <c r="BL156" s="13" t="s">
        <v>259</v>
      </c>
      <c r="BM156" s="152" t="s">
        <v>5937</v>
      </c>
    </row>
    <row r="157" spans="2:65" s="1" customFormat="1" ht="24.15" customHeight="1">
      <c r="B157" s="139"/>
      <c r="C157" s="140" t="s">
        <v>265</v>
      </c>
      <c r="D157" s="140" t="s">
        <v>319</v>
      </c>
      <c r="E157" s="141" t="s">
        <v>4196</v>
      </c>
      <c r="F157" s="142" t="s">
        <v>4197</v>
      </c>
      <c r="G157" s="143" t="s">
        <v>322</v>
      </c>
      <c r="H157" s="144">
        <v>874</v>
      </c>
      <c r="I157" s="145"/>
      <c r="J157" s="146">
        <f t="shared" si="0"/>
        <v>0</v>
      </c>
      <c r="K157" s="147"/>
      <c r="L157" s="28"/>
      <c r="M157" s="148" t="s">
        <v>1</v>
      </c>
      <c r="N157" s="149" t="s">
        <v>41</v>
      </c>
      <c r="P157" s="150">
        <f t="shared" si="1"/>
        <v>0</v>
      </c>
      <c r="Q157" s="150">
        <v>0</v>
      </c>
      <c r="R157" s="150">
        <f t="shared" si="2"/>
        <v>0</v>
      </c>
      <c r="S157" s="150">
        <v>0</v>
      </c>
      <c r="T157" s="151">
        <f t="shared" si="3"/>
        <v>0</v>
      </c>
      <c r="AR157" s="152" t="s">
        <v>259</v>
      </c>
      <c r="AT157" s="152" t="s">
        <v>319</v>
      </c>
      <c r="AU157" s="152" t="s">
        <v>87</v>
      </c>
      <c r="AY157" s="13" t="s">
        <v>317</v>
      </c>
      <c r="BE157" s="153">
        <f t="shared" si="4"/>
        <v>0</v>
      </c>
      <c r="BF157" s="153">
        <f t="shared" si="5"/>
        <v>0</v>
      </c>
      <c r="BG157" s="153">
        <f t="shared" si="6"/>
        <v>0</v>
      </c>
      <c r="BH157" s="153">
        <f t="shared" si="7"/>
        <v>0</v>
      </c>
      <c r="BI157" s="153">
        <f t="shared" si="8"/>
        <v>0</v>
      </c>
      <c r="BJ157" s="13" t="s">
        <v>87</v>
      </c>
      <c r="BK157" s="153">
        <f t="shared" si="9"/>
        <v>0</v>
      </c>
      <c r="BL157" s="13" t="s">
        <v>259</v>
      </c>
      <c r="BM157" s="152" t="s">
        <v>5938</v>
      </c>
    </row>
    <row r="158" spans="2:65" s="1" customFormat="1" ht="24.15" customHeight="1">
      <c r="B158" s="139"/>
      <c r="C158" s="140" t="s">
        <v>268</v>
      </c>
      <c r="D158" s="140" t="s">
        <v>319</v>
      </c>
      <c r="E158" s="141" t="s">
        <v>4199</v>
      </c>
      <c r="F158" s="142" t="s">
        <v>4200</v>
      </c>
      <c r="G158" s="143" t="s">
        <v>322</v>
      </c>
      <c r="H158" s="144">
        <v>750</v>
      </c>
      <c r="I158" s="145"/>
      <c r="J158" s="146">
        <f t="shared" si="0"/>
        <v>0</v>
      </c>
      <c r="K158" s="147"/>
      <c r="L158" s="28"/>
      <c r="M158" s="148" t="s">
        <v>1</v>
      </c>
      <c r="N158" s="149" t="s">
        <v>41</v>
      </c>
      <c r="P158" s="150">
        <f t="shared" si="1"/>
        <v>0</v>
      </c>
      <c r="Q158" s="150">
        <v>0</v>
      </c>
      <c r="R158" s="150">
        <f t="shared" si="2"/>
        <v>0</v>
      </c>
      <c r="S158" s="150">
        <v>0</v>
      </c>
      <c r="T158" s="151">
        <f t="shared" si="3"/>
        <v>0</v>
      </c>
      <c r="AR158" s="152" t="s">
        <v>259</v>
      </c>
      <c r="AT158" s="152" t="s">
        <v>319</v>
      </c>
      <c r="AU158" s="152" t="s">
        <v>87</v>
      </c>
      <c r="AY158" s="13" t="s">
        <v>317</v>
      </c>
      <c r="BE158" s="153">
        <f t="shared" si="4"/>
        <v>0</v>
      </c>
      <c r="BF158" s="153">
        <f t="shared" si="5"/>
        <v>0</v>
      </c>
      <c r="BG158" s="153">
        <f t="shared" si="6"/>
        <v>0</v>
      </c>
      <c r="BH158" s="153">
        <f t="shared" si="7"/>
        <v>0</v>
      </c>
      <c r="BI158" s="153">
        <f t="shared" si="8"/>
        <v>0</v>
      </c>
      <c r="BJ158" s="13" t="s">
        <v>87</v>
      </c>
      <c r="BK158" s="153">
        <f t="shared" si="9"/>
        <v>0</v>
      </c>
      <c r="BL158" s="13" t="s">
        <v>259</v>
      </c>
      <c r="BM158" s="152" t="s">
        <v>5939</v>
      </c>
    </row>
    <row r="159" spans="2:65" s="11" customFormat="1" ht="22.8" customHeight="1">
      <c r="B159" s="127"/>
      <c r="D159" s="128" t="s">
        <v>74</v>
      </c>
      <c r="E159" s="137" t="s">
        <v>87</v>
      </c>
      <c r="F159" s="137" t="s">
        <v>2702</v>
      </c>
      <c r="I159" s="130"/>
      <c r="J159" s="138">
        <f>BK159</f>
        <v>0</v>
      </c>
      <c r="L159" s="127"/>
      <c r="M159" s="132"/>
      <c r="P159" s="133">
        <f>SUM(P160:P182)</f>
        <v>0</v>
      </c>
      <c r="R159" s="133">
        <f>SUM(R160:R182)</f>
        <v>1070.9957621100002</v>
      </c>
      <c r="T159" s="134">
        <f>SUM(T160:T182)</f>
        <v>0</v>
      </c>
      <c r="AR159" s="128" t="s">
        <v>82</v>
      </c>
      <c r="AT159" s="135" t="s">
        <v>74</v>
      </c>
      <c r="AU159" s="135" t="s">
        <v>82</v>
      </c>
      <c r="AY159" s="128" t="s">
        <v>317</v>
      </c>
      <c r="BK159" s="136">
        <f>SUM(BK160:BK182)</f>
        <v>0</v>
      </c>
    </row>
    <row r="160" spans="2:65" s="1" customFormat="1" ht="33" customHeight="1">
      <c r="B160" s="139"/>
      <c r="C160" s="140" t="s">
        <v>271</v>
      </c>
      <c r="D160" s="140" t="s">
        <v>319</v>
      </c>
      <c r="E160" s="141" t="s">
        <v>4202</v>
      </c>
      <c r="F160" s="142" t="s">
        <v>4203</v>
      </c>
      <c r="G160" s="143" t="s">
        <v>375</v>
      </c>
      <c r="H160" s="144">
        <v>61.628999999999998</v>
      </c>
      <c r="I160" s="145"/>
      <c r="J160" s="146">
        <f t="shared" ref="J160:J182" si="10">ROUND(I160*H160,2)</f>
        <v>0</v>
      </c>
      <c r="K160" s="147"/>
      <c r="L160" s="28"/>
      <c r="M160" s="148" t="s">
        <v>1</v>
      </c>
      <c r="N160" s="149" t="s">
        <v>41</v>
      </c>
      <c r="P160" s="150">
        <f t="shared" ref="P160:P182" si="11">O160*H160</f>
        <v>0</v>
      </c>
      <c r="Q160" s="150">
        <v>1.8000000000000001E-4</v>
      </c>
      <c r="R160" s="150">
        <f t="shared" ref="R160:R182" si="12">Q160*H160</f>
        <v>1.1093220000000001E-2</v>
      </c>
      <c r="S160" s="150">
        <v>0</v>
      </c>
      <c r="T160" s="151">
        <f t="shared" ref="T160:T182" si="13">S160*H160</f>
        <v>0</v>
      </c>
      <c r="AR160" s="152" t="s">
        <v>259</v>
      </c>
      <c r="AT160" s="152" t="s">
        <v>319</v>
      </c>
      <c r="AU160" s="152" t="s">
        <v>87</v>
      </c>
      <c r="AY160" s="13" t="s">
        <v>317</v>
      </c>
      <c r="BE160" s="153">
        <f t="shared" ref="BE160:BE182" si="14">IF(N160="základná",J160,0)</f>
        <v>0</v>
      </c>
      <c r="BF160" s="153">
        <f t="shared" ref="BF160:BF182" si="15">IF(N160="znížená",J160,0)</f>
        <v>0</v>
      </c>
      <c r="BG160" s="153">
        <f t="shared" ref="BG160:BG182" si="16">IF(N160="zákl. prenesená",J160,0)</f>
        <v>0</v>
      </c>
      <c r="BH160" s="153">
        <f t="shared" ref="BH160:BH182" si="17">IF(N160="zníž. prenesená",J160,0)</f>
        <v>0</v>
      </c>
      <c r="BI160" s="153">
        <f t="shared" ref="BI160:BI182" si="18">IF(N160="nulová",J160,0)</f>
        <v>0</v>
      </c>
      <c r="BJ160" s="13" t="s">
        <v>87</v>
      </c>
      <c r="BK160" s="153">
        <f t="shared" ref="BK160:BK182" si="19">ROUND(I160*H160,2)</f>
        <v>0</v>
      </c>
      <c r="BL160" s="13" t="s">
        <v>259</v>
      </c>
      <c r="BM160" s="152" t="s">
        <v>5940</v>
      </c>
    </row>
    <row r="161" spans="2:65" s="1" customFormat="1" ht="16.5" customHeight="1">
      <c r="B161" s="139"/>
      <c r="C161" s="154" t="s">
        <v>274</v>
      </c>
      <c r="D161" s="154" t="s">
        <v>353</v>
      </c>
      <c r="E161" s="155" t="s">
        <v>4205</v>
      </c>
      <c r="F161" s="156" t="s">
        <v>4206</v>
      </c>
      <c r="G161" s="157" t="s">
        <v>375</v>
      </c>
      <c r="H161" s="158">
        <v>62.862000000000002</v>
      </c>
      <c r="I161" s="159"/>
      <c r="J161" s="160">
        <f t="shared" si="10"/>
        <v>0</v>
      </c>
      <c r="K161" s="161"/>
      <c r="L161" s="162"/>
      <c r="M161" s="163" t="s">
        <v>1</v>
      </c>
      <c r="N161" s="164" t="s">
        <v>41</v>
      </c>
      <c r="P161" s="150">
        <f t="shared" si="11"/>
        <v>0</v>
      </c>
      <c r="Q161" s="150">
        <v>2.9999999999999997E-4</v>
      </c>
      <c r="R161" s="150">
        <f t="shared" si="12"/>
        <v>1.88586E-2</v>
      </c>
      <c r="S161" s="150">
        <v>0</v>
      </c>
      <c r="T161" s="151">
        <f t="shared" si="13"/>
        <v>0</v>
      </c>
      <c r="AR161" s="152" t="s">
        <v>271</v>
      </c>
      <c r="AT161" s="152" t="s">
        <v>353</v>
      </c>
      <c r="AU161" s="152" t="s">
        <v>87</v>
      </c>
      <c r="AY161" s="13" t="s">
        <v>317</v>
      </c>
      <c r="BE161" s="153">
        <f t="shared" si="14"/>
        <v>0</v>
      </c>
      <c r="BF161" s="153">
        <f t="shared" si="15"/>
        <v>0</v>
      </c>
      <c r="BG161" s="153">
        <f t="shared" si="16"/>
        <v>0</v>
      </c>
      <c r="BH161" s="153">
        <f t="shared" si="17"/>
        <v>0</v>
      </c>
      <c r="BI161" s="153">
        <f t="shared" si="18"/>
        <v>0</v>
      </c>
      <c r="BJ161" s="13" t="s">
        <v>87</v>
      </c>
      <c r="BK161" s="153">
        <f t="shared" si="19"/>
        <v>0</v>
      </c>
      <c r="BL161" s="13" t="s">
        <v>259</v>
      </c>
      <c r="BM161" s="152" t="s">
        <v>5941</v>
      </c>
    </row>
    <row r="162" spans="2:65" s="1" customFormat="1" ht="16.5" customHeight="1">
      <c r="B162" s="139"/>
      <c r="C162" s="140" t="s">
        <v>277</v>
      </c>
      <c r="D162" s="140" t="s">
        <v>319</v>
      </c>
      <c r="E162" s="141" t="s">
        <v>4208</v>
      </c>
      <c r="F162" s="142" t="s">
        <v>4209</v>
      </c>
      <c r="G162" s="143" t="s">
        <v>322</v>
      </c>
      <c r="H162" s="144">
        <v>28.167000000000002</v>
      </c>
      <c r="I162" s="145"/>
      <c r="J162" s="146">
        <f t="shared" si="10"/>
        <v>0</v>
      </c>
      <c r="K162" s="147"/>
      <c r="L162" s="28"/>
      <c r="M162" s="148" t="s">
        <v>1</v>
      </c>
      <c r="N162" s="149" t="s">
        <v>41</v>
      </c>
      <c r="P162" s="150">
        <f t="shared" si="11"/>
        <v>0</v>
      </c>
      <c r="Q162" s="150">
        <v>1.9205000000000001</v>
      </c>
      <c r="R162" s="150">
        <f t="shared" si="12"/>
        <v>54.094723500000008</v>
      </c>
      <c r="S162" s="150">
        <v>0</v>
      </c>
      <c r="T162" s="151">
        <f t="shared" si="13"/>
        <v>0</v>
      </c>
      <c r="AR162" s="152" t="s">
        <v>259</v>
      </c>
      <c r="AT162" s="152" t="s">
        <v>319</v>
      </c>
      <c r="AU162" s="152" t="s">
        <v>87</v>
      </c>
      <c r="AY162" s="13" t="s">
        <v>317</v>
      </c>
      <c r="BE162" s="153">
        <f t="shared" si="14"/>
        <v>0</v>
      </c>
      <c r="BF162" s="153">
        <f t="shared" si="15"/>
        <v>0</v>
      </c>
      <c r="BG162" s="153">
        <f t="shared" si="16"/>
        <v>0</v>
      </c>
      <c r="BH162" s="153">
        <f t="shared" si="17"/>
        <v>0</v>
      </c>
      <c r="BI162" s="153">
        <f t="shared" si="18"/>
        <v>0</v>
      </c>
      <c r="BJ162" s="13" t="s">
        <v>87</v>
      </c>
      <c r="BK162" s="153">
        <f t="shared" si="19"/>
        <v>0</v>
      </c>
      <c r="BL162" s="13" t="s">
        <v>259</v>
      </c>
      <c r="BM162" s="152" t="s">
        <v>5942</v>
      </c>
    </row>
    <row r="163" spans="2:65" s="1" customFormat="1" ht="16.5" customHeight="1">
      <c r="B163" s="139"/>
      <c r="C163" s="140" t="s">
        <v>280</v>
      </c>
      <c r="D163" s="140" t="s">
        <v>319</v>
      </c>
      <c r="E163" s="141" t="s">
        <v>4211</v>
      </c>
      <c r="F163" s="142" t="s">
        <v>4212</v>
      </c>
      <c r="G163" s="143" t="s">
        <v>452</v>
      </c>
      <c r="H163" s="144">
        <v>112.66500000000001</v>
      </c>
      <c r="I163" s="145"/>
      <c r="J163" s="146">
        <f t="shared" si="10"/>
        <v>0</v>
      </c>
      <c r="K163" s="147"/>
      <c r="L163" s="28"/>
      <c r="M163" s="148" t="s">
        <v>1</v>
      </c>
      <c r="N163" s="149" t="s">
        <v>41</v>
      </c>
      <c r="P163" s="150">
        <f t="shared" si="11"/>
        <v>0</v>
      </c>
      <c r="Q163" s="150">
        <v>6.4000000000000005E-4</v>
      </c>
      <c r="R163" s="150">
        <f t="shared" si="12"/>
        <v>7.2105600000000006E-2</v>
      </c>
      <c r="S163" s="150">
        <v>0</v>
      </c>
      <c r="T163" s="151">
        <f t="shared" si="13"/>
        <v>0</v>
      </c>
      <c r="AR163" s="152" t="s">
        <v>259</v>
      </c>
      <c r="AT163" s="152" t="s">
        <v>319</v>
      </c>
      <c r="AU163" s="152" t="s">
        <v>87</v>
      </c>
      <c r="AY163" s="13" t="s">
        <v>317</v>
      </c>
      <c r="BE163" s="153">
        <f t="shared" si="14"/>
        <v>0</v>
      </c>
      <c r="BF163" s="153">
        <f t="shared" si="15"/>
        <v>0</v>
      </c>
      <c r="BG163" s="153">
        <f t="shared" si="16"/>
        <v>0</v>
      </c>
      <c r="BH163" s="153">
        <f t="shared" si="17"/>
        <v>0</v>
      </c>
      <c r="BI163" s="153">
        <f t="shared" si="18"/>
        <v>0</v>
      </c>
      <c r="BJ163" s="13" t="s">
        <v>87</v>
      </c>
      <c r="BK163" s="153">
        <f t="shared" si="19"/>
        <v>0</v>
      </c>
      <c r="BL163" s="13" t="s">
        <v>259</v>
      </c>
      <c r="BM163" s="152" t="s">
        <v>5943</v>
      </c>
    </row>
    <row r="164" spans="2:65" s="1" customFormat="1" ht="33" customHeight="1">
      <c r="B164" s="139"/>
      <c r="C164" s="140" t="s">
        <v>358</v>
      </c>
      <c r="D164" s="140" t="s">
        <v>319</v>
      </c>
      <c r="E164" s="141" t="s">
        <v>4214</v>
      </c>
      <c r="F164" s="142" t="s">
        <v>4215</v>
      </c>
      <c r="G164" s="143" t="s">
        <v>375</v>
      </c>
      <c r="H164" s="144">
        <v>651</v>
      </c>
      <c r="I164" s="145"/>
      <c r="J164" s="146">
        <f t="shared" si="10"/>
        <v>0</v>
      </c>
      <c r="K164" s="147"/>
      <c r="L164" s="28"/>
      <c r="M164" s="148" t="s">
        <v>1</v>
      </c>
      <c r="N164" s="149" t="s">
        <v>41</v>
      </c>
      <c r="P164" s="150">
        <f t="shared" si="11"/>
        <v>0</v>
      </c>
      <c r="Q164" s="150">
        <v>0</v>
      </c>
      <c r="R164" s="150">
        <f t="shared" si="12"/>
        <v>0</v>
      </c>
      <c r="S164" s="150">
        <v>0</v>
      </c>
      <c r="T164" s="151">
        <f t="shared" si="13"/>
        <v>0</v>
      </c>
      <c r="AR164" s="152" t="s">
        <v>259</v>
      </c>
      <c r="AT164" s="152" t="s">
        <v>319</v>
      </c>
      <c r="AU164" s="152" t="s">
        <v>87</v>
      </c>
      <c r="AY164" s="13" t="s">
        <v>317</v>
      </c>
      <c r="BE164" s="153">
        <f t="shared" si="14"/>
        <v>0</v>
      </c>
      <c r="BF164" s="153">
        <f t="shared" si="15"/>
        <v>0</v>
      </c>
      <c r="BG164" s="153">
        <f t="shared" si="16"/>
        <v>0</v>
      </c>
      <c r="BH164" s="153">
        <f t="shared" si="17"/>
        <v>0</v>
      </c>
      <c r="BI164" s="153">
        <f t="shared" si="18"/>
        <v>0</v>
      </c>
      <c r="BJ164" s="13" t="s">
        <v>87</v>
      </c>
      <c r="BK164" s="153">
        <f t="shared" si="19"/>
        <v>0</v>
      </c>
      <c r="BL164" s="13" t="s">
        <v>259</v>
      </c>
      <c r="BM164" s="152" t="s">
        <v>5944</v>
      </c>
    </row>
    <row r="165" spans="2:65" s="1" customFormat="1" ht="21.75" customHeight="1">
      <c r="B165" s="139"/>
      <c r="C165" s="140" t="s">
        <v>362</v>
      </c>
      <c r="D165" s="140" t="s">
        <v>319</v>
      </c>
      <c r="E165" s="141" t="s">
        <v>4217</v>
      </c>
      <c r="F165" s="142" t="s">
        <v>4218</v>
      </c>
      <c r="G165" s="143" t="s">
        <v>452</v>
      </c>
      <c r="H165" s="144">
        <v>274.995</v>
      </c>
      <c r="I165" s="145"/>
      <c r="J165" s="146">
        <f t="shared" si="10"/>
        <v>0</v>
      </c>
      <c r="K165" s="147"/>
      <c r="L165" s="28"/>
      <c r="M165" s="148" t="s">
        <v>1</v>
      </c>
      <c r="N165" s="149" t="s">
        <v>41</v>
      </c>
      <c r="P165" s="150">
        <f t="shared" si="11"/>
        <v>0</v>
      </c>
      <c r="Q165" s="150">
        <v>0.56000000000000005</v>
      </c>
      <c r="R165" s="150">
        <f t="shared" si="12"/>
        <v>153.99720000000002</v>
      </c>
      <c r="S165" s="150">
        <v>0</v>
      </c>
      <c r="T165" s="151">
        <f t="shared" si="13"/>
        <v>0</v>
      </c>
      <c r="AR165" s="152" t="s">
        <v>259</v>
      </c>
      <c r="AT165" s="152" t="s">
        <v>319</v>
      </c>
      <c r="AU165" s="152" t="s">
        <v>87</v>
      </c>
      <c r="AY165" s="13" t="s">
        <v>317</v>
      </c>
      <c r="BE165" s="153">
        <f t="shared" si="14"/>
        <v>0</v>
      </c>
      <c r="BF165" s="153">
        <f t="shared" si="15"/>
        <v>0</v>
      </c>
      <c r="BG165" s="153">
        <f t="shared" si="16"/>
        <v>0</v>
      </c>
      <c r="BH165" s="153">
        <f t="shared" si="17"/>
        <v>0</v>
      </c>
      <c r="BI165" s="153">
        <f t="shared" si="18"/>
        <v>0</v>
      </c>
      <c r="BJ165" s="13" t="s">
        <v>87</v>
      </c>
      <c r="BK165" s="153">
        <f t="shared" si="19"/>
        <v>0</v>
      </c>
      <c r="BL165" s="13" t="s">
        <v>259</v>
      </c>
      <c r="BM165" s="152" t="s">
        <v>5945</v>
      </c>
    </row>
    <row r="166" spans="2:65" s="1" customFormat="1" ht="16.5" customHeight="1">
      <c r="B166" s="139"/>
      <c r="C166" s="140" t="s">
        <v>364</v>
      </c>
      <c r="D166" s="140" t="s">
        <v>319</v>
      </c>
      <c r="E166" s="141" t="s">
        <v>4220</v>
      </c>
      <c r="F166" s="142" t="s">
        <v>4221</v>
      </c>
      <c r="G166" s="143" t="s">
        <v>4222</v>
      </c>
      <c r="H166" s="144">
        <v>1</v>
      </c>
      <c r="I166" s="145"/>
      <c r="J166" s="146">
        <f t="shared" si="10"/>
        <v>0</v>
      </c>
      <c r="K166" s="147"/>
      <c r="L166" s="28"/>
      <c r="M166" s="148" t="s">
        <v>1</v>
      </c>
      <c r="N166" s="149" t="s">
        <v>41</v>
      </c>
      <c r="P166" s="150">
        <f t="shared" si="11"/>
        <v>0</v>
      </c>
      <c r="Q166" s="150">
        <v>0</v>
      </c>
      <c r="R166" s="150">
        <f t="shared" si="12"/>
        <v>0</v>
      </c>
      <c r="S166" s="150">
        <v>0</v>
      </c>
      <c r="T166" s="151">
        <f t="shared" si="13"/>
        <v>0</v>
      </c>
      <c r="AR166" s="152" t="s">
        <v>259</v>
      </c>
      <c r="AT166" s="152" t="s">
        <v>319</v>
      </c>
      <c r="AU166" s="152" t="s">
        <v>87</v>
      </c>
      <c r="AY166" s="13" t="s">
        <v>317</v>
      </c>
      <c r="BE166" s="153">
        <f t="shared" si="14"/>
        <v>0</v>
      </c>
      <c r="BF166" s="153">
        <f t="shared" si="15"/>
        <v>0</v>
      </c>
      <c r="BG166" s="153">
        <f t="shared" si="16"/>
        <v>0</v>
      </c>
      <c r="BH166" s="153">
        <f t="shared" si="17"/>
        <v>0</v>
      </c>
      <c r="BI166" s="153">
        <f t="shared" si="18"/>
        <v>0</v>
      </c>
      <c r="BJ166" s="13" t="s">
        <v>87</v>
      </c>
      <c r="BK166" s="153">
        <f t="shared" si="19"/>
        <v>0</v>
      </c>
      <c r="BL166" s="13" t="s">
        <v>259</v>
      </c>
      <c r="BM166" s="152" t="s">
        <v>5946</v>
      </c>
    </row>
    <row r="167" spans="2:65" s="1" customFormat="1" ht="24.15" customHeight="1">
      <c r="B167" s="139"/>
      <c r="C167" s="140" t="s">
        <v>368</v>
      </c>
      <c r="D167" s="140" t="s">
        <v>319</v>
      </c>
      <c r="E167" s="141" t="s">
        <v>2703</v>
      </c>
      <c r="F167" s="142" t="s">
        <v>2704</v>
      </c>
      <c r="G167" s="143" t="s">
        <v>322</v>
      </c>
      <c r="H167" s="144">
        <v>195.3</v>
      </c>
      <c r="I167" s="145"/>
      <c r="J167" s="146">
        <f t="shared" si="10"/>
        <v>0</v>
      </c>
      <c r="K167" s="147"/>
      <c r="L167" s="28"/>
      <c r="M167" s="148" t="s">
        <v>1</v>
      </c>
      <c r="N167" s="149" t="s">
        <v>41</v>
      </c>
      <c r="P167" s="150">
        <f t="shared" si="11"/>
        <v>0</v>
      </c>
      <c r="Q167" s="150">
        <v>2.0699999999999998</v>
      </c>
      <c r="R167" s="150">
        <f t="shared" si="12"/>
        <v>404.27100000000002</v>
      </c>
      <c r="S167" s="150">
        <v>0</v>
      </c>
      <c r="T167" s="151">
        <f t="shared" si="13"/>
        <v>0</v>
      </c>
      <c r="AR167" s="152" t="s">
        <v>259</v>
      </c>
      <c r="AT167" s="152" t="s">
        <v>319</v>
      </c>
      <c r="AU167" s="152" t="s">
        <v>87</v>
      </c>
      <c r="AY167" s="13" t="s">
        <v>317</v>
      </c>
      <c r="BE167" s="153">
        <f t="shared" si="14"/>
        <v>0</v>
      </c>
      <c r="BF167" s="153">
        <f t="shared" si="15"/>
        <v>0</v>
      </c>
      <c r="BG167" s="153">
        <f t="shared" si="16"/>
        <v>0</v>
      </c>
      <c r="BH167" s="153">
        <f t="shared" si="17"/>
        <v>0</v>
      </c>
      <c r="BI167" s="153">
        <f t="shared" si="18"/>
        <v>0</v>
      </c>
      <c r="BJ167" s="13" t="s">
        <v>87</v>
      </c>
      <c r="BK167" s="153">
        <f t="shared" si="19"/>
        <v>0</v>
      </c>
      <c r="BL167" s="13" t="s">
        <v>259</v>
      </c>
      <c r="BM167" s="152" t="s">
        <v>5947</v>
      </c>
    </row>
    <row r="168" spans="2:65" s="1" customFormat="1" ht="24.15" customHeight="1">
      <c r="B168" s="139"/>
      <c r="C168" s="140" t="s">
        <v>372</v>
      </c>
      <c r="D168" s="140" t="s">
        <v>319</v>
      </c>
      <c r="E168" s="141" t="s">
        <v>4225</v>
      </c>
      <c r="F168" s="142" t="s">
        <v>4226</v>
      </c>
      <c r="G168" s="143" t="s">
        <v>322</v>
      </c>
      <c r="H168" s="144">
        <v>48.825000000000003</v>
      </c>
      <c r="I168" s="145"/>
      <c r="J168" s="146">
        <f t="shared" si="10"/>
        <v>0</v>
      </c>
      <c r="K168" s="147"/>
      <c r="L168" s="28"/>
      <c r="M168" s="148" t="s">
        <v>1</v>
      </c>
      <c r="N168" s="149" t="s">
        <v>41</v>
      </c>
      <c r="P168" s="150">
        <f t="shared" si="11"/>
        <v>0</v>
      </c>
      <c r="Q168" s="150">
        <v>2.2151299999999998</v>
      </c>
      <c r="R168" s="150">
        <f t="shared" si="12"/>
        <v>108.15372225</v>
      </c>
      <c r="S168" s="150">
        <v>0</v>
      </c>
      <c r="T168" s="151">
        <f t="shared" si="13"/>
        <v>0</v>
      </c>
      <c r="AR168" s="152" t="s">
        <v>259</v>
      </c>
      <c r="AT168" s="152" t="s">
        <v>319</v>
      </c>
      <c r="AU168" s="152" t="s">
        <v>87</v>
      </c>
      <c r="AY168" s="13" t="s">
        <v>317</v>
      </c>
      <c r="BE168" s="153">
        <f t="shared" si="14"/>
        <v>0</v>
      </c>
      <c r="BF168" s="153">
        <f t="shared" si="15"/>
        <v>0</v>
      </c>
      <c r="BG168" s="153">
        <f t="shared" si="16"/>
        <v>0</v>
      </c>
      <c r="BH168" s="153">
        <f t="shared" si="17"/>
        <v>0</v>
      </c>
      <c r="BI168" s="153">
        <f t="shared" si="18"/>
        <v>0</v>
      </c>
      <c r="BJ168" s="13" t="s">
        <v>87</v>
      </c>
      <c r="BK168" s="153">
        <f t="shared" si="19"/>
        <v>0</v>
      </c>
      <c r="BL168" s="13" t="s">
        <v>259</v>
      </c>
      <c r="BM168" s="152" t="s">
        <v>5948</v>
      </c>
    </row>
    <row r="169" spans="2:65" s="1" customFormat="1" ht="24.15" customHeight="1">
      <c r="B169" s="139"/>
      <c r="C169" s="140" t="s">
        <v>377</v>
      </c>
      <c r="D169" s="140" t="s">
        <v>319</v>
      </c>
      <c r="E169" s="141" t="s">
        <v>4228</v>
      </c>
      <c r="F169" s="142" t="s">
        <v>4229</v>
      </c>
      <c r="G169" s="143" t="s">
        <v>322</v>
      </c>
      <c r="H169" s="144">
        <v>114.773</v>
      </c>
      <c r="I169" s="145"/>
      <c r="J169" s="146">
        <f t="shared" si="10"/>
        <v>0</v>
      </c>
      <c r="K169" s="147"/>
      <c r="L169" s="28"/>
      <c r="M169" s="148" t="s">
        <v>1</v>
      </c>
      <c r="N169" s="149" t="s">
        <v>41</v>
      </c>
      <c r="P169" s="150">
        <f t="shared" si="11"/>
        <v>0</v>
      </c>
      <c r="Q169" s="150">
        <v>2.3453400000000002</v>
      </c>
      <c r="R169" s="150">
        <f t="shared" si="12"/>
        <v>269.18170782000004</v>
      </c>
      <c r="S169" s="150">
        <v>0</v>
      </c>
      <c r="T169" s="151">
        <f t="shared" si="13"/>
        <v>0</v>
      </c>
      <c r="AR169" s="152" t="s">
        <v>259</v>
      </c>
      <c r="AT169" s="152" t="s">
        <v>319</v>
      </c>
      <c r="AU169" s="152" t="s">
        <v>87</v>
      </c>
      <c r="AY169" s="13" t="s">
        <v>317</v>
      </c>
      <c r="BE169" s="153">
        <f t="shared" si="14"/>
        <v>0</v>
      </c>
      <c r="BF169" s="153">
        <f t="shared" si="15"/>
        <v>0</v>
      </c>
      <c r="BG169" s="153">
        <f t="shared" si="16"/>
        <v>0</v>
      </c>
      <c r="BH169" s="153">
        <f t="shared" si="17"/>
        <v>0</v>
      </c>
      <c r="BI169" s="153">
        <f t="shared" si="18"/>
        <v>0</v>
      </c>
      <c r="BJ169" s="13" t="s">
        <v>87</v>
      </c>
      <c r="BK169" s="153">
        <f t="shared" si="19"/>
        <v>0</v>
      </c>
      <c r="BL169" s="13" t="s">
        <v>259</v>
      </c>
      <c r="BM169" s="152" t="s">
        <v>5949</v>
      </c>
    </row>
    <row r="170" spans="2:65" s="1" customFormat="1" ht="21.75" customHeight="1">
      <c r="B170" s="139"/>
      <c r="C170" s="140" t="s">
        <v>383</v>
      </c>
      <c r="D170" s="140" t="s">
        <v>319</v>
      </c>
      <c r="E170" s="141" t="s">
        <v>4231</v>
      </c>
      <c r="F170" s="142" t="s">
        <v>4232</v>
      </c>
      <c r="G170" s="143" t="s">
        <v>375</v>
      </c>
      <c r="H170" s="144">
        <v>34.726999999999997</v>
      </c>
      <c r="I170" s="145"/>
      <c r="J170" s="146">
        <f t="shared" si="10"/>
        <v>0</v>
      </c>
      <c r="K170" s="147"/>
      <c r="L170" s="28"/>
      <c r="M170" s="148" t="s">
        <v>1</v>
      </c>
      <c r="N170" s="149" t="s">
        <v>41</v>
      </c>
      <c r="P170" s="150">
        <f t="shared" si="11"/>
        <v>0</v>
      </c>
      <c r="Q170" s="150">
        <v>1.5900000000000001E-3</v>
      </c>
      <c r="R170" s="150">
        <f t="shared" si="12"/>
        <v>5.5215929999999996E-2</v>
      </c>
      <c r="S170" s="150">
        <v>0</v>
      </c>
      <c r="T170" s="151">
        <f t="shared" si="13"/>
        <v>0</v>
      </c>
      <c r="AR170" s="152" t="s">
        <v>259</v>
      </c>
      <c r="AT170" s="152" t="s">
        <v>319</v>
      </c>
      <c r="AU170" s="152" t="s">
        <v>87</v>
      </c>
      <c r="AY170" s="13" t="s">
        <v>317</v>
      </c>
      <c r="BE170" s="153">
        <f t="shared" si="14"/>
        <v>0</v>
      </c>
      <c r="BF170" s="153">
        <f t="shared" si="15"/>
        <v>0</v>
      </c>
      <c r="BG170" s="153">
        <f t="shared" si="16"/>
        <v>0</v>
      </c>
      <c r="BH170" s="153">
        <f t="shared" si="17"/>
        <v>0</v>
      </c>
      <c r="BI170" s="153">
        <f t="shared" si="18"/>
        <v>0</v>
      </c>
      <c r="BJ170" s="13" t="s">
        <v>87</v>
      </c>
      <c r="BK170" s="153">
        <f t="shared" si="19"/>
        <v>0</v>
      </c>
      <c r="BL170" s="13" t="s">
        <v>259</v>
      </c>
      <c r="BM170" s="152" t="s">
        <v>5950</v>
      </c>
    </row>
    <row r="171" spans="2:65" s="1" customFormat="1" ht="21.75" customHeight="1">
      <c r="B171" s="139"/>
      <c r="C171" s="140" t="s">
        <v>385</v>
      </c>
      <c r="D171" s="140" t="s">
        <v>319</v>
      </c>
      <c r="E171" s="141" t="s">
        <v>4234</v>
      </c>
      <c r="F171" s="142" t="s">
        <v>4235</v>
      </c>
      <c r="G171" s="143" t="s">
        <v>375</v>
      </c>
      <c r="H171" s="144">
        <v>34.726999999999997</v>
      </c>
      <c r="I171" s="145"/>
      <c r="J171" s="146">
        <f t="shared" si="10"/>
        <v>0</v>
      </c>
      <c r="K171" s="147"/>
      <c r="L171" s="28"/>
      <c r="M171" s="148" t="s">
        <v>1</v>
      </c>
      <c r="N171" s="149" t="s">
        <v>41</v>
      </c>
      <c r="P171" s="150">
        <f t="shared" si="11"/>
        <v>0</v>
      </c>
      <c r="Q171" s="150">
        <v>0</v>
      </c>
      <c r="R171" s="150">
        <f t="shared" si="12"/>
        <v>0</v>
      </c>
      <c r="S171" s="150">
        <v>0</v>
      </c>
      <c r="T171" s="151">
        <f t="shared" si="13"/>
        <v>0</v>
      </c>
      <c r="AR171" s="152" t="s">
        <v>259</v>
      </c>
      <c r="AT171" s="152" t="s">
        <v>319</v>
      </c>
      <c r="AU171" s="152" t="s">
        <v>87</v>
      </c>
      <c r="AY171" s="13" t="s">
        <v>317</v>
      </c>
      <c r="BE171" s="153">
        <f t="shared" si="14"/>
        <v>0</v>
      </c>
      <c r="BF171" s="153">
        <f t="shared" si="15"/>
        <v>0</v>
      </c>
      <c r="BG171" s="153">
        <f t="shared" si="16"/>
        <v>0</v>
      </c>
      <c r="BH171" s="153">
        <f t="shared" si="17"/>
        <v>0</v>
      </c>
      <c r="BI171" s="153">
        <f t="shared" si="18"/>
        <v>0</v>
      </c>
      <c r="BJ171" s="13" t="s">
        <v>87</v>
      </c>
      <c r="BK171" s="153">
        <f t="shared" si="19"/>
        <v>0</v>
      </c>
      <c r="BL171" s="13" t="s">
        <v>259</v>
      </c>
      <c r="BM171" s="152" t="s">
        <v>5951</v>
      </c>
    </row>
    <row r="172" spans="2:65" s="1" customFormat="1" ht="16.5" customHeight="1">
      <c r="B172" s="139"/>
      <c r="C172" s="140" t="s">
        <v>7</v>
      </c>
      <c r="D172" s="140" t="s">
        <v>319</v>
      </c>
      <c r="E172" s="141" t="s">
        <v>4237</v>
      </c>
      <c r="F172" s="142" t="s">
        <v>4238</v>
      </c>
      <c r="G172" s="143" t="s">
        <v>356</v>
      </c>
      <c r="H172" s="144">
        <v>14.763</v>
      </c>
      <c r="I172" s="145"/>
      <c r="J172" s="146">
        <f t="shared" si="10"/>
        <v>0</v>
      </c>
      <c r="K172" s="147"/>
      <c r="L172" s="28"/>
      <c r="M172" s="148" t="s">
        <v>1</v>
      </c>
      <c r="N172" s="149" t="s">
        <v>41</v>
      </c>
      <c r="P172" s="150">
        <f t="shared" si="11"/>
        <v>0</v>
      </c>
      <c r="Q172" s="150">
        <v>1.0189600000000001</v>
      </c>
      <c r="R172" s="150">
        <f t="shared" si="12"/>
        <v>15.042906480000001</v>
      </c>
      <c r="S172" s="150">
        <v>0</v>
      </c>
      <c r="T172" s="151">
        <f t="shared" si="13"/>
        <v>0</v>
      </c>
      <c r="AR172" s="152" t="s">
        <v>259</v>
      </c>
      <c r="AT172" s="152" t="s">
        <v>319</v>
      </c>
      <c r="AU172" s="152" t="s">
        <v>87</v>
      </c>
      <c r="AY172" s="13" t="s">
        <v>317</v>
      </c>
      <c r="BE172" s="153">
        <f t="shared" si="14"/>
        <v>0</v>
      </c>
      <c r="BF172" s="153">
        <f t="shared" si="15"/>
        <v>0</v>
      </c>
      <c r="BG172" s="153">
        <f t="shared" si="16"/>
        <v>0</v>
      </c>
      <c r="BH172" s="153">
        <f t="shared" si="17"/>
        <v>0</v>
      </c>
      <c r="BI172" s="153">
        <f t="shared" si="18"/>
        <v>0</v>
      </c>
      <c r="BJ172" s="13" t="s">
        <v>87</v>
      </c>
      <c r="BK172" s="153">
        <f t="shared" si="19"/>
        <v>0</v>
      </c>
      <c r="BL172" s="13" t="s">
        <v>259</v>
      </c>
      <c r="BM172" s="152" t="s">
        <v>5952</v>
      </c>
    </row>
    <row r="173" spans="2:65" s="1" customFormat="1" ht="16.5" customHeight="1">
      <c r="B173" s="139"/>
      <c r="C173" s="140" t="s">
        <v>388</v>
      </c>
      <c r="D173" s="140" t="s">
        <v>319</v>
      </c>
      <c r="E173" s="141" t="s">
        <v>2774</v>
      </c>
      <c r="F173" s="142" t="s">
        <v>2920</v>
      </c>
      <c r="G173" s="143" t="s">
        <v>356</v>
      </c>
      <c r="H173" s="144">
        <v>1.2789999999999999</v>
      </c>
      <c r="I173" s="145"/>
      <c r="J173" s="146">
        <f t="shared" si="10"/>
        <v>0</v>
      </c>
      <c r="K173" s="147"/>
      <c r="L173" s="28"/>
      <c r="M173" s="148" t="s">
        <v>1</v>
      </c>
      <c r="N173" s="149" t="s">
        <v>41</v>
      </c>
      <c r="P173" s="150">
        <f t="shared" si="11"/>
        <v>0</v>
      </c>
      <c r="Q173" s="150">
        <v>1.20296</v>
      </c>
      <c r="R173" s="150">
        <f t="shared" si="12"/>
        <v>1.5385858399999999</v>
      </c>
      <c r="S173" s="150">
        <v>0</v>
      </c>
      <c r="T173" s="151">
        <f t="shared" si="13"/>
        <v>0</v>
      </c>
      <c r="AR173" s="152" t="s">
        <v>259</v>
      </c>
      <c r="AT173" s="152" t="s">
        <v>319</v>
      </c>
      <c r="AU173" s="152" t="s">
        <v>87</v>
      </c>
      <c r="AY173" s="13" t="s">
        <v>317</v>
      </c>
      <c r="BE173" s="153">
        <f t="shared" si="14"/>
        <v>0</v>
      </c>
      <c r="BF173" s="153">
        <f t="shared" si="15"/>
        <v>0</v>
      </c>
      <c r="BG173" s="153">
        <f t="shared" si="16"/>
        <v>0</v>
      </c>
      <c r="BH173" s="153">
        <f t="shared" si="17"/>
        <v>0</v>
      </c>
      <c r="BI173" s="153">
        <f t="shared" si="18"/>
        <v>0</v>
      </c>
      <c r="BJ173" s="13" t="s">
        <v>87</v>
      </c>
      <c r="BK173" s="153">
        <f t="shared" si="19"/>
        <v>0</v>
      </c>
      <c r="BL173" s="13" t="s">
        <v>259</v>
      </c>
      <c r="BM173" s="152" t="s">
        <v>5953</v>
      </c>
    </row>
    <row r="174" spans="2:65" s="1" customFormat="1" ht="24.15" customHeight="1">
      <c r="B174" s="139"/>
      <c r="C174" s="140" t="s">
        <v>392</v>
      </c>
      <c r="D174" s="140" t="s">
        <v>319</v>
      </c>
      <c r="E174" s="141" t="s">
        <v>4241</v>
      </c>
      <c r="F174" s="142" t="s">
        <v>4242</v>
      </c>
      <c r="G174" s="143" t="s">
        <v>322</v>
      </c>
      <c r="H174" s="144">
        <v>25.26</v>
      </c>
      <c r="I174" s="145"/>
      <c r="J174" s="146">
        <f t="shared" si="10"/>
        <v>0</v>
      </c>
      <c r="K174" s="147"/>
      <c r="L174" s="28"/>
      <c r="M174" s="148" t="s">
        <v>1</v>
      </c>
      <c r="N174" s="149" t="s">
        <v>41</v>
      </c>
      <c r="P174" s="150">
        <f t="shared" si="11"/>
        <v>0</v>
      </c>
      <c r="Q174" s="150">
        <v>2.3223500000000001</v>
      </c>
      <c r="R174" s="150">
        <f t="shared" si="12"/>
        <v>58.662561000000004</v>
      </c>
      <c r="S174" s="150">
        <v>0</v>
      </c>
      <c r="T174" s="151">
        <f t="shared" si="13"/>
        <v>0</v>
      </c>
      <c r="AR174" s="152" t="s">
        <v>259</v>
      </c>
      <c r="AT174" s="152" t="s">
        <v>319</v>
      </c>
      <c r="AU174" s="152" t="s">
        <v>87</v>
      </c>
      <c r="AY174" s="13" t="s">
        <v>317</v>
      </c>
      <c r="BE174" s="153">
        <f t="shared" si="14"/>
        <v>0</v>
      </c>
      <c r="BF174" s="153">
        <f t="shared" si="15"/>
        <v>0</v>
      </c>
      <c r="BG174" s="153">
        <f t="shared" si="16"/>
        <v>0</v>
      </c>
      <c r="BH174" s="153">
        <f t="shared" si="17"/>
        <v>0</v>
      </c>
      <c r="BI174" s="153">
        <f t="shared" si="18"/>
        <v>0</v>
      </c>
      <c r="BJ174" s="13" t="s">
        <v>87</v>
      </c>
      <c r="BK174" s="153">
        <f t="shared" si="19"/>
        <v>0</v>
      </c>
      <c r="BL174" s="13" t="s">
        <v>259</v>
      </c>
      <c r="BM174" s="152" t="s">
        <v>5954</v>
      </c>
    </row>
    <row r="175" spans="2:65" s="1" customFormat="1" ht="21.75" customHeight="1">
      <c r="B175" s="139"/>
      <c r="C175" s="140" t="s">
        <v>396</v>
      </c>
      <c r="D175" s="140" t="s">
        <v>319</v>
      </c>
      <c r="E175" s="141" t="s">
        <v>4244</v>
      </c>
      <c r="F175" s="142" t="s">
        <v>4245</v>
      </c>
      <c r="G175" s="143" t="s">
        <v>375</v>
      </c>
      <c r="H175" s="144">
        <v>38.298999999999999</v>
      </c>
      <c r="I175" s="145"/>
      <c r="J175" s="146">
        <f t="shared" si="10"/>
        <v>0</v>
      </c>
      <c r="K175" s="147"/>
      <c r="L175" s="28"/>
      <c r="M175" s="148" t="s">
        <v>1</v>
      </c>
      <c r="N175" s="149" t="s">
        <v>41</v>
      </c>
      <c r="P175" s="150">
        <f t="shared" si="11"/>
        <v>0</v>
      </c>
      <c r="Q175" s="150">
        <v>1.5900000000000001E-3</v>
      </c>
      <c r="R175" s="150">
        <f t="shared" si="12"/>
        <v>6.0895410000000004E-2</v>
      </c>
      <c r="S175" s="150">
        <v>0</v>
      </c>
      <c r="T175" s="151">
        <f t="shared" si="13"/>
        <v>0</v>
      </c>
      <c r="AR175" s="152" t="s">
        <v>259</v>
      </c>
      <c r="AT175" s="152" t="s">
        <v>319</v>
      </c>
      <c r="AU175" s="152" t="s">
        <v>87</v>
      </c>
      <c r="AY175" s="13" t="s">
        <v>317</v>
      </c>
      <c r="BE175" s="153">
        <f t="shared" si="14"/>
        <v>0</v>
      </c>
      <c r="BF175" s="153">
        <f t="shared" si="15"/>
        <v>0</v>
      </c>
      <c r="BG175" s="153">
        <f t="shared" si="16"/>
        <v>0</v>
      </c>
      <c r="BH175" s="153">
        <f t="shared" si="17"/>
        <v>0</v>
      </c>
      <c r="BI175" s="153">
        <f t="shared" si="18"/>
        <v>0</v>
      </c>
      <c r="BJ175" s="13" t="s">
        <v>87</v>
      </c>
      <c r="BK175" s="153">
        <f t="shared" si="19"/>
        <v>0</v>
      </c>
      <c r="BL175" s="13" t="s">
        <v>259</v>
      </c>
      <c r="BM175" s="152" t="s">
        <v>5955</v>
      </c>
    </row>
    <row r="176" spans="2:65" s="1" customFormat="1" ht="21.75" customHeight="1">
      <c r="B176" s="139"/>
      <c r="C176" s="140" t="s">
        <v>398</v>
      </c>
      <c r="D176" s="140" t="s">
        <v>319</v>
      </c>
      <c r="E176" s="141" t="s">
        <v>4247</v>
      </c>
      <c r="F176" s="142" t="s">
        <v>4248</v>
      </c>
      <c r="G176" s="143" t="s">
        <v>375</v>
      </c>
      <c r="H176" s="144">
        <v>38.298999999999999</v>
      </c>
      <c r="I176" s="145"/>
      <c r="J176" s="146">
        <f t="shared" si="10"/>
        <v>0</v>
      </c>
      <c r="K176" s="147"/>
      <c r="L176" s="28"/>
      <c r="M176" s="148" t="s">
        <v>1</v>
      </c>
      <c r="N176" s="149" t="s">
        <v>41</v>
      </c>
      <c r="P176" s="150">
        <f t="shared" si="11"/>
        <v>0</v>
      </c>
      <c r="Q176" s="150">
        <v>0</v>
      </c>
      <c r="R176" s="150">
        <f t="shared" si="12"/>
        <v>0</v>
      </c>
      <c r="S176" s="150">
        <v>0</v>
      </c>
      <c r="T176" s="151">
        <f t="shared" si="13"/>
        <v>0</v>
      </c>
      <c r="AR176" s="152" t="s">
        <v>259</v>
      </c>
      <c r="AT176" s="152" t="s">
        <v>319</v>
      </c>
      <c r="AU176" s="152" t="s">
        <v>87</v>
      </c>
      <c r="AY176" s="13" t="s">
        <v>317</v>
      </c>
      <c r="BE176" s="153">
        <f t="shared" si="14"/>
        <v>0</v>
      </c>
      <c r="BF176" s="153">
        <f t="shared" si="15"/>
        <v>0</v>
      </c>
      <c r="BG176" s="153">
        <f t="shared" si="16"/>
        <v>0</v>
      </c>
      <c r="BH176" s="153">
        <f t="shared" si="17"/>
        <v>0</v>
      </c>
      <c r="BI176" s="153">
        <f t="shared" si="18"/>
        <v>0</v>
      </c>
      <c r="BJ176" s="13" t="s">
        <v>87</v>
      </c>
      <c r="BK176" s="153">
        <f t="shared" si="19"/>
        <v>0</v>
      </c>
      <c r="BL176" s="13" t="s">
        <v>259</v>
      </c>
      <c r="BM176" s="152" t="s">
        <v>5956</v>
      </c>
    </row>
    <row r="177" spans="2:65" s="1" customFormat="1" ht="24.15" customHeight="1">
      <c r="B177" s="139"/>
      <c r="C177" s="140" t="s">
        <v>402</v>
      </c>
      <c r="D177" s="140" t="s">
        <v>319</v>
      </c>
      <c r="E177" s="141" t="s">
        <v>4250</v>
      </c>
      <c r="F177" s="142" t="s">
        <v>4251</v>
      </c>
      <c r="G177" s="143" t="s">
        <v>4252</v>
      </c>
      <c r="H177" s="144">
        <v>1</v>
      </c>
      <c r="I177" s="145"/>
      <c r="J177" s="146">
        <f t="shared" si="10"/>
        <v>0</v>
      </c>
      <c r="K177" s="147"/>
      <c r="L177" s="28"/>
      <c r="M177" s="148" t="s">
        <v>1</v>
      </c>
      <c r="N177" s="149" t="s">
        <v>41</v>
      </c>
      <c r="P177" s="150">
        <f t="shared" si="11"/>
        <v>0</v>
      </c>
      <c r="Q177" s="150">
        <v>0</v>
      </c>
      <c r="R177" s="150">
        <f t="shared" si="12"/>
        <v>0</v>
      </c>
      <c r="S177" s="150">
        <v>0</v>
      </c>
      <c r="T177" s="151">
        <f t="shared" si="13"/>
        <v>0</v>
      </c>
      <c r="AR177" s="152" t="s">
        <v>259</v>
      </c>
      <c r="AT177" s="152" t="s">
        <v>319</v>
      </c>
      <c r="AU177" s="152" t="s">
        <v>87</v>
      </c>
      <c r="AY177" s="13" t="s">
        <v>317</v>
      </c>
      <c r="BE177" s="153">
        <f t="shared" si="14"/>
        <v>0</v>
      </c>
      <c r="BF177" s="153">
        <f t="shared" si="15"/>
        <v>0</v>
      </c>
      <c r="BG177" s="153">
        <f t="shared" si="16"/>
        <v>0</v>
      </c>
      <c r="BH177" s="153">
        <f t="shared" si="17"/>
        <v>0</v>
      </c>
      <c r="BI177" s="153">
        <f t="shared" si="18"/>
        <v>0</v>
      </c>
      <c r="BJ177" s="13" t="s">
        <v>87</v>
      </c>
      <c r="BK177" s="153">
        <f t="shared" si="19"/>
        <v>0</v>
      </c>
      <c r="BL177" s="13" t="s">
        <v>259</v>
      </c>
      <c r="BM177" s="152" t="s">
        <v>5957</v>
      </c>
    </row>
    <row r="178" spans="2:65" s="1" customFormat="1" ht="24.15" customHeight="1">
      <c r="B178" s="139"/>
      <c r="C178" s="140" t="s">
        <v>408</v>
      </c>
      <c r="D178" s="140" t="s">
        <v>319</v>
      </c>
      <c r="E178" s="141" t="s">
        <v>4254</v>
      </c>
      <c r="F178" s="142" t="s">
        <v>4255</v>
      </c>
      <c r="G178" s="143" t="s">
        <v>322</v>
      </c>
      <c r="H178" s="144">
        <v>1.8779999999999999</v>
      </c>
      <c r="I178" s="145"/>
      <c r="J178" s="146">
        <f t="shared" si="10"/>
        <v>0</v>
      </c>
      <c r="K178" s="147"/>
      <c r="L178" s="28"/>
      <c r="M178" s="148" t="s">
        <v>1</v>
      </c>
      <c r="N178" s="149" t="s">
        <v>41</v>
      </c>
      <c r="P178" s="150">
        <f t="shared" si="11"/>
        <v>0</v>
      </c>
      <c r="Q178" s="150">
        <v>2.3223500000000001</v>
      </c>
      <c r="R178" s="150">
        <f t="shared" si="12"/>
        <v>4.3613733000000003</v>
      </c>
      <c r="S178" s="150">
        <v>0</v>
      </c>
      <c r="T178" s="151">
        <f t="shared" si="13"/>
        <v>0</v>
      </c>
      <c r="AR178" s="152" t="s">
        <v>259</v>
      </c>
      <c r="AT178" s="152" t="s">
        <v>319</v>
      </c>
      <c r="AU178" s="152" t="s">
        <v>87</v>
      </c>
      <c r="AY178" s="13" t="s">
        <v>317</v>
      </c>
      <c r="BE178" s="153">
        <f t="shared" si="14"/>
        <v>0</v>
      </c>
      <c r="BF178" s="153">
        <f t="shared" si="15"/>
        <v>0</v>
      </c>
      <c r="BG178" s="153">
        <f t="shared" si="16"/>
        <v>0</v>
      </c>
      <c r="BH178" s="153">
        <f t="shared" si="17"/>
        <v>0</v>
      </c>
      <c r="BI178" s="153">
        <f t="shared" si="18"/>
        <v>0</v>
      </c>
      <c r="BJ178" s="13" t="s">
        <v>87</v>
      </c>
      <c r="BK178" s="153">
        <f t="shared" si="19"/>
        <v>0</v>
      </c>
      <c r="BL178" s="13" t="s">
        <v>259</v>
      </c>
      <c r="BM178" s="152" t="s">
        <v>5958</v>
      </c>
    </row>
    <row r="179" spans="2:65" s="1" customFormat="1" ht="21.75" customHeight="1">
      <c r="B179" s="139"/>
      <c r="C179" s="140" t="s">
        <v>410</v>
      </c>
      <c r="D179" s="140" t="s">
        <v>319</v>
      </c>
      <c r="E179" s="141" t="s">
        <v>4257</v>
      </c>
      <c r="F179" s="142" t="s">
        <v>4258</v>
      </c>
      <c r="G179" s="143" t="s">
        <v>375</v>
      </c>
      <c r="H179" s="144">
        <v>12.523999999999999</v>
      </c>
      <c r="I179" s="145"/>
      <c r="J179" s="146">
        <f t="shared" si="10"/>
        <v>0</v>
      </c>
      <c r="K179" s="147"/>
      <c r="L179" s="28"/>
      <c r="M179" s="148" t="s">
        <v>1</v>
      </c>
      <c r="N179" s="149" t="s">
        <v>41</v>
      </c>
      <c r="P179" s="150">
        <f t="shared" si="11"/>
        <v>0</v>
      </c>
      <c r="Q179" s="150">
        <v>1.5900000000000001E-3</v>
      </c>
      <c r="R179" s="150">
        <f t="shared" si="12"/>
        <v>1.9913159999999999E-2</v>
      </c>
      <c r="S179" s="150">
        <v>0</v>
      </c>
      <c r="T179" s="151">
        <f t="shared" si="13"/>
        <v>0</v>
      </c>
      <c r="AR179" s="152" t="s">
        <v>259</v>
      </c>
      <c r="AT179" s="152" t="s">
        <v>319</v>
      </c>
      <c r="AU179" s="152" t="s">
        <v>87</v>
      </c>
      <c r="AY179" s="13" t="s">
        <v>317</v>
      </c>
      <c r="BE179" s="153">
        <f t="shared" si="14"/>
        <v>0</v>
      </c>
      <c r="BF179" s="153">
        <f t="shared" si="15"/>
        <v>0</v>
      </c>
      <c r="BG179" s="153">
        <f t="shared" si="16"/>
        <v>0</v>
      </c>
      <c r="BH179" s="153">
        <f t="shared" si="17"/>
        <v>0</v>
      </c>
      <c r="BI179" s="153">
        <f t="shared" si="18"/>
        <v>0</v>
      </c>
      <c r="BJ179" s="13" t="s">
        <v>87</v>
      </c>
      <c r="BK179" s="153">
        <f t="shared" si="19"/>
        <v>0</v>
      </c>
      <c r="BL179" s="13" t="s">
        <v>259</v>
      </c>
      <c r="BM179" s="152" t="s">
        <v>5959</v>
      </c>
    </row>
    <row r="180" spans="2:65" s="1" customFormat="1" ht="21.75" customHeight="1">
      <c r="B180" s="139"/>
      <c r="C180" s="140" t="s">
        <v>412</v>
      </c>
      <c r="D180" s="140" t="s">
        <v>319</v>
      </c>
      <c r="E180" s="141" t="s">
        <v>4260</v>
      </c>
      <c r="F180" s="142" t="s">
        <v>4261</v>
      </c>
      <c r="G180" s="143" t="s">
        <v>375</v>
      </c>
      <c r="H180" s="144">
        <v>12.523999999999999</v>
      </c>
      <c r="I180" s="145"/>
      <c r="J180" s="146">
        <f t="shared" si="10"/>
        <v>0</v>
      </c>
      <c r="K180" s="147"/>
      <c r="L180" s="28"/>
      <c r="M180" s="148" t="s">
        <v>1</v>
      </c>
      <c r="N180" s="149" t="s">
        <v>41</v>
      </c>
      <c r="P180" s="150">
        <f t="shared" si="11"/>
        <v>0</v>
      </c>
      <c r="Q180" s="150">
        <v>0</v>
      </c>
      <c r="R180" s="150">
        <f t="shared" si="12"/>
        <v>0</v>
      </c>
      <c r="S180" s="150">
        <v>0</v>
      </c>
      <c r="T180" s="151">
        <f t="shared" si="13"/>
        <v>0</v>
      </c>
      <c r="AR180" s="152" t="s">
        <v>259</v>
      </c>
      <c r="AT180" s="152" t="s">
        <v>319</v>
      </c>
      <c r="AU180" s="152" t="s">
        <v>87</v>
      </c>
      <c r="AY180" s="13" t="s">
        <v>317</v>
      </c>
      <c r="BE180" s="153">
        <f t="shared" si="14"/>
        <v>0</v>
      </c>
      <c r="BF180" s="153">
        <f t="shared" si="15"/>
        <v>0</v>
      </c>
      <c r="BG180" s="153">
        <f t="shared" si="16"/>
        <v>0</v>
      </c>
      <c r="BH180" s="153">
        <f t="shared" si="17"/>
        <v>0</v>
      </c>
      <c r="BI180" s="153">
        <f t="shared" si="18"/>
        <v>0</v>
      </c>
      <c r="BJ180" s="13" t="s">
        <v>87</v>
      </c>
      <c r="BK180" s="153">
        <f t="shared" si="19"/>
        <v>0</v>
      </c>
      <c r="BL180" s="13" t="s">
        <v>259</v>
      </c>
      <c r="BM180" s="152" t="s">
        <v>5960</v>
      </c>
    </row>
    <row r="181" spans="2:65" s="1" customFormat="1" ht="16.5" customHeight="1">
      <c r="B181" s="139"/>
      <c r="C181" s="140" t="s">
        <v>414</v>
      </c>
      <c r="D181" s="140" t="s">
        <v>319</v>
      </c>
      <c r="E181" s="141" t="s">
        <v>4263</v>
      </c>
      <c r="F181" s="142" t="s">
        <v>4264</v>
      </c>
      <c r="G181" s="143" t="s">
        <v>375</v>
      </c>
      <c r="H181" s="144">
        <v>620</v>
      </c>
      <c r="I181" s="145"/>
      <c r="J181" s="146">
        <f t="shared" si="10"/>
        <v>0</v>
      </c>
      <c r="K181" s="147"/>
      <c r="L181" s="28"/>
      <c r="M181" s="148" t="s">
        <v>1</v>
      </c>
      <c r="N181" s="149" t="s">
        <v>41</v>
      </c>
      <c r="P181" s="150">
        <f t="shared" si="11"/>
        <v>0</v>
      </c>
      <c r="Q181" s="150">
        <v>2.3449999999999999E-3</v>
      </c>
      <c r="R181" s="150">
        <f t="shared" si="12"/>
        <v>1.4539</v>
      </c>
      <c r="S181" s="150">
        <v>0</v>
      </c>
      <c r="T181" s="151">
        <f t="shared" si="13"/>
        <v>0</v>
      </c>
      <c r="AR181" s="152" t="s">
        <v>259</v>
      </c>
      <c r="AT181" s="152" t="s">
        <v>319</v>
      </c>
      <c r="AU181" s="152" t="s">
        <v>87</v>
      </c>
      <c r="AY181" s="13" t="s">
        <v>317</v>
      </c>
      <c r="BE181" s="153">
        <f t="shared" si="14"/>
        <v>0</v>
      </c>
      <c r="BF181" s="153">
        <f t="shared" si="15"/>
        <v>0</v>
      </c>
      <c r="BG181" s="153">
        <f t="shared" si="16"/>
        <v>0</v>
      </c>
      <c r="BH181" s="153">
        <f t="shared" si="17"/>
        <v>0</v>
      </c>
      <c r="BI181" s="153">
        <f t="shared" si="18"/>
        <v>0</v>
      </c>
      <c r="BJ181" s="13" t="s">
        <v>87</v>
      </c>
      <c r="BK181" s="153">
        <f t="shared" si="19"/>
        <v>0</v>
      </c>
      <c r="BL181" s="13" t="s">
        <v>259</v>
      </c>
      <c r="BM181" s="152" t="s">
        <v>5961</v>
      </c>
    </row>
    <row r="182" spans="2:65" s="1" customFormat="1" ht="24.15" customHeight="1">
      <c r="B182" s="139"/>
      <c r="C182" s="154" t="s">
        <v>416</v>
      </c>
      <c r="D182" s="154" t="s">
        <v>353</v>
      </c>
      <c r="E182" s="155" t="s">
        <v>4266</v>
      </c>
      <c r="F182" s="156" t="s">
        <v>4267</v>
      </c>
      <c r="G182" s="157" t="s">
        <v>375</v>
      </c>
      <c r="H182" s="158">
        <v>682</v>
      </c>
      <c r="I182" s="159"/>
      <c r="J182" s="160">
        <f t="shared" si="10"/>
        <v>0</v>
      </c>
      <c r="K182" s="161"/>
      <c r="L182" s="162"/>
      <c r="M182" s="163" t="s">
        <v>1</v>
      </c>
      <c r="N182" s="164" t="s">
        <v>41</v>
      </c>
      <c r="P182" s="150">
        <f t="shared" si="11"/>
        <v>0</v>
      </c>
      <c r="Q182" s="150">
        <v>0</v>
      </c>
      <c r="R182" s="150">
        <f t="shared" si="12"/>
        <v>0</v>
      </c>
      <c r="S182" s="150">
        <v>0</v>
      </c>
      <c r="T182" s="151">
        <f t="shared" si="13"/>
        <v>0</v>
      </c>
      <c r="AR182" s="152" t="s">
        <v>271</v>
      </c>
      <c r="AT182" s="152" t="s">
        <v>353</v>
      </c>
      <c r="AU182" s="152" t="s">
        <v>87</v>
      </c>
      <c r="AY182" s="13" t="s">
        <v>317</v>
      </c>
      <c r="BE182" s="153">
        <f t="shared" si="14"/>
        <v>0</v>
      </c>
      <c r="BF182" s="153">
        <f t="shared" si="15"/>
        <v>0</v>
      </c>
      <c r="BG182" s="153">
        <f t="shared" si="16"/>
        <v>0</v>
      </c>
      <c r="BH182" s="153">
        <f t="shared" si="17"/>
        <v>0</v>
      </c>
      <c r="BI182" s="153">
        <f t="shared" si="18"/>
        <v>0</v>
      </c>
      <c r="BJ182" s="13" t="s">
        <v>87</v>
      </c>
      <c r="BK182" s="153">
        <f t="shared" si="19"/>
        <v>0</v>
      </c>
      <c r="BL182" s="13" t="s">
        <v>259</v>
      </c>
      <c r="BM182" s="152" t="s">
        <v>5962</v>
      </c>
    </row>
    <row r="183" spans="2:65" s="11" customFormat="1" ht="22.8" customHeight="1">
      <c r="B183" s="127"/>
      <c r="D183" s="128" t="s">
        <v>74</v>
      </c>
      <c r="E183" s="137" t="s">
        <v>92</v>
      </c>
      <c r="F183" s="137" t="s">
        <v>2706</v>
      </c>
      <c r="I183" s="130"/>
      <c r="J183" s="138">
        <f>BK183</f>
        <v>0</v>
      </c>
      <c r="L183" s="127"/>
      <c r="M183" s="132"/>
      <c r="P183" s="133">
        <f>SUM(P184:P204)</f>
        <v>0</v>
      </c>
      <c r="R183" s="133">
        <f>SUM(R184:R204)</f>
        <v>236.94770398</v>
      </c>
      <c r="T183" s="134">
        <f>SUM(T184:T204)</f>
        <v>0</v>
      </c>
      <c r="AR183" s="128" t="s">
        <v>82</v>
      </c>
      <c r="AT183" s="135" t="s">
        <v>74</v>
      </c>
      <c r="AU183" s="135" t="s">
        <v>82</v>
      </c>
      <c r="AY183" s="128" t="s">
        <v>317</v>
      </c>
      <c r="BK183" s="136">
        <f>SUM(BK184:BK204)</f>
        <v>0</v>
      </c>
    </row>
    <row r="184" spans="2:65" s="1" customFormat="1" ht="24.15" customHeight="1">
      <c r="B184" s="139"/>
      <c r="C184" s="140" t="s">
        <v>418</v>
      </c>
      <c r="D184" s="140" t="s">
        <v>319</v>
      </c>
      <c r="E184" s="141" t="s">
        <v>5963</v>
      </c>
      <c r="F184" s="142" t="s">
        <v>5964</v>
      </c>
      <c r="G184" s="143" t="s">
        <v>433</v>
      </c>
      <c r="H184" s="144">
        <v>1</v>
      </c>
      <c r="I184" s="145"/>
      <c r="J184" s="146">
        <f t="shared" ref="J184:J204" si="20">ROUND(I184*H184,2)</f>
        <v>0</v>
      </c>
      <c r="K184" s="147"/>
      <c r="L184" s="28"/>
      <c r="M184" s="148" t="s">
        <v>1</v>
      </c>
      <c r="N184" s="149" t="s">
        <v>41</v>
      </c>
      <c r="P184" s="150">
        <f t="shared" ref="P184:P204" si="21">O184*H184</f>
        <v>0</v>
      </c>
      <c r="Q184" s="150">
        <v>1.78251E-2</v>
      </c>
      <c r="R184" s="150">
        <f t="shared" ref="R184:R204" si="22">Q184*H184</f>
        <v>1.78251E-2</v>
      </c>
      <c r="S184" s="150">
        <v>0</v>
      </c>
      <c r="T184" s="151">
        <f t="shared" ref="T184:T204" si="23">S184*H184</f>
        <v>0</v>
      </c>
      <c r="AR184" s="152" t="s">
        <v>259</v>
      </c>
      <c r="AT184" s="152" t="s">
        <v>319</v>
      </c>
      <c r="AU184" s="152" t="s">
        <v>87</v>
      </c>
      <c r="AY184" s="13" t="s">
        <v>317</v>
      </c>
      <c r="BE184" s="153">
        <f t="shared" ref="BE184:BE204" si="24">IF(N184="základná",J184,0)</f>
        <v>0</v>
      </c>
      <c r="BF184" s="153">
        <f t="shared" ref="BF184:BF204" si="25">IF(N184="znížená",J184,0)</f>
        <v>0</v>
      </c>
      <c r="BG184" s="153">
        <f t="shared" ref="BG184:BG204" si="26">IF(N184="zákl. prenesená",J184,0)</f>
        <v>0</v>
      </c>
      <c r="BH184" s="153">
        <f t="shared" ref="BH184:BH204" si="27">IF(N184="zníž. prenesená",J184,0)</f>
        <v>0</v>
      </c>
      <c r="BI184" s="153">
        <f t="shared" ref="BI184:BI204" si="28">IF(N184="nulová",J184,0)</f>
        <v>0</v>
      </c>
      <c r="BJ184" s="13" t="s">
        <v>87</v>
      </c>
      <c r="BK184" s="153">
        <f t="shared" ref="BK184:BK204" si="29">ROUND(I184*H184,2)</f>
        <v>0</v>
      </c>
      <c r="BL184" s="13" t="s">
        <v>259</v>
      </c>
      <c r="BM184" s="152" t="s">
        <v>5965</v>
      </c>
    </row>
    <row r="185" spans="2:65" s="1" customFormat="1" ht="24.15" customHeight="1">
      <c r="B185" s="139"/>
      <c r="C185" s="140" t="s">
        <v>529</v>
      </c>
      <c r="D185" s="140" t="s">
        <v>319</v>
      </c>
      <c r="E185" s="141" t="s">
        <v>5320</v>
      </c>
      <c r="F185" s="142" t="s">
        <v>5321</v>
      </c>
      <c r="G185" s="143" t="s">
        <v>433</v>
      </c>
      <c r="H185" s="144">
        <v>2</v>
      </c>
      <c r="I185" s="145"/>
      <c r="J185" s="146">
        <f t="shared" si="20"/>
        <v>0</v>
      </c>
      <c r="K185" s="147"/>
      <c r="L185" s="28"/>
      <c r="M185" s="148" t="s">
        <v>1</v>
      </c>
      <c r="N185" s="149" t="s">
        <v>41</v>
      </c>
      <c r="P185" s="150">
        <f t="shared" si="21"/>
        <v>0</v>
      </c>
      <c r="Q185" s="150">
        <v>1.5934469999999999E-2</v>
      </c>
      <c r="R185" s="150">
        <f t="shared" si="22"/>
        <v>3.1868939999999998E-2</v>
      </c>
      <c r="S185" s="150">
        <v>0</v>
      </c>
      <c r="T185" s="151">
        <f t="shared" si="23"/>
        <v>0</v>
      </c>
      <c r="AR185" s="152" t="s">
        <v>259</v>
      </c>
      <c r="AT185" s="152" t="s">
        <v>319</v>
      </c>
      <c r="AU185" s="152" t="s">
        <v>87</v>
      </c>
      <c r="AY185" s="13" t="s">
        <v>317</v>
      </c>
      <c r="BE185" s="153">
        <f t="shared" si="24"/>
        <v>0</v>
      </c>
      <c r="BF185" s="153">
        <f t="shared" si="25"/>
        <v>0</v>
      </c>
      <c r="BG185" s="153">
        <f t="shared" si="26"/>
        <v>0</v>
      </c>
      <c r="BH185" s="153">
        <f t="shared" si="27"/>
        <v>0</v>
      </c>
      <c r="BI185" s="153">
        <f t="shared" si="28"/>
        <v>0</v>
      </c>
      <c r="BJ185" s="13" t="s">
        <v>87</v>
      </c>
      <c r="BK185" s="153">
        <f t="shared" si="29"/>
        <v>0</v>
      </c>
      <c r="BL185" s="13" t="s">
        <v>259</v>
      </c>
      <c r="BM185" s="152" t="s">
        <v>5966</v>
      </c>
    </row>
    <row r="186" spans="2:65" s="1" customFormat="1" ht="24.15" customHeight="1">
      <c r="B186" s="139"/>
      <c r="C186" s="140" t="s">
        <v>780</v>
      </c>
      <c r="D186" s="140" t="s">
        <v>319</v>
      </c>
      <c r="E186" s="141" t="s">
        <v>5323</v>
      </c>
      <c r="F186" s="142" t="s">
        <v>5324</v>
      </c>
      <c r="G186" s="143" t="s">
        <v>433</v>
      </c>
      <c r="H186" s="144">
        <v>5</v>
      </c>
      <c r="I186" s="145"/>
      <c r="J186" s="146">
        <f t="shared" si="20"/>
        <v>0</v>
      </c>
      <c r="K186" s="147"/>
      <c r="L186" s="28"/>
      <c r="M186" s="148" t="s">
        <v>1</v>
      </c>
      <c r="N186" s="149" t="s">
        <v>41</v>
      </c>
      <c r="P186" s="150">
        <f t="shared" si="21"/>
        <v>0</v>
      </c>
      <c r="Q186" s="150">
        <v>2.033157E-2</v>
      </c>
      <c r="R186" s="150">
        <f t="shared" si="22"/>
        <v>0.10165784999999999</v>
      </c>
      <c r="S186" s="150">
        <v>0</v>
      </c>
      <c r="T186" s="151">
        <f t="shared" si="23"/>
        <v>0</v>
      </c>
      <c r="AR186" s="152" t="s">
        <v>259</v>
      </c>
      <c r="AT186" s="152" t="s">
        <v>319</v>
      </c>
      <c r="AU186" s="152" t="s">
        <v>87</v>
      </c>
      <c r="AY186" s="13" t="s">
        <v>317</v>
      </c>
      <c r="BE186" s="153">
        <f t="shared" si="24"/>
        <v>0</v>
      </c>
      <c r="BF186" s="153">
        <f t="shared" si="25"/>
        <v>0</v>
      </c>
      <c r="BG186" s="153">
        <f t="shared" si="26"/>
        <v>0</v>
      </c>
      <c r="BH186" s="153">
        <f t="shared" si="27"/>
        <v>0</v>
      </c>
      <c r="BI186" s="153">
        <f t="shared" si="28"/>
        <v>0</v>
      </c>
      <c r="BJ186" s="13" t="s">
        <v>87</v>
      </c>
      <c r="BK186" s="153">
        <f t="shared" si="29"/>
        <v>0</v>
      </c>
      <c r="BL186" s="13" t="s">
        <v>259</v>
      </c>
      <c r="BM186" s="152" t="s">
        <v>5967</v>
      </c>
    </row>
    <row r="187" spans="2:65" s="1" customFormat="1" ht="24.15" customHeight="1">
      <c r="B187" s="139"/>
      <c r="C187" s="140" t="s">
        <v>784</v>
      </c>
      <c r="D187" s="140" t="s">
        <v>319</v>
      </c>
      <c r="E187" s="141" t="s">
        <v>5968</v>
      </c>
      <c r="F187" s="142" t="s">
        <v>5969</v>
      </c>
      <c r="G187" s="143" t="s">
        <v>433</v>
      </c>
      <c r="H187" s="144">
        <v>4</v>
      </c>
      <c r="I187" s="145"/>
      <c r="J187" s="146">
        <f t="shared" si="20"/>
        <v>0</v>
      </c>
      <c r="K187" s="147"/>
      <c r="L187" s="28"/>
      <c r="M187" s="148" t="s">
        <v>1</v>
      </c>
      <c r="N187" s="149" t="s">
        <v>41</v>
      </c>
      <c r="P187" s="150">
        <f t="shared" si="21"/>
        <v>0</v>
      </c>
      <c r="Q187" s="150">
        <v>4.6302999999999997E-2</v>
      </c>
      <c r="R187" s="150">
        <f t="shared" si="22"/>
        <v>0.18521199999999999</v>
      </c>
      <c r="S187" s="150">
        <v>0</v>
      </c>
      <c r="T187" s="151">
        <f t="shared" si="23"/>
        <v>0</v>
      </c>
      <c r="AR187" s="152" t="s">
        <v>259</v>
      </c>
      <c r="AT187" s="152" t="s">
        <v>319</v>
      </c>
      <c r="AU187" s="152" t="s">
        <v>87</v>
      </c>
      <c r="AY187" s="13" t="s">
        <v>317</v>
      </c>
      <c r="BE187" s="153">
        <f t="shared" si="24"/>
        <v>0</v>
      </c>
      <c r="BF187" s="153">
        <f t="shared" si="25"/>
        <v>0</v>
      </c>
      <c r="BG187" s="153">
        <f t="shared" si="26"/>
        <v>0</v>
      </c>
      <c r="BH187" s="153">
        <f t="shared" si="27"/>
        <v>0</v>
      </c>
      <c r="BI187" s="153">
        <f t="shared" si="28"/>
        <v>0</v>
      </c>
      <c r="BJ187" s="13" t="s">
        <v>87</v>
      </c>
      <c r="BK187" s="153">
        <f t="shared" si="29"/>
        <v>0</v>
      </c>
      <c r="BL187" s="13" t="s">
        <v>259</v>
      </c>
      <c r="BM187" s="152" t="s">
        <v>5970</v>
      </c>
    </row>
    <row r="188" spans="2:65" s="1" customFormat="1" ht="24.15" customHeight="1">
      <c r="B188" s="139"/>
      <c r="C188" s="140" t="s">
        <v>788</v>
      </c>
      <c r="D188" s="140" t="s">
        <v>319</v>
      </c>
      <c r="E188" s="141" t="s">
        <v>5971</v>
      </c>
      <c r="F188" s="142" t="s">
        <v>5972</v>
      </c>
      <c r="G188" s="143" t="s">
        <v>375</v>
      </c>
      <c r="H188" s="144">
        <v>16.427</v>
      </c>
      <c r="I188" s="145"/>
      <c r="J188" s="146">
        <f t="shared" si="20"/>
        <v>0</v>
      </c>
      <c r="K188" s="147"/>
      <c r="L188" s="28"/>
      <c r="M188" s="148" t="s">
        <v>1</v>
      </c>
      <c r="N188" s="149" t="s">
        <v>41</v>
      </c>
      <c r="P188" s="150">
        <f t="shared" si="21"/>
        <v>0</v>
      </c>
      <c r="Q188" s="150">
        <v>0</v>
      </c>
      <c r="R188" s="150">
        <f t="shared" si="22"/>
        <v>0</v>
      </c>
      <c r="S188" s="150">
        <v>0</v>
      </c>
      <c r="T188" s="151">
        <f t="shared" si="23"/>
        <v>0</v>
      </c>
      <c r="AR188" s="152" t="s">
        <v>259</v>
      </c>
      <c r="AT188" s="152" t="s">
        <v>319</v>
      </c>
      <c r="AU188" s="152" t="s">
        <v>87</v>
      </c>
      <c r="AY188" s="13" t="s">
        <v>317</v>
      </c>
      <c r="BE188" s="153">
        <f t="shared" si="24"/>
        <v>0</v>
      </c>
      <c r="BF188" s="153">
        <f t="shared" si="25"/>
        <v>0</v>
      </c>
      <c r="BG188" s="153">
        <f t="shared" si="26"/>
        <v>0</v>
      </c>
      <c r="BH188" s="153">
        <f t="shared" si="27"/>
        <v>0</v>
      </c>
      <c r="BI188" s="153">
        <f t="shared" si="28"/>
        <v>0</v>
      </c>
      <c r="BJ188" s="13" t="s">
        <v>87</v>
      </c>
      <c r="BK188" s="153">
        <f t="shared" si="29"/>
        <v>0</v>
      </c>
      <c r="BL188" s="13" t="s">
        <v>259</v>
      </c>
      <c r="BM188" s="152" t="s">
        <v>5973</v>
      </c>
    </row>
    <row r="189" spans="2:65" s="1" customFormat="1" ht="33" customHeight="1">
      <c r="B189" s="139"/>
      <c r="C189" s="140" t="s">
        <v>792</v>
      </c>
      <c r="D189" s="140" t="s">
        <v>319</v>
      </c>
      <c r="E189" s="141" t="s">
        <v>5974</v>
      </c>
      <c r="F189" s="142" t="s">
        <v>5975</v>
      </c>
      <c r="G189" s="143" t="s">
        <v>322</v>
      </c>
      <c r="H189" s="144">
        <v>4.7050000000000001</v>
      </c>
      <c r="I189" s="145"/>
      <c r="J189" s="146">
        <f t="shared" si="20"/>
        <v>0</v>
      </c>
      <c r="K189" s="147"/>
      <c r="L189" s="28"/>
      <c r="M189" s="148" t="s">
        <v>1</v>
      </c>
      <c r="N189" s="149" t="s">
        <v>41</v>
      </c>
      <c r="P189" s="150">
        <f t="shared" si="21"/>
        <v>0</v>
      </c>
      <c r="Q189" s="150">
        <v>2.3140299999999998</v>
      </c>
      <c r="R189" s="150">
        <f t="shared" si="22"/>
        <v>10.88751115</v>
      </c>
      <c r="S189" s="150">
        <v>0</v>
      </c>
      <c r="T189" s="151">
        <f t="shared" si="23"/>
        <v>0</v>
      </c>
      <c r="AR189" s="152" t="s">
        <v>259</v>
      </c>
      <c r="AT189" s="152" t="s">
        <v>319</v>
      </c>
      <c r="AU189" s="152" t="s">
        <v>87</v>
      </c>
      <c r="AY189" s="13" t="s">
        <v>317</v>
      </c>
      <c r="BE189" s="153">
        <f t="shared" si="24"/>
        <v>0</v>
      </c>
      <c r="BF189" s="153">
        <f t="shared" si="25"/>
        <v>0</v>
      </c>
      <c r="BG189" s="153">
        <f t="shared" si="26"/>
        <v>0</v>
      </c>
      <c r="BH189" s="153">
        <f t="shared" si="27"/>
        <v>0</v>
      </c>
      <c r="BI189" s="153">
        <f t="shared" si="28"/>
        <v>0</v>
      </c>
      <c r="BJ189" s="13" t="s">
        <v>87</v>
      </c>
      <c r="BK189" s="153">
        <f t="shared" si="29"/>
        <v>0</v>
      </c>
      <c r="BL189" s="13" t="s">
        <v>259</v>
      </c>
      <c r="BM189" s="152" t="s">
        <v>5976</v>
      </c>
    </row>
    <row r="190" spans="2:65" s="1" customFormat="1" ht="24.15" customHeight="1">
      <c r="B190" s="139"/>
      <c r="C190" s="140" t="s">
        <v>796</v>
      </c>
      <c r="D190" s="140" t="s">
        <v>319</v>
      </c>
      <c r="E190" s="141" t="s">
        <v>5977</v>
      </c>
      <c r="F190" s="142" t="s">
        <v>5978</v>
      </c>
      <c r="G190" s="143" t="s">
        <v>375</v>
      </c>
      <c r="H190" s="144">
        <v>16.427</v>
      </c>
      <c r="I190" s="145"/>
      <c r="J190" s="146">
        <f t="shared" si="20"/>
        <v>0</v>
      </c>
      <c r="K190" s="147"/>
      <c r="L190" s="28"/>
      <c r="M190" s="148" t="s">
        <v>1</v>
      </c>
      <c r="N190" s="149" t="s">
        <v>41</v>
      </c>
      <c r="P190" s="150">
        <f t="shared" si="21"/>
        <v>0</v>
      </c>
      <c r="Q190" s="150">
        <v>2.9199999999999999E-3</v>
      </c>
      <c r="R190" s="150">
        <f t="shared" si="22"/>
        <v>4.7966839999999997E-2</v>
      </c>
      <c r="S190" s="150">
        <v>0</v>
      </c>
      <c r="T190" s="151">
        <f t="shared" si="23"/>
        <v>0</v>
      </c>
      <c r="AR190" s="152" t="s">
        <v>259</v>
      </c>
      <c r="AT190" s="152" t="s">
        <v>319</v>
      </c>
      <c r="AU190" s="152" t="s">
        <v>87</v>
      </c>
      <c r="AY190" s="13" t="s">
        <v>317</v>
      </c>
      <c r="BE190" s="153">
        <f t="shared" si="24"/>
        <v>0</v>
      </c>
      <c r="BF190" s="153">
        <f t="shared" si="25"/>
        <v>0</v>
      </c>
      <c r="BG190" s="153">
        <f t="shared" si="26"/>
        <v>0</v>
      </c>
      <c r="BH190" s="153">
        <f t="shared" si="27"/>
        <v>0</v>
      </c>
      <c r="BI190" s="153">
        <f t="shared" si="28"/>
        <v>0</v>
      </c>
      <c r="BJ190" s="13" t="s">
        <v>87</v>
      </c>
      <c r="BK190" s="153">
        <f t="shared" si="29"/>
        <v>0</v>
      </c>
      <c r="BL190" s="13" t="s">
        <v>259</v>
      </c>
      <c r="BM190" s="152" t="s">
        <v>5979</v>
      </c>
    </row>
    <row r="191" spans="2:65" s="1" customFormat="1" ht="24.15" customHeight="1">
      <c r="B191" s="139"/>
      <c r="C191" s="140" t="s">
        <v>800</v>
      </c>
      <c r="D191" s="140" t="s">
        <v>319</v>
      </c>
      <c r="E191" s="141" t="s">
        <v>5980</v>
      </c>
      <c r="F191" s="142" t="s">
        <v>5981</v>
      </c>
      <c r="G191" s="143" t="s">
        <v>375</v>
      </c>
      <c r="H191" s="144">
        <v>16.427</v>
      </c>
      <c r="I191" s="145"/>
      <c r="J191" s="146">
        <f t="shared" si="20"/>
        <v>0</v>
      </c>
      <c r="K191" s="147"/>
      <c r="L191" s="28"/>
      <c r="M191" s="148" t="s">
        <v>1</v>
      </c>
      <c r="N191" s="149" t="s">
        <v>41</v>
      </c>
      <c r="P191" s="150">
        <f t="shared" si="21"/>
        <v>0</v>
      </c>
      <c r="Q191" s="150">
        <v>0</v>
      </c>
      <c r="R191" s="150">
        <f t="shared" si="22"/>
        <v>0</v>
      </c>
      <c r="S191" s="150">
        <v>0</v>
      </c>
      <c r="T191" s="151">
        <f t="shared" si="23"/>
        <v>0</v>
      </c>
      <c r="AR191" s="152" t="s">
        <v>259</v>
      </c>
      <c r="AT191" s="152" t="s">
        <v>319</v>
      </c>
      <c r="AU191" s="152" t="s">
        <v>87</v>
      </c>
      <c r="AY191" s="13" t="s">
        <v>317</v>
      </c>
      <c r="BE191" s="153">
        <f t="shared" si="24"/>
        <v>0</v>
      </c>
      <c r="BF191" s="153">
        <f t="shared" si="25"/>
        <v>0</v>
      </c>
      <c r="BG191" s="153">
        <f t="shared" si="26"/>
        <v>0</v>
      </c>
      <c r="BH191" s="153">
        <f t="shared" si="27"/>
        <v>0</v>
      </c>
      <c r="BI191" s="153">
        <f t="shared" si="28"/>
        <v>0</v>
      </c>
      <c r="BJ191" s="13" t="s">
        <v>87</v>
      </c>
      <c r="BK191" s="153">
        <f t="shared" si="29"/>
        <v>0</v>
      </c>
      <c r="BL191" s="13" t="s">
        <v>259</v>
      </c>
      <c r="BM191" s="152" t="s">
        <v>5982</v>
      </c>
    </row>
    <row r="192" spans="2:65" s="1" customFormat="1" ht="21.75" customHeight="1">
      <c r="B192" s="139"/>
      <c r="C192" s="140" t="s">
        <v>804</v>
      </c>
      <c r="D192" s="140" t="s">
        <v>319</v>
      </c>
      <c r="E192" s="141" t="s">
        <v>4272</v>
      </c>
      <c r="F192" s="142" t="s">
        <v>4273</v>
      </c>
      <c r="G192" s="143" t="s">
        <v>322</v>
      </c>
      <c r="H192" s="144">
        <v>80.742000000000004</v>
      </c>
      <c r="I192" s="145"/>
      <c r="J192" s="146">
        <f t="shared" si="20"/>
        <v>0</v>
      </c>
      <c r="K192" s="147"/>
      <c r="L192" s="28"/>
      <c r="M192" s="148" t="s">
        <v>1</v>
      </c>
      <c r="N192" s="149" t="s">
        <v>41</v>
      </c>
      <c r="P192" s="150">
        <f t="shared" si="21"/>
        <v>0</v>
      </c>
      <c r="Q192" s="150">
        <v>2.3140399999999999</v>
      </c>
      <c r="R192" s="150">
        <f t="shared" si="22"/>
        <v>186.84021767999999</v>
      </c>
      <c r="S192" s="150">
        <v>0</v>
      </c>
      <c r="T192" s="151">
        <f t="shared" si="23"/>
        <v>0</v>
      </c>
      <c r="AR192" s="152" t="s">
        <v>259</v>
      </c>
      <c r="AT192" s="152" t="s">
        <v>319</v>
      </c>
      <c r="AU192" s="152" t="s">
        <v>87</v>
      </c>
      <c r="AY192" s="13" t="s">
        <v>317</v>
      </c>
      <c r="BE192" s="153">
        <f t="shared" si="24"/>
        <v>0</v>
      </c>
      <c r="BF192" s="153">
        <f t="shared" si="25"/>
        <v>0</v>
      </c>
      <c r="BG192" s="153">
        <f t="shared" si="26"/>
        <v>0</v>
      </c>
      <c r="BH192" s="153">
        <f t="shared" si="27"/>
        <v>0</v>
      </c>
      <c r="BI192" s="153">
        <f t="shared" si="28"/>
        <v>0</v>
      </c>
      <c r="BJ192" s="13" t="s">
        <v>87</v>
      </c>
      <c r="BK192" s="153">
        <f t="shared" si="29"/>
        <v>0</v>
      </c>
      <c r="BL192" s="13" t="s">
        <v>259</v>
      </c>
      <c r="BM192" s="152" t="s">
        <v>5983</v>
      </c>
    </row>
    <row r="193" spans="2:65" s="1" customFormat="1" ht="24.15" customHeight="1">
      <c r="B193" s="139"/>
      <c r="C193" s="140" t="s">
        <v>808</v>
      </c>
      <c r="D193" s="140" t="s">
        <v>319</v>
      </c>
      <c r="E193" s="141" t="s">
        <v>4275</v>
      </c>
      <c r="F193" s="142" t="s">
        <v>4276</v>
      </c>
      <c r="G193" s="143" t="s">
        <v>375</v>
      </c>
      <c r="H193" s="144">
        <v>789.63300000000004</v>
      </c>
      <c r="I193" s="145"/>
      <c r="J193" s="146">
        <f t="shared" si="20"/>
        <v>0</v>
      </c>
      <c r="K193" s="147"/>
      <c r="L193" s="28"/>
      <c r="M193" s="148" t="s">
        <v>1</v>
      </c>
      <c r="N193" s="149" t="s">
        <v>41</v>
      </c>
      <c r="P193" s="150">
        <f t="shared" si="21"/>
        <v>0</v>
      </c>
      <c r="Q193" s="150">
        <v>3.96E-3</v>
      </c>
      <c r="R193" s="150">
        <f t="shared" si="22"/>
        <v>3.1269466800000001</v>
      </c>
      <c r="S193" s="150">
        <v>0</v>
      </c>
      <c r="T193" s="151">
        <f t="shared" si="23"/>
        <v>0</v>
      </c>
      <c r="AR193" s="152" t="s">
        <v>259</v>
      </c>
      <c r="AT193" s="152" t="s">
        <v>319</v>
      </c>
      <c r="AU193" s="152" t="s">
        <v>87</v>
      </c>
      <c r="AY193" s="13" t="s">
        <v>317</v>
      </c>
      <c r="BE193" s="153">
        <f t="shared" si="24"/>
        <v>0</v>
      </c>
      <c r="BF193" s="153">
        <f t="shared" si="25"/>
        <v>0</v>
      </c>
      <c r="BG193" s="153">
        <f t="shared" si="26"/>
        <v>0</v>
      </c>
      <c r="BH193" s="153">
        <f t="shared" si="27"/>
        <v>0</v>
      </c>
      <c r="BI193" s="153">
        <f t="shared" si="28"/>
        <v>0</v>
      </c>
      <c r="BJ193" s="13" t="s">
        <v>87</v>
      </c>
      <c r="BK193" s="153">
        <f t="shared" si="29"/>
        <v>0</v>
      </c>
      <c r="BL193" s="13" t="s">
        <v>259</v>
      </c>
      <c r="BM193" s="152" t="s">
        <v>5984</v>
      </c>
    </row>
    <row r="194" spans="2:65" s="1" customFormat="1" ht="24.15" customHeight="1">
      <c r="B194" s="139"/>
      <c r="C194" s="140" t="s">
        <v>812</v>
      </c>
      <c r="D194" s="140" t="s">
        <v>319</v>
      </c>
      <c r="E194" s="141" t="s">
        <v>4278</v>
      </c>
      <c r="F194" s="142" t="s">
        <v>4279</v>
      </c>
      <c r="G194" s="143" t="s">
        <v>375</v>
      </c>
      <c r="H194" s="144">
        <v>789.63300000000004</v>
      </c>
      <c r="I194" s="145"/>
      <c r="J194" s="146">
        <f t="shared" si="20"/>
        <v>0</v>
      </c>
      <c r="K194" s="147"/>
      <c r="L194" s="28"/>
      <c r="M194" s="148" t="s">
        <v>1</v>
      </c>
      <c r="N194" s="149" t="s">
        <v>41</v>
      </c>
      <c r="P194" s="150">
        <f t="shared" si="21"/>
        <v>0</v>
      </c>
      <c r="Q194" s="150">
        <v>0</v>
      </c>
      <c r="R194" s="150">
        <f t="shared" si="22"/>
        <v>0</v>
      </c>
      <c r="S194" s="150">
        <v>0</v>
      </c>
      <c r="T194" s="151">
        <f t="shared" si="23"/>
        <v>0</v>
      </c>
      <c r="AR194" s="152" t="s">
        <v>259</v>
      </c>
      <c r="AT194" s="152" t="s">
        <v>319</v>
      </c>
      <c r="AU194" s="152" t="s">
        <v>87</v>
      </c>
      <c r="AY194" s="13" t="s">
        <v>317</v>
      </c>
      <c r="BE194" s="153">
        <f t="shared" si="24"/>
        <v>0</v>
      </c>
      <c r="BF194" s="153">
        <f t="shared" si="25"/>
        <v>0</v>
      </c>
      <c r="BG194" s="153">
        <f t="shared" si="26"/>
        <v>0</v>
      </c>
      <c r="BH194" s="153">
        <f t="shared" si="27"/>
        <v>0</v>
      </c>
      <c r="BI194" s="153">
        <f t="shared" si="28"/>
        <v>0</v>
      </c>
      <c r="BJ194" s="13" t="s">
        <v>87</v>
      </c>
      <c r="BK194" s="153">
        <f t="shared" si="29"/>
        <v>0</v>
      </c>
      <c r="BL194" s="13" t="s">
        <v>259</v>
      </c>
      <c r="BM194" s="152" t="s">
        <v>5985</v>
      </c>
    </row>
    <row r="195" spans="2:65" s="1" customFormat="1" ht="16.5" customHeight="1">
      <c r="B195" s="139"/>
      <c r="C195" s="140" t="s">
        <v>816</v>
      </c>
      <c r="D195" s="140" t="s">
        <v>319</v>
      </c>
      <c r="E195" s="141" t="s">
        <v>4281</v>
      </c>
      <c r="F195" s="142" t="s">
        <v>4282</v>
      </c>
      <c r="G195" s="143" t="s">
        <v>356</v>
      </c>
      <c r="H195" s="144">
        <v>9.66</v>
      </c>
      <c r="I195" s="145"/>
      <c r="J195" s="146">
        <f t="shared" si="20"/>
        <v>0</v>
      </c>
      <c r="K195" s="147"/>
      <c r="L195" s="28"/>
      <c r="M195" s="148" t="s">
        <v>1</v>
      </c>
      <c r="N195" s="149" t="s">
        <v>41</v>
      </c>
      <c r="P195" s="150">
        <f t="shared" si="21"/>
        <v>0</v>
      </c>
      <c r="Q195" s="150">
        <v>1.01555</v>
      </c>
      <c r="R195" s="150">
        <f t="shared" si="22"/>
        <v>9.8102129999999992</v>
      </c>
      <c r="S195" s="150">
        <v>0</v>
      </c>
      <c r="T195" s="151">
        <f t="shared" si="23"/>
        <v>0</v>
      </c>
      <c r="AR195" s="152" t="s">
        <v>259</v>
      </c>
      <c r="AT195" s="152" t="s">
        <v>319</v>
      </c>
      <c r="AU195" s="152" t="s">
        <v>87</v>
      </c>
      <c r="AY195" s="13" t="s">
        <v>317</v>
      </c>
      <c r="BE195" s="153">
        <f t="shared" si="24"/>
        <v>0</v>
      </c>
      <c r="BF195" s="153">
        <f t="shared" si="25"/>
        <v>0</v>
      </c>
      <c r="BG195" s="153">
        <f t="shared" si="26"/>
        <v>0</v>
      </c>
      <c r="BH195" s="153">
        <f t="shared" si="27"/>
        <v>0</v>
      </c>
      <c r="BI195" s="153">
        <f t="shared" si="28"/>
        <v>0</v>
      </c>
      <c r="BJ195" s="13" t="s">
        <v>87</v>
      </c>
      <c r="BK195" s="153">
        <f t="shared" si="29"/>
        <v>0</v>
      </c>
      <c r="BL195" s="13" t="s">
        <v>259</v>
      </c>
      <c r="BM195" s="152" t="s">
        <v>5986</v>
      </c>
    </row>
    <row r="196" spans="2:65" s="1" customFormat="1" ht="33" customHeight="1">
      <c r="B196" s="139"/>
      <c r="C196" s="140" t="s">
        <v>820</v>
      </c>
      <c r="D196" s="140" t="s">
        <v>319</v>
      </c>
      <c r="E196" s="141" t="s">
        <v>4284</v>
      </c>
      <c r="F196" s="142" t="s">
        <v>4285</v>
      </c>
      <c r="G196" s="143" t="s">
        <v>375</v>
      </c>
      <c r="H196" s="144">
        <v>6.9020000000000001</v>
      </c>
      <c r="I196" s="145"/>
      <c r="J196" s="146">
        <f t="shared" si="20"/>
        <v>0</v>
      </c>
      <c r="K196" s="147"/>
      <c r="L196" s="28"/>
      <c r="M196" s="148" t="s">
        <v>1</v>
      </c>
      <c r="N196" s="149" t="s">
        <v>41</v>
      </c>
      <c r="P196" s="150">
        <f t="shared" si="21"/>
        <v>0</v>
      </c>
      <c r="Q196" s="150">
        <v>0.18912999999999999</v>
      </c>
      <c r="R196" s="150">
        <f t="shared" si="22"/>
        <v>1.3053752599999999</v>
      </c>
      <c r="S196" s="150">
        <v>0</v>
      </c>
      <c r="T196" s="151">
        <f t="shared" si="23"/>
        <v>0</v>
      </c>
      <c r="AR196" s="152" t="s">
        <v>259</v>
      </c>
      <c r="AT196" s="152" t="s">
        <v>319</v>
      </c>
      <c r="AU196" s="152" t="s">
        <v>87</v>
      </c>
      <c r="AY196" s="13" t="s">
        <v>317</v>
      </c>
      <c r="BE196" s="153">
        <f t="shared" si="24"/>
        <v>0</v>
      </c>
      <c r="BF196" s="153">
        <f t="shared" si="25"/>
        <v>0</v>
      </c>
      <c r="BG196" s="153">
        <f t="shared" si="26"/>
        <v>0</v>
      </c>
      <c r="BH196" s="153">
        <f t="shared" si="27"/>
        <v>0</v>
      </c>
      <c r="BI196" s="153">
        <f t="shared" si="28"/>
        <v>0</v>
      </c>
      <c r="BJ196" s="13" t="s">
        <v>87</v>
      </c>
      <c r="BK196" s="153">
        <f t="shared" si="29"/>
        <v>0</v>
      </c>
      <c r="BL196" s="13" t="s">
        <v>259</v>
      </c>
      <c r="BM196" s="152" t="s">
        <v>5987</v>
      </c>
    </row>
    <row r="197" spans="2:65" s="1" customFormat="1" ht="33" customHeight="1">
      <c r="B197" s="139"/>
      <c r="C197" s="140" t="s">
        <v>824</v>
      </c>
      <c r="D197" s="140" t="s">
        <v>319</v>
      </c>
      <c r="E197" s="141" t="s">
        <v>2952</v>
      </c>
      <c r="F197" s="142" t="s">
        <v>2953</v>
      </c>
      <c r="G197" s="143" t="s">
        <v>375</v>
      </c>
      <c r="H197" s="144">
        <v>7.9729999999999999</v>
      </c>
      <c r="I197" s="145"/>
      <c r="J197" s="146">
        <f t="shared" si="20"/>
        <v>0</v>
      </c>
      <c r="K197" s="147"/>
      <c r="L197" s="28"/>
      <c r="M197" s="148" t="s">
        <v>1</v>
      </c>
      <c r="N197" s="149" t="s">
        <v>41</v>
      </c>
      <c r="P197" s="150">
        <f t="shared" si="21"/>
        <v>0</v>
      </c>
      <c r="Q197" s="150">
        <v>7.4130000000000001E-2</v>
      </c>
      <c r="R197" s="150">
        <f t="shared" si="22"/>
        <v>0.59103848999999997</v>
      </c>
      <c r="S197" s="150">
        <v>0</v>
      </c>
      <c r="T197" s="151">
        <f t="shared" si="23"/>
        <v>0</v>
      </c>
      <c r="AR197" s="152" t="s">
        <v>259</v>
      </c>
      <c r="AT197" s="152" t="s">
        <v>319</v>
      </c>
      <c r="AU197" s="152" t="s">
        <v>87</v>
      </c>
      <c r="AY197" s="13" t="s">
        <v>317</v>
      </c>
      <c r="BE197" s="153">
        <f t="shared" si="24"/>
        <v>0</v>
      </c>
      <c r="BF197" s="153">
        <f t="shared" si="25"/>
        <v>0</v>
      </c>
      <c r="BG197" s="153">
        <f t="shared" si="26"/>
        <v>0</v>
      </c>
      <c r="BH197" s="153">
        <f t="shared" si="27"/>
        <v>0</v>
      </c>
      <c r="BI197" s="153">
        <f t="shared" si="28"/>
        <v>0</v>
      </c>
      <c r="BJ197" s="13" t="s">
        <v>87</v>
      </c>
      <c r="BK197" s="153">
        <f t="shared" si="29"/>
        <v>0</v>
      </c>
      <c r="BL197" s="13" t="s">
        <v>259</v>
      </c>
      <c r="BM197" s="152" t="s">
        <v>5988</v>
      </c>
    </row>
    <row r="198" spans="2:65" s="1" customFormat="1" ht="33" customHeight="1">
      <c r="B198" s="139"/>
      <c r="C198" s="140" t="s">
        <v>828</v>
      </c>
      <c r="D198" s="140" t="s">
        <v>319</v>
      </c>
      <c r="E198" s="141" t="s">
        <v>2955</v>
      </c>
      <c r="F198" s="142" t="s">
        <v>2956</v>
      </c>
      <c r="G198" s="143" t="s">
        <v>375</v>
      </c>
      <c r="H198" s="144">
        <v>120.717</v>
      </c>
      <c r="I198" s="145"/>
      <c r="J198" s="146">
        <f t="shared" si="20"/>
        <v>0</v>
      </c>
      <c r="K198" s="147"/>
      <c r="L198" s="28"/>
      <c r="M198" s="148" t="s">
        <v>1</v>
      </c>
      <c r="N198" s="149" t="s">
        <v>41</v>
      </c>
      <c r="P198" s="150">
        <f t="shared" si="21"/>
        <v>0</v>
      </c>
      <c r="Q198" s="150">
        <v>0.11114</v>
      </c>
      <c r="R198" s="150">
        <f t="shared" si="22"/>
        <v>13.41648738</v>
      </c>
      <c r="S198" s="150">
        <v>0</v>
      </c>
      <c r="T198" s="151">
        <f t="shared" si="23"/>
        <v>0</v>
      </c>
      <c r="AR198" s="152" t="s">
        <v>259</v>
      </c>
      <c r="AT198" s="152" t="s">
        <v>319</v>
      </c>
      <c r="AU198" s="152" t="s">
        <v>87</v>
      </c>
      <c r="AY198" s="13" t="s">
        <v>317</v>
      </c>
      <c r="BE198" s="153">
        <f t="shared" si="24"/>
        <v>0</v>
      </c>
      <c r="BF198" s="153">
        <f t="shared" si="25"/>
        <v>0</v>
      </c>
      <c r="BG198" s="153">
        <f t="shared" si="26"/>
        <v>0</v>
      </c>
      <c r="BH198" s="153">
        <f t="shared" si="27"/>
        <v>0</v>
      </c>
      <c r="BI198" s="153">
        <f t="shared" si="28"/>
        <v>0</v>
      </c>
      <c r="BJ198" s="13" t="s">
        <v>87</v>
      </c>
      <c r="BK198" s="153">
        <f t="shared" si="29"/>
        <v>0</v>
      </c>
      <c r="BL198" s="13" t="s">
        <v>259</v>
      </c>
      <c r="BM198" s="152" t="s">
        <v>5989</v>
      </c>
    </row>
    <row r="199" spans="2:65" s="1" customFormat="1" ht="24.15" customHeight="1">
      <c r="B199" s="139"/>
      <c r="C199" s="140" t="s">
        <v>832</v>
      </c>
      <c r="D199" s="140" t="s">
        <v>319</v>
      </c>
      <c r="E199" s="141" t="s">
        <v>5331</v>
      </c>
      <c r="F199" s="142" t="s">
        <v>5332</v>
      </c>
      <c r="G199" s="143" t="s">
        <v>452</v>
      </c>
      <c r="H199" s="144">
        <v>41.21</v>
      </c>
      <c r="I199" s="145"/>
      <c r="J199" s="146">
        <f t="shared" si="20"/>
        <v>0</v>
      </c>
      <c r="K199" s="147"/>
      <c r="L199" s="28"/>
      <c r="M199" s="148" t="s">
        <v>1</v>
      </c>
      <c r="N199" s="149" t="s">
        <v>41</v>
      </c>
      <c r="P199" s="150">
        <f t="shared" si="21"/>
        <v>0</v>
      </c>
      <c r="Q199" s="150">
        <v>2.5999999999999998E-4</v>
      </c>
      <c r="R199" s="150">
        <f t="shared" si="22"/>
        <v>1.0714599999999999E-2</v>
      </c>
      <c r="S199" s="150">
        <v>0</v>
      </c>
      <c r="T199" s="151">
        <f t="shared" si="23"/>
        <v>0</v>
      </c>
      <c r="AR199" s="152" t="s">
        <v>259</v>
      </c>
      <c r="AT199" s="152" t="s">
        <v>319</v>
      </c>
      <c r="AU199" s="152" t="s">
        <v>87</v>
      </c>
      <c r="AY199" s="13" t="s">
        <v>317</v>
      </c>
      <c r="BE199" s="153">
        <f t="shared" si="24"/>
        <v>0</v>
      </c>
      <c r="BF199" s="153">
        <f t="shared" si="25"/>
        <v>0</v>
      </c>
      <c r="BG199" s="153">
        <f t="shared" si="26"/>
        <v>0</v>
      </c>
      <c r="BH199" s="153">
        <f t="shared" si="27"/>
        <v>0</v>
      </c>
      <c r="BI199" s="153">
        <f t="shared" si="28"/>
        <v>0</v>
      </c>
      <c r="BJ199" s="13" t="s">
        <v>87</v>
      </c>
      <c r="BK199" s="153">
        <f t="shared" si="29"/>
        <v>0</v>
      </c>
      <c r="BL199" s="13" t="s">
        <v>259</v>
      </c>
      <c r="BM199" s="152" t="s">
        <v>5990</v>
      </c>
    </row>
    <row r="200" spans="2:65" s="1" customFormat="1" ht="24.15" customHeight="1">
      <c r="B200" s="139"/>
      <c r="C200" s="140" t="s">
        <v>836</v>
      </c>
      <c r="D200" s="140" t="s">
        <v>319</v>
      </c>
      <c r="E200" s="141" t="s">
        <v>5991</v>
      </c>
      <c r="F200" s="142" t="s">
        <v>5992</v>
      </c>
      <c r="G200" s="143" t="s">
        <v>452</v>
      </c>
      <c r="H200" s="144">
        <v>2.9</v>
      </c>
      <c r="I200" s="145"/>
      <c r="J200" s="146">
        <f t="shared" si="20"/>
        <v>0</v>
      </c>
      <c r="K200" s="147"/>
      <c r="L200" s="28"/>
      <c r="M200" s="148" t="s">
        <v>1</v>
      </c>
      <c r="N200" s="149" t="s">
        <v>41</v>
      </c>
      <c r="P200" s="150">
        <f t="shared" si="21"/>
        <v>0</v>
      </c>
      <c r="Q200" s="150">
        <v>1E-4</v>
      </c>
      <c r="R200" s="150">
        <f t="shared" si="22"/>
        <v>2.9E-4</v>
      </c>
      <c r="S200" s="150">
        <v>0</v>
      </c>
      <c r="T200" s="151">
        <f t="shared" si="23"/>
        <v>0</v>
      </c>
      <c r="AR200" s="152" t="s">
        <v>259</v>
      </c>
      <c r="AT200" s="152" t="s">
        <v>319</v>
      </c>
      <c r="AU200" s="152" t="s">
        <v>87</v>
      </c>
      <c r="AY200" s="13" t="s">
        <v>317</v>
      </c>
      <c r="BE200" s="153">
        <f t="shared" si="24"/>
        <v>0</v>
      </c>
      <c r="BF200" s="153">
        <f t="shared" si="25"/>
        <v>0</v>
      </c>
      <c r="BG200" s="153">
        <f t="shared" si="26"/>
        <v>0</v>
      </c>
      <c r="BH200" s="153">
        <f t="shared" si="27"/>
        <v>0</v>
      </c>
      <c r="BI200" s="153">
        <f t="shared" si="28"/>
        <v>0</v>
      </c>
      <c r="BJ200" s="13" t="s">
        <v>87</v>
      </c>
      <c r="BK200" s="153">
        <f t="shared" si="29"/>
        <v>0</v>
      </c>
      <c r="BL200" s="13" t="s">
        <v>259</v>
      </c>
      <c r="BM200" s="152" t="s">
        <v>5993</v>
      </c>
    </row>
    <row r="201" spans="2:65" s="1" customFormat="1" ht="24.15" customHeight="1">
      <c r="B201" s="139"/>
      <c r="C201" s="140" t="s">
        <v>840</v>
      </c>
      <c r="D201" s="140" t="s">
        <v>319</v>
      </c>
      <c r="E201" s="141" t="s">
        <v>5334</v>
      </c>
      <c r="F201" s="142" t="s">
        <v>5335</v>
      </c>
      <c r="G201" s="143" t="s">
        <v>452</v>
      </c>
      <c r="H201" s="144">
        <v>39.232999999999997</v>
      </c>
      <c r="I201" s="145"/>
      <c r="J201" s="146">
        <f t="shared" si="20"/>
        <v>0</v>
      </c>
      <c r="K201" s="147"/>
      <c r="L201" s="28"/>
      <c r="M201" s="148" t="s">
        <v>1</v>
      </c>
      <c r="N201" s="149" t="s">
        <v>41</v>
      </c>
      <c r="P201" s="150">
        <f t="shared" si="21"/>
        <v>0</v>
      </c>
      <c r="Q201" s="150">
        <v>1.4999999999999999E-4</v>
      </c>
      <c r="R201" s="150">
        <f t="shared" si="22"/>
        <v>5.884949999999999E-3</v>
      </c>
      <c r="S201" s="150">
        <v>0</v>
      </c>
      <c r="T201" s="151">
        <f t="shared" si="23"/>
        <v>0</v>
      </c>
      <c r="AR201" s="152" t="s">
        <v>259</v>
      </c>
      <c r="AT201" s="152" t="s">
        <v>319</v>
      </c>
      <c r="AU201" s="152" t="s">
        <v>87</v>
      </c>
      <c r="AY201" s="13" t="s">
        <v>317</v>
      </c>
      <c r="BE201" s="153">
        <f t="shared" si="24"/>
        <v>0</v>
      </c>
      <c r="BF201" s="153">
        <f t="shared" si="25"/>
        <v>0</v>
      </c>
      <c r="BG201" s="153">
        <f t="shared" si="26"/>
        <v>0</v>
      </c>
      <c r="BH201" s="153">
        <f t="shared" si="27"/>
        <v>0</v>
      </c>
      <c r="BI201" s="153">
        <f t="shared" si="28"/>
        <v>0</v>
      </c>
      <c r="BJ201" s="13" t="s">
        <v>87</v>
      </c>
      <c r="BK201" s="153">
        <f t="shared" si="29"/>
        <v>0</v>
      </c>
      <c r="BL201" s="13" t="s">
        <v>259</v>
      </c>
      <c r="BM201" s="152" t="s">
        <v>5994</v>
      </c>
    </row>
    <row r="202" spans="2:65" s="1" customFormat="1" ht="33" customHeight="1">
      <c r="B202" s="139"/>
      <c r="C202" s="140" t="s">
        <v>844</v>
      </c>
      <c r="D202" s="140" t="s">
        <v>319</v>
      </c>
      <c r="E202" s="141" t="s">
        <v>4287</v>
      </c>
      <c r="F202" s="142" t="s">
        <v>4288</v>
      </c>
      <c r="G202" s="143" t="s">
        <v>322</v>
      </c>
      <c r="H202" s="144">
        <v>4.4359999999999999</v>
      </c>
      <c r="I202" s="145"/>
      <c r="J202" s="146">
        <f t="shared" si="20"/>
        <v>0</v>
      </c>
      <c r="K202" s="147"/>
      <c r="L202" s="28"/>
      <c r="M202" s="148" t="s">
        <v>1</v>
      </c>
      <c r="N202" s="149" t="s">
        <v>41</v>
      </c>
      <c r="P202" s="150">
        <f t="shared" si="21"/>
        <v>0</v>
      </c>
      <c r="Q202" s="150">
        <v>2.3369599999999999</v>
      </c>
      <c r="R202" s="150">
        <f t="shared" si="22"/>
        <v>10.36675456</v>
      </c>
      <c r="S202" s="150">
        <v>0</v>
      </c>
      <c r="T202" s="151">
        <f t="shared" si="23"/>
        <v>0</v>
      </c>
      <c r="AR202" s="152" t="s">
        <v>259</v>
      </c>
      <c r="AT202" s="152" t="s">
        <v>319</v>
      </c>
      <c r="AU202" s="152" t="s">
        <v>87</v>
      </c>
      <c r="AY202" s="13" t="s">
        <v>317</v>
      </c>
      <c r="BE202" s="153">
        <f t="shared" si="24"/>
        <v>0</v>
      </c>
      <c r="BF202" s="153">
        <f t="shared" si="25"/>
        <v>0</v>
      </c>
      <c r="BG202" s="153">
        <f t="shared" si="26"/>
        <v>0</v>
      </c>
      <c r="BH202" s="153">
        <f t="shared" si="27"/>
        <v>0</v>
      </c>
      <c r="BI202" s="153">
        <f t="shared" si="28"/>
        <v>0</v>
      </c>
      <c r="BJ202" s="13" t="s">
        <v>87</v>
      </c>
      <c r="BK202" s="153">
        <f t="shared" si="29"/>
        <v>0</v>
      </c>
      <c r="BL202" s="13" t="s">
        <v>259</v>
      </c>
      <c r="BM202" s="152" t="s">
        <v>5995</v>
      </c>
    </row>
    <row r="203" spans="2:65" s="1" customFormat="1" ht="24.15" customHeight="1">
      <c r="B203" s="139"/>
      <c r="C203" s="140" t="s">
        <v>848</v>
      </c>
      <c r="D203" s="140" t="s">
        <v>319</v>
      </c>
      <c r="E203" s="141" t="s">
        <v>4290</v>
      </c>
      <c r="F203" s="142" t="s">
        <v>4291</v>
      </c>
      <c r="G203" s="143" t="s">
        <v>375</v>
      </c>
      <c r="H203" s="144">
        <v>44.831000000000003</v>
      </c>
      <c r="I203" s="145"/>
      <c r="J203" s="146">
        <f t="shared" si="20"/>
        <v>0</v>
      </c>
      <c r="K203" s="147"/>
      <c r="L203" s="28"/>
      <c r="M203" s="148" t="s">
        <v>1</v>
      </c>
      <c r="N203" s="149" t="s">
        <v>41</v>
      </c>
      <c r="P203" s="150">
        <f t="shared" si="21"/>
        <v>0</v>
      </c>
      <c r="Q203" s="150">
        <v>4.4999999999999997E-3</v>
      </c>
      <c r="R203" s="150">
        <f t="shared" si="22"/>
        <v>0.20173949999999999</v>
      </c>
      <c r="S203" s="150">
        <v>0</v>
      </c>
      <c r="T203" s="151">
        <f t="shared" si="23"/>
        <v>0</v>
      </c>
      <c r="AR203" s="152" t="s">
        <v>259</v>
      </c>
      <c r="AT203" s="152" t="s">
        <v>319</v>
      </c>
      <c r="AU203" s="152" t="s">
        <v>87</v>
      </c>
      <c r="AY203" s="13" t="s">
        <v>317</v>
      </c>
      <c r="BE203" s="153">
        <f t="shared" si="24"/>
        <v>0</v>
      </c>
      <c r="BF203" s="153">
        <f t="shared" si="25"/>
        <v>0</v>
      </c>
      <c r="BG203" s="153">
        <f t="shared" si="26"/>
        <v>0</v>
      </c>
      <c r="BH203" s="153">
        <f t="shared" si="27"/>
        <v>0</v>
      </c>
      <c r="BI203" s="153">
        <f t="shared" si="28"/>
        <v>0</v>
      </c>
      <c r="BJ203" s="13" t="s">
        <v>87</v>
      </c>
      <c r="BK203" s="153">
        <f t="shared" si="29"/>
        <v>0</v>
      </c>
      <c r="BL203" s="13" t="s">
        <v>259</v>
      </c>
      <c r="BM203" s="152" t="s">
        <v>5996</v>
      </c>
    </row>
    <row r="204" spans="2:65" s="1" customFormat="1" ht="24.15" customHeight="1">
      <c r="B204" s="139"/>
      <c r="C204" s="140" t="s">
        <v>852</v>
      </c>
      <c r="D204" s="140" t="s">
        <v>319</v>
      </c>
      <c r="E204" s="141" t="s">
        <v>4293</v>
      </c>
      <c r="F204" s="142" t="s">
        <v>4294</v>
      </c>
      <c r="G204" s="143" t="s">
        <v>375</v>
      </c>
      <c r="H204" s="144">
        <v>44.831000000000003</v>
      </c>
      <c r="I204" s="145"/>
      <c r="J204" s="146">
        <f t="shared" si="20"/>
        <v>0</v>
      </c>
      <c r="K204" s="147"/>
      <c r="L204" s="28"/>
      <c r="M204" s="148" t="s">
        <v>1</v>
      </c>
      <c r="N204" s="149" t="s">
        <v>41</v>
      </c>
      <c r="P204" s="150">
        <f t="shared" si="21"/>
        <v>0</v>
      </c>
      <c r="Q204" s="150">
        <v>0</v>
      </c>
      <c r="R204" s="150">
        <f t="shared" si="22"/>
        <v>0</v>
      </c>
      <c r="S204" s="150">
        <v>0</v>
      </c>
      <c r="T204" s="151">
        <f t="shared" si="23"/>
        <v>0</v>
      </c>
      <c r="AR204" s="152" t="s">
        <v>259</v>
      </c>
      <c r="AT204" s="152" t="s">
        <v>319</v>
      </c>
      <c r="AU204" s="152" t="s">
        <v>87</v>
      </c>
      <c r="AY204" s="13" t="s">
        <v>317</v>
      </c>
      <c r="BE204" s="153">
        <f t="shared" si="24"/>
        <v>0</v>
      </c>
      <c r="BF204" s="153">
        <f t="shared" si="25"/>
        <v>0</v>
      </c>
      <c r="BG204" s="153">
        <f t="shared" si="26"/>
        <v>0</v>
      </c>
      <c r="BH204" s="153">
        <f t="shared" si="27"/>
        <v>0</v>
      </c>
      <c r="BI204" s="153">
        <f t="shared" si="28"/>
        <v>0</v>
      </c>
      <c r="BJ204" s="13" t="s">
        <v>87</v>
      </c>
      <c r="BK204" s="153">
        <f t="shared" si="29"/>
        <v>0</v>
      </c>
      <c r="BL204" s="13" t="s">
        <v>259</v>
      </c>
      <c r="BM204" s="152" t="s">
        <v>5997</v>
      </c>
    </row>
    <row r="205" spans="2:65" s="11" customFormat="1" ht="22.8" customHeight="1">
      <c r="B205" s="127"/>
      <c r="D205" s="128" t="s">
        <v>74</v>
      </c>
      <c r="E205" s="137" t="s">
        <v>259</v>
      </c>
      <c r="F205" s="137" t="s">
        <v>2713</v>
      </c>
      <c r="I205" s="130"/>
      <c r="J205" s="138">
        <f>BK205</f>
        <v>0</v>
      </c>
      <c r="L205" s="127"/>
      <c r="M205" s="132"/>
      <c r="P205" s="133">
        <f>SUM(P206:P211)</f>
        <v>0</v>
      </c>
      <c r="R205" s="133">
        <f>SUM(R206:R211)</f>
        <v>276.20985572999996</v>
      </c>
      <c r="T205" s="134">
        <f>SUM(T206:T211)</f>
        <v>0</v>
      </c>
      <c r="AR205" s="128" t="s">
        <v>82</v>
      </c>
      <c r="AT205" s="135" t="s">
        <v>74</v>
      </c>
      <c r="AU205" s="135" t="s">
        <v>82</v>
      </c>
      <c r="AY205" s="128" t="s">
        <v>317</v>
      </c>
      <c r="BK205" s="136">
        <f>SUM(BK206:BK211)</f>
        <v>0</v>
      </c>
    </row>
    <row r="206" spans="2:65" s="1" customFormat="1" ht="24.15" customHeight="1">
      <c r="B206" s="139"/>
      <c r="C206" s="140" t="s">
        <v>858</v>
      </c>
      <c r="D206" s="140" t="s">
        <v>319</v>
      </c>
      <c r="E206" s="141" t="s">
        <v>4296</v>
      </c>
      <c r="F206" s="142" t="s">
        <v>4297</v>
      </c>
      <c r="G206" s="143" t="s">
        <v>322</v>
      </c>
      <c r="H206" s="144">
        <v>111.68899999999999</v>
      </c>
      <c r="I206" s="145"/>
      <c r="J206" s="146">
        <f t="shared" ref="J206:J211" si="30">ROUND(I206*H206,2)</f>
        <v>0</v>
      </c>
      <c r="K206" s="147"/>
      <c r="L206" s="28"/>
      <c r="M206" s="148" t="s">
        <v>1</v>
      </c>
      <c r="N206" s="149" t="s">
        <v>41</v>
      </c>
      <c r="P206" s="150">
        <f t="shared" ref="P206:P211" si="31">O206*H206</f>
        <v>0</v>
      </c>
      <c r="Q206" s="150">
        <v>2.3141699999999998</v>
      </c>
      <c r="R206" s="150">
        <f t="shared" ref="R206:R211" si="32">Q206*H206</f>
        <v>258.46733312999999</v>
      </c>
      <c r="S206" s="150">
        <v>0</v>
      </c>
      <c r="T206" s="151">
        <f t="shared" ref="T206:T211" si="33">S206*H206</f>
        <v>0</v>
      </c>
      <c r="AR206" s="152" t="s">
        <v>259</v>
      </c>
      <c r="AT206" s="152" t="s">
        <v>319</v>
      </c>
      <c r="AU206" s="152" t="s">
        <v>87</v>
      </c>
      <c r="AY206" s="13" t="s">
        <v>317</v>
      </c>
      <c r="BE206" s="153">
        <f t="shared" ref="BE206:BE211" si="34">IF(N206="základná",J206,0)</f>
        <v>0</v>
      </c>
      <c r="BF206" s="153">
        <f t="shared" ref="BF206:BF211" si="35">IF(N206="znížená",J206,0)</f>
        <v>0</v>
      </c>
      <c r="BG206" s="153">
        <f t="shared" ref="BG206:BG211" si="36">IF(N206="zákl. prenesená",J206,0)</f>
        <v>0</v>
      </c>
      <c r="BH206" s="153">
        <f t="shared" ref="BH206:BH211" si="37">IF(N206="zníž. prenesená",J206,0)</f>
        <v>0</v>
      </c>
      <c r="BI206" s="153">
        <f t="shared" ref="BI206:BI211" si="38">IF(N206="nulová",J206,0)</f>
        <v>0</v>
      </c>
      <c r="BJ206" s="13" t="s">
        <v>87</v>
      </c>
      <c r="BK206" s="153">
        <f t="shared" ref="BK206:BK211" si="39">ROUND(I206*H206,2)</f>
        <v>0</v>
      </c>
      <c r="BL206" s="13" t="s">
        <v>259</v>
      </c>
      <c r="BM206" s="152" t="s">
        <v>5998</v>
      </c>
    </row>
    <row r="207" spans="2:65" s="1" customFormat="1" ht="16.5" customHeight="1">
      <c r="B207" s="139"/>
      <c r="C207" s="140" t="s">
        <v>862</v>
      </c>
      <c r="D207" s="140" t="s">
        <v>319</v>
      </c>
      <c r="E207" s="141" t="s">
        <v>4302</v>
      </c>
      <c r="F207" s="142" t="s">
        <v>4303</v>
      </c>
      <c r="G207" s="143" t="s">
        <v>375</v>
      </c>
      <c r="H207" s="144">
        <v>383.04</v>
      </c>
      <c r="I207" s="145"/>
      <c r="J207" s="146">
        <f t="shared" si="30"/>
        <v>0</v>
      </c>
      <c r="K207" s="147"/>
      <c r="L207" s="28"/>
      <c r="M207" s="148" t="s">
        <v>1</v>
      </c>
      <c r="N207" s="149" t="s">
        <v>41</v>
      </c>
      <c r="P207" s="150">
        <f t="shared" si="31"/>
        <v>0</v>
      </c>
      <c r="Q207" s="150">
        <v>1.8600000000000001E-3</v>
      </c>
      <c r="R207" s="150">
        <f t="shared" si="32"/>
        <v>0.71245440000000004</v>
      </c>
      <c r="S207" s="150">
        <v>0</v>
      </c>
      <c r="T207" s="151">
        <f t="shared" si="33"/>
        <v>0</v>
      </c>
      <c r="AR207" s="152" t="s">
        <v>259</v>
      </c>
      <c r="AT207" s="152" t="s">
        <v>319</v>
      </c>
      <c r="AU207" s="152" t="s">
        <v>87</v>
      </c>
      <c r="AY207" s="13" t="s">
        <v>317</v>
      </c>
      <c r="BE207" s="153">
        <f t="shared" si="34"/>
        <v>0</v>
      </c>
      <c r="BF207" s="153">
        <f t="shared" si="35"/>
        <v>0</v>
      </c>
      <c r="BG207" s="153">
        <f t="shared" si="36"/>
        <v>0</v>
      </c>
      <c r="BH207" s="153">
        <f t="shared" si="37"/>
        <v>0</v>
      </c>
      <c r="BI207" s="153">
        <f t="shared" si="38"/>
        <v>0</v>
      </c>
      <c r="BJ207" s="13" t="s">
        <v>87</v>
      </c>
      <c r="BK207" s="153">
        <f t="shared" si="39"/>
        <v>0</v>
      </c>
      <c r="BL207" s="13" t="s">
        <v>259</v>
      </c>
      <c r="BM207" s="152" t="s">
        <v>5999</v>
      </c>
    </row>
    <row r="208" spans="2:65" s="1" customFormat="1" ht="16.5" customHeight="1">
      <c r="B208" s="139"/>
      <c r="C208" s="140" t="s">
        <v>866</v>
      </c>
      <c r="D208" s="140" t="s">
        <v>319</v>
      </c>
      <c r="E208" s="141" t="s">
        <v>4305</v>
      </c>
      <c r="F208" s="142" t="s">
        <v>4306</v>
      </c>
      <c r="G208" s="143" t="s">
        <v>375</v>
      </c>
      <c r="H208" s="144">
        <v>383.04</v>
      </c>
      <c r="I208" s="145"/>
      <c r="J208" s="146">
        <f t="shared" si="30"/>
        <v>0</v>
      </c>
      <c r="K208" s="147"/>
      <c r="L208" s="28"/>
      <c r="M208" s="148" t="s">
        <v>1</v>
      </c>
      <c r="N208" s="149" t="s">
        <v>41</v>
      </c>
      <c r="P208" s="150">
        <f t="shared" si="31"/>
        <v>0</v>
      </c>
      <c r="Q208" s="150">
        <v>0</v>
      </c>
      <c r="R208" s="150">
        <f t="shared" si="32"/>
        <v>0</v>
      </c>
      <c r="S208" s="150">
        <v>0</v>
      </c>
      <c r="T208" s="151">
        <f t="shared" si="33"/>
        <v>0</v>
      </c>
      <c r="AR208" s="152" t="s">
        <v>259</v>
      </c>
      <c r="AT208" s="152" t="s">
        <v>319</v>
      </c>
      <c r="AU208" s="152" t="s">
        <v>87</v>
      </c>
      <c r="AY208" s="13" t="s">
        <v>317</v>
      </c>
      <c r="BE208" s="153">
        <f t="shared" si="34"/>
        <v>0</v>
      </c>
      <c r="BF208" s="153">
        <f t="shared" si="35"/>
        <v>0</v>
      </c>
      <c r="BG208" s="153">
        <f t="shared" si="36"/>
        <v>0</v>
      </c>
      <c r="BH208" s="153">
        <f t="shared" si="37"/>
        <v>0</v>
      </c>
      <c r="BI208" s="153">
        <f t="shared" si="38"/>
        <v>0</v>
      </c>
      <c r="BJ208" s="13" t="s">
        <v>87</v>
      </c>
      <c r="BK208" s="153">
        <f t="shared" si="39"/>
        <v>0</v>
      </c>
      <c r="BL208" s="13" t="s">
        <v>259</v>
      </c>
      <c r="BM208" s="152" t="s">
        <v>6000</v>
      </c>
    </row>
    <row r="209" spans="2:65" s="1" customFormat="1" ht="24.15" customHeight="1">
      <c r="B209" s="139"/>
      <c r="C209" s="140" t="s">
        <v>870</v>
      </c>
      <c r="D209" s="140" t="s">
        <v>319</v>
      </c>
      <c r="E209" s="141" t="s">
        <v>4308</v>
      </c>
      <c r="F209" s="142" t="s">
        <v>4309</v>
      </c>
      <c r="G209" s="143" t="s">
        <v>375</v>
      </c>
      <c r="H209" s="144">
        <v>346.5</v>
      </c>
      <c r="I209" s="145"/>
      <c r="J209" s="146">
        <f t="shared" si="30"/>
        <v>0</v>
      </c>
      <c r="K209" s="147"/>
      <c r="L209" s="28"/>
      <c r="M209" s="148" t="s">
        <v>1</v>
      </c>
      <c r="N209" s="149" t="s">
        <v>41</v>
      </c>
      <c r="P209" s="150">
        <f t="shared" si="31"/>
        <v>0</v>
      </c>
      <c r="Q209" s="150">
        <v>5.3299999999999997E-3</v>
      </c>
      <c r="R209" s="150">
        <f t="shared" si="32"/>
        <v>1.8468449999999998</v>
      </c>
      <c r="S209" s="150">
        <v>0</v>
      </c>
      <c r="T209" s="151">
        <f t="shared" si="33"/>
        <v>0</v>
      </c>
      <c r="AR209" s="152" t="s">
        <v>259</v>
      </c>
      <c r="AT209" s="152" t="s">
        <v>319</v>
      </c>
      <c r="AU209" s="152" t="s">
        <v>87</v>
      </c>
      <c r="AY209" s="13" t="s">
        <v>317</v>
      </c>
      <c r="BE209" s="153">
        <f t="shared" si="34"/>
        <v>0</v>
      </c>
      <c r="BF209" s="153">
        <f t="shared" si="35"/>
        <v>0</v>
      </c>
      <c r="BG209" s="153">
        <f t="shared" si="36"/>
        <v>0</v>
      </c>
      <c r="BH209" s="153">
        <f t="shared" si="37"/>
        <v>0</v>
      </c>
      <c r="BI209" s="153">
        <f t="shared" si="38"/>
        <v>0</v>
      </c>
      <c r="BJ209" s="13" t="s">
        <v>87</v>
      </c>
      <c r="BK209" s="153">
        <f t="shared" si="39"/>
        <v>0</v>
      </c>
      <c r="BL209" s="13" t="s">
        <v>259</v>
      </c>
      <c r="BM209" s="152" t="s">
        <v>6001</v>
      </c>
    </row>
    <row r="210" spans="2:65" s="1" customFormat="1" ht="24.15" customHeight="1">
      <c r="B210" s="139"/>
      <c r="C210" s="140" t="s">
        <v>874</v>
      </c>
      <c r="D210" s="140" t="s">
        <v>319</v>
      </c>
      <c r="E210" s="141" t="s">
        <v>4311</v>
      </c>
      <c r="F210" s="142" t="s">
        <v>4312</v>
      </c>
      <c r="G210" s="143" t="s">
        <v>375</v>
      </c>
      <c r="H210" s="144">
        <v>346.5</v>
      </c>
      <c r="I210" s="145"/>
      <c r="J210" s="146">
        <f t="shared" si="30"/>
        <v>0</v>
      </c>
      <c r="K210" s="147"/>
      <c r="L210" s="28"/>
      <c r="M210" s="148" t="s">
        <v>1</v>
      </c>
      <c r="N210" s="149" t="s">
        <v>41</v>
      </c>
      <c r="P210" s="150">
        <f t="shared" si="31"/>
        <v>0</v>
      </c>
      <c r="Q210" s="150">
        <v>0</v>
      </c>
      <c r="R210" s="150">
        <f t="shared" si="32"/>
        <v>0</v>
      </c>
      <c r="S210" s="150">
        <v>0</v>
      </c>
      <c r="T210" s="151">
        <f t="shared" si="33"/>
        <v>0</v>
      </c>
      <c r="AR210" s="152" t="s">
        <v>259</v>
      </c>
      <c r="AT210" s="152" t="s">
        <v>319</v>
      </c>
      <c r="AU210" s="152" t="s">
        <v>87</v>
      </c>
      <c r="AY210" s="13" t="s">
        <v>317</v>
      </c>
      <c r="BE210" s="153">
        <f t="shared" si="34"/>
        <v>0</v>
      </c>
      <c r="BF210" s="153">
        <f t="shared" si="35"/>
        <v>0</v>
      </c>
      <c r="BG210" s="153">
        <f t="shared" si="36"/>
        <v>0</v>
      </c>
      <c r="BH210" s="153">
        <f t="shared" si="37"/>
        <v>0</v>
      </c>
      <c r="BI210" s="153">
        <f t="shared" si="38"/>
        <v>0</v>
      </c>
      <c r="BJ210" s="13" t="s">
        <v>87</v>
      </c>
      <c r="BK210" s="153">
        <f t="shared" si="39"/>
        <v>0</v>
      </c>
      <c r="BL210" s="13" t="s">
        <v>259</v>
      </c>
      <c r="BM210" s="152" t="s">
        <v>6002</v>
      </c>
    </row>
    <row r="211" spans="2:65" s="1" customFormat="1" ht="37.799999999999997" customHeight="1">
      <c r="B211" s="139"/>
      <c r="C211" s="140" t="s">
        <v>876</v>
      </c>
      <c r="D211" s="140" t="s">
        <v>319</v>
      </c>
      <c r="E211" s="141" t="s">
        <v>4314</v>
      </c>
      <c r="F211" s="142" t="s">
        <v>4315</v>
      </c>
      <c r="G211" s="143" t="s">
        <v>356</v>
      </c>
      <c r="H211" s="144">
        <v>14.94</v>
      </c>
      <c r="I211" s="145"/>
      <c r="J211" s="146">
        <f t="shared" si="30"/>
        <v>0</v>
      </c>
      <c r="K211" s="147"/>
      <c r="L211" s="28"/>
      <c r="M211" s="148" t="s">
        <v>1</v>
      </c>
      <c r="N211" s="149" t="s">
        <v>41</v>
      </c>
      <c r="P211" s="150">
        <f t="shared" si="31"/>
        <v>0</v>
      </c>
      <c r="Q211" s="150">
        <v>1.0162800000000001</v>
      </c>
      <c r="R211" s="150">
        <f t="shared" si="32"/>
        <v>15.1832232</v>
      </c>
      <c r="S211" s="150">
        <v>0</v>
      </c>
      <c r="T211" s="151">
        <f t="shared" si="33"/>
        <v>0</v>
      </c>
      <c r="AR211" s="152" t="s">
        <v>259</v>
      </c>
      <c r="AT211" s="152" t="s">
        <v>319</v>
      </c>
      <c r="AU211" s="152" t="s">
        <v>87</v>
      </c>
      <c r="AY211" s="13" t="s">
        <v>317</v>
      </c>
      <c r="BE211" s="153">
        <f t="shared" si="34"/>
        <v>0</v>
      </c>
      <c r="BF211" s="153">
        <f t="shared" si="35"/>
        <v>0</v>
      </c>
      <c r="BG211" s="153">
        <f t="shared" si="36"/>
        <v>0</v>
      </c>
      <c r="BH211" s="153">
        <f t="shared" si="37"/>
        <v>0</v>
      </c>
      <c r="BI211" s="153">
        <f t="shared" si="38"/>
        <v>0</v>
      </c>
      <c r="BJ211" s="13" t="s">
        <v>87</v>
      </c>
      <c r="BK211" s="153">
        <f t="shared" si="39"/>
        <v>0</v>
      </c>
      <c r="BL211" s="13" t="s">
        <v>259</v>
      </c>
      <c r="BM211" s="152" t="s">
        <v>6003</v>
      </c>
    </row>
    <row r="212" spans="2:65" s="11" customFormat="1" ht="22.8" customHeight="1">
      <c r="B212" s="127"/>
      <c r="D212" s="128" t="s">
        <v>74</v>
      </c>
      <c r="E212" s="137" t="s">
        <v>262</v>
      </c>
      <c r="F212" s="137" t="s">
        <v>2717</v>
      </c>
      <c r="I212" s="130"/>
      <c r="J212" s="138">
        <f>BK212</f>
        <v>0</v>
      </c>
      <c r="L212" s="127"/>
      <c r="M212" s="132"/>
      <c r="P212" s="133">
        <f>P213</f>
        <v>0</v>
      </c>
      <c r="R212" s="133">
        <f>R213</f>
        <v>4.4731699999999996</v>
      </c>
      <c r="T212" s="134">
        <f>T213</f>
        <v>0</v>
      </c>
      <c r="AR212" s="128" t="s">
        <v>82</v>
      </c>
      <c r="AT212" s="135" t="s">
        <v>74</v>
      </c>
      <c r="AU212" s="135" t="s">
        <v>82</v>
      </c>
      <c r="AY212" s="128" t="s">
        <v>317</v>
      </c>
      <c r="BK212" s="136">
        <f>BK213</f>
        <v>0</v>
      </c>
    </row>
    <row r="213" spans="2:65" s="1" customFormat="1" ht="24.15" customHeight="1">
      <c r="B213" s="139"/>
      <c r="C213" s="140" t="s">
        <v>881</v>
      </c>
      <c r="D213" s="140" t="s">
        <v>319</v>
      </c>
      <c r="E213" s="141" t="s">
        <v>4317</v>
      </c>
      <c r="F213" s="142" t="s">
        <v>4318</v>
      </c>
      <c r="G213" s="143" t="s">
        <v>375</v>
      </c>
      <c r="H213" s="144">
        <v>13</v>
      </c>
      <c r="I213" s="145"/>
      <c r="J213" s="146">
        <f>ROUND(I213*H213,2)</f>
        <v>0</v>
      </c>
      <c r="K213" s="147"/>
      <c r="L213" s="28"/>
      <c r="M213" s="148" t="s">
        <v>1</v>
      </c>
      <c r="N213" s="149" t="s">
        <v>41</v>
      </c>
      <c r="P213" s="150">
        <f>O213*H213</f>
        <v>0</v>
      </c>
      <c r="Q213" s="150">
        <v>0.34409000000000001</v>
      </c>
      <c r="R213" s="150">
        <f>Q213*H213</f>
        <v>4.4731699999999996</v>
      </c>
      <c r="S213" s="150">
        <v>0</v>
      </c>
      <c r="T213" s="151">
        <f>S213*H213</f>
        <v>0</v>
      </c>
      <c r="AR213" s="152" t="s">
        <v>259</v>
      </c>
      <c r="AT213" s="152" t="s">
        <v>319</v>
      </c>
      <c r="AU213" s="152" t="s">
        <v>87</v>
      </c>
      <c r="AY213" s="13" t="s">
        <v>317</v>
      </c>
      <c r="BE213" s="153">
        <f>IF(N213="základná",J213,0)</f>
        <v>0</v>
      </c>
      <c r="BF213" s="153">
        <f>IF(N213="znížená",J213,0)</f>
        <v>0</v>
      </c>
      <c r="BG213" s="153">
        <f>IF(N213="zákl. prenesená",J213,0)</f>
        <v>0</v>
      </c>
      <c r="BH213" s="153">
        <f>IF(N213="zníž. prenesená",J213,0)</f>
        <v>0</v>
      </c>
      <c r="BI213" s="153">
        <f>IF(N213="nulová",J213,0)</f>
        <v>0</v>
      </c>
      <c r="BJ213" s="13" t="s">
        <v>87</v>
      </c>
      <c r="BK213" s="153">
        <f>ROUND(I213*H213,2)</f>
        <v>0</v>
      </c>
      <c r="BL213" s="13" t="s">
        <v>259</v>
      </c>
      <c r="BM213" s="152" t="s">
        <v>6004</v>
      </c>
    </row>
    <row r="214" spans="2:65" s="11" customFormat="1" ht="22.8" customHeight="1">
      <c r="B214" s="127"/>
      <c r="D214" s="128" t="s">
        <v>74</v>
      </c>
      <c r="E214" s="137" t="s">
        <v>265</v>
      </c>
      <c r="F214" s="137" t="s">
        <v>2795</v>
      </c>
      <c r="I214" s="130"/>
      <c r="J214" s="138">
        <f>BK214</f>
        <v>0</v>
      </c>
      <c r="L214" s="127"/>
      <c r="M214" s="132"/>
      <c r="P214" s="133">
        <f>SUM(P215:P251)</f>
        <v>0</v>
      </c>
      <c r="R214" s="133">
        <f>SUM(R215:R251)</f>
        <v>72.678594556419995</v>
      </c>
      <c r="T214" s="134">
        <f>SUM(T215:T251)</f>
        <v>0</v>
      </c>
      <c r="AR214" s="128" t="s">
        <v>82</v>
      </c>
      <c r="AT214" s="135" t="s">
        <v>74</v>
      </c>
      <c r="AU214" s="135" t="s">
        <v>82</v>
      </c>
      <c r="AY214" s="128" t="s">
        <v>317</v>
      </c>
      <c r="BK214" s="136">
        <f>SUM(BK215:BK251)</f>
        <v>0</v>
      </c>
    </row>
    <row r="215" spans="2:65" s="1" customFormat="1" ht="24.15" customHeight="1">
      <c r="B215" s="139"/>
      <c r="C215" s="140" t="s">
        <v>885</v>
      </c>
      <c r="D215" s="140" t="s">
        <v>319</v>
      </c>
      <c r="E215" s="141" t="s">
        <v>1716</v>
      </c>
      <c r="F215" s="142" t="s">
        <v>2980</v>
      </c>
      <c r="G215" s="143" t="s">
        <v>375</v>
      </c>
      <c r="H215" s="144">
        <v>59.451000000000001</v>
      </c>
      <c r="I215" s="145"/>
      <c r="J215" s="146">
        <f t="shared" ref="J215:J243" si="40">ROUND(I215*H215,2)</f>
        <v>0</v>
      </c>
      <c r="K215" s="147"/>
      <c r="L215" s="28"/>
      <c r="M215" s="148" t="s">
        <v>1</v>
      </c>
      <c r="N215" s="149" t="s">
        <v>41</v>
      </c>
      <c r="P215" s="150">
        <f t="shared" ref="P215:P243" si="41">O215*H215</f>
        <v>0</v>
      </c>
      <c r="Q215" s="150">
        <v>2.0471000000000001E-4</v>
      </c>
      <c r="R215" s="150">
        <f t="shared" ref="R215:R243" si="42">Q215*H215</f>
        <v>1.217021421E-2</v>
      </c>
      <c r="S215" s="150">
        <v>0</v>
      </c>
      <c r="T215" s="151">
        <f t="shared" ref="T215:T243" si="43">S215*H215</f>
        <v>0</v>
      </c>
      <c r="AR215" s="152" t="s">
        <v>259</v>
      </c>
      <c r="AT215" s="152" t="s">
        <v>319</v>
      </c>
      <c r="AU215" s="152" t="s">
        <v>87</v>
      </c>
      <c r="AY215" s="13" t="s">
        <v>317</v>
      </c>
      <c r="BE215" s="153">
        <f t="shared" ref="BE215:BE243" si="44">IF(N215="základná",J215,0)</f>
        <v>0</v>
      </c>
      <c r="BF215" s="153">
        <f t="shared" ref="BF215:BF243" si="45">IF(N215="znížená",J215,0)</f>
        <v>0</v>
      </c>
      <c r="BG215" s="153">
        <f t="shared" ref="BG215:BG243" si="46">IF(N215="zákl. prenesená",J215,0)</f>
        <v>0</v>
      </c>
      <c r="BH215" s="153">
        <f t="shared" ref="BH215:BH243" si="47">IF(N215="zníž. prenesená",J215,0)</f>
        <v>0</v>
      </c>
      <c r="BI215" s="153">
        <f t="shared" ref="BI215:BI243" si="48">IF(N215="nulová",J215,0)</f>
        <v>0</v>
      </c>
      <c r="BJ215" s="13" t="s">
        <v>87</v>
      </c>
      <c r="BK215" s="153">
        <f t="shared" ref="BK215:BK243" si="49">ROUND(I215*H215,2)</f>
        <v>0</v>
      </c>
      <c r="BL215" s="13" t="s">
        <v>259</v>
      </c>
      <c r="BM215" s="152" t="s">
        <v>6005</v>
      </c>
    </row>
    <row r="216" spans="2:65" s="1" customFormat="1" ht="24.15" customHeight="1">
      <c r="B216" s="139"/>
      <c r="C216" s="140" t="s">
        <v>891</v>
      </c>
      <c r="D216" s="140" t="s">
        <v>319</v>
      </c>
      <c r="E216" s="141" t="s">
        <v>4321</v>
      </c>
      <c r="F216" s="142" t="s">
        <v>4322</v>
      </c>
      <c r="G216" s="143" t="s">
        <v>375</v>
      </c>
      <c r="H216" s="144">
        <v>286.54500000000002</v>
      </c>
      <c r="I216" s="145"/>
      <c r="J216" s="146">
        <f t="shared" si="40"/>
        <v>0</v>
      </c>
      <c r="K216" s="147"/>
      <c r="L216" s="28"/>
      <c r="M216" s="148" t="s">
        <v>1</v>
      </c>
      <c r="N216" s="149" t="s">
        <v>41</v>
      </c>
      <c r="P216" s="150">
        <f t="shared" si="41"/>
        <v>0</v>
      </c>
      <c r="Q216" s="150">
        <v>4.2999999999999999E-4</v>
      </c>
      <c r="R216" s="150">
        <f t="shared" si="42"/>
        <v>0.12321435</v>
      </c>
      <c r="S216" s="150">
        <v>0</v>
      </c>
      <c r="T216" s="151">
        <f t="shared" si="43"/>
        <v>0</v>
      </c>
      <c r="AR216" s="152" t="s">
        <v>259</v>
      </c>
      <c r="AT216" s="152" t="s">
        <v>319</v>
      </c>
      <c r="AU216" s="152" t="s">
        <v>87</v>
      </c>
      <c r="AY216" s="13" t="s">
        <v>317</v>
      </c>
      <c r="BE216" s="153">
        <f t="shared" si="44"/>
        <v>0</v>
      </c>
      <c r="BF216" s="153">
        <f t="shared" si="45"/>
        <v>0</v>
      </c>
      <c r="BG216" s="153">
        <f t="shared" si="46"/>
        <v>0</v>
      </c>
      <c r="BH216" s="153">
        <f t="shared" si="47"/>
        <v>0</v>
      </c>
      <c r="BI216" s="153">
        <f t="shared" si="48"/>
        <v>0</v>
      </c>
      <c r="BJ216" s="13" t="s">
        <v>87</v>
      </c>
      <c r="BK216" s="153">
        <f t="shared" si="49"/>
        <v>0</v>
      </c>
      <c r="BL216" s="13" t="s">
        <v>259</v>
      </c>
      <c r="BM216" s="152" t="s">
        <v>6006</v>
      </c>
    </row>
    <row r="217" spans="2:65" s="1" customFormat="1" ht="24.15" customHeight="1">
      <c r="B217" s="139"/>
      <c r="C217" s="140" t="s">
        <v>1236</v>
      </c>
      <c r="D217" s="140" t="s">
        <v>319</v>
      </c>
      <c r="E217" s="141" t="s">
        <v>5349</v>
      </c>
      <c r="F217" s="142" t="s">
        <v>5350</v>
      </c>
      <c r="G217" s="143" t="s">
        <v>375</v>
      </c>
      <c r="H217" s="144">
        <v>286.54500000000002</v>
      </c>
      <c r="I217" s="145"/>
      <c r="J217" s="146">
        <f t="shared" si="40"/>
        <v>0</v>
      </c>
      <c r="K217" s="147"/>
      <c r="L217" s="28"/>
      <c r="M217" s="148" t="s">
        <v>1</v>
      </c>
      <c r="N217" s="149" t="s">
        <v>41</v>
      </c>
      <c r="P217" s="150">
        <f t="shared" si="41"/>
        <v>0</v>
      </c>
      <c r="Q217" s="150">
        <v>1.375E-2</v>
      </c>
      <c r="R217" s="150">
        <f t="shared" si="42"/>
        <v>3.9399937500000002</v>
      </c>
      <c r="S217" s="150">
        <v>0</v>
      </c>
      <c r="T217" s="151">
        <f t="shared" si="43"/>
        <v>0</v>
      </c>
      <c r="AR217" s="152" t="s">
        <v>259</v>
      </c>
      <c r="AT217" s="152" t="s">
        <v>319</v>
      </c>
      <c r="AU217" s="152" t="s">
        <v>87</v>
      </c>
      <c r="AY217" s="13" t="s">
        <v>317</v>
      </c>
      <c r="BE217" s="153">
        <f t="shared" si="44"/>
        <v>0</v>
      </c>
      <c r="BF217" s="153">
        <f t="shared" si="45"/>
        <v>0</v>
      </c>
      <c r="BG217" s="153">
        <f t="shared" si="46"/>
        <v>0</v>
      </c>
      <c r="BH217" s="153">
        <f t="shared" si="47"/>
        <v>0</v>
      </c>
      <c r="BI217" s="153">
        <f t="shared" si="48"/>
        <v>0</v>
      </c>
      <c r="BJ217" s="13" t="s">
        <v>87</v>
      </c>
      <c r="BK217" s="153">
        <f t="shared" si="49"/>
        <v>0</v>
      </c>
      <c r="BL217" s="13" t="s">
        <v>259</v>
      </c>
      <c r="BM217" s="152" t="s">
        <v>6007</v>
      </c>
    </row>
    <row r="218" spans="2:65" s="1" customFormat="1" ht="24.15" customHeight="1">
      <c r="B218" s="139"/>
      <c r="C218" s="140" t="s">
        <v>1240</v>
      </c>
      <c r="D218" s="140" t="s">
        <v>319</v>
      </c>
      <c r="E218" s="141" t="s">
        <v>4324</v>
      </c>
      <c r="F218" s="142" t="s">
        <v>4325</v>
      </c>
      <c r="G218" s="143" t="s">
        <v>375</v>
      </c>
      <c r="H218" s="144">
        <v>749.19</v>
      </c>
      <c r="I218" s="145"/>
      <c r="J218" s="146">
        <f t="shared" si="40"/>
        <v>0</v>
      </c>
      <c r="K218" s="147"/>
      <c r="L218" s="28"/>
      <c r="M218" s="148" t="s">
        <v>1</v>
      </c>
      <c r="N218" s="149" t="s">
        <v>41</v>
      </c>
      <c r="P218" s="150">
        <f t="shared" si="41"/>
        <v>0</v>
      </c>
      <c r="Q218" s="150">
        <v>4.0000000000000002E-4</v>
      </c>
      <c r="R218" s="150">
        <f t="shared" si="42"/>
        <v>0.29967600000000005</v>
      </c>
      <c r="S218" s="150">
        <v>0</v>
      </c>
      <c r="T218" s="151">
        <f t="shared" si="43"/>
        <v>0</v>
      </c>
      <c r="AR218" s="152" t="s">
        <v>259</v>
      </c>
      <c r="AT218" s="152" t="s">
        <v>319</v>
      </c>
      <c r="AU218" s="152" t="s">
        <v>87</v>
      </c>
      <c r="AY218" s="13" t="s">
        <v>317</v>
      </c>
      <c r="BE218" s="153">
        <f t="shared" si="44"/>
        <v>0</v>
      </c>
      <c r="BF218" s="153">
        <f t="shared" si="45"/>
        <v>0</v>
      </c>
      <c r="BG218" s="153">
        <f t="shared" si="46"/>
        <v>0</v>
      </c>
      <c r="BH218" s="153">
        <f t="shared" si="47"/>
        <v>0</v>
      </c>
      <c r="BI218" s="153">
        <f t="shared" si="48"/>
        <v>0</v>
      </c>
      <c r="BJ218" s="13" t="s">
        <v>87</v>
      </c>
      <c r="BK218" s="153">
        <f t="shared" si="49"/>
        <v>0</v>
      </c>
      <c r="BL218" s="13" t="s">
        <v>259</v>
      </c>
      <c r="BM218" s="152" t="s">
        <v>6008</v>
      </c>
    </row>
    <row r="219" spans="2:65" s="1" customFormat="1" ht="24.15" customHeight="1">
      <c r="B219" s="139"/>
      <c r="C219" s="140" t="s">
        <v>1244</v>
      </c>
      <c r="D219" s="140" t="s">
        <v>319</v>
      </c>
      <c r="E219" s="141" t="s">
        <v>5352</v>
      </c>
      <c r="F219" s="142" t="s">
        <v>5353</v>
      </c>
      <c r="G219" s="143" t="s">
        <v>375</v>
      </c>
      <c r="H219" s="144">
        <v>36.226999999999997</v>
      </c>
      <c r="I219" s="145"/>
      <c r="J219" s="146">
        <f t="shared" si="40"/>
        <v>0</v>
      </c>
      <c r="K219" s="147"/>
      <c r="L219" s="28"/>
      <c r="M219" s="148" t="s">
        <v>1</v>
      </c>
      <c r="N219" s="149" t="s">
        <v>41</v>
      </c>
      <c r="P219" s="150">
        <f t="shared" si="41"/>
        <v>0</v>
      </c>
      <c r="Q219" s="150">
        <v>1.575E-2</v>
      </c>
      <c r="R219" s="150">
        <f t="shared" si="42"/>
        <v>0.57057524999999998</v>
      </c>
      <c r="S219" s="150">
        <v>0</v>
      </c>
      <c r="T219" s="151">
        <f t="shared" si="43"/>
        <v>0</v>
      </c>
      <c r="AR219" s="152" t="s">
        <v>259</v>
      </c>
      <c r="AT219" s="152" t="s">
        <v>319</v>
      </c>
      <c r="AU219" s="152" t="s">
        <v>87</v>
      </c>
      <c r="AY219" s="13" t="s">
        <v>317</v>
      </c>
      <c r="BE219" s="153">
        <f t="shared" si="44"/>
        <v>0</v>
      </c>
      <c r="BF219" s="153">
        <f t="shared" si="45"/>
        <v>0</v>
      </c>
      <c r="BG219" s="153">
        <f t="shared" si="46"/>
        <v>0</v>
      </c>
      <c r="BH219" s="153">
        <f t="shared" si="47"/>
        <v>0</v>
      </c>
      <c r="BI219" s="153">
        <f t="shared" si="48"/>
        <v>0</v>
      </c>
      <c r="BJ219" s="13" t="s">
        <v>87</v>
      </c>
      <c r="BK219" s="153">
        <f t="shared" si="49"/>
        <v>0</v>
      </c>
      <c r="BL219" s="13" t="s">
        <v>259</v>
      </c>
      <c r="BM219" s="152" t="s">
        <v>6009</v>
      </c>
    </row>
    <row r="220" spans="2:65" s="1" customFormat="1" ht="24.15" customHeight="1">
      <c r="B220" s="139"/>
      <c r="C220" s="140" t="s">
        <v>453</v>
      </c>
      <c r="D220" s="140" t="s">
        <v>319</v>
      </c>
      <c r="E220" s="141" t="s">
        <v>2988</v>
      </c>
      <c r="F220" s="142" t="s">
        <v>2989</v>
      </c>
      <c r="G220" s="143" t="s">
        <v>375</v>
      </c>
      <c r="H220" s="144">
        <v>482.68299999999999</v>
      </c>
      <c r="I220" s="145"/>
      <c r="J220" s="146">
        <f t="shared" si="40"/>
        <v>0</v>
      </c>
      <c r="K220" s="147"/>
      <c r="L220" s="28"/>
      <c r="M220" s="148" t="s">
        <v>1</v>
      </c>
      <c r="N220" s="149" t="s">
        <v>41</v>
      </c>
      <c r="P220" s="150">
        <f t="shared" si="41"/>
        <v>0</v>
      </c>
      <c r="Q220" s="150">
        <v>1.3125E-2</v>
      </c>
      <c r="R220" s="150">
        <f t="shared" si="42"/>
        <v>6.3352143749999996</v>
      </c>
      <c r="S220" s="150">
        <v>0</v>
      </c>
      <c r="T220" s="151">
        <f t="shared" si="43"/>
        <v>0</v>
      </c>
      <c r="AR220" s="152" t="s">
        <v>259</v>
      </c>
      <c r="AT220" s="152" t="s">
        <v>319</v>
      </c>
      <c r="AU220" s="152" t="s">
        <v>87</v>
      </c>
      <c r="AY220" s="13" t="s">
        <v>317</v>
      </c>
      <c r="BE220" s="153">
        <f t="shared" si="44"/>
        <v>0</v>
      </c>
      <c r="BF220" s="153">
        <f t="shared" si="45"/>
        <v>0</v>
      </c>
      <c r="BG220" s="153">
        <f t="shared" si="46"/>
        <v>0</v>
      </c>
      <c r="BH220" s="153">
        <f t="shared" si="47"/>
        <v>0</v>
      </c>
      <c r="BI220" s="153">
        <f t="shared" si="48"/>
        <v>0</v>
      </c>
      <c r="BJ220" s="13" t="s">
        <v>87</v>
      </c>
      <c r="BK220" s="153">
        <f t="shared" si="49"/>
        <v>0</v>
      </c>
      <c r="BL220" s="13" t="s">
        <v>259</v>
      </c>
      <c r="BM220" s="152" t="s">
        <v>6010</v>
      </c>
    </row>
    <row r="221" spans="2:65" s="1" customFormat="1" ht="24.15" customHeight="1">
      <c r="B221" s="139"/>
      <c r="C221" s="140" t="s">
        <v>1251</v>
      </c>
      <c r="D221" s="140" t="s">
        <v>319</v>
      </c>
      <c r="E221" s="141" t="s">
        <v>4328</v>
      </c>
      <c r="F221" s="142" t="s">
        <v>4329</v>
      </c>
      <c r="G221" s="143" t="s">
        <v>375</v>
      </c>
      <c r="H221" s="144">
        <v>482.68299999999999</v>
      </c>
      <c r="I221" s="145"/>
      <c r="J221" s="146">
        <f t="shared" si="40"/>
        <v>0</v>
      </c>
      <c r="K221" s="147"/>
      <c r="L221" s="28"/>
      <c r="M221" s="148" t="s">
        <v>1</v>
      </c>
      <c r="N221" s="149" t="s">
        <v>41</v>
      </c>
      <c r="P221" s="150">
        <f t="shared" si="41"/>
        <v>0</v>
      </c>
      <c r="Q221" s="150">
        <v>1.7639999999999999E-3</v>
      </c>
      <c r="R221" s="150">
        <f t="shared" si="42"/>
        <v>0.851452812</v>
      </c>
      <c r="S221" s="150">
        <v>0</v>
      </c>
      <c r="T221" s="151">
        <f t="shared" si="43"/>
        <v>0</v>
      </c>
      <c r="AR221" s="152" t="s">
        <v>259</v>
      </c>
      <c r="AT221" s="152" t="s">
        <v>319</v>
      </c>
      <c r="AU221" s="152" t="s">
        <v>87</v>
      </c>
      <c r="AY221" s="13" t="s">
        <v>317</v>
      </c>
      <c r="BE221" s="153">
        <f t="shared" si="44"/>
        <v>0</v>
      </c>
      <c r="BF221" s="153">
        <f t="shared" si="45"/>
        <v>0</v>
      </c>
      <c r="BG221" s="153">
        <f t="shared" si="46"/>
        <v>0</v>
      </c>
      <c r="BH221" s="153">
        <f t="shared" si="47"/>
        <v>0</v>
      </c>
      <c r="BI221" s="153">
        <f t="shared" si="48"/>
        <v>0</v>
      </c>
      <c r="BJ221" s="13" t="s">
        <v>87</v>
      </c>
      <c r="BK221" s="153">
        <f t="shared" si="49"/>
        <v>0</v>
      </c>
      <c r="BL221" s="13" t="s">
        <v>259</v>
      </c>
      <c r="BM221" s="152" t="s">
        <v>6011</v>
      </c>
    </row>
    <row r="222" spans="2:65" s="1" customFormat="1" ht="24.15" customHeight="1">
      <c r="B222" s="139"/>
      <c r="C222" s="140" t="s">
        <v>1255</v>
      </c>
      <c r="D222" s="140" t="s">
        <v>319</v>
      </c>
      <c r="E222" s="141" t="s">
        <v>5357</v>
      </c>
      <c r="F222" s="142" t="s">
        <v>5358</v>
      </c>
      <c r="G222" s="143" t="s">
        <v>375</v>
      </c>
      <c r="H222" s="144">
        <v>229.005</v>
      </c>
      <c r="I222" s="145"/>
      <c r="J222" s="146">
        <f t="shared" si="40"/>
        <v>0</v>
      </c>
      <c r="K222" s="147"/>
      <c r="L222" s="28"/>
      <c r="M222" s="148" t="s">
        <v>1</v>
      </c>
      <c r="N222" s="149" t="s">
        <v>41</v>
      </c>
      <c r="P222" s="150">
        <f t="shared" si="41"/>
        <v>0</v>
      </c>
      <c r="Q222" s="150">
        <v>5.1500000000000001E-3</v>
      </c>
      <c r="R222" s="150">
        <f t="shared" si="42"/>
        <v>1.1793757499999999</v>
      </c>
      <c r="S222" s="150">
        <v>0</v>
      </c>
      <c r="T222" s="151">
        <f t="shared" si="43"/>
        <v>0</v>
      </c>
      <c r="AR222" s="152" t="s">
        <v>259</v>
      </c>
      <c r="AT222" s="152" t="s">
        <v>319</v>
      </c>
      <c r="AU222" s="152" t="s">
        <v>87</v>
      </c>
      <c r="AY222" s="13" t="s">
        <v>317</v>
      </c>
      <c r="BE222" s="153">
        <f t="shared" si="44"/>
        <v>0</v>
      </c>
      <c r="BF222" s="153">
        <f t="shared" si="45"/>
        <v>0</v>
      </c>
      <c r="BG222" s="153">
        <f t="shared" si="46"/>
        <v>0</v>
      </c>
      <c r="BH222" s="153">
        <f t="shared" si="47"/>
        <v>0</v>
      </c>
      <c r="BI222" s="153">
        <f t="shared" si="48"/>
        <v>0</v>
      </c>
      <c r="BJ222" s="13" t="s">
        <v>87</v>
      </c>
      <c r="BK222" s="153">
        <f t="shared" si="49"/>
        <v>0</v>
      </c>
      <c r="BL222" s="13" t="s">
        <v>259</v>
      </c>
      <c r="BM222" s="152" t="s">
        <v>6012</v>
      </c>
    </row>
    <row r="223" spans="2:65" s="1" customFormat="1" ht="16.5" customHeight="1">
      <c r="B223" s="139"/>
      <c r="C223" s="140" t="s">
        <v>1259</v>
      </c>
      <c r="D223" s="140" t="s">
        <v>319</v>
      </c>
      <c r="E223" s="141" t="s">
        <v>4331</v>
      </c>
      <c r="F223" s="142" t="s">
        <v>4332</v>
      </c>
      <c r="G223" s="143" t="s">
        <v>375</v>
      </c>
      <c r="H223" s="144">
        <v>482.68299999999999</v>
      </c>
      <c r="I223" s="145"/>
      <c r="J223" s="146">
        <f t="shared" si="40"/>
        <v>0</v>
      </c>
      <c r="K223" s="147"/>
      <c r="L223" s="28"/>
      <c r="M223" s="148" t="s">
        <v>1</v>
      </c>
      <c r="N223" s="149" t="s">
        <v>41</v>
      </c>
      <c r="P223" s="150">
        <f t="shared" si="41"/>
        <v>0</v>
      </c>
      <c r="Q223" s="150">
        <v>0</v>
      </c>
      <c r="R223" s="150">
        <f t="shared" si="42"/>
        <v>0</v>
      </c>
      <c r="S223" s="150">
        <v>0</v>
      </c>
      <c r="T223" s="151">
        <f t="shared" si="43"/>
        <v>0</v>
      </c>
      <c r="AR223" s="152" t="s">
        <v>259</v>
      </c>
      <c r="AT223" s="152" t="s">
        <v>319</v>
      </c>
      <c r="AU223" s="152" t="s">
        <v>87</v>
      </c>
      <c r="AY223" s="13" t="s">
        <v>317</v>
      </c>
      <c r="BE223" s="153">
        <f t="shared" si="44"/>
        <v>0</v>
      </c>
      <c r="BF223" s="153">
        <f t="shared" si="45"/>
        <v>0</v>
      </c>
      <c r="BG223" s="153">
        <f t="shared" si="46"/>
        <v>0</v>
      </c>
      <c r="BH223" s="153">
        <f t="shared" si="47"/>
        <v>0</v>
      </c>
      <c r="BI223" s="153">
        <f t="shared" si="48"/>
        <v>0</v>
      </c>
      <c r="BJ223" s="13" t="s">
        <v>87</v>
      </c>
      <c r="BK223" s="153">
        <f t="shared" si="49"/>
        <v>0</v>
      </c>
      <c r="BL223" s="13" t="s">
        <v>259</v>
      </c>
      <c r="BM223" s="152" t="s">
        <v>6013</v>
      </c>
    </row>
    <row r="224" spans="2:65" s="1" customFormat="1" ht="37.799999999999997" customHeight="1">
      <c r="B224" s="139"/>
      <c r="C224" s="140" t="s">
        <v>1263</v>
      </c>
      <c r="D224" s="140" t="s">
        <v>319</v>
      </c>
      <c r="E224" s="141" t="s">
        <v>4334</v>
      </c>
      <c r="F224" s="142" t="s">
        <v>2998</v>
      </c>
      <c r="G224" s="143" t="s">
        <v>375</v>
      </c>
      <c r="H224" s="144">
        <v>59.451000000000001</v>
      </c>
      <c r="I224" s="145"/>
      <c r="J224" s="146">
        <f t="shared" si="40"/>
        <v>0</v>
      </c>
      <c r="K224" s="147"/>
      <c r="L224" s="28"/>
      <c r="M224" s="148" t="s">
        <v>1</v>
      </c>
      <c r="N224" s="149" t="s">
        <v>41</v>
      </c>
      <c r="P224" s="150">
        <f t="shared" si="41"/>
        <v>0</v>
      </c>
      <c r="Q224" s="150">
        <v>2.0571000000000001E-4</v>
      </c>
      <c r="R224" s="150">
        <f t="shared" si="42"/>
        <v>1.2229665210000001E-2</v>
      </c>
      <c r="S224" s="150">
        <v>0</v>
      </c>
      <c r="T224" s="151">
        <f t="shared" si="43"/>
        <v>0</v>
      </c>
      <c r="AR224" s="152" t="s">
        <v>259</v>
      </c>
      <c r="AT224" s="152" t="s">
        <v>319</v>
      </c>
      <c r="AU224" s="152" t="s">
        <v>87</v>
      </c>
      <c r="AY224" s="13" t="s">
        <v>317</v>
      </c>
      <c r="BE224" s="153">
        <f t="shared" si="44"/>
        <v>0</v>
      </c>
      <c r="BF224" s="153">
        <f t="shared" si="45"/>
        <v>0</v>
      </c>
      <c r="BG224" s="153">
        <f t="shared" si="46"/>
        <v>0</v>
      </c>
      <c r="BH224" s="153">
        <f t="shared" si="47"/>
        <v>0</v>
      </c>
      <c r="BI224" s="153">
        <f t="shared" si="48"/>
        <v>0</v>
      </c>
      <c r="BJ224" s="13" t="s">
        <v>87</v>
      </c>
      <c r="BK224" s="153">
        <f t="shared" si="49"/>
        <v>0</v>
      </c>
      <c r="BL224" s="13" t="s">
        <v>259</v>
      </c>
      <c r="BM224" s="152" t="s">
        <v>6014</v>
      </c>
    </row>
    <row r="225" spans="2:65" s="1" customFormat="1" ht="24.15" customHeight="1">
      <c r="B225" s="139"/>
      <c r="C225" s="140" t="s">
        <v>1265</v>
      </c>
      <c r="D225" s="140" t="s">
        <v>319</v>
      </c>
      <c r="E225" s="141" t="s">
        <v>4336</v>
      </c>
      <c r="F225" s="142" t="s">
        <v>4337</v>
      </c>
      <c r="G225" s="143" t="s">
        <v>375</v>
      </c>
      <c r="H225" s="144">
        <v>25.2</v>
      </c>
      <c r="I225" s="145"/>
      <c r="J225" s="146">
        <f t="shared" si="40"/>
        <v>0</v>
      </c>
      <c r="K225" s="147"/>
      <c r="L225" s="28"/>
      <c r="M225" s="148" t="s">
        <v>1</v>
      </c>
      <c r="N225" s="149" t="s">
        <v>41</v>
      </c>
      <c r="P225" s="150">
        <f t="shared" si="41"/>
        <v>0</v>
      </c>
      <c r="Q225" s="150">
        <v>4.0000000000000002E-4</v>
      </c>
      <c r="R225" s="150">
        <f t="shared" si="42"/>
        <v>1.008E-2</v>
      </c>
      <c r="S225" s="150">
        <v>0</v>
      </c>
      <c r="T225" s="151">
        <f t="shared" si="43"/>
        <v>0</v>
      </c>
      <c r="AR225" s="152" t="s">
        <v>259</v>
      </c>
      <c r="AT225" s="152" t="s">
        <v>319</v>
      </c>
      <c r="AU225" s="152" t="s">
        <v>87</v>
      </c>
      <c r="AY225" s="13" t="s">
        <v>317</v>
      </c>
      <c r="BE225" s="153">
        <f t="shared" si="44"/>
        <v>0</v>
      </c>
      <c r="BF225" s="153">
        <f t="shared" si="45"/>
        <v>0</v>
      </c>
      <c r="BG225" s="153">
        <f t="shared" si="46"/>
        <v>0</v>
      </c>
      <c r="BH225" s="153">
        <f t="shared" si="47"/>
        <v>0</v>
      </c>
      <c r="BI225" s="153">
        <f t="shared" si="48"/>
        <v>0</v>
      </c>
      <c r="BJ225" s="13" t="s">
        <v>87</v>
      </c>
      <c r="BK225" s="153">
        <f t="shared" si="49"/>
        <v>0</v>
      </c>
      <c r="BL225" s="13" t="s">
        <v>259</v>
      </c>
      <c r="BM225" s="152" t="s">
        <v>6015</v>
      </c>
    </row>
    <row r="226" spans="2:65" s="1" customFormat="1" ht="24.15" customHeight="1">
      <c r="B226" s="139"/>
      <c r="C226" s="140" t="s">
        <v>1269</v>
      </c>
      <c r="D226" s="140" t="s">
        <v>319</v>
      </c>
      <c r="E226" s="141" t="s">
        <v>4339</v>
      </c>
      <c r="F226" s="142" t="s">
        <v>4340</v>
      </c>
      <c r="G226" s="143" t="s">
        <v>375</v>
      </c>
      <c r="H226" s="144">
        <v>25.2</v>
      </c>
      <c r="I226" s="145"/>
      <c r="J226" s="146">
        <f t="shared" si="40"/>
        <v>0</v>
      </c>
      <c r="K226" s="147"/>
      <c r="L226" s="28"/>
      <c r="M226" s="148" t="s">
        <v>1</v>
      </c>
      <c r="N226" s="149" t="s">
        <v>41</v>
      </c>
      <c r="P226" s="150">
        <f t="shared" si="41"/>
        <v>0</v>
      </c>
      <c r="Q226" s="150">
        <v>5.3E-3</v>
      </c>
      <c r="R226" s="150">
        <f t="shared" si="42"/>
        <v>0.13355999999999998</v>
      </c>
      <c r="S226" s="150">
        <v>0</v>
      </c>
      <c r="T226" s="151">
        <f t="shared" si="43"/>
        <v>0</v>
      </c>
      <c r="AR226" s="152" t="s">
        <v>259</v>
      </c>
      <c r="AT226" s="152" t="s">
        <v>319</v>
      </c>
      <c r="AU226" s="152" t="s">
        <v>87</v>
      </c>
      <c r="AY226" s="13" t="s">
        <v>317</v>
      </c>
      <c r="BE226" s="153">
        <f t="shared" si="44"/>
        <v>0</v>
      </c>
      <c r="BF226" s="153">
        <f t="shared" si="45"/>
        <v>0</v>
      </c>
      <c r="BG226" s="153">
        <f t="shared" si="46"/>
        <v>0</v>
      </c>
      <c r="BH226" s="153">
        <f t="shared" si="47"/>
        <v>0</v>
      </c>
      <c r="BI226" s="153">
        <f t="shared" si="48"/>
        <v>0</v>
      </c>
      <c r="BJ226" s="13" t="s">
        <v>87</v>
      </c>
      <c r="BK226" s="153">
        <f t="shared" si="49"/>
        <v>0</v>
      </c>
      <c r="BL226" s="13" t="s">
        <v>259</v>
      </c>
      <c r="BM226" s="152" t="s">
        <v>6016</v>
      </c>
    </row>
    <row r="227" spans="2:65" s="1" customFormat="1" ht="24.15" customHeight="1">
      <c r="B227" s="139"/>
      <c r="C227" s="140" t="s">
        <v>1274</v>
      </c>
      <c r="D227" s="140" t="s">
        <v>319</v>
      </c>
      <c r="E227" s="141" t="s">
        <v>4342</v>
      </c>
      <c r="F227" s="142" t="s">
        <v>4343</v>
      </c>
      <c r="G227" s="143" t="s">
        <v>375</v>
      </c>
      <c r="H227" s="144">
        <v>14.4</v>
      </c>
      <c r="I227" s="145"/>
      <c r="J227" s="146">
        <f t="shared" si="40"/>
        <v>0</v>
      </c>
      <c r="K227" s="147"/>
      <c r="L227" s="28"/>
      <c r="M227" s="148" t="s">
        <v>1</v>
      </c>
      <c r="N227" s="149" t="s">
        <v>41</v>
      </c>
      <c r="P227" s="150">
        <f t="shared" si="41"/>
        <v>0</v>
      </c>
      <c r="Q227" s="150">
        <v>3.5E-4</v>
      </c>
      <c r="R227" s="150">
        <f t="shared" si="42"/>
        <v>5.0400000000000002E-3</v>
      </c>
      <c r="S227" s="150">
        <v>0</v>
      </c>
      <c r="T227" s="151">
        <f t="shared" si="43"/>
        <v>0</v>
      </c>
      <c r="AR227" s="152" t="s">
        <v>259</v>
      </c>
      <c r="AT227" s="152" t="s">
        <v>319</v>
      </c>
      <c r="AU227" s="152" t="s">
        <v>87</v>
      </c>
      <c r="AY227" s="13" t="s">
        <v>317</v>
      </c>
      <c r="BE227" s="153">
        <f t="shared" si="44"/>
        <v>0</v>
      </c>
      <c r="BF227" s="153">
        <f t="shared" si="45"/>
        <v>0</v>
      </c>
      <c r="BG227" s="153">
        <f t="shared" si="46"/>
        <v>0</v>
      </c>
      <c r="BH227" s="153">
        <f t="shared" si="47"/>
        <v>0</v>
      </c>
      <c r="BI227" s="153">
        <f t="shared" si="48"/>
        <v>0</v>
      </c>
      <c r="BJ227" s="13" t="s">
        <v>87</v>
      </c>
      <c r="BK227" s="153">
        <f t="shared" si="49"/>
        <v>0</v>
      </c>
      <c r="BL227" s="13" t="s">
        <v>259</v>
      </c>
      <c r="BM227" s="152" t="s">
        <v>6017</v>
      </c>
    </row>
    <row r="228" spans="2:65" s="1" customFormat="1" ht="24.15" customHeight="1">
      <c r="B228" s="139"/>
      <c r="C228" s="140" t="s">
        <v>1278</v>
      </c>
      <c r="D228" s="140" t="s">
        <v>319</v>
      </c>
      <c r="E228" s="141" t="s">
        <v>3000</v>
      </c>
      <c r="F228" s="142" t="s">
        <v>3001</v>
      </c>
      <c r="G228" s="143" t="s">
        <v>375</v>
      </c>
      <c r="H228" s="144">
        <v>200.68700000000001</v>
      </c>
      <c r="I228" s="145"/>
      <c r="J228" s="146">
        <f t="shared" si="40"/>
        <v>0</v>
      </c>
      <c r="K228" s="147"/>
      <c r="L228" s="28"/>
      <c r="M228" s="148" t="s">
        <v>1</v>
      </c>
      <c r="N228" s="149" t="s">
        <v>41</v>
      </c>
      <c r="P228" s="150">
        <f t="shared" si="41"/>
        <v>0</v>
      </c>
      <c r="Q228" s="150">
        <v>4.0000000000000002E-4</v>
      </c>
      <c r="R228" s="150">
        <f t="shared" si="42"/>
        <v>8.0274800000000007E-2</v>
      </c>
      <c r="S228" s="150">
        <v>0</v>
      </c>
      <c r="T228" s="151">
        <f t="shared" si="43"/>
        <v>0</v>
      </c>
      <c r="AR228" s="152" t="s">
        <v>259</v>
      </c>
      <c r="AT228" s="152" t="s">
        <v>319</v>
      </c>
      <c r="AU228" s="152" t="s">
        <v>87</v>
      </c>
      <c r="AY228" s="13" t="s">
        <v>317</v>
      </c>
      <c r="BE228" s="153">
        <f t="shared" si="44"/>
        <v>0</v>
      </c>
      <c r="BF228" s="153">
        <f t="shared" si="45"/>
        <v>0</v>
      </c>
      <c r="BG228" s="153">
        <f t="shared" si="46"/>
        <v>0</v>
      </c>
      <c r="BH228" s="153">
        <f t="shared" si="47"/>
        <v>0</v>
      </c>
      <c r="BI228" s="153">
        <f t="shared" si="48"/>
        <v>0</v>
      </c>
      <c r="BJ228" s="13" t="s">
        <v>87</v>
      </c>
      <c r="BK228" s="153">
        <f t="shared" si="49"/>
        <v>0</v>
      </c>
      <c r="BL228" s="13" t="s">
        <v>259</v>
      </c>
      <c r="BM228" s="152" t="s">
        <v>6018</v>
      </c>
    </row>
    <row r="229" spans="2:65" s="1" customFormat="1" ht="24.15" customHeight="1">
      <c r="B229" s="139"/>
      <c r="C229" s="140" t="s">
        <v>1282</v>
      </c>
      <c r="D229" s="140" t="s">
        <v>319</v>
      </c>
      <c r="E229" s="141" t="s">
        <v>4346</v>
      </c>
      <c r="F229" s="142" t="s">
        <v>4347</v>
      </c>
      <c r="G229" s="143" t="s">
        <v>375</v>
      </c>
      <c r="H229" s="144">
        <v>200.68700000000001</v>
      </c>
      <c r="I229" s="145"/>
      <c r="J229" s="146">
        <f t="shared" si="40"/>
        <v>0</v>
      </c>
      <c r="K229" s="147"/>
      <c r="L229" s="28"/>
      <c r="M229" s="148" t="s">
        <v>1</v>
      </c>
      <c r="N229" s="149" t="s">
        <v>41</v>
      </c>
      <c r="P229" s="150">
        <f t="shared" si="41"/>
        <v>0</v>
      </c>
      <c r="Q229" s="150">
        <v>5.3E-3</v>
      </c>
      <c r="R229" s="150">
        <f t="shared" si="42"/>
        <v>1.0636411000000001</v>
      </c>
      <c r="S229" s="150">
        <v>0</v>
      </c>
      <c r="T229" s="151">
        <f t="shared" si="43"/>
        <v>0</v>
      </c>
      <c r="AR229" s="152" t="s">
        <v>259</v>
      </c>
      <c r="AT229" s="152" t="s">
        <v>319</v>
      </c>
      <c r="AU229" s="152" t="s">
        <v>87</v>
      </c>
      <c r="AY229" s="13" t="s">
        <v>317</v>
      </c>
      <c r="BE229" s="153">
        <f t="shared" si="44"/>
        <v>0</v>
      </c>
      <c r="BF229" s="153">
        <f t="shared" si="45"/>
        <v>0</v>
      </c>
      <c r="BG229" s="153">
        <f t="shared" si="46"/>
        <v>0</v>
      </c>
      <c r="BH229" s="153">
        <f t="shared" si="47"/>
        <v>0</v>
      </c>
      <c r="BI229" s="153">
        <f t="shared" si="48"/>
        <v>0</v>
      </c>
      <c r="BJ229" s="13" t="s">
        <v>87</v>
      </c>
      <c r="BK229" s="153">
        <f t="shared" si="49"/>
        <v>0</v>
      </c>
      <c r="BL229" s="13" t="s">
        <v>259</v>
      </c>
      <c r="BM229" s="152" t="s">
        <v>6019</v>
      </c>
    </row>
    <row r="230" spans="2:65" s="1" customFormat="1" ht="37.799999999999997" customHeight="1">
      <c r="B230" s="139"/>
      <c r="C230" s="140" t="s">
        <v>1286</v>
      </c>
      <c r="D230" s="140" t="s">
        <v>319</v>
      </c>
      <c r="E230" s="141" t="s">
        <v>4349</v>
      </c>
      <c r="F230" s="142" t="s">
        <v>4350</v>
      </c>
      <c r="G230" s="143" t="s">
        <v>375</v>
      </c>
      <c r="H230" s="144">
        <v>25.2</v>
      </c>
      <c r="I230" s="145"/>
      <c r="J230" s="146">
        <f t="shared" si="40"/>
        <v>0</v>
      </c>
      <c r="K230" s="147"/>
      <c r="L230" s="28"/>
      <c r="M230" s="148" t="s">
        <v>1</v>
      </c>
      <c r="N230" s="149" t="s">
        <v>41</v>
      </c>
      <c r="P230" s="150">
        <f t="shared" si="41"/>
        <v>0</v>
      </c>
      <c r="Q230" s="150">
        <v>0</v>
      </c>
      <c r="R230" s="150">
        <f t="shared" si="42"/>
        <v>0</v>
      </c>
      <c r="S230" s="150">
        <v>0</v>
      </c>
      <c r="T230" s="151">
        <f t="shared" si="43"/>
        <v>0</v>
      </c>
      <c r="AR230" s="152" t="s">
        <v>259</v>
      </c>
      <c r="AT230" s="152" t="s">
        <v>319</v>
      </c>
      <c r="AU230" s="152" t="s">
        <v>87</v>
      </c>
      <c r="AY230" s="13" t="s">
        <v>317</v>
      </c>
      <c r="BE230" s="153">
        <f t="shared" si="44"/>
        <v>0</v>
      </c>
      <c r="BF230" s="153">
        <f t="shared" si="45"/>
        <v>0</v>
      </c>
      <c r="BG230" s="153">
        <f t="shared" si="46"/>
        <v>0</v>
      </c>
      <c r="BH230" s="153">
        <f t="shared" si="47"/>
        <v>0</v>
      </c>
      <c r="BI230" s="153">
        <f t="shared" si="48"/>
        <v>0</v>
      </c>
      <c r="BJ230" s="13" t="s">
        <v>87</v>
      </c>
      <c r="BK230" s="153">
        <f t="shared" si="49"/>
        <v>0</v>
      </c>
      <c r="BL230" s="13" t="s">
        <v>259</v>
      </c>
      <c r="BM230" s="152" t="s">
        <v>6020</v>
      </c>
    </row>
    <row r="231" spans="2:65" s="1" customFormat="1" ht="33" customHeight="1">
      <c r="B231" s="139"/>
      <c r="C231" s="140" t="s">
        <v>1290</v>
      </c>
      <c r="D231" s="140" t="s">
        <v>319</v>
      </c>
      <c r="E231" s="141" t="s">
        <v>4352</v>
      </c>
      <c r="F231" s="142" t="s">
        <v>4353</v>
      </c>
      <c r="G231" s="143" t="s">
        <v>375</v>
      </c>
      <c r="H231" s="144">
        <v>15.12</v>
      </c>
      <c r="I231" s="145"/>
      <c r="J231" s="146">
        <f t="shared" si="40"/>
        <v>0</v>
      </c>
      <c r="K231" s="147"/>
      <c r="L231" s="28"/>
      <c r="M231" s="148" t="s">
        <v>1</v>
      </c>
      <c r="N231" s="149" t="s">
        <v>41</v>
      </c>
      <c r="P231" s="150">
        <f t="shared" si="41"/>
        <v>0</v>
      </c>
      <c r="Q231" s="150">
        <v>1.073E-2</v>
      </c>
      <c r="R231" s="150">
        <f t="shared" si="42"/>
        <v>0.16223759999999998</v>
      </c>
      <c r="S231" s="150">
        <v>0</v>
      </c>
      <c r="T231" s="151">
        <f t="shared" si="43"/>
        <v>0</v>
      </c>
      <c r="AR231" s="152" t="s">
        <v>259</v>
      </c>
      <c r="AT231" s="152" t="s">
        <v>319</v>
      </c>
      <c r="AU231" s="152" t="s">
        <v>87</v>
      </c>
      <c r="AY231" s="13" t="s">
        <v>317</v>
      </c>
      <c r="BE231" s="153">
        <f t="shared" si="44"/>
        <v>0</v>
      </c>
      <c r="BF231" s="153">
        <f t="shared" si="45"/>
        <v>0</v>
      </c>
      <c r="BG231" s="153">
        <f t="shared" si="46"/>
        <v>0</v>
      </c>
      <c r="BH231" s="153">
        <f t="shared" si="47"/>
        <v>0</v>
      </c>
      <c r="BI231" s="153">
        <f t="shared" si="48"/>
        <v>0</v>
      </c>
      <c r="BJ231" s="13" t="s">
        <v>87</v>
      </c>
      <c r="BK231" s="153">
        <f t="shared" si="49"/>
        <v>0</v>
      </c>
      <c r="BL231" s="13" t="s">
        <v>259</v>
      </c>
      <c r="BM231" s="152" t="s">
        <v>6021</v>
      </c>
    </row>
    <row r="232" spans="2:65" s="1" customFormat="1" ht="33" customHeight="1">
      <c r="B232" s="139"/>
      <c r="C232" s="140" t="s">
        <v>1294</v>
      </c>
      <c r="D232" s="140" t="s">
        <v>319</v>
      </c>
      <c r="E232" s="141" t="s">
        <v>4355</v>
      </c>
      <c r="F232" s="142" t="s">
        <v>4356</v>
      </c>
      <c r="G232" s="143" t="s">
        <v>375</v>
      </c>
      <c r="H232" s="144">
        <v>14.49</v>
      </c>
      <c r="I232" s="145"/>
      <c r="J232" s="146">
        <f t="shared" si="40"/>
        <v>0</v>
      </c>
      <c r="K232" s="147"/>
      <c r="L232" s="28"/>
      <c r="M232" s="148" t="s">
        <v>1</v>
      </c>
      <c r="N232" s="149" t="s">
        <v>41</v>
      </c>
      <c r="P232" s="150">
        <f t="shared" si="41"/>
        <v>0</v>
      </c>
      <c r="Q232" s="150">
        <v>1.469E-2</v>
      </c>
      <c r="R232" s="150">
        <f t="shared" si="42"/>
        <v>0.21285809999999999</v>
      </c>
      <c r="S232" s="150">
        <v>0</v>
      </c>
      <c r="T232" s="151">
        <f t="shared" si="43"/>
        <v>0</v>
      </c>
      <c r="AR232" s="152" t="s">
        <v>259</v>
      </c>
      <c r="AT232" s="152" t="s">
        <v>319</v>
      </c>
      <c r="AU232" s="152" t="s">
        <v>87</v>
      </c>
      <c r="AY232" s="13" t="s">
        <v>317</v>
      </c>
      <c r="BE232" s="153">
        <f t="shared" si="44"/>
        <v>0</v>
      </c>
      <c r="BF232" s="153">
        <f t="shared" si="45"/>
        <v>0</v>
      </c>
      <c r="BG232" s="153">
        <f t="shared" si="46"/>
        <v>0</v>
      </c>
      <c r="BH232" s="153">
        <f t="shared" si="47"/>
        <v>0</v>
      </c>
      <c r="BI232" s="153">
        <f t="shared" si="48"/>
        <v>0</v>
      </c>
      <c r="BJ232" s="13" t="s">
        <v>87</v>
      </c>
      <c r="BK232" s="153">
        <f t="shared" si="49"/>
        <v>0</v>
      </c>
      <c r="BL232" s="13" t="s">
        <v>259</v>
      </c>
      <c r="BM232" s="152" t="s">
        <v>6022</v>
      </c>
    </row>
    <row r="233" spans="2:65" s="1" customFormat="1" ht="24.15" customHeight="1">
      <c r="B233" s="139"/>
      <c r="C233" s="140" t="s">
        <v>1298</v>
      </c>
      <c r="D233" s="140" t="s">
        <v>319</v>
      </c>
      <c r="E233" s="141" t="s">
        <v>4358</v>
      </c>
      <c r="F233" s="142" t="s">
        <v>4359</v>
      </c>
      <c r="G233" s="143" t="s">
        <v>375</v>
      </c>
      <c r="H233" s="144">
        <v>9.8699999999999992</v>
      </c>
      <c r="I233" s="145"/>
      <c r="J233" s="146">
        <f t="shared" si="40"/>
        <v>0</v>
      </c>
      <c r="K233" s="147"/>
      <c r="L233" s="28"/>
      <c r="M233" s="148" t="s">
        <v>1</v>
      </c>
      <c r="N233" s="149" t="s">
        <v>41</v>
      </c>
      <c r="P233" s="150">
        <f t="shared" si="41"/>
        <v>0</v>
      </c>
      <c r="Q233" s="150">
        <v>2.0809999999999999E-2</v>
      </c>
      <c r="R233" s="150">
        <f t="shared" si="42"/>
        <v>0.20539469999999996</v>
      </c>
      <c r="S233" s="150">
        <v>0</v>
      </c>
      <c r="T233" s="151">
        <f t="shared" si="43"/>
        <v>0</v>
      </c>
      <c r="AR233" s="152" t="s">
        <v>259</v>
      </c>
      <c r="AT233" s="152" t="s">
        <v>319</v>
      </c>
      <c r="AU233" s="152" t="s">
        <v>87</v>
      </c>
      <c r="AY233" s="13" t="s">
        <v>317</v>
      </c>
      <c r="BE233" s="153">
        <f t="shared" si="44"/>
        <v>0</v>
      </c>
      <c r="BF233" s="153">
        <f t="shared" si="45"/>
        <v>0</v>
      </c>
      <c r="BG233" s="153">
        <f t="shared" si="46"/>
        <v>0</v>
      </c>
      <c r="BH233" s="153">
        <f t="shared" si="47"/>
        <v>0</v>
      </c>
      <c r="BI233" s="153">
        <f t="shared" si="48"/>
        <v>0</v>
      </c>
      <c r="BJ233" s="13" t="s">
        <v>87</v>
      </c>
      <c r="BK233" s="153">
        <f t="shared" si="49"/>
        <v>0</v>
      </c>
      <c r="BL233" s="13" t="s">
        <v>259</v>
      </c>
      <c r="BM233" s="152" t="s">
        <v>6023</v>
      </c>
    </row>
    <row r="234" spans="2:65" s="1" customFormat="1" ht="24.15" customHeight="1">
      <c r="B234" s="139"/>
      <c r="C234" s="140" t="s">
        <v>1303</v>
      </c>
      <c r="D234" s="140" t="s">
        <v>319</v>
      </c>
      <c r="E234" s="141" t="s">
        <v>4361</v>
      </c>
      <c r="F234" s="142" t="s">
        <v>4362</v>
      </c>
      <c r="G234" s="143" t="s">
        <v>375</v>
      </c>
      <c r="H234" s="144">
        <v>25.2</v>
      </c>
      <c r="I234" s="145"/>
      <c r="J234" s="146">
        <f t="shared" si="40"/>
        <v>0</v>
      </c>
      <c r="K234" s="147"/>
      <c r="L234" s="28"/>
      <c r="M234" s="148" t="s">
        <v>1</v>
      </c>
      <c r="N234" s="149" t="s">
        <v>41</v>
      </c>
      <c r="P234" s="150">
        <f t="shared" si="41"/>
        <v>0</v>
      </c>
      <c r="Q234" s="150">
        <v>2.759E-2</v>
      </c>
      <c r="R234" s="150">
        <f t="shared" si="42"/>
        <v>0.695268</v>
      </c>
      <c r="S234" s="150">
        <v>0</v>
      </c>
      <c r="T234" s="151">
        <f t="shared" si="43"/>
        <v>0</v>
      </c>
      <c r="AR234" s="152" t="s">
        <v>259</v>
      </c>
      <c r="AT234" s="152" t="s">
        <v>319</v>
      </c>
      <c r="AU234" s="152" t="s">
        <v>87</v>
      </c>
      <c r="AY234" s="13" t="s">
        <v>317</v>
      </c>
      <c r="BE234" s="153">
        <f t="shared" si="44"/>
        <v>0</v>
      </c>
      <c r="BF234" s="153">
        <f t="shared" si="45"/>
        <v>0</v>
      </c>
      <c r="BG234" s="153">
        <f t="shared" si="46"/>
        <v>0</v>
      </c>
      <c r="BH234" s="153">
        <f t="shared" si="47"/>
        <v>0</v>
      </c>
      <c r="BI234" s="153">
        <f t="shared" si="48"/>
        <v>0</v>
      </c>
      <c r="BJ234" s="13" t="s">
        <v>87</v>
      </c>
      <c r="BK234" s="153">
        <f t="shared" si="49"/>
        <v>0</v>
      </c>
      <c r="BL234" s="13" t="s">
        <v>259</v>
      </c>
      <c r="BM234" s="152" t="s">
        <v>6024</v>
      </c>
    </row>
    <row r="235" spans="2:65" s="1" customFormat="1" ht="24.15" customHeight="1">
      <c r="B235" s="139"/>
      <c r="C235" s="140" t="s">
        <v>1307</v>
      </c>
      <c r="D235" s="140" t="s">
        <v>319</v>
      </c>
      <c r="E235" s="141" t="s">
        <v>4364</v>
      </c>
      <c r="F235" s="142" t="s">
        <v>4365</v>
      </c>
      <c r="G235" s="143" t="s">
        <v>375</v>
      </c>
      <c r="H235" s="144">
        <v>132.542</v>
      </c>
      <c r="I235" s="145"/>
      <c r="J235" s="146">
        <f t="shared" si="40"/>
        <v>0</v>
      </c>
      <c r="K235" s="147"/>
      <c r="L235" s="28"/>
      <c r="M235" s="148" t="s">
        <v>1</v>
      </c>
      <c r="N235" s="149" t="s">
        <v>41</v>
      </c>
      <c r="P235" s="150">
        <f t="shared" si="41"/>
        <v>0</v>
      </c>
      <c r="Q235" s="150">
        <v>3.3689999999999998E-2</v>
      </c>
      <c r="R235" s="150">
        <f t="shared" si="42"/>
        <v>4.4653399799999995</v>
      </c>
      <c r="S235" s="150">
        <v>0</v>
      </c>
      <c r="T235" s="151">
        <f t="shared" si="43"/>
        <v>0</v>
      </c>
      <c r="AR235" s="152" t="s">
        <v>259</v>
      </c>
      <c r="AT235" s="152" t="s">
        <v>319</v>
      </c>
      <c r="AU235" s="152" t="s">
        <v>87</v>
      </c>
      <c r="AY235" s="13" t="s">
        <v>317</v>
      </c>
      <c r="BE235" s="153">
        <f t="shared" si="44"/>
        <v>0</v>
      </c>
      <c r="BF235" s="153">
        <f t="shared" si="45"/>
        <v>0</v>
      </c>
      <c r="BG235" s="153">
        <f t="shared" si="46"/>
        <v>0</v>
      </c>
      <c r="BH235" s="153">
        <f t="shared" si="47"/>
        <v>0</v>
      </c>
      <c r="BI235" s="153">
        <f t="shared" si="48"/>
        <v>0</v>
      </c>
      <c r="BJ235" s="13" t="s">
        <v>87</v>
      </c>
      <c r="BK235" s="153">
        <f t="shared" si="49"/>
        <v>0</v>
      </c>
      <c r="BL235" s="13" t="s">
        <v>259</v>
      </c>
      <c r="BM235" s="152" t="s">
        <v>6025</v>
      </c>
    </row>
    <row r="236" spans="2:65" s="1" customFormat="1" ht="24.15" customHeight="1">
      <c r="B236" s="139"/>
      <c r="C236" s="140" t="s">
        <v>1312</v>
      </c>
      <c r="D236" s="140" t="s">
        <v>319</v>
      </c>
      <c r="E236" s="141" t="s">
        <v>4367</v>
      </c>
      <c r="F236" s="142" t="s">
        <v>4368</v>
      </c>
      <c r="G236" s="143" t="s">
        <v>375</v>
      </c>
      <c r="H236" s="144">
        <v>3.4649999999999999</v>
      </c>
      <c r="I236" s="145"/>
      <c r="J236" s="146">
        <f t="shared" si="40"/>
        <v>0</v>
      </c>
      <c r="K236" s="147"/>
      <c r="L236" s="28"/>
      <c r="M236" s="148" t="s">
        <v>1</v>
      </c>
      <c r="N236" s="149" t="s">
        <v>41</v>
      </c>
      <c r="P236" s="150">
        <f t="shared" si="41"/>
        <v>0</v>
      </c>
      <c r="Q236" s="150">
        <v>1.8689999999999998E-2</v>
      </c>
      <c r="R236" s="150">
        <f t="shared" si="42"/>
        <v>6.4760849999999995E-2</v>
      </c>
      <c r="S236" s="150">
        <v>0</v>
      </c>
      <c r="T236" s="151">
        <f t="shared" si="43"/>
        <v>0</v>
      </c>
      <c r="AR236" s="152" t="s">
        <v>259</v>
      </c>
      <c r="AT236" s="152" t="s">
        <v>319</v>
      </c>
      <c r="AU236" s="152" t="s">
        <v>87</v>
      </c>
      <c r="AY236" s="13" t="s">
        <v>317</v>
      </c>
      <c r="BE236" s="153">
        <f t="shared" si="44"/>
        <v>0</v>
      </c>
      <c r="BF236" s="153">
        <f t="shared" si="45"/>
        <v>0</v>
      </c>
      <c r="BG236" s="153">
        <f t="shared" si="46"/>
        <v>0</v>
      </c>
      <c r="BH236" s="153">
        <f t="shared" si="47"/>
        <v>0</v>
      </c>
      <c r="BI236" s="153">
        <f t="shared" si="48"/>
        <v>0</v>
      </c>
      <c r="BJ236" s="13" t="s">
        <v>87</v>
      </c>
      <c r="BK236" s="153">
        <f t="shared" si="49"/>
        <v>0</v>
      </c>
      <c r="BL236" s="13" t="s">
        <v>259</v>
      </c>
      <c r="BM236" s="152" t="s">
        <v>6026</v>
      </c>
    </row>
    <row r="237" spans="2:65" s="1" customFormat="1" ht="24.15" customHeight="1">
      <c r="B237" s="139"/>
      <c r="C237" s="140" t="s">
        <v>1316</v>
      </c>
      <c r="D237" s="140" t="s">
        <v>319</v>
      </c>
      <c r="E237" s="141" t="s">
        <v>4367</v>
      </c>
      <c r="F237" s="142" t="s">
        <v>4368</v>
      </c>
      <c r="G237" s="143" t="s">
        <v>375</v>
      </c>
      <c r="H237" s="144">
        <v>10.808</v>
      </c>
      <c r="I237" s="145"/>
      <c r="J237" s="146">
        <f t="shared" si="40"/>
        <v>0</v>
      </c>
      <c r="K237" s="147"/>
      <c r="L237" s="28"/>
      <c r="M237" s="148" t="s">
        <v>1</v>
      </c>
      <c r="N237" s="149" t="s">
        <v>41</v>
      </c>
      <c r="P237" s="150">
        <f t="shared" si="41"/>
        <v>0</v>
      </c>
      <c r="Q237" s="150">
        <v>1.8689999999999998E-2</v>
      </c>
      <c r="R237" s="150">
        <f t="shared" si="42"/>
        <v>0.20200151999999999</v>
      </c>
      <c r="S237" s="150">
        <v>0</v>
      </c>
      <c r="T237" s="151">
        <f t="shared" si="43"/>
        <v>0</v>
      </c>
      <c r="AR237" s="152" t="s">
        <v>259</v>
      </c>
      <c r="AT237" s="152" t="s">
        <v>319</v>
      </c>
      <c r="AU237" s="152" t="s">
        <v>87</v>
      </c>
      <c r="AY237" s="13" t="s">
        <v>317</v>
      </c>
      <c r="BE237" s="153">
        <f t="shared" si="44"/>
        <v>0</v>
      </c>
      <c r="BF237" s="153">
        <f t="shared" si="45"/>
        <v>0</v>
      </c>
      <c r="BG237" s="153">
        <f t="shared" si="46"/>
        <v>0</v>
      </c>
      <c r="BH237" s="153">
        <f t="shared" si="47"/>
        <v>0</v>
      </c>
      <c r="BI237" s="153">
        <f t="shared" si="48"/>
        <v>0</v>
      </c>
      <c r="BJ237" s="13" t="s">
        <v>87</v>
      </c>
      <c r="BK237" s="153">
        <f t="shared" si="49"/>
        <v>0</v>
      </c>
      <c r="BL237" s="13" t="s">
        <v>259</v>
      </c>
      <c r="BM237" s="152" t="s">
        <v>6027</v>
      </c>
    </row>
    <row r="238" spans="2:65" s="1" customFormat="1" ht="16.5" customHeight="1">
      <c r="B238" s="139"/>
      <c r="C238" s="140" t="s">
        <v>1320</v>
      </c>
      <c r="D238" s="140" t="s">
        <v>319</v>
      </c>
      <c r="E238" s="141" t="s">
        <v>4370</v>
      </c>
      <c r="F238" s="142" t="s">
        <v>4371</v>
      </c>
      <c r="G238" s="143" t="s">
        <v>4252</v>
      </c>
      <c r="H238" s="144">
        <v>1</v>
      </c>
      <c r="I238" s="145"/>
      <c r="J238" s="146">
        <f t="shared" si="40"/>
        <v>0</v>
      </c>
      <c r="K238" s="147"/>
      <c r="L238" s="28"/>
      <c r="M238" s="148" t="s">
        <v>1</v>
      </c>
      <c r="N238" s="149" t="s">
        <v>41</v>
      </c>
      <c r="P238" s="150">
        <f t="shared" si="41"/>
        <v>0</v>
      </c>
      <c r="Q238" s="150">
        <v>0</v>
      </c>
      <c r="R238" s="150">
        <f t="shared" si="42"/>
        <v>0</v>
      </c>
      <c r="S238" s="150">
        <v>0</v>
      </c>
      <c r="T238" s="151">
        <f t="shared" si="43"/>
        <v>0</v>
      </c>
      <c r="AR238" s="152" t="s">
        <v>259</v>
      </c>
      <c r="AT238" s="152" t="s">
        <v>319</v>
      </c>
      <c r="AU238" s="152" t="s">
        <v>87</v>
      </c>
      <c r="AY238" s="13" t="s">
        <v>317</v>
      </c>
      <c r="BE238" s="153">
        <f t="shared" si="44"/>
        <v>0</v>
      </c>
      <c r="BF238" s="153">
        <f t="shared" si="45"/>
        <v>0</v>
      </c>
      <c r="BG238" s="153">
        <f t="shared" si="46"/>
        <v>0</v>
      </c>
      <c r="BH238" s="153">
        <f t="shared" si="47"/>
        <v>0</v>
      </c>
      <c r="BI238" s="153">
        <f t="shared" si="48"/>
        <v>0</v>
      </c>
      <c r="BJ238" s="13" t="s">
        <v>87</v>
      </c>
      <c r="BK238" s="153">
        <f t="shared" si="49"/>
        <v>0</v>
      </c>
      <c r="BL238" s="13" t="s">
        <v>259</v>
      </c>
      <c r="BM238" s="152" t="s">
        <v>6028</v>
      </c>
    </row>
    <row r="239" spans="2:65" s="1" customFormat="1" ht="16.5" customHeight="1">
      <c r="B239" s="139"/>
      <c r="C239" s="140" t="s">
        <v>1324</v>
      </c>
      <c r="D239" s="140" t="s">
        <v>319</v>
      </c>
      <c r="E239" s="141" t="s">
        <v>4373</v>
      </c>
      <c r="F239" s="142" t="s">
        <v>4374</v>
      </c>
      <c r="G239" s="143" t="s">
        <v>1</v>
      </c>
      <c r="H239" s="144">
        <v>867.6</v>
      </c>
      <c r="I239" s="145"/>
      <c r="J239" s="146">
        <f t="shared" si="40"/>
        <v>0</v>
      </c>
      <c r="K239" s="147"/>
      <c r="L239" s="28"/>
      <c r="M239" s="148" t="s">
        <v>1</v>
      </c>
      <c r="N239" s="149" t="s">
        <v>41</v>
      </c>
      <c r="P239" s="150">
        <f t="shared" si="41"/>
        <v>0</v>
      </c>
      <c r="Q239" s="150">
        <v>0</v>
      </c>
      <c r="R239" s="150">
        <f t="shared" si="42"/>
        <v>0</v>
      </c>
      <c r="S239" s="150">
        <v>0</v>
      </c>
      <c r="T239" s="151">
        <f t="shared" si="43"/>
        <v>0</v>
      </c>
      <c r="AR239" s="152" t="s">
        <v>259</v>
      </c>
      <c r="AT239" s="152" t="s">
        <v>319</v>
      </c>
      <c r="AU239" s="152" t="s">
        <v>87</v>
      </c>
      <c r="AY239" s="13" t="s">
        <v>317</v>
      </c>
      <c r="BE239" s="153">
        <f t="shared" si="44"/>
        <v>0</v>
      </c>
      <c r="BF239" s="153">
        <f t="shared" si="45"/>
        <v>0</v>
      </c>
      <c r="BG239" s="153">
        <f t="shared" si="46"/>
        <v>0</v>
      </c>
      <c r="BH239" s="153">
        <f t="shared" si="47"/>
        <v>0</v>
      </c>
      <c r="BI239" s="153">
        <f t="shared" si="48"/>
        <v>0</v>
      </c>
      <c r="BJ239" s="13" t="s">
        <v>87</v>
      </c>
      <c r="BK239" s="153">
        <f t="shared" si="49"/>
        <v>0</v>
      </c>
      <c r="BL239" s="13" t="s">
        <v>259</v>
      </c>
      <c r="BM239" s="152" t="s">
        <v>6029</v>
      </c>
    </row>
    <row r="240" spans="2:65" s="1" customFormat="1" ht="24.15" customHeight="1">
      <c r="B240" s="139"/>
      <c r="C240" s="140" t="s">
        <v>1328</v>
      </c>
      <c r="D240" s="140" t="s">
        <v>319</v>
      </c>
      <c r="E240" s="141" t="s">
        <v>4376</v>
      </c>
      <c r="F240" s="142" t="s">
        <v>4377</v>
      </c>
      <c r="G240" s="143" t="s">
        <v>322</v>
      </c>
      <c r="H240" s="144">
        <v>21.475999999999999</v>
      </c>
      <c r="I240" s="145"/>
      <c r="J240" s="146">
        <f t="shared" si="40"/>
        <v>0</v>
      </c>
      <c r="K240" s="147"/>
      <c r="L240" s="28"/>
      <c r="M240" s="148" t="s">
        <v>1</v>
      </c>
      <c r="N240" s="149" t="s">
        <v>41</v>
      </c>
      <c r="P240" s="150">
        <f t="shared" si="41"/>
        <v>0</v>
      </c>
      <c r="Q240" s="150">
        <v>2.2654899999999998</v>
      </c>
      <c r="R240" s="150">
        <f t="shared" si="42"/>
        <v>48.653663239999993</v>
      </c>
      <c r="S240" s="150">
        <v>0</v>
      </c>
      <c r="T240" s="151">
        <f t="shared" si="43"/>
        <v>0</v>
      </c>
      <c r="AR240" s="152" t="s">
        <v>259</v>
      </c>
      <c r="AT240" s="152" t="s">
        <v>319</v>
      </c>
      <c r="AU240" s="152" t="s">
        <v>87</v>
      </c>
      <c r="AY240" s="13" t="s">
        <v>317</v>
      </c>
      <c r="BE240" s="153">
        <f t="shared" si="44"/>
        <v>0</v>
      </c>
      <c r="BF240" s="153">
        <f t="shared" si="45"/>
        <v>0</v>
      </c>
      <c r="BG240" s="153">
        <f t="shared" si="46"/>
        <v>0</v>
      </c>
      <c r="BH240" s="153">
        <f t="shared" si="47"/>
        <v>0</v>
      </c>
      <c r="BI240" s="153">
        <f t="shared" si="48"/>
        <v>0</v>
      </c>
      <c r="BJ240" s="13" t="s">
        <v>87</v>
      </c>
      <c r="BK240" s="153">
        <f t="shared" si="49"/>
        <v>0</v>
      </c>
      <c r="BL240" s="13" t="s">
        <v>259</v>
      </c>
      <c r="BM240" s="152" t="s">
        <v>6030</v>
      </c>
    </row>
    <row r="241" spans="2:65" s="1" customFormat="1" ht="37.799999999999997" customHeight="1">
      <c r="B241" s="139"/>
      <c r="C241" s="140" t="s">
        <v>1330</v>
      </c>
      <c r="D241" s="140" t="s">
        <v>319</v>
      </c>
      <c r="E241" s="141" t="s">
        <v>4379</v>
      </c>
      <c r="F241" s="142" t="s">
        <v>4380</v>
      </c>
      <c r="G241" s="143" t="s">
        <v>322</v>
      </c>
      <c r="H241" s="144">
        <v>0.69799999999999995</v>
      </c>
      <c r="I241" s="145"/>
      <c r="J241" s="146">
        <f t="shared" si="40"/>
        <v>0</v>
      </c>
      <c r="K241" s="147"/>
      <c r="L241" s="28"/>
      <c r="M241" s="148" t="s">
        <v>1</v>
      </c>
      <c r="N241" s="149" t="s">
        <v>41</v>
      </c>
      <c r="P241" s="150">
        <f t="shared" si="41"/>
        <v>0</v>
      </c>
      <c r="Q241" s="150">
        <v>1.837</v>
      </c>
      <c r="R241" s="150">
        <f t="shared" si="42"/>
        <v>1.2822259999999999</v>
      </c>
      <c r="S241" s="150">
        <v>0</v>
      </c>
      <c r="T241" s="151">
        <f t="shared" si="43"/>
        <v>0</v>
      </c>
      <c r="AR241" s="152" t="s">
        <v>259</v>
      </c>
      <c r="AT241" s="152" t="s">
        <v>319</v>
      </c>
      <c r="AU241" s="152" t="s">
        <v>87</v>
      </c>
      <c r="AY241" s="13" t="s">
        <v>317</v>
      </c>
      <c r="BE241" s="153">
        <f t="shared" si="44"/>
        <v>0</v>
      </c>
      <c r="BF241" s="153">
        <f t="shared" si="45"/>
        <v>0</v>
      </c>
      <c r="BG241" s="153">
        <f t="shared" si="46"/>
        <v>0</v>
      </c>
      <c r="BH241" s="153">
        <f t="shared" si="47"/>
        <v>0</v>
      </c>
      <c r="BI241" s="153">
        <f t="shared" si="48"/>
        <v>0</v>
      </c>
      <c r="BJ241" s="13" t="s">
        <v>87</v>
      </c>
      <c r="BK241" s="153">
        <f t="shared" si="49"/>
        <v>0</v>
      </c>
      <c r="BL241" s="13" t="s">
        <v>259</v>
      </c>
      <c r="BM241" s="152" t="s">
        <v>6031</v>
      </c>
    </row>
    <row r="242" spans="2:65" s="1" customFormat="1" ht="16.5" customHeight="1">
      <c r="B242" s="139"/>
      <c r="C242" s="140" t="s">
        <v>1334</v>
      </c>
      <c r="D242" s="140" t="s">
        <v>319</v>
      </c>
      <c r="E242" s="141" t="s">
        <v>3027</v>
      </c>
      <c r="F242" s="142" t="s">
        <v>3028</v>
      </c>
      <c r="G242" s="143" t="s">
        <v>452</v>
      </c>
      <c r="H242" s="144">
        <v>228.75</v>
      </c>
      <c r="I242" s="145"/>
      <c r="J242" s="146">
        <f t="shared" si="40"/>
        <v>0</v>
      </c>
      <c r="K242" s="147"/>
      <c r="L242" s="28"/>
      <c r="M242" s="148" t="s">
        <v>1</v>
      </c>
      <c r="N242" s="149" t="s">
        <v>41</v>
      </c>
      <c r="P242" s="150">
        <f t="shared" si="41"/>
        <v>0</v>
      </c>
      <c r="Q242" s="150">
        <v>0</v>
      </c>
      <c r="R242" s="150">
        <f t="shared" si="42"/>
        <v>0</v>
      </c>
      <c r="S242" s="150">
        <v>0</v>
      </c>
      <c r="T242" s="151">
        <f t="shared" si="43"/>
        <v>0</v>
      </c>
      <c r="AR242" s="152" t="s">
        <v>259</v>
      </c>
      <c r="AT242" s="152" t="s">
        <v>319</v>
      </c>
      <c r="AU242" s="152" t="s">
        <v>87</v>
      </c>
      <c r="AY242" s="13" t="s">
        <v>317</v>
      </c>
      <c r="BE242" s="153">
        <f t="shared" si="44"/>
        <v>0</v>
      </c>
      <c r="BF242" s="153">
        <f t="shared" si="45"/>
        <v>0</v>
      </c>
      <c r="BG242" s="153">
        <f t="shared" si="46"/>
        <v>0</v>
      </c>
      <c r="BH242" s="153">
        <f t="shared" si="47"/>
        <v>0</v>
      </c>
      <c r="BI242" s="153">
        <f t="shared" si="48"/>
        <v>0</v>
      </c>
      <c r="BJ242" s="13" t="s">
        <v>87</v>
      </c>
      <c r="BK242" s="153">
        <f t="shared" si="49"/>
        <v>0</v>
      </c>
      <c r="BL242" s="13" t="s">
        <v>259</v>
      </c>
      <c r="BM242" s="152" t="s">
        <v>6032</v>
      </c>
    </row>
    <row r="243" spans="2:65" s="1" customFormat="1" ht="24.15" customHeight="1">
      <c r="B243" s="139"/>
      <c r="C243" s="154" t="s">
        <v>1336</v>
      </c>
      <c r="D243" s="154" t="s">
        <v>353</v>
      </c>
      <c r="E243" s="155" t="s">
        <v>4383</v>
      </c>
      <c r="F243" s="156" t="s">
        <v>4384</v>
      </c>
      <c r="G243" s="157" t="s">
        <v>4385</v>
      </c>
      <c r="H243" s="158">
        <v>4.5750000000000002</v>
      </c>
      <c r="I243" s="159"/>
      <c r="J243" s="160">
        <f t="shared" si="40"/>
        <v>0</v>
      </c>
      <c r="K243" s="161"/>
      <c r="L243" s="162"/>
      <c r="M243" s="163" t="s">
        <v>1</v>
      </c>
      <c r="N243" s="164" t="s">
        <v>41</v>
      </c>
      <c r="P243" s="150">
        <f t="shared" si="41"/>
        <v>0</v>
      </c>
      <c r="Q243" s="150">
        <v>0</v>
      </c>
      <c r="R243" s="150">
        <f t="shared" si="42"/>
        <v>0</v>
      </c>
      <c r="S243" s="150">
        <v>0</v>
      </c>
      <c r="T243" s="151">
        <f t="shared" si="43"/>
        <v>0</v>
      </c>
      <c r="AR243" s="152" t="s">
        <v>271</v>
      </c>
      <c r="AT243" s="152" t="s">
        <v>353</v>
      </c>
      <c r="AU243" s="152" t="s">
        <v>87</v>
      </c>
      <c r="AY243" s="13" t="s">
        <v>317</v>
      </c>
      <c r="BE243" s="153">
        <f t="shared" si="44"/>
        <v>0</v>
      </c>
      <c r="BF243" s="153">
        <f t="shared" si="45"/>
        <v>0</v>
      </c>
      <c r="BG243" s="153">
        <f t="shared" si="46"/>
        <v>0</v>
      </c>
      <c r="BH243" s="153">
        <f t="shared" si="47"/>
        <v>0</v>
      </c>
      <c r="BI243" s="153">
        <f t="shared" si="48"/>
        <v>0</v>
      </c>
      <c r="BJ243" s="13" t="s">
        <v>87</v>
      </c>
      <c r="BK243" s="153">
        <f t="shared" si="49"/>
        <v>0</v>
      </c>
      <c r="BL243" s="13" t="s">
        <v>259</v>
      </c>
      <c r="BM243" s="152" t="s">
        <v>6033</v>
      </c>
    </row>
    <row r="244" spans="2:65" s="1" customFormat="1" ht="76.8">
      <c r="B244" s="28"/>
      <c r="D244" s="170" t="s">
        <v>484</v>
      </c>
      <c r="F244" s="171" t="s">
        <v>4387</v>
      </c>
      <c r="I244" s="172"/>
      <c r="L244" s="28"/>
      <c r="M244" s="173"/>
      <c r="T244" s="55"/>
      <c r="AT244" s="13" t="s">
        <v>484</v>
      </c>
      <c r="AU244" s="13" t="s">
        <v>87</v>
      </c>
    </row>
    <row r="245" spans="2:65" s="1" customFormat="1" ht="24.15" customHeight="1">
      <c r="B245" s="139"/>
      <c r="C245" s="140" t="s">
        <v>1340</v>
      </c>
      <c r="D245" s="140" t="s">
        <v>319</v>
      </c>
      <c r="E245" s="141" t="s">
        <v>3033</v>
      </c>
      <c r="F245" s="142" t="s">
        <v>1726</v>
      </c>
      <c r="G245" s="143" t="s">
        <v>375</v>
      </c>
      <c r="H245" s="144">
        <v>286.33499999999998</v>
      </c>
      <c r="I245" s="145"/>
      <c r="J245" s="146">
        <f t="shared" ref="J245:J251" si="50">ROUND(I245*H245,2)</f>
        <v>0</v>
      </c>
      <c r="K245" s="147"/>
      <c r="L245" s="28"/>
      <c r="M245" s="148" t="s">
        <v>1</v>
      </c>
      <c r="N245" s="149" t="s">
        <v>41</v>
      </c>
      <c r="P245" s="150">
        <f t="shared" ref="P245:P251" si="51">O245*H245</f>
        <v>0</v>
      </c>
      <c r="Q245" s="150">
        <v>0</v>
      </c>
      <c r="R245" s="150">
        <f t="shared" ref="R245:R251" si="52">Q245*H245</f>
        <v>0</v>
      </c>
      <c r="S245" s="150">
        <v>0</v>
      </c>
      <c r="T245" s="151">
        <f t="shared" ref="T245:T251" si="53">S245*H245</f>
        <v>0</v>
      </c>
      <c r="AR245" s="152" t="s">
        <v>259</v>
      </c>
      <c r="AT245" s="152" t="s">
        <v>319</v>
      </c>
      <c r="AU245" s="152" t="s">
        <v>87</v>
      </c>
      <c r="AY245" s="13" t="s">
        <v>317</v>
      </c>
      <c r="BE245" s="153">
        <f t="shared" ref="BE245:BE251" si="54">IF(N245="základná",J245,0)</f>
        <v>0</v>
      </c>
      <c r="BF245" s="153">
        <f t="shared" ref="BF245:BF251" si="55">IF(N245="znížená",J245,0)</f>
        <v>0</v>
      </c>
      <c r="BG245" s="153">
        <f t="shared" ref="BG245:BG251" si="56">IF(N245="zákl. prenesená",J245,0)</f>
        <v>0</v>
      </c>
      <c r="BH245" s="153">
        <f t="shared" ref="BH245:BH251" si="57">IF(N245="zníž. prenesená",J245,0)</f>
        <v>0</v>
      </c>
      <c r="BI245" s="153">
        <f t="shared" ref="BI245:BI251" si="58">IF(N245="nulová",J245,0)</f>
        <v>0</v>
      </c>
      <c r="BJ245" s="13" t="s">
        <v>87</v>
      </c>
      <c r="BK245" s="153">
        <f t="shared" ref="BK245:BK251" si="59">ROUND(I245*H245,2)</f>
        <v>0</v>
      </c>
      <c r="BL245" s="13" t="s">
        <v>259</v>
      </c>
      <c r="BM245" s="152" t="s">
        <v>6034</v>
      </c>
    </row>
    <row r="246" spans="2:65" s="1" customFormat="1" ht="24.15" customHeight="1">
      <c r="B246" s="139"/>
      <c r="C246" s="154" t="s">
        <v>1344</v>
      </c>
      <c r="D246" s="154" t="s">
        <v>353</v>
      </c>
      <c r="E246" s="155" t="s">
        <v>1709</v>
      </c>
      <c r="F246" s="156" t="s">
        <v>1710</v>
      </c>
      <c r="G246" s="157" t="s">
        <v>1711</v>
      </c>
      <c r="H246" s="158">
        <v>58.984999999999999</v>
      </c>
      <c r="I246" s="159"/>
      <c r="J246" s="160">
        <f t="shared" si="50"/>
        <v>0</v>
      </c>
      <c r="K246" s="161"/>
      <c r="L246" s="162"/>
      <c r="M246" s="163" t="s">
        <v>1</v>
      </c>
      <c r="N246" s="164" t="s">
        <v>41</v>
      </c>
      <c r="P246" s="150">
        <f t="shared" si="51"/>
        <v>0</v>
      </c>
      <c r="Q246" s="150">
        <v>1E-3</v>
      </c>
      <c r="R246" s="150">
        <f t="shared" si="52"/>
        <v>5.8985000000000003E-2</v>
      </c>
      <c r="S246" s="150">
        <v>0</v>
      </c>
      <c r="T246" s="151">
        <f t="shared" si="53"/>
        <v>0</v>
      </c>
      <c r="AR246" s="152" t="s">
        <v>271</v>
      </c>
      <c r="AT246" s="152" t="s">
        <v>353</v>
      </c>
      <c r="AU246" s="152" t="s">
        <v>87</v>
      </c>
      <c r="AY246" s="13" t="s">
        <v>317</v>
      </c>
      <c r="BE246" s="153">
        <f t="shared" si="54"/>
        <v>0</v>
      </c>
      <c r="BF246" s="153">
        <f t="shared" si="55"/>
        <v>0</v>
      </c>
      <c r="BG246" s="153">
        <f t="shared" si="56"/>
        <v>0</v>
      </c>
      <c r="BH246" s="153">
        <f t="shared" si="57"/>
        <v>0</v>
      </c>
      <c r="BI246" s="153">
        <f t="shared" si="58"/>
        <v>0</v>
      </c>
      <c r="BJ246" s="13" t="s">
        <v>87</v>
      </c>
      <c r="BK246" s="153">
        <f t="shared" si="59"/>
        <v>0</v>
      </c>
      <c r="BL246" s="13" t="s">
        <v>259</v>
      </c>
      <c r="BM246" s="152" t="s">
        <v>6035</v>
      </c>
    </row>
    <row r="247" spans="2:65" s="1" customFormat="1" ht="24.15" customHeight="1">
      <c r="B247" s="139"/>
      <c r="C247" s="140" t="s">
        <v>1347</v>
      </c>
      <c r="D247" s="140" t="s">
        <v>319</v>
      </c>
      <c r="E247" s="141" t="s">
        <v>4390</v>
      </c>
      <c r="F247" s="142" t="s">
        <v>4391</v>
      </c>
      <c r="G247" s="143" t="s">
        <v>375</v>
      </c>
      <c r="H247" s="144">
        <v>286.33499999999998</v>
      </c>
      <c r="I247" s="145"/>
      <c r="J247" s="146">
        <f t="shared" si="50"/>
        <v>0</v>
      </c>
      <c r="K247" s="147"/>
      <c r="L247" s="28"/>
      <c r="M247" s="148" t="s">
        <v>1</v>
      </c>
      <c r="N247" s="149" t="s">
        <v>41</v>
      </c>
      <c r="P247" s="150">
        <f t="shared" si="51"/>
        <v>0</v>
      </c>
      <c r="Q247" s="150">
        <v>4.8999999999999998E-3</v>
      </c>
      <c r="R247" s="150">
        <f t="shared" si="52"/>
        <v>1.4030414999999998</v>
      </c>
      <c r="S247" s="150">
        <v>0</v>
      </c>
      <c r="T247" s="151">
        <f t="shared" si="53"/>
        <v>0</v>
      </c>
      <c r="AR247" s="152" t="s">
        <v>259</v>
      </c>
      <c r="AT247" s="152" t="s">
        <v>319</v>
      </c>
      <c r="AU247" s="152" t="s">
        <v>87</v>
      </c>
      <c r="AY247" s="13" t="s">
        <v>317</v>
      </c>
      <c r="BE247" s="153">
        <f t="shared" si="54"/>
        <v>0</v>
      </c>
      <c r="BF247" s="153">
        <f t="shared" si="55"/>
        <v>0</v>
      </c>
      <c r="BG247" s="153">
        <f t="shared" si="56"/>
        <v>0</v>
      </c>
      <c r="BH247" s="153">
        <f t="shared" si="57"/>
        <v>0</v>
      </c>
      <c r="BI247" s="153">
        <f t="shared" si="58"/>
        <v>0</v>
      </c>
      <c r="BJ247" s="13" t="s">
        <v>87</v>
      </c>
      <c r="BK247" s="153">
        <f t="shared" si="59"/>
        <v>0</v>
      </c>
      <c r="BL247" s="13" t="s">
        <v>259</v>
      </c>
      <c r="BM247" s="152" t="s">
        <v>6036</v>
      </c>
    </row>
    <row r="248" spans="2:65" s="1" customFormat="1" ht="24.15" customHeight="1">
      <c r="B248" s="139"/>
      <c r="C248" s="140" t="s">
        <v>1349</v>
      </c>
      <c r="D248" s="140" t="s">
        <v>319</v>
      </c>
      <c r="E248" s="141" t="s">
        <v>5376</v>
      </c>
      <c r="F248" s="142" t="s">
        <v>5377</v>
      </c>
      <c r="G248" s="143" t="s">
        <v>433</v>
      </c>
      <c r="H248" s="144">
        <v>13</v>
      </c>
      <c r="I248" s="145"/>
      <c r="J248" s="146">
        <f t="shared" si="50"/>
        <v>0</v>
      </c>
      <c r="K248" s="147"/>
      <c r="L248" s="28"/>
      <c r="M248" s="148" t="s">
        <v>1</v>
      </c>
      <c r="N248" s="149" t="s">
        <v>41</v>
      </c>
      <c r="P248" s="150">
        <f t="shared" si="51"/>
        <v>0</v>
      </c>
      <c r="Q248" s="150">
        <v>3.9640000000000002E-2</v>
      </c>
      <c r="R248" s="150">
        <f t="shared" si="52"/>
        <v>0.51532</v>
      </c>
      <c r="S248" s="150">
        <v>0</v>
      </c>
      <c r="T248" s="151">
        <f t="shared" si="53"/>
        <v>0</v>
      </c>
      <c r="AR248" s="152" t="s">
        <v>372</v>
      </c>
      <c r="AT248" s="152" t="s">
        <v>319</v>
      </c>
      <c r="AU248" s="152" t="s">
        <v>87</v>
      </c>
      <c r="AY248" s="13" t="s">
        <v>317</v>
      </c>
      <c r="BE248" s="153">
        <f t="shared" si="54"/>
        <v>0</v>
      </c>
      <c r="BF248" s="153">
        <f t="shared" si="55"/>
        <v>0</v>
      </c>
      <c r="BG248" s="153">
        <f t="shared" si="56"/>
        <v>0</v>
      </c>
      <c r="BH248" s="153">
        <f t="shared" si="57"/>
        <v>0</v>
      </c>
      <c r="BI248" s="153">
        <f t="shared" si="58"/>
        <v>0</v>
      </c>
      <c r="BJ248" s="13" t="s">
        <v>87</v>
      </c>
      <c r="BK248" s="153">
        <f t="shared" si="59"/>
        <v>0</v>
      </c>
      <c r="BL248" s="13" t="s">
        <v>372</v>
      </c>
      <c r="BM248" s="152" t="s">
        <v>6037</v>
      </c>
    </row>
    <row r="249" spans="2:65" s="1" customFormat="1" ht="21.75" customHeight="1">
      <c r="B249" s="139"/>
      <c r="C249" s="154" t="s">
        <v>1353</v>
      </c>
      <c r="D249" s="154" t="s">
        <v>353</v>
      </c>
      <c r="E249" s="155" t="s">
        <v>5379</v>
      </c>
      <c r="F249" s="156" t="s">
        <v>5380</v>
      </c>
      <c r="G249" s="157" t="s">
        <v>433</v>
      </c>
      <c r="H249" s="158">
        <v>2</v>
      </c>
      <c r="I249" s="159"/>
      <c r="J249" s="160">
        <f t="shared" si="50"/>
        <v>0</v>
      </c>
      <c r="K249" s="161"/>
      <c r="L249" s="162"/>
      <c r="M249" s="163" t="s">
        <v>1</v>
      </c>
      <c r="N249" s="164" t="s">
        <v>41</v>
      </c>
      <c r="P249" s="150">
        <f t="shared" si="51"/>
        <v>0</v>
      </c>
      <c r="Q249" s="150">
        <v>1.0500000000000001E-2</v>
      </c>
      <c r="R249" s="150">
        <f t="shared" si="52"/>
        <v>2.1000000000000001E-2</v>
      </c>
      <c r="S249" s="150">
        <v>0</v>
      </c>
      <c r="T249" s="151">
        <f t="shared" si="53"/>
        <v>0</v>
      </c>
      <c r="AR249" s="152" t="s">
        <v>529</v>
      </c>
      <c r="AT249" s="152" t="s">
        <v>353</v>
      </c>
      <c r="AU249" s="152" t="s">
        <v>87</v>
      </c>
      <c r="AY249" s="13" t="s">
        <v>317</v>
      </c>
      <c r="BE249" s="153">
        <f t="shared" si="54"/>
        <v>0</v>
      </c>
      <c r="BF249" s="153">
        <f t="shared" si="55"/>
        <v>0</v>
      </c>
      <c r="BG249" s="153">
        <f t="shared" si="56"/>
        <v>0</v>
      </c>
      <c r="BH249" s="153">
        <f t="shared" si="57"/>
        <v>0</v>
      </c>
      <c r="BI249" s="153">
        <f t="shared" si="58"/>
        <v>0</v>
      </c>
      <c r="BJ249" s="13" t="s">
        <v>87</v>
      </c>
      <c r="BK249" s="153">
        <f t="shared" si="59"/>
        <v>0</v>
      </c>
      <c r="BL249" s="13" t="s">
        <v>372</v>
      </c>
      <c r="BM249" s="152" t="s">
        <v>6038</v>
      </c>
    </row>
    <row r="250" spans="2:65" s="1" customFormat="1" ht="21.75" customHeight="1">
      <c r="B250" s="139"/>
      <c r="C250" s="154" t="s">
        <v>1357</v>
      </c>
      <c r="D250" s="154" t="s">
        <v>353</v>
      </c>
      <c r="E250" s="155" t="s">
        <v>3054</v>
      </c>
      <c r="F250" s="156" t="s">
        <v>5382</v>
      </c>
      <c r="G250" s="157" t="s">
        <v>433</v>
      </c>
      <c r="H250" s="158">
        <v>5</v>
      </c>
      <c r="I250" s="159"/>
      <c r="J250" s="160">
        <f t="shared" si="50"/>
        <v>0</v>
      </c>
      <c r="K250" s="161"/>
      <c r="L250" s="162"/>
      <c r="M250" s="163" t="s">
        <v>1</v>
      </c>
      <c r="N250" s="164" t="s">
        <v>41</v>
      </c>
      <c r="P250" s="150">
        <f t="shared" si="51"/>
        <v>0</v>
      </c>
      <c r="Q250" s="150">
        <v>1.0800000000000001E-2</v>
      </c>
      <c r="R250" s="150">
        <f t="shared" si="52"/>
        <v>5.4000000000000006E-2</v>
      </c>
      <c r="S250" s="150">
        <v>0</v>
      </c>
      <c r="T250" s="151">
        <f t="shared" si="53"/>
        <v>0</v>
      </c>
      <c r="AR250" s="152" t="s">
        <v>529</v>
      </c>
      <c r="AT250" s="152" t="s">
        <v>353</v>
      </c>
      <c r="AU250" s="152" t="s">
        <v>87</v>
      </c>
      <c r="AY250" s="13" t="s">
        <v>317</v>
      </c>
      <c r="BE250" s="153">
        <f t="shared" si="54"/>
        <v>0</v>
      </c>
      <c r="BF250" s="153">
        <f t="shared" si="55"/>
        <v>0</v>
      </c>
      <c r="BG250" s="153">
        <f t="shared" si="56"/>
        <v>0</v>
      </c>
      <c r="BH250" s="153">
        <f t="shared" si="57"/>
        <v>0</v>
      </c>
      <c r="BI250" s="153">
        <f t="shared" si="58"/>
        <v>0</v>
      </c>
      <c r="BJ250" s="13" t="s">
        <v>87</v>
      </c>
      <c r="BK250" s="153">
        <f t="shared" si="59"/>
        <v>0</v>
      </c>
      <c r="BL250" s="13" t="s">
        <v>372</v>
      </c>
      <c r="BM250" s="152" t="s">
        <v>6039</v>
      </c>
    </row>
    <row r="251" spans="2:65" s="1" customFormat="1" ht="21.75" customHeight="1">
      <c r="B251" s="139"/>
      <c r="C251" s="154" t="s">
        <v>1361</v>
      </c>
      <c r="D251" s="154" t="s">
        <v>353</v>
      </c>
      <c r="E251" s="155" t="s">
        <v>6040</v>
      </c>
      <c r="F251" s="156" t="s">
        <v>6041</v>
      </c>
      <c r="G251" s="157" t="s">
        <v>433</v>
      </c>
      <c r="H251" s="158">
        <v>6</v>
      </c>
      <c r="I251" s="159"/>
      <c r="J251" s="160">
        <f t="shared" si="50"/>
        <v>0</v>
      </c>
      <c r="K251" s="161"/>
      <c r="L251" s="162"/>
      <c r="M251" s="163" t="s">
        <v>1</v>
      </c>
      <c r="N251" s="164" t="s">
        <v>41</v>
      </c>
      <c r="P251" s="150">
        <f t="shared" si="51"/>
        <v>0</v>
      </c>
      <c r="Q251" s="150">
        <v>1.0999999999999999E-2</v>
      </c>
      <c r="R251" s="150">
        <f t="shared" si="52"/>
        <v>6.6000000000000003E-2</v>
      </c>
      <c r="S251" s="150">
        <v>0</v>
      </c>
      <c r="T251" s="151">
        <f t="shared" si="53"/>
        <v>0</v>
      </c>
      <c r="AR251" s="152" t="s">
        <v>529</v>
      </c>
      <c r="AT251" s="152" t="s">
        <v>353</v>
      </c>
      <c r="AU251" s="152" t="s">
        <v>87</v>
      </c>
      <c r="AY251" s="13" t="s">
        <v>317</v>
      </c>
      <c r="BE251" s="153">
        <f t="shared" si="54"/>
        <v>0</v>
      </c>
      <c r="BF251" s="153">
        <f t="shared" si="55"/>
        <v>0</v>
      </c>
      <c r="BG251" s="153">
        <f t="shared" si="56"/>
        <v>0</v>
      </c>
      <c r="BH251" s="153">
        <f t="shared" si="57"/>
        <v>0</v>
      </c>
      <c r="BI251" s="153">
        <f t="shared" si="58"/>
        <v>0</v>
      </c>
      <c r="BJ251" s="13" t="s">
        <v>87</v>
      </c>
      <c r="BK251" s="153">
        <f t="shared" si="59"/>
        <v>0</v>
      </c>
      <c r="BL251" s="13" t="s">
        <v>372</v>
      </c>
      <c r="BM251" s="152" t="s">
        <v>6042</v>
      </c>
    </row>
    <row r="252" spans="2:65" s="11" customFormat="1" ht="22.8" customHeight="1">
      <c r="B252" s="127"/>
      <c r="D252" s="128" t="s">
        <v>74</v>
      </c>
      <c r="E252" s="137" t="s">
        <v>274</v>
      </c>
      <c r="F252" s="137" t="s">
        <v>2736</v>
      </c>
      <c r="I252" s="130"/>
      <c r="J252" s="138">
        <f>BK252</f>
        <v>0</v>
      </c>
      <c r="L252" s="127"/>
      <c r="M252" s="132"/>
      <c r="P252" s="133">
        <f>SUM(P253:P272)</f>
        <v>0</v>
      </c>
      <c r="R252" s="133">
        <f>SUM(R253:R272)</f>
        <v>43.448513004999995</v>
      </c>
      <c r="T252" s="134">
        <f>SUM(T253:T272)</f>
        <v>0</v>
      </c>
      <c r="AR252" s="128" t="s">
        <v>82</v>
      </c>
      <c r="AT252" s="135" t="s">
        <v>74</v>
      </c>
      <c r="AU252" s="135" t="s">
        <v>82</v>
      </c>
      <c r="AY252" s="128" t="s">
        <v>317</v>
      </c>
      <c r="BK252" s="136">
        <f>SUM(BK253:BK272)</f>
        <v>0</v>
      </c>
    </row>
    <row r="253" spans="2:65" s="1" customFormat="1" ht="37.799999999999997" customHeight="1">
      <c r="B253" s="139"/>
      <c r="C253" s="140" t="s">
        <v>1365</v>
      </c>
      <c r="D253" s="140" t="s">
        <v>319</v>
      </c>
      <c r="E253" s="141" t="s">
        <v>4393</v>
      </c>
      <c r="F253" s="142" t="s">
        <v>4394</v>
      </c>
      <c r="G253" s="143" t="s">
        <v>452</v>
      </c>
      <c r="H253" s="144">
        <v>17.5</v>
      </c>
      <c r="I253" s="145"/>
      <c r="J253" s="146">
        <f t="shared" ref="J253:J272" si="60">ROUND(I253*H253,2)</f>
        <v>0</v>
      </c>
      <c r="K253" s="147"/>
      <c r="L253" s="28"/>
      <c r="M253" s="148" t="s">
        <v>1</v>
      </c>
      <c r="N253" s="149" t="s">
        <v>41</v>
      </c>
      <c r="P253" s="150">
        <f t="shared" ref="P253:P272" si="61">O253*H253</f>
        <v>0</v>
      </c>
      <c r="Q253" s="150">
        <v>9.8530000000000006E-2</v>
      </c>
      <c r="R253" s="150">
        <f t="shared" ref="R253:R272" si="62">Q253*H253</f>
        <v>1.724275</v>
      </c>
      <c r="S253" s="150">
        <v>0</v>
      </c>
      <c r="T253" s="151">
        <f t="shared" ref="T253:T272" si="63">S253*H253</f>
        <v>0</v>
      </c>
      <c r="AR253" s="152" t="s">
        <v>259</v>
      </c>
      <c r="AT253" s="152" t="s">
        <v>319</v>
      </c>
      <c r="AU253" s="152" t="s">
        <v>87</v>
      </c>
      <c r="AY253" s="13" t="s">
        <v>317</v>
      </c>
      <c r="BE253" s="153">
        <f t="shared" ref="BE253:BE272" si="64">IF(N253="základná",J253,0)</f>
        <v>0</v>
      </c>
      <c r="BF253" s="153">
        <f t="shared" ref="BF253:BF272" si="65">IF(N253="znížená",J253,0)</f>
        <v>0</v>
      </c>
      <c r="BG253" s="153">
        <f t="shared" ref="BG253:BG272" si="66">IF(N253="zákl. prenesená",J253,0)</f>
        <v>0</v>
      </c>
      <c r="BH253" s="153">
        <f t="shared" ref="BH253:BH272" si="67">IF(N253="zníž. prenesená",J253,0)</f>
        <v>0</v>
      </c>
      <c r="BI253" s="153">
        <f t="shared" ref="BI253:BI272" si="68">IF(N253="nulová",J253,0)</f>
        <v>0</v>
      </c>
      <c r="BJ253" s="13" t="s">
        <v>87</v>
      </c>
      <c r="BK253" s="153">
        <f t="shared" ref="BK253:BK272" si="69">ROUND(I253*H253,2)</f>
        <v>0</v>
      </c>
      <c r="BL253" s="13" t="s">
        <v>259</v>
      </c>
      <c r="BM253" s="152" t="s">
        <v>6043</v>
      </c>
    </row>
    <row r="254" spans="2:65" s="1" customFormat="1" ht="21.75" customHeight="1">
      <c r="B254" s="139"/>
      <c r="C254" s="154" t="s">
        <v>1369</v>
      </c>
      <c r="D254" s="154" t="s">
        <v>353</v>
      </c>
      <c r="E254" s="155" t="s">
        <v>3813</v>
      </c>
      <c r="F254" s="156" t="s">
        <v>3814</v>
      </c>
      <c r="G254" s="157" t="s">
        <v>433</v>
      </c>
      <c r="H254" s="158">
        <v>17.675000000000001</v>
      </c>
      <c r="I254" s="159"/>
      <c r="J254" s="160">
        <f t="shared" si="60"/>
        <v>0</v>
      </c>
      <c r="K254" s="161"/>
      <c r="L254" s="162"/>
      <c r="M254" s="163" t="s">
        <v>1</v>
      </c>
      <c r="N254" s="164" t="s">
        <v>41</v>
      </c>
      <c r="P254" s="150">
        <f t="shared" si="61"/>
        <v>0</v>
      </c>
      <c r="Q254" s="150">
        <v>2.35E-2</v>
      </c>
      <c r="R254" s="150">
        <f t="shared" si="62"/>
        <v>0.41536250000000002</v>
      </c>
      <c r="S254" s="150">
        <v>0</v>
      </c>
      <c r="T254" s="151">
        <f t="shared" si="63"/>
        <v>0</v>
      </c>
      <c r="AR254" s="152" t="s">
        <v>271</v>
      </c>
      <c r="AT254" s="152" t="s">
        <v>353</v>
      </c>
      <c r="AU254" s="152" t="s">
        <v>87</v>
      </c>
      <c r="AY254" s="13" t="s">
        <v>317</v>
      </c>
      <c r="BE254" s="153">
        <f t="shared" si="64"/>
        <v>0</v>
      </c>
      <c r="BF254" s="153">
        <f t="shared" si="65"/>
        <v>0</v>
      </c>
      <c r="BG254" s="153">
        <f t="shared" si="66"/>
        <v>0</v>
      </c>
      <c r="BH254" s="153">
        <f t="shared" si="67"/>
        <v>0</v>
      </c>
      <c r="BI254" s="153">
        <f t="shared" si="68"/>
        <v>0</v>
      </c>
      <c r="BJ254" s="13" t="s">
        <v>87</v>
      </c>
      <c r="BK254" s="153">
        <f t="shared" si="69"/>
        <v>0</v>
      </c>
      <c r="BL254" s="13" t="s">
        <v>259</v>
      </c>
      <c r="BM254" s="152" t="s">
        <v>6044</v>
      </c>
    </row>
    <row r="255" spans="2:65" s="1" customFormat="1" ht="33" customHeight="1">
      <c r="B255" s="139"/>
      <c r="C255" s="140" t="s">
        <v>1373</v>
      </c>
      <c r="D255" s="140" t="s">
        <v>319</v>
      </c>
      <c r="E255" s="141" t="s">
        <v>4397</v>
      </c>
      <c r="F255" s="142" t="s">
        <v>4398</v>
      </c>
      <c r="G255" s="143" t="s">
        <v>322</v>
      </c>
      <c r="H255" s="144">
        <v>0.35</v>
      </c>
      <c r="I255" s="145"/>
      <c r="J255" s="146">
        <f t="shared" si="60"/>
        <v>0</v>
      </c>
      <c r="K255" s="147"/>
      <c r="L255" s="28"/>
      <c r="M255" s="148" t="s">
        <v>1</v>
      </c>
      <c r="N255" s="149" t="s">
        <v>41</v>
      </c>
      <c r="P255" s="150">
        <f t="shared" si="61"/>
        <v>0</v>
      </c>
      <c r="Q255" s="150">
        <v>2.2151299999999998</v>
      </c>
      <c r="R255" s="150">
        <f t="shared" si="62"/>
        <v>0.77529549999999992</v>
      </c>
      <c r="S255" s="150">
        <v>0</v>
      </c>
      <c r="T255" s="151">
        <f t="shared" si="63"/>
        <v>0</v>
      </c>
      <c r="AR255" s="152" t="s">
        <v>259</v>
      </c>
      <c r="AT255" s="152" t="s">
        <v>319</v>
      </c>
      <c r="AU255" s="152" t="s">
        <v>87</v>
      </c>
      <c r="AY255" s="13" t="s">
        <v>317</v>
      </c>
      <c r="BE255" s="153">
        <f t="shared" si="64"/>
        <v>0</v>
      </c>
      <c r="BF255" s="153">
        <f t="shared" si="65"/>
        <v>0</v>
      </c>
      <c r="BG255" s="153">
        <f t="shared" si="66"/>
        <v>0</v>
      </c>
      <c r="BH255" s="153">
        <f t="shared" si="67"/>
        <v>0</v>
      </c>
      <c r="BI255" s="153">
        <f t="shared" si="68"/>
        <v>0</v>
      </c>
      <c r="BJ255" s="13" t="s">
        <v>87</v>
      </c>
      <c r="BK255" s="153">
        <f t="shared" si="69"/>
        <v>0</v>
      </c>
      <c r="BL255" s="13" t="s">
        <v>259</v>
      </c>
      <c r="BM255" s="152" t="s">
        <v>6045</v>
      </c>
    </row>
    <row r="256" spans="2:65" s="1" customFormat="1" ht="37.799999999999997" customHeight="1">
      <c r="B256" s="139"/>
      <c r="C256" s="140" t="s">
        <v>1377</v>
      </c>
      <c r="D256" s="140" t="s">
        <v>319</v>
      </c>
      <c r="E256" s="141" t="s">
        <v>4400</v>
      </c>
      <c r="F256" s="142" t="s">
        <v>4401</v>
      </c>
      <c r="G256" s="143" t="s">
        <v>452</v>
      </c>
      <c r="H256" s="144">
        <v>18.899999999999999</v>
      </c>
      <c r="I256" s="145"/>
      <c r="J256" s="146">
        <f t="shared" si="60"/>
        <v>0</v>
      </c>
      <c r="K256" s="147"/>
      <c r="L256" s="28"/>
      <c r="M256" s="148" t="s">
        <v>1</v>
      </c>
      <c r="N256" s="149" t="s">
        <v>41</v>
      </c>
      <c r="P256" s="150">
        <f t="shared" si="61"/>
        <v>0</v>
      </c>
      <c r="Q256" s="150">
        <v>0.26990999999999998</v>
      </c>
      <c r="R256" s="150">
        <f t="shared" si="62"/>
        <v>5.1012989999999991</v>
      </c>
      <c r="S256" s="150">
        <v>0</v>
      </c>
      <c r="T256" s="151">
        <f t="shared" si="63"/>
        <v>0</v>
      </c>
      <c r="AR256" s="152" t="s">
        <v>259</v>
      </c>
      <c r="AT256" s="152" t="s">
        <v>319</v>
      </c>
      <c r="AU256" s="152" t="s">
        <v>87</v>
      </c>
      <c r="AY256" s="13" t="s">
        <v>317</v>
      </c>
      <c r="BE256" s="153">
        <f t="shared" si="64"/>
        <v>0</v>
      </c>
      <c r="BF256" s="153">
        <f t="shared" si="65"/>
        <v>0</v>
      </c>
      <c r="BG256" s="153">
        <f t="shared" si="66"/>
        <v>0</v>
      </c>
      <c r="BH256" s="153">
        <f t="shared" si="67"/>
        <v>0</v>
      </c>
      <c r="BI256" s="153">
        <f t="shared" si="68"/>
        <v>0</v>
      </c>
      <c r="BJ256" s="13" t="s">
        <v>87</v>
      </c>
      <c r="BK256" s="153">
        <f t="shared" si="69"/>
        <v>0</v>
      </c>
      <c r="BL256" s="13" t="s">
        <v>259</v>
      </c>
      <c r="BM256" s="152" t="s">
        <v>6046</v>
      </c>
    </row>
    <row r="257" spans="2:65" s="1" customFormat="1" ht="24.15" customHeight="1">
      <c r="B257" s="139"/>
      <c r="C257" s="154" t="s">
        <v>589</v>
      </c>
      <c r="D257" s="154" t="s">
        <v>353</v>
      </c>
      <c r="E257" s="155" t="s">
        <v>4403</v>
      </c>
      <c r="F257" s="156" t="s">
        <v>4404</v>
      </c>
      <c r="G257" s="157" t="s">
        <v>433</v>
      </c>
      <c r="H257" s="158">
        <v>5.25</v>
      </c>
      <c r="I257" s="159"/>
      <c r="J257" s="160">
        <f t="shared" si="60"/>
        <v>0</v>
      </c>
      <c r="K257" s="161"/>
      <c r="L257" s="162"/>
      <c r="M257" s="163" t="s">
        <v>1</v>
      </c>
      <c r="N257" s="164" t="s">
        <v>41</v>
      </c>
      <c r="P257" s="150">
        <f t="shared" si="61"/>
        <v>0</v>
      </c>
      <c r="Q257" s="150">
        <v>4.0000000000000002E-4</v>
      </c>
      <c r="R257" s="150">
        <f t="shared" si="62"/>
        <v>2.1000000000000003E-3</v>
      </c>
      <c r="S257" s="150">
        <v>0</v>
      </c>
      <c r="T257" s="151">
        <f t="shared" si="63"/>
        <v>0</v>
      </c>
      <c r="AR257" s="152" t="s">
        <v>271</v>
      </c>
      <c r="AT257" s="152" t="s">
        <v>353</v>
      </c>
      <c r="AU257" s="152" t="s">
        <v>87</v>
      </c>
      <c r="AY257" s="13" t="s">
        <v>317</v>
      </c>
      <c r="BE257" s="153">
        <f t="shared" si="64"/>
        <v>0</v>
      </c>
      <c r="BF257" s="153">
        <f t="shared" si="65"/>
        <v>0</v>
      </c>
      <c r="BG257" s="153">
        <f t="shared" si="66"/>
        <v>0</v>
      </c>
      <c r="BH257" s="153">
        <f t="shared" si="67"/>
        <v>0</v>
      </c>
      <c r="BI257" s="153">
        <f t="shared" si="68"/>
        <v>0</v>
      </c>
      <c r="BJ257" s="13" t="s">
        <v>87</v>
      </c>
      <c r="BK257" s="153">
        <f t="shared" si="69"/>
        <v>0</v>
      </c>
      <c r="BL257" s="13" t="s">
        <v>259</v>
      </c>
      <c r="BM257" s="152" t="s">
        <v>6047</v>
      </c>
    </row>
    <row r="258" spans="2:65" s="1" customFormat="1" ht="37.799999999999997" customHeight="1">
      <c r="B258" s="139"/>
      <c r="C258" s="154" t="s">
        <v>1384</v>
      </c>
      <c r="D258" s="154" t="s">
        <v>353</v>
      </c>
      <c r="E258" s="155" t="s">
        <v>4406</v>
      </c>
      <c r="F258" s="156" t="s">
        <v>4407</v>
      </c>
      <c r="G258" s="157" t="s">
        <v>433</v>
      </c>
      <c r="H258" s="158">
        <v>37.799999999999997</v>
      </c>
      <c r="I258" s="159"/>
      <c r="J258" s="160">
        <f t="shared" si="60"/>
        <v>0</v>
      </c>
      <c r="K258" s="161"/>
      <c r="L258" s="162"/>
      <c r="M258" s="163" t="s">
        <v>1</v>
      </c>
      <c r="N258" s="164" t="s">
        <v>41</v>
      </c>
      <c r="P258" s="150">
        <f t="shared" si="61"/>
        <v>0</v>
      </c>
      <c r="Q258" s="150">
        <v>4.0000000000000001E-3</v>
      </c>
      <c r="R258" s="150">
        <f t="shared" si="62"/>
        <v>0.1512</v>
      </c>
      <c r="S258" s="150">
        <v>0</v>
      </c>
      <c r="T258" s="151">
        <f t="shared" si="63"/>
        <v>0</v>
      </c>
      <c r="AR258" s="152" t="s">
        <v>271</v>
      </c>
      <c r="AT258" s="152" t="s">
        <v>353</v>
      </c>
      <c r="AU258" s="152" t="s">
        <v>87</v>
      </c>
      <c r="AY258" s="13" t="s">
        <v>317</v>
      </c>
      <c r="BE258" s="153">
        <f t="shared" si="64"/>
        <v>0</v>
      </c>
      <c r="BF258" s="153">
        <f t="shared" si="65"/>
        <v>0</v>
      </c>
      <c r="BG258" s="153">
        <f t="shared" si="66"/>
        <v>0</v>
      </c>
      <c r="BH258" s="153">
        <f t="shared" si="67"/>
        <v>0</v>
      </c>
      <c r="BI258" s="153">
        <f t="shared" si="68"/>
        <v>0</v>
      </c>
      <c r="BJ258" s="13" t="s">
        <v>87</v>
      </c>
      <c r="BK258" s="153">
        <f t="shared" si="69"/>
        <v>0</v>
      </c>
      <c r="BL258" s="13" t="s">
        <v>259</v>
      </c>
      <c r="BM258" s="152" t="s">
        <v>6048</v>
      </c>
    </row>
    <row r="259" spans="2:65" s="1" customFormat="1" ht="33" customHeight="1">
      <c r="B259" s="139"/>
      <c r="C259" s="154" t="s">
        <v>1386</v>
      </c>
      <c r="D259" s="154" t="s">
        <v>353</v>
      </c>
      <c r="E259" s="155" t="s">
        <v>4409</v>
      </c>
      <c r="F259" s="156" t="s">
        <v>4410</v>
      </c>
      <c r="G259" s="157" t="s">
        <v>433</v>
      </c>
      <c r="H259" s="158">
        <v>18.899999999999999</v>
      </c>
      <c r="I259" s="159"/>
      <c r="J259" s="160">
        <f t="shared" si="60"/>
        <v>0</v>
      </c>
      <c r="K259" s="161"/>
      <c r="L259" s="162"/>
      <c r="M259" s="163" t="s">
        <v>1</v>
      </c>
      <c r="N259" s="164" t="s">
        <v>41</v>
      </c>
      <c r="P259" s="150">
        <f t="shared" si="61"/>
        <v>0</v>
      </c>
      <c r="Q259" s="150">
        <v>4.4999999999999998E-2</v>
      </c>
      <c r="R259" s="150">
        <f t="shared" si="62"/>
        <v>0.85049999999999992</v>
      </c>
      <c r="S259" s="150">
        <v>0</v>
      </c>
      <c r="T259" s="151">
        <f t="shared" si="63"/>
        <v>0</v>
      </c>
      <c r="AR259" s="152" t="s">
        <v>271</v>
      </c>
      <c r="AT259" s="152" t="s">
        <v>353</v>
      </c>
      <c r="AU259" s="152" t="s">
        <v>87</v>
      </c>
      <c r="AY259" s="13" t="s">
        <v>317</v>
      </c>
      <c r="BE259" s="153">
        <f t="shared" si="64"/>
        <v>0</v>
      </c>
      <c r="BF259" s="153">
        <f t="shared" si="65"/>
        <v>0</v>
      </c>
      <c r="BG259" s="153">
        <f t="shared" si="66"/>
        <v>0</v>
      </c>
      <c r="BH259" s="153">
        <f t="shared" si="67"/>
        <v>0</v>
      </c>
      <c r="BI259" s="153">
        <f t="shared" si="68"/>
        <v>0</v>
      </c>
      <c r="BJ259" s="13" t="s">
        <v>87</v>
      </c>
      <c r="BK259" s="153">
        <f t="shared" si="69"/>
        <v>0</v>
      </c>
      <c r="BL259" s="13" t="s">
        <v>259</v>
      </c>
      <c r="BM259" s="152" t="s">
        <v>6049</v>
      </c>
    </row>
    <row r="260" spans="2:65" s="1" customFormat="1" ht="33" customHeight="1">
      <c r="B260" s="139"/>
      <c r="C260" s="140" t="s">
        <v>1392</v>
      </c>
      <c r="D260" s="140" t="s">
        <v>319</v>
      </c>
      <c r="E260" s="141" t="s">
        <v>4412</v>
      </c>
      <c r="F260" s="142" t="s">
        <v>4413</v>
      </c>
      <c r="G260" s="143" t="s">
        <v>433</v>
      </c>
      <c r="H260" s="144">
        <v>4</v>
      </c>
      <c r="I260" s="145"/>
      <c r="J260" s="146">
        <f t="shared" si="60"/>
        <v>0</v>
      </c>
      <c r="K260" s="147"/>
      <c r="L260" s="28"/>
      <c r="M260" s="148" t="s">
        <v>1</v>
      </c>
      <c r="N260" s="149" t="s">
        <v>41</v>
      </c>
      <c r="P260" s="150">
        <f t="shared" si="61"/>
        <v>0</v>
      </c>
      <c r="Q260" s="150">
        <v>0.12517866</v>
      </c>
      <c r="R260" s="150">
        <f t="shared" si="62"/>
        <v>0.50071463999999999</v>
      </c>
      <c r="S260" s="150">
        <v>0</v>
      </c>
      <c r="T260" s="151">
        <f t="shared" si="63"/>
        <v>0</v>
      </c>
      <c r="AR260" s="152" t="s">
        <v>259</v>
      </c>
      <c r="AT260" s="152" t="s">
        <v>319</v>
      </c>
      <c r="AU260" s="152" t="s">
        <v>87</v>
      </c>
      <c r="AY260" s="13" t="s">
        <v>317</v>
      </c>
      <c r="BE260" s="153">
        <f t="shared" si="64"/>
        <v>0</v>
      </c>
      <c r="BF260" s="153">
        <f t="shared" si="65"/>
        <v>0</v>
      </c>
      <c r="BG260" s="153">
        <f t="shared" si="66"/>
        <v>0</v>
      </c>
      <c r="BH260" s="153">
        <f t="shared" si="67"/>
        <v>0</v>
      </c>
      <c r="BI260" s="153">
        <f t="shared" si="68"/>
        <v>0</v>
      </c>
      <c r="BJ260" s="13" t="s">
        <v>87</v>
      </c>
      <c r="BK260" s="153">
        <f t="shared" si="69"/>
        <v>0</v>
      </c>
      <c r="BL260" s="13" t="s">
        <v>259</v>
      </c>
      <c r="BM260" s="152" t="s">
        <v>6050</v>
      </c>
    </row>
    <row r="261" spans="2:65" s="1" customFormat="1" ht="37.799999999999997" customHeight="1">
      <c r="B261" s="139"/>
      <c r="C261" s="154" t="s">
        <v>1396</v>
      </c>
      <c r="D261" s="154" t="s">
        <v>353</v>
      </c>
      <c r="E261" s="155" t="s">
        <v>4415</v>
      </c>
      <c r="F261" s="156" t="s">
        <v>4416</v>
      </c>
      <c r="G261" s="157" t="s">
        <v>433</v>
      </c>
      <c r="H261" s="158">
        <v>4</v>
      </c>
      <c r="I261" s="159"/>
      <c r="J261" s="160">
        <f t="shared" si="60"/>
        <v>0</v>
      </c>
      <c r="K261" s="161"/>
      <c r="L261" s="162"/>
      <c r="M261" s="163" t="s">
        <v>1</v>
      </c>
      <c r="N261" s="164" t="s">
        <v>41</v>
      </c>
      <c r="P261" s="150">
        <f t="shared" si="61"/>
        <v>0</v>
      </c>
      <c r="Q261" s="150">
        <v>4.9000000000000002E-2</v>
      </c>
      <c r="R261" s="150">
        <f t="shared" si="62"/>
        <v>0.19600000000000001</v>
      </c>
      <c r="S261" s="150">
        <v>0</v>
      </c>
      <c r="T261" s="151">
        <f t="shared" si="63"/>
        <v>0</v>
      </c>
      <c r="AR261" s="152" t="s">
        <v>271</v>
      </c>
      <c r="AT261" s="152" t="s">
        <v>353</v>
      </c>
      <c r="AU261" s="152" t="s">
        <v>87</v>
      </c>
      <c r="AY261" s="13" t="s">
        <v>317</v>
      </c>
      <c r="BE261" s="153">
        <f t="shared" si="64"/>
        <v>0</v>
      </c>
      <c r="BF261" s="153">
        <f t="shared" si="65"/>
        <v>0</v>
      </c>
      <c r="BG261" s="153">
        <f t="shared" si="66"/>
        <v>0</v>
      </c>
      <c r="BH261" s="153">
        <f t="shared" si="67"/>
        <v>0</v>
      </c>
      <c r="BI261" s="153">
        <f t="shared" si="68"/>
        <v>0</v>
      </c>
      <c r="BJ261" s="13" t="s">
        <v>87</v>
      </c>
      <c r="BK261" s="153">
        <f t="shared" si="69"/>
        <v>0</v>
      </c>
      <c r="BL261" s="13" t="s">
        <v>259</v>
      </c>
      <c r="BM261" s="152" t="s">
        <v>6051</v>
      </c>
    </row>
    <row r="262" spans="2:65" s="1" customFormat="1" ht="24.15" customHeight="1">
      <c r="B262" s="139"/>
      <c r="C262" s="154" t="s">
        <v>1400</v>
      </c>
      <c r="D262" s="154" t="s">
        <v>353</v>
      </c>
      <c r="E262" s="155" t="s">
        <v>4418</v>
      </c>
      <c r="F262" s="156" t="s">
        <v>4419</v>
      </c>
      <c r="G262" s="157" t="s">
        <v>433</v>
      </c>
      <c r="H262" s="158">
        <v>4</v>
      </c>
      <c r="I262" s="159"/>
      <c r="J262" s="160">
        <f t="shared" si="60"/>
        <v>0</v>
      </c>
      <c r="K262" s="161"/>
      <c r="L262" s="162"/>
      <c r="M262" s="163" t="s">
        <v>1</v>
      </c>
      <c r="N262" s="164" t="s">
        <v>41</v>
      </c>
      <c r="P262" s="150">
        <f t="shared" si="61"/>
        <v>0</v>
      </c>
      <c r="Q262" s="150">
        <v>3.6999999999999999E-4</v>
      </c>
      <c r="R262" s="150">
        <f t="shared" si="62"/>
        <v>1.48E-3</v>
      </c>
      <c r="S262" s="150">
        <v>0</v>
      </c>
      <c r="T262" s="151">
        <f t="shared" si="63"/>
        <v>0</v>
      </c>
      <c r="AR262" s="152" t="s">
        <v>271</v>
      </c>
      <c r="AT262" s="152" t="s">
        <v>353</v>
      </c>
      <c r="AU262" s="152" t="s">
        <v>87</v>
      </c>
      <c r="AY262" s="13" t="s">
        <v>317</v>
      </c>
      <c r="BE262" s="153">
        <f t="shared" si="64"/>
        <v>0</v>
      </c>
      <c r="BF262" s="153">
        <f t="shared" si="65"/>
        <v>0</v>
      </c>
      <c r="BG262" s="153">
        <f t="shared" si="66"/>
        <v>0</v>
      </c>
      <c r="BH262" s="153">
        <f t="shared" si="67"/>
        <v>0</v>
      </c>
      <c r="BI262" s="153">
        <f t="shared" si="68"/>
        <v>0</v>
      </c>
      <c r="BJ262" s="13" t="s">
        <v>87</v>
      </c>
      <c r="BK262" s="153">
        <f t="shared" si="69"/>
        <v>0</v>
      </c>
      <c r="BL262" s="13" t="s">
        <v>259</v>
      </c>
      <c r="BM262" s="152" t="s">
        <v>6052</v>
      </c>
    </row>
    <row r="263" spans="2:65" s="1" customFormat="1" ht="44.25" customHeight="1">
      <c r="B263" s="139"/>
      <c r="C263" s="154" t="s">
        <v>1926</v>
      </c>
      <c r="D263" s="154" t="s">
        <v>353</v>
      </c>
      <c r="E263" s="155" t="s">
        <v>4421</v>
      </c>
      <c r="F263" s="156" t="s">
        <v>4422</v>
      </c>
      <c r="G263" s="157" t="s">
        <v>433</v>
      </c>
      <c r="H263" s="158">
        <v>4</v>
      </c>
      <c r="I263" s="159"/>
      <c r="J263" s="160">
        <f t="shared" si="60"/>
        <v>0</v>
      </c>
      <c r="K263" s="161"/>
      <c r="L263" s="162"/>
      <c r="M263" s="163" t="s">
        <v>1</v>
      </c>
      <c r="N263" s="164" t="s">
        <v>41</v>
      </c>
      <c r="P263" s="150">
        <f t="shared" si="61"/>
        <v>0</v>
      </c>
      <c r="Q263" s="150">
        <v>3.3E-3</v>
      </c>
      <c r="R263" s="150">
        <f t="shared" si="62"/>
        <v>1.32E-2</v>
      </c>
      <c r="S263" s="150">
        <v>0</v>
      </c>
      <c r="T263" s="151">
        <f t="shared" si="63"/>
        <v>0</v>
      </c>
      <c r="AR263" s="152" t="s">
        <v>271</v>
      </c>
      <c r="AT263" s="152" t="s">
        <v>353</v>
      </c>
      <c r="AU263" s="152" t="s">
        <v>87</v>
      </c>
      <c r="AY263" s="13" t="s">
        <v>317</v>
      </c>
      <c r="BE263" s="153">
        <f t="shared" si="64"/>
        <v>0</v>
      </c>
      <c r="BF263" s="153">
        <f t="shared" si="65"/>
        <v>0</v>
      </c>
      <c r="BG263" s="153">
        <f t="shared" si="66"/>
        <v>0</v>
      </c>
      <c r="BH263" s="153">
        <f t="shared" si="67"/>
        <v>0</v>
      </c>
      <c r="BI263" s="153">
        <f t="shared" si="68"/>
        <v>0</v>
      </c>
      <c r="BJ263" s="13" t="s">
        <v>87</v>
      </c>
      <c r="BK263" s="153">
        <f t="shared" si="69"/>
        <v>0</v>
      </c>
      <c r="BL263" s="13" t="s">
        <v>259</v>
      </c>
      <c r="BM263" s="152" t="s">
        <v>6053</v>
      </c>
    </row>
    <row r="264" spans="2:65" s="1" customFormat="1" ht="33" customHeight="1">
      <c r="B264" s="139"/>
      <c r="C264" s="140" t="s">
        <v>1930</v>
      </c>
      <c r="D264" s="140" t="s">
        <v>319</v>
      </c>
      <c r="E264" s="141" t="s">
        <v>1245</v>
      </c>
      <c r="F264" s="142" t="s">
        <v>4424</v>
      </c>
      <c r="G264" s="143" t="s">
        <v>375</v>
      </c>
      <c r="H264" s="144">
        <v>400</v>
      </c>
      <c r="I264" s="145"/>
      <c r="J264" s="146">
        <f t="shared" si="60"/>
        <v>0</v>
      </c>
      <c r="K264" s="147"/>
      <c r="L264" s="28"/>
      <c r="M264" s="148" t="s">
        <v>1</v>
      </c>
      <c r="N264" s="149" t="s">
        <v>41</v>
      </c>
      <c r="P264" s="150">
        <f t="shared" si="61"/>
        <v>0</v>
      </c>
      <c r="Q264" s="150">
        <v>2.5710469999999999E-2</v>
      </c>
      <c r="R264" s="150">
        <f t="shared" si="62"/>
        <v>10.284188</v>
      </c>
      <c r="S264" s="150">
        <v>0</v>
      </c>
      <c r="T264" s="151">
        <f t="shared" si="63"/>
        <v>0</v>
      </c>
      <c r="AR264" s="152" t="s">
        <v>259</v>
      </c>
      <c r="AT264" s="152" t="s">
        <v>319</v>
      </c>
      <c r="AU264" s="152" t="s">
        <v>87</v>
      </c>
      <c r="AY264" s="13" t="s">
        <v>317</v>
      </c>
      <c r="BE264" s="153">
        <f t="shared" si="64"/>
        <v>0</v>
      </c>
      <c r="BF264" s="153">
        <f t="shared" si="65"/>
        <v>0</v>
      </c>
      <c r="BG264" s="153">
        <f t="shared" si="66"/>
        <v>0</v>
      </c>
      <c r="BH264" s="153">
        <f t="shared" si="67"/>
        <v>0</v>
      </c>
      <c r="BI264" s="153">
        <f t="shared" si="68"/>
        <v>0</v>
      </c>
      <c r="BJ264" s="13" t="s">
        <v>87</v>
      </c>
      <c r="BK264" s="153">
        <f t="shared" si="69"/>
        <v>0</v>
      </c>
      <c r="BL264" s="13" t="s">
        <v>259</v>
      </c>
      <c r="BM264" s="152" t="s">
        <v>6054</v>
      </c>
    </row>
    <row r="265" spans="2:65" s="1" customFormat="1" ht="44.25" customHeight="1">
      <c r="B265" s="139"/>
      <c r="C265" s="140" t="s">
        <v>1934</v>
      </c>
      <c r="D265" s="140" t="s">
        <v>319</v>
      </c>
      <c r="E265" s="141" t="s">
        <v>1248</v>
      </c>
      <c r="F265" s="142" t="s">
        <v>4426</v>
      </c>
      <c r="G265" s="143" t="s">
        <v>375</v>
      </c>
      <c r="H265" s="144">
        <v>800</v>
      </c>
      <c r="I265" s="145"/>
      <c r="J265" s="146">
        <f t="shared" si="60"/>
        <v>0</v>
      </c>
      <c r="K265" s="147"/>
      <c r="L265" s="28"/>
      <c r="M265" s="148" t="s">
        <v>1</v>
      </c>
      <c r="N265" s="149" t="s">
        <v>41</v>
      </c>
      <c r="P265" s="150">
        <f t="shared" si="61"/>
        <v>0</v>
      </c>
      <c r="Q265" s="150">
        <v>0</v>
      </c>
      <c r="R265" s="150">
        <f t="shared" si="62"/>
        <v>0</v>
      </c>
      <c r="S265" s="150">
        <v>0</v>
      </c>
      <c r="T265" s="151">
        <f t="shared" si="63"/>
        <v>0</v>
      </c>
      <c r="AR265" s="152" t="s">
        <v>259</v>
      </c>
      <c r="AT265" s="152" t="s">
        <v>319</v>
      </c>
      <c r="AU265" s="152" t="s">
        <v>87</v>
      </c>
      <c r="AY265" s="13" t="s">
        <v>317</v>
      </c>
      <c r="BE265" s="153">
        <f t="shared" si="64"/>
        <v>0</v>
      </c>
      <c r="BF265" s="153">
        <f t="shared" si="65"/>
        <v>0</v>
      </c>
      <c r="BG265" s="153">
        <f t="shared" si="66"/>
        <v>0</v>
      </c>
      <c r="BH265" s="153">
        <f t="shared" si="67"/>
        <v>0</v>
      </c>
      <c r="BI265" s="153">
        <f t="shared" si="68"/>
        <v>0</v>
      </c>
      <c r="BJ265" s="13" t="s">
        <v>87</v>
      </c>
      <c r="BK265" s="153">
        <f t="shared" si="69"/>
        <v>0</v>
      </c>
      <c r="BL265" s="13" t="s">
        <v>259</v>
      </c>
      <c r="BM265" s="152" t="s">
        <v>6055</v>
      </c>
    </row>
    <row r="266" spans="2:65" s="1" customFormat="1" ht="33" customHeight="1">
      <c r="B266" s="139"/>
      <c r="C266" s="140" t="s">
        <v>1938</v>
      </c>
      <c r="D266" s="140" t="s">
        <v>319</v>
      </c>
      <c r="E266" s="141" t="s">
        <v>1252</v>
      </c>
      <c r="F266" s="142" t="s">
        <v>4428</v>
      </c>
      <c r="G266" s="143" t="s">
        <v>375</v>
      </c>
      <c r="H266" s="144">
        <v>400</v>
      </c>
      <c r="I266" s="145"/>
      <c r="J266" s="146">
        <f t="shared" si="60"/>
        <v>0</v>
      </c>
      <c r="K266" s="147"/>
      <c r="L266" s="28"/>
      <c r="M266" s="148" t="s">
        <v>1</v>
      </c>
      <c r="N266" s="149" t="s">
        <v>41</v>
      </c>
      <c r="P266" s="150">
        <f t="shared" si="61"/>
        <v>0</v>
      </c>
      <c r="Q266" s="150">
        <v>2.571E-2</v>
      </c>
      <c r="R266" s="150">
        <f t="shared" si="62"/>
        <v>10.284000000000001</v>
      </c>
      <c r="S266" s="150">
        <v>0</v>
      </c>
      <c r="T266" s="151">
        <f t="shared" si="63"/>
        <v>0</v>
      </c>
      <c r="AR266" s="152" t="s">
        <v>259</v>
      </c>
      <c r="AT266" s="152" t="s">
        <v>319</v>
      </c>
      <c r="AU266" s="152" t="s">
        <v>87</v>
      </c>
      <c r="AY266" s="13" t="s">
        <v>317</v>
      </c>
      <c r="BE266" s="153">
        <f t="shared" si="64"/>
        <v>0</v>
      </c>
      <c r="BF266" s="153">
        <f t="shared" si="65"/>
        <v>0</v>
      </c>
      <c r="BG266" s="153">
        <f t="shared" si="66"/>
        <v>0</v>
      </c>
      <c r="BH266" s="153">
        <f t="shared" si="67"/>
        <v>0</v>
      </c>
      <c r="BI266" s="153">
        <f t="shared" si="68"/>
        <v>0</v>
      </c>
      <c r="BJ266" s="13" t="s">
        <v>87</v>
      </c>
      <c r="BK266" s="153">
        <f t="shared" si="69"/>
        <v>0</v>
      </c>
      <c r="BL266" s="13" t="s">
        <v>259</v>
      </c>
      <c r="BM266" s="152" t="s">
        <v>6056</v>
      </c>
    </row>
    <row r="267" spans="2:65" s="1" customFormat="1" ht="24.15" customHeight="1">
      <c r="B267" s="139"/>
      <c r="C267" s="140" t="s">
        <v>1942</v>
      </c>
      <c r="D267" s="140" t="s">
        <v>319</v>
      </c>
      <c r="E267" s="141" t="s">
        <v>1744</v>
      </c>
      <c r="F267" s="142" t="s">
        <v>3079</v>
      </c>
      <c r="G267" s="143" t="s">
        <v>375</v>
      </c>
      <c r="H267" s="144">
        <v>310</v>
      </c>
      <c r="I267" s="145"/>
      <c r="J267" s="146">
        <f t="shared" si="60"/>
        <v>0</v>
      </c>
      <c r="K267" s="147"/>
      <c r="L267" s="28"/>
      <c r="M267" s="148" t="s">
        <v>1</v>
      </c>
      <c r="N267" s="149" t="s">
        <v>41</v>
      </c>
      <c r="P267" s="150">
        <f t="shared" si="61"/>
        <v>0</v>
      </c>
      <c r="Q267" s="150">
        <v>4.2198630000000001E-2</v>
      </c>
      <c r="R267" s="150">
        <f t="shared" si="62"/>
        <v>13.081575300000001</v>
      </c>
      <c r="S267" s="150">
        <v>0</v>
      </c>
      <c r="T267" s="151">
        <f t="shared" si="63"/>
        <v>0</v>
      </c>
      <c r="AR267" s="152" t="s">
        <v>259</v>
      </c>
      <c r="AT267" s="152" t="s">
        <v>319</v>
      </c>
      <c r="AU267" s="152" t="s">
        <v>87</v>
      </c>
      <c r="AY267" s="13" t="s">
        <v>317</v>
      </c>
      <c r="BE267" s="153">
        <f t="shared" si="64"/>
        <v>0</v>
      </c>
      <c r="BF267" s="153">
        <f t="shared" si="65"/>
        <v>0</v>
      </c>
      <c r="BG267" s="153">
        <f t="shared" si="66"/>
        <v>0</v>
      </c>
      <c r="BH267" s="153">
        <f t="shared" si="67"/>
        <v>0</v>
      </c>
      <c r="BI267" s="153">
        <f t="shared" si="68"/>
        <v>0</v>
      </c>
      <c r="BJ267" s="13" t="s">
        <v>87</v>
      </c>
      <c r="BK267" s="153">
        <f t="shared" si="69"/>
        <v>0</v>
      </c>
      <c r="BL267" s="13" t="s">
        <v>259</v>
      </c>
      <c r="BM267" s="152" t="s">
        <v>6057</v>
      </c>
    </row>
    <row r="268" spans="2:65" s="1" customFormat="1" ht="16.5" customHeight="1">
      <c r="B268" s="139"/>
      <c r="C268" s="140" t="s">
        <v>1946</v>
      </c>
      <c r="D268" s="140" t="s">
        <v>319</v>
      </c>
      <c r="E268" s="141" t="s">
        <v>772</v>
      </c>
      <c r="F268" s="142" t="s">
        <v>4431</v>
      </c>
      <c r="G268" s="143" t="s">
        <v>375</v>
      </c>
      <c r="H268" s="144">
        <v>272.7</v>
      </c>
      <c r="I268" s="145"/>
      <c r="J268" s="146">
        <f t="shared" si="60"/>
        <v>0</v>
      </c>
      <c r="K268" s="147"/>
      <c r="L268" s="28"/>
      <c r="M268" s="148" t="s">
        <v>1</v>
      </c>
      <c r="N268" s="149" t="s">
        <v>41</v>
      </c>
      <c r="P268" s="150">
        <f t="shared" si="61"/>
        <v>0</v>
      </c>
      <c r="Q268" s="150">
        <v>4.8999999999999998E-5</v>
      </c>
      <c r="R268" s="150">
        <f t="shared" si="62"/>
        <v>1.3362299999999999E-2</v>
      </c>
      <c r="S268" s="150">
        <v>0</v>
      </c>
      <c r="T268" s="151">
        <f t="shared" si="63"/>
        <v>0</v>
      </c>
      <c r="AR268" s="152" t="s">
        <v>259</v>
      </c>
      <c r="AT268" s="152" t="s">
        <v>319</v>
      </c>
      <c r="AU268" s="152" t="s">
        <v>87</v>
      </c>
      <c r="AY268" s="13" t="s">
        <v>317</v>
      </c>
      <c r="BE268" s="153">
        <f t="shared" si="64"/>
        <v>0</v>
      </c>
      <c r="BF268" s="153">
        <f t="shared" si="65"/>
        <v>0</v>
      </c>
      <c r="BG268" s="153">
        <f t="shared" si="66"/>
        <v>0</v>
      </c>
      <c r="BH268" s="153">
        <f t="shared" si="67"/>
        <v>0</v>
      </c>
      <c r="BI268" s="153">
        <f t="shared" si="68"/>
        <v>0</v>
      </c>
      <c r="BJ268" s="13" t="s">
        <v>87</v>
      </c>
      <c r="BK268" s="153">
        <f t="shared" si="69"/>
        <v>0</v>
      </c>
      <c r="BL268" s="13" t="s">
        <v>259</v>
      </c>
      <c r="BM268" s="152" t="s">
        <v>6058</v>
      </c>
    </row>
    <row r="269" spans="2:65" s="1" customFormat="1" ht="16.5" customHeight="1">
      <c r="B269" s="139"/>
      <c r="C269" s="140" t="s">
        <v>2161</v>
      </c>
      <c r="D269" s="140" t="s">
        <v>319</v>
      </c>
      <c r="E269" s="141" t="s">
        <v>4433</v>
      </c>
      <c r="F269" s="142" t="s">
        <v>4434</v>
      </c>
      <c r="G269" s="143" t="s">
        <v>452</v>
      </c>
      <c r="H269" s="144">
        <v>46</v>
      </c>
      <c r="I269" s="145"/>
      <c r="J269" s="146">
        <f t="shared" si="60"/>
        <v>0</v>
      </c>
      <c r="K269" s="147"/>
      <c r="L269" s="28"/>
      <c r="M269" s="148" t="s">
        <v>1</v>
      </c>
      <c r="N269" s="149" t="s">
        <v>41</v>
      </c>
      <c r="P269" s="150">
        <f t="shared" si="61"/>
        <v>0</v>
      </c>
      <c r="Q269" s="150">
        <v>4.0000000000000002E-4</v>
      </c>
      <c r="R269" s="150">
        <f t="shared" si="62"/>
        <v>1.84E-2</v>
      </c>
      <c r="S269" s="150">
        <v>0</v>
      </c>
      <c r="T269" s="151">
        <f t="shared" si="63"/>
        <v>0</v>
      </c>
      <c r="AR269" s="152" t="s">
        <v>259</v>
      </c>
      <c r="AT269" s="152" t="s">
        <v>319</v>
      </c>
      <c r="AU269" s="152" t="s">
        <v>87</v>
      </c>
      <c r="AY269" s="13" t="s">
        <v>317</v>
      </c>
      <c r="BE269" s="153">
        <f t="shared" si="64"/>
        <v>0</v>
      </c>
      <c r="BF269" s="153">
        <f t="shared" si="65"/>
        <v>0</v>
      </c>
      <c r="BG269" s="153">
        <f t="shared" si="66"/>
        <v>0</v>
      </c>
      <c r="BH269" s="153">
        <f t="shared" si="67"/>
        <v>0</v>
      </c>
      <c r="BI269" s="153">
        <f t="shared" si="68"/>
        <v>0</v>
      </c>
      <c r="BJ269" s="13" t="s">
        <v>87</v>
      </c>
      <c r="BK269" s="153">
        <f t="shared" si="69"/>
        <v>0</v>
      </c>
      <c r="BL269" s="13" t="s">
        <v>259</v>
      </c>
      <c r="BM269" s="152" t="s">
        <v>6059</v>
      </c>
    </row>
    <row r="270" spans="2:65" s="1" customFormat="1" ht="24.15" customHeight="1">
      <c r="B270" s="139"/>
      <c r="C270" s="140" t="s">
        <v>2165</v>
      </c>
      <c r="D270" s="140" t="s">
        <v>319</v>
      </c>
      <c r="E270" s="141" t="s">
        <v>4436</v>
      </c>
      <c r="F270" s="142" t="s">
        <v>4437</v>
      </c>
      <c r="G270" s="143" t="s">
        <v>452</v>
      </c>
      <c r="H270" s="144">
        <v>33.365000000000002</v>
      </c>
      <c r="I270" s="145"/>
      <c r="J270" s="146">
        <f t="shared" si="60"/>
        <v>0</v>
      </c>
      <c r="K270" s="147"/>
      <c r="L270" s="28"/>
      <c r="M270" s="148" t="s">
        <v>1</v>
      </c>
      <c r="N270" s="149" t="s">
        <v>41</v>
      </c>
      <c r="P270" s="150">
        <f t="shared" si="61"/>
        <v>0</v>
      </c>
      <c r="Q270" s="150">
        <v>1.2999999999999999E-4</v>
      </c>
      <c r="R270" s="150">
        <f t="shared" si="62"/>
        <v>4.3374499999999996E-3</v>
      </c>
      <c r="S270" s="150">
        <v>0</v>
      </c>
      <c r="T270" s="151">
        <f t="shared" si="63"/>
        <v>0</v>
      </c>
      <c r="AR270" s="152" t="s">
        <v>259</v>
      </c>
      <c r="AT270" s="152" t="s">
        <v>319</v>
      </c>
      <c r="AU270" s="152" t="s">
        <v>87</v>
      </c>
      <c r="AY270" s="13" t="s">
        <v>317</v>
      </c>
      <c r="BE270" s="153">
        <f t="shared" si="64"/>
        <v>0</v>
      </c>
      <c r="BF270" s="153">
        <f t="shared" si="65"/>
        <v>0</v>
      </c>
      <c r="BG270" s="153">
        <f t="shared" si="66"/>
        <v>0</v>
      </c>
      <c r="BH270" s="153">
        <f t="shared" si="67"/>
        <v>0</v>
      </c>
      <c r="BI270" s="153">
        <f t="shared" si="68"/>
        <v>0</v>
      </c>
      <c r="BJ270" s="13" t="s">
        <v>87</v>
      </c>
      <c r="BK270" s="153">
        <f t="shared" si="69"/>
        <v>0</v>
      </c>
      <c r="BL270" s="13" t="s">
        <v>259</v>
      </c>
      <c r="BM270" s="152" t="s">
        <v>6060</v>
      </c>
    </row>
    <row r="271" spans="2:65" s="1" customFormat="1" ht="16.5" customHeight="1">
      <c r="B271" s="139"/>
      <c r="C271" s="140" t="s">
        <v>2169</v>
      </c>
      <c r="D271" s="140" t="s">
        <v>319</v>
      </c>
      <c r="E271" s="141" t="s">
        <v>4439</v>
      </c>
      <c r="F271" s="142" t="s">
        <v>4440</v>
      </c>
      <c r="G271" s="143" t="s">
        <v>452</v>
      </c>
      <c r="H271" s="144">
        <v>29.364999999999998</v>
      </c>
      <c r="I271" s="145"/>
      <c r="J271" s="146">
        <f t="shared" si="60"/>
        <v>0</v>
      </c>
      <c r="K271" s="147"/>
      <c r="L271" s="28"/>
      <c r="M271" s="148" t="s">
        <v>1</v>
      </c>
      <c r="N271" s="149" t="s">
        <v>41</v>
      </c>
      <c r="P271" s="150">
        <f t="shared" si="61"/>
        <v>0</v>
      </c>
      <c r="Q271" s="150">
        <v>2.31E-4</v>
      </c>
      <c r="R271" s="150">
        <f t="shared" si="62"/>
        <v>6.7833149999999998E-3</v>
      </c>
      <c r="S271" s="150">
        <v>0</v>
      </c>
      <c r="T271" s="151">
        <f t="shared" si="63"/>
        <v>0</v>
      </c>
      <c r="AR271" s="152" t="s">
        <v>259</v>
      </c>
      <c r="AT271" s="152" t="s">
        <v>319</v>
      </c>
      <c r="AU271" s="152" t="s">
        <v>87</v>
      </c>
      <c r="AY271" s="13" t="s">
        <v>317</v>
      </c>
      <c r="BE271" s="153">
        <f t="shared" si="64"/>
        <v>0</v>
      </c>
      <c r="BF271" s="153">
        <f t="shared" si="65"/>
        <v>0</v>
      </c>
      <c r="BG271" s="153">
        <f t="shared" si="66"/>
        <v>0</v>
      </c>
      <c r="BH271" s="153">
        <f t="shared" si="67"/>
        <v>0</v>
      </c>
      <c r="BI271" s="153">
        <f t="shared" si="68"/>
        <v>0</v>
      </c>
      <c r="BJ271" s="13" t="s">
        <v>87</v>
      </c>
      <c r="BK271" s="153">
        <f t="shared" si="69"/>
        <v>0</v>
      </c>
      <c r="BL271" s="13" t="s">
        <v>259</v>
      </c>
      <c r="BM271" s="152" t="s">
        <v>6061</v>
      </c>
    </row>
    <row r="272" spans="2:65" s="1" customFormat="1" ht="16.5" customHeight="1">
      <c r="B272" s="139"/>
      <c r="C272" s="140" t="s">
        <v>2173</v>
      </c>
      <c r="D272" s="140" t="s">
        <v>319</v>
      </c>
      <c r="E272" s="141" t="s">
        <v>4442</v>
      </c>
      <c r="F272" s="142" t="s">
        <v>4443</v>
      </c>
      <c r="G272" s="143" t="s">
        <v>452</v>
      </c>
      <c r="H272" s="144">
        <v>94</v>
      </c>
      <c r="I272" s="145"/>
      <c r="J272" s="146">
        <f t="shared" si="60"/>
        <v>0</v>
      </c>
      <c r="K272" s="147"/>
      <c r="L272" s="28"/>
      <c r="M272" s="148" t="s">
        <v>1</v>
      </c>
      <c r="N272" s="149" t="s">
        <v>41</v>
      </c>
      <c r="P272" s="150">
        <f t="shared" si="61"/>
        <v>0</v>
      </c>
      <c r="Q272" s="150">
        <v>2.5999999999999998E-4</v>
      </c>
      <c r="R272" s="150">
        <f t="shared" si="62"/>
        <v>2.4439999999999996E-2</v>
      </c>
      <c r="S272" s="150">
        <v>0</v>
      </c>
      <c r="T272" s="151">
        <f t="shared" si="63"/>
        <v>0</v>
      </c>
      <c r="AR272" s="152" t="s">
        <v>259</v>
      </c>
      <c r="AT272" s="152" t="s">
        <v>319</v>
      </c>
      <c r="AU272" s="152" t="s">
        <v>87</v>
      </c>
      <c r="AY272" s="13" t="s">
        <v>317</v>
      </c>
      <c r="BE272" s="153">
        <f t="shared" si="64"/>
        <v>0</v>
      </c>
      <c r="BF272" s="153">
        <f t="shared" si="65"/>
        <v>0</v>
      </c>
      <c r="BG272" s="153">
        <f t="shared" si="66"/>
        <v>0</v>
      </c>
      <c r="BH272" s="153">
        <f t="shared" si="67"/>
        <v>0</v>
      </c>
      <c r="BI272" s="153">
        <f t="shared" si="68"/>
        <v>0</v>
      </c>
      <c r="BJ272" s="13" t="s">
        <v>87</v>
      </c>
      <c r="BK272" s="153">
        <f t="shared" si="69"/>
        <v>0</v>
      </c>
      <c r="BL272" s="13" t="s">
        <v>259</v>
      </c>
      <c r="BM272" s="152" t="s">
        <v>6062</v>
      </c>
    </row>
    <row r="273" spans="2:65" s="11" customFormat="1" ht="22.8" customHeight="1">
      <c r="B273" s="127"/>
      <c r="D273" s="128" t="s">
        <v>74</v>
      </c>
      <c r="E273" s="137" t="s">
        <v>589</v>
      </c>
      <c r="F273" s="137" t="s">
        <v>2741</v>
      </c>
      <c r="I273" s="130"/>
      <c r="J273" s="138">
        <f>BK273</f>
        <v>0</v>
      </c>
      <c r="L273" s="127"/>
      <c r="M273" s="132"/>
      <c r="P273" s="133">
        <f>P274</f>
        <v>0</v>
      </c>
      <c r="R273" s="133">
        <f>R274</f>
        <v>0</v>
      </c>
      <c r="T273" s="134">
        <f>T274</f>
        <v>0</v>
      </c>
      <c r="AR273" s="128" t="s">
        <v>82</v>
      </c>
      <c r="AT273" s="135" t="s">
        <v>74</v>
      </c>
      <c r="AU273" s="135" t="s">
        <v>82</v>
      </c>
      <c r="AY273" s="128" t="s">
        <v>317</v>
      </c>
      <c r="BK273" s="136">
        <f>BK274</f>
        <v>0</v>
      </c>
    </row>
    <row r="274" spans="2:65" s="1" customFormat="1" ht="24.15" customHeight="1">
      <c r="B274" s="139"/>
      <c r="C274" s="140" t="s">
        <v>2175</v>
      </c>
      <c r="D274" s="140" t="s">
        <v>319</v>
      </c>
      <c r="E274" s="141" t="s">
        <v>4445</v>
      </c>
      <c r="F274" s="142" t="s">
        <v>4446</v>
      </c>
      <c r="G274" s="143" t="s">
        <v>356</v>
      </c>
      <c r="H274" s="144">
        <v>1704.097</v>
      </c>
      <c r="I274" s="145"/>
      <c r="J274" s="146">
        <f>ROUND(I274*H274,2)</f>
        <v>0</v>
      </c>
      <c r="K274" s="147"/>
      <c r="L274" s="28"/>
      <c r="M274" s="148" t="s">
        <v>1</v>
      </c>
      <c r="N274" s="149" t="s">
        <v>41</v>
      </c>
      <c r="P274" s="150">
        <f>O274*H274</f>
        <v>0</v>
      </c>
      <c r="Q274" s="150">
        <v>0</v>
      </c>
      <c r="R274" s="150">
        <f>Q274*H274</f>
        <v>0</v>
      </c>
      <c r="S274" s="150">
        <v>0</v>
      </c>
      <c r="T274" s="151">
        <f>S274*H274</f>
        <v>0</v>
      </c>
      <c r="AR274" s="152" t="s">
        <v>259</v>
      </c>
      <c r="AT274" s="152" t="s">
        <v>319</v>
      </c>
      <c r="AU274" s="152" t="s">
        <v>87</v>
      </c>
      <c r="AY274" s="13" t="s">
        <v>317</v>
      </c>
      <c r="BE274" s="153">
        <f>IF(N274="základná",J274,0)</f>
        <v>0</v>
      </c>
      <c r="BF274" s="153">
        <f>IF(N274="znížená",J274,0)</f>
        <v>0</v>
      </c>
      <c r="BG274" s="153">
        <f>IF(N274="zákl. prenesená",J274,0)</f>
        <v>0</v>
      </c>
      <c r="BH274" s="153">
        <f>IF(N274="zníž. prenesená",J274,0)</f>
        <v>0</v>
      </c>
      <c r="BI274" s="153">
        <f>IF(N274="nulová",J274,0)</f>
        <v>0</v>
      </c>
      <c r="BJ274" s="13" t="s">
        <v>87</v>
      </c>
      <c r="BK274" s="153">
        <f>ROUND(I274*H274,2)</f>
        <v>0</v>
      </c>
      <c r="BL274" s="13" t="s">
        <v>259</v>
      </c>
      <c r="BM274" s="152" t="s">
        <v>6063</v>
      </c>
    </row>
    <row r="275" spans="2:65" s="11" customFormat="1" ht="25.95" customHeight="1">
      <c r="B275" s="127"/>
      <c r="D275" s="128" t="s">
        <v>74</v>
      </c>
      <c r="E275" s="129" t="s">
        <v>2372</v>
      </c>
      <c r="F275" s="129" t="s">
        <v>2373</v>
      </c>
      <c r="I275" s="130"/>
      <c r="J275" s="131">
        <f>BK275</f>
        <v>0</v>
      </c>
      <c r="L275" s="127"/>
      <c r="M275" s="132"/>
      <c r="P275" s="133">
        <f>P276+P300+P328+P350+P354+P364+P368+P373+P390+P398+P404+P407+P411+P418</f>
        <v>0</v>
      </c>
      <c r="R275" s="133">
        <f>R276+R300+R328+R350+R354+R364+R368+R373+R390+R398+R404+R407+R411+R418</f>
        <v>25.251877877699997</v>
      </c>
      <c r="T275" s="134">
        <f>T276+T300+T328+T350+T354+T364+T368+T373+T390+T398+T404+T407+T411+T418</f>
        <v>0</v>
      </c>
      <c r="AR275" s="128" t="s">
        <v>87</v>
      </c>
      <c r="AT275" s="135" t="s">
        <v>74</v>
      </c>
      <c r="AU275" s="135" t="s">
        <v>75</v>
      </c>
      <c r="AY275" s="128" t="s">
        <v>317</v>
      </c>
      <c r="BK275" s="136">
        <f>BK276+BK300+BK328+BK350+BK354+BK364+BK368+BK373+BK390+BK398+BK404+BK407+BK411+BK418</f>
        <v>0</v>
      </c>
    </row>
    <row r="276" spans="2:65" s="11" customFormat="1" ht="22.8" customHeight="1">
      <c r="B276" s="127"/>
      <c r="D276" s="128" t="s">
        <v>74</v>
      </c>
      <c r="E276" s="137" t="s">
        <v>603</v>
      </c>
      <c r="F276" s="137" t="s">
        <v>2805</v>
      </c>
      <c r="I276" s="130"/>
      <c r="J276" s="138">
        <f>BK276</f>
        <v>0</v>
      </c>
      <c r="L276" s="127"/>
      <c r="M276" s="132"/>
      <c r="P276" s="133">
        <f>SUM(P277:P299)</f>
        <v>0</v>
      </c>
      <c r="R276" s="133">
        <f>SUM(R277:R299)</f>
        <v>4.5685059999999993</v>
      </c>
      <c r="T276" s="134">
        <f>SUM(T277:T299)</f>
        <v>0</v>
      </c>
      <c r="AR276" s="128" t="s">
        <v>87</v>
      </c>
      <c r="AT276" s="135" t="s">
        <v>74</v>
      </c>
      <c r="AU276" s="135" t="s">
        <v>82</v>
      </c>
      <c r="AY276" s="128" t="s">
        <v>317</v>
      </c>
      <c r="BK276" s="136">
        <f>SUM(BK277:BK299)</f>
        <v>0</v>
      </c>
    </row>
    <row r="277" spans="2:65" s="1" customFormat="1" ht="24.15" customHeight="1">
      <c r="B277" s="139"/>
      <c r="C277" s="140" t="s">
        <v>2178</v>
      </c>
      <c r="D277" s="140" t="s">
        <v>319</v>
      </c>
      <c r="E277" s="141" t="s">
        <v>3101</v>
      </c>
      <c r="F277" s="142" t="s">
        <v>3102</v>
      </c>
      <c r="G277" s="143" t="s">
        <v>375</v>
      </c>
      <c r="H277" s="144">
        <v>184.8</v>
      </c>
      <c r="I277" s="145"/>
      <c r="J277" s="146">
        <f t="shared" ref="J277:J299" si="70">ROUND(I277*H277,2)</f>
        <v>0</v>
      </c>
      <c r="K277" s="147"/>
      <c r="L277" s="28"/>
      <c r="M277" s="148" t="s">
        <v>1</v>
      </c>
      <c r="N277" s="149" t="s">
        <v>41</v>
      </c>
      <c r="P277" s="150">
        <f t="shared" ref="P277:P299" si="71">O277*H277</f>
        <v>0</v>
      </c>
      <c r="Q277" s="150">
        <v>0</v>
      </c>
      <c r="R277" s="150">
        <f t="shared" ref="R277:R299" si="72">Q277*H277</f>
        <v>0</v>
      </c>
      <c r="S277" s="150">
        <v>0</v>
      </c>
      <c r="T277" s="151">
        <f t="shared" ref="T277:T299" si="73">S277*H277</f>
        <v>0</v>
      </c>
      <c r="AR277" s="152" t="s">
        <v>372</v>
      </c>
      <c r="AT277" s="152" t="s">
        <v>319</v>
      </c>
      <c r="AU277" s="152" t="s">
        <v>87</v>
      </c>
      <c r="AY277" s="13" t="s">
        <v>317</v>
      </c>
      <c r="BE277" s="153">
        <f t="shared" ref="BE277:BE299" si="74">IF(N277="základná",J277,0)</f>
        <v>0</v>
      </c>
      <c r="BF277" s="153">
        <f t="shared" ref="BF277:BF299" si="75">IF(N277="znížená",J277,0)</f>
        <v>0</v>
      </c>
      <c r="BG277" s="153">
        <f t="shared" ref="BG277:BG299" si="76">IF(N277="zákl. prenesená",J277,0)</f>
        <v>0</v>
      </c>
      <c r="BH277" s="153">
        <f t="shared" ref="BH277:BH299" si="77">IF(N277="zníž. prenesená",J277,0)</f>
        <v>0</v>
      </c>
      <c r="BI277" s="153">
        <f t="shared" ref="BI277:BI299" si="78">IF(N277="nulová",J277,0)</f>
        <v>0</v>
      </c>
      <c r="BJ277" s="13" t="s">
        <v>87</v>
      </c>
      <c r="BK277" s="153">
        <f t="shared" ref="BK277:BK299" si="79">ROUND(I277*H277,2)</f>
        <v>0</v>
      </c>
      <c r="BL277" s="13" t="s">
        <v>372</v>
      </c>
      <c r="BM277" s="152" t="s">
        <v>6064</v>
      </c>
    </row>
    <row r="278" spans="2:65" s="1" customFormat="1" ht="16.5" customHeight="1">
      <c r="B278" s="139"/>
      <c r="C278" s="154" t="s">
        <v>2181</v>
      </c>
      <c r="D278" s="154" t="s">
        <v>353</v>
      </c>
      <c r="E278" s="155" t="s">
        <v>3098</v>
      </c>
      <c r="F278" s="156" t="s">
        <v>3099</v>
      </c>
      <c r="G278" s="157" t="s">
        <v>356</v>
      </c>
      <c r="H278" s="158">
        <v>6.5000000000000002E-2</v>
      </c>
      <c r="I278" s="159"/>
      <c r="J278" s="160">
        <f t="shared" si="70"/>
        <v>0</v>
      </c>
      <c r="K278" s="161"/>
      <c r="L278" s="162"/>
      <c r="M278" s="163" t="s">
        <v>1</v>
      </c>
      <c r="N278" s="164" t="s">
        <v>41</v>
      </c>
      <c r="P278" s="150">
        <f t="shared" si="71"/>
        <v>0</v>
      </c>
      <c r="Q278" s="150">
        <v>1</v>
      </c>
      <c r="R278" s="150">
        <f t="shared" si="72"/>
        <v>6.5000000000000002E-2</v>
      </c>
      <c r="S278" s="150">
        <v>0</v>
      </c>
      <c r="T278" s="151">
        <f t="shared" si="73"/>
        <v>0</v>
      </c>
      <c r="AR278" s="152" t="s">
        <v>529</v>
      </c>
      <c r="AT278" s="152" t="s">
        <v>353</v>
      </c>
      <c r="AU278" s="152" t="s">
        <v>87</v>
      </c>
      <c r="AY278" s="13" t="s">
        <v>317</v>
      </c>
      <c r="BE278" s="153">
        <f t="shared" si="74"/>
        <v>0</v>
      </c>
      <c r="BF278" s="153">
        <f t="shared" si="75"/>
        <v>0</v>
      </c>
      <c r="BG278" s="153">
        <f t="shared" si="76"/>
        <v>0</v>
      </c>
      <c r="BH278" s="153">
        <f t="shared" si="77"/>
        <v>0</v>
      </c>
      <c r="BI278" s="153">
        <f t="shared" si="78"/>
        <v>0</v>
      </c>
      <c r="BJ278" s="13" t="s">
        <v>87</v>
      </c>
      <c r="BK278" s="153">
        <f t="shared" si="79"/>
        <v>0</v>
      </c>
      <c r="BL278" s="13" t="s">
        <v>372</v>
      </c>
      <c r="BM278" s="152" t="s">
        <v>6065</v>
      </c>
    </row>
    <row r="279" spans="2:65" s="1" customFormat="1" ht="37.799999999999997" customHeight="1">
      <c r="B279" s="139"/>
      <c r="C279" s="140" t="s">
        <v>2184</v>
      </c>
      <c r="D279" s="140" t="s">
        <v>319</v>
      </c>
      <c r="E279" s="141" t="s">
        <v>5401</v>
      </c>
      <c r="F279" s="142" t="s">
        <v>1758</v>
      </c>
      <c r="G279" s="143" t="s">
        <v>375</v>
      </c>
      <c r="H279" s="144">
        <v>41.265000000000001</v>
      </c>
      <c r="I279" s="145"/>
      <c r="J279" s="146">
        <f t="shared" si="70"/>
        <v>0</v>
      </c>
      <c r="K279" s="147"/>
      <c r="L279" s="28"/>
      <c r="M279" s="148" t="s">
        <v>1</v>
      </c>
      <c r="N279" s="149" t="s">
        <v>41</v>
      </c>
      <c r="P279" s="150">
        <f t="shared" si="71"/>
        <v>0</v>
      </c>
      <c r="Q279" s="150">
        <v>3.5000000000000001E-3</v>
      </c>
      <c r="R279" s="150">
        <f t="shared" si="72"/>
        <v>0.14442750000000001</v>
      </c>
      <c r="S279" s="150">
        <v>0</v>
      </c>
      <c r="T279" s="151">
        <f t="shared" si="73"/>
        <v>0</v>
      </c>
      <c r="AR279" s="152" t="s">
        <v>372</v>
      </c>
      <c r="AT279" s="152" t="s">
        <v>319</v>
      </c>
      <c r="AU279" s="152" t="s">
        <v>87</v>
      </c>
      <c r="AY279" s="13" t="s">
        <v>317</v>
      </c>
      <c r="BE279" s="153">
        <f t="shared" si="74"/>
        <v>0</v>
      </c>
      <c r="BF279" s="153">
        <f t="shared" si="75"/>
        <v>0</v>
      </c>
      <c r="BG279" s="153">
        <f t="shared" si="76"/>
        <v>0</v>
      </c>
      <c r="BH279" s="153">
        <f t="shared" si="77"/>
        <v>0</v>
      </c>
      <c r="BI279" s="153">
        <f t="shared" si="78"/>
        <v>0</v>
      </c>
      <c r="BJ279" s="13" t="s">
        <v>87</v>
      </c>
      <c r="BK279" s="153">
        <f t="shared" si="79"/>
        <v>0</v>
      </c>
      <c r="BL279" s="13" t="s">
        <v>372</v>
      </c>
      <c r="BM279" s="152" t="s">
        <v>6066</v>
      </c>
    </row>
    <row r="280" spans="2:65" s="1" customFormat="1" ht="37.799999999999997" customHeight="1">
      <c r="B280" s="139"/>
      <c r="C280" s="140" t="s">
        <v>2188</v>
      </c>
      <c r="D280" s="140" t="s">
        <v>319</v>
      </c>
      <c r="E280" s="141" t="s">
        <v>5403</v>
      </c>
      <c r="F280" s="142" t="s">
        <v>5404</v>
      </c>
      <c r="G280" s="143" t="s">
        <v>375</v>
      </c>
      <c r="H280" s="144">
        <v>19.478000000000002</v>
      </c>
      <c r="I280" s="145"/>
      <c r="J280" s="146">
        <f t="shared" si="70"/>
        <v>0</v>
      </c>
      <c r="K280" s="147"/>
      <c r="L280" s="28"/>
      <c r="M280" s="148" t="s">
        <v>1</v>
      </c>
      <c r="N280" s="149" t="s">
        <v>41</v>
      </c>
      <c r="P280" s="150">
        <f t="shared" si="71"/>
        <v>0</v>
      </c>
      <c r="Q280" s="150">
        <v>3.5000000000000001E-3</v>
      </c>
      <c r="R280" s="150">
        <f t="shared" si="72"/>
        <v>6.8173000000000011E-2</v>
      </c>
      <c r="S280" s="150">
        <v>0</v>
      </c>
      <c r="T280" s="151">
        <f t="shared" si="73"/>
        <v>0</v>
      </c>
      <c r="AR280" s="152" t="s">
        <v>372</v>
      </c>
      <c r="AT280" s="152" t="s">
        <v>319</v>
      </c>
      <c r="AU280" s="152" t="s">
        <v>87</v>
      </c>
      <c r="AY280" s="13" t="s">
        <v>317</v>
      </c>
      <c r="BE280" s="153">
        <f t="shared" si="74"/>
        <v>0</v>
      </c>
      <c r="BF280" s="153">
        <f t="shared" si="75"/>
        <v>0</v>
      </c>
      <c r="BG280" s="153">
        <f t="shared" si="76"/>
        <v>0</v>
      </c>
      <c r="BH280" s="153">
        <f t="shared" si="77"/>
        <v>0</v>
      </c>
      <c r="BI280" s="153">
        <f t="shared" si="78"/>
        <v>0</v>
      </c>
      <c r="BJ280" s="13" t="s">
        <v>87</v>
      </c>
      <c r="BK280" s="153">
        <f t="shared" si="79"/>
        <v>0</v>
      </c>
      <c r="BL280" s="13" t="s">
        <v>372</v>
      </c>
      <c r="BM280" s="152" t="s">
        <v>6067</v>
      </c>
    </row>
    <row r="281" spans="2:65" s="1" customFormat="1" ht="24.15" customHeight="1">
      <c r="B281" s="139"/>
      <c r="C281" s="140" t="s">
        <v>2192</v>
      </c>
      <c r="D281" s="140" t="s">
        <v>319</v>
      </c>
      <c r="E281" s="141" t="s">
        <v>4450</v>
      </c>
      <c r="F281" s="142" t="s">
        <v>4451</v>
      </c>
      <c r="G281" s="143" t="s">
        <v>375</v>
      </c>
      <c r="H281" s="144">
        <v>568.09199999999998</v>
      </c>
      <c r="I281" s="145"/>
      <c r="J281" s="146">
        <f t="shared" si="70"/>
        <v>0</v>
      </c>
      <c r="K281" s="147"/>
      <c r="L281" s="28"/>
      <c r="M281" s="148" t="s">
        <v>1</v>
      </c>
      <c r="N281" s="149" t="s">
        <v>41</v>
      </c>
      <c r="P281" s="150">
        <f t="shared" si="71"/>
        <v>0</v>
      </c>
      <c r="Q281" s="150">
        <v>0</v>
      </c>
      <c r="R281" s="150">
        <f t="shared" si="72"/>
        <v>0</v>
      </c>
      <c r="S281" s="150">
        <v>0</v>
      </c>
      <c r="T281" s="151">
        <f t="shared" si="73"/>
        <v>0</v>
      </c>
      <c r="AR281" s="152" t="s">
        <v>372</v>
      </c>
      <c r="AT281" s="152" t="s">
        <v>319</v>
      </c>
      <c r="AU281" s="152" t="s">
        <v>87</v>
      </c>
      <c r="AY281" s="13" t="s">
        <v>317</v>
      </c>
      <c r="BE281" s="153">
        <f t="shared" si="74"/>
        <v>0</v>
      </c>
      <c r="BF281" s="153">
        <f t="shared" si="75"/>
        <v>0</v>
      </c>
      <c r="BG281" s="153">
        <f t="shared" si="76"/>
        <v>0</v>
      </c>
      <c r="BH281" s="153">
        <f t="shared" si="77"/>
        <v>0</v>
      </c>
      <c r="BI281" s="153">
        <f t="shared" si="78"/>
        <v>0</v>
      </c>
      <c r="BJ281" s="13" t="s">
        <v>87</v>
      </c>
      <c r="BK281" s="153">
        <f t="shared" si="79"/>
        <v>0</v>
      </c>
      <c r="BL281" s="13" t="s">
        <v>372</v>
      </c>
      <c r="BM281" s="152" t="s">
        <v>6068</v>
      </c>
    </row>
    <row r="282" spans="2:65" s="1" customFormat="1" ht="16.5" customHeight="1">
      <c r="B282" s="139"/>
      <c r="C282" s="154" t="s">
        <v>2195</v>
      </c>
      <c r="D282" s="154" t="s">
        <v>353</v>
      </c>
      <c r="E282" s="155" t="s">
        <v>4453</v>
      </c>
      <c r="F282" s="156" t="s">
        <v>4454</v>
      </c>
      <c r="G282" s="157" t="s">
        <v>375</v>
      </c>
      <c r="H282" s="158">
        <v>681.71</v>
      </c>
      <c r="I282" s="159"/>
      <c r="J282" s="160">
        <f t="shared" si="70"/>
        <v>0</v>
      </c>
      <c r="K282" s="161"/>
      <c r="L282" s="162"/>
      <c r="M282" s="163" t="s">
        <v>1</v>
      </c>
      <c r="N282" s="164" t="s">
        <v>41</v>
      </c>
      <c r="P282" s="150">
        <f t="shared" si="71"/>
        <v>0</v>
      </c>
      <c r="Q282" s="150">
        <v>2.0000000000000001E-4</v>
      </c>
      <c r="R282" s="150">
        <f t="shared" si="72"/>
        <v>0.13634200000000002</v>
      </c>
      <c r="S282" s="150">
        <v>0</v>
      </c>
      <c r="T282" s="151">
        <f t="shared" si="73"/>
        <v>0</v>
      </c>
      <c r="AR282" s="152" t="s">
        <v>529</v>
      </c>
      <c r="AT282" s="152" t="s">
        <v>353</v>
      </c>
      <c r="AU282" s="152" t="s">
        <v>87</v>
      </c>
      <c r="AY282" s="13" t="s">
        <v>317</v>
      </c>
      <c r="BE282" s="153">
        <f t="shared" si="74"/>
        <v>0</v>
      </c>
      <c r="BF282" s="153">
        <f t="shared" si="75"/>
        <v>0</v>
      </c>
      <c r="BG282" s="153">
        <f t="shared" si="76"/>
        <v>0</v>
      </c>
      <c r="BH282" s="153">
        <f t="shared" si="77"/>
        <v>0</v>
      </c>
      <c r="BI282" s="153">
        <f t="shared" si="78"/>
        <v>0</v>
      </c>
      <c r="BJ282" s="13" t="s">
        <v>87</v>
      </c>
      <c r="BK282" s="153">
        <f t="shared" si="79"/>
        <v>0</v>
      </c>
      <c r="BL282" s="13" t="s">
        <v>372</v>
      </c>
      <c r="BM282" s="152" t="s">
        <v>6069</v>
      </c>
    </row>
    <row r="283" spans="2:65" s="1" customFormat="1" ht="24.15" customHeight="1">
      <c r="B283" s="139"/>
      <c r="C283" s="140" t="s">
        <v>2199</v>
      </c>
      <c r="D283" s="140" t="s">
        <v>319</v>
      </c>
      <c r="E283" s="141" t="s">
        <v>3121</v>
      </c>
      <c r="F283" s="142" t="s">
        <v>4456</v>
      </c>
      <c r="G283" s="143" t="s">
        <v>375</v>
      </c>
      <c r="H283" s="144">
        <v>184.8</v>
      </c>
      <c r="I283" s="145"/>
      <c r="J283" s="146">
        <f t="shared" si="70"/>
        <v>0</v>
      </c>
      <c r="K283" s="147"/>
      <c r="L283" s="28"/>
      <c r="M283" s="148" t="s">
        <v>1</v>
      </c>
      <c r="N283" s="149" t="s">
        <v>41</v>
      </c>
      <c r="P283" s="150">
        <f t="shared" si="71"/>
        <v>0</v>
      </c>
      <c r="Q283" s="150">
        <v>5.4000000000000001E-4</v>
      </c>
      <c r="R283" s="150">
        <f t="shared" si="72"/>
        <v>9.9792000000000006E-2</v>
      </c>
      <c r="S283" s="150">
        <v>0</v>
      </c>
      <c r="T283" s="151">
        <f t="shared" si="73"/>
        <v>0</v>
      </c>
      <c r="AR283" s="152" t="s">
        <v>372</v>
      </c>
      <c r="AT283" s="152" t="s">
        <v>319</v>
      </c>
      <c r="AU283" s="152" t="s">
        <v>87</v>
      </c>
      <c r="AY283" s="13" t="s">
        <v>317</v>
      </c>
      <c r="BE283" s="153">
        <f t="shared" si="74"/>
        <v>0</v>
      </c>
      <c r="BF283" s="153">
        <f t="shared" si="75"/>
        <v>0</v>
      </c>
      <c r="BG283" s="153">
        <f t="shared" si="76"/>
        <v>0</v>
      </c>
      <c r="BH283" s="153">
        <f t="shared" si="77"/>
        <v>0</v>
      </c>
      <c r="BI283" s="153">
        <f t="shared" si="78"/>
        <v>0</v>
      </c>
      <c r="BJ283" s="13" t="s">
        <v>87</v>
      </c>
      <c r="BK283" s="153">
        <f t="shared" si="79"/>
        <v>0</v>
      </c>
      <c r="BL283" s="13" t="s">
        <v>372</v>
      </c>
      <c r="BM283" s="152" t="s">
        <v>6070</v>
      </c>
    </row>
    <row r="284" spans="2:65" s="1" customFormat="1" ht="24.15" customHeight="1">
      <c r="B284" s="139"/>
      <c r="C284" s="154" t="s">
        <v>2203</v>
      </c>
      <c r="D284" s="154" t="s">
        <v>353</v>
      </c>
      <c r="E284" s="155" t="s">
        <v>4458</v>
      </c>
      <c r="F284" s="156" t="s">
        <v>4459</v>
      </c>
      <c r="G284" s="157" t="s">
        <v>375</v>
      </c>
      <c r="H284" s="158">
        <v>221.76</v>
      </c>
      <c r="I284" s="159"/>
      <c r="J284" s="160">
        <f t="shared" si="70"/>
        <v>0</v>
      </c>
      <c r="K284" s="161"/>
      <c r="L284" s="162"/>
      <c r="M284" s="163" t="s">
        <v>1</v>
      </c>
      <c r="N284" s="164" t="s">
        <v>41</v>
      </c>
      <c r="P284" s="150">
        <f t="shared" si="71"/>
        <v>0</v>
      </c>
      <c r="Q284" s="150">
        <v>5.13E-3</v>
      </c>
      <c r="R284" s="150">
        <f t="shared" si="72"/>
        <v>1.1376287999999999</v>
      </c>
      <c r="S284" s="150">
        <v>0</v>
      </c>
      <c r="T284" s="151">
        <f t="shared" si="73"/>
        <v>0</v>
      </c>
      <c r="AR284" s="152" t="s">
        <v>529</v>
      </c>
      <c r="AT284" s="152" t="s">
        <v>353</v>
      </c>
      <c r="AU284" s="152" t="s">
        <v>87</v>
      </c>
      <c r="AY284" s="13" t="s">
        <v>317</v>
      </c>
      <c r="BE284" s="153">
        <f t="shared" si="74"/>
        <v>0</v>
      </c>
      <c r="BF284" s="153">
        <f t="shared" si="75"/>
        <v>0</v>
      </c>
      <c r="BG284" s="153">
        <f t="shared" si="76"/>
        <v>0</v>
      </c>
      <c r="BH284" s="153">
        <f t="shared" si="77"/>
        <v>0</v>
      </c>
      <c r="BI284" s="153">
        <f t="shared" si="78"/>
        <v>0</v>
      </c>
      <c r="BJ284" s="13" t="s">
        <v>87</v>
      </c>
      <c r="BK284" s="153">
        <f t="shared" si="79"/>
        <v>0</v>
      </c>
      <c r="BL284" s="13" t="s">
        <v>372</v>
      </c>
      <c r="BM284" s="152" t="s">
        <v>6071</v>
      </c>
    </row>
    <row r="285" spans="2:65" s="1" customFormat="1" ht="37.799999999999997" customHeight="1">
      <c r="B285" s="139"/>
      <c r="C285" s="140" t="s">
        <v>2207</v>
      </c>
      <c r="D285" s="140" t="s">
        <v>319</v>
      </c>
      <c r="E285" s="141" t="s">
        <v>4461</v>
      </c>
      <c r="F285" s="142" t="s">
        <v>4462</v>
      </c>
      <c r="G285" s="143" t="s">
        <v>375</v>
      </c>
      <c r="H285" s="144">
        <v>327.60000000000002</v>
      </c>
      <c r="I285" s="145"/>
      <c r="J285" s="146">
        <f t="shared" si="70"/>
        <v>0</v>
      </c>
      <c r="K285" s="147"/>
      <c r="L285" s="28"/>
      <c r="M285" s="148" t="s">
        <v>1</v>
      </c>
      <c r="N285" s="149" t="s">
        <v>41</v>
      </c>
      <c r="P285" s="150">
        <f t="shared" si="71"/>
        <v>0</v>
      </c>
      <c r="Q285" s="150">
        <v>3.0000000000000001E-5</v>
      </c>
      <c r="R285" s="150">
        <f t="shared" si="72"/>
        <v>9.8280000000000017E-3</v>
      </c>
      <c r="S285" s="150">
        <v>0</v>
      </c>
      <c r="T285" s="151">
        <f t="shared" si="73"/>
        <v>0</v>
      </c>
      <c r="AR285" s="152" t="s">
        <v>372</v>
      </c>
      <c r="AT285" s="152" t="s">
        <v>319</v>
      </c>
      <c r="AU285" s="152" t="s">
        <v>87</v>
      </c>
      <c r="AY285" s="13" t="s">
        <v>317</v>
      </c>
      <c r="BE285" s="153">
        <f t="shared" si="74"/>
        <v>0</v>
      </c>
      <c r="BF285" s="153">
        <f t="shared" si="75"/>
        <v>0</v>
      </c>
      <c r="BG285" s="153">
        <f t="shared" si="76"/>
        <v>0</v>
      </c>
      <c r="BH285" s="153">
        <f t="shared" si="77"/>
        <v>0</v>
      </c>
      <c r="BI285" s="153">
        <f t="shared" si="78"/>
        <v>0</v>
      </c>
      <c r="BJ285" s="13" t="s">
        <v>87</v>
      </c>
      <c r="BK285" s="153">
        <f t="shared" si="79"/>
        <v>0</v>
      </c>
      <c r="BL285" s="13" t="s">
        <v>372</v>
      </c>
      <c r="BM285" s="152" t="s">
        <v>6072</v>
      </c>
    </row>
    <row r="286" spans="2:65" s="1" customFormat="1" ht="33" customHeight="1">
      <c r="B286" s="139"/>
      <c r="C286" s="154" t="s">
        <v>2211</v>
      </c>
      <c r="D286" s="154" t="s">
        <v>353</v>
      </c>
      <c r="E286" s="155" t="s">
        <v>4464</v>
      </c>
      <c r="F286" s="156" t="s">
        <v>4465</v>
      </c>
      <c r="G286" s="157" t="s">
        <v>375</v>
      </c>
      <c r="H286" s="158">
        <v>376.74</v>
      </c>
      <c r="I286" s="159"/>
      <c r="J286" s="160">
        <f t="shared" si="70"/>
        <v>0</v>
      </c>
      <c r="K286" s="161"/>
      <c r="L286" s="162"/>
      <c r="M286" s="163" t="s">
        <v>1</v>
      </c>
      <c r="N286" s="164" t="s">
        <v>41</v>
      </c>
      <c r="P286" s="150">
        <f t="shared" si="71"/>
        <v>0</v>
      </c>
      <c r="Q286" s="150">
        <v>2.6199999999999999E-3</v>
      </c>
      <c r="R286" s="150">
        <f t="shared" si="72"/>
        <v>0.98705880000000001</v>
      </c>
      <c r="S286" s="150">
        <v>0</v>
      </c>
      <c r="T286" s="151">
        <f t="shared" si="73"/>
        <v>0</v>
      </c>
      <c r="AR286" s="152" t="s">
        <v>529</v>
      </c>
      <c r="AT286" s="152" t="s">
        <v>353</v>
      </c>
      <c r="AU286" s="152" t="s">
        <v>87</v>
      </c>
      <c r="AY286" s="13" t="s">
        <v>317</v>
      </c>
      <c r="BE286" s="153">
        <f t="shared" si="74"/>
        <v>0</v>
      </c>
      <c r="BF286" s="153">
        <f t="shared" si="75"/>
        <v>0</v>
      </c>
      <c r="BG286" s="153">
        <f t="shared" si="76"/>
        <v>0</v>
      </c>
      <c r="BH286" s="153">
        <f t="shared" si="77"/>
        <v>0</v>
      </c>
      <c r="BI286" s="153">
        <f t="shared" si="78"/>
        <v>0</v>
      </c>
      <c r="BJ286" s="13" t="s">
        <v>87</v>
      </c>
      <c r="BK286" s="153">
        <f t="shared" si="79"/>
        <v>0</v>
      </c>
      <c r="BL286" s="13" t="s">
        <v>372</v>
      </c>
      <c r="BM286" s="152" t="s">
        <v>6073</v>
      </c>
    </row>
    <row r="287" spans="2:65" s="1" customFormat="1" ht="33" customHeight="1">
      <c r="B287" s="139"/>
      <c r="C287" s="140" t="s">
        <v>2215</v>
      </c>
      <c r="D287" s="140" t="s">
        <v>319</v>
      </c>
      <c r="E287" s="141" t="s">
        <v>4467</v>
      </c>
      <c r="F287" s="142" t="s">
        <v>4468</v>
      </c>
      <c r="G287" s="143" t="s">
        <v>375</v>
      </c>
      <c r="H287" s="144">
        <v>233.39500000000001</v>
      </c>
      <c r="I287" s="145"/>
      <c r="J287" s="146">
        <f t="shared" si="70"/>
        <v>0</v>
      </c>
      <c r="K287" s="147"/>
      <c r="L287" s="28"/>
      <c r="M287" s="148" t="s">
        <v>1</v>
      </c>
      <c r="N287" s="149" t="s">
        <v>41</v>
      </c>
      <c r="P287" s="150">
        <f t="shared" si="71"/>
        <v>0</v>
      </c>
      <c r="Q287" s="150">
        <v>3.0000000000000001E-5</v>
      </c>
      <c r="R287" s="150">
        <f t="shared" si="72"/>
        <v>7.0018500000000004E-3</v>
      </c>
      <c r="S287" s="150">
        <v>0</v>
      </c>
      <c r="T287" s="151">
        <f t="shared" si="73"/>
        <v>0</v>
      </c>
      <c r="AR287" s="152" t="s">
        <v>372</v>
      </c>
      <c r="AT287" s="152" t="s">
        <v>319</v>
      </c>
      <c r="AU287" s="152" t="s">
        <v>87</v>
      </c>
      <c r="AY287" s="13" t="s">
        <v>317</v>
      </c>
      <c r="BE287" s="153">
        <f t="shared" si="74"/>
        <v>0</v>
      </c>
      <c r="BF287" s="153">
        <f t="shared" si="75"/>
        <v>0</v>
      </c>
      <c r="BG287" s="153">
        <f t="shared" si="76"/>
        <v>0</v>
      </c>
      <c r="BH287" s="153">
        <f t="shared" si="77"/>
        <v>0</v>
      </c>
      <c r="BI287" s="153">
        <f t="shared" si="78"/>
        <v>0</v>
      </c>
      <c r="BJ287" s="13" t="s">
        <v>87</v>
      </c>
      <c r="BK287" s="153">
        <f t="shared" si="79"/>
        <v>0</v>
      </c>
      <c r="BL287" s="13" t="s">
        <v>372</v>
      </c>
      <c r="BM287" s="152" t="s">
        <v>6074</v>
      </c>
    </row>
    <row r="288" spans="2:65" s="1" customFormat="1" ht="33" customHeight="1">
      <c r="B288" s="139"/>
      <c r="C288" s="154" t="s">
        <v>2219</v>
      </c>
      <c r="D288" s="154" t="s">
        <v>353</v>
      </c>
      <c r="E288" s="155" t="s">
        <v>4464</v>
      </c>
      <c r="F288" s="156" t="s">
        <v>4465</v>
      </c>
      <c r="G288" s="157" t="s">
        <v>375</v>
      </c>
      <c r="H288" s="158">
        <v>280.07400000000001</v>
      </c>
      <c r="I288" s="159"/>
      <c r="J288" s="160">
        <f t="shared" si="70"/>
        <v>0</v>
      </c>
      <c r="K288" s="161"/>
      <c r="L288" s="162"/>
      <c r="M288" s="163" t="s">
        <v>1</v>
      </c>
      <c r="N288" s="164" t="s">
        <v>41</v>
      </c>
      <c r="P288" s="150">
        <f t="shared" si="71"/>
        <v>0</v>
      </c>
      <c r="Q288" s="150">
        <v>2.6199999999999999E-3</v>
      </c>
      <c r="R288" s="150">
        <f t="shared" si="72"/>
        <v>0.73379388000000001</v>
      </c>
      <c r="S288" s="150">
        <v>0</v>
      </c>
      <c r="T288" s="151">
        <f t="shared" si="73"/>
        <v>0</v>
      </c>
      <c r="AR288" s="152" t="s">
        <v>529</v>
      </c>
      <c r="AT288" s="152" t="s">
        <v>353</v>
      </c>
      <c r="AU288" s="152" t="s">
        <v>87</v>
      </c>
      <c r="AY288" s="13" t="s">
        <v>317</v>
      </c>
      <c r="BE288" s="153">
        <f t="shared" si="74"/>
        <v>0</v>
      </c>
      <c r="BF288" s="153">
        <f t="shared" si="75"/>
        <v>0</v>
      </c>
      <c r="BG288" s="153">
        <f t="shared" si="76"/>
        <v>0</v>
      </c>
      <c r="BH288" s="153">
        <f t="shared" si="77"/>
        <v>0</v>
      </c>
      <c r="BI288" s="153">
        <f t="shared" si="78"/>
        <v>0</v>
      </c>
      <c r="BJ288" s="13" t="s">
        <v>87</v>
      </c>
      <c r="BK288" s="153">
        <f t="shared" si="79"/>
        <v>0</v>
      </c>
      <c r="BL288" s="13" t="s">
        <v>372</v>
      </c>
      <c r="BM288" s="152" t="s">
        <v>6075</v>
      </c>
    </row>
    <row r="289" spans="2:65" s="1" customFormat="1" ht="24.15" customHeight="1">
      <c r="B289" s="139"/>
      <c r="C289" s="140" t="s">
        <v>460</v>
      </c>
      <c r="D289" s="140" t="s">
        <v>319</v>
      </c>
      <c r="E289" s="141" t="s">
        <v>4471</v>
      </c>
      <c r="F289" s="142" t="s">
        <v>4472</v>
      </c>
      <c r="G289" s="143" t="s">
        <v>375</v>
      </c>
      <c r="H289" s="144">
        <v>203.28</v>
      </c>
      <c r="I289" s="145"/>
      <c r="J289" s="146">
        <f t="shared" si="70"/>
        <v>0</v>
      </c>
      <c r="K289" s="147"/>
      <c r="L289" s="28"/>
      <c r="M289" s="148" t="s">
        <v>1</v>
      </c>
      <c r="N289" s="149" t="s">
        <v>41</v>
      </c>
      <c r="P289" s="150">
        <f t="shared" si="71"/>
        <v>0</v>
      </c>
      <c r="Q289" s="150">
        <v>7.5000000000000002E-4</v>
      </c>
      <c r="R289" s="150">
        <f t="shared" si="72"/>
        <v>0.15246000000000001</v>
      </c>
      <c r="S289" s="150">
        <v>0</v>
      </c>
      <c r="T289" s="151">
        <f t="shared" si="73"/>
        <v>0</v>
      </c>
      <c r="AR289" s="152" t="s">
        <v>372</v>
      </c>
      <c r="AT289" s="152" t="s">
        <v>319</v>
      </c>
      <c r="AU289" s="152" t="s">
        <v>87</v>
      </c>
      <c r="AY289" s="13" t="s">
        <v>317</v>
      </c>
      <c r="BE289" s="153">
        <f t="shared" si="74"/>
        <v>0</v>
      </c>
      <c r="BF289" s="153">
        <f t="shared" si="75"/>
        <v>0</v>
      </c>
      <c r="BG289" s="153">
        <f t="shared" si="76"/>
        <v>0</v>
      </c>
      <c r="BH289" s="153">
        <f t="shared" si="77"/>
        <v>0</v>
      </c>
      <c r="BI289" s="153">
        <f t="shared" si="78"/>
        <v>0</v>
      </c>
      <c r="BJ289" s="13" t="s">
        <v>87</v>
      </c>
      <c r="BK289" s="153">
        <f t="shared" si="79"/>
        <v>0</v>
      </c>
      <c r="BL289" s="13" t="s">
        <v>372</v>
      </c>
      <c r="BM289" s="152" t="s">
        <v>6076</v>
      </c>
    </row>
    <row r="290" spans="2:65" s="1" customFormat="1" ht="37.799999999999997" customHeight="1">
      <c r="B290" s="139"/>
      <c r="C290" s="154" t="s">
        <v>2226</v>
      </c>
      <c r="D290" s="154" t="s">
        <v>353</v>
      </c>
      <c r="E290" s="155" t="s">
        <v>3108</v>
      </c>
      <c r="F290" s="156" t="s">
        <v>3109</v>
      </c>
      <c r="G290" s="157" t="s">
        <v>375</v>
      </c>
      <c r="H290" s="158">
        <v>243.93600000000001</v>
      </c>
      <c r="I290" s="159"/>
      <c r="J290" s="160">
        <f t="shared" si="70"/>
        <v>0</v>
      </c>
      <c r="K290" s="161"/>
      <c r="L290" s="162"/>
      <c r="M290" s="163" t="s">
        <v>1</v>
      </c>
      <c r="N290" s="164" t="s">
        <v>41</v>
      </c>
      <c r="P290" s="150">
        <f t="shared" si="71"/>
        <v>0</v>
      </c>
      <c r="Q290" s="150">
        <v>2E-3</v>
      </c>
      <c r="R290" s="150">
        <f t="shared" si="72"/>
        <v>0.48787200000000003</v>
      </c>
      <c r="S290" s="150">
        <v>0</v>
      </c>
      <c r="T290" s="151">
        <f t="shared" si="73"/>
        <v>0</v>
      </c>
      <c r="AR290" s="152" t="s">
        <v>529</v>
      </c>
      <c r="AT290" s="152" t="s">
        <v>353</v>
      </c>
      <c r="AU290" s="152" t="s">
        <v>87</v>
      </c>
      <c r="AY290" s="13" t="s">
        <v>317</v>
      </c>
      <c r="BE290" s="153">
        <f t="shared" si="74"/>
        <v>0</v>
      </c>
      <c r="BF290" s="153">
        <f t="shared" si="75"/>
        <v>0</v>
      </c>
      <c r="BG290" s="153">
        <f t="shared" si="76"/>
        <v>0</v>
      </c>
      <c r="BH290" s="153">
        <f t="shared" si="77"/>
        <v>0</v>
      </c>
      <c r="BI290" s="153">
        <f t="shared" si="78"/>
        <v>0</v>
      </c>
      <c r="BJ290" s="13" t="s">
        <v>87</v>
      </c>
      <c r="BK290" s="153">
        <f t="shared" si="79"/>
        <v>0</v>
      </c>
      <c r="BL290" s="13" t="s">
        <v>372</v>
      </c>
      <c r="BM290" s="152" t="s">
        <v>6077</v>
      </c>
    </row>
    <row r="291" spans="2:65" s="1" customFormat="1" ht="37.799999999999997" customHeight="1">
      <c r="B291" s="139"/>
      <c r="C291" s="140" t="s">
        <v>2232</v>
      </c>
      <c r="D291" s="140" t="s">
        <v>319</v>
      </c>
      <c r="E291" s="141" t="s">
        <v>4475</v>
      </c>
      <c r="F291" s="142" t="s">
        <v>4476</v>
      </c>
      <c r="G291" s="143" t="s">
        <v>375</v>
      </c>
      <c r="H291" s="144">
        <v>476.7</v>
      </c>
      <c r="I291" s="145"/>
      <c r="J291" s="146">
        <f t="shared" si="70"/>
        <v>0</v>
      </c>
      <c r="K291" s="147"/>
      <c r="L291" s="28"/>
      <c r="M291" s="148" t="s">
        <v>1</v>
      </c>
      <c r="N291" s="149" t="s">
        <v>41</v>
      </c>
      <c r="P291" s="150">
        <f t="shared" si="71"/>
        <v>0</v>
      </c>
      <c r="Q291" s="150">
        <v>0</v>
      </c>
      <c r="R291" s="150">
        <f t="shared" si="72"/>
        <v>0</v>
      </c>
      <c r="S291" s="150">
        <v>0</v>
      </c>
      <c r="T291" s="151">
        <f t="shared" si="73"/>
        <v>0</v>
      </c>
      <c r="AR291" s="152" t="s">
        <v>372</v>
      </c>
      <c r="AT291" s="152" t="s">
        <v>319</v>
      </c>
      <c r="AU291" s="152" t="s">
        <v>87</v>
      </c>
      <c r="AY291" s="13" t="s">
        <v>317</v>
      </c>
      <c r="BE291" s="153">
        <f t="shared" si="74"/>
        <v>0</v>
      </c>
      <c r="BF291" s="153">
        <f t="shared" si="75"/>
        <v>0</v>
      </c>
      <c r="BG291" s="153">
        <f t="shared" si="76"/>
        <v>0</v>
      </c>
      <c r="BH291" s="153">
        <f t="shared" si="77"/>
        <v>0</v>
      </c>
      <c r="BI291" s="153">
        <f t="shared" si="78"/>
        <v>0</v>
      </c>
      <c r="BJ291" s="13" t="s">
        <v>87</v>
      </c>
      <c r="BK291" s="153">
        <f t="shared" si="79"/>
        <v>0</v>
      </c>
      <c r="BL291" s="13" t="s">
        <v>372</v>
      </c>
      <c r="BM291" s="152" t="s">
        <v>6078</v>
      </c>
    </row>
    <row r="292" spans="2:65" s="1" customFormat="1" ht="16.5" customHeight="1">
      <c r="B292" s="139"/>
      <c r="C292" s="154" t="s">
        <v>2236</v>
      </c>
      <c r="D292" s="154" t="s">
        <v>353</v>
      </c>
      <c r="E292" s="155" t="s">
        <v>4205</v>
      </c>
      <c r="F292" s="156" t="s">
        <v>4206</v>
      </c>
      <c r="G292" s="157" t="s">
        <v>375</v>
      </c>
      <c r="H292" s="158">
        <v>548.20500000000004</v>
      </c>
      <c r="I292" s="159"/>
      <c r="J292" s="160">
        <f t="shared" si="70"/>
        <v>0</v>
      </c>
      <c r="K292" s="161"/>
      <c r="L292" s="162"/>
      <c r="M292" s="163" t="s">
        <v>1</v>
      </c>
      <c r="N292" s="164" t="s">
        <v>41</v>
      </c>
      <c r="P292" s="150">
        <f t="shared" si="71"/>
        <v>0</v>
      </c>
      <c r="Q292" s="150">
        <v>2.9999999999999997E-4</v>
      </c>
      <c r="R292" s="150">
        <f t="shared" si="72"/>
        <v>0.16446150000000001</v>
      </c>
      <c r="S292" s="150">
        <v>0</v>
      </c>
      <c r="T292" s="151">
        <f t="shared" si="73"/>
        <v>0</v>
      </c>
      <c r="AR292" s="152" t="s">
        <v>529</v>
      </c>
      <c r="AT292" s="152" t="s">
        <v>353</v>
      </c>
      <c r="AU292" s="152" t="s">
        <v>87</v>
      </c>
      <c r="AY292" s="13" t="s">
        <v>317</v>
      </c>
      <c r="BE292" s="153">
        <f t="shared" si="74"/>
        <v>0</v>
      </c>
      <c r="BF292" s="153">
        <f t="shared" si="75"/>
        <v>0</v>
      </c>
      <c r="BG292" s="153">
        <f t="shared" si="76"/>
        <v>0</v>
      </c>
      <c r="BH292" s="153">
        <f t="shared" si="77"/>
        <v>0</v>
      </c>
      <c r="BI292" s="153">
        <f t="shared" si="78"/>
        <v>0</v>
      </c>
      <c r="BJ292" s="13" t="s">
        <v>87</v>
      </c>
      <c r="BK292" s="153">
        <f t="shared" si="79"/>
        <v>0</v>
      </c>
      <c r="BL292" s="13" t="s">
        <v>372</v>
      </c>
      <c r="BM292" s="152" t="s">
        <v>6079</v>
      </c>
    </row>
    <row r="293" spans="2:65" s="1" customFormat="1" ht="37.799999999999997" customHeight="1">
      <c r="B293" s="139"/>
      <c r="C293" s="140" t="s">
        <v>2240</v>
      </c>
      <c r="D293" s="140" t="s">
        <v>319</v>
      </c>
      <c r="E293" s="141" t="s">
        <v>4479</v>
      </c>
      <c r="F293" s="142" t="s">
        <v>4480</v>
      </c>
      <c r="G293" s="143" t="s">
        <v>375</v>
      </c>
      <c r="H293" s="144">
        <v>238.35</v>
      </c>
      <c r="I293" s="145"/>
      <c r="J293" s="146">
        <f t="shared" si="70"/>
        <v>0</v>
      </c>
      <c r="K293" s="147"/>
      <c r="L293" s="28"/>
      <c r="M293" s="148" t="s">
        <v>1</v>
      </c>
      <c r="N293" s="149" t="s">
        <v>41</v>
      </c>
      <c r="P293" s="150">
        <f t="shared" si="71"/>
        <v>0</v>
      </c>
      <c r="Q293" s="150">
        <v>0</v>
      </c>
      <c r="R293" s="150">
        <f t="shared" si="72"/>
        <v>0</v>
      </c>
      <c r="S293" s="150">
        <v>0</v>
      </c>
      <c r="T293" s="151">
        <f t="shared" si="73"/>
        <v>0</v>
      </c>
      <c r="AR293" s="152" t="s">
        <v>372</v>
      </c>
      <c r="AT293" s="152" t="s">
        <v>319</v>
      </c>
      <c r="AU293" s="152" t="s">
        <v>87</v>
      </c>
      <c r="AY293" s="13" t="s">
        <v>317</v>
      </c>
      <c r="BE293" s="153">
        <f t="shared" si="74"/>
        <v>0</v>
      </c>
      <c r="BF293" s="153">
        <f t="shared" si="75"/>
        <v>0</v>
      </c>
      <c r="BG293" s="153">
        <f t="shared" si="76"/>
        <v>0</v>
      </c>
      <c r="BH293" s="153">
        <f t="shared" si="77"/>
        <v>0</v>
      </c>
      <c r="BI293" s="153">
        <f t="shared" si="78"/>
        <v>0</v>
      </c>
      <c r="BJ293" s="13" t="s">
        <v>87</v>
      </c>
      <c r="BK293" s="153">
        <f t="shared" si="79"/>
        <v>0</v>
      </c>
      <c r="BL293" s="13" t="s">
        <v>372</v>
      </c>
      <c r="BM293" s="152" t="s">
        <v>6080</v>
      </c>
    </row>
    <row r="294" spans="2:65" s="1" customFormat="1" ht="16.5" customHeight="1">
      <c r="B294" s="139"/>
      <c r="C294" s="154" t="s">
        <v>2244</v>
      </c>
      <c r="D294" s="154" t="s">
        <v>353</v>
      </c>
      <c r="E294" s="155" t="s">
        <v>4205</v>
      </c>
      <c r="F294" s="156" t="s">
        <v>4206</v>
      </c>
      <c r="G294" s="157" t="s">
        <v>375</v>
      </c>
      <c r="H294" s="158">
        <v>274.10300000000001</v>
      </c>
      <c r="I294" s="159"/>
      <c r="J294" s="160">
        <f t="shared" si="70"/>
        <v>0</v>
      </c>
      <c r="K294" s="161"/>
      <c r="L294" s="162"/>
      <c r="M294" s="163" t="s">
        <v>1</v>
      </c>
      <c r="N294" s="164" t="s">
        <v>41</v>
      </c>
      <c r="P294" s="150">
        <f t="shared" si="71"/>
        <v>0</v>
      </c>
      <c r="Q294" s="150">
        <v>2.9999999999999997E-4</v>
      </c>
      <c r="R294" s="150">
        <f t="shared" si="72"/>
        <v>8.2230899999999996E-2</v>
      </c>
      <c r="S294" s="150">
        <v>0</v>
      </c>
      <c r="T294" s="151">
        <f t="shared" si="73"/>
        <v>0</v>
      </c>
      <c r="AR294" s="152" t="s">
        <v>529</v>
      </c>
      <c r="AT294" s="152" t="s">
        <v>353</v>
      </c>
      <c r="AU294" s="152" t="s">
        <v>87</v>
      </c>
      <c r="AY294" s="13" t="s">
        <v>317</v>
      </c>
      <c r="BE294" s="153">
        <f t="shared" si="74"/>
        <v>0</v>
      </c>
      <c r="BF294" s="153">
        <f t="shared" si="75"/>
        <v>0</v>
      </c>
      <c r="BG294" s="153">
        <f t="shared" si="76"/>
        <v>0</v>
      </c>
      <c r="BH294" s="153">
        <f t="shared" si="77"/>
        <v>0</v>
      </c>
      <c r="BI294" s="153">
        <f t="shared" si="78"/>
        <v>0</v>
      </c>
      <c r="BJ294" s="13" t="s">
        <v>87</v>
      </c>
      <c r="BK294" s="153">
        <f t="shared" si="79"/>
        <v>0</v>
      </c>
      <c r="BL294" s="13" t="s">
        <v>372</v>
      </c>
      <c r="BM294" s="152" t="s">
        <v>6081</v>
      </c>
    </row>
    <row r="295" spans="2:65" s="1" customFormat="1" ht="37.799999999999997" customHeight="1">
      <c r="B295" s="139"/>
      <c r="C295" s="140" t="s">
        <v>2248</v>
      </c>
      <c r="D295" s="140" t="s">
        <v>319</v>
      </c>
      <c r="E295" s="141" t="s">
        <v>4483</v>
      </c>
      <c r="F295" s="142" t="s">
        <v>4484</v>
      </c>
      <c r="G295" s="143" t="s">
        <v>375</v>
      </c>
      <c r="H295" s="144">
        <v>262.68900000000002</v>
      </c>
      <c r="I295" s="145"/>
      <c r="J295" s="146">
        <f t="shared" si="70"/>
        <v>0</v>
      </c>
      <c r="K295" s="147"/>
      <c r="L295" s="28"/>
      <c r="M295" s="148" t="s">
        <v>1</v>
      </c>
      <c r="N295" s="149" t="s">
        <v>41</v>
      </c>
      <c r="P295" s="150">
        <f t="shared" si="71"/>
        <v>0</v>
      </c>
      <c r="Q295" s="150">
        <v>3.0000000000000001E-5</v>
      </c>
      <c r="R295" s="150">
        <f t="shared" si="72"/>
        <v>7.8806700000000011E-3</v>
      </c>
      <c r="S295" s="150">
        <v>0</v>
      </c>
      <c r="T295" s="151">
        <f t="shared" si="73"/>
        <v>0</v>
      </c>
      <c r="AR295" s="152" t="s">
        <v>372</v>
      </c>
      <c r="AT295" s="152" t="s">
        <v>319</v>
      </c>
      <c r="AU295" s="152" t="s">
        <v>87</v>
      </c>
      <c r="AY295" s="13" t="s">
        <v>317</v>
      </c>
      <c r="BE295" s="153">
        <f t="shared" si="74"/>
        <v>0</v>
      </c>
      <c r="BF295" s="153">
        <f t="shared" si="75"/>
        <v>0</v>
      </c>
      <c r="BG295" s="153">
        <f t="shared" si="76"/>
        <v>0</v>
      </c>
      <c r="BH295" s="153">
        <f t="shared" si="77"/>
        <v>0</v>
      </c>
      <c r="BI295" s="153">
        <f t="shared" si="78"/>
        <v>0</v>
      </c>
      <c r="BJ295" s="13" t="s">
        <v>87</v>
      </c>
      <c r="BK295" s="153">
        <f t="shared" si="79"/>
        <v>0</v>
      </c>
      <c r="BL295" s="13" t="s">
        <v>372</v>
      </c>
      <c r="BM295" s="152" t="s">
        <v>6082</v>
      </c>
    </row>
    <row r="296" spans="2:65" s="1" customFormat="1" ht="16.5" customHeight="1">
      <c r="B296" s="139"/>
      <c r="C296" s="154" t="s">
        <v>2252</v>
      </c>
      <c r="D296" s="154" t="s">
        <v>353</v>
      </c>
      <c r="E296" s="155" t="s">
        <v>4205</v>
      </c>
      <c r="F296" s="156" t="s">
        <v>4206</v>
      </c>
      <c r="G296" s="157" t="s">
        <v>375</v>
      </c>
      <c r="H296" s="158">
        <v>315.22699999999998</v>
      </c>
      <c r="I296" s="159"/>
      <c r="J296" s="160">
        <f t="shared" si="70"/>
        <v>0</v>
      </c>
      <c r="K296" s="161"/>
      <c r="L296" s="162"/>
      <c r="M296" s="163" t="s">
        <v>1</v>
      </c>
      <c r="N296" s="164" t="s">
        <v>41</v>
      </c>
      <c r="P296" s="150">
        <f t="shared" si="71"/>
        <v>0</v>
      </c>
      <c r="Q296" s="150">
        <v>2.9999999999999997E-4</v>
      </c>
      <c r="R296" s="150">
        <f t="shared" si="72"/>
        <v>9.4568099999999988E-2</v>
      </c>
      <c r="S296" s="150">
        <v>0</v>
      </c>
      <c r="T296" s="151">
        <f t="shared" si="73"/>
        <v>0</v>
      </c>
      <c r="AR296" s="152" t="s">
        <v>529</v>
      </c>
      <c r="AT296" s="152" t="s">
        <v>353</v>
      </c>
      <c r="AU296" s="152" t="s">
        <v>87</v>
      </c>
      <c r="AY296" s="13" t="s">
        <v>317</v>
      </c>
      <c r="BE296" s="153">
        <f t="shared" si="74"/>
        <v>0</v>
      </c>
      <c r="BF296" s="153">
        <f t="shared" si="75"/>
        <v>0</v>
      </c>
      <c r="BG296" s="153">
        <f t="shared" si="76"/>
        <v>0</v>
      </c>
      <c r="BH296" s="153">
        <f t="shared" si="77"/>
        <v>0</v>
      </c>
      <c r="BI296" s="153">
        <f t="shared" si="78"/>
        <v>0</v>
      </c>
      <c r="BJ296" s="13" t="s">
        <v>87</v>
      </c>
      <c r="BK296" s="153">
        <f t="shared" si="79"/>
        <v>0</v>
      </c>
      <c r="BL296" s="13" t="s">
        <v>372</v>
      </c>
      <c r="BM296" s="152" t="s">
        <v>6083</v>
      </c>
    </row>
    <row r="297" spans="2:65" s="1" customFormat="1" ht="21.75" customHeight="1">
      <c r="B297" s="139"/>
      <c r="C297" s="140" t="s">
        <v>2256</v>
      </c>
      <c r="D297" s="140" t="s">
        <v>319</v>
      </c>
      <c r="E297" s="141" t="s">
        <v>4487</v>
      </c>
      <c r="F297" s="142" t="s">
        <v>4488</v>
      </c>
      <c r="G297" s="143" t="s">
        <v>452</v>
      </c>
      <c r="H297" s="144">
        <v>174.3</v>
      </c>
      <c r="I297" s="145"/>
      <c r="J297" s="146">
        <f t="shared" si="70"/>
        <v>0</v>
      </c>
      <c r="K297" s="147"/>
      <c r="L297" s="28"/>
      <c r="M297" s="148" t="s">
        <v>1</v>
      </c>
      <c r="N297" s="149" t="s">
        <v>41</v>
      </c>
      <c r="P297" s="150">
        <f t="shared" si="71"/>
        <v>0</v>
      </c>
      <c r="Q297" s="150">
        <v>4.0000000000000003E-5</v>
      </c>
      <c r="R297" s="150">
        <f t="shared" si="72"/>
        <v>6.9720000000000008E-3</v>
      </c>
      <c r="S297" s="150">
        <v>0</v>
      </c>
      <c r="T297" s="151">
        <f t="shared" si="73"/>
        <v>0</v>
      </c>
      <c r="AR297" s="152" t="s">
        <v>372</v>
      </c>
      <c r="AT297" s="152" t="s">
        <v>319</v>
      </c>
      <c r="AU297" s="152" t="s">
        <v>87</v>
      </c>
      <c r="AY297" s="13" t="s">
        <v>317</v>
      </c>
      <c r="BE297" s="153">
        <f t="shared" si="74"/>
        <v>0</v>
      </c>
      <c r="BF297" s="153">
        <f t="shared" si="75"/>
        <v>0</v>
      </c>
      <c r="BG297" s="153">
        <f t="shared" si="76"/>
        <v>0</v>
      </c>
      <c r="BH297" s="153">
        <f t="shared" si="77"/>
        <v>0</v>
      </c>
      <c r="BI297" s="153">
        <f t="shared" si="78"/>
        <v>0</v>
      </c>
      <c r="BJ297" s="13" t="s">
        <v>87</v>
      </c>
      <c r="BK297" s="153">
        <f t="shared" si="79"/>
        <v>0</v>
      </c>
      <c r="BL297" s="13" t="s">
        <v>372</v>
      </c>
      <c r="BM297" s="152" t="s">
        <v>6084</v>
      </c>
    </row>
    <row r="298" spans="2:65" s="1" customFormat="1" ht="16.5" customHeight="1">
      <c r="B298" s="139"/>
      <c r="C298" s="154" t="s">
        <v>2260</v>
      </c>
      <c r="D298" s="154" t="s">
        <v>353</v>
      </c>
      <c r="E298" s="155" t="s">
        <v>4490</v>
      </c>
      <c r="F298" s="156" t="s">
        <v>4491</v>
      </c>
      <c r="G298" s="157" t="s">
        <v>1711</v>
      </c>
      <c r="H298" s="158">
        <v>183.01499999999999</v>
      </c>
      <c r="I298" s="159"/>
      <c r="J298" s="160">
        <f t="shared" si="70"/>
        <v>0</v>
      </c>
      <c r="K298" s="161"/>
      <c r="L298" s="162"/>
      <c r="M298" s="163" t="s">
        <v>1</v>
      </c>
      <c r="N298" s="164" t="s">
        <v>41</v>
      </c>
      <c r="P298" s="150">
        <f t="shared" si="71"/>
        <v>0</v>
      </c>
      <c r="Q298" s="150">
        <v>1E-3</v>
      </c>
      <c r="R298" s="150">
        <f t="shared" si="72"/>
        <v>0.18301499999999998</v>
      </c>
      <c r="S298" s="150">
        <v>0</v>
      </c>
      <c r="T298" s="151">
        <f t="shared" si="73"/>
        <v>0</v>
      </c>
      <c r="AR298" s="152" t="s">
        <v>529</v>
      </c>
      <c r="AT298" s="152" t="s">
        <v>353</v>
      </c>
      <c r="AU298" s="152" t="s">
        <v>87</v>
      </c>
      <c r="AY298" s="13" t="s">
        <v>317</v>
      </c>
      <c r="BE298" s="153">
        <f t="shared" si="74"/>
        <v>0</v>
      </c>
      <c r="BF298" s="153">
        <f t="shared" si="75"/>
        <v>0</v>
      </c>
      <c r="BG298" s="153">
        <f t="shared" si="76"/>
        <v>0</v>
      </c>
      <c r="BH298" s="153">
        <f t="shared" si="77"/>
        <v>0</v>
      </c>
      <c r="BI298" s="153">
        <f t="shared" si="78"/>
        <v>0</v>
      </c>
      <c r="BJ298" s="13" t="s">
        <v>87</v>
      </c>
      <c r="BK298" s="153">
        <f t="shared" si="79"/>
        <v>0</v>
      </c>
      <c r="BL298" s="13" t="s">
        <v>372</v>
      </c>
      <c r="BM298" s="152" t="s">
        <v>6085</v>
      </c>
    </row>
    <row r="299" spans="2:65" s="1" customFormat="1" ht="24.15" customHeight="1">
      <c r="B299" s="139"/>
      <c r="C299" s="140" t="s">
        <v>2264</v>
      </c>
      <c r="D299" s="140" t="s">
        <v>319</v>
      </c>
      <c r="E299" s="141" t="s">
        <v>2809</v>
      </c>
      <c r="F299" s="142" t="s">
        <v>2810</v>
      </c>
      <c r="G299" s="143" t="s">
        <v>652</v>
      </c>
      <c r="H299" s="176"/>
      <c r="I299" s="145"/>
      <c r="J299" s="146">
        <f t="shared" si="70"/>
        <v>0</v>
      </c>
      <c r="K299" s="147"/>
      <c r="L299" s="28"/>
      <c r="M299" s="148" t="s">
        <v>1</v>
      </c>
      <c r="N299" s="149" t="s">
        <v>41</v>
      </c>
      <c r="P299" s="150">
        <f t="shared" si="71"/>
        <v>0</v>
      </c>
      <c r="Q299" s="150">
        <v>0</v>
      </c>
      <c r="R299" s="150">
        <f t="shared" si="72"/>
        <v>0</v>
      </c>
      <c r="S299" s="150">
        <v>0</v>
      </c>
      <c r="T299" s="151">
        <f t="shared" si="73"/>
        <v>0</v>
      </c>
      <c r="AR299" s="152" t="s">
        <v>372</v>
      </c>
      <c r="AT299" s="152" t="s">
        <v>319</v>
      </c>
      <c r="AU299" s="152" t="s">
        <v>87</v>
      </c>
      <c r="AY299" s="13" t="s">
        <v>317</v>
      </c>
      <c r="BE299" s="153">
        <f t="shared" si="74"/>
        <v>0</v>
      </c>
      <c r="BF299" s="153">
        <f t="shared" si="75"/>
        <v>0</v>
      </c>
      <c r="BG299" s="153">
        <f t="shared" si="76"/>
        <v>0</v>
      </c>
      <c r="BH299" s="153">
        <f t="shared" si="77"/>
        <v>0</v>
      </c>
      <c r="BI299" s="153">
        <f t="shared" si="78"/>
        <v>0</v>
      </c>
      <c r="BJ299" s="13" t="s">
        <v>87</v>
      </c>
      <c r="BK299" s="153">
        <f t="shared" si="79"/>
        <v>0</v>
      </c>
      <c r="BL299" s="13" t="s">
        <v>372</v>
      </c>
      <c r="BM299" s="152" t="s">
        <v>6086</v>
      </c>
    </row>
    <row r="300" spans="2:65" s="11" customFormat="1" ht="22.8" customHeight="1">
      <c r="B300" s="127"/>
      <c r="D300" s="128" t="s">
        <v>74</v>
      </c>
      <c r="E300" s="137" t="s">
        <v>1310</v>
      </c>
      <c r="F300" s="137" t="s">
        <v>3132</v>
      </c>
      <c r="I300" s="130"/>
      <c r="J300" s="138">
        <f>BK300</f>
        <v>0</v>
      </c>
      <c r="L300" s="127"/>
      <c r="M300" s="132"/>
      <c r="P300" s="133">
        <f>SUM(P301:P327)</f>
        <v>0</v>
      </c>
      <c r="R300" s="133">
        <f>SUM(R301:R327)</f>
        <v>2.1014740549999997</v>
      </c>
      <c r="T300" s="134">
        <f>SUM(T301:T327)</f>
        <v>0</v>
      </c>
      <c r="AR300" s="128" t="s">
        <v>87</v>
      </c>
      <c r="AT300" s="135" t="s">
        <v>74</v>
      </c>
      <c r="AU300" s="135" t="s">
        <v>82</v>
      </c>
      <c r="AY300" s="128" t="s">
        <v>317</v>
      </c>
      <c r="BK300" s="136">
        <f>SUM(BK301:BK327)</f>
        <v>0</v>
      </c>
    </row>
    <row r="301" spans="2:65" s="1" customFormat="1" ht="24.15" customHeight="1">
      <c r="B301" s="139"/>
      <c r="C301" s="140" t="s">
        <v>2268</v>
      </c>
      <c r="D301" s="140" t="s">
        <v>319</v>
      </c>
      <c r="E301" s="141" t="s">
        <v>4494</v>
      </c>
      <c r="F301" s="142" t="s">
        <v>4495</v>
      </c>
      <c r="G301" s="143" t="s">
        <v>375</v>
      </c>
      <c r="H301" s="144">
        <v>625.79999999999995</v>
      </c>
      <c r="I301" s="145"/>
      <c r="J301" s="146">
        <f t="shared" ref="J301:J327" si="80">ROUND(I301*H301,2)</f>
        <v>0</v>
      </c>
      <c r="K301" s="147"/>
      <c r="L301" s="28"/>
      <c r="M301" s="148" t="s">
        <v>1</v>
      </c>
      <c r="N301" s="149" t="s">
        <v>41</v>
      </c>
      <c r="P301" s="150">
        <f t="shared" ref="P301:P327" si="81">O301*H301</f>
        <v>0</v>
      </c>
      <c r="Q301" s="150">
        <v>0</v>
      </c>
      <c r="R301" s="150">
        <f t="shared" ref="R301:R327" si="82">Q301*H301</f>
        <v>0</v>
      </c>
      <c r="S301" s="150">
        <v>0</v>
      </c>
      <c r="T301" s="151">
        <f t="shared" ref="T301:T327" si="83">S301*H301</f>
        <v>0</v>
      </c>
      <c r="AR301" s="152" t="s">
        <v>372</v>
      </c>
      <c r="AT301" s="152" t="s">
        <v>319</v>
      </c>
      <c r="AU301" s="152" t="s">
        <v>87</v>
      </c>
      <c r="AY301" s="13" t="s">
        <v>317</v>
      </c>
      <c r="BE301" s="153">
        <f t="shared" ref="BE301:BE327" si="84">IF(N301="základná",J301,0)</f>
        <v>0</v>
      </c>
      <c r="BF301" s="153">
        <f t="shared" ref="BF301:BF327" si="85">IF(N301="znížená",J301,0)</f>
        <v>0</v>
      </c>
      <c r="BG301" s="153">
        <f t="shared" ref="BG301:BG327" si="86">IF(N301="zákl. prenesená",J301,0)</f>
        <v>0</v>
      </c>
      <c r="BH301" s="153">
        <f t="shared" ref="BH301:BH327" si="87">IF(N301="zníž. prenesená",J301,0)</f>
        <v>0</v>
      </c>
      <c r="BI301" s="153">
        <f t="shared" ref="BI301:BI327" si="88">IF(N301="nulová",J301,0)</f>
        <v>0</v>
      </c>
      <c r="BJ301" s="13" t="s">
        <v>87</v>
      </c>
      <c r="BK301" s="153">
        <f t="shared" ref="BK301:BK327" si="89">ROUND(I301*H301,2)</f>
        <v>0</v>
      </c>
      <c r="BL301" s="13" t="s">
        <v>372</v>
      </c>
      <c r="BM301" s="152" t="s">
        <v>6087</v>
      </c>
    </row>
    <row r="302" spans="2:65" s="1" customFormat="1" ht="16.5" customHeight="1">
      <c r="B302" s="139"/>
      <c r="C302" s="154" t="s">
        <v>2271</v>
      </c>
      <c r="D302" s="154" t="s">
        <v>353</v>
      </c>
      <c r="E302" s="155" t="s">
        <v>4497</v>
      </c>
      <c r="F302" s="156" t="s">
        <v>4498</v>
      </c>
      <c r="G302" s="157" t="s">
        <v>375</v>
      </c>
      <c r="H302" s="158">
        <v>625.79999999999995</v>
      </c>
      <c r="I302" s="159"/>
      <c r="J302" s="160">
        <f t="shared" si="80"/>
        <v>0</v>
      </c>
      <c r="K302" s="161"/>
      <c r="L302" s="162"/>
      <c r="M302" s="163" t="s">
        <v>1</v>
      </c>
      <c r="N302" s="164" t="s">
        <v>41</v>
      </c>
      <c r="P302" s="150">
        <f t="shared" si="81"/>
        <v>0</v>
      </c>
      <c r="Q302" s="150">
        <v>1E-4</v>
      </c>
      <c r="R302" s="150">
        <f t="shared" si="82"/>
        <v>6.2579999999999997E-2</v>
      </c>
      <c r="S302" s="150">
        <v>0</v>
      </c>
      <c r="T302" s="151">
        <f t="shared" si="83"/>
        <v>0</v>
      </c>
      <c r="AR302" s="152" t="s">
        <v>529</v>
      </c>
      <c r="AT302" s="152" t="s">
        <v>353</v>
      </c>
      <c r="AU302" s="152" t="s">
        <v>87</v>
      </c>
      <c r="AY302" s="13" t="s">
        <v>317</v>
      </c>
      <c r="BE302" s="153">
        <f t="shared" si="84"/>
        <v>0</v>
      </c>
      <c r="BF302" s="153">
        <f t="shared" si="85"/>
        <v>0</v>
      </c>
      <c r="BG302" s="153">
        <f t="shared" si="86"/>
        <v>0</v>
      </c>
      <c r="BH302" s="153">
        <f t="shared" si="87"/>
        <v>0</v>
      </c>
      <c r="BI302" s="153">
        <f t="shared" si="88"/>
        <v>0</v>
      </c>
      <c r="BJ302" s="13" t="s">
        <v>87</v>
      </c>
      <c r="BK302" s="153">
        <f t="shared" si="89"/>
        <v>0</v>
      </c>
      <c r="BL302" s="13" t="s">
        <v>372</v>
      </c>
      <c r="BM302" s="152" t="s">
        <v>6088</v>
      </c>
    </row>
    <row r="303" spans="2:65" s="1" customFormat="1" ht="24.15" customHeight="1">
      <c r="B303" s="139"/>
      <c r="C303" s="140" t="s">
        <v>2275</v>
      </c>
      <c r="D303" s="140" t="s">
        <v>319</v>
      </c>
      <c r="E303" s="141" t="s">
        <v>4500</v>
      </c>
      <c r="F303" s="142" t="s">
        <v>4501</v>
      </c>
      <c r="G303" s="143" t="s">
        <v>375</v>
      </c>
      <c r="H303" s="144">
        <v>312.89999999999998</v>
      </c>
      <c r="I303" s="145"/>
      <c r="J303" s="146">
        <f t="shared" si="80"/>
        <v>0</v>
      </c>
      <c r="K303" s="147"/>
      <c r="L303" s="28"/>
      <c r="M303" s="148" t="s">
        <v>1</v>
      </c>
      <c r="N303" s="149" t="s">
        <v>41</v>
      </c>
      <c r="P303" s="150">
        <f t="shared" si="81"/>
        <v>0</v>
      </c>
      <c r="Q303" s="150">
        <v>0</v>
      </c>
      <c r="R303" s="150">
        <f t="shared" si="82"/>
        <v>0</v>
      </c>
      <c r="S303" s="150">
        <v>0</v>
      </c>
      <c r="T303" s="151">
        <f t="shared" si="83"/>
        <v>0</v>
      </c>
      <c r="AR303" s="152" t="s">
        <v>372</v>
      </c>
      <c r="AT303" s="152" t="s">
        <v>319</v>
      </c>
      <c r="AU303" s="152" t="s">
        <v>87</v>
      </c>
      <c r="AY303" s="13" t="s">
        <v>317</v>
      </c>
      <c r="BE303" s="153">
        <f t="shared" si="84"/>
        <v>0</v>
      </c>
      <c r="BF303" s="153">
        <f t="shared" si="85"/>
        <v>0</v>
      </c>
      <c r="BG303" s="153">
        <f t="shared" si="86"/>
        <v>0</v>
      </c>
      <c r="BH303" s="153">
        <f t="shared" si="87"/>
        <v>0</v>
      </c>
      <c r="BI303" s="153">
        <f t="shared" si="88"/>
        <v>0</v>
      </c>
      <c r="BJ303" s="13" t="s">
        <v>87</v>
      </c>
      <c r="BK303" s="153">
        <f t="shared" si="89"/>
        <v>0</v>
      </c>
      <c r="BL303" s="13" t="s">
        <v>372</v>
      </c>
      <c r="BM303" s="152" t="s">
        <v>6089</v>
      </c>
    </row>
    <row r="304" spans="2:65" s="1" customFormat="1" ht="16.5" customHeight="1">
      <c r="B304" s="139"/>
      <c r="C304" s="154" t="s">
        <v>2281</v>
      </c>
      <c r="D304" s="154" t="s">
        <v>353</v>
      </c>
      <c r="E304" s="155" t="s">
        <v>4503</v>
      </c>
      <c r="F304" s="156" t="s">
        <v>4504</v>
      </c>
      <c r="G304" s="157" t="s">
        <v>4505</v>
      </c>
      <c r="H304" s="158">
        <v>78.224999999999994</v>
      </c>
      <c r="I304" s="159"/>
      <c r="J304" s="160">
        <f t="shared" si="80"/>
        <v>0</v>
      </c>
      <c r="K304" s="161"/>
      <c r="L304" s="162"/>
      <c r="M304" s="163" t="s">
        <v>1</v>
      </c>
      <c r="N304" s="164" t="s">
        <v>41</v>
      </c>
      <c r="P304" s="150">
        <f t="shared" si="81"/>
        <v>0</v>
      </c>
      <c r="Q304" s="150">
        <v>9.2000000000000003E-4</v>
      </c>
      <c r="R304" s="150">
        <f t="shared" si="82"/>
        <v>7.1967000000000003E-2</v>
      </c>
      <c r="S304" s="150">
        <v>0</v>
      </c>
      <c r="T304" s="151">
        <f t="shared" si="83"/>
        <v>0</v>
      </c>
      <c r="AR304" s="152" t="s">
        <v>529</v>
      </c>
      <c r="AT304" s="152" t="s">
        <v>353</v>
      </c>
      <c r="AU304" s="152" t="s">
        <v>87</v>
      </c>
      <c r="AY304" s="13" t="s">
        <v>317</v>
      </c>
      <c r="BE304" s="153">
        <f t="shared" si="84"/>
        <v>0</v>
      </c>
      <c r="BF304" s="153">
        <f t="shared" si="85"/>
        <v>0</v>
      </c>
      <c r="BG304" s="153">
        <f t="shared" si="86"/>
        <v>0</v>
      </c>
      <c r="BH304" s="153">
        <f t="shared" si="87"/>
        <v>0</v>
      </c>
      <c r="BI304" s="153">
        <f t="shared" si="88"/>
        <v>0</v>
      </c>
      <c r="BJ304" s="13" t="s">
        <v>87</v>
      </c>
      <c r="BK304" s="153">
        <f t="shared" si="89"/>
        <v>0</v>
      </c>
      <c r="BL304" s="13" t="s">
        <v>372</v>
      </c>
      <c r="BM304" s="152" t="s">
        <v>6090</v>
      </c>
    </row>
    <row r="305" spans="2:65" s="1" customFormat="1" ht="33" customHeight="1">
      <c r="B305" s="139"/>
      <c r="C305" s="140" t="s">
        <v>2285</v>
      </c>
      <c r="D305" s="140" t="s">
        <v>319</v>
      </c>
      <c r="E305" s="141" t="s">
        <v>4513</v>
      </c>
      <c r="F305" s="142" t="s">
        <v>4514</v>
      </c>
      <c r="G305" s="143" t="s">
        <v>375</v>
      </c>
      <c r="H305" s="144">
        <v>312.89999999999998</v>
      </c>
      <c r="I305" s="145"/>
      <c r="J305" s="146">
        <f t="shared" si="80"/>
        <v>0</v>
      </c>
      <c r="K305" s="147"/>
      <c r="L305" s="28"/>
      <c r="M305" s="148" t="s">
        <v>1</v>
      </c>
      <c r="N305" s="149" t="s">
        <v>41</v>
      </c>
      <c r="P305" s="150">
        <f t="shared" si="81"/>
        <v>0</v>
      </c>
      <c r="Q305" s="150">
        <v>0</v>
      </c>
      <c r="R305" s="150">
        <f t="shared" si="82"/>
        <v>0</v>
      </c>
      <c r="S305" s="150">
        <v>0</v>
      </c>
      <c r="T305" s="151">
        <f t="shared" si="83"/>
        <v>0</v>
      </c>
      <c r="AR305" s="152" t="s">
        <v>372</v>
      </c>
      <c r="AT305" s="152" t="s">
        <v>319</v>
      </c>
      <c r="AU305" s="152" t="s">
        <v>87</v>
      </c>
      <c r="AY305" s="13" t="s">
        <v>317</v>
      </c>
      <c r="BE305" s="153">
        <f t="shared" si="84"/>
        <v>0</v>
      </c>
      <c r="BF305" s="153">
        <f t="shared" si="85"/>
        <v>0</v>
      </c>
      <c r="BG305" s="153">
        <f t="shared" si="86"/>
        <v>0</v>
      </c>
      <c r="BH305" s="153">
        <f t="shared" si="87"/>
        <v>0</v>
      </c>
      <c r="BI305" s="153">
        <f t="shared" si="88"/>
        <v>0</v>
      </c>
      <c r="BJ305" s="13" t="s">
        <v>87</v>
      </c>
      <c r="BK305" s="153">
        <f t="shared" si="89"/>
        <v>0</v>
      </c>
      <c r="BL305" s="13" t="s">
        <v>372</v>
      </c>
      <c r="BM305" s="152" t="s">
        <v>6091</v>
      </c>
    </row>
    <row r="306" spans="2:65" s="1" customFormat="1" ht="16.5" customHeight="1">
      <c r="B306" s="139"/>
      <c r="C306" s="154" t="s">
        <v>2288</v>
      </c>
      <c r="D306" s="154" t="s">
        <v>353</v>
      </c>
      <c r="E306" s="155" t="s">
        <v>4516</v>
      </c>
      <c r="F306" s="156" t="s">
        <v>4517</v>
      </c>
      <c r="G306" s="157" t="s">
        <v>433</v>
      </c>
      <c r="H306" s="158">
        <v>12.516</v>
      </c>
      <c r="I306" s="159"/>
      <c r="J306" s="160">
        <f t="shared" si="80"/>
        <v>0</v>
      </c>
      <c r="K306" s="161"/>
      <c r="L306" s="162"/>
      <c r="M306" s="163" t="s">
        <v>1</v>
      </c>
      <c r="N306" s="164" t="s">
        <v>41</v>
      </c>
      <c r="P306" s="150">
        <f t="shared" si="81"/>
        <v>0</v>
      </c>
      <c r="Q306" s="150">
        <v>7.5000000000000002E-4</v>
      </c>
      <c r="R306" s="150">
        <f t="shared" si="82"/>
        <v>9.3869999999999995E-3</v>
      </c>
      <c r="S306" s="150">
        <v>0</v>
      </c>
      <c r="T306" s="151">
        <f t="shared" si="83"/>
        <v>0</v>
      </c>
      <c r="AR306" s="152" t="s">
        <v>529</v>
      </c>
      <c r="AT306" s="152" t="s">
        <v>353</v>
      </c>
      <c r="AU306" s="152" t="s">
        <v>87</v>
      </c>
      <c r="AY306" s="13" t="s">
        <v>317</v>
      </c>
      <c r="BE306" s="153">
        <f t="shared" si="84"/>
        <v>0</v>
      </c>
      <c r="BF306" s="153">
        <f t="shared" si="85"/>
        <v>0</v>
      </c>
      <c r="BG306" s="153">
        <f t="shared" si="86"/>
        <v>0</v>
      </c>
      <c r="BH306" s="153">
        <f t="shared" si="87"/>
        <v>0</v>
      </c>
      <c r="BI306" s="153">
        <f t="shared" si="88"/>
        <v>0</v>
      </c>
      <c r="BJ306" s="13" t="s">
        <v>87</v>
      </c>
      <c r="BK306" s="153">
        <f t="shared" si="89"/>
        <v>0</v>
      </c>
      <c r="BL306" s="13" t="s">
        <v>372</v>
      </c>
      <c r="BM306" s="152" t="s">
        <v>6092</v>
      </c>
    </row>
    <row r="307" spans="2:65" s="1" customFormat="1" ht="21.75" customHeight="1">
      <c r="B307" s="139"/>
      <c r="C307" s="154" t="s">
        <v>2292</v>
      </c>
      <c r="D307" s="154" t="s">
        <v>353</v>
      </c>
      <c r="E307" s="155" t="s">
        <v>4519</v>
      </c>
      <c r="F307" s="156" t="s">
        <v>4520</v>
      </c>
      <c r="G307" s="157" t="s">
        <v>1711</v>
      </c>
      <c r="H307" s="158">
        <v>2.5030000000000001</v>
      </c>
      <c r="I307" s="159"/>
      <c r="J307" s="160">
        <f t="shared" si="80"/>
        <v>0</v>
      </c>
      <c r="K307" s="161"/>
      <c r="L307" s="162"/>
      <c r="M307" s="163" t="s">
        <v>1</v>
      </c>
      <c r="N307" s="164" t="s">
        <v>41</v>
      </c>
      <c r="P307" s="150">
        <f t="shared" si="81"/>
        <v>0</v>
      </c>
      <c r="Q307" s="150">
        <v>1E-3</v>
      </c>
      <c r="R307" s="150">
        <f t="shared" si="82"/>
        <v>2.503E-3</v>
      </c>
      <c r="S307" s="150">
        <v>0</v>
      </c>
      <c r="T307" s="151">
        <f t="shared" si="83"/>
        <v>0</v>
      </c>
      <c r="AR307" s="152" t="s">
        <v>529</v>
      </c>
      <c r="AT307" s="152" t="s">
        <v>353</v>
      </c>
      <c r="AU307" s="152" t="s">
        <v>87</v>
      </c>
      <c r="AY307" s="13" t="s">
        <v>317</v>
      </c>
      <c r="BE307" s="153">
        <f t="shared" si="84"/>
        <v>0</v>
      </c>
      <c r="BF307" s="153">
        <f t="shared" si="85"/>
        <v>0</v>
      </c>
      <c r="BG307" s="153">
        <f t="shared" si="86"/>
        <v>0</v>
      </c>
      <c r="BH307" s="153">
        <f t="shared" si="87"/>
        <v>0</v>
      </c>
      <c r="BI307" s="153">
        <f t="shared" si="88"/>
        <v>0</v>
      </c>
      <c r="BJ307" s="13" t="s">
        <v>87</v>
      </c>
      <c r="BK307" s="153">
        <f t="shared" si="89"/>
        <v>0</v>
      </c>
      <c r="BL307" s="13" t="s">
        <v>372</v>
      </c>
      <c r="BM307" s="152" t="s">
        <v>6093</v>
      </c>
    </row>
    <row r="308" spans="2:65" s="1" customFormat="1" ht="24.15" customHeight="1">
      <c r="B308" s="139"/>
      <c r="C308" s="154" t="s">
        <v>2296</v>
      </c>
      <c r="D308" s="154" t="s">
        <v>353</v>
      </c>
      <c r="E308" s="155" t="s">
        <v>3159</v>
      </c>
      <c r="F308" s="156" t="s">
        <v>3160</v>
      </c>
      <c r="G308" s="157" t="s">
        <v>375</v>
      </c>
      <c r="H308" s="158">
        <v>359.83499999999998</v>
      </c>
      <c r="I308" s="159"/>
      <c r="J308" s="160">
        <f t="shared" si="80"/>
        <v>0</v>
      </c>
      <c r="K308" s="161"/>
      <c r="L308" s="162"/>
      <c r="M308" s="163" t="s">
        <v>1</v>
      </c>
      <c r="N308" s="164" t="s">
        <v>41</v>
      </c>
      <c r="P308" s="150">
        <f t="shared" si="81"/>
        <v>0</v>
      </c>
      <c r="Q308" s="150">
        <v>2.5600000000000002E-3</v>
      </c>
      <c r="R308" s="150">
        <f t="shared" si="82"/>
        <v>0.92117760000000004</v>
      </c>
      <c r="S308" s="150">
        <v>0</v>
      </c>
      <c r="T308" s="151">
        <f t="shared" si="83"/>
        <v>0</v>
      </c>
      <c r="AR308" s="152" t="s">
        <v>529</v>
      </c>
      <c r="AT308" s="152" t="s">
        <v>353</v>
      </c>
      <c r="AU308" s="152" t="s">
        <v>87</v>
      </c>
      <c r="AY308" s="13" t="s">
        <v>317</v>
      </c>
      <c r="BE308" s="153">
        <f t="shared" si="84"/>
        <v>0</v>
      </c>
      <c r="BF308" s="153">
        <f t="shared" si="85"/>
        <v>0</v>
      </c>
      <c r="BG308" s="153">
        <f t="shared" si="86"/>
        <v>0</v>
      </c>
      <c r="BH308" s="153">
        <f t="shared" si="87"/>
        <v>0</v>
      </c>
      <c r="BI308" s="153">
        <f t="shared" si="88"/>
        <v>0</v>
      </c>
      <c r="BJ308" s="13" t="s">
        <v>87</v>
      </c>
      <c r="BK308" s="153">
        <f t="shared" si="89"/>
        <v>0</v>
      </c>
      <c r="BL308" s="13" t="s">
        <v>372</v>
      </c>
      <c r="BM308" s="152" t="s">
        <v>6094</v>
      </c>
    </row>
    <row r="309" spans="2:65" s="1" customFormat="1" ht="33" customHeight="1">
      <c r="B309" s="139"/>
      <c r="C309" s="140" t="s">
        <v>2300</v>
      </c>
      <c r="D309" s="140" t="s">
        <v>319</v>
      </c>
      <c r="E309" s="141" t="s">
        <v>3144</v>
      </c>
      <c r="F309" s="142" t="s">
        <v>3145</v>
      </c>
      <c r="G309" s="143" t="s">
        <v>375</v>
      </c>
      <c r="H309" s="144">
        <v>312.89999999999998</v>
      </c>
      <c r="I309" s="145"/>
      <c r="J309" s="146">
        <f t="shared" si="80"/>
        <v>0</v>
      </c>
      <c r="K309" s="147"/>
      <c r="L309" s="28"/>
      <c r="M309" s="148" t="s">
        <v>1</v>
      </c>
      <c r="N309" s="149" t="s">
        <v>41</v>
      </c>
      <c r="P309" s="150">
        <f t="shared" si="81"/>
        <v>0</v>
      </c>
      <c r="Q309" s="150">
        <v>0</v>
      </c>
      <c r="R309" s="150">
        <f t="shared" si="82"/>
        <v>0</v>
      </c>
      <c r="S309" s="150">
        <v>0</v>
      </c>
      <c r="T309" s="151">
        <f t="shared" si="83"/>
        <v>0</v>
      </c>
      <c r="AR309" s="152" t="s">
        <v>372</v>
      </c>
      <c r="AT309" s="152" t="s">
        <v>319</v>
      </c>
      <c r="AU309" s="152" t="s">
        <v>87</v>
      </c>
      <c r="AY309" s="13" t="s">
        <v>317</v>
      </c>
      <c r="BE309" s="153">
        <f t="shared" si="84"/>
        <v>0</v>
      </c>
      <c r="BF309" s="153">
        <f t="shared" si="85"/>
        <v>0</v>
      </c>
      <c r="BG309" s="153">
        <f t="shared" si="86"/>
        <v>0</v>
      </c>
      <c r="BH309" s="153">
        <f t="shared" si="87"/>
        <v>0</v>
      </c>
      <c r="BI309" s="153">
        <f t="shared" si="88"/>
        <v>0</v>
      </c>
      <c r="BJ309" s="13" t="s">
        <v>87</v>
      </c>
      <c r="BK309" s="153">
        <f t="shared" si="89"/>
        <v>0</v>
      </c>
      <c r="BL309" s="13" t="s">
        <v>372</v>
      </c>
      <c r="BM309" s="152" t="s">
        <v>6095</v>
      </c>
    </row>
    <row r="310" spans="2:65" s="1" customFormat="1" ht="37.799999999999997" customHeight="1">
      <c r="B310" s="139"/>
      <c r="C310" s="154" t="s">
        <v>2302</v>
      </c>
      <c r="D310" s="154" t="s">
        <v>353</v>
      </c>
      <c r="E310" s="155" t="s">
        <v>4524</v>
      </c>
      <c r="F310" s="156" t="s">
        <v>4525</v>
      </c>
      <c r="G310" s="157" t="s">
        <v>375</v>
      </c>
      <c r="H310" s="158">
        <v>359.83499999999998</v>
      </c>
      <c r="I310" s="159"/>
      <c r="J310" s="160">
        <f t="shared" si="80"/>
        <v>0</v>
      </c>
      <c r="K310" s="161"/>
      <c r="L310" s="162"/>
      <c r="M310" s="163" t="s">
        <v>1</v>
      </c>
      <c r="N310" s="164" t="s">
        <v>41</v>
      </c>
      <c r="P310" s="150">
        <f t="shared" si="81"/>
        <v>0</v>
      </c>
      <c r="Q310" s="150">
        <v>9.5E-4</v>
      </c>
      <c r="R310" s="150">
        <f t="shared" si="82"/>
        <v>0.34184324999999999</v>
      </c>
      <c r="S310" s="150">
        <v>0</v>
      </c>
      <c r="T310" s="151">
        <f t="shared" si="83"/>
        <v>0</v>
      </c>
      <c r="AR310" s="152" t="s">
        <v>529</v>
      </c>
      <c r="AT310" s="152" t="s">
        <v>353</v>
      </c>
      <c r="AU310" s="152" t="s">
        <v>87</v>
      </c>
      <c r="AY310" s="13" t="s">
        <v>317</v>
      </c>
      <c r="BE310" s="153">
        <f t="shared" si="84"/>
        <v>0</v>
      </c>
      <c r="BF310" s="153">
        <f t="shared" si="85"/>
        <v>0</v>
      </c>
      <c r="BG310" s="153">
        <f t="shared" si="86"/>
        <v>0</v>
      </c>
      <c r="BH310" s="153">
        <f t="shared" si="87"/>
        <v>0</v>
      </c>
      <c r="BI310" s="153">
        <f t="shared" si="88"/>
        <v>0</v>
      </c>
      <c r="BJ310" s="13" t="s">
        <v>87</v>
      </c>
      <c r="BK310" s="153">
        <f t="shared" si="89"/>
        <v>0</v>
      </c>
      <c r="BL310" s="13" t="s">
        <v>372</v>
      </c>
      <c r="BM310" s="152" t="s">
        <v>6096</v>
      </c>
    </row>
    <row r="311" spans="2:65" s="1" customFormat="1" ht="37.799999999999997" customHeight="1">
      <c r="B311" s="139"/>
      <c r="C311" s="140" t="s">
        <v>2304</v>
      </c>
      <c r="D311" s="140" t="s">
        <v>319</v>
      </c>
      <c r="E311" s="141" t="s">
        <v>3150</v>
      </c>
      <c r="F311" s="142" t="s">
        <v>3151</v>
      </c>
      <c r="G311" s="143" t="s">
        <v>375</v>
      </c>
      <c r="H311" s="144">
        <v>312.89999999999998</v>
      </c>
      <c r="I311" s="145"/>
      <c r="J311" s="146">
        <f t="shared" si="80"/>
        <v>0</v>
      </c>
      <c r="K311" s="147"/>
      <c r="L311" s="28"/>
      <c r="M311" s="148" t="s">
        <v>1</v>
      </c>
      <c r="N311" s="149" t="s">
        <v>41</v>
      </c>
      <c r="P311" s="150">
        <f t="shared" si="81"/>
        <v>0</v>
      </c>
      <c r="Q311" s="150">
        <v>0</v>
      </c>
      <c r="R311" s="150">
        <f t="shared" si="82"/>
        <v>0</v>
      </c>
      <c r="S311" s="150">
        <v>0</v>
      </c>
      <c r="T311" s="151">
        <f t="shared" si="83"/>
        <v>0</v>
      </c>
      <c r="AR311" s="152" t="s">
        <v>372</v>
      </c>
      <c r="AT311" s="152" t="s">
        <v>319</v>
      </c>
      <c r="AU311" s="152" t="s">
        <v>87</v>
      </c>
      <c r="AY311" s="13" t="s">
        <v>317</v>
      </c>
      <c r="BE311" s="153">
        <f t="shared" si="84"/>
        <v>0</v>
      </c>
      <c r="BF311" s="153">
        <f t="shared" si="85"/>
        <v>0</v>
      </c>
      <c r="BG311" s="153">
        <f t="shared" si="86"/>
        <v>0</v>
      </c>
      <c r="BH311" s="153">
        <f t="shared" si="87"/>
        <v>0</v>
      </c>
      <c r="BI311" s="153">
        <f t="shared" si="88"/>
        <v>0</v>
      </c>
      <c r="BJ311" s="13" t="s">
        <v>87</v>
      </c>
      <c r="BK311" s="153">
        <f t="shared" si="89"/>
        <v>0</v>
      </c>
      <c r="BL311" s="13" t="s">
        <v>372</v>
      </c>
      <c r="BM311" s="152" t="s">
        <v>6097</v>
      </c>
    </row>
    <row r="312" spans="2:65" s="1" customFormat="1" ht="24.15" customHeight="1">
      <c r="B312" s="139"/>
      <c r="C312" s="154" t="s">
        <v>2306</v>
      </c>
      <c r="D312" s="154" t="s">
        <v>353</v>
      </c>
      <c r="E312" s="155" t="s">
        <v>3153</v>
      </c>
      <c r="F312" s="156" t="s">
        <v>3154</v>
      </c>
      <c r="G312" s="157" t="s">
        <v>375</v>
      </c>
      <c r="H312" s="158">
        <v>359.83499999999998</v>
      </c>
      <c r="I312" s="159"/>
      <c r="J312" s="160">
        <f t="shared" si="80"/>
        <v>0</v>
      </c>
      <c r="K312" s="161"/>
      <c r="L312" s="162"/>
      <c r="M312" s="163" t="s">
        <v>1</v>
      </c>
      <c r="N312" s="164" t="s">
        <v>41</v>
      </c>
      <c r="P312" s="150">
        <f t="shared" si="81"/>
        <v>0</v>
      </c>
      <c r="Q312" s="150">
        <v>2.0000000000000001E-4</v>
      </c>
      <c r="R312" s="150">
        <f t="shared" si="82"/>
        <v>7.1967000000000003E-2</v>
      </c>
      <c r="S312" s="150">
        <v>0</v>
      </c>
      <c r="T312" s="151">
        <f t="shared" si="83"/>
        <v>0</v>
      </c>
      <c r="AR312" s="152" t="s">
        <v>529</v>
      </c>
      <c r="AT312" s="152" t="s">
        <v>353</v>
      </c>
      <c r="AU312" s="152" t="s">
        <v>87</v>
      </c>
      <c r="AY312" s="13" t="s">
        <v>317</v>
      </c>
      <c r="BE312" s="153">
        <f t="shared" si="84"/>
        <v>0</v>
      </c>
      <c r="BF312" s="153">
        <f t="shared" si="85"/>
        <v>0</v>
      </c>
      <c r="BG312" s="153">
        <f t="shared" si="86"/>
        <v>0</v>
      </c>
      <c r="BH312" s="153">
        <f t="shared" si="87"/>
        <v>0</v>
      </c>
      <c r="BI312" s="153">
        <f t="shared" si="88"/>
        <v>0</v>
      </c>
      <c r="BJ312" s="13" t="s">
        <v>87</v>
      </c>
      <c r="BK312" s="153">
        <f t="shared" si="89"/>
        <v>0</v>
      </c>
      <c r="BL312" s="13" t="s">
        <v>372</v>
      </c>
      <c r="BM312" s="152" t="s">
        <v>6098</v>
      </c>
    </row>
    <row r="313" spans="2:65" s="1" customFormat="1" ht="44.25" customHeight="1">
      <c r="B313" s="139"/>
      <c r="C313" s="140" t="s">
        <v>2308</v>
      </c>
      <c r="D313" s="140" t="s">
        <v>319</v>
      </c>
      <c r="E313" s="141" t="s">
        <v>4529</v>
      </c>
      <c r="F313" s="142" t="s">
        <v>4530</v>
      </c>
      <c r="G313" s="143" t="s">
        <v>375</v>
      </c>
      <c r="H313" s="144">
        <v>32.045999999999999</v>
      </c>
      <c r="I313" s="145"/>
      <c r="J313" s="146">
        <f t="shared" si="80"/>
        <v>0</v>
      </c>
      <c r="K313" s="147"/>
      <c r="L313" s="28"/>
      <c r="M313" s="148" t="s">
        <v>1</v>
      </c>
      <c r="N313" s="149" t="s">
        <v>41</v>
      </c>
      <c r="P313" s="150">
        <f t="shared" si="81"/>
        <v>0</v>
      </c>
      <c r="Q313" s="150">
        <v>0</v>
      </c>
      <c r="R313" s="150">
        <f t="shared" si="82"/>
        <v>0</v>
      </c>
      <c r="S313" s="150">
        <v>0</v>
      </c>
      <c r="T313" s="151">
        <f t="shared" si="83"/>
        <v>0</v>
      </c>
      <c r="AR313" s="152" t="s">
        <v>372</v>
      </c>
      <c r="AT313" s="152" t="s">
        <v>319</v>
      </c>
      <c r="AU313" s="152" t="s">
        <v>87</v>
      </c>
      <c r="AY313" s="13" t="s">
        <v>317</v>
      </c>
      <c r="BE313" s="153">
        <f t="shared" si="84"/>
        <v>0</v>
      </c>
      <c r="BF313" s="153">
        <f t="shared" si="85"/>
        <v>0</v>
      </c>
      <c r="BG313" s="153">
        <f t="shared" si="86"/>
        <v>0</v>
      </c>
      <c r="BH313" s="153">
        <f t="shared" si="87"/>
        <v>0</v>
      </c>
      <c r="BI313" s="153">
        <f t="shared" si="88"/>
        <v>0</v>
      </c>
      <c r="BJ313" s="13" t="s">
        <v>87</v>
      </c>
      <c r="BK313" s="153">
        <f t="shared" si="89"/>
        <v>0</v>
      </c>
      <c r="BL313" s="13" t="s">
        <v>372</v>
      </c>
      <c r="BM313" s="152" t="s">
        <v>6099</v>
      </c>
    </row>
    <row r="314" spans="2:65" s="1" customFormat="1" ht="24.15" customHeight="1">
      <c r="B314" s="139"/>
      <c r="C314" s="154" t="s">
        <v>2310</v>
      </c>
      <c r="D314" s="154" t="s">
        <v>353</v>
      </c>
      <c r="E314" s="155" t="s">
        <v>3159</v>
      </c>
      <c r="F314" s="156" t="s">
        <v>3160</v>
      </c>
      <c r="G314" s="157" t="s">
        <v>375</v>
      </c>
      <c r="H314" s="158">
        <v>36.853000000000002</v>
      </c>
      <c r="I314" s="159"/>
      <c r="J314" s="160">
        <f t="shared" si="80"/>
        <v>0</v>
      </c>
      <c r="K314" s="161"/>
      <c r="L314" s="162"/>
      <c r="M314" s="163" t="s">
        <v>1</v>
      </c>
      <c r="N314" s="164" t="s">
        <v>41</v>
      </c>
      <c r="P314" s="150">
        <f t="shared" si="81"/>
        <v>0</v>
      </c>
      <c r="Q314" s="150">
        <v>2.5600000000000002E-3</v>
      </c>
      <c r="R314" s="150">
        <f t="shared" si="82"/>
        <v>9.4343680000000013E-2</v>
      </c>
      <c r="S314" s="150">
        <v>0</v>
      </c>
      <c r="T314" s="151">
        <f t="shared" si="83"/>
        <v>0</v>
      </c>
      <c r="AR314" s="152" t="s">
        <v>529</v>
      </c>
      <c r="AT314" s="152" t="s">
        <v>353</v>
      </c>
      <c r="AU314" s="152" t="s">
        <v>87</v>
      </c>
      <c r="AY314" s="13" t="s">
        <v>317</v>
      </c>
      <c r="BE314" s="153">
        <f t="shared" si="84"/>
        <v>0</v>
      </c>
      <c r="BF314" s="153">
        <f t="shared" si="85"/>
        <v>0</v>
      </c>
      <c r="BG314" s="153">
        <f t="shared" si="86"/>
        <v>0</v>
      </c>
      <c r="BH314" s="153">
        <f t="shared" si="87"/>
        <v>0</v>
      </c>
      <c r="BI314" s="153">
        <f t="shared" si="88"/>
        <v>0</v>
      </c>
      <c r="BJ314" s="13" t="s">
        <v>87</v>
      </c>
      <c r="BK314" s="153">
        <f t="shared" si="89"/>
        <v>0</v>
      </c>
      <c r="BL314" s="13" t="s">
        <v>372</v>
      </c>
      <c r="BM314" s="152" t="s">
        <v>6100</v>
      </c>
    </row>
    <row r="315" spans="2:65" s="1" customFormat="1" ht="21.75" customHeight="1">
      <c r="B315" s="139"/>
      <c r="C315" s="154" t="s">
        <v>2312</v>
      </c>
      <c r="D315" s="154" t="s">
        <v>353</v>
      </c>
      <c r="E315" s="155" t="s">
        <v>3141</v>
      </c>
      <c r="F315" s="156" t="s">
        <v>3142</v>
      </c>
      <c r="G315" s="157" t="s">
        <v>433</v>
      </c>
      <c r="H315" s="158">
        <v>130.42699999999999</v>
      </c>
      <c r="I315" s="159"/>
      <c r="J315" s="160">
        <f t="shared" si="80"/>
        <v>0</v>
      </c>
      <c r="K315" s="161"/>
      <c r="L315" s="162"/>
      <c r="M315" s="163" t="s">
        <v>1</v>
      </c>
      <c r="N315" s="164" t="s">
        <v>41</v>
      </c>
      <c r="P315" s="150">
        <f t="shared" si="81"/>
        <v>0</v>
      </c>
      <c r="Q315" s="150">
        <v>1.4999999999999999E-4</v>
      </c>
      <c r="R315" s="150">
        <f t="shared" si="82"/>
        <v>1.9564049999999996E-2</v>
      </c>
      <c r="S315" s="150">
        <v>0</v>
      </c>
      <c r="T315" s="151">
        <f t="shared" si="83"/>
        <v>0</v>
      </c>
      <c r="AR315" s="152" t="s">
        <v>529</v>
      </c>
      <c r="AT315" s="152" t="s">
        <v>353</v>
      </c>
      <c r="AU315" s="152" t="s">
        <v>87</v>
      </c>
      <c r="AY315" s="13" t="s">
        <v>317</v>
      </c>
      <c r="BE315" s="153">
        <f t="shared" si="84"/>
        <v>0</v>
      </c>
      <c r="BF315" s="153">
        <f t="shared" si="85"/>
        <v>0</v>
      </c>
      <c r="BG315" s="153">
        <f t="shared" si="86"/>
        <v>0</v>
      </c>
      <c r="BH315" s="153">
        <f t="shared" si="87"/>
        <v>0</v>
      </c>
      <c r="BI315" s="153">
        <f t="shared" si="88"/>
        <v>0</v>
      </c>
      <c r="BJ315" s="13" t="s">
        <v>87</v>
      </c>
      <c r="BK315" s="153">
        <f t="shared" si="89"/>
        <v>0</v>
      </c>
      <c r="BL315" s="13" t="s">
        <v>372</v>
      </c>
      <c r="BM315" s="152" t="s">
        <v>6101</v>
      </c>
    </row>
    <row r="316" spans="2:65" s="1" customFormat="1" ht="37.799999999999997" customHeight="1">
      <c r="B316" s="139"/>
      <c r="C316" s="140" t="s">
        <v>3297</v>
      </c>
      <c r="D316" s="140" t="s">
        <v>319</v>
      </c>
      <c r="E316" s="141" t="s">
        <v>4534</v>
      </c>
      <c r="F316" s="142" t="s">
        <v>4535</v>
      </c>
      <c r="G316" s="143" t="s">
        <v>452</v>
      </c>
      <c r="H316" s="144">
        <v>47.5</v>
      </c>
      <c r="I316" s="145"/>
      <c r="J316" s="146">
        <f t="shared" si="80"/>
        <v>0</v>
      </c>
      <c r="K316" s="147"/>
      <c r="L316" s="28"/>
      <c r="M316" s="148" t="s">
        <v>1</v>
      </c>
      <c r="N316" s="149" t="s">
        <v>41</v>
      </c>
      <c r="P316" s="150">
        <f t="shared" si="81"/>
        <v>0</v>
      </c>
      <c r="Q316" s="150">
        <v>7.6999999999999996E-4</v>
      </c>
      <c r="R316" s="150">
        <f t="shared" si="82"/>
        <v>3.6574999999999996E-2</v>
      </c>
      <c r="S316" s="150">
        <v>0</v>
      </c>
      <c r="T316" s="151">
        <f t="shared" si="83"/>
        <v>0</v>
      </c>
      <c r="AR316" s="152" t="s">
        <v>372</v>
      </c>
      <c r="AT316" s="152" t="s">
        <v>319</v>
      </c>
      <c r="AU316" s="152" t="s">
        <v>87</v>
      </c>
      <c r="AY316" s="13" t="s">
        <v>317</v>
      </c>
      <c r="BE316" s="153">
        <f t="shared" si="84"/>
        <v>0</v>
      </c>
      <c r="BF316" s="153">
        <f t="shared" si="85"/>
        <v>0</v>
      </c>
      <c r="BG316" s="153">
        <f t="shared" si="86"/>
        <v>0</v>
      </c>
      <c r="BH316" s="153">
        <f t="shared" si="87"/>
        <v>0</v>
      </c>
      <c r="BI316" s="153">
        <f t="shared" si="88"/>
        <v>0</v>
      </c>
      <c r="BJ316" s="13" t="s">
        <v>87</v>
      </c>
      <c r="BK316" s="153">
        <f t="shared" si="89"/>
        <v>0</v>
      </c>
      <c r="BL316" s="13" t="s">
        <v>372</v>
      </c>
      <c r="BM316" s="152" t="s">
        <v>6102</v>
      </c>
    </row>
    <row r="317" spans="2:65" s="1" customFormat="1" ht="16.5" customHeight="1">
      <c r="B317" s="139"/>
      <c r="C317" s="154" t="s">
        <v>3301</v>
      </c>
      <c r="D317" s="154" t="s">
        <v>353</v>
      </c>
      <c r="E317" s="155" t="s">
        <v>4537</v>
      </c>
      <c r="F317" s="156" t="s">
        <v>4538</v>
      </c>
      <c r="G317" s="157" t="s">
        <v>433</v>
      </c>
      <c r="H317" s="158">
        <v>380</v>
      </c>
      <c r="I317" s="159"/>
      <c r="J317" s="160">
        <f t="shared" si="80"/>
        <v>0</v>
      </c>
      <c r="K317" s="161"/>
      <c r="L317" s="162"/>
      <c r="M317" s="163" t="s">
        <v>1</v>
      </c>
      <c r="N317" s="164" t="s">
        <v>41</v>
      </c>
      <c r="P317" s="150">
        <f t="shared" si="81"/>
        <v>0</v>
      </c>
      <c r="Q317" s="150">
        <v>1E-4</v>
      </c>
      <c r="R317" s="150">
        <f t="shared" si="82"/>
        <v>3.7999999999999999E-2</v>
      </c>
      <c r="S317" s="150">
        <v>0</v>
      </c>
      <c r="T317" s="151">
        <f t="shared" si="83"/>
        <v>0</v>
      </c>
      <c r="AR317" s="152" t="s">
        <v>529</v>
      </c>
      <c r="AT317" s="152" t="s">
        <v>353</v>
      </c>
      <c r="AU317" s="152" t="s">
        <v>87</v>
      </c>
      <c r="AY317" s="13" t="s">
        <v>317</v>
      </c>
      <c r="BE317" s="153">
        <f t="shared" si="84"/>
        <v>0</v>
      </c>
      <c r="BF317" s="153">
        <f t="shared" si="85"/>
        <v>0</v>
      </c>
      <c r="BG317" s="153">
        <f t="shared" si="86"/>
        <v>0</v>
      </c>
      <c r="BH317" s="153">
        <f t="shared" si="87"/>
        <v>0</v>
      </c>
      <c r="BI317" s="153">
        <f t="shared" si="88"/>
        <v>0</v>
      </c>
      <c r="BJ317" s="13" t="s">
        <v>87</v>
      </c>
      <c r="BK317" s="153">
        <f t="shared" si="89"/>
        <v>0</v>
      </c>
      <c r="BL317" s="13" t="s">
        <v>372</v>
      </c>
      <c r="BM317" s="152" t="s">
        <v>6103</v>
      </c>
    </row>
    <row r="318" spans="2:65" s="1" customFormat="1" ht="33" customHeight="1">
      <c r="B318" s="139"/>
      <c r="C318" s="140" t="s">
        <v>3305</v>
      </c>
      <c r="D318" s="140" t="s">
        <v>319</v>
      </c>
      <c r="E318" s="141" t="s">
        <v>4540</v>
      </c>
      <c r="F318" s="142" t="s">
        <v>4541</v>
      </c>
      <c r="G318" s="143" t="s">
        <v>452</v>
      </c>
      <c r="H318" s="144">
        <v>47.5</v>
      </c>
      <c r="I318" s="145"/>
      <c r="J318" s="146">
        <f t="shared" si="80"/>
        <v>0</v>
      </c>
      <c r="K318" s="147"/>
      <c r="L318" s="28"/>
      <c r="M318" s="148" t="s">
        <v>1</v>
      </c>
      <c r="N318" s="149" t="s">
        <v>41</v>
      </c>
      <c r="P318" s="150">
        <f t="shared" si="81"/>
        <v>0</v>
      </c>
      <c r="Q318" s="150">
        <v>7.6999999999999996E-4</v>
      </c>
      <c r="R318" s="150">
        <f t="shared" si="82"/>
        <v>3.6574999999999996E-2</v>
      </c>
      <c r="S318" s="150">
        <v>0</v>
      </c>
      <c r="T318" s="151">
        <f t="shared" si="83"/>
        <v>0</v>
      </c>
      <c r="AR318" s="152" t="s">
        <v>372</v>
      </c>
      <c r="AT318" s="152" t="s">
        <v>319</v>
      </c>
      <c r="AU318" s="152" t="s">
        <v>87</v>
      </c>
      <c r="AY318" s="13" t="s">
        <v>317</v>
      </c>
      <c r="BE318" s="153">
        <f t="shared" si="84"/>
        <v>0</v>
      </c>
      <c r="BF318" s="153">
        <f t="shared" si="85"/>
        <v>0</v>
      </c>
      <c r="BG318" s="153">
        <f t="shared" si="86"/>
        <v>0</v>
      </c>
      <c r="BH318" s="153">
        <f t="shared" si="87"/>
        <v>0</v>
      </c>
      <c r="BI318" s="153">
        <f t="shared" si="88"/>
        <v>0</v>
      </c>
      <c r="BJ318" s="13" t="s">
        <v>87</v>
      </c>
      <c r="BK318" s="153">
        <f t="shared" si="89"/>
        <v>0</v>
      </c>
      <c r="BL318" s="13" t="s">
        <v>372</v>
      </c>
      <c r="BM318" s="152" t="s">
        <v>6104</v>
      </c>
    </row>
    <row r="319" spans="2:65" s="1" customFormat="1" ht="16.5" customHeight="1">
      <c r="B319" s="139"/>
      <c r="C319" s="154" t="s">
        <v>3309</v>
      </c>
      <c r="D319" s="154" t="s">
        <v>353</v>
      </c>
      <c r="E319" s="155" t="s">
        <v>4537</v>
      </c>
      <c r="F319" s="156" t="s">
        <v>4538</v>
      </c>
      <c r="G319" s="157" t="s">
        <v>433</v>
      </c>
      <c r="H319" s="158">
        <v>380</v>
      </c>
      <c r="I319" s="159"/>
      <c r="J319" s="160">
        <f t="shared" si="80"/>
        <v>0</v>
      </c>
      <c r="K319" s="161"/>
      <c r="L319" s="162"/>
      <c r="M319" s="163" t="s">
        <v>1</v>
      </c>
      <c r="N319" s="164" t="s">
        <v>41</v>
      </c>
      <c r="P319" s="150">
        <f t="shared" si="81"/>
        <v>0</v>
      </c>
      <c r="Q319" s="150">
        <v>1E-4</v>
      </c>
      <c r="R319" s="150">
        <f t="shared" si="82"/>
        <v>3.7999999999999999E-2</v>
      </c>
      <c r="S319" s="150">
        <v>0</v>
      </c>
      <c r="T319" s="151">
        <f t="shared" si="83"/>
        <v>0</v>
      </c>
      <c r="AR319" s="152" t="s">
        <v>529</v>
      </c>
      <c r="AT319" s="152" t="s">
        <v>353</v>
      </c>
      <c r="AU319" s="152" t="s">
        <v>87</v>
      </c>
      <c r="AY319" s="13" t="s">
        <v>317</v>
      </c>
      <c r="BE319" s="153">
        <f t="shared" si="84"/>
        <v>0</v>
      </c>
      <c r="BF319" s="153">
        <f t="shared" si="85"/>
        <v>0</v>
      </c>
      <c r="BG319" s="153">
        <f t="shared" si="86"/>
        <v>0</v>
      </c>
      <c r="BH319" s="153">
        <f t="shared" si="87"/>
        <v>0</v>
      </c>
      <c r="BI319" s="153">
        <f t="shared" si="88"/>
        <v>0</v>
      </c>
      <c r="BJ319" s="13" t="s">
        <v>87</v>
      </c>
      <c r="BK319" s="153">
        <f t="shared" si="89"/>
        <v>0</v>
      </c>
      <c r="BL319" s="13" t="s">
        <v>372</v>
      </c>
      <c r="BM319" s="152" t="s">
        <v>6105</v>
      </c>
    </row>
    <row r="320" spans="2:65" s="1" customFormat="1" ht="37.799999999999997" customHeight="1">
      <c r="B320" s="139"/>
      <c r="C320" s="140" t="s">
        <v>3313</v>
      </c>
      <c r="D320" s="140" t="s">
        <v>319</v>
      </c>
      <c r="E320" s="141" t="s">
        <v>3172</v>
      </c>
      <c r="F320" s="142" t="s">
        <v>4544</v>
      </c>
      <c r="G320" s="143" t="s">
        <v>452</v>
      </c>
      <c r="H320" s="144">
        <v>47.5</v>
      </c>
      <c r="I320" s="145"/>
      <c r="J320" s="146">
        <f t="shared" si="80"/>
        <v>0</v>
      </c>
      <c r="K320" s="147"/>
      <c r="L320" s="28"/>
      <c r="M320" s="148" t="s">
        <v>1</v>
      </c>
      <c r="N320" s="149" t="s">
        <v>41</v>
      </c>
      <c r="P320" s="150">
        <f t="shared" si="81"/>
        <v>0</v>
      </c>
      <c r="Q320" s="150">
        <v>1.2828099999999999E-3</v>
      </c>
      <c r="R320" s="150">
        <f t="shared" si="82"/>
        <v>6.0933474999999994E-2</v>
      </c>
      <c r="S320" s="150">
        <v>0</v>
      </c>
      <c r="T320" s="151">
        <f t="shared" si="83"/>
        <v>0</v>
      </c>
      <c r="AR320" s="152" t="s">
        <v>372</v>
      </c>
      <c r="AT320" s="152" t="s">
        <v>319</v>
      </c>
      <c r="AU320" s="152" t="s">
        <v>87</v>
      </c>
      <c r="AY320" s="13" t="s">
        <v>317</v>
      </c>
      <c r="BE320" s="153">
        <f t="shared" si="84"/>
        <v>0</v>
      </c>
      <c r="BF320" s="153">
        <f t="shared" si="85"/>
        <v>0</v>
      </c>
      <c r="BG320" s="153">
        <f t="shared" si="86"/>
        <v>0</v>
      </c>
      <c r="BH320" s="153">
        <f t="shared" si="87"/>
        <v>0</v>
      </c>
      <c r="BI320" s="153">
        <f t="shared" si="88"/>
        <v>0</v>
      </c>
      <c r="BJ320" s="13" t="s">
        <v>87</v>
      </c>
      <c r="BK320" s="153">
        <f t="shared" si="89"/>
        <v>0</v>
      </c>
      <c r="BL320" s="13" t="s">
        <v>372</v>
      </c>
      <c r="BM320" s="152" t="s">
        <v>6106</v>
      </c>
    </row>
    <row r="321" spans="2:65" s="1" customFormat="1" ht="16.5" customHeight="1">
      <c r="B321" s="139"/>
      <c r="C321" s="154" t="s">
        <v>3317</v>
      </c>
      <c r="D321" s="154" t="s">
        <v>353</v>
      </c>
      <c r="E321" s="155" t="s">
        <v>4537</v>
      </c>
      <c r="F321" s="156" t="s">
        <v>4538</v>
      </c>
      <c r="G321" s="157" t="s">
        <v>433</v>
      </c>
      <c r="H321" s="158">
        <v>380</v>
      </c>
      <c r="I321" s="159"/>
      <c r="J321" s="160">
        <f t="shared" si="80"/>
        <v>0</v>
      </c>
      <c r="K321" s="161"/>
      <c r="L321" s="162"/>
      <c r="M321" s="163" t="s">
        <v>1</v>
      </c>
      <c r="N321" s="164" t="s">
        <v>41</v>
      </c>
      <c r="P321" s="150">
        <f t="shared" si="81"/>
        <v>0</v>
      </c>
      <c r="Q321" s="150">
        <v>1E-4</v>
      </c>
      <c r="R321" s="150">
        <f t="shared" si="82"/>
        <v>3.7999999999999999E-2</v>
      </c>
      <c r="S321" s="150">
        <v>0</v>
      </c>
      <c r="T321" s="151">
        <f t="shared" si="83"/>
        <v>0</v>
      </c>
      <c r="AR321" s="152" t="s">
        <v>529</v>
      </c>
      <c r="AT321" s="152" t="s">
        <v>353</v>
      </c>
      <c r="AU321" s="152" t="s">
        <v>87</v>
      </c>
      <c r="AY321" s="13" t="s">
        <v>317</v>
      </c>
      <c r="BE321" s="153">
        <f t="shared" si="84"/>
        <v>0</v>
      </c>
      <c r="BF321" s="153">
        <f t="shared" si="85"/>
        <v>0</v>
      </c>
      <c r="BG321" s="153">
        <f t="shared" si="86"/>
        <v>0</v>
      </c>
      <c r="BH321" s="153">
        <f t="shared" si="87"/>
        <v>0</v>
      </c>
      <c r="BI321" s="153">
        <f t="shared" si="88"/>
        <v>0</v>
      </c>
      <c r="BJ321" s="13" t="s">
        <v>87</v>
      </c>
      <c r="BK321" s="153">
        <f t="shared" si="89"/>
        <v>0</v>
      </c>
      <c r="BL321" s="13" t="s">
        <v>372</v>
      </c>
      <c r="BM321" s="152" t="s">
        <v>6107</v>
      </c>
    </row>
    <row r="322" spans="2:65" s="1" customFormat="1" ht="24.15" customHeight="1">
      <c r="B322" s="139"/>
      <c r="C322" s="140" t="s">
        <v>3321</v>
      </c>
      <c r="D322" s="140" t="s">
        <v>319</v>
      </c>
      <c r="E322" s="141" t="s">
        <v>3194</v>
      </c>
      <c r="F322" s="142" t="s">
        <v>3195</v>
      </c>
      <c r="G322" s="143" t="s">
        <v>452</v>
      </c>
      <c r="H322" s="144">
        <v>95</v>
      </c>
      <c r="I322" s="145"/>
      <c r="J322" s="146">
        <f t="shared" si="80"/>
        <v>0</v>
      </c>
      <c r="K322" s="147"/>
      <c r="L322" s="28"/>
      <c r="M322" s="148" t="s">
        <v>1</v>
      </c>
      <c r="N322" s="149" t="s">
        <v>41</v>
      </c>
      <c r="P322" s="150">
        <f t="shared" si="81"/>
        <v>0</v>
      </c>
      <c r="Q322" s="150">
        <v>8.4999999999999995E-4</v>
      </c>
      <c r="R322" s="150">
        <f t="shared" si="82"/>
        <v>8.0750000000000002E-2</v>
      </c>
      <c r="S322" s="150">
        <v>0</v>
      </c>
      <c r="T322" s="151">
        <f t="shared" si="83"/>
        <v>0</v>
      </c>
      <c r="AR322" s="152" t="s">
        <v>372</v>
      </c>
      <c r="AT322" s="152" t="s">
        <v>319</v>
      </c>
      <c r="AU322" s="152" t="s">
        <v>87</v>
      </c>
      <c r="AY322" s="13" t="s">
        <v>317</v>
      </c>
      <c r="BE322" s="153">
        <f t="shared" si="84"/>
        <v>0</v>
      </c>
      <c r="BF322" s="153">
        <f t="shared" si="85"/>
        <v>0</v>
      </c>
      <c r="BG322" s="153">
        <f t="shared" si="86"/>
        <v>0</v>
      </c>
      <c r="BH322" s="153">
        <f t="shared" si="87"/>
        <v>0</v>
      </c>
      <c r="BI322" s="153">
        <f t="shared" si="88"/>
        <v>0</v>
      </c>
      <c r="BJ322" s="13" t="s">
        <v>87</v>
      </c>
      <c r="BK322" s="153">
        <f t="shared" si="89"/>
        <v>0</v>
      </c>
      <c r="BL322" s="13" t="s">
        <v>372</v>
      </c>
      <c r="BM322" s="152" t="s">
        <v>6108</v>
      </c>
    </row>
    <row r="323" spans="2:65" s="1" customFormat="1" ht="33" customHeight="1">
      <c r="B323" s="139"/>
      <c r="C323" s="154" t="s">
        <v>3325</v>
      </c>
      <c r="D323" s="154" t="s">
        <v>353</v>
      </c>
      <c r="E323" s="155" t="s">
        <v>4548</v>
      </c>
      <c r="F323" s="156" t="s">
        <v>4549</v>
      </c>
      <c r="G323" s="157" t="s">
        <v>452</v>
      </c>
      <c r="H323" s="158">
        <v>96.9</v>
      </c>
      <c r="I323" s="159"/>
      <c r="J323" s="160">
        <f t="shared" si="80"/>
        <v>0</v>
      </c>
      <c r="K323" s="161"/>
      <c r="L323" s="162"/>
      <c r="M323" s="163" t="s">
        <v>1</v>
      </c>
      <c r="N323" s="164" t="s">
        <v>41</v>
      </c>
      <c r="P323" s="150">
        <f t="shared" si="81"/>
        <v>0</v>
      </c>
      <c r="Q323" s="150">
        <v>4.2000000000000002E-4</v>
      </c>
      <c r="R323" s="150">
        <f t="shared" si="82"/>
        <v>4.0698000000000005E-2</v>
      </c>
      <c r="S323" s="150">
        <v>0</v>
      </c>
      <c r="T323" s="151">
        <f t="shared" si="83"/>
        <v>0</v>
      </c>
      <c r="AR323" s="152" t="s">
        <v>529</v>
      </c>
      <c r="AT323" s="152" t="s">
        <v>353</v>
      </c>
      <c r="AU323" s="152" t="s">
        <v>87</v>
      </c>
      <c r="AY323" s="13" t="s">
        <v>317</v>
      </c>
      <c r="BE323" s="153">
        <f t="shared" si="84"/>
        <v>0</v>
      </c>
      <c r="BF323" s="153">
        <f t="shared" si="85"/>
        <v>0</v>
      </c>
      <c r="BG323" s="153">
        <f t="shared" si="86"/>
        <v>0</v>
      </c>
      <c r="BH323" s="153">
        <f t="shared" si="87"/>
        <v>0</v>
      </c>
      <c r="BI323" s="153">
        <f t="shared" si="88"/>
        <v>0</v>
      </c>
      <c r="BJ323" s="13" t="s">
        <v>87</v>
      </c>
      <c r="BK323" s="153">
        <f t="shared" si="89"/>
        <v>0</v>
      </c>
      <c r="BL323" s="13" t="s">
        <v>372</v>
      </c>
      <c r="BM323" s="152" t="s">
        <v>6109</v>
      </c>
    </row>
    <row r="324" spans="2:65" s="1" customFormat="1" ht="33" customHeight="1">
      <c r="B324" s="139"/>
      <c r="C324" s="140" t="s">
        <v>3328</v>
      </c>
      <c r="D324" s="140" t="s">
        <v>319</v>
      </c>
      <c r="E324" s="141" t="s">
        <v>4551</v>
      </c>
      <c r="F324" s="142" t="s">
        <v>4552</v>
      </c>
      <c r="G324" s="143" t="s">
        <v>452</v>
      </c>
      <c r="H324" s="144">
        <v>47.5</v>
      </c>
      <c r="I324" s="145"/>
      <c r="J324" s="146">
        <f t="shared" si="80"/>
        <v>0</v>
      </c>
      <c r="K324" s="147"/>
      <c r="L324" s="28"/>
      <c r="M324" s="148" t="s">
        <v>1</v>
      </c>
      <c r="N324" s="149" t="s">
        <v>41</v>
      </c>
      <c r="P324" s="150">
        <f t="shared" si="81"/>
        <v>0</v>
      </c>
      <c r="Q324" s="150">
        <v>3.0000000000000001E-5</v>
      </c>
      <c r="R324" s="150">
        <f t="shared" si="82"/>
        <v>1.4250000000000001E-3</v>
      </c>
      <c r="S324" s="150">
        <v>0</v>
      </c>
      <c r="T324" s="151">
        <f t="shared" si="83"/>
        <v>0</v>
      </c>
      <c r="AR324" s="152" t="s">
        <v>372</v>
      </c>
      <c r="AT324" s="152" t="s">
        <v>319</v>
      </c>
      <c r="AU324" s="152" t="s">
        <v>87</v>
      </c>
      <c r="AY324" s="13" t="s">
        <v>317</v>
      </c>
      <c r="BE324" s="153">
        <f t="shared" si="84"/>
        <v>0</v>
      </c>
      <c r="BF324" s="153">
        <f t="shared" si="85"/>
        <v>0</v>
      </c>
      <c r="BG324" s="153">
        <f t="shared" si="86"/>
        <v>0</v>
      </c>
      <c r="BH324" s="153">
        <f t="shared" si="87"/>
        <v>0</v>
      </c>
      <c r="BI324" s="153">
        <f t="shared" si="88"/>
        <v>0</v>
      </c>
      <c r="BJ324" s="13" t="s">
        <v>87</v>
      </c>
      <c r="BK324" s="153">
        <f t="shared" si="89"/>
        <v>0</v>
      </c>
      <c r="BL324" s="13" t="s">
        <v>372</v>
      </c>
      <c r="BM324" s="152" t="s">
        <v>6110</v>
      </c>
    </row>
    <row r="325" spans="2:65" s="1" customFormat="1" ht="16.5" customHeight="1">
      <c r="B325" s="139"/>
      <c r="C325" s="154" t="s">
        <v>3332</v>
      </c>
      <c r="D325" s="154" t="s">
        <v>353</v>
      </c>
      <c r="E325" s="155" t="s">
        <v>4537</v>
      </c>
      <c r="F325" s="156" t="s">
        <v>4538</v>
      </c>
      <c r="G325" s="157" t="s">
        <v>433</v>
      </c>
      <c r="H325" s="158">
        <v>380</v>
      </c>
      <c r="I325" s="159"/>
      <c r="J325" s="160">
        <f t="shared" si="80"/>
        <v>0</v>
      </c>
      <c r="K325" s="161"/>
      <c r="L325" s="162"/>
      <c r="M325" s="163" t="s">
        <v>1</v>
      </c>
      <c r="N325" s="164" t="s">
        <v>41</v>
      </c>
      <c r="P325" s="150">
        <f t="shared" si="81"/>
        <v>0</v>
      </c>
      <c r="Q325" s="150">
        <v>1E-4</v>
      </c>
      <c r="R325" s="150">
        <f t="shared" si="82"/>
        <v>3.7999999999999999E-2</v>
      </c>
      <c r="S325" s="150">
        <v>0</v>
      </c>
      <c r="T325" s="151">
        <f t="shared" si="83"/>
        <v>0</v>
      </c>
      <c r="AR325" s="152" t="s">
        <v>529</v>
      </c>
      <c r="AT325" s="152" t="s">
        <v>353</v>
      </c>
      <c r="AU325" s="152" t="s">
        <v>87</v>
      </c>
      <c r="AY325" s="13" t="s">
        <v>317</v>
      </c>
      <c r="BE325" s="153">
        <f t="shared" si="84"/>
        <v>0</v>
      </c>
      <c r="BF325" s="153">
        <f t="shared" si="85"/>
        <v>0</v>
      </c>
      <c r="BG325" s="153">
        <f t="shared" si="86"/>
        <v>0</v>
      </c>
      <c r="BH325" s="153">
        <f t="shared" si="87"/>
        <v>0</v>
      </c>
      <c r="BI325" s="153">
        <f t="shared" si="88"/>
        <v>0</v>
      </c>
      <c r="BJ325" s="13" t="s">
        <v>87</v>
      </c>
      <c r="BK325" s="153">
        <f t="shared" si="89"/>
        <v>0</v>
      </c>
      <c r="BL325" s="13" t="s">
        <v>372</v>
      </c>
      <c r="BM325" s="152" t="s">
        <v>6111</v>
      </c>
    </row>
    <row r="326" spans="2:65" s="1" customFormat="1" ht="16.5" customHeight="1">
      <c r="B326" s="139"/>
      <c r="C326" s="154" t="s">
        <v>3336</v>
      </c>
      <c r="D326" s="154" t="s">
        <v>353</v>
      </c>
      <c r="E326" s="155" t="s">
        <v>4555</v>
      </c>
      <c r="F326" s="156" t="s">
        <v>4556</v>
      </c>
      <c r="G326" s="157" t="s">
        <v>375</v>
      </c>
      <c r="H326" s="158">
        <v>14.725</v>
      </c>
      <c r="I326" s="159"/>
      <c r="J326" s="160">
        <f t="shared" si="80"/>
        <v>0</v>
      </c>
      <c r="K326" s="161"/>
      <c r="L326" s="162"/>
      <c r="M326" s="163" t="s">
        <v>1</v>
      </c>
      <c r="N326" s="164" t="s">
        <v>41</v>
      </c>
      <c r="P326" s="150">
        <f t="shared" si="81"/>
        <v>0</v>
      </c>
      <c r="Q326" s="150">
        <v>6.6E-3</v>
      </c>
      <c r="R326" s="150">
        <f t="shared" si="82"/>
        <v>9.7184999999999994E-2</v>
      </c>
      <c r="S326" s="150">
        <v>0</v>
      </c>
      <c r="T326" s="151">
        <f t="shared" si="83"/>
        <v>0</v>
      </c>
      <c r="AR326" s="152" t="s">
        <v>529</v>
      </c>
      <c r="AT326" s="152" t="s">
        <v>353</v>
      </c>
      <c r="AU326" s="152" t="s">
        <v>87</v>
      </c>
      <c r="AY326" s="13" t="s">
        <v>317</v>
      </c>
      <c r="BE326" s="153">
        <f t="shared" si="84"/>
        <v>0</v>
      </c>
      <c r="BF326" s="153">
        <f t="shared" si="85"/>
        <v>0</v>
      </c>
      <c r="BG326" s="153">
        <f t="shared" si="86"/>
        <v>0</v>
      </c>
      <c r="BH326" s="153">
        <f t="shared" si="87"/>
        <v>0</v>
      </c>
      <c r="BI326" s="153">
        <f t="shared" si="88"/>
        <v>0</v>
      </c>
      <c r="BJ326" s="13" t="s">
        <v>87</v>
      </c>
      <c r="BK326" s="153">
        <f t="shared" si="89"/>
        <v>0</v>
      </c>
      <c r="BL326" s="13" t="s">
        <v>372</v>
      </c>
      <c r="BM326" s="152" t="s">
        <v>6112</v>
      </c>
    </row>
    <row r="327" spans="2:65" s="1" customFormat="1" ht="24.15" customHeight="1">
      <c r="B327" s="139"/>
      <c r="C327" s="140" t="s">
        <v>3338</v>
      </c>
      <c r="D327" s="140" t="s">
        <v>319</v>
      </c>
      <c r="E327" s="141" t="s">
        <v>4558</v>
      </c>
      <c r="F327" s="142" t="s">
        <v>3210</v>
      </c>
      <c r="G327" s="143" t="s">
        <v>652</v>
      </c>
      <c r="H327" s="176"/>
      <c r="I327" s="145"/>
      <c r="J327" s="146">
        <f t="shared" si="80"/>
        <v>0</v>
      </c>
      <c r="K327" s="147"/>
      <c r="L327" s="28"/>
      <c r="M327" s="148" t="s">
        <v>1</v>
      </c>
      <c r="N327" s="149" t="s">
        <v>41</v>
      </c>
      <c r="P327" s="150">
        <f t="shared" si="81"/>
        <v>0</v>
      </c>
      <c r="Q327" s="150">
        <v>0</v>
      </c>
      <c r="R327" s="150">
        <f t="shared" si="82"/>
        <v>0</v>
      </c>
      <c r="S327" s="150">
        <v>0</v>
      </c>
      <c r="T327" s="151">
        <f t="shared" si="83"/>
        <v>0</v>
      </c>
      <c r="AR327" s="152" t="s">
        <v>372</v>
      </c>
      <c r="AT327" s="152" t="s">
        <v>319</v>
      </c>
      <c r="AU327" s="152" t="s">
        <v>87</v>
      </c>
      <c r="AY327" s="13" t="s">
        <v>317</v>
      </c>
      <c r="BE327" s="153">
        <f t="shared" si="84"/>
        <v>0</v>
      </c>
      <c r="BF327" s="153">
        <f t="shared" si="85"/>
        <v>0</v>
      </c>
      <c r="BG327" s="153">
        <f t="shared" si="86"/>
        <v>0</v>
      </c>
      <c r="BH327" s="153">
        <f t="shared" si="87"/>
        <v>0</v>
      </c>
      <c r="BI327" s="153">
        <f t="shared" si="88"/>
        <v>0</v>
      </c>
      <c r="BJ327" s="13" t="s">
        <v>87</v>
      </c>
      <c r="BK327" s="153">
        <f t="shared" si="89"/>
        <v>0</v>
      </c>
      <c r="BL327" s="13" t="s">
        <v>372</v>
      </c>
      <c r="BM327" s="152" t="s">
        <v>6113</v>
      </c>
    </row>
    <row r="328" spans="2:65" s="11" customFormat="1" ht="22.8" customHeight="1">
      <c r="B328" s="127"/>
      <c r="D328" s="128" t="s">
        <v>74</v>
      </c>
      <c r="E328" s="137" t="s">
        <v>1765</v>
      </c>
      <c r="F328" s="137" t="s">
        <v>2374</v>
      </c>
      <c r="I328" s="130"/>
      <c r="J328" s="138">
        <f>BK328</f>
        <v>0</v>
      </c>
      <c r="L328" s="127"/>
      <c r="M328" s="132"/>
      <c r="P328" s="133">
        <f>SUM(P329:P349)</f>
        <v>0</v>
      </c>
      <c r="R328" s="133">
        <f>SUM(R329:R349)</f>
        <v>7.5262142499999989</v>
      </c>
      <c r="T328" s="134">
        <f>SUM(T329:T349)</f>
        <v>0</v>
      </c>
      <c r="AR328" s="128" t="s">
        <v>87</v>
      </c>
      <c r="AT328" s="135" t="s">
        <v>74</v>
      </c>
      <c r="AU328" s="135" t="s">
        <v>82</v>
      </c>
      <c r="AY328" s="128" t="s">
        <v>317</v>
      </c>
      <c r="BK328" s="136">
        <f>SUM(BK329:BK349)</f>
        <v>0</v>
      </c>
    </row>
    <row r="329" spans="2:65" s="1" customFormat="1" ht="33" customHeight="1">
      <c r="B329" s="139"/>
      <c r="C329" s="140" t="s">
        <v>3340</v>
      </c>
      <c r="D329" s="140" t="s">
        <v>319</v>
      </c>
      <c r="E329" s="141" t="s">
        <v>4560</v>
      </c>
      <c r="F329" s="142" t="s">
        <v>4561</v>
      </c>
      <c r="G329" s="143" t="s">
        <v>375</v>
      </c>
      <c r="H329" s="144">
        <v>25.2</v>
      </c>
      <c r="I329" s="145"/>
      <c r="J329" s="146">
        <f t="shared" ref="J329:J349" si="90">ROUND(I329*H329,2)</f>
        <v>0</v>
      </c>
      <c r="K329" s="147"/>
      <c r="L329" s="28"/>
      <c r="M329" s="148" t="s">
        <v>1</v>
      </c>
      <c r="N329" s="149" t="s">
        <v>41</v>
      </c>
      <c r="P329" s="150">
        <f t="shared" ref="P329:P349" si="91">O329*H329</f>
        <v>0</v>
      </c>
      <c r="Q329" s="150">
        <v>5.0000000000000001E-3</v>
      </c>
      <c r="R329" s="150">
        <f t="shared" ref="R329:R349" si="92">Q329*H329</f>
        <v>0.126</v>
      </c>
      <c r="S329" s="150">
        <v>0</v>
      </c>
      <c r="T329" s="151">
        <f t="shared" ref="T329:T349" si="93">S329*H329</f>
        <v>0</v>
      </c>
      <c r="AR329" s="152" t="s">
        <v>372</v>
      </c>
      <c r="AT329" s="152" t="s">
        <v>319</v>
      </c>
      <c r="AU329" s="152" t="s">
        <v>87</v>
      </c>
      <c r="AY329" s="13" t="s">
        <v>317</v>
      </c>
      <c r="BE329" s="153">
        <f t="shared" ref="BE329:BE349" si="94">IF(N329="základná",J329,0)</f>
        <v>0</v>
      </c>
      <c r="BF329" s="153">
        <f t="shared" ref="BF329:BF349" si="95">IF(N329="znížená",J329,0)</f>
        <v>0</v>
      </c>
      <c r="BG329" s="153">
        <f t="shared" ref="BG329:BG349" si="96">IF(N329="zákl. prenesená",J329,0)</f>
        <v>0</v>
      </c>
      <c r="BH329" s="153">
        <f t="shared" ref="BH329:BH349" si="97">IF(N329="zníž. prenesená",J329,0)</f>
        <v>0</v>
      </c>
      <c r="BI329" s="153">
        <f t="shared" ref="BI329:BI349" si="98">IF(N329="nulová",J329,0)</f>
        <v>0</v>
      </c>
      <c r="BJ329" s="13" t="s">
        <v>87</v>
      </c>
      <c r="BK329" s="153">
        <f t="shared" ref="BK329:BK349" si="99">ROUND(I329*H329,2)</f>
        <v>0</v>
      </c>
      <c r="BL329" s="13" t="s">
        <v>372</v>
      </c>
      <c r="BM329" s="152" t="s">
        <v>6114</v>
      </c>
    </row>
    <row r="330" spans="2:65" s="1" customFormat="1" ht="24.15" customHeight="1">
      <c r="B330" s="139"/>
      <c r="C330" s="154" t="s">
        <v>3344</v>
      </c>
      <c r="D330" s="154" t="s">
        <v>353</v>
      </c>
      <c r="E330" s="155" t="s">
        <v>4563</v>
      </c>
      <c r="F330" s="156" t="s">
        <v>4564</v>
      </c>
      <c r="G330" s="157" t="s">
        <v>375</v>
      </c>
      <c r="H330" s="158">
        <v>25.704000000000001</v>
      </c>
      <c r="I330" s="159"/>
      <c r="J330" s="160">
        <f t="shared" si="90"/>
        <v>0</v>
      </c>
      <c r="K330" s="161"/>
      <c r="L330" s="162"/>
      <c r="M330" s="163" t="s">
        <v>1</v>
      </c>
      <c r="N330" s="164" t="s">
        <v>41</v>
      </c>
      <c r="P330" s="150">
        <f t="shared" si="91"/>
        <v>0</v>
      </c>
      <c r="Q330" s="150">
        <v>5.0000000000000001E-3</v>
      </c>
      <c r="R330" s="150">
        <f t="shared" si="92"/>
        <v>0.12852</v>
      </c>
      <c r="S330" s="150">
        <v>0</v>
      </c>
      <c r="T330" s="151">
        <f t="shared" si="93"/>
        <v>0</v>
      </c>
      <c r="AR330" s="152" t="s">
        <v>529</v>
      </c>
      <c r="AT330" s="152" t="s">
        <v>353</v>
      </c>
      <c r="AU330" s="152" t="s">
        <v>87</v>
      </c>
      <c r="AY330" s="13" t="s">
        <v>317</v>
      </c>
      <c r="BE330" s="153">
        <f t="shared" si="94"/>
        <v>0</v>
      </c>
      <c r="BF330" s="153">
        <f t="shared" si="95"/>
        <v>0</v>
      </c>
      <c r="BG330" s="153">
        <f t="shared" si="96"/>
        <v>0</v>
      </c>
      <c r="BH330" s="153">
        <f t="shared" si="97"/>
        <v>0</v>
      </c>
      <c r="BI330" s="153">
        <f t="shared" si="98"/>
        <v>0</v>
      </c>
      <c r="BJ330" s="13" t="s">
        <v>87</v>
      </c>
      <c r="BK330" s="153">
        <f t="shared" si="99"/>
        <v>0</v>
      </c>
      <c r="BL330" s="13" t="s">
        <v>372</v>
      </c>
      <c r="BM330" s="152" t="s">
        <v>6115</v>
      </c>
    </row>
    <row r="331" spans="2:65" s="1" customFormat="1" ht="16.5" customHeight="1">
      <c r="B331" s="139"/>
      <c r="C331" s="140" t="s">
        <v>3348</v>
      </c>
      <c r="D331" s="140" t="s">
        <v>319</v>
      </c>
      <c r="E331" s="141" t="s">
        <v>3212</v>
      </c>
      <c r="F331" s="142" t="s">
        <v>3213</v>
      </c>
      <c r="G331" s="143" t="s">
        <v>375</v>
      </c>
      <c r="H331" s="144">
        <v>937.33500000000004</v>
      </c>
      <c r="I331" s="145"/>
      <c r="J331" s="146">
        <f t="shared" si="90"/>
        <v>0</v>
      </c>
      <c r="K331" s="147"/>
      <c r="L331" s="28"/>
      <c r="M331" s="148" t="s">
        <v>1</v>
      </c>
      <c r="N331" s="149" t="s">
        <v>41</v>
      </c>
      <c r="P331" s="150">
        <f t="shared" si="91"/>
        <v>0</v>
      </c>
      <c r="Q331" s="150">
        <v>0</v>
      </c>
      <c r="R331" s="150">
        <f t="shared" si="92"/>
        <v>0</v>
      </c>
      <c r="S331" s="150">
        <v>0</v>
      </c>
      <c r="T331" s="151">
        <f t="shared" si="93"/>
        <v>0</v>
      </c>
      <c r="AR331" s="152" t="s">
        <v>372</v>
      </c>
      <c r="AT331" s="152" t="s">
        <v>319</v>
      </c>
      <c r="AU331" s="152" t="s">
        <v>87</v>
      </c>
      <c r="AY331" s="13" t="s">
        <v>317</v>
      </c>
      <c r="BE331" s="153">
        <f t="shared" si="94"/>
        <v>0</v>
      </c>
      <c r="BF331" s="153">
        <f t="shared" si="95"/>
        <v>0</v>
      </c>
      <c r="BG331" s="153">
        <f t="shared" si="96"/>
        <v>0</v>
      </c>
      <c r="BH331" s="153">
        <f t="shared" si="97"/>
        <v>0</v>
      </c>
      <c r="BI331" s="153">
        <f t="shared" si="98"/>
        <v>0</v>
      </c>
      <c r="BJ331" s="13" t="s">
        <v>87</v>
      </c>
      <c r="BK331" s="153">
        <f t="shared" si="99"/>
        <v>0</v>
      </c>
      <c r="BL331" s="13" t="s">
        <v>372</v>
      </c>
      <c r="BM331" s="152" t="s">
        <v>6116</v>
      </c>
    </row>
    <row r="332" spans="2:65" s="1" customFormat="1" ht="16.5" customHeight="1">
      <c r="B332" s="139"/>
      <c r="C332" s="154" t="s">
        <v>3352</v>
      </c>
      <c r="D332" s="154" t="s">
        <v>353</v>
      </c>
      <c r="E332" s="155" t="s">
        <v>3215</v>
      </c>
      <c r="F332" s="156" t="s">
        <v>5455</v>
      </c>
      <c r="G332" s="157" t="s">
        <v>375</v>
      </c>
      <c r="H332" s="158">
        <v>1077.9349999999999</v>
      </c>
      <c r="I332" s="159"/>
      <c r="J332" s="160">
        <f t="shared" si="90"/>
        <v>0</v>
      </c>
      <c r="K332" s="161"/>
      <c r="L332" s="162"/>
      <c r="M332" s="163" t="s">
        <v>1</v>
      </c>
      <c r="N332" s="164" t="s">
        <v>41</v>
      </c>
      <c r="P332" s="150">
        <f t="shared" si="91"/>
        <v>0</v>
      </c>
      <c r="Q332" s="150">
        <v>1E-4</v>
      </c>
      <c r="R332" s="150">
        <f t="shared" si="92"/>
        <v>0.1077935</v>
      </c>
      <c r="S332" s="150">
        <v>0</v>
      </c>
      <c r="T332" s="151">
        <f t="shared" si="93"/>
        <v>0</v>
      </c>
      <c r="AR332" s="152" t="s">
        <v>529</v>
      </c>
      <c r="AT332" s="152" t="s">
        <v>353</v>
      </c>
      <c r="AU332" s="152" t="s">
        <v>87</v>
      </c>
      <c r="AY332" s="13" t="s">
        <v>317</v>
      </c>
      <c r="BE332" s="153">
        <f t="shared" si="94"/>
        <v>0</v>
      </c>
      <c r="BF332" s="153">
        <f t="shared" si="95"/>
        <v>0</v>
      </c>
      <c r="BG332" s="153">
        <f t="shared" si="96"/>
        <v>0</v>
      </c>
      <c r="BH332" s="153">
        <f t="shared" si="97"/>
        <v>0</v>
      </c>
      <c r="BI332" s="153">
        <f t="shared" si="98"/>
        <v>0</v>
      </c>
      <c r="BJ332" s="13" t="s">
        <v>87</v>
      </c>
      <c r="BK332" s="153">
        <f t="shared" si="99"/>
        <v>0</v>
      </c>
      <c r="BL332" s="13" t="s">
        <v>372</v>
      </c>
      <c r="BM332" s="152" t="s">
        <v>6117</v>
      </c>
    </row>
    <row r="333" spans="2:65" s="1" customFormat="1" ht="24.15" customHeight="1">
      <c r="B333" s="139"/>
      <c r="C333" s="140" t="s">
        <v>3356</v>
      </c>
      <c r="D333" s="140" t="s">
        <v>319</v>
      </c>
      <c r="E333" s="141" t="s">
        <v>4569</v>
      </c>
      <c r="F333" s="142" t="s">
        <v>1774</v>
      </c>
      <c r="G333" s="143" t="s">
        <v>375</v>
      </c>
      <c r="H333" s="144">
        <v>286.33499999999998</v>
      </c>
      <c r="I333" s="145"/>
      <c r="J333" s="146">
        <f t="shared" si="90"/>
        <v>0</v>
      </c>
      <c r="K333" s="147"/>
      <c r="L333" s="28"/>
      <c r="M333" s="148" t="s">
        <v>1</v>
      </c>
      <c r="N333" s="149" t="s">
        <v>41</v>
      </c>
      <c r="P333" s="150">
        <f t="shared" si="91"/>
        <v>0</v>
      </c>
      <c r="Q333" s="150">
        <v>0</v>
      </c>
      <c r="R333" s="150">
        <f t="shared" si="92"/>
        <v>0</v>
      </c>
      <c r="S333" s="150">
        <v>0</v>
      </c>
      <c r="T333" s="151">
        <f t="shared" si="93"/>
        <v>0</v>
      </c>
      <c r="AR333" s="152" t="s">
        <v>372</v>
      </c>
      <c r="AT333" s="152" t="s">
        <v>319</v>
      </c>
      <c r="AU333" s="152" t="s">
        <v>87</v>
      </c>
      <c r="AY333" s="13" t="s">
        <v>317</v>
      </c>
      <c r="BE333" s="153">
        <f t="shared" si="94"/>
        <v>0</v>
      </c>
      <c r="BF333" s="153">
        <f t="shared" si="95"/>
        <v>0</v>
      </c>
      <c r="BG333" s="153">
        <f t="shared" si="96"/>
        <v>0</v>
      </c>
      <c r="BH333" s="153">
        <f t="shared" si="97"/>
        <v>0</v>
      </c>
      <c r="BI333" s="153">
        <f t="shared" si="98"/>
        <v>0</v>
      </c>
      <c r="BJ333" s="13" t="s">
        <v>87</v>
      </c>
      <c r="BK333" s="153">
        <f t="shared" si="99"/>
        <v>0</v>
      </c>
      <c r="BL333" s="13" t="s">
        <v>372</v>
      </c>
      <c r="BM333" s="152" t="s">
        <v>6118</v>
      </c>
    </row>
    <row r="334" spans="2:65" s="1" customFormat="1" ht="24.15" customHeight="1">
      <c r="B334" s="139"/>
      <c r="C334" s="154" t="s">
        <v>3360</v>
      </c>
      <c r="D334" s="154" t="s">
        <v>353</v>
      </c>
      <c r="E334" s="155" t="s">
        <v>4571</v>
      </c>
      <c r="F334" s="156" t="s">
        <v>4572</v>
      </c>
      <c r="G334" s="157" t="s">
        <v>375</v>
      </c>
      <c r="H334" s="158">
        <v>294.25</v>
      </c>
      <c r="I334" s="159"/>
      <c r="J334" s="160">
        <f t="shared" si="90"/>
        <v>0</v>
      </c>
      <c r="K334" s="161"/>
      <c r="L334" s="162"/>
      <c r="M334" s="163" t="s">
        <v>1</v>
      </c>
      <c r="N334" s="164" t="s">
        <v>41</v>
      </c>
      <c r="P334" s="150">
        <f t="shared" si="91"/>
        <v>0</v>
      </c>
      <c r="Q334" s="150">
        <v>1.56E-3</v>
      </c>
      <c r="R334" s="150">
        <f t="shared" si="92"/>
        <v>0.45902999999999999</v>
      </c>
      <c r="S334" s="150">
        <v>0</v>
      </c>
      <c r="T334" s="151">
        <f t="shared" si="93"/>
        <v>0</v>
      </c>
      <c r="AR334" s="152" t="s">
        <v>529</v>
      </c>
      <c r="AT334" s="152" t="s">
        <v>353</v>
      </c>
      <c r="AU334" s="152" t="s">
        <v>87</v>
      </c>
      <c r="AY334" s="13" t="s">
        <v>317</v>
      </c>
      <c r="BE334" s="153">
        <f t="shared" si="94"/>
        <v>0</v>
      </c>
      <c r="BF334" s="153">
        <f t="shared" si="95"/>
        <v>0</v>
      </c>
      <c r="BG334" s="153">
        <f t="shared" si="96"/>
        <v>0</v>
      </c>
      <c r="BH334" s="153">
        <f t="shared" si="97"/>
        <v>0</v>
      </c>
      <c r="BI334" s="153">
        <f t="shared" si="98"/>
        <v>0</v>
      </c>
      <c r="BJ334" s="13" t="s">
        <v>87</v>
      </c>
      <c r="BK334" s="153">
        <f t="shared" si="99"/>
        <v>0</v>
      </c>
      <c r="BL334" s="13" t="s">
        <v>372</v>
      </c>
      <c r="BM334" s="152" t="s">
        <v>6119</v>
      </c>
    </row>
    <row r="335" spans="2:65" s="1" customFormat="1" ht="24.15" customHeight="1">
      <c r="B335" s="139"/>
      <c r="C335" s="140" t="s">
        <v>3364</v>
      </c>
      <c r="D335" s="140" t="s">
        <v>319</v>
      </c>
      <c r="E335" s="141" t="s">
        <v>4574</v>
      </c>
      <c r="F335" s="142" t="s">
        <v>4575</v>
      </c>
      <c r="G335" s="143" t="s">
        <v>375</v>
      </c>
      <c r="H335" s="144">
        <v>3.706</v>
      </c>
      <c r="I335" s="145"/>
      <c r="J335" s="146">
        <f t="shared" si="90"/>
        <v>0</v>
      </c>
      <c r="K335" s="147"/>
      <c r="L335" s="28"/>
      <c r="M335" s="148" t="s">
        <v>1</v>
      </c>
      <c r="N335" s="149" t="s">
        <v>41</v>
      </c>
      <c r="P335" s="150">
        <f t="shared" si="91"/>
        <v>0</v>
      </c>
      <c r="Q335" s="150">
        <v>0</v>
      </c>
      <c r="R335" s="150">
        <f t="shared" si="92"/>
        <v>0</v>
      </c>
      <c r="S335" s="150">
        <v>0</v>
      </c>
      <c r="T335" s="151">
        <f t="shared" si="93"/>
        <v>0</v>
      </c>
      <c r="AR335" s="152" t="s">
        <v>372</v>
      </c>
      <c r="AT335" s="152" t="s">
        <v>319</v>
      </c>
      <c r="AU335" s="152" t="s">
        <v>87</v>
      </c>
      <c r="AY335" s="13" t="s">
        <v>317</v>
      </c>
      <c r="BE335" s="153">
        <f t="shared" si="94"/>
        <v>0</v>
      </c>
      <c r="BF335" s="153">
        <f t="shared" si="95"/>
        <v>0</v>
      </c>
      <c r="BG335" s="153">
        <f t="shared" si="96"/>
        <v>0</v>
      </c>
      <c r="BH335" s="153">
        <f t="shared" si="97"/>
        <v>0</v>
      </c>
      <c r="BI335" s="153">
        <f t="shared" si="98"/>
        <v>0</v>
      </c>
      <c r="BJ335" s="13" t="s">
        <v>87</v>
      </c>
      <c r="BK335" s="153">
        <f t="shared" si="99"/>
        <v>0</v>
      </c>
      <c r="BL335" s="13" t="s">
        <v>372</v>
      </c>
      <c r="BM335" s="152" t="s">
        <v>6120</v>
      </c>
    </row>
    <row r="336" spans="2:65" s="1" customFormat="1" ht="16.5" customHeight="1">
      <c r="B336" s="139"/>
      <c r="C336" s="154" t="s">
        <v>3368</v>
      </c>
      <c r="D336" s="154" t="s">
        <v>353</v>
      </c>
      <c r="E336" s="155" t="s">
        <v>4577</v>
      </c>
      <c r="F336" s="156" t="s">
        <v>4578</v>
      </c>
      <c r="G336" s="157" t="s">
        <v>375</v>
      </c>
      <c r="H336" s="158">
        <v>3.78</v>
      </c>
      <c r="I336" s="159"/>
      <c r="J336" s="160">
        <f t="shared" si="90"/>
        <v>0</v>
      </c>
      <c r="K336" s="161"/>
      <c r="L336" s="162"/>
      <c r="M336" s="163" t="s">
        <v>1</v>
      </c>
      <c r="N336" s="164" t="s">
        <v>41</v>
      </c>
      <c r="P336" s="150">
        <f t="shared" si="91"/>
        <v>0</v>
      </c>
      <c r="Q336" s="150">
        <v>0</v>
      </c>
      <c r="R336" s="150">
        <f t="shared" si="92"/>
        <v>0</v>
      </c>
      <c r="S336" s="150">
        <v>0</v>
      </c>
      <c r="T336" s="151">
        <f t="shared" si="93"/>
        <v>0</v>
      </c>
      <c r="AR336" s="152" t="s">
        <v>529</v>
      </c>
      <c r="AT336" s="152" t="s">
        <v>353</v>
      </c>
      <c r="AU336" s="152" t="s">
        <v>87</v>
      </c>
      <c r="AY336" s="13" t="s">
        <v>317</v>
      </c>
      <c r="BE336" s="153">
        <f t="shared" si="94"/>
        <v>0</v>
      </c>
      <c r="BF336" s="153">
        <f t="shared" si="95"/>
        <v>0</v>
      </c>
      <c r="BG336" s="153">
        <f t="shared" si="96"/>
        <v>0</v>
      </c>
      <c r="BH336" s="153">
        <f t="shared" si="97"/>
        <v>0</v>
      </c>
      <c r="BI336" s="153">
        <f t="shared" si="98"/>
        <v>0</v>
      </c>
      <c r="BJ336" s="13" t="s">
        <v>87</v>
      </c>
      <c r="BK336" s="153">
        <f t="shared" si="99"/>
        <v>0</v>
      </c>
      <c r="BL336" s="13" t="s">
        <v>372</v>
      </c>
      <c r="BM336" s="152" t="s">
        <v>6121</v>
      </c>
    </row>
    <row r="337" spans="2:65" s="1" customFormat="1" ht="24.15" customHeight="1">
      <c r="B337" s="139"/>
      <c r="C337" s="140" t="s">
        <v>3372</v>
      </c>
      <c r="D337" s="140" t="s">
        <v>319</v>
      </c>
      <c r="E337" s="141" t="s">
        <v>3230</v>
      </c>
      <c r="F337" s="142" t="s">
        <v>4580</v>
      </c>
      <c r="G337" s="143" t="s">
        <v>375</v>
      </c>
      <c r="H337" s="144">
        <v>246.75</v>
      </c>
      <c r="I337" s="145"/>
      <c r="J337" s="146">
        <f t="shared" si="90"/>
        <v>0</v>
      </c>
      <c r="K337" s="147"/>
      <c r="L337" s="28"/>
      <c r="M337" s="148" t="s">
        <v>1</v>
      </c>
      <c r="N337" s="149" t="s">
        <v>41</v>
      </c>
      <c r="P337" s="150">
        <f t="shared" si="91"/>
        <v>0</v>
      </c>
      <c r="Q337" s="150">
        <v>3.5000000000000001E-3</v>
      </c>
      <c r="R337" s="150">
        <f t="shared" si="92"/>
        <v>0.86362499999999998</v>
      </c>
      <c r="S337" s="150">
        <v>0</v>
      </c>
      <c r="T337" s="151">
        <f t="shared" si="93"/>
        <v>0</v>
      </c>
      <c r="AR337" s="152" t="s">
        <v>372</v>
      </c>
      <c r="AT337" s="152" t="s">
        <v>319</v>
      </c>
      <c r="AU337" s="152" t="s">
        <v>87</v>
      </c>
      <c r="AY337" s="13" t="s">
        <v>317</v>
      </c>
      <c r="BE337" s="153">
        <f t="shared" si="94"/>
        <v>0</v>
      </c>
      <c r="BF337" s="153">
        <f t="shared" si="95"/>
        <v>0</v>
      </c>
      <c r="BG337" s="153">
        <f t="shared" si="96"/>
        <v>0</v>
      </c>
      <c r="BH337" s="153">
        <f t="shared" si="97"/>
        <v>0</v>
      </c>
      <c r="BI337" s="153">
        <f t="shared" si="98"/>
        <v>0</v>
      </c>
      <c r="BJ337" s="13" t="s">
        <v>87</v>
      </c>
      <c r="BK337" s="153">
        <f t="shared" si="99"/>
        <v>0</v>
      </c>
      <c r="BL337" s="13" t="s">
        <v>372</v>
      </c>
      <c r="BM337" s="152" t="s">
        <v>6122</v>
      </c>
    </row>
    <row r="338" spans="2:65" s="1" customFormat="1" ht="24.15" customHeight="1">
      <c r="B338" s="139"/>
      <c r="C338" s="154" t="s">
        <v>3376</v>
      </c>
      <c r="D338" s="154" t="s">
        <v>353</v>
      </c>
      <c r="E338" s="155" t="s">
        <v>4582</v>
      </c>
      <c r="F338" s="156" t="s">
        <v>4583</v>
      </c>
      <c r="G338" s="157" t="s">
        <v>375</v>
      </c>
      <c r="H338" s="158">
        <v>251.685</v>
      </c>
      <c r="I338" s="159"/>
      <c r="J338" s="160">
        <f t="shared" si="90"/>
        <v>0</v>
      </c>
      <c r="K338" s="161"/>
      <c r="L338" s="162"/>
      <c r="M338" s="163" t="s">
        <v>1</v>
      </c>
      <c r="N338" s="164" t="s">
        <v>41</v>
      </c>
      <c r="P338" s="150">
        <f t="shared" si="91"/>
        <v>0</v>
      </c>
      <c r="Q338" s="150">
        <v>5.5500000000000002E-3</v>
      </c>
      <c r="R338" s="150">
        <f t="shared" si="92"/>
        <v>1.3968517500000002</v>
      </c>
      <c r="S338" s="150">
        <v>0</v>
      </c>
      <c r="T338" s="151">
        <f t="shared" si="93"/>
        <v>0</v>
      </c>
      <c r="AR338" s="152" t="s">
        <v>529</v>
      </c>
      <c r="AT338" s="152" t="s">
        <v>353</v>
      </c>
      <c r="AU338" s="152" t="s">
        <v>87</v>
      </c>
      <c r="AY338" s="13" t="s">
        <v>317</v>
      </c>
      <c r="BE338" s="153">
        <f t="shared" si="94"/>
        <v>0</v>
      </c>
      <c r="BF338" s="153">
        <f t="shared" si="95"/>
        <v>0</v>
      </c>
      <c r="BG338" s="153">
        <f t="shared" si="96"/>
        <v>0</v>
      </c>
      <c r="BH338" s="153">
        <f t="shared" si="97"/>
        <v>0</v>
      </c>
      <c r="BI338" s="153">
        <f t="shared" si="98"/>
        <v>0</v>
      </c>
      <c r="BJ338" s="13" t="s">
        <v>87</v>
      </c>
      <c r="BK338" s="153">
        <f t="shared" si="99"/>
        <v>0</v>
      </c>
      <c r="BL338" s="13" t="s">
        <v>372</v>
      </c>
      <c r="BM338" s="152" t="s">
        <v>6123</v>
      </c>
    </row>
    <row r="339" spans="2:65" s="1" customFormat="1" ht="33" customHeight="1">
      <c r="B339" s="139"/>
      <c r="C339" s="140" t="s">
        <v>3380</v>
      </c>
      <c r="D339" s="140" t="s">
        <v>319</v>
      </c>
      <c r="E339" s="141" t="s">
        <v>5463</v>
      </c>
      <c r="F339" s="142" t="s">
        <v>5464</v>
      </c>
      <c r="G339" s="143" t="s">
        <v>375</v>
      </c>
      <c r="H339" s="144">
        <v>60.85</v>
      </c>
      <c r="I339" s="145"/>
      <c r="J339" s="146">
        <f t="shared" si="90"/>
        <v>0</v>
      </c>
      <c r="K339" s="147"/>
      <c r="L339" s="28"/>
      <c r="M339" s="148" t="s">
        <v>1</v>
      </c>
      <c r="N339" s="149" t="s">
        <v>41</v>
      </c>
      <c r="P339" s="150">
        <f t="shared" si="91"/>
        <v>0</v>
      </c>
      <c r="Q339" s="150">
        <v>0</v>
      </c>
      <c r="R339" s="150">
        <f t="shared" si="92"/>
        <v>0</v>
      </c>
      <c r="S339" s="150">
        <v>0</v>
      </c>
      <c r="T339" s="151">
        <f t="shared" si="93"/>
        <v>0</v>
      </c>
      <c r="AR339" s="152" t="s">
        <v>372</v>
      </c>
      <c r="AT339" s="152" t="s">
        <v>319</v>
      </c>
      <c r="AU339" s="152" t="s">
        <v>87</v>
      </c>
      <c r="AY339" s="13" t="s">
        <v>317</v>
      </c>
      <c r="BE339" s="153">
        <f t="shared" si="94"/>
        <v>0</v>
      </c>
      <c r="BF339" s="153">
        <f t="shared" si="95"/>
        <v>0</v>
      </c>
      <c r="BG339" s="153">
        <f t="shared" si="96"/>
        <v>0</v>
      </c>
      <c r="BH339" s="153">
        <f t="shared" si="97"/>
        <v>0</v>
      </c>
      <c r="BI339" s="153">
        <f t="shared" si="98"/>
        <v>0</v>
      </c>
      <c r="BJ339" s="13" t="s">
        <v>87</v>
      </c>
      <c r="BK339" s="153">
        <f t="shared" si="99"/>
        <v>0</v>
      </c>
      <c r="BL339" s="13" t="s">
        <v>372</v>
      </c>
      <c r="BM339" s="152" t="s">
        <v>6124</v>
      </c>
    </row>
    <row r="340" spans="2:65" s="1" customFormat="1" ht="37.799999999999997" customHeight="1">
      <c r="B340" s="139"/>
      <c r="C340" s="154" t="s">
        <v>3384</v>
      </c>
      <c r="D340" s="154" t="s">
        <v>353</v>
      </c>
      <c r="E340" s="155" t="s">
        <v>5466</v>
      </c>
      <c r="F340" s="156" t="s">
        <v>5467</v>
      </c>
      <c r="G340" s="157" t="s">
        <v>322</v>
      </c>
      <c r="H340" s="158">
        <v>7.5179999999999998</v>
      </c>
      <c r="I340" s="159"/>
      <c r="J340" s="160">
        <f t="shared" si="90"/>
        <v>0</v>
      </c>
      <c r="K340" s="161"/>
      <c r="L340" s="162"/>
      <c r="M340" s="163" t="s">
        <v>1</v>
      </c>
      <c r="N340" s="164" t="s">
        <v>41</v>
      </c>
      <c r="P340" s="150">
        <f t="shared" si="91"/>
        <v>0</v>
      </c>
      <c r="Q340" s="150">
        <v>2.9000000000000001E-2</v>
      </c>
      <c r="R340" s="150">
        <f t="shared" si="92"/>
        <v>0.21802199999999999</v>
      </c>
      <c r="S340" s="150">
        <v>0</v>
      </c>
      <c r="T340" s="151">
        <f t="shared" si="93"/>
        <v>0</v>
      </c>
      <c r="AR340" s="152" t="s">
        <v>529</v>
      </c>
      <c r="AT340" s="152" t="s">
        <v>353</v>
      </c>
      <c r="AU340" s="152" t="s">
        <v>87</v>
      </c>
      <c r="AY340" s="13" t="s">
        <v>317</v>
      </c>
      <c r="BE340" s="153">
        <f t="shared" si="94"/>
        <v>0</v>
      </c>
      <c r="BF340" s="153">
        <f t="shared" si="95"/>
        <v>0</v>
      </c>
      <c r="BG340" s="153">
        <f t="shared" si="96"/>
        <v>0</v>
      </c>
      <c r="BH340" s="153">
        <f t="shared" si="97"/>
        <v>0</v>
      </c>
      <c r="BI340" s="153">
        <f t="shared" si="98"/>
        <v>0</v>
      </c>
      <c r="BJ340" s="13" t="s">
        <v>87</v>
      </c>
      <c r="BK340" s="153">
        <f t="shared" si="99"/>
        <v>0</v>
      </c>
      <c r="BL340" s="13" t="s">
        <v>372</v>
      </c>
      <c r="BM340" s="152" t="s">
        <v>6125</v>
      </c>
    </row>
    <row r="341" spans="2:65" s="1" customFormat="1" ht="24.15" customHeight="1">
      <c r="B341" s="139"/>
      <c r="C341" s="140" t="s">
        <v>3388</v>
      </c>
      <c r="D341" s="140" t="s">
        <v>319</v>
      </c>
      <c r="E341" s="141" t="s">
        <v>4585</v>
      </c>
      <c r="F341" s="142" t="s">
        <v>4586</v>
      </c>
      <c r="G341" s="143" t="s">
        <v>375</v>
      </c>
      <c r="H341" s="144">
        <v>569.1</v>
      </c>
      <c r="I341" s="145"/>
      <c r="J341" s="146">
        <f t="shared" si="90"/>
        <v>0</v>
      </c>
      <c r="K341" s="147"/>
      <c r="L341" s="28"/>
      <c r="M341" s="148" t="s">
        <v>1</v>
      </c>
      <c r="N341" s="149" t="s">
        <v>41</v>
      </c>
      <c r="P341" s="150">
        <f t="shared" si="91"/>
        <v>0</v>
      </c>
      <c r="Q341" s="150">
        <v>0</v>
      </c>
      <c r="R341" s="150">
        <f t="shared" si="92"/>
        <v>0</v>
      </c>
      <c r="S341" s="150">
        <v>0</v>
      </c>
      <c r="T341" s="151">
        <f t="shared" si="93"/>
        <v>0</v>
      </c>
      <c r="AR341" s="152" t="s">
        <v>372</v>
      </c>
      <c r="AT341" s="152" t="s">
        <v>319</v>
      </c>
      <c r="AU341" s="152" t="s">
        <v>87</v>
      </c>
      <c r="AY341" s="13" t="s">
        <v>317</v>
      </c>
      <c r="BE341" s="153">
        <f t="shared" si="94"/>
        <v>0</v>
      </c>
      <c r="BF341" s="153">
        <f t="shared" si="95"/>
        <v>0</v>
      </c>
      <c r="BG341" s="153">
        <f t="shared" si="96"/>
        <v>0</v>
      </c>
      <c r="BH341" s="153">
        <f t="shared" si="97"/>
        <v>0</v>
      </c>
      <c r="BI341" s="153">
        <f t="shared" si="98"/>
        <v>0</v>
      </c>
      <c r="BJ341" s="13" t="s">
        <v>87</v>
      </c>
      <c r="BK341" s="153">
        <f t="shared" si="99"/>
        <v>0</v>
      </c>
      <c r="BL341" s="13" t="s">
        <v>372</v>
      </c>
      <c r="BM341" s="152" t="s">
        <v>6126</v>
      </c>
    </row>
    <row r="342" spans="2:65" s="1" customFormat="1" ht="24.15" customHeight="1">
      <c r="B342" s="139"/>
      <c r="C342" s="154" t="s">
        <v>3392</v>
      </c>
      <c r="D342" s="154" t="s">
        <v>353</v>
      </c>
      <c r="E342" s="155" t="s">
        <v>4588</v>
      </c>
      <c r="F342" s="156" t="s">
        <v>4589</v>
      </c>
      <c r="G342" s="157" t="s">
        <v>375</v>
      </c>
      <c r="H342" s="158">
        <v>303.95999999999998</v>
      </c>
      <c r="I342" s="159"/>
      <c r="J342" s="160">
        <f t="shared" si="90"/>
        <v>0</v>
      </c>
      <c r="K342" s="161"/>
      <c r="L342" s="162"/>
      <c r="M342" s="163" t="s">
        <v>1</v>
      </c>
      <c r="N342" s="164" t="s">
        <v>41</v>
      </c>
      <c r="P342" s="150">
        <f t="shared" si="91"/>
        <v>0</v>
      </c>
      <c r="Q342" s="150">
        <v>3.5999999999999999E-3</v>
      </c>
      <c r="R342" s="150">
        <f t="shared" si="92"/>
        <v>1.0942559999999999</v>
      </c>
      <c r="S342" s="150">
        <v>0</v>
      </c>
      <c r="T342" s="151">
        <f t="shared" si="93"/>
        <v>0</v>
      </c>
      <c r="AR342" s="152" t="s">
        <v>529</v>
      </c>
      <c r="AT342" s="152" t="s">
        <v>353</v>
      </c>
      <c r="AU342" s="152" t="s">
        <v>87</v>
      </c>
      <c r="AY342" s="13" t="s">
        <v>317</v>
      </c>
      <c r="BE342" s="153">
        <f t="shared" si="94"/>
        <v>0</v>
      </c>
      <c r="BF342" s="153">
        <f t="shared" si="95"/>
        <v>0</v>
      </c>
      <c r="BG342" s="153">
        <f t="shared" si="96"/>
        <v>0</v>
      </c>
      <c r="BH342" s="153">
        <f t="shared" si="97"/>
        <v>0</v>
      </c>
      <c r="BI342" s="153">
        <f t="shared" si="98"/>
        <v>0</v>
      </c>
      <c r="BJ342" s="13" t="s">
        <v>87</v>
      </c>
      <c r="BK342" s="153">
        <f t="shared" si="99"/>
        <v>0</v>
      </c>
      <c r="BL342" s="13" t="s">
        <v>372</v>
      </c>
      <c r="BM342" s="152" t="s">
        <v>6127</v>
      </c>
    </row>
    <row r="343" spans="2:65" s="1" customFormat="1" ht="24.15" customHeight="1">
      <c r="B343" s="139"/>
      <c r="C343" s="154" t="s">
        <v>3396</v>
      </c>
      <c r="D343" s="154" t="s">
        <v>353</v>
      </c>
      <c r="E343" s="155" t="s">
        <v>4591</v>
      </c>
      <c r="F343" s="156" t="s">
        <v>4592</v>
      </c>
      <c r="G343" s="157" t="s">
        <v>375</v>
      </c>
      <c r="H343" s="158">
        <v>497.76</v>
      </c>
      <c r="I343" s="159"/>
      <c r="J343" s="160">
        <f t="shared" si="90"/>
        <v>0</v>
      </c>
      <c r="K343" s="161"/>
      <c r="L343" s="162"/>
      <c r="M343" s="163" t="s">
        <v>1</v>
      </c>
      <c r="N343" s="164" t="s">
        <v>41</v>
      </c>
      <c r="P343" s="150">
        <f t="shared" si="91"/>
        <v>0</v>
      </c>
      <c r="Q343" s="150">
        <v>3.0000000000000001E-3</v>
      </c>
      <c r="R343" s="150">
        <f t="shared" si="92"/>
        <v>1.4932799999999999</v>
      </c>
      <c r="S343" s="150">
        <v>0</v>
      </c>
      <c r="T343" s="151">
        <f t="shared" si="93"/>
        <v>0</v>
      </c>
      <c r="AR343" s="152" t="s">
        <v>529</v>
      </c>
      <c r="AT343" s="152" t="s">
        <v>353</v>
      </c>
      <c r="AU343" s="152" t="s">
        <v>87</v>
      </c>
      <c r="AY343" s="13" t="s">
        <v>317</v>
      </c>
      <c r="BE343" s="153">
        <f t="shared" si="94"/>
        <v>0</v>
      </c>
      <c r="BF343" s="153">
        <f t="shared" si="95"/>
        <v>0</v>
      </c>
      <c r="BG343" s="153">
        <f t="shared" si="96"/>
        <v>0</v>
      </c>
      <c r="BH343" s="153">
        <f t="shared" si="97"/>
        <v>0</v>
      </c>
      <c r="BI343" s="153">
        <f t="shared" si="98"/>
        <v>0</v>
      </c>
      <c r="BJ343" s="13" t="s">
        <v>87</v>
      </c>
      <c r="BK343" s="153">
        <f t="shared" si="99"/>
        <v>0</v>
      </c>
      <c r="BL343" s="13" t="s">
        <v>372</v>
      </c>
      <c r="BM343" s="152" t="s">
        <v>6128</v>
      </c>
    </row>
    <row r="344" spans="2:65" s="1" customFormat="1" ht="24.15" customHeight="1">
      <c r="B344" s="139"/>
      <c r="C344" s="154" t="s">
        <v>3399</v>
      </c>
      <c r="D344" s="154" t="s">
        <v>353</v>
      </c>
      <c r="E344" s="155" t="s">
        <v>4594</v>
      </c>
      <c r="F344" s="156" t="s">
        <v>4595</v>
      </c>
      <c r="G344" s="157" t="s">
        <v>375</v>
      </c>
      <c r="H344" s="158">
        <v>303.95999999999998</v>
      </c>
      <c r="I344" s="159"/>
      <c r="J344" s="160">
        <f t="shared" si="90"/>
        <v>0</v>
      </c>
      <c r="K344" s="161"/>
      <c r="L344" s="162"/>
      <c r="M344" s="163" t="s">
        <v>1</v>
      </c>
      <c r="N344" s="164" t="s">
        <v>41</v>
      </c>
      <c r="P344" s="150">
        <f t="shared" si="91"/>
        <v>0</v>
      </c>
      <c r="Q344" s="150">
        <v>4.1999999999999997E-3</v>
      </c>
      <c r="R344" s="150">
        <f t="shared" si="92"/>
        <v>1.2766319999999998</v>
      </c>
      <c r="S344" s="150">
        <v>0</v>
      </c>
      <c r="T344" s="151">
        <f t="shared" si="93"/>
        <v>0</v>
      </c>
      <c r="AR344" s="152" t="s">
        <v>529</v>
      </c>
      <c r="AT344" s="152" t="s">
        <v>353</v>
      </c>
      <c r="AU344" s="152" t="s">
        <v>87</v>
      </c>
      <c r="AY344" s="13" t="s">
        <v>317</v>
      </c>
      <c r="BE344" s="153">
        <f t="shared" si="94"/>
        <v>0</v>
      </c>
      <c r="BF344" s="153">
        <f t="shared" si="95"/>
        <v>0</v>
      </c>
      <c r="BG344" s="153">
        <f t="shared" si="96"/>
        <v>0</v>
      </c>
      <c r="BH344" s="153">
        <f t="shared" si="97"/>
        <v>0</v>
      </c>
      <c r="BI344" s="153">
        <f t="shared" si="98"/>
        <v>0</v>
      </c>
      <c r="BJ344" s="13" t="s">
        <v>87</v>
      </c>
      <c r="BK344" s="153">
        <f t="shared" si="99"/>
        <v>0</v>
      </c>
      <c r="BL344" s="13" t="s">
        <v>372</v>
      </c>
      <c r="BM344" s="152" t="s">
        <v>6129</v>
      </c>
    </row>
    <row r="345" spans="2:65" s="1" customFormat="1" ht="24.15" customHeight="1">
      <c r="B345" s="139"/>
      <c r="C345" s="140" t="s">
        <v>3403</v>
      </c>
      <c r="D345" s="140" t="s">
        <v>319</v>
      </c>
      <c r="E345" s="141" t="s">
        <v>4597</v>
      </c>
      <c r="F345" s="142" t="s">
        <v>4598</v>
      </c>
      <c r="G345" s="143" t="s">
        <v>375</v>
      </c>
      <c r="H345" s="144">
        <v>6.1689999999999996</v>
      </c>
      <c r="I345" s="145"/>
      <c r="J345" s="146">
        <f t="shared" si="90"/>
        <v>0</v>
      </c>
      <c r="K345" s="147"/>
      <c r="L345" s="28"/>
      <c r="M345" s="148" t="s">
        <v>1</v>
      </c>
      <c r="N345" s="149" t="s">
        <v>41</v>
      </c>
      <c r="P345" s="150">
        <f t="shared" si="91"/>
        <v>0</v>
      </c>
      <c r="Q345" s="150">
        <v>4.0000000000000001E-3</v>
      </c>
      <c r="R345" s="150">
        <f t="shared" si="92"/>
        <v>2.4676E-2</v>
      </c>
      <c r="S345" s="150">
        <v>0</v>
      </c>
      <c r="T345" s="151">
        <f t="shared" si="93"/>
        <v>0</v>
      </c>
      <c r="AR345" s="152" t="s">
        <v>372</v>
      </c>
      <c r="AT345" s="152" t="s">
        <v>319</v>
      </c>
      <c r="AU345" s="152" t="s">
        <v>87</v>
      </c>
      <c r="AY345" s="13" t="s">
        <v>317</v>
      </c>
      <c r="BE345" s="153">
        <f t="shared" si="94"/>
        <v>0</v>
      </c>
      <c r="BF345" s="153">
        <f t="shared" si="95"/>
        <v>0</v>
      </c>
      <c r="BG345" s="153">
        <f t="shared" si="96"/>
        <v>0</v>
      </c>
      <c r="BH345" s="153">
        <f t="shared" si="97"/>
        <v>0</v>
      </c>
      <c r="BI345" s="153">
        <f t="shared" si="98"/>
        <v>0</v>
      </c>
      <c r="BJ345" s="13" t="s">
        <v>87</v>
      </c>
      <c r="BK345" s="153">
        <f t="shared" si="99"/>
        <v>0</v>
      </c>
      <c r="BL345" s="13" t="s">
        <v>372</v>
      </c>
      <c r="BM345" s="152" t="s">
        <v>6130</v>
      </c>
    </row>
    <row r="346" spans="2:65" s="1" customFormat="1" ht="24.15" customHeight="1">
      <c r="B346" s="139"/>
      <c r="C346" s="154" t="s">
        <v>3407</v>
      </c>
      <c r="D346" s="154" t="s">
        <v>353</v>
      </c>
      <c r="E346" s="155" t="s">
        <v>4600</v>
      </c>
      <c r="F346" s="156" t="s">
        <v>4601</v>
      </c>
      <c r="G346" s="157" t="s">
        <v>375</v>
      </c>
      <c r="H346" s="158">
        <v>6.2919999999999998</v>
      </c>
      <c r="I346" s="159"/>
      <c r="J346" s="160">
        <f t="shared" si="90"/>
        <v>0</v>
      </c>
      <c r="K346" s="161"/>
      <c r="L346" s="162"/>
      <c r="M346" s="163" t="s">
        <v>1</v>
      </c>
      <c r="N346" s="164" t="s">
        <v>41</v>
      </c>
      <c r="P346" s="150">
        <f t="shared" si="91"/>
        <v>0</v>
      </c>
      <c r="Q346" s="150">
        <v>1.4999999999999999E-2</v>
      </c>
      <c r="R346" s="150">
        <f t="shared" si="92"/>
        <v>9.4379999999999992E-2</v>
      </c>
      <c r="S346" s="150">
        <v>0</v>
      </c>
      <c r="T346" s="151">
        <f t="shared" si="93"/>
        <v>0</v>
      </c>
      <c r="AR346" s="152" t="s">
        <v>529</v>
      </c>
      <c r="AT346" s="152" t="s">
        <v>353</v>
      </c>
      <c r="AU346" s="152" t="s">
        <v>87</v>
      </c>
      <c r="AY346" s="13" t="s">
        <v>317</v>
      </c>
      <c r="BE346" s="153">
        <f t="shared" si="94"/>
        <v>0</v>
      </c>
      <c r="BF346" s="153">
        <f t="shared" si="95"/>
        <v>0</v>
      </c>
      <c r="BG346" s="153">
        <f t="shared" si="96"/>
        <v>0</v>
      </c>
      <c r="BH346" s="153">
        <f t="shared" si="97"/>
        <v>0</v>
      </c>
      <c r="BI346" s="153">
        <f t="shared" si="98"/>
        <v>0</v>
      </c>
      <c r="BJ346" s="13" t="s">
        <v>87</v>
      </c>
      <c r="BK346" s="153">
        <f t="shared" si="99"/>
        <v>0</v>
      </c>
      <c r="BL346" s="13" t="s">
        <v>372</v>
      </c>
      <c r="BM346" s="152" t="s">
        <v>6131</v>
      </c>
    </row>
    <row r="347" spans="2:65" s="1" customFormat="1" ht="21.75" customHeight="1">
      <c r="B347" s="139"/>
      <c r="C347" s="140" t="s">
        <v>3411</v>
      </c>
      <c r="D347" s="140" t="s">
        <v>319</v>
      </c>
      <c r="E347" s="141" t="s">
        <v>4603</v>
      </c>
      <c r="F347" s="142" t="s">
        <v>4604</v>
      </c>
      <c r="G347" s="143" t="s">
        <v>375</v>
      </c>
      <c r="H347" s="144">
        <v>43.969000000000001</v>
      </c>
      <c r="I347" s="145"/>
      <c r="J347" s="146">
        <f t="shared" si="90"/>
        <v>0</v>
      </c>
      <c r="K347" s="147"/>
      <c r="L347" s="28"/>
      <c r="M347" s="148" t="s">
        <v>1</v>
      </c>
      <c r="N347" s="149" t="s">
        <v>41</v>
      </c>
      <c r="P347" s="150">
        <f t="shared" si="91"/>
        <v>0</v>
      </c>
      <c r="Q347" s="150">
        <v>4.0000000000000001E-3</v>
      </c>
      <c r="R347" s="150">
        <f t="shared" si="92"/>
        <v>0.175876</v>
      </c>
      <c r="S347" s="150">
        <v>0</v>
      </c>
      <c r="T347" s="151">
        <f t="shared" si="93"/>
        <v>0</v>
      </c>
      <c r="AR347" s="152" t="s">
        <v>372</v>
      </c>
      <c r="AT347" s="152" t="s">
        <v>319</v>
      </c>
      <c r="AU347" s="152" t="s">
        <v>87</v>
      </c>
      <c r="AY347" s="13" t="s">
        <v>317</v>
      </c>
      <c r="BE347" s="153">
        <f t="shared" si="94"/>
        <v>0</v>
      </c>
      <c r="BF347" s="153">
        <f t="shared" si="95"/>
        <v>0</v>
      </c>
      <c r="BG347" s="153">
        <f t="shared" si="96"/>
        <v>0</v>
      </c>
      <c r="BH347" s="153">
        <f t="shared" si="97"/>
        <v>0</v>
      </c>
      <c r="BI347" s="153">
        <f t="shared" si="98"/>
        <v>0</v>
      </c>
      <c r="BJ347" s="13" t="s">
        <v>87</v>
      </c>
      <c r="BK347" s="153">
        <f t="shared" si="99"/>
        <v>0</v>
      </c>
      <c r="BL347" s="13" t="s">
        <v>372</v>
      </c>
      <c r="BM347" s="152" t="s">
        <v>6132</v>
      </c>
    </row>
    <row r="348" spans="2:65" s="1" customFormat="1" ht="24.15" customHeight="1">
      <c r="B348" s="139"/>
      <c r="C348" s="154" t="s">
        <v>3416</v>
      </c>
      <c r="D348" s="154" t="s">
        <v>353</v>
      </c>
      <c r="E348" s="155" t="s">
        <v>2976</v>
      </c>
      <c r="F348" s="156" t="s">
        <v>2977</v>
      </c>
      <c r="G348" s="157" t="s">
        <v>375</v>
      </c>
      <c r="H348" s="158">
        <v>44.847999999999999</v>
      </c>
      <c r="I348" s="159"/>
      <c r="J348" s="160">
        <f t="shared" si="90"/>
        <v>0</v>
      </c>
      <c r="K348" s="161"/>
      <c r="L348" s="162"/>
      <c r="M348" s="163" t="s">
        <v>1</v>
      </c>
      <c r="N348" s="164" t="s">
        <v>41</v>
      </c>
      <c r="P348" s="150">
        <f t="shared" si="91"/>
        <v>0</v>
      </c>
      <c r="Q348" s="150">
        <v>1.5E-3</v>
      </c>
      <c r="R348" s="150">
        <f t="shared" si="92"/>
        <v>6.7271999999999998E-2</v>
      </c>
      <c r="S348" s="150">
        <v>0</v>
      </c>
      <c r="T348" s="151">
        <f t="shared" si="93"/>
        <v>0</v>
      </c>
      <c r="AR348" s="152" t="s">
        <v>529</v>
      </c>
      <c r="AT348" s="152" t="s">
        <v>353</v>
      </c>
      <c r="AU348" s="152" t="s">
        <v>87</v>
      </c>
      <c r="AY348" s="13" t="s">
        <v>317</v>
      </c>
      <c r="BE348" s="153">
        <f t="shared" si="94"/>
        <v>0</v>
      </c>
      <c r="BF348" s="153">
        <f t="shared" si="95"/>
        <v>0</v>
      </c>
      <c r="BG348" s="153">
        <f t="shared" si="96"/>
        <v>0</v>
      </c>
      <c r="BH348" s="153">
        <f t="shared" si="97"/>
        <v>0</v>
      </c>
      <c r="BI348" s="153">
        <f t="shared" si="98"/>
        <v>0</v>
      </c>
      <c r="BJ348" s="13" t="s">
        <v>87</v>
      </c>
      <c r="BK348" s="153">
        <f t="shared" si="99"/>
        <v>0</v>
      </c>
      <c r="BL348" s="13" t="s">
        <v>372</v>
      </c>
      <c r="BM348" s="152" t="s">
        <v>6133</v>
      </c>
    </row>
    <row r="349" spans="2:65" s="1" customFormat="1" ht="24.15" customHeight="1">
      <c r="B349" s="139"/>
      <c r="C349" s="140" t="s">
        <v>3419</v>
      </c>
      <c r="D349" s="140" t="s">
        <v>319</v>
      </c>
      <c r="E349" s="141" t="s">
        <v>2406</v>
      </c>
      <c r="F349" s="142" t="s">
        <v>2407</v>
      </c>
      <c r="G349" s="143" t="s">
        <v>652</v>
      </c>
      <c r="H349" s="176"/>
      <c r="I349" s="145"/>
      <c r="J349" s="146">
        <f t="shared" si="90"/>
        <v>0</v>
      </c>
      <c r="K349" s="147"/>
      <c r="L349" s="28"/>
      <c r="M349" s="148" t="s">
        <v>1</v>
      </c>
      <c r="N349" s="149" t="s">
        <v>41</v>
      </c>
      <c r="P349" s="150">
        <f t="shared" si="91"/>
        <v>0</v>
      </c>
      <c r="Q349" s="150">
        <v>0</v>
      </c>
      <c r="R349" s="150">
        <f t="shared" si="92"/>
        <v>0</v>
      </c>
      <c r="S349" s="150">
        <v>0</v>
      </c>
      <c r="T349" s="151">
        <f t="shared" si="93"/>
        <v>0</v>
      </c>
      <c r="AR349" s="152" t="s">
        <v>372</v>
      </c>
      <c r="AT349" s="152" t="s">
        <v>319</v>
      </c>
      <c r="AU349" s="152" t="s">
        <v>87</v>
      </c>
      <c r="AY349" s="13" t="s">
        <v>317</v>
      </c>
      <c r="BE349" s="153">
        <f t="shared" si="94"/>
        <v>0</v>
      </c>
      <c r="BF349" s="153">
        <f t="shared" si="95"/>
        <v>0</v>
      </c>
      <c r="BG349" s="153">
        <f t="shared" si="96"/>
        <v>0</v>
      </c>
      <c r="BH349" s="153">
        <f t="shared" si="97"/>
        <v>0</v>
      </c>
      <c r="BI349" s="153">
        <f t="shared" si="98"/>
        <v>0</v>
      </c>
      <c r="BJ349" s="13" t="s">
        <v>87</v>
      </c>
      <c r="BK349" s="153">
        <f t="shared" si="99"/>
        <v>0</v>
      </c>
      <c r="BL349" s="13" t="s">
        <v>372</v>
      </c>
      <c r="BM349" s="152" t="s">
        <v>6134</v>
      </c>
    </row>
    <row r="350" spans="2:65" s="11" customFormat="1" ht="22.8" customHeight="1">
      <c r="B350" s="127"/>
      <c r="D350" s="128" t="s">
        <v>74</v>
      </c>
      <c r="E350" s="137" t="s">
        <v>2530</v>
      </c>
      <c r="F350" s="137" t="s">
        <v>5477</v>
      </c>
      <c r="I350" s="130"/>
      <c r="J350" s="138">
        <f>BK350</f>
        <v>0</v>
      </c>
      <c r="L350" s="127"/>
      <c r="M350" s="132"/>
      <c r="P350" s="133">
        <f>SUM(P351:P353)</f>
        <v>0</v>
      </c>
      <c r="R350" s="133">
        <f>SUM(R351:R353)</f>
        <v>0.63098245000000008</v>
      </c>
      <c r="T350" s="134">
        <f>SUM(T351:T353)</f>
        <v>0</v>
      </c>
      <c r="AR350" s="128" t="s">
        <v>87</v>
      </c>
      <c r="AT350" s="135" t="s">
        <v>74</v>
      </c>
      <c r="AU350" s="135" t="s">
        <v>82</v>
      </c>
      <c r="AY350" s="128" t="s">
        <v>317</v>
      </c>
      <c r="BK350" s="136">
        <f>SUM(BK351:BK353)</f>
        <v>0</v>
      </c>
    </row>
    <row r="351" spans="2:65" s="1" customFormat="1" ht="37.799999999999997" customHeight="1">
      <c r="B351" s="139"/>
      <c r="C351" s="140" t="s">
        <v>3423</v>
      </c>
      <c r="D351" s="140" t="s">
        <v>319</v>
      </c>
      <c r="E351" s="141" t="s">
        <v>5478</v>
      </c>
      <c r="F351" s="142" t="s">
        <v>5479</v>
      </c>
      <c r="G351" s="143" t="s">
        <v>375</v>
      </c>
      <c r="H351" s="144">
        <v>31.361000000000001</v>
      </c>
      <c r="I351" s="145"/>
      <c r="J351" s="146">
        <f>ROUND(I351*H351,2)</f>
        <v>0</v>
      </c>
      <c r="K351" s="147"/>
      <c r="L351" s="28"/>
      <c r="M351" s="148" t="s">
        <v>1</v>
      </c>
      <c r="N351" s="149" t="s">
        <v>41</v>
      </c>
      <c r="P351" s="150">
        <f>O351*H351</f>
        <v>0</v>
      </c>
      <c r="Q351" s="150">
        <v>1.8500000000000001E-3</v>
      </c>
      <c r="R351" s="150">
        <f>Q351*H351</f>
        <v>5.8017850000000003E-2</v>
      </c>
      <c r="S351" s="150">
        <v>0</v>
      </c>
      <c r="T351" s="151">
        <f>S351*H351</f>
        <v>0</v>
      </c>
      <c r="AR351" s="152" t="s">
        <v>372</v>
      </c>
      <c r="AT351" s="152" t="s">
        <v>319</v>
      </c>
      <c r="AU351" s="152" t="s">
        <v>87</v>
      </c>
      <c r="AY351" s="13" t="s">
        <v>317</v>
      </c>
      <c r="BE351" s="153">
        <f>IF(N351="základná",J351,0)</f>
        <v>0</v>
      </c>
      <c r="BF351" s="153">
        <f>IF(N351="znížená",J351,0)</f>
        <v>0</v>
      </c>
      <c r="BG351" s="153">
        <f>IF(N351="zákl. prenesená",J351,0)</f>
        <v>0</v>
      </c>
      <c r="BH351" s="153">
        <f>IF(N351="zníž. prenesená",J351,0)</f>
        <v>0</v>
      </c>
      <c r="BI351" s="153">
        <f>IF(N351="nulová",J351,0)</f>
        <v>0</v>
      </c>
      <c r="BJ351" s="13" t="s">
        <v>87</v>
      </c>
      <c r="BK351" s="153">
        <f>ROUND(I351*H351,2)</f>
        <v>0</v>
      </c>
      <c r="BL351" s="13" t="s">
        <v>372</v>
      </c>
      <c r="BM351" s="152" t="s">
        <v>6135</v>
      </c>
    </row>
    <row r="352" spans="2:65" s="1" customFormat="1" ht="24.15" customHeight="1">
      <c r="B352" s="139"/>
      <c r="C352" s="154" t="s">
        <v>3427</v>
      </c>
      <c r="D352" s="154" t="s">
        <v>353</v>
      </c>
      <c r="E352" s="155" t="s">
        <v>5481</v>
      </c>
      <c r="F352" s="156" t="s">
        <v>5482</v>
      </c>
      <c r="G352" s="157" t="s">
        <v>375</v>
      </c>
      <c r="H352" s="158">
        <v>32.929000000000002</v>
      </c>
      <c r="I352" s="159"/>
      <c r="J352" s="160">
        <f>ROUND(I352*H352,2)</f>
        <v>0</v>
      </c>
      <c r="K352" s="161"/>
      <c r="L352" s="162"/>
      <c r="M352" s="163" t="s">
        <v>1</v>
      </c>
      <c r="N352" s="164" t="s">
        <v>41</v>
      </c>
      <c r="P352" s="150">
        <f>O352*H352</f>
        <v>0</v>
      </c>
      <c r="Q352" s="150">
        <v>1.7399999999999999E-2</v>
      </c>
      <c r="R352" s="150">
        <f>Q352*H352</f>
        <v>0.57296460000000005</v>
      </c>
      <c r="S352" s="150">
        <v>0</v>
      </c>
      <c r="T352" s="151">
        <f>S352*H352</f>
        <v>0</v>
      </c>
      <c r="AR352" s="152" t="s">
        <v>529</v>
      </c>
      <c r="AT352" s="152" t="s">
        <v>353</v>
      </c>
      <c r="AU352" s="152" t="s">
        <v>87</v>
      </c>
      <c r="AY352" s="13" t="s">
        <v>317</v>
      </c>
      <c r="BE352" s="153">
        <f>IF(N352="základná",J352,0)</f>
        <v>0</v>
      </c>
      <c r="BF352" s="153">
        <f>IF(N352="znížená",J352,0)</f>
        <v>0</v>
      </c>
      <c r="BG352" s="153">
        <f>IF(N352="zákl. prenesená",J352,0)</f>
        <v>0</v>
      </c>
      <c r="BH352" s="153">
        <f>IF(N352="zníž. prenesená",J352,0)</f>
        <v>0</v>
      </c>
      <c r="BI352" s="153">
        <f>IF(N352="nulová",J352,0)</f>
        <v>0</v>
      </c>
      <c r="BJ352" s="13" t="s">
        <v>87</v>
      </c>
      <c r="BK352" s="153">
        <f>ROUND(I352*H352,2)</f>
        <v>0</v>
      </c>
      <c r="BL352" s="13" t="s">
        <v>372</v>
      </c>
      <c r="BM352" s="152" t="s">
        <v>6136</v>
      </c>
    </row>
    <row r="353" spans="2:65" s="1" customFormat="1" ht="24.15" customHeight="1">
      <c r="B353" s="139"/>
      <c r="C353" s="140" t="s">
        <v>3431</v>
      </c>
      <c r="D353" s="140" t="s">
        <v>319</v>
      </c>
      <c r="E353" s="141" t="s">
        <v>2625</v>
      </c>
      <c r="F353" s="142" t="s">
        <v>2626</v>
      </c>
      <c r="G353" s="143" t="s">
        <v>652</v>
      </c>
      <c r="H353" s="176"/>
      <c r="I353" s="145"/>
      <c r="J353" s="146">
        <f>ROUND(I353*H353,2)</f>
        <v>0</v>
      </c>
      <c r="K353" s="147"/>
      <c r="L353" s="28"/>
      <c r="M353" s="148" t="s">
        <v>1</v>
      </c>
      <c r="N353" s="149" t="s">
        <v>41</v>
      </c>
      <c r="P353" s="150">
        <f>O353*H353</f>
        <v>0</v>
      </c>
      <c r="Q353" s="150">
        <v>0</v>
      </c>
      <c r="R353" s="150">
        <f>Q353*H353</f>
        <v>0</v>
      </c>
      <c r="S353" s="150">
        <v>0</v>
      </c>
      <c r="T353" s="151">
        <f>S353*H353</f>
        <v>0</v>
      </c>
      <c r="AR353" s="152" t="s">
        <v>372</v>
      </c>
      <c r="AT353" s="152" t="s">
        <v>319</v>
      </c>
      <c r="AU353" s="152" t="s">
        <v>87</v>
      </c>
      <c r="AY353" s="13" t="s">
        <v>317</v>
      </c>
      <c r="BE353" s="153">
        <f>IF(N353="základná",J353,0)</f>
        <v>0</v>
      </c>
      <c r="BF353" s="153">
        <f>IF(N353="znížená",J353,0)</f>
        <v>0</v>
      </c>
      <c r="BG353" s="153">
        <f>IF(N353="zákl. prenesená",J353,0)</f>
        <v>0</v>
      </c>
      <c r="BH353" s="153">
        <f>IF(N353="zníž. prenesená",J353,0)</f>
        <v>0</v>
      </c>
      <c r="BI353" s="153">
        <f>IF(N353="nulová",J353,0)</f>
        <v>0</v>
      </c>
      <c r="BJ353" s="13" t="s">
        <v>87</v>
      </c>
      <c r="BK353" s="153">
        <f>ROUND(I353*H353,2)</f>
        <v>0</v>
      </c>
      <c r="BL353" s="13" t="s">
        <v>372</v>
      </c>
      <c r="BM353" s="152" t="s">
        <v>6137</v>
      </c>
    </row>
    <row r="354" spans="2:65" s="11" customFormat="1" ht="22.8" customHeight="1">
      <c r="B354" s="127"/>
      <c r="D354" s="128" t="s">
        <v>74</v>
      </c>
      <c r="E354" s="137" t="s">
        <v>617</v>
      </c>
      <c r="F354" s="137" t="s">
        <v>3253</v>
      </c>
      <c r="I354" s="130"/>
      <c r="J354" s="138">
        <f>BK354</f>
        <v>0</v>
      </c>
      <c r="L354" s="127"/>
      <c r="M354" s="132"/>
      <c r="P354" s="133">
        <f>SUM(P355:P363)</f>
        <v>0</v>
      </c>
      <c r="R354" s="133">
        <f>SUM(R355:R363)</f>
        <v>0.78029877810000003</v>
      </c>
      <c r="T354" s="134">
        <f>SUM(T355:T363)</f>
        <v>0</v>
      </c>
      <c r="AR354" s="128" t="s">
        <v>87</v>
      </c>
      <c r="AT354" s="135" t="s">
        <v>74</v>
      </c>
      <c r="AU354" s="135" t="s">
        <v>82</v>
      </c>
      <c r="AY354" s="128" t="s">
        <v>317</v>
      </c>
      <c r="BK354" s="136">
        <f>SUM(BK355:BK363)</f>
        <v>0</v>
      </c>
    </row>
    <row r="355" spans="2:65" s="1" customFormat="1" ht="24.15" customHeight="1">
      <c r="B355" s="139"/>
      <c r="C355" s="140" t="s">
        <v>3436</v>
      </c>
      <c r="D355" s="140" t="s">
        <v>319</v>
      </c>
      <c r="E355" s="141" t="s">
        <v>4608</v>
      </c>
      <c r="F355" s="142" t="s">
        <v>4609</v>
      </c>
      <c r="G355" s="143" t="s">
        <v>452</v>
      </c>
      <c r="H355" s="144">
        <v>40</v>
      </c>
      <c r="I355" s="145"/>
      <c r="J355" s="146">
        <f t="shared" ref="J355:J363" si="100">ROUND(I355*H355,2)</f>
        <v>0</v>
      </c>
      <c r="K355" s="147"/>
      <c r="L355" s="28"/>
      <c r="M355" s="148" t="s">
        <v>1</v>
      </c>
      <c r="N355" s="149" t="s">
        <v>41</v>
      </c>
      <c r="P355" s="150">
        <f t="shared" ref="P355:P363" si="101">O355*H355</f>
        <v>0</v>
      </c>
      <c r="Q355" s="150">
        <v>2.5999999999999998E-4</v>
      </c>
      <c r="R355" s="150">
        <f t="shared" ref="R355:R363" si="102">Q355*H355</f>
        <v>1.04E-2</v>
      </c>
      <c r="S355" s="150">
        <v>0</v>
      </c>
      <c r="T355" s="151">
        <f t="shared" ref="T355:T363" si="103">S355*H355</f>
        <v>0</v>
      </c>
      <c r="AR355" s="152" t="s">
        <v>372</v>
      </c>
      <c r="AT355" s="152" t="s">
        <v>319</v>
      </c>
      <c r="AU355" s="152" t="s">
        <v>87</v>
      </c>
      <c r="AY355" s="13" t="s">
        <v>317</v>
      </c>
      <c r="BE355" s="153">
        <f t="shared" ref="BE355:BE363" si="104">IF(N355="základná",J355,0)</f>
        <v>0</v>
      </c>
      <c r="BF355" s="153">
        <f t="shared" ref="BF355:BF363" si="105">IF(N355="znížená",J355,0)</f>
        <v>0</v>
      </c>
      <c r="BG355" s="153">
        <f t="shared" ref="BG355:BG363" si="106">IF(N355="zákl. prenesená",J355,0)</f>
        <v>0</v>
      </c>
      <c r="BH355" s="153">
        <f t="shared" ref="BH355:BH363" si="107">IF(N355="zníž. prenesená",J355,0)</f>
        <v>0</v>
      </c>
      <c r="BI355" s="153">
        <f t="shared" ref="BI355:BI363" si="108">IF(N355="nulová",J355,0)</f>
        <v>0</v>
      </c>
      <c r="BJ355" s="13" t="s">
        <v>87</v>
      </c>
      <c r="BK355" s="153">
        <f t="shared" ref="BK355:BK363" si="109">ROUND(I355*H355,2)</f>
        <v>0</v>
      </c>
      <c r="BL355" s="13" t="s">
        <v>372</v>
      </c>
      <c r="BM355" s="152" t="s">
        <v>6138</v>
      </c>
    </row>
    <row r="356" spans="2:65" s="1" customFormat="1" ht="16.5" customHeight="1">
      <c r="B356" s="139"/>
      <c r="C356" s="154" t="s">
        <v>3441</v>
      </c>
      <c r="D356" s="154" t="s">
        <v>353</v>
      </c>
      <c r="E356" s="155" t="s">
        <v>4611</v>
      </c>
      <c r="F356" s="156" t="s">
        <v>5487</v>
      </c>
      <c r="G356" s="157" t="s">
        <v>322</v>
      </c>
      <c r="H356" s="158">
        <v>8.0000000000000002E-3</v>
      </c>
      <c r="I356" s="159"/>
      <c r="J356" s="160">
        <f t="shared" si="100"/>
        <v>0</v>
      </c>
      <c r="K356" s="161"/>
      <c r="L356" s="162"/>
      <c r="M356" s="163" t="s">
        <v>1</v>
      </c>
      <c r="N356" s="164" t="s">
        <v>41</v>
      </c>
      <c r="P356" s="150">
        <f t="shared" si="101"/>
        <v>0</v>
      </c>
      <c r="Q356" s="150">
        <v>0.55000000000000004</v>
      </c>
      <c r="R356" s="150">
        <f t="shared" si="102"/>
        <v>4.4000000000000003E-3</v>
      </c>
      <c r="S356" s="150">
        <v>0</v>
      </c>
      <c r="T356" s="151">
        <f t="shared" si="103"/>
        <v>0</v>
      </c>
      <c r="AR356" s="152" t="s">
        <v>529</v>
      </c>
      <c r="AT356" s="152" t="s">
        <v>353</v>
      </c>
      <c r="AU356" s="152" t="s">
        <v>87</v>
      </c>
      <c r="AY356" s="13" t="s">
        <v>317</v>
      </c>
      <c r="BE356" s="153">
        <f t="shared" si="104"/>
        <v>0</v>
      </c>
      <c r="BF356" s="153">
        <f t="shared" si="105"/>
        <v>0</v>
      </c>
      <c r="BG356" s="153">
        <f t="shared" si="106"/>
        <v>0</v>
      </c>
      <c r="BH356" s="153">
        <f t="shared" si="107"/>
        <v>0</v>
      </c>
      <c r="BI356" s="153">
        <f t="shared" si="108"/>
        <v>0</v>
      </c>
      <c r="BJ356" s="13" t="s">
        <v>87</v>
      </c>
      <c r="BK356" s="153">
        <f t="shared" si="109"/>
        <v>0</v>
      </c>
      <c r="BL356" s="13" t="s">
        <v>372</v>
      </c>
      <c r="BM356" s="152" t="s">
        <v>6139</v>
      </c>
    </row>
    <row r="357" spans="2:65" s="1" customFormat="1" ht="24.15" customHeight="1">
      <c r="B357" s="139"/>
      <c r="C357" s="140" t="s">
        <v>3446</v>
      </c>
      <c r="D357" s="140" t="s">
        <v>319</v>
      </c>
      <c r="E357" s="141" t="s">
        <v>4608</v>
      </c>
      <c r="F357" s="142" t="s">
        <v>4609</v>
      </c>
      <c r="G357" s="143" t="s">
        <v>452</v>
      </c>
      <c r="H357" s="144">
        <v>47</v>
      </c>
      <c r="I357" s="145"/>
      <c r="J357" s="146">
        <f t="shared" si="100"/>
        <v>0</v>
      </c>
      <c r="K357" s="147"/>
      <c r="L357" s="28"/>
      <c r="M357" s="148" t="s">
        <v>1</v>
      </c>
      <c r="N357" s="149" t="s">
        <v>41</v>
      </c>
      <c r="P357" s="150">
        <f t="shared" si="101"/>
        <v>0</v>
      </c>
      <c r="Q357" s="150">
        <v>2.5999999999999998E-4</v>
      </c>
      <c r="R357" s="150">
        <f t="shared" si="102"/>
        <v>1.2219999999999998E-2</v>
      </c>
      <c r="S357" s="150">
        <v>0</v>
      </c>
      <c r="T357" s="151">
        <f t="shared" si="103"/>
        <v>0</v>
      </c>
      <c r="AR357" s="152" t="s">
        <v>372</v>
      </c>
      <c r="AT357" s="152" t="s">
        <v>319</v>
      </c>
      <c r="AU357" s="152" t="s">
        <v>87</v>
      </c>
      <c r="AY357" s="13" t="s">
        <v>317</v>
      </c>
      <c r="BE357" s="153">
        <f t="shared" si="104"/>
        <v>0</v>
      </c>
      <c r="BF357" s="153">
        <f t="shared" si="105"/>
        <v>0</v>
      </c>
      <c r="BG357" s="153">
        <f t="shared" si="106"/>
        <v>0</v>
      </c>
      <c r="BH357" s="153">
        <f t="shared" si="107"/>
        <v>0</v>
      </c>
      <c r="BI357" s="153">
        <f t="shared" si="108"/>
        <v>0</v>
      </c>
      <c r="BJ357" s="13" t="s">
        <v>87</v>
      </c>
      <c r="BK357" s="153">
        <f t="shared" si="109"/>
        <v>0</v>
      </c>
      <c r="BL357" s="13" t="s">
        <v>372</v>
      </c>
      <c r="BM357" s="152" t="s">
        <v>6140</v>
      </c>
    </row>
    <row r="358" spans="2:65" s="1" customFormat="1" ht="16.5" customHeight="1">
      <c r="B358" s="139"/>
      <c r="C358" s="154" t="s">
        <v>3450</v>
      </c>
      <c r="D358" s="154" t="s">
        <v>353</v>
      </c>
      <c r="E358" s="155" t="s">
        <v>5495</v>
      </c>
      <c r="F358" s="156" t="s">
        <v>5487</v>
      </c>
      <c r="G358" s="157" t="s">
        <v>322</v>
      </c>
      <c r="H358" s="158">
        <v>0.13</v>
      </c>
      <c r="I358" s="159"/>
      <c r="J358" s="160">
        <f t="shared" si="100"/>
        <v>0</v>
      </c>
      <c r="K358" s="161"/>
      <c r="L358" s="162"/>
      <c r="M358" s="163" t="s">
        <v>1</v>
      </c>
      <c r="N358" s="164" t="s">
        <v>41</v>
      </c>
      <c r="P358" s="150">
        <f t="shared" si="101"/>
        <v>0</v>
      </c>
      <c r="Q358" s="150">
        <v>0.55000000000000004</v>
      </c>
      <c r="R358" s="150">
        <f t="shared" si="102"/>
        <v>7.1500000000000008E-2</v>
      </c>
      <c r="S358" s="150">
        <v>0</v>
      </c>
      <c r="T358" s="151">
        <f t="shared" si="103"/>
        <v>0</v>
      </c>
      <c r="AR358" s="152" t="s">
        <v>529</v>
      </c>
      <c r="AT358" s="152" t="s">
        <v>353</v>
      </c>
      <c r="AU358" s="152" t="s">
        <v>87</v>
      </c>
      <c r="AY358" s="13" t="s">
        <v>317</v>
      </c>
      <c r="BE358" s="153">
        <f t="shared" si="104"/>
        <v>0</v>
      </c>
      <c r="BF358" s="153">
        <f t="shared" si="105"/>
        <v>0</v>
      </c>
      <c r="BG358" s="153">
        <f t="shared" si="106"/>
        <v>0</v>
      </c>
      <c r="BH358" s="153">
        <f t="shared" si="107"/>
        <v>0</v>
      </c>
      <c r="BI358" s="153">
        <f t="shared" si="108"/>
        <v>0</v>
      </c>
      <c r="BJ358" s="13" t="s">
        <v>87</v>
      </c>
      <c r="BK358" s="153">
        <f t="shared" si="109"/>
        <v>0</v>
      </c>
      <c r="BL358" s="13" t="s">
        <v>372</v>
      </c>
      <c r="BM358" s="152" t="s">
        <v>6141</v>
      </c>
    </row>
    <row r="359" spans="2:65" s="1" customFormat="1" ht="44.25" customHeight="1">
      <c r="B359" s="139"/>
      <c r="C359" s="140" t="s">
        <v>3454</v>
      </c>
      <c r="D359" s="140" t="s">
        <v>319</v>
      </c>
      <c r="E359" s="141" t="s">
        <v>949</v>
      </c>
      <c r="F359" s="142" t="s">
        <v>4613</v>
      </c>
      <c r="G359" s="143" t="s">
        <v>322</v>
      </c>
      <c r="H359" s="144">
        <v>0.08</v>
      </c>
      <c r="I359" s="145"/>
      <c r="J359" s="146">
        <f t="shared" si="100"/>
        <v>0</v>
      </c>
      <c r="K359" s="147"/>
      <c r="L359" s="28"/>
      <c r="M359" s="148" t="s">
        <v>1</v>
      </c>
      <c r="N359" s="149" t="s">
        <v>41</v>
      </c>
      <c r="P359" s="150">
        <f t="shared" si="101"/>
        <v>0</v>
      </c>
      <c r="Q359" s="150">
        <v>2.2350169999999999E-2</v>
      </c>
      <c r="R359" s="150">
        <f t="shared" si="102"/>
        <v>1.7880136E-3</v>
      </c>
      <c r="S359" s="150">
        <v>0</v>
      </c>
      <c r="T359" s="151">
        <f t="shared" si="103"/>
        <v>0</v>
      </c>
      <c r="AR359" s="152" t="s">
        <v>372</v>
      </c>
      <c r="AT359" s="152" t="s">
        <v>319</v>
      </c>
      <c r="AU359" s="152" t="s">
        <v>87</v>
      </c>
      <c r="AY359" s="13" t="s">
        <v>317</v>
      </c>
      <c r="BE359" s="153">
        <f t="shared" si="104"/>
        <v>0</v>
      </c>
      <c r="BF359" s="153">
        <f t="shared" si="105"/>
        <v>0</v>
      </c>
      <c r="BG359" s="153">
        <f t="shared" si="106"/>
        <v>0</v>
      </c>
      <c r="BH359" s="153">
        <f t="shared" si="107"/>
        <v>0</v>
      </c>
      <c r="BI359" s="153">
        <f t="shared" si="108"/>
        <v>0</v>
      </c>
      <c r="BJ359" s="13" t="s">
        <v>87</v>
      </c>
      <c r="BK359" s="153">
        <f t="shared" si="109"/>
        <v>0</v>
      </c>
      <c r="BL359" s="13" t="s">
        <v>372</v>
      </c>
      <c r="BM359" s="152" t="s">
        <v>6142</v>
      </c>
    </row>
    <row r="360" spans="2:65" s="1" customFormat="1" ht="44.25" customHeight="1">
      <c r="B360" s="139"/>
      <c r="C360" s="140" t="s">
        <v>3458</v>
      </c>
      <c r="D360" s="140" t="s">
        <v>319</v>
      </c>
      <c r="E360" s="141" t="s">
        <v>949</v>
      </c>
      <c r="F360" s="142" t="s">
        <v>4613</v>
      </c>
      <c r="G360" s="143" t="s">
        <v>322</v>
      </c>
      <c r="H360" s="144">
        <v>0.13</v>
      </c>
      <c r="I360" s="145"/>
      <c r="J360" s="146">
        <f t="shared" si="100"/>
        <v>0</v>
      </c>
      <c r="K360" s="147"/>
      <c r="L360" s="28"/>
      <c r="M360" s="148" t="s">
        <v>1</v>
      </c>
      <c r="N360" s="149" t="s">
        <v>41</v>
      </c>
      <c r="P360" s="150">
        <f t="shared" si="101"/>
        <v>0</v>
      </c>
      <c r="Q360" s="150">
        <v>2.2350169999999999E-2</v>
      </c>
      <c r="R360" s="150">
        <f t="shared" si="102"/>
        <v>2.9055220999999998E-3</v>
      </c>
      <c r="S360" s="150">
        <v>0</v>
      </c>
      <c r="T360" s="151">
        <f t="shared" si="103"/>
        <v>0</v>
      </c>
      <c r="AR360" s="152" t="s">
        <v>372</v>
      </c>
      <c r="AT360" s="152" t="s">
        <v>319</v>
      </c>
      <c r="AU360" s="152" t="s">
        <v>87</v>
      </c>
      <c r="AY360" s="13" t="s">
        <v>317</v>
      </c>
      <c r="BE360" s="153">
        <f t="shared" si="104"/>
        <v>0</v>
      </c>
      <c r="BF360" s="153">
        <f t="shared" si="105"/>
        <v>0</v>
      </c>
      <c r="BG360" s="153">
        <f t="shared" si="106"/>
        <v>0</v>
      </c>
      <c r="BH360" s="153">
        <f t="shared" si="107"/>
        <v>0</v>
      </c>
      <c r="BI360" s="153">
        <f t="shared" si="108"/>
        <v>0</v>
      </c>
      <c r="BJ360" s="13" t="s">
        <v>87</v>
      </c>
      <c r="BK360" s="153">
        <f t="shared" si="109"/>
        <v>0</v>
      </c>
      <c r="BL360" s="13" t="s">
        <v>372</v>
      </c>
      <c r="BM360" s="152" t="s">
        <v>6143</v>
      </c>
    </row>
    <row r="361" spans="2:65" s="1" customFormat="1" ht="24.15" customHeight="1">
      <c r="B361" s="139"/>
      <c r="C361" s="140" t="s">
        <v>3462</v>
      </c>
      <c r="D361" s="140" t="s">
        <v>319</v>
      </c>
      <c r="E361" s="141" t="s">
        <v>4615</v>
      </c>
      <c r="F361" s="142" t="s">
        <v>4616</v>
      </c>
      <c r="G361" s="143" t="s">
        <v>375</v>
      </c>
      <c r="H361" s="144">
        <v>15.12</v>
      </c>
      <c r="I361" s="145"/>
      <c r="J361" s="146">
        <f t="shared" si="100"/>
        <v>0</v>
      </c>
      <c r="K361" s="147"/>
      <c r="L361" s="28"/>
      <c r="M361" s="148" t="s">
        <v>1</v>
      </c>
      <c r="N361" s="149" t="s">
        <v>41</v>
      </c>
      <c r="P361" s="150">
        <f t="shared" si="101"/>
        <v>0</v>
      </c>
      <c r="Q361" s="150">
        <v>4.4544E-2</v>
      </c>
      <c r="R361" s="150">
        <f t="shared" si="102"/>
        <v>0.67350527999999998</v>
      </c>
      <c r="S361" s="150">
        <v>0</v>
      </c>
      <c r="T361" s="151">
        <f t="shared" si="103"/>
        <v>0</v>
      </c>
      <c r="AR361" s="152" t="s">
        <v>372</v>
      </c>
      <c r="AT361" s="152" t="s">
        <v>319</v>
      </c>
      <c r="AU361" s="152" t="s">
        <v>87</v>
      </c>
      <c r="AY361" s="13" t="s">
        <v>317</v>
      </c>
      <c r="BE361" s="153">
        <f t="shared" si="104"/>
        <v>0</v>
      </c>
      <c r="BF361" s="153">
        <f t="shared" si="105"/>
        <v>0</v>
      </c>
      <c r="BG361" s="153">
        <f t="shared" si="106"/>
        <v>0</v>
      </c>
      <c r="BH361" s="153">
        <f t="shared" si="107"/>
        <v>0</v>
      </c>
      <c r="BI361" s="153">
        <f t="shared" si="108"/>
        <v>0</v>
      </c>
      <c r="BJ361" s="13" t="s">
        <v>87</v>
      </c>
      <c r="BK361" s="153">
        <f t="shared" si="109"/>
        <v>0</v>
      </c>
      <c r="BL361" s="13" t="s">
        <v>372</v>
      </c>
      <c r="BM361" s="152" t="s">
        <v>6144</v>
      </c>
    </row>
    <row r="362" spans="2:65" s="1" customFormat="1" ht="33" customHeight="1">
      <c r="B362" s="139"/>
      <c r="C362" s="140" t="s">
        <v>3466</v>
      </c>
      <c r="D362" s="140" t="s">
        <v>319</v>
      </c>
      <c r="E362" s="141" t="s">
        <v>3257</v>
      </c>
      <c r="F362" s="142" t="s">
        <v>3258</v>
      </c>
      <c r="G362" s="143" t="s">
        <v>375</v>
      </c>
      <c r="H362" s="144">
        <v>15.12</v>
      </c>
      <c r="I362" s="145"/>
      <c r="J362" s="146">
        <f t="shared" si="100"/>
        <v>0</v>
      </c>
      <c r="K362" s="147"/>
      <c r="L362" s="28"/>
      <c r="M362" s="148" t="s">
        <v>1</v>
      </c>
      <c r="N362" s="149" t="s">
        <v>41</v>
      </c>
      <c r="P362" s="150">
        <f t="shared" si="101"/>
        <v>0</v>
      </c>
      <c r="Q362" s="150">
        <v>2.3677E-4</v>
      </c>
      <c r="R362" s="150">
        <f t="shared" si="102"/>
        <v>3.5799623999999996E-3</v>
      </c>
      <c r="S362" s="150">
        <v>0</v>
      </c>
      <c r="T362" s="151">
        <f t="shared" si="103"/>
        <v>0</v>
      </c>
      <c r="AR362" s="152" t="s">
        <v>372</v>
      </c>
      <c r="AT362" s="152" t="s">
        <v>319</v>
      </c>
      <c r="AU362" s="152" t="s">
        <v>87</v>
      </c>
      <c r="AY362" s="13" t="s">
        <v>317</v>
      </c>
      <c r="BE362" s="153">
        <f t="shared" si="104"/>
        <v>0</v>
      </c>
      <c r="BF362" s="153">
        <f t="shared" si="105"/>
        <v>0</v>
      </c>
      <c r="BG362" s="153">
        <f t="shared" si="106"/>
        <v>0</v>
      </c>
      <c r="BH362" s="153">
        <f t="shared" si="107"/>
        <v>0</v>
      </c>
      <c r="BI362" s="153">
        <f t="shared" si="108"/>
        <v>0</v>
      </c>
      <c r="BJ362" s="13" t="s">
        <v>87</v>
      </c>
      <c r="BK362" s="153">
        <f t="shared" si="109"/>
        <v>0</v>
      </c>
      <c r="BL362" s="13" t="s">
        <v>372</v>
      </c>
      <c r="BM362" s="152" t="s">
        <v>6145</v>
      </c>
    </row>
    <row r="363" spans="2:65" s="1" customFormat="1" ht="24.15" customHeight="1">
      <c r="B363" s="139"/>
      <c r="C363" s="140" t="s">
        <v>3468</v>
      </c>
      <c r="D363" s="140" t="s">
        <v>319</v>
      </c>
      <c r="E363" s="141" t="s">
        <v>905</v>
      </c>
      <c r="F363" s="142" t="s">
        <v>906</v>
      </c>
      <c r="G363" s="143" t="s">
        <v>652</v>
      </c>
      <c r="H363" s="176"/>
      <c r="I363" s="145"/>
      <c r="J363" s="146">
        <f t="shared" si="100"/>
        <v>0</v>
      </c>
      <c r="K363" s="147"/>
      <c r="L363" s="28"/>
      <c r="M363" s="148" t="s">
        <v>1</v>
      </c>
      <c r="N363" s="149" t="s">
        <v>41</v>
      </c>
      <c r="P363" s="150">
        <f t="shared" si="101"/>
        <v>0</v>
      </c>
      <c r="Q363" s="150">
        <v>0</v>
      </c>
      <c r="R363" s="150">
        <f t="shared" si="102"/>
        <v>0</v>
      </c>
      <c r="S363" s="150">
        <v>0</v>
      </c>
      <c r="T363" s="151">
        <f t="shared" si="103"/>
        <v>0</v>
      </c>
      <c r="AR363" s="152" t="s">
        <v>372</v>
      </c>
      <c r="AT363" s="152" t="s">
        <v>319</v>
      </c>
      <c r="AU363" s="152" t="s">
        <v>87</v>
      </c>
      <c r="AY363" s="13" t="s">
        <v>317</v>
      </c>
      <c r="BE363" s="153">
        <f t="shared" si="104"/>
        <v>0</v>
      </c>
      <c r="BF363" s="153">
        <f t="shared" si="105"/>
        <v>0</v>
      </c>
      <c r="BG363" s="153">
        <f t="shared" si="106"/>
        <v>0</v>
      </c>
      <c r="BH363" s="153">
        <f t="shared" si="107"/>
        <v>0</v>
      </c>
      <c r="BI363" s="153">
        <f t="shared" si="108"/>
        <v>0</v>
      </c>
      <c r="BJ363" s="13" t="s">
        <v>87</v>
      </c>
      <c r="BK363" s="153">
        <f t="shared" si="109"/>
        <v>0</v>
      </c>
      <c r="BL363" s="13" t="s">
        <v>372</v>
      </c>
      <c r="BM363" s="152" t="s">
        <v>6146</v>
      </c>
    </row>
    <row r="364" spans="2:65" s="11" customFormat="1" ht="22.8" customHeight="1">
      <c r="B364" s="127"/>
      <c r="D364" s="128" t="s">
        <v>74</v>
      </c>
      <c r="E364" s="137" t="s">
        <v>838</v>
      </c>
      <c r="F364" s="137" t="s">
        <v>2831</v>
      </c>
      <c r="I364" s="130"/>
      <c r="J364" s="138">
        <f>BK364</f>
        <v>0</v>
      </c>
      <c r="L364" s="127"/>
      <c r="M364" s="132"/>
      <c r="P364" s="133">
        <f>SUM(P365:P367)</f>
        <v>0</v>
      </c>
      <c r="R364" s="133">
        <f>SUM(R365:R367)</f>
        <v>0.81717359999999994</v>
      </c>
      <c r="T364" s="134">
        <f>SUM(T365:T367)</f>
        <v>0</v>
      </c>
      <c r="AR364" s="128" t="s">
        <v>87</v>
      </c>
      <c r="AT364" s="135" t="s">
        <v>74</v>
      </c>
      <c r="AU364" s="135" t="s">
        <v>82</v>
      </c>
      <c r="AY364" s="128" t="s">
        <v>317</v>
      </c>
      <c r="BK364" s="136">
        <f>SUM(BK365:BK367)</f>
        <v>0</v>
      </c>
    </row>
    <row r="365" spans="2:65" s="1" customFormat="1" ht="37.799999999999997" customHeight="1">
      <c r="B365" s="139"/>
      <c r="C365" s="140" t="s">
        <v>4699</v>
      </c>
      <c r="D365" s="140" t="s">
        <v>319</v>
      </c>
      <c r="E365" s="141" t="s">
        <v>3273</v>
      </c>
      <c r="F365" s="142" t="s">
        <v>3274</v>
      </c>
      <c r="G365" s="143" t="s">
        <v>375</v>
      </c>
      <c r="H365" s="144">
        <v>37.484999999999999</v>
      </c>
      <c r="I365" s="145"/>
      <c r="J365" s="146">
        <f>ROUND(I365*H365,2)</f>
        <v>0</v>
      </c>
      <c r="K365" s="147"/>
      <c r="L365" s="28"/>
      <c r="M365" s="148" t="s">
        <v>1</v>
      </c>
      <c r="N365" s="149" t="s">
        <v>41</v>
      </c>
      <c r="P365" s="150">
        <f>O365*H365</f>
        <v>0</v>
      </c>
      <c r="Q365" s="150">
        <v>2.1760000000000002E-2</v>
      </c>
      <c r="R365" s="150">
        <f>Q365*H365</f>
        <v>0.8156736</v>
      </c>
      <c r="S365" s="150">
        <v>0</v>
      </c>
      <c r="T365" s="151">
        <f>S365*H365</f>
        <v>0</v>
      </c>
      <c r="AR365" s="152" t="s">
        <v>372</v>
      </c>
      <c r="AT365" s="152" t="s">
        <v>319</v>
      </c>
      <c r="AU365" s="152" t="s">
        <v>87</v>
      </c>
      <c r="AY365" s="13" t="s">
        <v>317</v>
      </c>
      <c r="BE365" s="153">
        <f>IF(N365="základná",J365,0)</f>
        <v>0</v>
      </c>
      <c r="BF365" s="153">
        <f>IF(N365="znížená",J365,0)</f>
        <v>0</v>
      </c>
      <c r="BG365" s="153">
        <f>IF(N365="zákl. prenesená",J365,0)</f>
        <v>0</v>
      </c>
      <c r="BH365" s="153">
        <f>IF(N365="zníž. prenesená",J365,0)</f>
        <v>0</v>
      </c>
      <c r="BI365" s="153">
        <f>IF(N365="nulová",J365,0)</f>
        <v>0</v>
      </c>
      <c r="BJ365" s="13" t="s">
        <v>87</v>
      </c>
      <c r="BK365" s="153">
        <f>ROUND(I365*H365,2)</f>
        <v>0</v>
      </c>
      <c r="BL365" s="13" t="s">
        <v>372</v>
      </c>
      <c r="BM365" s="152" t="s">
        <v>6147</v>
      </c>
    </row>
    <row r="366" spans="2:65" s="1" customFormat="1" ht="33" customHeight="1">
      <c r="B366" s="139"/>
      <c r="C366" s="140" t="s">
        <v>4703</v>
      </c>
      <c r="D366" s="140" t="s">
        <v>319</v>
      </c>
      <c r="E366" s="141" t="s">
        <v>3294</v>
      </c>
      <c r="F366" s="142" t="s">
        <v>3295</v>
      </c>
      <c r="G366" s="143" t="s">
        <v>452</v>
      </c>
      <c r="H366" s="144">
        <v>30</v>
      </c>
      <c r="I366" s="145"/>
      <c r="J366" s="146">
        <f>ROUND(I366*H366,2)</f>
        <v>0</v>
      </c>
      <c r="K366" s="147"/>
      <c r="L366" s="28"/>
      <c r="M366" s="148" t="s">
        <v>1</v>
      </c>
      <c r="N366" s="149" t="s">
        <v>41</v>
      </c>
      <c r="P366" s="150">
        <f>O366*H366</f>
        <v>0</v>
      </c>
      <c r="Q366" s="150">
        <v>5.0000000000000002E-5</v>
      </c>
      <c r="R366" s="150">
        <f>Q366*H366</f>
        <v>1.5E-3</v>
      </c>
      <c r="S366" s="150">
        <v>0</v>
      </c>
      <c r="T366" s="151">
        <f>S366*H366</f>
        <v>0</v>
      </c>
      <c r="AR366" s="152" t="s">
        <v>372</v>
      </c>
      <c r="AT366" s="152" t="s">
        <v>319</v>
      </c>
      <c r="AU366" s="152" t="s">
        <v>87</v>
      </c>
      <c r="AY366" s="13" t="s">
        <v>317</v>
      </c>
      <c r="BE366" s="153">
        <f>IF(N366="základná",J366,0)</f>
        <v>0</v>
      </c>
      <c r="BF366" s="153">
        <f>IF(N366="znížená",J366,0)</f>
        <v>0</v>
      </c>
      <c r="BG366" s="153">
        <f>IF(N366="zákl. prenesená",J366,0)</f>
        <v>0</v>
      </c>
      <c r="BH366" s="153">
        <f>IF(N366="zníž. prenesená",J366,0)</f>
        <v>0</v>
      </c>
      <c r="BI366" s="153">
        <f>IF(N366="nulová",J366,0)</f>
        <v>0</v>
      </c>
      <c r="BJ366" s="13" t="s">
        <v>87</v>
      </c>
      <c r="BK366" s="153">
        <f>ROUND(I366*H366,2)</f>
        <v>0</v>
      </c>
      <c r="BL366" s="13" t="s">
        <v>372</v>
      </c>
      <c r="BM366" s="152" t="s">
        <v>6148</v>
      </c>
    </row>
    <row r="367" spans="2:65" s="1" customFormat="1" ht="21.75" customHeight="1">
      <c r="B367" s="139"/>
      <c r="C367" s="140" t="s">
        <v>4707</v>
      </c>
      <c r="D367" s="140" t="s">
        <v>319</v>
      </c>
      <c r="E367" s="141" t="s">
        <v>2853</v>
      </c>
      <c r="F367" s="142" t="s">
        <v>2854</v>
      </c>
      <c r="G367" s="143" t="s">
        <v>652</v>
      </c>
      <c r="H367" s="176"/>
      <c r="I367" s="145"/>
      <c r="J367" s="146">
        <f>ROUND(I367*H367,2)</f>
        <v>0</v>
      </c>
      <c r="K367" s="147"/>
      <c r="L367" s="28"/>
      <c r="M367" s="148" t="s">
        <v>1</v>
      </c>
      <c r="N367" s="149" t="s">
        <v>41</v>
      </c>
      <c r="P367" s="150">
        <f>O367*H367</f>
        <v>0</v>
      </c>
      <c r="Q367" s="150">
        <v>0</v>
      </c>
      <c r="R367" s="150">
        <f>Q367*H367</f>
        <v>0</v>
      </c>
      <c r="S367" s="150">
        <v>0</v>
      </c>
      <c r="T367" s="151">
        <f>S367*H367</f>
        <v>0</v>
      </c>
      <c r="AR367" s="152" t="s">
        <v>372</v>
      </c>
      <c r="AT367" s="152" t="s">
        <v>319</v>
      </c>
      <c r="AU367" s="152" t="s">
        <v>87</v>
      </c>
      <c r="AY367" s="13" t="s">
        <v>317</v>
      </c>
      <c r="BE367" s="153">
        <f>IF(N367="základná",J367,0)</f>
        <v>0</v>
      </c>
      <c r="BF367" s="153">
        <f>IF(N367="znížená",J367,0)</f>
        <v>0</v>
      </c>
      <c r="BG367" s="153">
        <f>IF(N367="zákl. prenesená",J367,0)</f>
        <v>0</v>
      </c>
      <c r="BH367" s="153">
        <f>IF(N367="zníž. prenesená",J367,0)</f>
        <v>0</v>
      </c>
      <c r="BI367" s="153">
        <f>IF(N367="nulová",J367,0)</f>
        <v>0</v>
      </c>
      <c r="BJ367" s="13" t="s">
        <v>87</v>
      </c>
      <c r="BK367" s="153">
        <f>ROUND(I367*H367,2)</f>
        <v>0</v>
      </c>
      <c r="BL367" s="13" t="s">
        <v>372</v>
      </c>
      <c r="BM367" s="152" t="s">
        <v>6149</v>
      </c>
    </row>
    <row r="368" spans="2:65" s="11" customFormat="1" ht="22.8" customHeight="1">
      <c r="B368" s="127"/>
      <c r="D368" s="128" t="s">
        <v>74</v>
      </c>
      <c r="E368" s="137" t="s">
        <v>2856</v>
      </c>
      <c r="F368" s="137" t="s">
        <v>2857</v>
      </c>
      <c r="I368" s="130"/>
      <c r="J368" s="138">
        <f>BK368</f>
        <v>0</v>
      </c>
      <c r="L368" s="127"/>
      <c r="M368" s="132"/>
      <c r="P368" s="133">
        <f>SUM(P369:P372)</f>
        <v>0</v>
      </c>
      <c r="R368" s="133">
        <f>SUM(R369:R372)</f>
        <v>0.48743720000000001</v>
      </c>
      <c r="T368" s="134">
        <f>SUM(T369:T372)</f>
        <v>0</v>
      </c>
      <c r="AR368" s="128" t="s">
        <v>87</v>
      </c>
      <c r="AT368" s="135" t="s">
        <v>74</v>
      </c>
      <c r="AU368" s="135" t="s">
        <v>82</v>
      </c>
      <c r="AY368" s="128" t="s">
        <v>317</v>
      </c>
      <c r="BK368" s="136">
        <f>SUM(BK369:BK372)</f>
        <v>0</v>
      </c>
    </row>
    <row r="369" spans="2:65" s="1" customFormat="1" ht="37.799999999999997" customHeight="1">
      <c r="B369" s="139"/>
      <c r="C369" s="140" t="s">
        <v>4711</v>
      </c>
      <c r="D369" s="140" t="s">
        <v>319</v>
      </c>
      <c r="E369" s="141" t="s">
        <v>4627</v>
      </c>
      <c r="F369" s="142" t="s">
        <v>4628</v>
      </c>
      <c r="G369" s="143" t="s">
        <v>452</v>
      </c>
      <c r="H369" s="144">
        <v>47.5</v>
      </c>
      <c r="I369" s="145"/>
      <c r="J369" s="146">
        <f>ROUND(I369*H369,2)</f>
        <v>0</v>
      </c>
      <c r="K369" s="147"/>
      <c r="L369" s="28"/>
      <c r="M369" s="148" t="s">
        <v>1</v>
      </c>
      <c r="N369" s="149" t="s">
        <v>41</v>
      </c>
      <c r="P369" s="150">
        <f>O369*H369</f>
        <v>0</v>
      </c>
      <c r="Q369" s="150">
        <v>9.9000000000000008E-3</v>
      </c>
      <c r="R369" s="150">
        <f>Q369*H369</f>
        <v>0.47025000000000006</v>
      </c>
      <c r="S369" s="150">
        <v>0</v>
      </c>
      <c r="T369" s="151">
        <f>S369*H369</f>
        <v>0</v>
      </c>
      <c r="AR369" s="152" t="s">
        <v>372</v>
      </c>
      <c r="AT369" s="152" t="s">
        <v>319</v>
      </c>
      <c r="AU369" s="152" t="s">
        <v>87</v>
      </c>
      <c r="AY369" s="13" t="s">
        <v>317</v>
      </c>
      <c r="BE369" s="153">
        <f>IF(N369="základná",J369,0)</f>
        <v>0</v>
      </c>
      <c r="BF369" s="153">
        <f>IF(N369="znížená",J369,0)</f>
        <v>0</v>
      </c>
      <c r="BG369" s="153">
        <f>IF(N369="zákl. prenesená",J369,0)</f>
        <v>0</v>
      </c>
      <c r="BH369" s="153">
        <f>IF(N369="zníž. prenesená",J369,0)</f>
        <v>0</v>
      </c>
      <c r="BI369" s="153">
        <f>IF(N369="nulová",J369,0)</f>
        <v>0</v>
      </c>
      <c r="BJ369" s="13" t="s">
        <v>87</v>
      </c>
      <c r="BK369" s="153">
        <f>ROUND(I369*H369,2)</f>
        <v>0</v>
      </c>
      <c r="BL369" s="13" t="s">
        <v>372</v>
      </c>
      <c r="BM369" s="152" t="s">
        <v>6150</v>
      </c>
    </row>
    <row r="370" spans="2:65" s="1" customFormat="1" ht="24.15" customHeight="1">
      <c r="B370" s="139"/>
      <c r="C370" s="140" t="s">
        <v>4716</v>
      </c>
      <c r="D370" s="140" t="s">
        <v>319</v>
      </c>
      <c r="E370" s="141" t="s">
        <v>5510</v>
      </c>
      <c r="F370" s="142" t="s">
        <v>5511</v>
      </c>
      <c r="G370" s="143" t="s">
        <v>452</v>
      </c>
      <c r="H370" s="144">
        <v>2.02</v>
      </c>
      <c r="I370" s="145"/>
      <c r="J370" s="146">
        <f>ROUND(I370*H370,2)</f>
        <v>0</v>
      </c>
      <c r="K370" s="147"/>
      <c r="L370" s="28"/>
      <c r="M370" s="148" t="s">
        <v>1</v>
      </c>
      <c r="N370" s="149" t="s">
        <v>41</v>
      </c>
      <c r="P370" s="150">
        <f>O370*H370</f>
        <v>0</v>
      </c>
      <c r="Q370" s="150">
        <v>2.8600000000000001E-3</v>
      </c>
      <c r="R370" s="150">
        <f>Q370*H370</f>
        <v>5.7772000000000006E-3</v>
      </c>
      <c r="S370" s="150">
        <v>0</v>
      </c>
      <c r="T370" s="151">
        <f>S370*H370</f>
        <v>0</v>
      </c>
      <c r="AR370" s="152" t="s">
        <v>372</v>
      </c>
      <c r="AT370" s="152" t="s">
        <v>319</v>
      </c>
      <c r="AU370" s="152" t="s">
        <v>87</v>
      </c>
      <c r="AY370" s="13" t="s">
        <v>317</v>
      </c>
      <c r="BE370" s="153">
        <f>IF(N370="základná",J370,0)</f>
        <v>0</v>
      </c>
      <c r="BF370" s="153">
        <f>IF(N370="znížená",J370,0)</f>
        <v>0</v>
      </c>
      <c r="BG370" s="153">
        <f>IF(N370="zákl. prenesená",J370,0)</f>
        <v>0</v>
      </c>
      <c r="BH370" s="153">
        <f>IF(N370="zníž. prenesená",J370,0)</f>
        <v>0</v>
      </c>
      <c r="BI370" s="153">
        <f>IF(N370="nulová",J370,0)</f>
        <v>0</v>
      </c>
      <c r="BJ370" s="13" t="s">
        <v>87</v>
      </c>
      <c r="BK370" s="153">
        <f>ROUND(I370*H370,2)</f>
        <v>0</v>
      </c>
      <c r="BL370" s="13" t="s">
        <v>372</v>
      </c>
      <c r="BM370" s="152" t="s">
        <v>6151</v>
      </c>
    </row>
    <row r="371" spans="2:65" s="1" customFormat="1" ht="24.15" customHeight="1">
      <c r="B371" s="139"/>
      <c r="C371" s="140" t="s">
        <v>4720</v>
      </c>
      <c r="D371" s="140" t="s">
        <v>319</v>
      </c>
      <c r="E371" s="141" t="s">
        <v>4630</v>
      </c>
      <c r="F371" s="142" t="s">
        <v>4631</v>
      </c>
      <c r="G371" s="143" t="s">
        <v>452</v>
      </c>
      <c r="H371" s="144">
        <v>7</v>
      </c>
      <c r="I371" s="145"/>
      <c r="J371" s="146">
        <f>ROUND(I371*H371,2)</f>
        <v>0</v>
      </c>
      <c r="K371" s="147"/>
      <c r="L371" s="28"/>
      <c r="M371" s="148" t="s">
        <v>1</v>
      </c>
      <c r="N371" s="149" t="s">
        <v>41</v>
      </c>
      <c r="P371" s="150">
        <f>O371*H371</f>
        <v>0</v>
      </c>
      <c r="Q371" s="150">
        <v>1.6299999999999999E-3</v>
      </c>
      <c r="R371" s="150">
        <f>Q371*H371</f>
        <v>1.141E-2</v>
      </c>
      <c r="S371" s="150">
        <v>0</v>
      </c>
      <c r="T371" s="151">
        <f>S371*H371</f>
        <v>0</v>
      </c>
      <c r="AR371" s="152" t="s">
        <v>372</v>
      </c>
      <c r="AT371" s="152" t="s">
        <v>319</v>
      </c>
      <c r="AU371" s="152" t="s">
        <v>87</v>
      </c>
      <c r="AY371" s="13" t="s">
        <v>317</v>
      </c>
      <c r="BE371" s="153">
        <f>IF(N371="základná",J371,0)</f>
        <v>0</v>
      </c>
      <c r="BF371" s="153">
        <f>IF(N371="znížená",J371,0)</f>
        <v>0</v>
      </c>
      <c r="BG371" s="153">
        <f>IF(N371="zákl. prenesená",J371,0)</f>
        <v>0</v>
      </c>
      <c r="BH371" s="153">
        <f>IF(N371="zníž. prenesená",J371,0)</f>
        <v>0</v>
      </c>
      <c r="BI371" s="153">
        <f>IF(N371="nulová",J371,0)</f>
        <v>0</v>
      </c>
      <c r="BJ371" s="13" t="s">
        <v>87</v>
      </c>
      <c r="BK371" s="153">
        <f>ROUND(I371*H371,2)</f>
        <v>0</v>
      </c>
      <c r="BL371" s="13" t="s">
        <v>372</v>
      </c>
      <c r="BM371" s="152" t="s">
        <v>6152</v>
      </c>
    </row>
    <row r="372" spans="2:65" s="1" customFormat="1" ht="24.15" customHeight="1">
      <c r="B372" s="139"/>
      <c r="C372" s="140" t="s">
        <v>4722</v>
      </c>
      <c r="D372" s="140" t="s">
        <v>319</v>
      </c>
      <c r="E372" s="141" t="s">
        <v>2864</v>
      </c>
      <c r="F372" s="142" t="s">
        <v>2865</v>
      </c>
      <c r="G372" s="143" t="s">
        <v>652</v>
      </c>
      <c r="H372" s="176"/>
      <c r="I372" s="145"/>
      <c r="J372" s="146">
        <f>ROUND(I372*H372,2)</f>
        <v>0</v>
      </c>
      <c r="K372" s="147"/>
      <c r="L372" s="28"/>
      <c r="M372" s="148" t="s">
        <v>1</v>
      </c>
      <c r="N372" s="149" t="s">
        <v>41</v>
      </c>
      <c r="P372" s="150">
        <f>O372*H372</f>
        <v>0</v>
      </c>
      <c r="Q372" s="150">
        <v>0</v>
      </c>
      <c r="R372" s="150">
        <f>Q372*H372</f>
        <v>0</v>
      </c>
      <c r="S372" s="150">
        <v>0</v>
      </c>
      <c r="T372" s="151">
        <f>S372*H372</f>
        <v>0</v>
      </c>
      <c r="AR372" s="152" t="s">
        <v>372</v>
      </c>
      <c r="AT372" s="152" t="s">
        <v>319</v>
      </c>
      <c r="AU372" s="152" t="s">
        <v>87</v>
      </c>
      <c r="AY372" s="13" t="s">
        <v>317</v>
      </c>
      <c r="BE372" s="153">
        <f>IF(N372="základná",J372,0)</f>
        <v>0</v>
      </c>
      <c r="BF372" s="153">
        <f>IF(N372="znížená",J372,0)</f>
        <v>0</v>
      </c>
      <c r="BG372" s="153">
        <f>IF(N372="zákl. prenesená",J372,0)</f>
        <v>0</v>
      </c>
      <c r="BH372" s="153">
        <f>IF(N372="zníž. prenesená",J372,0)</f>
        <v>0</v>
      </c>
      <c r="BI372" s="153">
        <f>IF(N372="nulová",J372,0)</f>
        <v>0</v>
      </c>
      <c r="BJ372" s="13" t="s">
        <v>87</v>
      </c>
      <c r="BK372" s="153">
        <f>ROUND(I372*H372,2)</f>
        <v>0</v>
      </c>
      <c r="BL372" s="13" t="s">
        <v>372</v>
      </c>
      <c r="BM372" s="152" t="s">
        <v>6153</v>
      </c>
    </row>
    <row r="373" spans="2:65" s="11" customFormat="1" ht="22.8" customHeight="1">
      <c r="B373" s="127"/>
      <c r="D373" s="128" t="s">
        <v>74</v>
      </c>
      <c r="E373" s="137" t="s">
        <v>644</v>
      </c>
      <c r="F373" s="137" t="s">
        <v>2867</v>
      </c>
      <c r="I373" s="130"/>
      <c r="J373" s="138">
        <f>BK373</f>
        <v>0</v>
      </c>
      <c r="L373" s="127"/>
      <c r="M373" s="132"/>
      <c r="P373" s="133">
        <f>SUM(P374:P389)</f>
        <v>0</v>
      </c>
      <c r="R373" s="133">
        <f>SUM(R374:R389)</f>
        <v>1.5511200000000001E-2</v>
      </c>
      <c r="T373" s="134">
        <f>SUM(T374:T389)</f>
        <v>0</v>
      </c>
      <c r="AR373" s="128" t="s">
        <v>87</v>
      </c>
      <c r="AT373" s="135" t="s">
        <v>74</v>
      </c>
      <c r="AU373" s="135" t="s">
        <v>82</v>
      </c>
      <c r="AY373" s="128" t="s">
        <v>317</v>
      </c>
      <c r="BK373" s="136">
        <f>SUM(BK374:BK389)</f>
        <v>0</v>
      </c>
    </row>
    <row r="374" spans="2:65" s="1" customFormat="1" ht="24.15" customHeight="1">
      <c r="B374" s="139"/>
      <c r="C374" s="140" t="s">
        <v>4724</v>
      </c>
      <c r="D374" s="140" t="s">
        <v>319</v>
      </c>
      <c r="E374" s="141" t="s">
        <v>4634</v>
      </c>
      <c r="F374" s="142" t="s">
        <v>4635</v>
      </c>
      <c r="G374" s="143" t="s">
        <v>452</v>
      </c>
      <c r="H374" s="144">
        <v>5.84</v>
      </c>
      <c r="I374" s="145"/>
      <c r="J374" s="146">
        <f t="shared" ref="J374:J389" si="110">ROUND(I374*H374,2)</f>
        <v>0</v>
      </c>
      <c r="K374" s="147"/>
      <c r="L374" s="28"/>
      <c r="M374" s="148" t="s">
        <v>1</v>
      </c>
      <c r="N374" s="149" t="s">
        <v>41</v>
      </c>
      <c r="P374" s="150">
        <f t="shared" ref="P374:P389" si="111">O374*H374</f>
        <v>0</v>
      </c>
      <c r="Q374" s="150">
        <v>4.2999999999999999E-4</v>
      </c>
      <c r="R374" s="150">
        <f t="shared" ref="R374:R389" si="112">Q374*H374</f>
        <v>2.5111999999999999E-3</v>
      </c>
      <c r="S374" s="150">
        <v>0</v>
      </c>
      <c r="T374" s="151">
        <f t="shared" ref="T374:T389" si="113">S374*H374</f>
        <v>0</v>
      </c>
      <c r="AR374" s="152" t="s">
        <v>372</v>
      </c>
      <c r="AT374" s="152" t="s">
        <v>319</v>
      </c>
      <c r="AU374" s="152" t="s">
        <v>87</v>
      </c>
      <c r="AY374" s="13" t="s">
        <v>317</v>
      </c>
      <c r="BE374" s="153">
        <f t="shared" ref="BE374:BE389" si="114">IF(N374="základná",J374,0)</f>
        <v>0</v>
      </c>
      <c r="BF374" s="153">
        <f t="shared" ref="BF374:BF389" si="115">IF(N374="znížená",J374,0)</f>
        <v>0</v>
      </c>
      <c r="BG374" s="153">
        <f t="shared" ref="BG374:BG389" si="116">IF(N374="zákl. prenesená",J374,0)</f>
        <v>0</v>
      </c>
      <c r="BH374" s="153">
        <f t="shared" ref="BH374:BH389" si="117">IF(N374="zníž. prenesená",J374,0)</f>
        <v>0</v>
      </c>
      <c r="BI374" s="153">
        <f t="shared" ref="BI374:BI389" si="118">IF(N374="nulová",J374,0)</f>
        <v>0</v>
      </c>
      <c r="BJ374" s="13" t="s">
        <v>87</v>
      </c>
      <c r="BK374" s="153">
        <f t="shared" ref="BK374:BK389" si="119">ROUND(I374*H374,2)</f>
        <v>0</v>
      </c>
      <c r="BL374" s="13" t="s">
        <v>372</v>
      </c>
      <c r="BM374" s="152" t="s">
        <v>6154</v>
      </c>
    </row>
    <row r="375" spans="2:65" s="1" customFormat="1" ht="66.75" customHeight="1">
      <c r="B375" s="139"/>
      <c r="C375" s="154" t="s">
        <v>4728</v>
      </c>
      <c r="D375" s="154" t="s">
        <v>353</v>
      </c>
      <c r="E375" s="155" t="s">
        <v>4637</v>
      </c>
      <c r="F375" s="156" t="s">
        <v>6155</v>
      </c>
      <c r="G375" s="157" t="s">
        <v>433</v>
      </c>
      <c r="H375" s="158">
        <v>1</v>
      </c>
      <c r="I375" s="159"/>
      <c r="J375" s="160">
        <f t="shared" si="110"/>
        <v>0</v>
      </c>
      <c r="K375" s="161"/>
      <c r="L375" s="162"/>
      <c r="M375" s="163" t="s">
        <v>1</v>
      </c>
      <c r="N375" s="164" t="s">
        <v>41</v>
      </c>
      <c r="P375" s="150">
        <f t="shared" si="111"/>
        <v>0</v>
      </c>
      <c r="Q375" s="150">
        <v>0</v>
      </c>
      <c r="R375" s="150">
        <f t="shared" si="112"/>
        <v>0</v>
      </c>
      <c r="S375" s="150">
        <v>0</v>
      </c>
      <c r="T375" s="151">
        <f t="shared" si="113"/>
        <v>0</v>
      </c>
      <c r="AR375" s="152" t="s">
        <v>529</v>
      </c>
      <c r="AT375" s="152" t="s">
        <v>353</v>
      </c>
      <c r="AU375" s="152" t="s">
        <v>87</v>
      </c>
      <c r="AY375" s="13" t="s">
        <v>317</v>
      </c>
      <c r="BE375" s="153">
        <f t="shared" si="114"/>
        <v>0</v>
      </c>
      <c r="BF375" s="153">
        <f t="shared" si="115"/>
        <v>0</v>
      </c>
      <c r="BG375" s="153">
        <f t="shared" si="116"/>
        <v>0</v>
      </c>
      <c r="BH375" s="153">
        <f t="shared" si="117"/>
        <v>0</v>
      </c>
      <c r="BI375" s="153">
        <f t="shared" si="118"/>
        <v>0</v>
      </c>
      <c r="BJ375" s="13" t="s">
        <v>87</v>
      </c>
      <c r="BK375" s="153">
        <f t="shared" si="119"/>
        <v>0</v>
      </c>
      <c r="BL375" s="13" t="s">
        <v>372</v>
      </c>
      <c r="BM375" s="152" t="s">
        <v>6156</v>
      </c>
    </row>
    <row r="376" spans="2:65" s="1" customFormat="1" ht="33" customHeight="1">
      <c r="B376" s="139"/>
      <c r="C376" s="140" t="s">
        <v>4732</v>
      </c>
      <c r="D376" s="140" t="s">
        <v>319</v>
      </c>
      <c r="E376" s="141" t="s">
        <v>3377</v>
      </c>
      <c r="F376" s="142" t="s">
        <v>3378</v>
      </c>
      <c r="G376" s="143" t="s">
        <v>433</v>
      </c>
      <c r="H376" s="144">
        <v>13</v>
      </c>
      <c r="I376" s="145"/>
      <c r="J376" s="146">
        <f t="shared" si="110"/>
        <v>0</v>
      </c>
      <c r="K376" s="147"/>
      <c r="L376" s="28"/>
      <c r="M376" s="148" t="s">
        <v>1</v>
      </c>
      <c r="N376" s="149" t="s">
        <v>41</v>
      </c>
      <c r="P376" s="150">
        <f t="shared" si="111"/>
        <v>0</v>
      </c>
      <c r="Q376" s="150">
        <v>0</v>
      </c>
      <c r="R376" s="150">
        <f t="shared" si="112"/>
        <v>0</v>
      </c>
      <c r="S376" s="150">
        <v>0</v>
      </c>
      <c r="T376" s="151">
        <f t="shared" si="113"/>
        <v>0</v>
      </c>
      <c r="AR376" s="152" t="s">
        <v>372</v>
      </c>
      <c r="AT376" s="152" t="s">
        <v>319</v>
      </c>
      <c r="AU376" s="152" t="s">
        <v>87</v>
      </c>
      <c r="AY376" s="13" t="s">
        <v>317</v>
      </c>
      <c r="BE376" s="153">
        <f t="shared" si="114"/>
        <v>0</v>
      </c>
      <c r="BF376" s="153">
        <f t="shared" si="115"/>
        <v>0</v>
      </c>
      <c r="BG376" s="153">
        <f t="shared" si="116"/>
        <v>0</v>
      </c>
      <c r="BH376" s="153">
        <f t="shared" si="117"/>
        <v>0</v>
      </c>
      <c r="BI376" s="153">
        <f t="shared" si="118"/>
        <v>0</v>
      </c>
      <c r="BJ376" s="13" t="s">
        <v>87</v>
      </c>
      <c r="BK376" s="153">
        <f t="shared" si="119"/>
        <v>0</v>
      </c>
      <c r="BL376" s="13" t="s">
        <v>372</v>
      </c>
      <c r="BM376" s="152" t="s">
        <v>6157</v>
      </c>
    </row>
    <row r="377" spans="2:65" s="1" customFormat="1" ht="24.15" customHeight="1">
      <c r="B377" s="139"/>
      <c r="C377" s="154" t="s">
        <v>5585</v>
      </c>
      <c r="D377" s="154" t="s">
        <v>353</v>
      </c>
      <c r="E377" s="155" t="s">
        <v>3381</v>
      </c>
      <c r="F377" s="156" t="s">
        <v>4652</v>
      </c>
      <c r="G377" s="157" t="s">
        <v>433</v>
      </c>
      <c r="H377" s="158">
        <v>13</v>
      </c>
      <c r="I377" s="159"/>
      <c r="J377" s="160">
        <f t="shared" si="110"/>
        <v>0</v>
      </c>
      <c r="K377" s="161"/>
      <c r="L377" s="162"/>
      <c r="M377" s="163" t="s">
        <v>1</v>
      </c>
      <c r="N377" s="164" t="s">
        <v>41</v>
      </c>
      <c r="P377" s="150">
        <f t="shared" si="111"/>
        <v>0</v>
      </c>
      <c r="Q377" s="150">
        <v>1E-3</v>
      </c>
      <c r="R377" s="150">
        <f t="shared" si="112"/>
        <v>1.3000000000000001E-2</v>
      </c>
      <c r="S377" s="150">
        <v>0</v>
      </c>
      <c r="T377" s="151">
        <f t="shared" si="113"/>
        <v>0</v>
      </c>
      <c r="AR377" s="152" t="s">
        <v>529</v>
      </c>
      <c r="AT377" s="152" t="s">
        <v>353</v>
      </c>
      <c r="AU377" s="152" t="s">
        <v>87</v>
      </c>
      <c r="AY377" s="13" t="s">
        <v>317</v>
      </c>
      <c r="BE377" s="153">
        <f t="shared" si="114"/>
        <v>0</v>
      </c>
      <c r="BF377" s="153">
        <f t="shared" si="115"/>
        <v>0</v>
      </c>
      <c r="BG377" s="153">
        <f t="shared" si="116"/>
        <v>0</v>
      </c>
      <c r="BH377" s="153">
        <f t="shared" si="117"/>
        <v>0</v>
      </c>
      <c r="BI377" s="153">
        <f t="shared" si="118"/>
        <v>0</v>
      </c>
      <c r="BJ377" s="13" t="s">
        <v>87</v>
      </c>
      <c r="BK377" s="153">
        <f t="shared" si="119"/>
        <v>0</v>
      </c>
      <c r="BL377" s="13" t="s">
        <v>372</v>
      </c>
      <c r="BM377" s="152" t="s">
        <v>6158</v>
      </c>
    </row>
    <row r="378" spans="2:65" s="1" customFormat="1" ht="77.099999999999994" customHeight="1">
      <c r="B378" s="139"/>
      <c r="C378" s="154" t="s">
        <v>5587</v>
      </c>
      <c r="D378" s="154" t="s">
        <v>353</v>
      </c>
      <c r="E378" s="155" t="s">
        <v>5525</v>
      </c>
      <c r="F378" s="156" t="s">
        <v>5526</v>
      </c>
      <c r="G378" s="157" t="s">
        <v>433</v>
      </c>
      <c r="H378" s="158">
        <v>2</v>
      </c>
      <c r="I378" s="159"/>
      <c r="J378" s="160">
        <f t="shared" si="110"/>
        <v>0</v>
      </c>
      <c r="K378" s="161"/>
      <c r="L378" s="162"/>
      <c r="M378" s="163" t="s">
        <v>1</v>
      </c>
      <c r="N378" s="164" t="s">
        <v>41</v>
      </c>
      <c r="P378" s="150">
        <f t="shared" si="111"/>
        <v>0</v>
      </c>
      <c r="Q378" s="150">
        <v>0</v>
      </c>
      <c r="R378" s="150">
        <f t="shared" si="112"/>
        <v>0</v>
      </c>
      <c r="S378" s="150">
        <v>0</v>
      </c>
      <c r="T378" s="151">
        <f t="shared" si="113"/>
        <v>0</v>
      </c>
      <c r="AR378" s="152" t="s">
        <v>529</v>
      </c>
      <c r="AT378" s="152" t="s">
        <v>353</v>
      </c>
      <c r="AU378" s="152" t="s">
        <v>87</v>
      </c>
      <c r="AY378" s="13" t="s">
        <v>317</v>
      </c>
      <c r="BE378" s="153">
        <f t="shared" si="114"/>
        <v>0</v>
      </c>
      <c r="BF378" s="153">
        <f t="shared" si="115"/>
        <v>0</v>
      </c>
      <c r="BG378" s="153">
        <f t="shared" si="116"/>
        <v>0</v>
      </c>
      <c r="BH378" s="153">
        <f t="shared" si="117"/>
        <v>0</v>
      </c>
      <c r="BI378" s="153">
        <f t="shared" si="118"/>
        <v>0</v>
      </c>
      <c r="BJ378" s="13" t="s">
        <v>87</v>
      </c>
      <c r="BK378" s="153">
        <f t="shared" si="119"/>
        <v>0</v>
      </c>
      <c r="BL378" s="13" t="s">
        <v>372</v>
      </c>
      <c r="BM378" s="152" t="s">
        <v>6159</v>
      </c>
    </row>
    <row r="379" spans="2:65" s="1" customFormat="1" ht="62.7" customHeight="1">
      <c r="B379" s="139"/>
      <c r="C379" s="154" t="s">
        <v>5589</v>
      </c>
      <c r="D379" s="154" t="s">
        <v>353</v>
      </c>
      <c r="E379" s="155" t="s">
        <v>6160</v>
      </c>
      <c r="F379" s="156" t="s">
        <v>6161</v>
      </c>
      <c r="G379" s="157" t="s">
        <v>433</v>
      </c>
      <c r="H379" s="158">
        <v>2</v>
      </c>
      <c r="I379" s="159"/>
      <c r="J379" s="160">
        <f t="shared" si="110"/>
        <v>0</v>
      </c>
      <c r="K379" s="161"/>
      <c r="L379" s="162"/>
      <c r="M379" s="163" t="s">
        <v>1</v>
      </c>
      <c r="N379" s="164" t="s">
        <v>41</v>
      </c>
      <c r="P379" s="150">
        <f t="shared" si="111"/>
        <v>0</v>
      </c>
      <c r="Q379" s="150">
        <v>0</v>
      </c>
      <c r="R379" s="150">
        <f t="shared" si="112"/>
        <v>0</v>
      </c>
      <c r="S379" s="150">
        <v>0</v>
      </c>
      <c r="T379" s="151">
        <f t="shared" si="113"/>
        <v>0</v>
      </c>
      <c r="AR379" s="152" t="s">
        <v>529</v>
      </c>
      <c r="AT379" s="152" t="s">
        <v>353</v>
      </c>
      <c r="AU379" s="152" t="s">
        <v>87</v>
      </c>
      <c r="AY379" s="13" t="s">
        <v>317</v>
      </c>
      <c r="BE379" s="153">
        <f t="shared" si="114"/>
        <v>0</v>
      </c>
      <c r="BF379" s="153">
        <f t="shared" si="115"/>
        <v>0</v>
      </c>
      <c r="BG379" s="153">
        <f t="shared" si="116"/>
        <v>0</v>
      </c>
      <c r="BH379" s="153">
        <f t="shared" si="117"/>
        <v>0</v>
      </c>
      <c r="BI379" s="153">
        <f t="shared" si="118"/>
        <v>0</v>
      </c>
      <c r="BJ379" s="13" t="s">
        <v>87</v>
      </c>
      <c r="BK379" s="153">
        <f t="shared" si="119"/>
        <v>0</v>
      </c>
      <c r="BL379" s="13" t="s">
        <v>372</v>
      </c>
      <c r="BM379" s="152" t="s">
        <v>6162</v>
      </c>
    </row>
    <row r="380" spans="2:65" s="1" customFormat="1" ht="62.7" customHeight="1">
      <c r="B380" s="139"/>
      <c r="C380" s="154" t="s">
        <v>5591</v>
      </c>
      <c r="D380" s="154" t="s">
        <v>353</v>
      </c>
      <c r="E380" s="155" t="s">
        <v>5528</v>
      </c>
      <c r="F380" s="156" t="s">
        <v>5529</v>
      </c>
      <c r="G380" s="157" t="s">
        <v>433</v>
      </c>
      <c r="H380" s="158">
        <v>1</v>
      </c>
      <c r="I380" s="159"/>
      <c r="J380" s="160">
        <f t="shared" si="110"/>
        <v>0</v>
      </c>
      <c r="K380" s="161"/>
      <c r="L380" s="162"/>
      <c r="M380" s="163" t="s">
        <v>1</v>
      </c>
      <c r="N380" s="164" t="s">
        <v>41</v>
      </c>
      <c r="P380" s="150">
        <f t="shared" si="111"/>
        <v>0</v>
      </c>
      <c r="Q380" s="150">
        <v>0</v>
      </c>
      <c r="R380" s="150">
        <f t="shared" si="112"/>
        <v>0</v>
      </c>
      <c r="S380" s="150">
        <v>0</v>
      </c>
      <c r="T380" s="151">
        <f t="shared" si="113"/>
        <v>0</v>
      </c>
      <c r="AR380" s="152" t="s">
        <v>529</v>
      </c>
      <c r="AT380" s="152" t="s">
        <v>353</v>
      </c>
      <c r="AU380" s="152" t="s">
        <v>87</v>
      </c>
      <c r="AY380" s="13" t="s">
        <v>317</v>
      </c>
      <c r="BE380" s="153">
        <f t="shared" si="114"/>
        <v>0</v>
      </c>
      <c r="BF380" s="153">
        <f t="shared" si="115"/>
        <v>0</v>
      </c>
      <c r="BG380" s="153">
        <f t="shared" si="116"/>
        <v>0</v>
      </c>
      <c r="BH380" s="153">
        <f t="shared" si="117"/>
        <v>0</v>
      </c>
      <c r="BI380" s="153">
        <f t="shared" si="118"/>
        <v>0</v>
      </c>
      <c r="BJ380" s="13" t="s">
        <v>87</v>
      </c>
      <c r="BK380" s="153">
        <f t="shared" si="119"/>
        <v>0</v>
      </c>
      <c r="BL380" s="13" t="s">
        <v>372</v>
      </c>
      <c r="BM380" s="152" t="s">
        <v>6163</v>
      </c>
    </row>
    <row r="381" spans="2:65" s="1" customFormat="1" ht="77.099999999999994" customHeight="1">
      <c r="B381" s="139"/>
      <c r="C381" s="154" t="s">
        <v>5593</v>
      </c>
      <c r="D381" s="154" t="s">
        <v>353</v>
      </c>
      <c r="E381" s="155" t="s">
        <v>6164</v>
      </c>
      <c r="F381" s="156" t="s">
        <v>6165</v>
      </c>
      <c r="G381" s="157" t="s">
        <v>433</v>
      </c>
      <c r="H381" s="158">
        <v>1</v>
      </c>
      <c r="I381" s="159"/>
      <c r="J381" s="160">
        <f t="shared" si="110"/>
        <v>0</v>
      </c>
      <c r="K381" s="161"/>
      <c r="L381" s="162"/>
      <c r="M381" s="163" t="s">
        <v>1</v>
      </c>
      <c r="N381" s="164" t="s">
        <v>41</v>
      </c>
      <c r="P381" s="150">
        <f t="shared" si="111"/>
        <v>0</v>
      </c>
      <c r="Q381" s="150">
        <v>0</v>
      </c>
      <c r="R381" s="150">
        <f t="shared" si="112"/>
        <v>0</v>
      </c>
      <c r="S381" s="150">
        <v>0</v>
      </c>
      <c r="T381" s="151">
        <f t="shared" si="113"/>
        <v>0</v>
      </c>
      <c r="AR381" s="152" t="s">
        <v>529</v>
      </c>
      <c r="AT381" s="152" t="s">
        <v>353</v>
      </c>
      <c r="AU381" s="152" t="s">
        <v>87</v>
      </c>
      <c r="AY381" s="13" t="s">
        <v>317</v>
      </c>
      <c r="BE381" s="153">
        <f t="shared" si="114"/>
        <v>0</v>
      </c>
      <c r="BF381" s="153">
        <f t="shared" si="115"/>
        <v>0</v>
      </c>
      <c r="BG381" s="153">
        <f t="shared" si="116"/>
        <v>0</v>
      </c>
      <c r="BH381" s="153">
        <f t="shared" si="117"/>
        <v>0</v>
      </c>
      <c r="BI381" s="153">
        <f t="shared" si="118"/>
        <v>0</v>
      </c>
      <c r="BJ381" s="13" t="s">
        <v>87</v>
      </c>
      <c r="BK381" s="153">
        <f t="shared" si="119"/>
        <v>0</v>
      </c>
      <c r="BL381" s="13" t="s">
        <v>372</v>
      </c>
      <c r="BM381" s="152" t="s">
        <v>6166</v>
      </c>
    </row>
    <row r="382" spans="2:65" s="1" customFormat="1" ht="62.7" customHeight="1">
      <c r="B382" s="139"/>
      <c r="C382" s="154" t="s">
        <v>5597</v>
      </c>
      <c r="D382" s="154" t="s">
        <v>353</v>
      </c>
      <c r="E382" s="155" t="s">
        <v>5534</v>
      </c>
      <c r="F382" s="156" t="s">
        <v>6167</v>
      </c>
      <c r="G382" s="157" t="s">
        <v>433</v>
      </c>
      <c r="H382" s="158">
        <v>2</v>
      </c>
      <c r="I382" s="159"/>
      <c r="J382" s="160">
        <f t="shared" si="110"/>
        <v>0</v>
      </c>
      <c r="K382" s="161"/>
      <c r="L382" s="162"/>
      <c r="M382" s="163" t="s">
        <v>1</v>
      </c>
      <c r="N382" s="164" t="s">
        <v>41</v>
      </c>
      <c r="P382" s="150">
        <f t="shared" si="111"/>
        <v>0</v>
      </c>
      <c r="Q382" s="150">
        <v>0</v>
      </c>
      <c r="R382" s="150">
        <f t="shared" si="112"/>
        <v>0</v>
      </c>
      <c r="S382" s="150">
        <v>0</v>
      </c>
      <c r="T382" s="151">
        <f t="shared" si="113"/>
        <v>0</v>
      </c>
      <c r="AR382" s="152" t="s">
        <v>529</v>
      </c>
      <c r="AT382" s="152" t="s">
        <v>353</v>
      </c>
      <c r="AU382" s="152" t="s">
        <v>87</v>
      </c>
      <c r="AY382" s="13" t="s">
        <v>317</v>
      </c>
      <c r="BE382" s="153">
        <f t="shared" si="114"/>
        <v>0</v>
      </c>
      <c r="BF382" s="153">
        <f t="shared" si="115"/>
        <v>0</v>
      </c>
      <c r="BG382" s="153">
        <f t="shared" si="116"/>
        <v>0</v>
      </c>
      <c r="BH382" s="153">
        <f t="shared" si="117"/>
        <v>0</v>
      </c>
      <c r="BI382" s="153">
        <f t="shared" si="118"/>
        <v>0</v>
      </c>
      <c r="BJ382" s="13" t="s">
        <v>87</v>
      </c>
      <c r="BK382" s="153">
        <f t="shared" si="119"/>
        <v>0</v>
      </c>
      <c r="BL382" s="13" t="s">
        <v>372</v>
      </c>
      <c r="BM382" s="152" t="s">
        <v>6168</v>
      </c>
    </row>
    <row r="383" spans="2:65" s="1" customFormat="1" ht="62.7" customHeight="1">
      <c r="B383" s="139"/>
      <c r="C383" s="154" t="s">
        <v>5599</v>
      </c>
      <c r="D383" s="154" t="s">
        <v>353</v>
      </c>
      <c r="E383" s="155" t="s">
        <v>5537</v>
      </c>
      <c r="F383" s="156" t="s">
        <v>6169</v>
      </c>
      <c r="G383" s="157" t="s">
        <v>433</v>
      </c>
      <c r="H383" s="158">
        <v>1</v>
      </c>
      <c r="I383" s="159"/>
      <c r="J383" s="160">
        <f t="shared" si="110"/>
        <v>0</v>
      </c>
      <c r="K383" s="161"/>
      <c r="L383" s="162"/>
      <c r="M383" s="163" t="s">
        <v>1</v>
      </c>
      <c r="N383" s="164" t="s">
        <v>41</v>
      </c>
      <c r="P383" s="150">
        <f t="shared" si="111"/>
        <v>0</v>
      </c>
      <c r="Q383" s="150">
        <v>0</v>
      </c>
      <c r="R383" s="150">
        <f t="shared" si="112"/>
        <v>0</v>
      </c>
      <c r="S383" s="150">
        <v>0</v>
      </c>
      <c r="T383" s="151">
        <f t="shared" si="113"/>
        <v>0</v>
      </c>
      <c r="AR383" s="152" t="s">
        <v>529</v>
      </c>
      <c r="AT383" s="152" t="s">
        <v>353</v>
      </c>
      <c r="AU383" s="152" t="s">
        <v>87</v>
      </c>
      <c r="AY383" s="13" t="s">
        <v>317</v>
      </c>
      <c r="BE383" s="153">
        <f t="shared" si="114"/>
        <v>0</v>
      </c>
      <c r="BF383" s="153">
        <f t="shared" si="115"/>
        <v>0</v>
      </c>
      <c r="BG383" s="153">
        <f t="shared" si="116"/>
        <v>0</v>
      </c>
      <c r="BH383" s="153">
        <f t="shared" si="117"/>
        <v>0</v>
      </c>
      <c r="BI383" s="153">
        <f t="shared" si="118"/>
        <v>0</v>
      </c>
      <c r="BJ383" s="13" t="s">
        <v>87</v>
      </c>
      <c r="BK383" s="153">
        <f t="shared" si="119"/>
        <v>0</v>
      </c>
      <c r="BL383" s="13" t="s">
        <v>372</v>
      </c>
      <c r="BM383" s="152" t="s">
        <v>6170</v>
      </c>
    </row>
    <row r="384" spans="2:65" s="1" customFormat="1" ht="49.05" customHeight="1">
      <c r="B384" s="139"/>
      <c r="C384" s="154" t="s">
        <v>5601</v>
      </c>
      <c r="D384" s="154" t="s">
        <v>353</v>
      </c>
      <c r="E384" s="155" t="s">
        <v>1900</v>
      </c>
      <c r="F384" s="156" t="s">
        <v>6171</v>
      </c>
      <c r="G384" s="157" t="s">
        <v>4649</v>
      </c>
      <c r="H384" s="158">
        <v>1</v>
      </c>
      <c r="I384" s="159"/>
      <c r="J384" s="160">
        <f t="shared" si="110"/>
        <v>0</v>
      </c>
      <c r="K384" s="161"/>
      <c r="L384" s="162"/>
      <c r="M384" s="163" t="s">
        <v>1</v>
      </c>
      <c r="N384" s="164" t="s">
        <v>41</v>
      </c>
      <c r="P384" s="150">
        <f t="shared" si="111"/>
        <v>0</v>
      </c>
      <c r="Q384" s="150">
        <v>0</v>
      </c>
      <c r="R384" s="150">
        <f t="shared" si="112"/>
        <v>0</v>
      </c>
      <c r="S384" s="150">
        <v>0</v>
      </c>
      <c r="T384" s="151">
        <f t="shared" si="113"/>
        <v>0</v>
      </c>
      <c r="AR384" s="152" t="s">
        <v>529</v>
      </c>
      <c r="AT384" s="152" t="s">
        <v>353</v>
      </c>
      <c r="AU384" s="152" t="s">
        <v>87</v>
      </c>
      <c r="AY384" s="13" t="s">
        <v>317</v>
      </c>
      <c r="BE384" s="153">
        <f t="shared" si="114"/>
        <v>0</v>
      </c>
      <c r="BF384" s="153">
        <f t="shared" si="115"/>
        <v>0</v>
      </c>
      <c r="BG384" s="153">
        <f t="shared" si="116"/>
        <v>0</v>
      </c>
      <c r="BH384" s="153">
        <f t="shared" si="117"/>
        <v>0</v>
      </c>
      <c r="BI384" s="153">
        <f t="shared" si="118"/>
        <v>0</v>
      </c>
      <c r="BJ384" s="13" t="s">
        <v>87</v>
      </c>
      <c r="BK384" s="153">
        <f t="shared" si="119"/>
        <v>0</v>
      </c>
      <c r="BL384" s="13" t="s">
        <v>372</v>
      </c>
      <c r="BM384" s="152" t="s">
        <v>6172</v>
      </c>
    </row>
    <row r="385" spans="2:65" s="1" customFormat="1" ht="37.799999999999997" customHeight="1">
      <c r="B385" s="139"/>
      <c r="C385" s="154" t="s">
        <v>5603</v>
      </c>
      <c r="D385" s="154" t="s">
        <v>353</v>
      </c>
      <c r="E385" s="155" t="s">
        <v>1653</v>
      </c>
      <c r="F385" s="156" t="s">
        <v>6173</v>
      </c>
      <c r="G385" s="157" t="s">
        <v>4649</v>
      </c>
      <c r="H385" s="158">
        <v>1</v>
      </c>
      <c r="I385" s="159"/>
      <c r="J385" s="160">
        <f t="shared" si="110"/>
        <v>0</v>
      </c>
      <c r="K385" s="161"/>
      <c r="L385" s="162"/>
      <c r="M385" s="163" t="s">
        <v>1</v>
      </c>
      <c r="N385" s="164" t="s">
        <v>41</v>
      </c>
      <c r="P385" s="150">
        <f t="shared" si="111"/>
        <v>0</v>
      </c>
      <c r="Q385" s="150">
        <v>0</v>
      </c>
      <c r="R385" s="150">
        <f t="shared" si="112"/>
        <v>0</v>
      </c>
      <c r="S385" s="150">
        <v>0</v>
      </c>
      <c r="T385" s="151">
        <f t="shared" si="113"/>
        <v>0</v>
      </c>
      <c r="AR385" s="152" t="s">
        <v>529</v>
      </c>
      <c r="AT385" s="152" t="s">
        <v>353</v>
      </c>
      <c r="AU385" s="152" t="s">
        <v>87</v>
      </c>
      <c r="AY385" s="13" t="s">
        <v>317</v>
      </c>
      <c r="BE385" s="153">
        <f t="shared" si="114"/>
        <v>0</v>
      </c>
      <c r="BF385" s="153">
        <f t="shared" si="115"/>
        <v>0</v>
      </c>
      <c r="BG385" s="153">
        <f t="shared" si="116"/>
        <v>0</v>
      </c>
      <c r="BH385" s="153">
        <f t="shared" si="117"/>
        <v>0</v>
      </c>
      <c r="BI385" s="153">
        <f t="shared" si="118"/>
        <v>0</v>
      </c>
      <c r="BJ385" s="13" t="s">
        <v>87</v>
      </c>
      <c r="BK385" s="153">
        <f t="shared" si="119"/>
        <v>0</v>
      </c>
      <c r="BL385" s="13" t="s">
        <v>372</v>
      </c>
      <c r="BM385" s="152" t="s">
        <v>6174</v>
      </c>
    </row>
    <row r="386" spans="2:65" s="1" customFormat="1" ht="37.799999999999997" customHeight="1">
      <c r="B386" s="139"/>
      <c r="C386" s="154" t="s">
        <v>5606</v>
      </c>
      <c r="D386" s="154" t="s">
        <v>353</v>
      </c>
      <c r="E386" s="155" t="s">
        <v>1905</v>
      </c>
      <c r="F386" s="156" t="s">
        <v>6175</v>
      </c>
      <c r="G386" s="157" t="s">
        <v>4649</v>
      </c>
      <c r="H386" s="158">
        <v>1</v>
      </c>
      <c r="I386" s="159"/>
      <c r="J386" s="160">
        <f t="shared" si="110"/>
        <v>0</v>
      </c>
      <c r="K386" s="161"/>
      <c r="L386" s="162"/>
      <c r="M386" s="163" t="s">
        <v>1</v>
      </c>
      <c r="N386" s="164" t="s">
        <v>41</v>
      </c>
      <c r="P386" s="150">
        <f t="shared" si="111"/>
        <v>0</v>
      </c>
      <c r="Q386" s="150">
        <v>0</v>
      </c>
      <c r="R386" s="150">
        <f t="shared" si="112"/>
        <v>0</v>
      </c>
      <c r="S386" s="150">
        <v>0</v>
      </c>
      <c r="T386" s="151">
        <f t="shared" si="113"/>
        <v>0</v>
      </c>
      <c r="AR386" s="152" t="s">
        <v>529</v>
      </c>
      <c r="AT386" s="152" t="s">
        <v>353</v>
      </c>
      <c r="AU386" s="152" t="s">
        <v>87</v>
      </c>
      <c r="AY386" s="13" t="s">
        <v>317</v>
      </c>
      <c r="BE386" s="153">
        <f t="shared" si="114"/>
        <v>0</v>
      </c>
      <c r="BF386" s="153">
        <f t="shared" si="115"/>
        <v>0</v>
      </c>
      <c r="BG386" s="153">
        <f t="shared" si="116"/>
        <v>0</v>
      </c>
      <c r="BH386" s="153">
        <f t="shared" si="117"/>
        <v>0</v>
      </c>
      <c r="BI386" s="153">
        <f t="shared" si="118"/>
        <v>0</v>
      </c>
      <c r="BJ386" s="13" t="s">
        <v>87</v>
      </c>
      <c r="BK386" s="153">
        <f t="shared" si="119"/>
        <v>0</v>
      </c>
      <c r="BL386" s="13" t="s">
        <v>372</v>
      </c>
      <c r="BM386" s="152" t="s">
        <v>6176</v>
      </c>
    </row>
    <row r="387" spans="2:65" s="1" customFormat="1" ht="37.799999999999997" customHeight="1">
      <c r="B387" s="139"/>
      <c r="C387" s="154" t="s">
        <v>5608</v>
      </c>
      <c r="D387" s="154" t="s">
        <v>353</v>
      </c>
      <c r="E387" s="155" t="s">
        <v>6177</v>
      </c>
      <c r="F387" s="156" t="s">
        <v>6178</v>
      </c>
      <c r="G387" s="157" t="s">
        <v>4649</v>
      </c>
      <c r="H387" s="158">
        <v>1</v>
      </c>
      <c r="I387" s="159"/>
      <c r="J387" s="160">
        <f t="shared" si="110"/>
        <v>0</v>
      </c>
      <c r="K387" s="161"/>
      <c r="L387" s="162"/>
      <c r="M387" s="163" t="s">
        <v>1</v>
      </c>
      <c r="N387" s="164" t="s">
        <v>41</v>
      </c>
      <c r="P387" s="150">
        <f t="shared" si="111"/>
        <v>0</v>
      </c>
      <c r="Q387" s="150">
        <v>0</v>
      </c>
      <c r="R387" s="150">
        <f t="shared" si="112"/>
        <v>0</v>
      </c>
      <c r="S387" s="150">
        <v>0</v>
      </c>
      <c r="T387" s="151">
        <f t="shared" si="113"/>
        <v>0</v>
      </c>
      <c r="AR387" s="152" t="s">
        <v>529</v>
      </c>
      <c r="AT387" s="152" t="s">
        <v>353</v>
      </c>
      <c r="AU387" s="152" t="s">
        <v>87</v>
      </c>
      <c r="AY387" s="13" t="s">
        <v>317</v>
      </c>
      <c r="BE387" s="153">
        <f t="shared" si="114"/>
        <v>0</v>
      </c>
      <c r="BF387" s="153">
        <f t="shared" si="115"/>
        <v>0</v>
      </c>
      <c r="BG387" s="153">
        <f t="shared" si="116"/>
        <v>0</v>
      </c>
      <c r="BH387" s="153">
        <f t="shared" si="117"/>
        <v>0</v>
      </c>
      <c r="BI387" s="153">
        <f t="shared" si="118"/>
        <v>0</v>
      </c>
      <c r="BJ387" s="13" t="s">
        <v>87</v>
      </c>
      <c r="BK387" s="153">
        <f t="shared" si="119"/>
        <v>0</v>
      </c>
      <c r="BL387" s="13" t="s">
        <v>372</v>
      </c>
      <c r="BM387" s="152" t="s">
        <v>6179</v>
      </c>
    </row>
    <row r="388" spans="2:65" s="1" customFormat="1" ht="24.15" customHeight="1">
      <c r="B388" s="139"/>
      <c r="C388" s="140" t="s">
        <v>5612</v>
      </c>
      <c r="D388" s="140" t="s">
        <v>319</v>
      </c>
      <c r="E388" s="141" t="s">
        <v>4663</v>
      </c>
      <c r="F388" s="142" t="s">
        <v>4664</v>
      </c>
      <c r="G388" s="143" t="s">
        <v>4665</v>
      </c>
      <c r="H388" s="144">
        <v>22.7</v>
      </c>
      <c r="I388" s="145"/>
      <c r="J388" s="146">
        <f t="shared" si="110"/>
        <v>0</v>
      </c>
      <c r="K388" s="147"/>
      <c r="L388" s="28"/>
      <c r="M388" s="148" t="s">
        <v>1</v>
      </c>
      <c r="N388" s="149" t="s">
        <v>41</v>
      </c>
      <c r="P388" s="150">
        <f t="shared" si="111"/>
        <v>0</v>
      </c>
      <c r="Q388" s="150">
        <v>0</v>
      </c>
      <c r="R388" s="150">
        <f t="shared" si="112"/>
        <v>0</v>
      </c>
      <c r="S388" s="150">
        <v>0</v>
      </c>
      <c r="T388" s="151">
        <f t="shared" si="113"/>
        <v>0</v>
      </c>
      <c r="AR388" s="152" t="s">
        <v>372</v>
      </c>
      <c r="AT388" s="152" t="s">
        <v>319</v>
      </c>
      <c r="AU388" s="152" t="s">
        <v>87</v>
      </c>
      <c r="AY388" s="13" t="s">
        <v>317</v>
      </c>
      <c r="BE388" s="153">
        <f t="shared" si="114"/>
        <v>0</v>
      </c>
      <c r="BF388" s="153">
        <f t="shared" si="115"/>
        <v>0</v>
      </c>
      <c r="BG388" s="153">
        <f t="shared" si="116"/>
        <v>0</v>
      </c>
      <c r="BH388" s="153">
        <f t="shared" si="117"/>
        <v>0</v>
      </c>
      <c r="BI388" s="153">
        <f t="shared" si="118"/>
        <v>0</v>
      </c>
      <c r="BJ388" s="13" t="s">
        <v>87</v>
      </c>
      <c r="BK388" s="153">
        <f t="shared" si="119"/>
        <v>0</v>
      </c>
      <c r="BL388" s="13" t="s">
        <v>372</v>
      </c>
      <c r="BM388" s="152" t="s">
        <v>6180</v>
      </c>
    </row>
    <row r="389" spans="2:65" s="1" customFormat="1" ht="24.15" customHeight="1">
      <c r="B389" s="139"/>
      <c r="C389" s="140" t="s">
        <v>5616</v>
      </c>
      <c r="D389" s="140" t="s">
        <v>319</v>
      </c>
      <c r="E389" s="141" t="s">
        <v>2877</v>
      </c>
      <c r="F389" s="142" t="s">
        <v>2878</v>
      </c>
      <c r="G389" s="143" t="s">
        <v>652</v>
      </c>
      <c r="H389" s="176"/>
      <c r="I389" s="145"/>
      <c r="J389" s="146">
        <f t="shared" si="110"/>
        <v>0</v>
      </c>
      <c r="K389" s="147"/>
      <c r="L389" s="28"/>
      <c r="M389" s="148" t="s">
        <v>1</v>
      </c>
      <c r="N389" s="149" t="s">
        <v>41</v>
      </c>
      <c r="P389" s="150">
        <f t="shared" si="111"/>
        <v>0</v>
      </c>
      <c r="Q389" s="150">
        <v>0</v>
      </c>
      <c r="R389" s="150">
        <f t="shared" si="112"/>
        <v>0</v>
      </c>
      <c r="S389" s="150">
        <v>0</v>
      </c>
      <c r="T389" s="151">
        <f t="shared" si="113"/>
        <v>0</v>
      </c>
      <c r="AR389" s="152" t="s">
        <v>372</v>
      </c>
      <c r="AT389" s="152" t="s">
        <v>319</v>
      </c>
      <c r="AU389" s="152" t="s">
        <v>87</v>
      </c>
      <c r="AY389" s="13" t="s">
        <v>317</v>
      </c>
      <c r="BE389" s="153">
        <f t="shared" si="114"/>
        <v>0</v>
      </c>
      <c r="BF389" s="153">
        <f t="shared" si="115"/>
        <v>0</v>
      </c>
      <c r="BG389" s="153">
        <f t="shared" si="116"/>
        <v>0</v>
      </c>
      <c r="BH389" s="153">
        <f t="shared" si="117"/>
        <v>0</v>
      </c>
      <c r="BI389" s="153">
        <f t="shared" si="118"/>
        <v>0</v>
      </c>
      <c r="BJ389" s="13" t="s">
        <v>87</v>
      </c>
      <c r="BK389" s="153">
        <f t="shared" si="119"/>
        <v>0</v>
      </c>
      <c r="BL389" s="13" t="s">
        <v>372</v>
      </c>
      <c r="BM389" s="152" t="s">
        <v>6181</v>
      </c>
    </row>
    <row r="390" spans="2:65" s="11" customFormat="1" ht="22.8" customHeight="1">
      <c r="B390" s="127"/>
      <c r="D390" s="128" t="s">
        <v>74</v>
      </c>
      <c r="E390" s="137" t="s">
        <v>1908</v>
      </c>
      <c r="F390" s="137" t="s">
        <v>4668</v>
      </c>
      <c r="I390" s="130"/>
      <c r="J390" s="138">
        <f>BK390</f>
        <v>0</v>
      </c>
      <c r="L390" s="127"/>
      <c r="M390" s="132"/>
      <c r="P390" s="133">
        <f>SUM(P391:P397)</f>
        <v>0</v>
      </c>
      <c r="R390" s="133">
        <f>SUM(R391:R397)</f>
        <v>2.5861350000000002E-2</v>
      </c>
      <c r="T390" s="134">
        <f>SUM(T391:T397)</f>
        <v>0</v>
      </c>
      <c r="AR390" s="128" t="s">
        <v>87</v>
      </c>
      <c r="AT390" s="135" t="s">
        <v>74</v>
      </c>
      <c r="AU390" s="135" t="s">
        <v>82</v>
      </c>
      <c r="AY390" s="128" t="s">
        <v>317</v>
      </c>
      <c r="BK390" s="136">
        <f>SUM(BK391:BK397)</f>
        <v>0</v>
      </c>
    </row>
    <row r="391" spans="2:65" s="1" customFormat="1" ht="37.799999999999997" customHeight="1">
      <c r="B391" s="139"/>
      <c r="C391" s="140" t="s">
        <v>5620</v>
      </c>
      <c r="D391" s="140" t="s">
        <v>319</v>
      </c>
      <c r="E391" s="141" t="s">
        <v>5542</v>
      </c>
      <c r="F391" s="142" t="s">
        <v>5543</v>
      </c>
      <c r="G391" s="143" t="s">
        <v>452</v>
      </c>
      <c r="H391" s="144">
        <v>60.85</v>
      </c>
      <c r="I391" s="145"/>
      <c r="J391" s="146">
        <f t="shared" ref="J391:J397" si="120">ROUND(I391*H391,2)</f>
        <v>0</v>
      </c>
      <c r="K391" s="147"/>
      <c r="L391" s="28"/>
      <c r="M391" s="148" t="s">
        <v>1</v>
      </c>
      <c r="N391" s="149" t="s">
        <v>41</v>
      </c>
      <c r="P391" s="150">
        <f t="shared" ref="P391:P397" si="121">O391*H391</f>
        <v>0</v>
      </c>
      <c r="Q391" s="150">
        <v>2.1499999999999999E-4</v>
      </c>
      <c r="R391" s="150">
        <f t="shared" ref="R391:R397" si="122">Q391*H391</f>
        <v>1.3082750000000001E-2</v>
      </c>
      <c r="S391" s="150">
        <v>0</v>
      </c>
      <c r="T391" s="151">
        <f t="shared" ref="T391:T397" si="123">S391*H391</f>
        <v>0</v>
      </c>
      <c r="AR391" s="152" t="s">
        <v>372</v>
      </c>
      <c r="AT391" s="152" t="s">
        <v>319</v>
      </c>
      <c r="AU391" s="152" t="s">
        <v>87</v>
      </c>
      <c r="AY391" s="13" t="s">
        <v>317</v>
      </c>
      <c r="BE391" s="153">
        <f t="shared" ref="BE391:BE397" si="124">IF(N391="základná",J391,0)</f>
        <v>0</v>
      </c>
      <c r="BF391" s="153">
        <f t="shared" ref="BF391:BF397" si="125">IF(N391="znížená",J391,0)</f>
        <v>0</v>
      </c>
      <c r="BG391" s="153">
        <f t="shared" ref="BG391:BG397" si="126">IF(N391="zákl. prenesená",J391,0)</f>
        <v>0</v>
      </c>
      <c r="BH391" s="153">
        <f t="shared" ref="BH391:BH397" si="127">IF(N391="zníž. prenesená",J391,0)</f>
        <v>0</v>
      </c>
      <c r="BI391" s="153">
        <f t="shared" ref="BI391:BI397" si="128">IF(N391="nulová",J391,0)</f>
        <v>0</v>
      </c>
      <c r="BJ391" s="13" t="s">
        <v>87</v>
      </c>
      <c r="BK391" s="153">
        <f t="shared" ref="BK391:BK397" si="129">ROUND(I391*H391,2)</f>
        <v>0</v>
      </c>
      <c r="BL391" s="13" t="s">
        <v>372</v>
      </c>
      <c r="BM391" s="152" t="s">
        <v>6182</v>
      </c>
    </row>
    <row r="392" spans="2:65" s="1" customFormat="1" ht="37.799999999999997" customHeight="1">
      <c r="B392" s="139"/>
      <c r="C392" s="154" t="s">
        <v>6183</v>
      </c>
      <c r="D392" s="154" t="s">
        <v>353</v>
      </c>
      <c r="E392" s="155" t="s">
        <v>5545</v>
      </c>
      <c r="F392" s="156" t="s">
        <v>5546</v>
      </c>
      <c r="G392" s="157" t="s">
        <v>452</v>
      </c>
      <c r="H392" s="158">
        <v>63.893000000000001</v>
      </c>
      <c r="I392" s="159"/>
      <c r="J392" s="160">
        <f t="shared" si="120"/>
        <v>0</v>
      </c>
      <c r="K392" s="161"/>
      <c r="L392" s="162"/>
      <c r="M392" s="163" t="s">
        <v>1</v>
      </c>
      <c r="N392" s="164" t="s">
        <v>41</v>
      </c>
      <c r="P392" s="150">
        <f t="shared" si="121"/>
        <v>0</v>
      </c>
      <c r="Q392" s="150">
        <v>1E-4</v>
      </c>
      <c r="R392" s="150">
        <f t="shared" si="122"/>
        <v>6.3893000000000005E-3</v>
      </c>
      <c r="S392" s="150">
        <v>0</v>
      </c>
      <c r="T392" s="151">
        <f t="shared" si="123"/>
        <v>0</v>
      </c>
      <c r="AR392" s="152" t="s">
        <v>529</v>
      </c>
      <c r="AT392" s="152" t="s">
        <v>353</v>
      </c>
      <c r="AU392" s="152" t="s">
        <v>87</v>
      </c>
      <c r="AY392" s="13" t="s">
        <v>317</v>
      </c>
      <c r="BE392" s="153">
        <f t="shared" si="124"/>
        <v>0</v>
      </c>
      <c r="BF392" s="153">
        <f t="shared" si="125"/>
        <v>0</v>
      </c>
      <c r="BG392" s="153">
        <f t="shared" si="126"/>
        <v>0</v>
      </c>
      <c r="BH392" s="153">
        <f t="shared" si="127"/>
        <v>0</v>
      </c>
      <c r="BI392" s="153">
        <f t="shared" si="128"/>
        <v>0</v>
      </c>
      <c r="BJ392" s="13" t="s">
        <v>87</v>
      </c>
      <c r="BK392" s="153">
        <f t="shared" si="129"/>
        <v>0</v>
      </c>
      <c r="BL392" s="13" t="s">
        <v>372</v>
      </c>
      <c r="BM392" s="152" t="s">
        <v>6184</v>
      </c>
    </row>
    <row r="393" spans="2:65" s="1" customFormat="1" ht="37.799999999999997" customHeight="1">
      <c r="B393" s="139"/>
      <c r="C393" s="154" t="s">
        <v>6185</v>
      </c>
      <c r="D393" s="154" t="s">
        <v>353</v>
      </c>
      <c r="E393" s="155" t="s">
        <v>5548</v>
      </c>
      <c r="F393" s="156" t="s">
        <v>5549</v>
      </c>
      <c r="G393" s="157" t="s">
        <v>452</v>
      </c>
      <c r="H393" s="158">
        <v>63.893000000000001</v>
      </c>
      <c r="I393" s="159"/>
      <c r="J393" s="160">
        <f t="shared" si="120"/>
        <v>0</v>
      </c>
      <c r="K393" s="161"/>
      <c r="L393" s="162"/>
      <c r="M393" s="163" t="s">
        <v>1</v>
      </c>
      <c r="N393" s="164" t="s">
        <v>41</v>
      </c>
      <c r="P393" s="150">
        <f t="shared" si="121"/>
        <v>0</v>
      </c>
      <c r="Q393" s="150">
        <v>1E-4</v>
      </c>
      <c r="R393" s="150">
        <f t="shared" si="122"/>
        <v>6.3893000000000005E-3</v>
      </c>
      <c r="S393" s="150">
        <v>0</v>
      </c>
      <c r="T393" s="151">
        <f t="shared" si="123"/>
        <v>0</v>
      </c>
      <c r="AR393" s="152" t="s">
        <v>529</v>
      </c>
      <c r="AT393" s="152" t="s">
        <v>353</v>
      </c>
      <c r="AU393" s="152" t="s">
        <v>87</v>
      </c>
      <c r="AY393" s="13" t="s">
        <v>317</v>
      </c>
      <c r="BE393" s="153">
        <f t="shared" si="124"/>
        <v>0</v>
      </c>
      <c r="BF393" s="153">
        <f t="shared" si="125"/>
        <v>0</v>
      </c>
      <c r="BG393" s="153">
        <f t="shared" si="126"/>
        <v>0</v>
      </c>
      <c r="BH393" s="153">
        <f t="shared" si="127"/>
        <v>0</v>
      </c>
      <c r="BI393" s="153">
        <f t="shared" si="128"/>
        <v>0</v>
      </c>
      <c r="BJ393" s="13" t="s">
        <v>87</v>
      </c>
      <c r="BK393" s="153">
        <f t="shared" si="129"/>
        <v>0</v>
      </c>
      <c r="BL393" s="13" t="s">
        <v>372</v>
      </c>
      <c r="BM393" s="152" t="s">
        <v>6186</v>
      </c>
    </row>
    <row r="394" spans="2:65" s="1" customFormat="1" ht="76.349999999999994" customHeight="1">
      <c r="B394" s="139"/>
      <c r="C394" s="154" t="s">
        <v>6187</v>
      </c>
      <c r="D394" s="154" t="s">
        <v>353</v>
      </c>
      <c r="E394" s="155" t="s">
        <v>5551</v>
      </c>
      <c r="F394" s="156" t="s">
        <v>6188</v>
      </c>
      <c r="G394" s="157" t="s">
        <v>4649</v>
      </c>
      <c r="H394" s="158">
        <v>1</v>
      </c>
      <c r="I394" s="159"/>
      <c r="J394" s="160">
        <f t="shared" si="120"/>
        <v>0</v>
      </c>
      <c r="K394" s="161"/>
      <c r="L394" s="162"/>
      <c r="M394" s="163" t="s">
        <v>1</v>
      </c>
      <c r="N394" s="164" t="s">
        <v>41</v>
      </c>
      <c r="P394" s="150">
        <f t="shared" si="121"/>
        <v>0</v>
      </c>
      <c r="Q394" s="150">
        <v>0</v>
      </c>
      <c r="R394" s="150">
        <f t="shared" si="122"/>
        <v>0</v>
      </c>
      <c r="S394" s="150">
        <v>0</v>
      </c>
      <c r="T394" s="151">
        <f t="shared" si="123"/>
        <v>0</v>
      </c>
      <c r="AR394" s="152" t="s">
        <v>529</v>
      </c>
      <c r="AT394" s="152" t="s">
        <v>353</v>
      </c>
      <c r="AU394" s="152" t="s">
        <v>87</v>
      </c>
      <c r="AY394" s="13" t="s">
        <v>317</v>
      </c>
      <c r="BE394" s="153">
        <f t="shared" si="124"/>
        <v>0</v>
      </c>
      <c r="BF394" s="153">
        <f t="shared" si="125"/>
        <v>0</v>
      </c>
      <c r="BG394" s="153">
        <f t="shared" si="126"/>
        <v>0</v>
      </c>
      <c r="BH394" s="153">
        <f t="shared" si="127"/>
        <v>0</v>
      </c>
      <c r="BI394" s="153">
        <f t="shared" si="128"/>
        <v>0</v>
      </c>
      <c r="BJ394" s="13" t="s">
        <v>87</v>
      </c>
      <c r="BK394" s="153">
        <f t="shared" si="129"/>
        <v>0</v>
      </c>
      <c r="BL394" s="13" t="s">
        <v>372</v>
      </c>
      <c r="BM394" s="152" t="s">
        <v>6189</v>
      </c>
    </row>
    <row r="395" spans="2:65" s="1" customFormat="1" ht="62.7" customHeight="1">
      <c r="B395" s="139"/>
      <c r="C395" s="154" t="s">
        <v>6190</v>
      </c>
      <c r="D395" s="154" t="s">
        <v>353</v>
      </c>
      <c r="E395" s="155" t="s">
        <v>6191</v>
      </c>
      <c r="F395" s="156" t="s">
        <v>6192</v>
      </c>
      <c r="G395" s="157" t="s">
        <v>4649</v>
      </c>
      <c r="H395" s="158">
        <v>1</v>
      </c>
      <c r="I395" s="159"/>
      <c r="J395" s="160">
        <f t="shared" si="120"/>
        <v>0</v>
      </c>
      <c r="K395" s="161"/>
      <c r="L395" s="162"/>
      <c r="M395" s="163" t="s">
        <v>1</v>
      </c>
      <c r="N395" s="164" t="s">
        <v>41</v>
      </c>
      <c r="P395" s="150">
        <f t="shared" si="121"/>
        <v>0</v>
      </c>
      <c r="Q395" s="150">
        <v>0</v>
      </c>
      <c r="R395" s="150">
        <f t="shared" si="122"/>
        <v>0</v>
      </c>
      <c r="S395" s="150">
        <v>0</v>
      </c>
      <c r="T395" s="151">
        <f t="shared" si="123"/>
        <v>0</v>
      </c>
      <c r="AR395" s="152" t="s">
        <v>529</v>
      </c>
      <c r="AT395" s="152" t="s">
        <v>353</v>
      </c>
      <c r="AU395" s="152" t="s">
        <v>87</v>
      </c>
      <c r="AY395" s="13" t="s">
        <v>317</v>
      </c>
      <c r="BE395" s="153">
        <f t="shared" si="124"/>
        <v>0</v>
      </c>
      <c r="BF395" s="153">
        <f t="shared" si="125"/>
        <v>0</v>
      </c>
      <c r="BG395" s="153">
        <f t="shared" si="126"/>
        <v>0</v>
      </c>
      <c r="BH395" s="153">
        <f t="shared" si="127"/>
        <v>0</v>
      </c>
      <c r="BI395" s="153">
        <f t="shared" si="128"/>
        <v>0</v>
      </c>
      <c r="BJ395" s="13" t="s">
        <v>87</v>
      </c>
      <c r="BK395" s="153">
        <f t="shared" si="129"/>
        <v>0</v>
      </c>
      <c r="BL395" s="13" t="s">
        <v>372</v>
      </c>
      <c r="BM395" s="152" t="s">
        <v>6193</v>
      </c>
    </row>
    <row r="396" spans="2:65" s="1" customFormat="1" ht="76.349999999999994" customHeight="1">
      <c r="B396" s="139"/>
      <c r="C396" s="154" t="s">
        <v>6194</v>
      </c>
      <c r="D396" s="154" t="s">
        <v>353</v>
      </c>
      <c r="E396" s="155" t="s">
        <v>6195</v>
      </c>
      <c r="F396" s="156" t="s">
        <v>6196</v>
      </c>
      <c r="G396" s="157" t="s">
        <v>433</v>
      </c>
      <c r="H396" s="158">
        <v>2</v>
      </c>
      <c r="I396" s="159"/>
      <c r="J396" s="160">
        <f t="shared" si="120"/>
        <v>0</v>
      </c>
      <c r="K396" s="161"/>
      <c r="L396" s="162"/>
      <c r="M396" s="163" t="s">
        <v>1</v>
      </c>
      <c r="N396" s="164" t="s">
        <v>41</v>
      </c>
      <c r="P396" s="150">
        <f t="shared" si="121"/>
        <v>0</v>
      </c>
      <c r="Q396" s="150">
        <v>0</v>
      </c>
      <c r="R396" s="150">
        <f t="shared" si="122"/>
        <v>0</v>
      </c>
      <c r="S396" s="150">
        <v>0</v>
      </c>
      <c r="T396" s="151">
        <f t="shared" si="123"/>
        <v>0</v>
      </c>
      <c r="AR396" s="152" t="s">
        <v>529</v>
      </c>
      <c r="AT396" s="152" t="s">
        <v>353</v>
      </c>
      <c r="AU396" s="152" t="s">
        <v>87</v>
      </c>
      <c r="AY396" s="13" t="s">
        <v>317</v>
      </c>
      <c r="BE396" s="153">
        <f t="shared" si="124"/>
        <v>0</v>
      </c>
      <c r="BF396" s="153">
        <f t="shared" si="125"/>
        <v>0</v>
      </c>
      <c r="BG396" s="153">
        <f t="shared" si="126"/>
        <v>0</v>
      </c>
      <c r="BH396" s="153">
        <f t="shared" si="127"/>
        <v>0</v>
      </c>
      <c r="BI396" s="153">
        <f t="shared" si="128"/>
        <v>0</v>
      </c>
      <c r="BJ396" s="13" t="s">
        <v>87</v>
      </c>
      <c r="BK396" s="153">
        <f t="shared" si="129"/>
        <v>0</v>
      </c>
      <c r="BL396" s="13" t="s">
        <v>372</v>
      </c>
      <c r="BM396" s="152" t="s">
        <v>6197</v>
      </c>
    </row>
    <row r="397" spans="2:65" s="1" customFormat="1" ht="24.15" customHeight="1">
      <c r="B397" s="139"/>
      <c r="C397" s="140" t="s">
        <v>6198</v>
      </c>
      <c r="D397" s="140" t="s">
        <v>319</v>
      </c>
      <c r="E397" s="141" t="s">
        <v>4679</v>
      </c>
      <c r="F397" s="142" t="s">
        <v>4680</v>
      </c>
      <c r="G397" s="143" t="s">
        <v>652</v>
      </c>
      <c r="H397" s="176"/>
      <c r="I397" s="145"/>
      <c r="J397" s="146">
        <f t="shared" si="120"/>
        <v>0</v>
      </c>
      <c r="K397" s="147"/>
      <c r="L397" s="28"/>
      <c r="M397" s="148" t="s">
        <v>1</v>
      </c>
      <c r="N397" s="149" t="s">
        <v>41</v>
      </c>
      <c r="P397" s="150">
        <f t="shared" si="121"/>
        <v>0</v>
      </c>
      <c r="Q397" s="150">
        <v>0</v>
      </c>
      <c r="R397" s="150">
        <f t="shared" si="122"/>
        <v>0</v>
      </c>
      <c r="S397" s="150">
        <v>0</v>
      </c>
      <c r="T397" s="151">
        <f t="shared" si="123"/>
        <v>0</v>
      </c>
      <c r="AR397" s="152" t="s">
        <v>372</v>
      </c>
      <c r="AT397" s="152" t="s">
        <v>319</v>
      </c>
      <c r="AU397" s="152" t="s">
        <v>87</v>
      </c>
      <c r="AY397" s="13" t="s">
        <v>317</v>
      </c>
      <c r="BE397" s="153">
        <f t="shared" si="124"/>
        <v>0</v>
      </c>
      <c r="BF397" s="153">
        <f t="shared" si="125"/>
        <v>0</v>
      </c>
      <c r="BG397" s="153">
        <f t="shared" si="126"/>
        <v>0</v>
      </c>
      <c r="BH397" s="153">
        <f t="shared" si="127"/>
        <v>0</v>
      </c>
      <c r="BI397" s="153">
        <f t="shared" si="128"/>
        <v>0</v>
      </c>
      <c r="BJ397" s="13" t="s">
        <v>87</v>
      </c>
      <c r="BK397" s="153">
        <f t="shared" si="129"/>
        <v>0</v>
      </c>
      <c r="BL397" s="13" t="s">
        <v>372</v>
      </c>
      <c r="BM397" s="152" t="s">
        <v>6199</v>
      </c>
    </row>
    <row r="398" spans="2:65" s="11" customFormat="1" ht="22.8" customHeight="1">
      <c r="B398" s="127"/>
      <c r="D398" s="128" t="s">
        <v>74</v>
      </c>
      <c r="E398" s="137" t="s">
        <v>1913</v>
      </c>
      <c r="F398" s="137" t="s">
        <v>3398</v>
      </c>
      <c r="I398" s="130"/>
      <c r="J398" s="138">
        <f>BK398</f>
        <v>0</v>
      </c>
      <c r="L398" s="127"/>
      <c r="M398" s="132"/>
      <c r="P398" s="133">
        <f>SUM(P399:P403)</f>
        <v>0</v>
      </c>
      <c r="R398" s="133">
        <f>SUM(R399:R403)</f>
        <v>3.9503158000000003</v>
      </c>
      <c r="T398" s="134">
        <f>SUM(T399:T403)</f>
        <v>0</v>
      </c>
      <c r="AR398" s="128" t="s">
        <v>87</v>
      </c>
      <c r="AT398" s="135" t="s">
        <v>74</v>
      </c>
      <c r="AU398" s="135" t="s">
        <v>82</v>
      </c>
      <c r="AY398" s="128" t="s">
        <v>317</v>
      </c>
      <c r="BK398" s="136">
        <f>SUM(BK399:BK403)</f>
        <v>0</v>
      </c>
    </row>
    <row r="399" spans="2:65" s="1" customFormat="1" ht="16.5" customHeight="1">
      <c r="B399" s="139"/>
      <c r="C399" s="140" t="s">
        <v>6200</v>
      </c>
      <c r="D399" s="140" t="s">
        <v>319</v>
      </c>
      <c r="E399" s="141" t="s">
        <v>5555</v>
      </c>
      <c r="F399" s="142" t="s">
        <v>5556</v>
      </c>
      <c r="G399" s="143" t="s">
        <v>452</v>
      </c>
      <c r="H399" s="144">
        <v>77.319999999999993</v>
      </c>
      <c r="I399" s="145"/>
      <c r="J399" s="146">
        <f>ROUND(I399*H399,2)</f>
        <v>0</v>
      </c>
      <c r="K399" s="147"/>
      <c r="L399" s="28"/>
      <c r="M399" s="148" t="s">
        <v>1</v>
      </c>
      <c r="N399" s="149" t="s">
        <v>41</v>
      </c>
      <c r="P399" s="150">
        <f>O399*H399</f>
        <v>0</v>
      </c>
      <c r="Q399" s="150">
        <v>4.1099999999999999E-3</v>
      </c>
      <c r="R399" s="150">
        <f>Q399*H399</f>
        <v>0.31778519999999999</v>
      </c>
      <c r="S399" s="150">
        <v>0</v>
      </c>
      <c r="T399" s="151">
        <f>S399*H399</f>
        <v>0</v>
      </c>
      <c r="AR399" s="152" t="s">
        <v>372</v>
      </c>
      <c r="AT399" s="152" t="s">
        <v>319</v>
      </c>
      <c r="AU399" s="152" t="s">
        <v>87</v>
      </c>
      <c r="AY399" s="13" t="s">
        <v>317</v>
      </c>
      <c r="BE399" s="153">
        <f>IF(N399="základná",J399,0)</f>
        <v>0</v>
      </c>
      <c r="BF399" s="153">
        <f>IF(N399="znížená",J399,0)</f>
        <v>0</v>
      </c>
      <c r="BG399" s="153">
        <f>IF(N399="zákl. prenesená",J399,0)</f>
        <v>0</v>
      </c>
      <c r="BH399" s="153">
        <f>IF(N399="zníž. prenesená",J399,0)</f>
        <v>0</v>
      </c>
      <c r="BI399" s="153">
        <f>IF(N399="nulová",J399,0)</f>
        <v>0</v>
      </c>
      <c r="BJ399" s="13" t="s">
        <v>87</v>
      </c>
      <c r="BK399" s="153">
        <f>ROUND(I399*H399,2)</f>
        <v>0</v>
      </c>
      <c r="BL399" s="13" t="s">
        <v>372</v>
      </c>
      <c r="BM399" s="152" t="s">
        <v>6201</v>
      </c>
    </row>
    <row r="400" spans="2:65" s="1" customFormat="1" ht="16.5" customHeight="1">
      <c r="B400" s="139"/>
      <c r="C400" s="154" t="s">
        <v>6202</v>
      </c>
      <c r="D400" s="154" t="s">
        <v>353</v>
      </c>
      <c r="E400" s="155" t="s">
        <v>5558</v>
      </c>
      <c r="F400" s="156" t="s">
        <v>5559</v>
      </c>
      <c r="G400" s="157" t="s">
        <v>375</v>
      </c>
      <c r="H400" s="158">
        <v>8.0410000000000004</v>
      </c>
      <c r="I400" s="159"/>
      <c r="J400" s="160">
        <f>ROUND(I400*H400,2)</f>
        <v>0</v>
      </c>
      <c r="K400" s="161"/>
      <c r="L400" s="162"/>
      <c r="M400" s="163" t="s">
        <v>1</v>
      </c>
      <c r="N400" s="164" t="s">
        <v>41</v>
      </c>
      <c r="P400" s="150">
        <f>O400*H400</f>
        <v>0</v>
      </c>
      <c r="Q400" s="150">
        <v>1.8499999999999999E-2</v>
      </c>
      <c r="R400" s="150">
        <f>Q400*H400</f>
        <v>0.14875849999999999</v>
      </c>
      <c r="S400" s="150">
        <v>0</v>
      </c>
      <c r="T400" s="151">
        <f>S400*H400</f>
        <v>0</v>
      </c>
      <c r="AR400" s="152" t="s">
        <v>529</v>
      </c>
      <c r="AT400" s="152" t="s">
        <v>353</v>
      </c>
      <c r="AU400" s="152" t="s">
        <v>87</v>
      </c>
      <c r="AY400" s="13" t="s">
        <v>317</v>
      </c>
      <c r="BE400" s="153">
        <f>IF(N400="základná",J400,0)</f>
        <v>0</v>
      </c>
      <c r="BF400" s="153">
        <f>IF(N400="znížená",J400,0)</f>
        <v>0</v>
      </c>
      <c r="BG400" s="153">
        <f>IF(N400="zákl. prenesená",J400,0)</f>
        <v>0</v>
      </c>
      <c r="BH400" s="153">
        <f>IF(N400="zníž. prenesená",J400,0)</f>
        <v>0</v>
      </c>
      <c r="BI400" s="153">
        <f>IF(N400="nulová",J400,0)</f>
        <v>0</v>
      </c>
      <c r="BJ400" s="13" t="s">
        <v>87</v>
      </c>
      <c r="BK400" s="153">
        <f>ROUND(I400*H400,2)</f>
        <v>0</v>
      </c>
      <c r="BL400" s="13" t="s">
        <v>372</v>
      </c>
      <c r="BM400" s="152" t="s">
        <v>6203</v>
      </c>
    </row>
    <row r="401" spans="2:65" s="1" customFormat="1" ht="24.15" customHeight="1">
      <c r="B401" s="139"/>
      <c r="C401" s="140" t="s">
        <v>6204</v>
      </c>
      <c r="D401" s="140" t="s">
        <v>319</v>
      </c>
      <c r="E401" s="141" t="s">
        <v>5561</v>
      </c>
      <c r="F401" s="142" t="s">
        <v>5562</v>
      </c>
      <c r="G401" s="143" t="s">
        <v>375</v>
      </c>
      <c r="H401" s="144">
        <v>126.105</v>
      </c>
      <c r="I401" s="145"/>
      <c r="J401" s="146">
        <f>ROUND(I401*H401,2)</f>
        <v>0</v>
      </c>
      <c r="K401" s="147"/>
      <c r="L401" s="28"/>
      <c r="M401" s="148" t="s">
        <v>1</v>
      </c>
      <c r="N401" s="149" t="s">
        <v>41</v>
      </c>
      <c r="P401" s="150">
        <f>O401*H401</f>
        <v>0</v>
      </c>
      <c r="Q401" s="150">
        <v>3.5500000000000002E-3</v>
      </c>
      <c r="R401" s="150">
        <f>Q401*H401</f>
        <v>0.44767275000000006</v>
      </c>
      <c r="S401" s="150">
        <v>0</v>
      </c>
      <c r="T401" s="151">
        <f>S401*H401</f>
        <v>0</v>
      </c>
      <c r="AR401" s="152" t="s">
        <v>372</v>
      </c>
      <c r="AT401" s="152" t="s">
        <v>319</v>
      </c>
      <c r="AU401" s="152" t="s">
        <v>87</v>
      </c>
      <c r="AY401" s="13" t="s">
        <v>317</v>
      </c>
      <c r="BE401" s="153">
        <f>IF(N401="základná",J401,0)</f>
        <v>0</v>
      </c>
      <c r="BF401" s="153">
        <f>IF(N401="znížená",J401,0)</f>
        <v>0</v>
      </c>
      <c r="BG401" s="153">
        <f>IF(N401="zákl. prenesená",J401,0)</f>
        <v>0</v>
      </c>
      <c r="BH401" s="153">
        <f>IF(N401="zníž. prenesená",J401,0)</f>
        <v>0</v>
      </c>
      <c r="BI401" s="153">
        <f>IF(N401="nulová",J401,0)</f>
        <v>0</v>
      </c>
      <c r="BJ401" s="13" t="s">
        <v>87</v>
      </c>
      <c r="BK401" s="153">
        <f>ROUND(I401*H401,2)</f>
        <v>0</v>
      </c>
      <c r="BL401" s="13" t="s">
        <v>372</v>
      </c>
      <c r="BM401" s="152" t="s">
        <v>6205</v>
      </c>
    </row>
    <row r="402" spans="2:65" s="1" customFormat="1" ht="24.15" customHeight="1">
      <c r="B402" s="139"/>
      <c r="C402" s="154" t="s">
        <v>6206</v>
      </c>
      <c r="D402" s="154" t="s">
        <v>353</v>
      </c>
      <c r="E402" s="155" t="s">
        <v>3408</v>
      </c>
      <c r="F402" s="156" t="s">
        <v>5564</v>
      </c>
      <c r="G402" s="157" t="s">
        <v>375</v>
      </c>
      <c r="H402" s="158">
        <v>131.149</v>
      </c>
      <c r="I402" s="159"/>
      <c r="J402" s="160">
        <f>ROUND(I402*H402,2)</f>
        <v>0</v>
      </c>
      <c r="K402" s="161"/>
      <c r="L402" s="162"/>
      <c r="M402" s="163" t="s">
        <v>1</v>
      </c>
      <c r="N402" s="164" t="s">
        <v>41</v>
      </c>
      <c r="P402" s="150">
        <f>O402*H402</f>
        <v>0</v>
      </c>
      <c r="Q402" s="150">
        <v>2.315E-2</v>
      </c>
      <c r="R402" s="150">
        <f>Q402*H402</f>
        <v>3.0360993500000002</v>
      </c>
      <c r="S402" s="150">
        <v>0</v>
      </c>
      <c r="T402" s="151">
        <f>S402*H402</f>
        <v>0</v>
      </c>
      <c r="AR402" s="152" t="s">
        <v>529</v>
      </c>
      <c r="AT402" s="152" t="s">
        <v>353</v>
      </c>
      <c r="AU402" s="152" t="s">
        <v>87</v>
      </c>
      <c r="AY402" s="13" t="s">
        <v>317</v>
      </c>
      <c r="BE402" s="153">
        <f>IF(N402="základná",J402,0)</f>
        <v>0</v>
      </c>
      <c r="BF402" s="153">
        <f>IF(N402="znížená",J402,0)</f>
        <v>0</v>
      </c>
      <c r="BG402" s="153">
        <f>IF(N402="zákl. prenesená",J402,0)</f>
        <v>0</v>
      </c>
      <c r="BH402" s="153">
        <f>IF(N402="zníž. prenesená",J402,0)</f>
        <v>0</v>
      </c>
      <c r="BI402" s="153">
        <f>IF(N402="nulová",J402,0)</f>
        <v>0</v>
      </c>
      <c r="BJ402" s="13" t="s">
        <v>87</v>
      </c>
      <c r="BK402" s="153">
        <f>ROUND(I402*H402,2)</f>
        <v>0</v>
      </c>
      <c r="BL402" s="13" t="s">
        <v>372</v>
      </c>
      <c r="BM402" s="152" t="s">
        <v>6207</v>
      </c>
    </row>
    <row r="403" spans="2:65" s="1" customFormat="1" ht="24.15" customHeight="1">
      <c r="B403" s="139"/>
      <c r="C403" s="140" t="s">
        <v>6208</v>
      </c>
      <c r="D403" s="140" t="s">
        <v>319</v>
      </c>
      <c r="E403" s="141" t="s">
        <v>3412</v>
      </c>
      <c r="F403" s="142" t="s">
        <v>3413</v>
      </c>
      <c r="G403" s="143" t="s">
        <v>652</v>
      </c>
      <c r="H403" s="176"/>
      <c r="I403" s="145"/>
      <c r="J403" s="146">
        <f>ROUND(I403*H403,2)</f>
        <v>0</v>
      </c>
      <c r="K403" s="147"/>
      <c r="L403" s="28"/>
      <c r="M403" s="148" t="s">
        <v>1</v>
      </c>
      <c r="N403" s="149" t="s">
        <v>41</v>
      </c>
      <c r="P403" s="150">
        <f>O403*H403</f>
        <v>0</v>
      </c>
      <c r="Q403" s="150">
        <v>0</v>
      </c>
      <c r="R403" s="150">
        <f>Q403*H403</f>
        <v>0</v>
      </c>
      <c r="S403" s="150">
        <v>0</v>
      </c>
      <c r="T403" s="151">
        <f>S403*H403</f>
        <v>0</v>
      </c>
      <c r="AR403" s="152" t="s">
        <v>372</v>
      </c>
      <c r="AT403" s="152" t="s">
        <v>319</v>
      </c>
      <c r="AU403" s="152" t="s">
        <v>87</v>
      </c>
      <c r="AY403" s="13" t="s">
        <v>317</v>
      </c>
      <c r="BE403" s="153">
        <f>IF(N403="základná",J403,0)</f>
        <v>0</v>
      </c>
      <c r="BF403" s="153">
        <f>IF(N403="znížená",J403,0)</f>
        <v>0</v>
      </c>
      <c r="BG403" s="153">
        <f>IF(N403="zákl. prenesená",J403,0)</f>
        <v>0</v>
      </c>
      <c r="BH403" s="153">
        <f>IF(N403="zníž. prenesená",J403,0)</f>
        <v>0</v>
      </c>
      <c r="BI403" s="153">
        <f>IF(N403="nulová",J403,0)</f>
        <v>0</v>
      </c>
      <c r="BJ403" s="13" t="s">
        <v>87</v>
      </c>
      <c r="BK403" s="153">
        <f>ROUND(I403*H403,2)</f>
        <v>0</v>
      </c>
      <c r="BL403" s="13" t="s">
        <v>372</v>
      </c>
      <c r="BM403" s="152" t="s">
        <v>6209</v>
      </c>
    </row>
    <row r="404" spans="2:65" s="11" customFormat="1" ht="22.8" customHeight="1">
      <c r="B404" s="127"/>
      <c r="D404" s="128" t="s">
        <v>74</v>
      </c>
      <c r="E404" s="137" t="s">
        <v>4682</v>
      </c>
      <c r="F404" s="137" t="s">
        <v>4683</v>
      </c>
      <c r="I404" s="130"/>
      <c r="J404" s="138">
        <f>BK404</f>
        <v>0</v>
      </c>
      <c r="L404" s="127"/>
      <c r="M404" s="132"/>
      <c r="P404" s="133">
        <f>SUM(P405:P406)</f>
        <v>0</v>
      </c>
      <c r="R404" s="133">
        <f>SUM(R405:R406)</f>
        <v>0.8732534999999999</v>
      </c>
      <c r="T404" s="134">
        <f>SUM(T405:T406)</f>
        <v>0</v>
      </c>
      <c r="AR404" s="128" t="s">
        <v>87</v>
      </c>
      <c r="AT404" s="135" t="s">
        <v>74</v>
      </c>
      <c r="AU404" s="135" t="s">
        <v>82</v>
      </c>
      <c r="AY404" s="128" t="s">
        <v>317</v>
      </c>
      <c r="BK404" s="136">
        <f>SUM(BK405:BK406)</f>
        <v>0</v>
      </c>
    </row>
    <row r="405" spans="2:65" s="1" customFormat="1" ht="24.15" customHeight="1">
      <c r="B405" s="139"/>
      <c r="C405" s="140" t="s">
        <v>6210</v>
      </c>
      <c r="D405" s="140" t="s">
        <v>319</v>
      </c>
      <c r="E405" s="141" t="s">
        <v>4684</v>
      </c>
      <c r="F405" s="142" t="s">
        <v>4685</v>
      </c>
      <c r="G405" s="143" t="s">
        <v>375</v>
      </c>
      <c r="H405" s="144">
        <v>160.22999999999999</v>
      </c>
      <c r="I405" s="145"/>
      <c r="J405" s="146">
        <f>ROUND(I405*H405,2)</f>
        <v>0</v>
      </c>
      <c r="K405" s="147"/>
      <c r="L405" s="28"/>
      <c r="M405" s="148" t="s">
        <v>1</v>
      </c>
      <c r="N405" s="149" t="s">
        <v>41</v>
      </c>
      <c r="P405" s="150">
        <f>O405*H405</f>
        <v>0</v>
      </c>
      <c r="Q405" s="150">
        <v>5.45E-3</v>
      </c>
      <c r="R405" s="150">
        <f>Q405*H405</f>
        <v>0.8732534999999999</v>
      </c>
      <c r="S405" s="150">
        <v>0</v>
      </c>
      <c r="T405" s="151">
        <f>S405*H405</f>
        <v>0</v>
      </c>
      <c r="AR405" s="152" t="s">
        <v>372</v>
      </c>
      <c r="AT405" s="152" t="s">
        <v>319</v>
      </c>
      <c r="AU405" s="152" t="s">
        <v>87</v>
      </c>
      <c r="AY405" s="13" t="s">
        <v>317</v>
      </c>
      <c r="BE405" s="153">
        <f>IF(N405="základná",J405,0)</f>
        <v>0</v>
      </c>
      <c r="BF405" s="153">
        <f>IF(N405="znížená",J405,0)</f>
        <v>0</v>
      </c>
      <c r="BG405" s="153">
        <f>IF(N405="zákl. prenesená",J405,0)</f>
        <v>0</v>
      </c>
      <c r="BH405" s="153">
        <f>IF(N405="zníž. prenesená",J405,0)</f>
        <v>0</v>
      </c>
      <c r="BI405" s="153">
        <f>IF(N405="nulová",J405,0)</f>
        <v>0</v>
      </c>
      <c r="BJ405" s="13" t="s">
        <v>87</v>
      </c>
      <c r="BK405" s="153">
        <f>ROUND(I405*H405,2)</f>
        <v>0</v>
      </c>
      <c r="BL405" s="13" t="s">
        <v>372</v>
      </c>
      <c r="BM405" s="152" t="s">
        <v>6211</v>
      </c>
    </row>
    <row r="406" spans="2:65" s="1" customFormat="1" ht="24.15" customHeight="1">
      <c r="B406" s="139"/>
      <c r="C406" s="140" t="s">
        <v>6212</v>
      </c>
      <c r="D406" s="140" t="s">
        <v>319</v>
      </c>
      <c r="E406" s="141" t="s">
        <v>4687</v>
      </c>
      <c r="F406" s="142" t="s">
        <v>4688</v>
      </c>
      <c r="G406" s="143" t="s">
        <v>652</v>
      </c>
      <c r="H406" s="176"/>
      <c r="I406" s="145"/>
      <c r="J406" s="146">
        <f>ROUND(I406*H406,2)</f>
        <v>0</v>
      </c>
      <c r="K406" s="147"/>
      <c r="L406" s="28"/>
      <c r="M406" s="148" t="s">
        <v>1</v>
      </c>
      <c r="N406" s="149" t="s">
        <v>41</v>
      </c>
      <c r="P406" s="150">
        <f>O406*H406</f>
        <v>0</v>
      </c>
      <c r="Q406" s="150">
        <v>0</v>
      </c>
      <c r="R406" s="150">
        <f>Q406*H406</f>
        <v>0</v>
      </c>
      <c r="S406" s="150">
        <v>0</v>
      </c>
      <c r="T406" s="151">
        <f>S406*H406</f>
        <v>0</v>
      </c>
      <c r="AR406" s="152" t="s">
        <v>372</v>
      </c>
      <c r="AT406" s="152" t="s">
        <v>319</v>
      </c>
      <c r="AU406" s="152" t="s">
        <v>87</v>
      </c>
      <c r="AY406" s="13" t="s">
        <v>317</v>
      </c>
      <c r="BE406" s="153">
        <f>IF(N406="základná",J406,0)</f>
        <v>0</v>
      </c>
      <c r="BF406" s="153">
        <f>IF(N406="znížená",J406,0)</f>
        <v>0</v>
      </c>
      <c r="BG406" s="153">
        <f>IF(N406="zákl. prenesená",J406,0)</f>
        <v>0</v>
      </c>
      <c r="BH406" s="153">
        <f>IF(N406="zníž. prenesená",J406,0)</f>
        <v>0</v>
      </c>
      <c r="BI406" s="153">
        <f>IF(N406="nulová",J406,0)</f>
        <v>0</v>
      </c>
      <c r="BJ406" s="13" t="s">
        <v>87</v>
      </c>
      <c r="BK406" s="153">
        <f>ROUND(I406*H406,2)</f>
        <v>0</v>
      </c>
      <c r="BL406" s="13" t="s">
        <v>372</v>
      </c>
      <c r="BM406" s="152" t="s">
        <v>6213</v>
      </c>
    </row>
    <row r="407" spans="2:65" s="11" customFormat="1" ht="22.8" customHeight="1">
      <c r="B407" s="127"/>
      <c r="D407" s="128" t="s">
        <v>74</v>
      </c>
      <c r="E407" s="137" t="s">
        <v>1924</v>
      </c>
      <c r="F407" s="137" t="s">
        <v>3415</v>
      </c>
      <c r="I407" s="130"/>
      <c r="J407" s="138">
        <f>BK407</f>
        <v>0</v>
      </c>
      <c r="L407" s="127"/>
      <c r="M407" s="132"/>
      <c r="P407" s="133">
        <f>SUM(P408:P410)</f>
        <v>0</v>
      </c>
      <c r="R407" s="133">
        <f>SUM(R408:R410)</f>
        <v>2.8077178899999997</v>
      </c>
      <c r="T407" s="134">
        <f>SUM(T408:T410)</f>
        <v>0</v>
      </c>
      <c r="AR407" s="128" t="s">
        <v>87</v>
      </c>
      <c r="AT407" s="135" t="s">
        <v>74</v>
      </c>
      <c r="AU407" s="135" t="s">
        <v>82</v>
      </c>
      <c r="AY407" s="128" t="s">
        <v>317</v>
      </c>
      <c r="BK407" s="136">
        <f>SUM(BK408:BK410)</f>
        <v>0</v>
      </c>
    </row>
    <row r="408" spans="2:65" s="1" customFormat="1" ht="24.15" customHeight="1">
      <c r="B408" s="139"/>
      <c r="C408" s="140" t="s">
        <v>6214</v>
      </c>
      <c r="D408" s="140" t="s">
        <v>319</v>
      </c>
      <c r="E408" s="141" t="s">
        <v>5567</v>
      </c>
      <c r="F408" s="142" t="s">
        <v>5568</v>
      </c>
      <c r="G408" s="143" t="s">
        <v>375</v>
      </c>
      <c r="H408" s="144">
        <v>123.247</v>
      </c>
      <c r="I408" s="145"/>
      <c r="J408" s="146">
        <f>ROUND(I408*H408,2)</f>
        <v>0</v>
      </c>
      <c r="K408" s="147"/>
      <c r="L408" s="28"/>
      <c r="M408" s="148" t="s">
        <v>1</v>
      </c>
      <c r="N408" s="149" t="s">
        <v>41</v>
      </c>
      <c r="P408" s="150">
        <f>O408*H408</f>
        <v>0</v>
      </c>
      <c r="Q408" s="150">
        <v>3.15E-3</v>
      </c>
      <c r="R408" s="150">
        <f>Q408*H408</f>
        <v>0.38822804999999999</v>
      </c>
      <c r="S408" s="150">
        <v>0</v>
      </c>
      <c r="T408" s="151">
        <f>S408*H408</f>
        <v>0</v>
      </c>
      <c r="AR408" s="152" t="s">
        <v>372</v>
      </c>
      <c r="AT408" s="152" t="s">
        <v>319</v>
      </c>
      <c r="AU408" s="152" t="s">
        <v>87</v>
      </c>
      <c r="AY408" s="13" t="s">
        <v>317</v>
      </c>
      <c r="BE408" s="153">
        <f>IF(N408="základná",J408,0)</f>
        <v>0</v>
      </c>
      <c r="BF408" s="153">
        <f>IF(N408="znížená",J408,0)</f>
        <v>0</v>
      </c>
      <c r="BG408" s="153">
        <f>IF(N408="zákl. prenesená",J408,0)</f>
        <v>0</v>
      </c>
      <c r="BH408" s="153">
        <f>IF(N408="zníž. prenesená",J408,0)</f>
        <v>0</v>
      </c>
      <c r="BI408" s="153">
        <f>IF(N408="nulová",J408,0)</f>
        <v>0</v>
      </c>
      <c r="BJ408" s="13" t="s">
        <v>87</v>
      </c>
      <c r="BK408" s="153">
        <f>ROUND(I408*H408,2)</f>
        <v>0</v>
      </c>
      <c r="BL408" s="13" t="s">
        <v>372</v>
      </c>
      <c r="BM408" s="152" t="s">
        <v>6215</v>
      </c>
    </row>
    <row r="409" spans="2:65" s="1" customFormat="1" ht="90" customHeight="1">
      <c r="B409" s="139"/>
      <c r="C409" s="154" t="s">
        <v>6216</v>
      </c>
      <c r="D409" s="154" t="s">
        <v>353</v>
      </c>
      <c r="E409" s="155" t="s">
        <v>5570</v>
      </c>
      <c r="F409" s="156" t="s">
        <v>5571</v>
      </c>
      <c r="G409" s="157" t="s">
        <v>375</v>
      </c>
      <c r="H409" s="158">
        <v>130.642</v>
      </c>
      <c r="I409" s="159"/>
      <c r="J409" s="160">
        <f>ROUND(I409*H409,2)</f>
        <v>0</v>
      </c>
      <c r="K409" s="161"/>
      <c r="L409" s="162"/>
      <c r="M409" s="163" t="s">
        <v>1</v>
      </c>
      <c r="N409" s="164" t="s">
        <v>41</v>
      </c>
      <c r="P409" s="150">
        <f>O409*H409</f>
        <v>0</v>
      </c>
      <c r="Q409" s="150">
        <v>1.8519999999999998E-2</v>
      </c>
      <c r="R409" s="150">
        <f>Q409*H409</f>
        <v>2.4194898399999998</v>
      </c>
      <c r="S409" s="150">
        <v>0</v>
      </c>
      <c r="T409" s="151">
        <f>S409*H409</f>
        <v>0</v>
      </c>
      <c r="AR409" s="152" t="s">
        <v>529</v>
      </c>
      <c r="AT409" s="152" t="s">
        <v>353</v>
      </c>
      <c r="AU409" s="152" t="s">
        <v>87</v>
      </c>
      <c r="AY409" s="13" t="s">
        <v>317</v>
      </c>
      <c r="BE409" s="153">
        <f>IF(N409="základná",J409,0)</f>
        <v>0</v>
      </c>
      <c r="BF409" s="153">
        <f>IF(N409="znížená",J409,0)</f>
        <v>0</v>
      </c>
      <c r="BG409" s="153">
        <f>IF(N409="zákl. prenesená",J409,0)</f>
        <v>0</v>
      </c>
      <c r="BH409" s="153">
        <f>IF(N409="zníž. prenesená",J409,0)</f>
        <v>0</v>
      </c>
      <c r="BI409" s="153">
        <f>IF(N409="nulová",J409,0)</f>
        <v>0</v>
      </c>
      <c r="BJ409" s="13" t="s">
        <v>87</v>
      </c>
      <c r="BK409" s="153">
        <f>ROUND(I409*H409,2)</f>
        <v>0</v>
      </c>
      <c r="BL409" s="13" t="s">
        <v>372</v>
      </c>
      <c r="BM409" s="152" t="s">
        <v>6217</v>
      </c>
    </row>
    <row r="410" spans="2:65" s="1" customFormat="1" ht="24.15" customHeight="1">
      <c r="B410" s="139"/>
      <c r="C410" s="140" t="s">
        <v>6218</v>
      </c>
      <c r="D410" s="140" t="s">
        <v>319</v>
      </c>
      <c r="E410" s="141" t="s">
        <v>3437</v>
      </c>
      <c r="F410" s="142" t="s">
        <v>3438</v>
      </c>
      <c r="G410" s="143" t="s">
        <v>652</v>
      </c>
      <c r="H410" s="176"/>
      <c r="I410" s="145"/>
      <c r="J410" s="146">
        <f>ROUND(I410*H410,2)</f>
        <v>0</v>
      </c>
      <c r="K410" s="147"/>
      <c r="L410" s="28"/>
      <c r="M410" s="148" t="s">
        <v>1</v>
      </c>
      <c r="N410" s="149" t="s">
        <v>41</v>
      </c>
      <c r="P410" s="150">
        <f>O410*H410</f>
        <v>0</v>
      </c>
      <c r="Q410" s="150">
        <v>0</v>
      </c>
      <c r="R410" s="150">
        <f>Q410*H410</f>
        <v>0</v>
      </c>
      <c r="S410" s="150">
        <v>0</v>
      </c>
      <c r="T410" s="151">
        <f>S410*H410</f>
        <v>0</v>
      </c>
      <c r="AR410" s="152" t="s">
        <v>372</v>
      </c>
      <c r="AT410" s="152" t="s">
        <v>319</v>
      </c>
      <c r="AU410" s="152" t="s">
        <v>87</v>
      </c>
      <c r="AY410" s="13" t="s">
        <v>317</v>
      </c>
      <c r="BE410" s="153">
        <f>IF(N410="základná",J410,0)</f>
        <v>0</v>
      </c>
      <c r="BF410" s="153">
        <f>IF(N410="znížená",J410,0)</f>
        <v>0</v>
      </c>
      <c r="BG410" s="153">
        <f>IF(N410="zákl. prenesená",J410,0)</f>
        <v>0</v>
      </c>
      <c r="BH410" s="153">
        <f>IF(N410="zníž. prenesená",J410,0)</f>
        <v>0</v>
      </c>
      <c r="BI410" s="153">
        <f>IF(N410="nulová",J410,0)</f>
        <v>0</v>
      </c>
      <c r="BJ410" s="13" t="s">
        <v>87</v>
      </c>
      <c r="BK410" s="153">
        <f>ROUND(I410*H410,2)</f>
        <v>0</v>
      </c>
      <c r="BL410" s="13" t="s">
        <v>372</v>
      </c>
      <c r="BM410" s="152" t="s">
        <v>6219</v>
      </c>
    </row>
    <row r="411" spans="2:65" s="11" customFormat="1" ht="22.8" customHeight="1">
      <c r="B411" s="127"/>
      <c r="D411" s="128" t="s">
        <v>74</v>
      </c>
      <c r="E411" s="137" t="s">
        <v>654</v>
      </c>
      <c r="F411" s="137" t="s">
        <v>3440</v>
      </c>
      <c r="I411" s="130"/>
      <c r="J411" s="138">
        <f>BK411</f>
        <v>0</v>
      </c>
      <c r="L411" s="127"/>
      <c r="M411" s="132"/>
      <c r="P411" s="133">
        <f>SUM(P412:P417)</f>
        <v>0</v>
      </c>
      <c r="R411" s="133">
        <f>SUM(R412:R417)</f>
        <v>0.51645992460000001</v>
      </c>
      <c r="T411" s="134">
        <f>SUM(T412:T417)</f>
        <v>0</v>
      </c>
      <c r="AR411" s="128" t="s">
        <v>87</v>
      </c>
      <c r="AT411" s="135" t="s">
        <v>74</v>
      </c>
      <c r="AU411" s="135" t="s">
        <v>82</v>
      </c>
      <c r="AY411" s="128" t="s">
        <v>317</v>
      </c>
      <c r="BK411" s="136">
        <f>SUM(BK412:BK417)</f>
        <v>0</v>
      </c>
    </row>
    <row r="412" spans="2:65" s="1" customFormat="1" ht="24.15" customHeight="1">
      <c r="B412" s="139"/>
      <c r="C412" s="140" t="s">
        <v>6220</v>
      </c>
      <c r="D412" s="140" t="s">
        <v>319</v>
      </c>
      <c r="E412" s="141" t="s">
        <v>4690</v>
      </c>
      <c r="F412" s="142" t="s">
        <v>4691</v>
      </c>
      <c r="G412" s="143" t="s">
        <v>375</v>
      </c>
      <c r="H412" s="144">
        <v>6.7649999999999997</v>
      </c>
      <c r="I412" s="145"/>
      <c r="J412" s="146">
        <f t="shared" ref="J412:J417" si="130">ROUND(I412*H412,2)</f>
        <v>0</v>
      </c>
      <c r="K412" s="147"/>
      <c r="L412" s="28"/>
      <c r="M412" s="148" t="s">
        <v>1</v>
      </c>
      <c r="N412" s="149" t="s">
        <v>41</v>
      </c>
      <c r="P412" s="150">
        <f t="shared" ref="P412:P417" si="131">O412*H412</f>
        <v>0</v>
      </c>
      <c r="Q412" s="150">
        <v>1.6184000000000001E-4</v>
      </c>
      <c r="R412" s="150">
        <f t="shared" ref="R412:R417" si="132">Q412*H412</f>
        <v>1.0948475999999999E-3</v>
      </c>
      <c r="S412" s="150">
        <v>0</v>
      </c>
      <c r="T412" s="151">
        <f t="shared" ref="T412:T417" si="133">S412*H412</f>
        <v>0</v>
      </c>
      <c r="AR412" s="152" t="s">
        <v>372</v>
      </c>
      <c r="AT412" s="152" t="s">
        <v>319</v>
      </c>
      <c r="AU412" s="152" t="s">
        <v>87</v>
      </c>
      <c r="AY412" s="13" t="s">
        <v>317</v>
      </c>
      <c r="BE412" s="153">
        <f t="shared" ref="BE412:BE417" si="134">IF(N412="základná",J412,0)</f>
        <v>0</v>
      </c>
      <c r="BF412" s="153">
        <f t="shared" ref="BF412:BF417" si="135">IF(N412="znížená",J412,0)</f>
        <v>0</v>
      </c>
      <c r="BG412" s="153">
        <f t="shared" ref="BG412:BG417" si="136">IF(N412="zákl. prenesená",J412,0)</f>
        <v>0</v>
      </c>
      <c r="BH412" s="153">
        <f t="shared" ref="BH412:BH417" si="137">IF(N412="zníž. prenesená",J412,0)</f>
        <v>0</v>
      </c>
      <c r="BI412" s="153">
        <f t="shared" ref="BI412:BI417" si="138">IF(N412="nulová",J412,0)</f>
        <v>0</v>
      </c>
      <c r="BJ412" s="13" t="s">
        <v>87</v>
      </c>
      <c r="BK412" s="153">
        <f t="shared" ref="BK412:BK417" si="139">ROUND(I412*H412,2)</f>
        <v>0</v>
      </c>
      <c r="BL412" s="13" t="s">
        <v>372</v>
      </c>
      <c r="BM412" s="152" t="s">
        <v>6221</v>
      </c>
    </row>
    <row r="413" spans="2:65" s="1" customFormat="1" ht="24.15" customHeight="1">
      <c r="B413" s="139"/>
      <c r="C413" s="140" t="s">
        <v>6222</v>
      </c>
      <c r="D413" s="140" t="s">
        <v>319</v>
      </c>
      <c r="E413" s="141" t="s">
        <v>4693</v>
      </c>
      <c r="F413" s="142" t="s">
        <v>4694</v>
      </c>
      <c r="G413" s="143" t="s">
        <v>375</v>
      </c>
      <c r="H413" s="144">
        <v>6.7649999999999997</v>
      </c>
      <c r="I413" s="145"/>
      <c r="J413" s="146">
        <f t="shared" si="130"/>
        <v>0</v>
      </c>
      <c r="K413" s="147"/>
      <c r="L413" s="28"/>
      <c r="M413" s="148" t="s">
        <v>1</v>
      </c>
      <c r="N413" s="149" t="s">
        <v>41</v>
      </c>
      <c r="P413" s="150">
        <f t="shared" si="131"/>
        <v>0</v>
      </c>
      <c r="Q413" s="150">
        <v>8.0000000000000007E-5</v>
      </c>
      <c r="R413" s="150">
        <f t="shared" si="132"/>
        <v>5.4120000000000004E-4</v>
      </c>
      <c r="S413" s="150">
        <v>0</v>
      </c>
      <c r="T413" s="151">
        <f t="shared" si="133"/>
        <v>0</v>
      </c>
      <c r="AR413" s="152" t="s">
        <v>372</v>
      </c>
      <c r="AT413" s="152" t="s">
        <v>319</v>
      </c>
      <c r="AU413" s="152" t="s">
        <v>87</v>
      </c>
      <c r="AY413" s="13" t="s">
        <v>317</v>
      </c>
      <c r="BE413" s="153">
        <f t="shared" si="134"/>
        <v>0</v>
      </c>
      <c r="BF413" s="153">
        <f t="shared" si="135"/>
        <v>0</v>
      </c>
      <c r="BG413" s="153">
        <f t="shared" si="136"/>
        <v>0</v>
      </c>
      <c r="BH413" s="153">
        <f t="shared" si="137"/>
        <v>0</v>
      </c>
      <c r="BI413" s="153">
        <f t="shared" si="138"/>
        <v>0</v>
      </c>
      <c r="BJ413" s="13" t="s">
        <v>87</v>
      </c>
      <c r="BK413" s="153">
        <f t="shared" si="139"/>
        <v>0</v>
      </c>
      <c r="BL413" s="13" t="s">
        <v>372</v>
      </c>
      <c r="BM413" s="152" t="s">
        <v>6223</v>
      </c>
    </row>
    <row r="414" spans="2:65" s="1" customFormat="1" ht="24.15" customHeight="1">
      <c r="B414" s="139"/>
      <c r="C414" s="140" t="s">
        <v>6224</v>
      </c>
      <c r="D414" s="140" t="s">
        <v>319</v>
      </c>
      <c r="E414" s="141" t="s">
        <v>4696</v>
      </c>
      <c r="F414" s="142" t="s">
        <v>4697</v>
      </c>
      <c r="G414" s="143" t="s">
        <v>375</v>
      </c>
      <c r="H414" s="144">
        <v>416.01799999999997</v>
      </c>
      <c r="I414" s="145"/>
      <c r="J414" s="146">
        <f t="shared" si="130"/>
        <v>0</v>
      </c>
      <c r="K414" s="147"/>
      <c r="L414" s="28"/>
      <c r="M414" s="148" t="s">
        <v>1</v>
      </c>
      <c r="N414" s="149" t="s">
        <v>41</v>
      </c>
      <c r="P414" s="150">
        <f t="shared" si="131"/>
        <v>0</v>
      </c>
      <c r="Q414" s="150">
        <v>2.9999999999999997E-4</v>
      </c>
      <c r="R414" s="150">
        <f t="shared" si="132"/>
        <v>0.12480539999999998</v>
      </c>
      <c r="S414" s="150">
        <v>0</v>
      </c>
      <c r="T414" s="151">
        <f t="shared" si="133"/>
        <v>0</v>
      </c>
      <c r="AR414" s="152" t="s">
        <v>372</v>
      </c>
      <c r="AT414" s="152" t="s">
        <v>319</v>
      </c>
      <c r="AU414" s="152" t="s">
        <v>87</v>
      </c>
      <c r="AY414" s="13" t="s">
        <v>317</v>
      </c>
      <c r="BE414" s="153">
        <f t="shared" si="134"/>
        <v>0</v>
      </c>
      <c r="BF414" s="153">
        <f t="shared" si="135"/>
        <v>0</v>
      </c>
      <c r="BG414" s="153">
        <f t="shared" si="136"/>
        <v>0</v>
      </c>
      <c r="BH414" s="153">
        <f t="shared" si="137"/>
        <v>0</v>
      </c>
      <c r="BI414" s="153">
        <f t="shared" si="138"/>
        <v>0</v>
      </c>
      <c r="BJ414" s="13" t="s">
        <v>87</v>
      </c>
      <c r="BK414" s="153">
        <f t="shared" si="139"/>
        <v>0</v>
      </c>
      <c r="BL414" s="13" t="s">
        <v>372</v>
      </c>
      <c r="BM414" s="152" t="s">
        <v>6225</v>
      </c>
    </row>
    <row r="415" spans="2:65" s="1" customFormat="1" ht="24.15" customHeight="1">
      <c r="B415" s="139"/>
      <c r="C415" s="140" t="s">
        <v>6226</v>
      </c>
      <c r="D415" s="140" t="s">
        <v>319</v>
      </c>
      <c r="E415" s="141" t="s">
        <v>4700</v>
      </c>
      <c r="F415" s="142" t="s">
        <v>4701</v>
      </c>
      <c r="G415" s="143" t="s">
        <v>375</v>
      </c>
      <c r="H415" s="144">
        <v>416.01799999999997</v>
      </c>
      <c r="I415" s="145"/>
      <c r="J415" s="146">
        <f t="shared" si="130"/>
        <v>0</v>
      </c>
      <c r="K415" s="147"/>
      <c r="L415" s="28"/>
      <c r="M415" s="148" t="s">
        <v>1</v>
      </c>
      <c r="N415" s="149" t="s">
        <v>41</v>
      </c>
      <c r="P415" s="150">
        <f t="shared" si="131"/>
        <v>0</v>
      </c>
      <c r="Q415" s="150">
        <v>2.265E-4</v>
      </c>
      <c r="R415" s="150">
        <f t="shared" si="132"/>
        <v>9.4228076999999993E-2</v>
      </c>
      <c r="S415" s="150">
        <v>0</v>
      </c>
      <c r="T415" s="151">
        <f t="shared" si="133"/>
        <v>0</v>
      </c>
      <c r="AR415" s="152" t="s">
        <v>372</v>
      </c>
      <c r="AT415" s="152" t="s">
        <v>319</v>
      </c>
      <c r="AU415" s="152" t="s">
        <v>87</v>
      </c>
      <c r="AY415" s="13" t="s">
        <v>317</v>
      </c>
      <c r="BE415" s="153">
        <f t="shared" si="134"/>
        <v>0</v>
      </c>
      <c r="BF415" s="153">
        <f t="shared" si="135"/>
        <v>0</v>
      </c>
      <c r="BG415" s="153">
        <f t="shared" si="136"/>
        <v>0</v>
      </c>
      <c r="BH415" s="153">
        <f t="shared" si="137"/>
        <v>0</v>
      </c>
      <c r="BI415" s="153">
        <f t="shared" si="138"/>
        <v>0</v>
      </c>
      <c r="BJ415" s="13" t="s">
        <v>87</v>
      </c>
      <c r="BK415" s="153">
        <f t="shared" si="139"/>
        <v>0</v>
      </c>
      <c r="BL415" s="13" t="s">
        <v>372</v>
      </c>
      <c r="BM415" s="152" t="s">
        <v>6227</v>
      </c>
    </row>
    <row r="416" spans="2:65" s="1" customFormat="1" ht="24.15" customHeight="1">
      <c r="B416" s="139"/>
      <c r="C416" s="140" t="s">
        <v>6228</v>
      </c>
      <c r="D416" s="140" t="s">
        <v>319</v>
      </c>
      <c r="E416" s="141" t="s">
        <v>5594</v>
      </c>
      <c r="F416" s="142" t="s">
        <v>5595</v>
      </c>
      <c r="G416" s="143" t="s">
        <v>375</v>
      </c>
      <c r="H416" s="144">
        <v>286.54500000000002</v>
      </c>
      <c r="I416" s="145"/>
      <c r="J416" s="146">
        <f t="shared" si="130"/>
        <v>0</v>
      </c>
      <c r="K416" s="147"/>
      <c r="L416" s="28"/>
      <c r="M416" s="148" t="s">
        <v>1</v>
      </c>
      <c r="N416" s="149" t="s">
        <v>41</v>
      </c>
      <c r="P416" s="150">
        <f t="shared" si="131"/>
        <v>0</v>
      </c>
      <c r="Q416" s="150">
        <v>4.0000000000000002E-4</v>
      </c>
      <c r="R416" s="150">
        <f t="shared" si="132"/>
        <v>0.11461800000000001</v>
      </c>
      <c r="S416" s="150">
        <v>0</v>
      </c>
      <c r="T416" s="151">
        <f t="shared" si="133"/>
        <v>0</v>
      </c>
      <c r="AR416" s="152" t="s">
        <v>372</v>
      </c>
      <c r="AT416" s="152" t="s">
        <v>319</v>
      </c>
      <c r="AU416" s="152" t="s">
        <v>87</v>
      </c>
      <c r="AY416" s="13" t="s">
        <v>317</v>
      </c>
      <c r="BE416" s="153">
        <f t="shared" si="134"/>
        <v>0</v>
      </c>
      <c r="BF416" s="153">
        <f t="shared" si="135"/>
        <v>0</v>
      </c>
      <c r="BG416" s="153">
        <f t="shared" si="136"/>
        <v>0</v>
      </c>
      <c r="BH416" s="153">
        <f t="shared" si="137"/>
        <v>0</v>
      </c>
      <c r="BI416" s="153">
        <f t="shared" si="138"/>
        <v>0</v>
      </c>
      <c r="BJ416" s="13" t="s">
        <v>87</v>
      </c>
      <c r="BK416" s="153">
        <f t="shared" si="139"/>
        <v>0</v>
      </c>
      <c r="BL416" s="13" t="s">
        <v>372</v>
      </c>
      <c r="BM416" s="152" t="s">
        <v>6229</v>
      </c>
    </row>
    <row r="417" spans="2:65" s="1" customFormat="1" ht="24.15" customHeight="1">
      <c r="B417" s="139"/>
      <c r="C417" s="140" t="s">
        <v>6230</v>
      </c>
      <c r="D417" s="140" t="s">
        <v>319</v>
      </c>
      <c r="E417" s="141" t="s">
        <v>4712</v>
      </c>
      <c r="F417" s="142" t="s">
        <v>4713</v>
      </c>
      <c r="G417" s="143" t="s">
        <v>375</v>
      </c>
      <c r="H417" s="144">
        <v>452.93099999999998</v>
      </c>
      <c r="I417" s="145"/>
      <c r="J417" s="146">
        <f t="shared" si="130"/>
        <v>0</v>
      </c>
      <c r="K417" s="147"/>
      <c r="L417" s="28"/>
      <c r="M417" s="148" t="s">
        <v>1</v>
      </c>
      <c r="N417" s="149" t="s">
        <v>41</v>
      </c>
      <c r="P417" s="150">
        <f t="shared" si="131"/>
        <v>0</v>
      </c>
      <c r="Q417" s="150">
        <v>4.0000000000000002E-4</v>
      </c>
      <c r="R417" s="150">
        <f t="shared" si="132"/>
        <v>0.18117240000000001</v>
      </c>
      <c r="S417" s="150">
        <v>0</v>
      </c>
      <c r="T417" s="151">
        <f t="shared" si="133"/>
        <v>0</v>
      </c>
      <c r="AR417" s="152" t="s">
        <v>372</v>
      </c>
      <c r="AT417" s="152" t="s">
        <v>319</v>
      </c>
      <c r="AU417" s="152" t="s">
        <v>87</v>
      </c>
      <c r="AY417" s="13" t="s">
        <v>317</v>
      </c>
      <c r="BE417" s="153">
        <f t="shared" si="134"/>
        <v>0</v>
      </c>
      <c r="BF417" s="153">
        <f t="shared" si="135"/>
        <v>0</v>
      </c>
      <c r="BG417" s="153">
        <f t="shared" si="136"/>
        <v>0</v>
      </c>
      <c r="BH417" s="153">
        <f t="shared" si="137"/>
        <v>0</v>
      </c>
      <c r="BI417" s="153">
        <f t="shared" si="138"/>
        <v>0</v>
      </c>
      <c r="BJ417" s="13" t="s">
        <v>87</v>
      </c>
      <c r="BK417" s="153">
        <f t="shared" si="139"/>
        <v>0</v>
      </c>
      <c r="BL417" s="13" t="s">
        <v>372</v>
      </c>
      <c r="BM417" s="152" t="s">
        <v>6231</v>
      </c>
    </row>
    <row r="418" spans="2:65" s="11" customFormat="1" ht="22.8" customHeight="1">
      <c r="B418" s="127"/>
      <c r="D418" s="128" t="s">
        <v>74</v>
      </c>
      <c r="E418" s="137" t="s">
        <v>1390</v>
      </c>
      <c r="F418" s="137" t="s">
        <v>4715</v>
      </c>
      <c r="I418" s="130"/>
      <c r="J418" s="138">
        <f>BK418</f>
        <v>0</v>
      </c>
      <c r="L418" s="127"/>
      <c r="M418" s="132"/>
      <c r="P418" s="133">
        <f>SUM(P419:P421)</f>
        <v>0</v>
      </c>
      <c r="R418" s="133">
        <f>SUM(R419:R421)</f>
        <v>0.15067187999999998</v>
      </c>
      <c r="T418" s="134">
        <f>SUM(T419:T421)</f>
        <v>0</v>
      </c>
      <c r="AR418" s="128" t="s">
        <v>87</v>
      </c>
      <c r="AT418" s="135" t="s">
        <v>74</v>
      </c>
      <c r="AU418" s="135" t="s">
        <v>82</v>
      </c>
      <c r="AY418" s="128" t="s">
        <v>317</v>
      </c>
      <c r="BK418" s="136">
        <f>SUM(BK419:BK421)</f>
        <v>0</v>
      </c>
    </row>
    <row r="419" spans="2:65" s="1" customFormat="1" ht="24.15" customHeight="1">
      <c r="B419" s="139"/>
      <c r="C419" s="140" t="s">
        <v>6232</v>
      </c>
      <c r="D419" s="140" t="s">
        <v>319</v>
      </c>
      <c r="E419" s="141" t="s">
        <v>3447</v>
      </c>
      <c r="F419" s="142" t="s">
        <v>3448</v>
      </c>
      <c r="G419" s="143" t="s">
        <v>375</v>
      </c>
      <c r="H419" s="144">
        <v>739.476</v>
      </c>
      <c r="I419" s="145"/>
      <c r="J419" s="146">
        <f>ROUND(I419*H419,2)</f>
        <v>0</v>
      </c>
      <c r="K419" s="147"/>
      <c r="L419" s="28"/>
      <c r="M419" s="148" t="s">
        <v>1</v>
      </c>
      <c r="N419" s="149" t="s">
        <v>41</v>
      </c>
      <c r="P419" s="150">
        <f>O419*H419</f>
        <v>0</v>
      </c>
      <c r="Q419" s="150">
        <v>1.2999999999999999E-4</v>
      </c>
      <c r="R419" s="150">
        <f>Q419*H419</f>
        <v>9.6131879999999989E-2</v>
      </c>
      <c r="S419" s="150">
        <v>0</v>
      </c>
      <c r="T419" s="151">
        <f>S419*H419</f>
        <v>0</v>
      </c>
      <c r="AR419" s="152" t="s">
        <v>372</v>
      </c>
      <c r="AT419" s="152" t="s">
        <v>319</v>
      </c>
      <c r="AU419" s="152" t="s">
        <v>87</v>
      </c>
      <c r="AY419" s="13" t="s">
        <v>317</v>
      </c>
      <c r="BE419" s="153">
        <f>IF(N419="základná",J419,0)</f>
        <v>0</v>
      </c>
      <c r="BF419" s="153">
        <f>IF(N419="znížená",J419,0)</f>
        <v>0</v>
      </c>
      <c r="BG419" s="153">
        <f>IF(N419="zákl. prenesená",J419,0)</f>
        <v>0</v>
      </c>
      <c r="BH419" s="153">
        <f>IF(N419="zníž. prenesená",J419,0)</f>
        <v>0</v>
      </c>
      <c r="BI419" s="153">
        <f>IF(N419="nulová",J419,0)</f>
        <v>0</v>
      </c>
      <c r="BJ419" s="13" t="s">
        <v>87</v>
      </c>
      <c r="BK419" s="153">
        <f>ROUND(I419*H419,2)</f>
        <v>0</v>
      </c>
      <c r="BL419" s="13" t="s">
        <v>372</v>
      </c>
      <c r="BM419" s="152" t="s">
        <v>6233</v>
      </c>
    </row>
    <row r="420" spans="2:65" s="1" customFormat="1" ht="24.15" customHeight="1">
      <c r="B420" s="139"/>
      <c r="C420" s="140" t="s">
        <v>6234</v>
      </c>
      <c r="D420" s="140" t="s">
        <v>319</v>
      </c>
      <c r="E420" s="141" t="s">
        <v>3451</v>
      </c>
      <c r="F420" s="142" t="s">
        <v>3452</v>
      </c>
      <c r="G420" s="143" t="s">
        <v>375</v>
      </c>
      <c r="H420" s="144">
        <v>452.93099999999998</v>
      </c>
      <c r="I420" s="145"/>
      <c r="J420" s="146">
        <f>ROUND(I420*H420,2)</f>
        <v>0</v>
      </c>
      <c r="K420" s="147"/>
      <c r="L420" s="28"/>
      <c r="M420" s="148" t="s">
        <v>1</v>
      </c>
      <c r="N420" s="149" t="s">
        <v>41</v>
      </c>
      <c r="P420" s="150">
        <f>O420*H420</f>
        <v>0</v>
      </c>
      <c r="Q420" s="150">
        <v>0</v>
      </c>
      <c r="R420" s="150">
        <f>Q420*H420</f>
        <v>0</v>
      </c>
      <c r="S420" s="150">
        <v>0</v>
      </c>
      <c r="T420" s="151">
        <f>S420*H420</f>
        <v>0</v>
      </c>
      <c r="AR420" s="152" t="s">
        <v>372</v>
      </c>
      <c r="AT420" s="152" t="s">
        <v>319</v>
      </c>
      <c r="AU420" s="152" t="s">
        <v>87</v>
      </c>
      <c r="AY420" s="13" t="s">
        <v>317</v>
      </c>
      <c r="BE420" s="153">
        <f>IF(N420="základná",J420,0)</f>
        <v>0</v>
      </c>
      <c r="BF420" s="153">
        <f>IF(N420="znížená",J420,0)</f>
        <v>0</v>
      </c>
      <c r="BG420" s="153">
        <f>IF(N420="zákl. prenesená",J420,0)</f>
        <v>0</v>
      </c>
      <c r="BH420" s="153">
        <f>IF(N420="zníž. prenesená",J420,0)</f>
        <v>0</v>
      </c>
      <c r="BI420" s="153">
        <f>IF(N420="nulová",J420,0)</f>
        <v>0</v>
      </c>
      <c r="BJ420" s="13" t="s">
        <v>87</v>
      </c>
      <c r="BK420" s="153">
        <f>ROUND(I420*H420,2)</f>
        <v>0</v>
      </c>
      <c r="BL420" s="13" t="s">
        <v>372</v>
      </c>
      <c r="BM420" s="152" t="s">
        <v>6235</v>
      </c>
    </row>
    <row r="421" spans="2:65" s="1" customFormat="1" ht="24.15" customHeight="1">
      <c r="B421" s="139"/>
      <c r="C421" s="140" t="s">
        <v>6236</v>
      </c>
      <c r="D421" s="140" t="s">
        <v>319</v>
      </c>
      <c r="E421" s="141" t="s">
        <v>4725</v>
      </c>
      <c r="F421" s="142" t="s">
        <v>4726</v>
      </c>
      <c r="G421" s="143" t="s">
        <v>375</v>
      </c>
      <c r="H421" s="144">
        <v>272.7</v>
      </c>
      <c r="I421" s="145"/>
      <c r="J421" s="146">
        <f>ROUND(I421*H421,2)</f>
        <v>0</v>
      </c>
      <c r="K421" s="147"/>
      <c r="L421" s="28"/>
      <c r="M421" s="148" t="s">
        <v>1</v>
      </c>
      <c r="N421" s="149" t="s">
        <v>41</v>
      </c>
      <c r="P421" s="150">
        <f>O421*H421</f>
        <v>0</v>
      </c>
      <c r="Q421" s="150">
        <v>2.0000000000000001E-4</v>
      </c>
      <c r="R421" s="150">
        <f>Q421*H421</f>
        <v>5.4539999999999998E-2</v>
      </c>
      <c r="S421" s="150">
        <v>0</v>
      </c>
      <c r="T421" s="151">
        <f>S421*H421</f>
        <v>0</v>
      </c>
      <c r="AR421" s="152" t="s">
        <v>372</v>
      </c>
      <c r="AT421" s="152" t="s">
        <v>319</v>
      </c>
      <c r="AU421" s="152" t="s">
        <v>87</v>
      </c>
      <c r="AY421" s="13" t="s">
        <v>317</v>
      </c>
      <c r="BE421" s="153">
        <f>IF(N421="základná",J421,0)</f>
        <v>0</v>
      </c>
      <c r="BF421" s="153">
        <f>IF(N421="znížená",J421,0)</f>
        <v>0</v>
      </c>
      <c r="BG421" s="153">
        <f>IF(N421="zákl. prenesená",J421,0)</f>
        <v>0</v>
      </c>
      <c r="BH421" s="153">
        <f>IF(N421="zníž. prenesená",J421,0)</f>
        <v>0</v>
      </c>
      <c r="BI421" s="153">
        <f>IF(N421="nulová",J421,0)</f>
        <v>0</v>
      </c>
      <c r="BJ421" s="13" t="s">
        <v>87</v>
      </c>
      <c r="BK421" s="153">
        <f>ROUND(I421*H421,2)</f>
        <v>0</v>
      </c>
      <c r="BL421" s="13" t="s">
        <v>372</v>
      </c>
      <c r="BM421" s="152" t="s">
        <v>6237</v>
      </c>
    </row>
    <row r="422" spans="2:65" s="11" customFormat="1" ht="25.95" customHeight="1">
      <c r="B422" s="127"/>
      <c r="D422" s="128" t="s">
        <v>74</v>
      </c>
      <c r="E422" s="129" t="s">
        <v>889</v>
      </c>
      <c r="F422" s="129" t="s">
        <v>890</v>
      </c>
      <c r="I422" s="130"/>
      <c r="J422" s="131">
        <f>BK422</f>
        <v>0</v>
      </c>
      <c r="L422" s="127"/>
      <c r="M422" s="132"/>
      <c r="P422" s="133">
        <f>SUM(P423:P459)</f>
        <v>0</v>
      </c>
      <c r="R422" s="133">
        <f>SUM(R423:R459)</f>
        <v>0</v>
      </c>
      <c r="T422" s="134">
        <f>SUM(T423:T459)</f>
        <v>0</v>
      </c>
      <c r="AR422" s="128" t="s">
        <v>259</v>
      </c>
      <c r="AT422" s="135" t="s">
        <v>74</v>
      </c>
      <c r="AU422" s="135" t="s">
        <v>75</v>
      </c>
      <c r="AY422" s="128" t="s">
        <v>317</v>
      </c>
      <c r="BK422" s="136">
        <f>SUM(BK423:BK459)</f>
        <v>0</v>
      </c>
    </row>
    <row r="423" spans="2:65" s="1" customFormat="1" ht="16.5" customHeight="1">
      <c r="B423" s="139"/>
      <c r="C423" s="140" t="s">
        <v>6238</v>
      </c>
      <c r="D423" s="140" t="s">
        <v>319</v>
      </c>
      <c r="E423" s="141" t="s">
        <v>892</v>
      </c>
      <c r="F423" s="142" t="s">
        <v>893</v>
      </c>
      <c r="G423" s="143" t="s">
        <v>433</v>
      </c>
      <c r="H423" s="144">
        <v>2</v>
      </c>
      <c r="I423" s="145"/>
      <c r="J423" s="146">
        <f>ROUND(I423*H423,2)</f>
        <v>0</v>
      </c>
      <c r="K423" s="147"/>
      <c r="L423" s="28"/>
      <c r="M423" s="148" t="s">
        <v>1</v>
      </c>
      <c r="N423" s="149" t="s">
        <v>41</v>
      </c>
      <c r="P423" s="150">
        <f>O423*H423</f>
        <v>0</v>
      </c>
      <c r="Q423" s="150">
        <v>0</v>
      </c>
      <c r="R423" s="150">
        <f>Q423*H423</f>
        <v>0</v>
      </c>
      <c r="S423" s="150">
        <v>0</v>
      </c>
      <c r="T423" s="151">
        <f>S423*H423</f>
        <v>0</v>
      </c>
      <c r="AR423" s="152" t="s">
        <v>894</v>
      </c>
      <c r="AT423" s="152" t="s">
        <v>319</v>
      </c>
      <c r="AU423" s="152" t="s">
        <v>82</v>
      </c>
      <c r="AY423" s="13" t="s">
        <v>317</v>
      </c>
      <c r="BE423" s="153">
        <f>IF(N423="základná",J423,0)</f>
        <v>0</v>
      </c>
      <c r="BF423" s="153">
        <f>IF(N423="znížená",J423,0)</f>
        <v>0</v>
      </c>
      <c r="BG423" s="153">
        <f>IF(N423="zákl. prenesená",J423,0)</f>
        <v>0</v>
      </c>
      <c r="BH423" s="153">
        <f>IF(N423="zníž. prenesená",J423,0)</f>
        <v>0</v>
      </c>
      <c r="BI423" s="153">
        <f>IF(N423="nulová",J423,0)</f>
        <v>0</v>
      </c>
      <c r="BJ423" s="13" t="s">
        <v>87</v>
      </c>
      <c r="BK423" s="153">
        <f>ROUND(I423*H423,2)</f>
        <v>0</v>
      </c>
      <c r="BL423" s="13" t="s">
        <v>894</v>
      </c>
      <c r="BM423" s="152" t="s">
        <v>6239</v>
      </c>
    </row>
    <row r="424" spans="2:65" s="1" customFormat="1" ht="16.5" hidden="1" customHeight="1">
      <c r="B424" s="139"/>
      <c r="C424" s="140" t="s">
        <v>6240</v>
      </c>
      <c r="D424" s="140" t="s">
        <v>319</v>
      </c>
      <c r="E424" s="141" t="s">
        <v>442</v>
      </c>
      <c r="F424" s="142" t="s">
        <v>6241</v>
      </c>
      <c r="G424" s="143" t="s">
        <v>4649</v>
      </c>
      <c r="H424" s="144">
        <v>5</v>
      </c>
      <c r="I424" s="145"/>
      <c r="J424" s="146">
        <f>ROUND(I424*H424,2)</f>
        <v>0</v>
      </c>
      <c r="K424" s="147"/>
      <c r="L424" s="28"/>
      <c r="M424" s="148" t="s">
        <v>1</v>
      </c>
      <c r="N424" s="149" t="s">
        <v>41</v>
      </c>
      <c r="P424" s="150">
        <f>O424*H424</f>
        <v>0</v>
      </c>
      <c r="Q424" s="150">
        <v>0</v>
      </c>
      <c r="R424" s="150">
        <f>Q424*H424</f>
        <v>0</v>
      </c>
      <c r="S424" s="150">
        <v>0</v>
      </c>
      <c r="T424" s="151">
        <f>S424*H424</f>
        <v>0</v>
      </c>
      <c r="AR424" s="152" t="s">
        <v>259</v>
      </c>
      <c r="AT424" s="152" t="s">
        <v>319</v>
      </c>
      <c r="AU424" s="152" t="s">
        <v>82</v>
      </c>
      <c r="AY424" s="13" t="s">
        <v>317</v>
      </c>
      <c r="BE424" s="153">
        <f>IF(N424="základná",J424,0)</f>
        <v>0</v>
      </c>
      <c r="BF424" s="153">
        <f>IF(N424="znížená",J424,0)</f>
        <v>0</v>
      </c>
      <c r="BG424" s="153">
        <f>IF(N424="zákl. prenesená",J424,0)</f>
        <v>0</v>
      </c>
      <c r="BH424" s="153">
        <f>IF(N424="zníž. prenesená",J424,0)</f>
        <v>0</v>
      </c>
      <c r="BI424" s="153">
        <f>IF(N424="nulová",J424,0)</f>
        <v>0</v>
      </c>
      <c r="BJ424" s="13" t="s">
        <v>87</v>
      </c>
      <c r="BK424" s="153">
        <f>ROUND(I424*H424,2)</f>
        <v>0</v>
      </c>
      <c r="BL424" s="13" t="s">
        <v>259</v>
      </c>
      <c r="BM424" s="152" t="s">
        <v>6242</v>
      </c>
    </row>
    <row r="425" spans="2:65" s="1" customFormat="1" ht="28.8" hidden="1">
      <c r="B425" s="28"/>
      <c r="D425" s="170" t="s">
        <v>484</v>
      </c>
      <c r="F425" s="171" t="s">
        <v>6243</v>
      </c>
      <c r="I425" s="172"/>
      <c r="L425" s="28"/>
      <c r="M425" s="173"/>
      <c r="T425" s="55"/>
      <c r="AT425" s="13" t="s">
        <v>484</v>
      </c>
      <c r="AU425" s="13" t="s">
        <v>82</v>
      </c>
    </row>
    <row r="426" spans="2:65" s="1" customFormat="1" ht="16.5" hidden="1" customHeight="1">
      <c r="B426" s="139"/>
      <c r="C426" s="140" t="s">
        <v>6244</v>
      </c>
      <c r="D426" s="140" t="s">
        <v>319</v>
      </c>
      <c r="E426" s="141" t="s">
        <v>6245</v>
      </c>
      <c r="F426" s="142" t="s">
        <v>6246</v>
      </c>
      <c r="G426" s="143" t="s">
        <v>4649</v>
      </c>
      <c r="H426" s="144">
        <v>30</v>
      </c>
      <c r="I426" s="145"/>
      <c r="J426" s="146">
        <f>ROUND(I426*H426,2)</f>
        <v>0</v>
      </c>
      <c r="K426" s="147"/>
      <c r="L426" s="28"/>
      <c r="M426" s="148" t="s">
        <v>1</v>
      </c>
      <c r="N426" s="149" t="s">
        <v>41</v>
      </c>
      <c r="P426" s="150">
        <f>O426*H426</f>
        <v>0</v>
      </c>
      <c r="Q426" s="150">
        <v>0</v>
      </c>
      <c r="R426" s="150">
        <f>Q426*H426</f>
        <v>0</v>
      </c>
      <c r="S426" s="150">
        <v>0</v>
      </c>
      <c r="T426" s="151">
        <f>S426*H426</f>
        <v>0</v>
      </c>
      <c r="AR426" s="152" t="s">
        <v>259</v>
      </c>
      <c r="AT426" s="152" t="s">
        <v>319</v>
      </c>
      <c r="AU426" s="152" t="s">
        <v>82</v>
      </c>
      <c r="AY426" s="13" t="s">
        <v>317</v>
      </c>
      <c r="BE426" s="153">
        <f>IF(N426="základná",J426,0)</f>
        <v>0</v>
      </c>
      <c r="BF426" s="153">
        <f>IF(N426="znížená",J426,0)</f>
        <v>0</v>
      </c>
      <c r="BG426" s="153">
        <f>IF(N426="zákl. prenesená",J426,0)</f>
        <v>0</v>
      </c>
      <c r="BH426" s="153">
        <f>IF(N426="zníž. prenesená",J426,0)</f>
        <v>0</v>
      </c>
      <c r="BI426" s="153">
        <f>IF(N426="nulová",J426,0)</f>
        <v>0</v>
      </c>
      <c r="BJ426" s="13" t="s">
        <v>87</v>
      </c>
      <c r="BK426" s="153">
        <f>ROUND(I426*H426,2)</f>
        <v>0</v>
      </c>
      <c r="BL426" s="13" t="s">
        <v>259</v>
      </c>
      <c r="BM426" s="152" t="s">
        <v>6247</v>
      </c>
    </row>
    <row r="427" spans="2:65" s="1" customFormat="1" ht="28.8" hidden="1">
      <c r="B427" s="28"/>
      <c r="D427" s="170" t="s">
        <v>484</v>
      </c>
      <c r="F427" s="171" t="s">
        <v>6248</v>
      </c>
      <c r="I427" s="172"/>
      <c r="L427" s="28"/>
      <c r="M427" s="173"/>
      <c r="T427" s="55"/>
      <c r="AT427" s="13" t="s">
        <v>484</v>
      </c>
      <c r="AU427" s="13" t="s">
        <v>82</v>
      </c>
    </row>
    <row r="428" spans="2:65" s="1" customFormat="1" ht="24.9" hidden="1" customHeight="1">
      <c r="B428" s="139"/>
      <c r="C428" s="140" t="s">
        <v>6249</v>
      </c>
      <c r="D428" s="140" t="s">
        <v>319</v>
      </c>
      <c r="E428" s="141" t="s">
        <v>6250</v>
      </c>
      <c r="F428" s="142" t="s">
        <v>6251</v>
      </c>
      <c r="G428" s="143" t="s">
        <v>4649</v>
      </c>
      <c r="H428" s="144">
        <v>15</v>
      </c>
      <c r="I428" s="145"/>
      <c r="J428" s="146">
        <f>ROUND(I428*H428,2)</f>
        <v>0</v>
      </c>
      <c r="K428" s="147"/>
      <c r="L428" s="28"/>
      <c r="M428" s="148" t="s">
        <v>1</v>
      </c>
      <c r="N428" s="149" t="s">
        <v>41</v>
      </c>
      <c r="P428" s="150">
        <f>O428*H428</f>
        <v>0</v>
      </c>
      <c r="Q428" s="150">
        <v>0</v>
      </c>
      <c r="R428" s="150">
        <f>Q428*H428</f>
        <v>0</v>
      </c>
      <c r="S428" s="150">
        <v>0</v>
      </c>
      <c r="T428" s="151">
        <f>S428*H428</f>
        <v>0</v>
      </c>
      <c r="AR428" s="152" t="s">
        <v>259</v>
      </c>
      <c r="AT428" s="152" t="s">
        <v>319</v>
      </c>
      <c r="AU428" s="152" t="s">
        <v>82</v>
      </c>
      <c r="AY428" s="13" t="s">
        <v>317</v>
      </c>
      <c r="BE428" s="153">
        <f>IF(N428="základná",J428,0)</f>
        <v>0</v>
      </c>
      <c r="BF428" s="153">
        <f>IF(N428="znížená",J428,0)</f>
        <v>0</v>
      </c>
      <c r="BG428" s="153">
        <f>IF(N428="zákl. prenesená",J428,0)</f>
        <v>0</v>
      </c>
      <c r="BH428" s="153">
        <f>IF(N428="zníž. prenesená",J428,0)</f>
        <v>0</v>
      </c>
      <c r="BI428" s="153">
        <f>IF(N428="nulová",J428,0)</f>
        <v>0</v>
      </c>
      <c r="BJ428" s="13" t="s">
        <v>87</v>
      </c>
      <c r="BK428" s="153">
        <f>ROUND(I428*H428,2)</f>
        <v>0</v>
      </c>
      <c r="BL428" s="13" t="s">
        <v>259</v>
      </c>
      <c r="BM428" s="152" t="s">
        <v>6252</v>
      </c>
    </row>
    <row r="429" spans="2:65" s="1" customFormat="1" ht="28.8" hidden="1">
      <c r="B429" s="28"/>
      <c r="D429" s="170" t="s">
        <v>484</v>
      </c>
      <c r="F429" s="171" t="s">
        <v>6253</v>
      </c>
      <c r="I429" s="172"/>
      <c r="L429" s="28"/>
      <c r="M429" s="173"/>
      <c r="T429" s="55"/>
      <c r="AT429" s="13" t="s">
        <v>484</v>
      </c>
      <c r="AU429" s="13" t="s">
        <v>82</v>
      </c>
    </row>
    <row r="430" spans="2:65" s="1" customFormat="1" ht="24.9" hidden="1" customHeight="1">
      <c r="B430" s="139"/>
      <c r="C430" s="140" t="s">
        <v>6254</v>
      </c>
      <c r="D430" s="140" t="s">
        <v>319</v>
      </c>
      <c r="E430" s="141" t="s">
        <v>6255</v>
      </c>
      <c r="F430" s="142" t="s">
        <v>6256</v>
      </c>
      <c r="G430" s="143" t="s">
        <v>4649</v>
      </c>
      <c r="H430" s="144">
        <v>60</v>
      </c>
      <c r="I430" s="145"/>
      <c r="J430" s="146">
        <f>ROUND(I430*H430,2)</f>
        <v>0</v>
      </c>
      <c r="K430" s="147"/>
      <c r="L430" s="28"/>
      <c r="M430" s="148" t="s">
        <v>1</v>
      </c>
      <c r="N430" s="149" t="s">
        <v>41</v>
      </c>
      <c r="P430" s="150">
        <f>O430*H430</f>
        <v>0</v>
      </c>
      <c r="Q430" s="150">
        <v>0</v>
      </c>
      <c r="R430" s="150">
        <f>Q430*H430</f>
        <v>0</v>
      </c>
      <c r="S430" s="150">
        <v>0</v>
      </c>
      <c r="T430" s="151">
        <f>S430*H430</f>
        <v>0</v>
      </c>
      <c r="AR430" s="152" t="s">
        <v>259</v>
      </c>
      <c r="AT430" s="152" t="s">
        <v>319</v>
      </c>
      <c r="AU430" s="152" t="s">
        <v>82</v>
      </c>
      <c r="AY430" s="13" t="s">
        <v>317</v>
      </c>
      <c r="BE430" s="153">
        <f>IF(N430="základná",J430,0)</f>
        <v>0</v>
      </c>
      <c r="BF430" s="153">
        <f>IF(N430="znížená",J430,0)</f>
        <v>0</v>
      </c>
      <c r="BG430" s="153">
        <f>IF(N430="zákl. prenesená",J430,0)</f>
        <v>0</v>
      </c>
      <c r="BH430" s="153">
        <f>IF(N430="zníž. prenesená",J430,0)</f>
        <v>0</v>
      </c>
      <c r="BI430" s="153">
        <f>IF(N430="nulová",J430,0)</f>
        <v>0</v>
      </c>
      <c r="BJ430" s="13" t="s">
        <v>87</v>
      </c>
      <c r="BK430" s="153">
        <f>ROUND(I430*H430,2)</f>
        <v>0</v>
      </c>
      <c r="BL430" s="13" t="s">
        <v>259</v>
      </c>
      <c r="BM430" s="152" t="s">
        <v>6257</v>
      </c>
    </row>
    <row r="431" spans="2:65" s="1" customFormat="1" ht="19.2" hidden="1">
      <c r="B431" s="28"/>
      <c r="D431" s="170" t="s">
        <v>484</v>
      </c>
      <c r="F431" s="171" t="s">
        <v>6258</v>
      </c>
      <c r="I431" s="172"/>
      <c r="L431" s="28"/>
      <c r="M431" s="173"/>
      <c r="T431" s="55"/>
      <c r="AT431" s="13" t="s">
        <v>484</v>
      </c>
      <c r="AU431" s="13" t="s">
        <v>82</v>
      </c>
    </row>
    <row r="432" spans="2:65" s="1" customFormat="1" ht="24.9" hidden="1" customHeight="1">
      <c r="B432" s="139"/>
      <c r="C432" s="140" t="s">
        <v>6259</v>
      </c>
      <c r="D432" s="140" t="s">
        <v>319</v>
      </c>
      <c r="E432" s="141" t="s">
        <v>6260</v>
      </c>
      <c r="F432" s="142" t="s">
        <v>6261</v>
      </c>
      <c r="G432" s="143" t="s">
        <v>4649</v>
      </c>
      <c r="H432" s="144">
        <v>10</v>
      </c>
      <c r="I432" s="145"/>
      <c r="J432" s="146">
        <f>ROUND(I432*H432,2)</f>
        <v>0</v>
      </c>
      <c r="K432" s="147"/>
      <c r="L432" s="28"/>
      <c r="M432" s="148" t="s">
        <v>1</v>
      </c>
      <c r="N432" s="149" t="s">
        <v>41</v>
      </c>
      <c r="P432" s="150">
        <f>O432*H432</f>
        <v>0</v>
      </c>
      <c r="Q432" s="150">
        <v>0</v>
      </c>
      <c r="R432" s="150">
        <f>Q432*H432</f>
        <v>0</v>
      </c>
      <c r="S432" s="150">
        <v>0</v>
      </c>
      <c r="T432" s="151">
        <f>S432*H432</f>
        <v>0</v>
      </c>
      <c r="AR432" s="152" t="s">
        <v>259</v>
      </c>
      <c r="AT432" s="152" t="s">
        <v>319</v>
      </c>
      <c r="AU432" s="152" t="s">
        <v>82</v>
      </c>
      <c r="AY432" s="13" t="s">
        <v>317</v>
      </c>
      <c r="BE432" s="153">
        <f>IF(N432="základná",J432,0)</f>
        <v>0</v>
      </c>
      <c r="BF432" s="153">
        <f>IF(N432="znížená",J432,0)</f>
        <v>0</v>
      </c>
      <c r="BG432" s="153">
        <f>IF(N432="zákl. prenesená",J432,0)</f>
        <v>0</v>
      </c>
      <c r="BH432" s="153">
        <f>IF(N432="zníž. prenesená",J432,0)</f>
        <v>0</v>
      </c>
      <c r="BI432" s="153">
        <f>IF(N432="nulová",J432,0)</f>
        <v>0</v>
      </c>
      <c r="BJ432" s="13" t="s">
        <v>87</v>
      </c>
      <c r="BK432" s="153">
        <f>ROUND(I432*H432,2)</f>
        <v>0</v>
      </c>
      <c r="BL432" s="13" t="s">
        <v>259</v>
      </c>
      <c r="BM432" s="152" t="s">
        <v>6262</v>
      </c>
    </row>
    <row r="433" spans="2:65" s="1" customFormat="1" ht="28.8" hidden="1">
      <c r="B433" s="28"/>
      <c r="D433" s="170" t="s">
        <v>484</v>
      </c>
      <c r="F433" s="171" t="s">
        <v>6263</v>
      </c>
      <c r="I433" s="172"/>
      <c r="L433" s="28"/>
      <c r="M433" s="173"/>
      <c r="T433" s="55"/>
      <c r="AT433" s="13" t="s">
        <v>484</v>
      </c>
      <c r="AU433" s="13" t="s">
        <v>82</v>
      </c>
    </row>
    <row r="434" spans="2:65" s="1" customFormat="1" ht="24.9" hidden="1" customHeight="1">
      <c r="B434" s="139"/>
      <c r="C434" s="140" t="s">
        <v>6264</v>
      </c>
      <c r="D434" s="140" t="s">
        <v>319</v>
      </c>
      <c r="E434" s="141" t="s">
        <v>6265</v>
      </c>
      <c r="F434" s="142" t="s">
        <v>6266</v>
      </c>
      <c r="G434" s="143" t="s">
        <v>4649</v>
      </c>
      <c r="H434" s="144">
        <v>1</v>
      </c>
      <c r="I434" s="145"/>
      <c r="J434" s="146">
        <f>ROUND(I434*H434,2)</f>
        <v>0</v>
      </c>
      <c r="K434" s="147"/>
      <c r="L434" s="28"/>
      <c r="M434" s="148" t="s">
        <v>1</v>
      </c>
      <c r="N434" s="149" t="s">
        <v>41</v>
      </c>
      <c r="P434" s="150">
        <f>O434*H434</f>
        <v>0</v>
      </c>
      <c r="Q434" s="150">
        <v>0</v>
      </c>
      <c r="R434" s="150">
        <f>Q434*H434</f>
        <v>0</v>
      </c>
      <c r="S434" s="150">
        <v>0</v>
      </c>
      <c r="T434" s="151">
        <f>S434*H434</f>
        <v>0</v>
      </c>
      <c r="AR434" s="152" t="s">
        <v>259</v>
      </c>
      <c r="AT434" s="152" t="s">
        <v>319</v>
      </c>
      <c r="AU434" s="152" t="s">
        <v>82</v>
      </c>
      <c r="AY434" s="13" t="s">
        <v>317</v>
      </c>
      <c r="BE434" s="153">
        <f>IF(N434="základná",J434,0)</f>
        <v>0</v>
      </c>
      <c r="BF434" s="153">
        <f>IF(N434="znížená",J434,0)</f>
        <v>0</v>
      </c>
      <c r="BG434" s="153">
        <f>IF(N434="zákl. prenesená",J434,0)</f>
        <v>0</v>
      </c>
      <c r="BH434" s="153">
        <f>IF(N434="zníž. prenesená",J434,0)</f>
        <v>0</v>
      </c>
      <c r="BI434" s="153">
        <f>IF(N434="nulová",J434,0)</f>
        <v>0</v>
      </c>
      <c r="BJ434" s="13" t="s">
        <v>87</v>
      </c>
      <c r="BK434" s="153">
        <f>ROUND(I434*H434,2)</f>
        <v>0</v>
      </c>
      <c r="BL434" s="13" t="s">
        <v>259</v>
      </c>
      <c r="BM434" s="152" t="s">
        <v>6267</v>
      </c>
    </row>
    <row r="435" spans="2:65" s="1" customFormat="1" ht="67.2" hidden="1">
      <c r="B435" s="28"/>
      <c r="D435" s="170" t="s">
        <v>484</v>
      </c>
      <c r="F435" s="171" t="s">
        <v>6268</v>
      </c>
      <c r="I435" s="172"/>
      <c r="L435" s="28"/>
      <c r="M435" s="173"/>
      <c r="T435" s="55"/>
      <c r="AT435" s="13" t="s">
        <v>484</v>
      </c>
      <c r="AU435" s="13" t="s">
        <v>82</v>
      </c>
    </row>
    <row r="436" spans="2:65" s="1" customFormat="1" ht="24.9" hidden="1" customHeight="1">
      <c r="B436" s="139"/>
      <c r="C436" s="140" t="s">
        <v>6269</v>
      </c>
      <c r="D436" s="140" t="s">
        <v>319</v>
      </c>
      <c r="E436" s="141" t="s">
        <v>6270</v>
      </c>
      <c r="F436" s="142" t="s">
        <v>6271</v>
      </c>
      <c r="G436" s="143" t="s">
        <v>4649</v>
      </c>
      <c r="H436" s="144">
        <v>1</v>
      </c>
      <c r="I436" s="145"/>
      <c r="J436" s="146">
        <f>ROUND(I436*H436,2)</f>
        <v>0</v>
      </c>
      <c r="K436" s="147"/>
      <c r="L436" s="28"/>
      <c r="M436" s="148" t="s">
        <v>1</v>
      </c>
      <c r="N436" s="149" t="s">
        <v>41</v>
      </c>
      <c r="P436" s="150">
        <f>O436*H436</f>
        <v>0</v>
      </c>
      <c r="Q436" s="150">
        <v>0</v>
      </c>
      <c r="R436" s="150">
        <f>Q436*H436</f>
        <v>0</v>
      </c>
      <c r="S436" s="150">
        <v>0</v>
      </c>
      <c r="T436" s="151">
        <f>S436*H436</f>
        <v>0</v>
      </c>
      <c r="AR436" s="152" t="s">
        <v>259</v>
      </c>
      <c r="AT436" s="152" t="s">
        <v>319</v>
      </c>
      <c r="AU436" s="152" t="s">
        <v>82</v>
      </c>
      <c r="AY436" s="13" t="s">
        <v>317</v>
      </c>
      <c r="BE436" s="153">
        <f>IF(N436="základná",J436,0)</f>
        <v>0</v>
      </c>
      <c r="BF436" s="153">
        <f>IF(N436="znížená",J436,0)</f>
        <v>0</v>
      </c>
      <c r="BG436" s="153">
        <f>IF(N436="zákl. prenesená",J436,0)</f>
        <v>0</v>
      </c>
      <c r="BH436" s="153">
        <f>IF(N436="zníž. prenesená",J436,0)</f>
        <v>0</v>
      </c>
      <c r="BI436" s="153">
        <f>IF(N436="nulová",J436,0)</f>
        <v>0</v>
      </c>
      <c r="BJ436" s="13" t="s">
        <v>87</v>
      </c>
      <c r="BK436" s="153">
        <f>ROUND(I436*H436,2)</f>
        <v>0</v>
      </c>
      <c r="BL436" s="13" t="s">
        <v>259</v>
      </c>
      <c r="BM436" s="152" t="s">
        <v>6272</v>
      </c>
    </row>
    <row r="437" spans="2:65" s="1" customFormat="1" ht="28.8" hidden="1">
      <c r="B437" s="28"/>
      <c r="D437" s="170" t="s">
        <v>484</v>
      </c>
      <c r="F437" s="171" t="s">
        <v>6273</v>
      </c>
      <c r="I437" s="172"/>
      <c r="L437" s="28"/>
      <c r="M437" s="173"/>
      <c r="T437" s="55"/>
      <c r="AT437" s="13" t="s">
        <v>484</v>
      </c>
      <c r="AU437" s="13" t="s">
        <v>82</v>
      </c>
    </row>
    <row r="438" spans="2:65" s="1" customFormat="1" ht="24.9" hidden="1" customHeight="1">
      <c r="B438" s="139"/>
      <c r="C438" s="140" t="s">
        <v>482</v>
      </c>
      <c r="D438" s="140" t="s">
        <v>319</v>
      </c>
      <c r="E438" s="141" t="s">
        <v>6274</v>
      </c>
      <c r="F438" s="142" t="s">
        <v>6275</v>
      </c>
      <c r="G438" s="143" t="s">
        <v>4649</v>
      </c>
      <c r="H438" s="144">
        <v>3</v>
      </c>
      <c r="I438" s="145"/>
      <c r="J438" s="146">
        <f>ROUND(I438*H438,2)</f>
        <v>0</v>
      </c>
      <c r="K438" s="147"/>
      <c r="L438" s="28"/>
      <c r="M438" s="148" t="s">
        <v>1</v>
      </c>
      <c r="N438" s="149" t="s">
        <v>41</v>
      </c>
      <c r="P438" s="150">
        <f>O438*H438</f>
        <v>0</v>
      </c>
      <c r="Q438" s="150">
        <v>0</v>
      </c>
      <c r="R438" s="150">
        <f>Q438*H438</f>
        <v>0</v>
      </c>
      <c r="S438" s="150">
        <v>0</v>
      </c>
      <c r="T438" s="151">
        <f>S438*H438</f>
        <v>0</v>
      </c>
      <c r="AR438" s="152" t="s">
        <v>259</v>
      </c>
      <c r="AT438" s="152" t="s">
        <v>319</v>
      </c>
      <c r="AU438" s="152" t="s">
        <v>82</v>
      </c>
      <c r="AY438" s="13" t="s">
        <v>317</v>
      </c>
      <c r="BE438" s="153">
        <f>IF(N438="základná",J438,0)</f>
        <v>0</v>
      </c>
      <c r="BF438" s="153">
        <f>IF(N438="znížená",J438,0)</f>
        <v>0</v>
      </c>
      <c r="BG438" s="153">
        <f>IF(N438="zákl. prenesená",J438,0)</f>
        <v>0</v>
      </c>
      <c r="BH438" s="153">
        <f>IF(N438="zníž. prenesená",J438,0)</f>
        <v>0</v>
      </c>
      <c r="BI438" s="153">
        <f>IF(N438="nulová",J438,0)</f>
        <v>0</v>
      </c>
      <c r="BJ438" s="13" t="s">
        <v>87</v>
      </c>
      <c r="BK438" s="153">
        <f>ROUND(I438*H438,2)</f>
        <v>0</v>
      </c>
      <c r="BL438" s="13" t="s">
        <v>259</v>
      </c>
      <c r="BM438" s="152" t="s">
        <v>6276</v>
      </c>
    </row>
    <row r="439" spans="2:65" s="1" customFormat="1" ht="28.8" hidden="1">
      <c r="B439" s="28"/>
      <c r="D439" s="170" t="s">
        <v>484</v>
      </c>
      <c r="F439" s="171" t="s">
        <v>6277</v>
      </c>
      <c r="I439" s="172"/>
      <c r="L439" s="28"/>
      <c r="M439" s="173"/>
      <c r="T439" s="55"/>
      <c r="AT439" s="13" t="s">
        <v>484</v>
      </c>
      <c r="AU439" s="13" t="s">
        <v>82</v>
      </c>
    </row>
    <row r="440" spans="2:65" s="1" customFormat="1" ht="24.9" hidden="1" customHeight="1">
      <c r="B440" s="139"/>
      <c r="C440" s="140" t="s">
        <v>6278</v>
      </c>
      <c r="D440" s="140" t="s">
        <v>319</v>
      </c>
      <c r="E440" s="141" t="s">
        <v>6279</v>
      </c>
      <c r="F440" s="142" t="s">
        <v>6280</v>
      </c>
      <c r="G440" s="143" t="s">
        <v>4649</v>
      </c>
      <c r="H440" s="144">
        <v>1</v>
      </c>
      <c r="I440" s="145"/>
      <c r="J440" s="146">
        <f>ROUND(I440*H440,2)</f>
        <v>0</v>
      </c>
      <c r="K440" s="147"/>
      <c r="L440" s="28"/>
      <c r="M440" s="148" t="s">
        <v>1</v>
      </c>
      <c r="N440" s="149" t="s">
        <v>41</v>
      </c>
      <c r="P440" s="150">
        <f>O440*H440</f>
        <v>0</v>
      </c>
      <c r="Q440" s="150">
        <v>0</v>
      </c>
      <c r="R440" s="150">
        <f>Q440*H440</f>
        <v>0</v>
      </c>
      <c r="S440" s="150">
        <v>0</v>
      </c>
      <c r="T440" s="151">
        <f>S440*H440</f>
        <v>0</v>
      </c>
      <c r="AR440" s="152" t="s">
        <v>259</v>
      </c>
      <c r="AT440" s="152" t="s">
        <v>319</v>
      </c>
      <c r="AU440" s="152" t="s">
        <v>82</v>
      </c>
      <c r="AY440" s="13" t="s">
        <v>317</v>
      </c>
      <c r="BE440" s="153">
        <f>IF(N440="základná",J440,0)</f>
        <v>0</v>
      </c>
      <c r="BF440" s="153">
        <f>IF(N440="znížená",J440,0)</f>
        <v>0</v>
      </c>
      <c r="BG440" s="153">
        <f>IF(N440="zákl. prenesená",J440,0)</f>
        <v>0</v>
      </c>
      <c r="BH440" s="153">
        <f>IF(N440="zníž. prenesená",J440,0)</f>
        <v>0</v>
      </c>
      <c r="BI440" s="153">
        <f>IF(N440="nulová",J440,0)</f>
        <v>0</v>
      </c>
      <c r="BJ440" s="13" t="s">
        <v>87</v>
      </c>
      <c r="BK440" s="153">
        <f>ROUND(I440*H440,2)</f>
        <v>0</v>
      </c>
      <c r="BL440" s="13" t="s">
        <v>259</v>
      </c>
      <c r="BM440" s="152" t="s">
        <v>6281</v>
      </c>
    </row>
    <row r="441" spans="2:65" s="1" customFormat="1" ht="28.8" hidden="1">
      <c r="B441" s="28"/>
      <c r="D441" s="170" t="s">
        <v>484</v>
      </c>
      <c r="F441" s="171" t="s">
        <v>6282</v>
      </c>
      <c r="I441" s="172"/>
      <c r="L441" s="28"/>
      <c r="M441" s="173"/>
      <c r="T441" s="55"/>
      <c r="AT441" s="13" t="s">
        <v>484</v>
      </c>
      <c r="AU441" s="13" t="s">
        <v>82</v>
      </c>
    </row>
    <row r="442" spans="2:65" s="1" customFormat="1" ht="24.9" customHeight="1">
      <c r="B442" s="139"/>
      <c r="C442" s="140" t="s">
        <v>6283</v>
      </c>
      <c r="D442" s="140" t="s">
        <v>319</v>
      </c>
      <c r="E442" s="141" t="s">
        <v>6284</v>
      </c>
      <c r="F442" s="142" t="s">
        <v>5610</v>
      </c>
      <c r="G442" s="143" t="s">
        <v>4649</v>
      </c>
      <c r="H442" s="144">
        <v>11</v>
      </c>
      <c r="I442" s="145"/>
      <c r="J442" s="146">
        <f>ROUND(I442*H442,2)</f>
        <v>0</v>
      </c>
      <c r="K442" s="147"/>
      <c r="L442" s="28"/>
      <c r="M442" s="148" t="s">
        <v>1</v>
      </c>
      <c r="N442" s="149" t="s">
        <v>41</v>
      </c>
      <c r="P442" s="150">
        <f>O442*H442</f>
        <v>0</v>
      </c>
      <c r="Q442" s="150">
        <v>0</v>
      </c>
      <c r="R442" s="150">
        <f>Q442*H442</f>
        <v>0</v>
      </c>
      <c r="S442" s="150">
        <v>0</v>
      </c>
      <c r="T442" s="151">
        <f>S442*H442</f>
        <v>0</v>
      </c>
      <c r="AR442" s="152" t="s">
        <v>259</v>
      </c>
      <c r="AT442" s="152" t="s">
        <v>319</v>
      </c>
      <c r="AU442" s="152" t="s">
        <v>82</v>
      </c>
      <c r="AY442" s="13" t="s">
        <v>317</v>
      </c>
      <c r="BE442" s="153">
        <f>IF(N442="základná",J442,0)</f>
        <v>0</v>
      </c>
      <c r="BF442" s="153">
        <f>IF(N442="znížená",J442,0)</f>
        <v>0</v>
      </c>
      <c r="BG442" s="153">
        <f>IF(N442="zákl. prenesená",J442,0)</f>
        <v>0</v>
      </c>
      <c r="BH442" s="153">
        <f>IF(N442="zníž. prenesená",J442,0)</f>
        <v>0</v>
      </c>
      <c r="BI442" s="153">
        <f>IF(N442="nulová",J442,0)</f>
        <v>0</v>
      </c>
      <c r="BJ442" s="13" t="s">
        <v>87</v>
      </c>
      <c r="BK442" s="153">
        <f>ROUND(I442*H442,2)</f>
        <v>0</v>
      </c>
      <c r="BL442" s="13" t="s">
        <v>259</v>
      </c>
      <c r="BM442" s="152" t="s">
        <v>6285</v>
      </c>
    </row>
    <row r="443" spans="2:65" s="1" customFormat="1" ht="19.2">
      <c r="B443" s="28"/>
      <c r="D443" s="170" t="s">
        <v>484</v>
      </c>
      <c r="F443" s="171" t="s">
        <v>6286</v>
      </c>
      <c r="I443" s="172"/>
      <c r="L443" s="28"/>
      <c r="M443" s="173"/>
      <c r="T443" s="55"/>
      <c r="AT443" s="13" t="s">
        <v>484</v>
      </c>
      <c r="AU443" s="13" t="s">
        <v>82</v>
      </c>
    </row>
    <row r="444" spans="2:65" s="1" customFormat="1" ht="24.9" hidden="1" customHeight="1">
      <c r="B444" s="139"/>
      <c r="C444" s="140" t="s">
        <v>6287</v>
      </c>
      <c r="D444" s="140" t="s">
        <v>319</v>
      </c>
      <c r="E444" s="141" t="s">
        <v>6288</v>
      </c>
      <c r="F444" s="142" t="s">
        <v>6289</v>
      </c>
      <c r="G444" s="143" t="s">
        <v>4649</v>
      </c>
      <c r="H444" s="144">
        <v>1</v>
      </c>
      <c r="I444" s="145"/>
      <c r="J444" s="146">
        <f>ROUND(I444*H444,2)</f>
        <v>0</v>
      </c>
      <c r="K444" s="147"/>
      <c r="L444" s="28"/>
      <c r="M444" s="148" t="s">
        <v>1</v>
      </c>
      <c r="N444" s="149" t="s">
        <v>41</v>
      </c>
      <c r="P444" s="150">
        <f>O444*H444</f>
        <v>0</v>
      </c>
      <c r="Q444" s="150">
        <v>0</v>
      </c>
      <c r="R444" s="150">
        <f>Q444*H444</f>
        <v>0</v>
      </c>
      <c r="S444" s="150">
        <v>0</v>
      </c>
      <c r="T444" s="151">
        <f>S444*H444</f>
        <v>0</v>
      </c>
      <c r="AR444" s="152" t="s">
        <v>259</v>
      </c>
      <c r="AT444" s="152" t="s">
        <v>319</v>
      </c>
      <c r="AU444" s="152" t="s">
        <v>82</v>
      </c>
      <c r="AY444" s="13" t="s">
        <v>317</v>
      </c>
      <c r="BE444" s="153">
        <f>IF(N444="základná",J444,0)</f>
        <v>0</v>
      </c>
      <c r="BF444" s="153">
        <f>IF(N444="znížená",J444,0)</f>
        <v>0</v>
      </c>
      <c r="BG444" s="153">
        <f>IF(N444="zákl. prenesená",J444,0)</f>
        <v>0</v>
      </c>
      <c r="BH444" s="153">
        <f>IF(N444="zníž. prenesená",J444,0)</f>
        <v>0</v>
      </c>
      <c r="BI444" s="153">
        <f>IF(N444="nulová",J444,0)</f>
        <v>0</v>
      </c>
      <c r="BJ444" s="13" t="s">
        <v>87</v>
      </c>
      <c r="BK444" s="153">
        <f>ROUND(I444*H444,2)</f>
        <v>0</v>
      </c>
      <c r="BL444" s="13" t="s">
        <v>259</v>
      </c>
      <c r="BM444" s="152" t="s">
        <v>6290</v>
      </c>
    </row>
    <row r="445" spans="2:65" s="1" customFormat="1" ht="38.4" hidden="1">
      <c r="B445" s="28"/>
      <c r="D445" s="170" t="s">
        <v>484</v>
      </c>
      <c r="F445" s="171" t="s">
        <v>6291</v>
      </c>
      <c r="I445" s="172"/>
      <c r="L445" s="28"/>
      <c r="M445" s="173"/>
      <c r="T445" s="55"/>
      <c r="AT445" s="13" t="s">
        <v>484</v>
      </c>
      <c r="AU445" s="13" t="s">
        <v>82</v>
      </c>
    </row>
    <row r="446" spans="2:65" s="1" customFormat="1" ht="24.9" customHeight="1">
      <c r="B446" s="139"/>
      <c r="C446" s="140" t="s">
        <v>6292</v>
      </c>
      <c r="D446" s="140" t="s">
        <v>319</v>
      </c>
      <c r="E446" s="141" t="s">
        <v>6293</v>
      </c>
      <c r="F446" s="142" t="s">
        <v>5614</v>
      </c>
      <c r="G446" s="143" t="s">
        <v>4649</v>
      </c>
      <c r="H446" s="144">
        <v>11</v>
      </c>
      <c r="I446" s="145"/>
      <c r="J446" s="146">
        <f>ROUND(I446*H446,2)</f>
        <v>0</v>
      </c>
      <c r="K446" s="147"/>
      <c r="L446" s="28"/>
      <c r="M446" s="148" t="s">
        <v>1</v>
      </c>
      <c r="N446" s="149" t="s">
        <v>41</v>
      </c>
      <c r="P446" s="150">
        <f>O446*H446</f>
        <v>0</v>
      </c>
      <c r="Q446" s="150">
        <v>0</v>
      </c>
      <c r="R446" s="150">
        <f>Q446*H446</f>
        <v>0</v>
      </c>
      <c r="S446" s="150">
        <v>0</v>
      </c>
      <c r="T446" s="151">
        <f>S446*H446</f>
        <v>0</v>
      </c>
      <c r="AR446" s="152" t="s">
        <v>259</v>
      </c>
      <c r="AT446" s="152" t="s">
        <v>319</v>
      </c>
      <c r="AU446" s="152" t="s">
        <v>82</v>
      </c>
      <c r="AY446" s="13" t="s">
        <v>317</v>
      </c>
      <c r="BE446" s="153">
        <f>IF(N446="základná",J446,0)</f>
        <v>0</v>
      </c>
      <c r="BF446" s="153">
        <f>IF(N446="znížená",J446,0)</f>
        <v>0</v>
      </c>
      <c r="BG446" s="153">
        <f>IF(N446="zákl. prenesená",J446,0)</f>
        <v>0</v>
      </c>
      <c r="BH446" s="153">
        <f>IF(N446="zníž. prenesená",J446,0)</f>
        <v>0</v>
      </c>
      <c r="BI446" s="153">
        <f>IF(N446="nulová",J446,0)</f>
        <v>0</v>
      </c>
      <c r="BJ446" s="13" t="s">
        <v>87</v>
      </c>
      <c r="BK446" s="153">
        <f>ROUND(I446*H446,2)</f>
        <v>0</v>
      </c>
      <c r="BL446" s="13" t="s">
        <v>259</v>
      </c>
      <c r="BM446" s="152" t="s">
        <v>6294</v>
      </c>
    </row>
    <row r="447" spans="2:65" s="1" customFormat="1" ht="19.2">
      <c r="B447" s="28"/>
      <c r="D447" s="170" t="s">
        <v>484</v>
      </c>
      <c r="F447" s="171" t="s">
        <v>6295</v>
      </c>
      <c r="I447" s="172"/>
      <c r="L447" s="28"/>
      <c r="M447" s="173"/>
      <c r="T447" s="55"/>
      <c r="AT447" s="13" t="s">
        <v>484</v>
      </c>
      <c r="AU447" s="13" t="s">
        <v>82</v>
      </c>
    </row>
    <row r="448" spans="2:65" s="1" customFormat="1" ht="24.9" customHeight="1">
      <c r="B448" s="139"/>
      <c r="C448" s="140" t="s">
        <v>6296</v>
      </c>
      <c r="D448" s="140" t="s">
        <v>319</v>
      </c>
      <c r="E448" s="141" t="s">
        <v>6297</v>
      </c>
      <c r="F448" s="142" t="s">
        <v>5618</v>
      </c>
      <c r="G448" s="143" t="s">
        <v>4649</v>
      </c>
      <c r="H448" s="144">
        <v>7</v>
      </c>
      <c r="I448" s="145"/>
      <c r="J448" s="146">
        <f>ROUND(I448*H448,2)</f>
        <v>0</v>
      </c>
      <c r="K448" s="147"/>
      <c r="L448" s="28"/>
      <c r="M448" s="148" t="s">
        <v>1</v>
      </c>
      <c r="N448" s="149" t="s">
        <v>41</v>
      </c>
      <c r="P448" s="150">
        <f>O448*H448</f>
        <v>0</v>
      </c>
      <c r="Q448" s="150">
        <v>0</v>
      </c>
      <c r="R448" s="150">
        <f>Q448*H448</f>
        <v>0</v>
      </c>
      <c r="S448" s="150">
        <v>0</v>
      </c>
      <c r="T448" s="151">
        <f>S448*H448</f>
        <v>0</v>
      </c>
      <c r="AR448" s="152" t="s">
        <v>259</v>
      </c>
      <c r="AT448" s="152" t="s">
        <v>319</v>
      </c>
      <c r="AU448" s="152" t="s">
        <v>82</v>
      </c>
      <c r="AY448" s="13" t="s">
        <v>317</v>
      </c>
      <c r="BE448" s="153">
        <f>IF(N448="základná",J448,0)</f>
        <v>0</v>
      </c>
      <c r="BF448" s="153">
        <f>IF(N448="znížená",J448,0)</f>
        <v>0</v>
      </c>
      <c r="BG448" s="153">
        <f>IF(N448="zákl. prenesená",J448,0)</f>
        <v>0</v>
      </c>
      <c r="BH448" s="153">
        <f>IF(N448="zníž. prenesená",J448,0)</f>
        <v>0</v>
      </c>
      <c r="BI448" s="153">
        <f>IF(N448="nulová",J448,0)</f>
        <v>0</v>
      </c>
      <c r="BJ448" s="13" t="s">
        <v>87</v>
      </c>
      <c r="BK448" s="153">
        <f>ROUND(I448*H448,2)</f>
        <v>0</v>
      </c>
      <c r="BL448" s="13" t="s">
        <v>259</v>
      </c>
      <c r="BM448" s="152" t="s">
        <v>6298</v>
      </c>
    </row>
    <row r="449" spans="2:65" s="1" customFormat="1" ht="19.2">
      <c r="B449" s="28"/>
      <c r="D449" s="170" t="s">
        <v>484</v>
      </c>
      <c r="F449" s="171" t="s">
        <v>6299</v>
      </c>
      <c r="I449" s="172"/>
      <c r="L449" s="28"/>
      <c r="M449" s="173"/>
      <c r="T449" s="55"/>
      <c r="AT449" s="13" t="s">
        <v>484</v>
      </c>
      <c r="AU449" s="13" t="s">
        <v>82</v>
      </c>
    </row>
    <row r="450" spans="2:65" s="1" customFormat="1" ht="24.9" customHeight="1">
      <c r="B450" s="139"/>
      <c r="C450" s="140" t="s">
        <v>6300</v>
      </c>
      <c r="D450" s="140" t="s">
        <v>319</v>
      </c>
      <c r="E450" s="141" t="s">
        <v>6301</v>
      </c>
      <c r="F450" s="142" t="s">
        <v>5622</v>
      </c>
      <c r="G450" s="143" t="s">
        <v>4649</v>
      </c>
      <c r="H450" s="144">
        <v>11</v>
      </c>
      <c r="I450" s="145"/>
      <c r="J450" s="146">
        <f>ROUND(I450*H450,2)</f>
        <v>0</v>
      </c>
      <c r="K450" s="147"/>
      <c r="L450" s="28"/>
      <c r="M450" s="148" t="s">
        <v>1</v>
      </c>
      <c r="N450" s="149" t="s">
        <v>41</v>
      </c>
      <c r="P450" s="150">
        <f>O450*H450</f>
        <v>0</v>
      </c>
      <c r="Q450" s="150">
        <v>0</v>
      </c>
      <c r="R450" s="150">
        <f>Q450*H450</f>
        <v>0</v>
      </c>
      <c r="S450" s="150">
        <v>0</v>
      </c>
      <c r="T450" s="151">
        <f>S450*H450</f>
        <v>0</v>
      </c>
      <c r="AR450" s="152" t="s">
        <v>259</v>
      </c>
      <c r="AT450" s="152" t="s">
        <v>319</v>
      </c>
      <c r="AU450" s="152" t="s">
        <v>82</v>
      </c>
      <c r="AY450" s="13" t="s">
        <v>317</v>
      </c>
      <c r="BE450" s="153">
        <f>IF(N450="základná",J450,0)</f>
        <v>0</v>
      </c>
      <c r="BF450" s="153">
        <f>IF(N450="znížená",J450,0)</f>
        <v>0</v>
      </c>
      <c r="BG450" s="153">
        <f>IF(N450="zákl. prenesená",J450,0)</f>
        <v>0</v>
      </c>
      <c r="BH450" s="153">
        <f>IF(N450="zníž. prenesená",J450,0)</f>
        <v>0</v>
      </c>
      <c r="BI450" s="153">
        <f>IF(N450="nulová",J450,0)</f>
        <v>0</v>
      </c>
      <c r="BJ450" s="13" t="s">
        <v>87</v>
      </c>
      <c r="BK450" s="153">
        <f>ROUND(I450*H450,2)</f>
        <v>0</v>
      </c>
      <c r="BL450" s="13" t="s">
        <v>259</v>
      </c>
      <c r="BM450" s="152" t="s">
        <v>6302</v>
      </c>
    </row>
    <row r="451" spans="2:65" s="1" customFormat="1" ht="19.2">
      <c r="B451" s="28"/>
      <c r="D451" s="170" t="s">
        <v>484</v>
      </c>
      <c r="F451" s="171" t="s">
        <v>6299</v>
      </c>
      <c r="I451" s="172"/>
      <c r="L451" s="28"/>
      <c r="M451" s="173"/>
      <c r="T451" s="55"/>
      <c r="AT451" s="13" t="s">
        <v>484</v>
      </c>
      <c r="AU451" s="13" t="s">
        <v>82</v>
      </c>
    </row>
    <row r="452" spans="2:65" s="1" customFormat="1" ht="24.9" hidden="1" customHeight="1">
      <c r="B452" s="139"/>
      <c r="C452" s="140" t="s">
        <v>6303</v>
      </c>
      <c r="D452" s="140" t="s">
        <v>319</v>
      </c>
      <c r="E452" s="141" t="s">
        <v>6304</v>
      </c>
      <c r="F452" s="142" t="s">
        <v>6305</v>
      </c>
      <c r="G452" s="143" t="s">
        <v>4649</v>
      </c>
      <c r="H452" s="144">
        <v>1</v>
      </c>
      <c r="I452" s="145"/>
      <c r="J452" s="146">
        <f>ROUND(I452*H452,2)</f>
        <v>0</v>
      </c>
      <c r="K452" s="147"/>
      <c r="L452" s="28"/>
      <c r="M452" s="148" t="s">
        <v>1</v>
      </c>
      <c r="N452" s="149" t="s">
        <v>41</v>
      </c>
      <c r="P452" s="150">
        <f>O452*H452</f>
        <v>0</v>
      </c>
      <c r="Q452" s="150">
        <v>0</v>
      </c>
      <c r="R452" s="150">
        <f>Q452*H452</f>
        <v>0</v>
      </c>
      <c r="S452" s="150">
        <v>0</v>
      </c>
      <c r="T452" s="151">
        <f>S452*H452</f>
        <v>0</v>
      </c>
      <c r="AR452" s="152" t="s">
        <v>259</v>
      </c>
      <c r="AT452" s="152" t="s">
        <v>319</v>
      </c>
      <c r="AU452" s="152" t="s">
        <v>82</v>
      </c>
      <c r="AY452" s="13" t="s">
        <v>317</v>
      </c>
      <c r="BE452" s="153">
        <f>IF(N452="základná",J452,0)</f>
        <v>0</v>
      </c>
      <c r="BF452" s="153">
        <f>IF(N452="znížená",J452,0)</f>
        <v>0</v>
      </c>
      <c r="BG452" s="153">
        <f>IF(N452="zákl. prenesená",J452,0)</f>
        <v>0</v>
      </c>
      <c r="BH452" s="153">
        <f>IF(N452="zníž. prenesená",J452,0)</f>
        <v>0</v>
      </c>
      <c r="BI452" s="153">
        <f>IF(N452="nulová",J452,0)</f>
        <v>0</v>
      </c>
      <c r="BJ452" s="13" t="s">
        <v>87</v>
      </c>
      <c r="BK452" s="153">
        <f>ROUND(I452*H452,2)</f>
        <v>0</v>
      </c>
      <c r="BL452" s="13" t="s">
        <v>259</v>
      </c>
      <c r="BM452" s="152" t="s">
        <v>6306</v>
      </c>
    </row>
    <row r="453" spans="2:65" s="1" customFormat="1" ht="19.2" hidden="1">
      <c r="B453" s="28"/>
      <c r="D453" s="170" t="s">
        <v>484</v>
      </c>
      <c r="F453" s="171" t="s">
        <v>6307</v>
      </c>
      <c r="I453" s="172"/>
      <c r="L453" s="28"/>
      <c r="M453" s="173"/>
      <c r="T453" s="55"/>
      <c r="AT453" s="13" t="s">
        <v>484</v>
      </c>
      <c r="AU453" s="13" t="s">
        <v>82</v>
      </c>
    </row>
    <row r="454" spans="2:65" s="1" customFormat="1" ht="24.9" hidden="1" customHeight="1">
      <c r="B454" s="139"/>
      <c r="C454" s="140" t="s">
        <v>6308</v>
      </c>
      <c r="D454" s="140" t="s">
        <v>319</v>
      </c>
      <c r="E454" s="141" t="s">
        <v>6309</v>
      </c>
      <c r="F454" s="142" t="s">
        <v>6310</v>
      </c>
      <c r="G454" s="143" t="s">
        <v>4649</v>
      </c>
      <c r="H454" s="144">
        <v>1</v>
      </c>
      <c r="I454" s="145"/>
      <c r="J454" s="146">
        <f>ROUND(I454*H454,2)</f>
        <v>0</v>
      </c>
      <c r="K454" s="147"/>
      <c r="L454" s="28"/>
      <c r="M454" s="148" t="s">
        <v>1</v>
      </c>
      <c r="N454" s="149" t="s">
        <v>41</v>
      </c>
      <c r="P454" s="150">
        <f>O454*H454</f>
        <v>0</v>
      </c>
      <c r="Q454" s="150">
        <v>0</v>
      </c>
      <c r="R454" s="150">
        <f>Q454*H454</f>
        <v>0</v>
      </c>
      <c r="S454" s="150">
        <v>0</v>
      </c>
      <c r="T454" s="151">
        <f>S454*H454</f>
        <v>0</v>
      </c>
      <c r="AR454" s="152" t="s">
        <v>259</v>
      </c>
      <c r="AT454" s="152" t="s">
        <v>319</v>
      </c>
      <c r="AU454" s="152" t="s">
        <v>82</v>
      </c>
      <c r="AY454" s="13" t="s">
        <v>317</v>
      </c>
      <c r="BE454" s="153">
        <f>IF(N454="základná",J454,0)</f>
        <v>0</v>
      </c>
      <c r="BF454" s="153">
        <f>IF(N454="znížená",J454,0)</f>
        <v>0</v>
      </c>
      <c r="BG454" s="153">
        <f>IF(N454="zákl. prenesená",J454,0)</f>
        <v>0</v>
      </c>
      <c r="BH454" s="153">
        <f>IF(N454="zníž. prenesená",J454,0)</f>
        <v>0</v>
      </c>
      <c r="BI454" s="153">
        <f>IF(N454="nulová",J454,0)</f>
        <v>0</v>
      </c>
      <c r="BJ454" s="13" t="s">
        <v>87</v>
      </c>
      <c r="BK454" s="153">
        <f>ROUND(I454*H454,2)</f>
        <v>0</v>
      </c>
      <c r="BL454" s="13" t="s">
        <v>259</v>
      </c>
      <c r="BM454" s="152" t="s">
        <v>6311</v>
      </c>
    </row>
    <row r="455" spans="2:65" s="1" customFormat="1" ht="19.2" hidden="1">
      <c r="B455" s="28"/>
      <c r="D455" s="170" t="s">
        <v>484</v>
      </c>
      <c r="F455" s="171" t="s">
        <v>6312</v>
      </c>
      <c r="I455" s="172"/>
      <c r="L455" s="28"/>
      <c r="M455" s="173"/>
      <c r="T455" s="55"/>
      <c r="AT455" s="13" t="s">
        <v>484</v>
      </c>
      <c r="AU455" s="13" t="s">
        <v>82</v>
      </c>
    </row>
    <row r="456" spans="2:65" s="1" customFormat="1" ht="24.9" hidden="1" customHeight="1">
      <c r="B456" s="139"/>
      <c r="C456" s="140" t="s">
        <v>6313</v>
      </c>
      <c r="D456" s="140" t="s">
        <v>319</v>
      </c>
      <c r="E456" s="141" t="s">
        <v>6314</v>
      </c>
      <c r="F456" s="142" t="s">
        <v>6315</v>
      </c>
      <c r="G456" s="143" t="s">
        <v>4649</v>
      </c>
      <c r="H456" s="144">
        <v>1</v>
      </c>
      <c r="I456" s="145"/>
      <c r="J456" s="146">
        <f>ROUND(I456*H456,2)</f>
        <v>0</v>
      </c>
      <c r="K456" s="147"/>
      <c r="L456" s="28"/>
      <c r="M456" s="148" t="s">
        <v>1</v>
      </c>
      <c r="N456" s="149" t="s">
        <v>41</v>
      </c>
      <c r="P456" s="150">
        <f>O456*H456</f>
        <v>0</v>
      </c>
      <c r="Q456" s="150">
        <v>0</v>
      </c>
      <c r="R456" s="150">
        <f>Q456*H456</f>
        <v>0</v>
      </c>
      <c r="S456" s="150">
        <v>0</v>
      </c>
      <c r="T456" s="151">
        <f>S456*H456</f>
        <v>0</v>
      </c>
      <c r="AR456" s="152" t="s">
        <v>259</v>
      </c>
      <c r="AT456" s="152" t="s">
        <v>319</v>
      </c>
      <c r="AU456" s="152" t="s">
        <v>82</v>
      </c>
      <c r="AY456" s="13" t="s">
        <v>317</v>
      </c>
      <c r="BE456" s="153">
        <f>IF(N456="základná",J456,0)</f>
        <v>0</v>
      </c>
      <c r="BF456" s="153">
        <f>IF(N456="znížená",J456,0)</f>
        <v>0</v>
      </c>
      <c r="BG456" s="153">
        <f>IF(N456="zákl. prenesená",J456,0)</f>
        <v>0</v>
      </c>
      <c r="BH456" s="153">
        <f>IF(N456="zníž. prenesená",J456,0)</f>
        <v>0</v>
      </c>
      <c r="BI456" s="153">
        <f>IF(N456="nulová",J456,0)</f>
        <v>0</v>
      </c>
      <c r="BJ456" s="13" t="s">
        <v>87</v>
      </c>
      <c r="BK456" s="153">
        <f>ROUND(I456*H456,2)</f>
        <v>0</v>
      </c>
      <c r="BL456" s="13" t="s">
        <v>259</v>
      </c>
      <c r="BM456" s="152" t="s">
        <v>6316</v>
      </c>
    </row>
    <row r="457" spans="2:65" s="1" customFormat="1" ht="19.2" hidden="1">
      <c r="B457" s="28"/>
      <c r="D457" s="170" t="s">
        <v>484</v>
      </c>
      <c r="F457" s="171" t="s">
        <v>6317</v>
      </c>
      <c r="I457" s="172"/>
      <c r="L457" s="28"/>
      <c r="M457" s="173"/>
      <c r="T457" s="55"/>
      <c r="AT457" s="13" t="s">
        <v>484</v>
      </c>
      <c r="AU457" s="13" t="s">
        <v>82</v>
      </c>
    </row>
    <row r="458" spans="2:65" s="1" customFormat="1" ht="24.9" hidden="1" customHeight="1">
      <c r="B458" s="139"/>
      <c r="C458" s="140" t="s">
        <v>6318</v>
      </c>
      <c r="D458" s="140" t="s">
        <v>319</v>
      </c>
      <c r="E458" s="141" t="s">
        <v>6319</v>
      </c>
      <c r="F458" s="142" t="s">
        <v>6320</v>
      </c>
      <c r="G458" s="143" t="s">
        <v>4649</v>
      </c>
      <c r="H458" s="144">
        <v>1</v>
      </c>
      <c r="I458" s="145"/>
      <c r="J458" s="146">
        <f>ROUND(I458*H458,2)</f>
        <v>0</v>
      </c>
      <c r="K458" s="147"/>
      <c r="L458" s="28"/>
      <c r="M458" s="148" t="s">
        <v>1</v>
      </c>
      <c r="N458" s="149" t="s">
        <v>41</v>
      </c>
      <c r="P458" s="150">
        <f>O458*H458</f>
        <v>0</v>
      </c>
      <c r="Q458" s="150">
        <v>0</v>
      </c>
      <c r="R458" s="150">
        <f>Q458*H458</f>
        <v>0</v>
      </c>
      <c r="S458" s="150">
        <v>0</v>
      </c>
      <c r="T458" s="151">
        <f>S458*H458</f>
        <v>0</v>
      </c>
      <c r="AR458" s="152" t="s">
        <v>259</v>
      </c>
      <c r="AT458" s="152" t="s">
        <v>319</v>
      </c>
      <c r="AU458" s="152" t="s">
        <v>82</v>
      </c>
      <c r="AY458" s="13" t="s">
        <v>317</v>
      </c>
      <c r="BE458" s="153">
        <f>IF(N458="základná",J458,0)</f>
        <v>0</v>
      </c>
      <c r="BF458" s="153">
        <f>IF(N458="znížená",J458,0)</f>
        <v>0</v>
      </c>
      <c r="BG458" s="153">
        <f>IF(N458="zákl. prenesená",J458,0)</f>
        <v>0</v>
      </c>
      <c r="BH458" s="153">
        <f>IF(N458="zníž. prenesená",J458,0)</f>
        <v>0</v>
      </c>
      <c r="BI458" s="153">
        <f>IF(N458="nulová",J458,0)</f>
        <v>0</v>
      </c>
      <c r="BJ458" s="13" t="s">
        <v>87</v>
      </c>
      <c r="BK458" s="153">
        <f>ROUND(I458*H458,2)</f>
        <v>0</v>
      </c>
      <c r="BL458" s="13" t="s">
        <v>259</v>
      </c>
      <c r="BM458" s="152" t="s">
        <v>6321</v>
      </c>
    </row>
    <row r="459" spans="2:65" s="1" customFormat="1" ht="19.2" hidden="1">
      <c r="B459" s="28"/>
      <c r="D459" s="170" t="s">
        <v>484</v>
      </c>
      <c r="F459" s="171" t="s">
        <v>6322</v>
      </c>
      <c r="I459" s="172"/>
      <c r="L459" s="28"/>
      <c r="M459" s="177"/>
      <c r="N459" s="167"/>
      <c r="O459" s="167"/>
      <c r="P459" s="167"/>
      <c r="Q459" s="167"/>
      <c r="R459" s="167"/>
      <c r="S459" s="167"/>
      <c r="T459" s="178"/>
      <c r="AT459" s="13" t="s">
        <v>484</v>
      </c>
      <c r="AU459" s="13" t="s">
        <v>82</v>
      </c>
    </row>
    <row r="460" spans="2:65" s="1" customFormat="1" ht="6.9" hidden="1" customHeight="1">
      <c r="B460" s="43"/>
      <c r="C460" s="44"/>
      <c r="D460" s="44"/>
      <c r="E460" s="44"/>
      <c r="F460" s="44"/>
      <c r="G460" s="44"/>
      <c r="H460" s="44"/>
      <c r="I460" s="44"/>
      <c r="J460" s="44"/>
      <c r="K460" s="44"/>
      <c r="L460" s="28"/>
    </row>
  </sheetData>
  <autoFilter ref="C148:K459" xr:uid="{00000000-0009-0000-0000-000023000000}"/>
  <mergeCells count="15">
    <mergeCell ref="E135:H135"/>
    <mergeCell ref="E139:H139"/>
    <mergeCell ref="E137:H137"/>
    <mergeCell ref="E141:H141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B2:BM133"/>
  <sheetViews>
    <sheetView showGridLines="0" topLeftCell="A122" workbookViewId="0">
      <selection activeCell="J136" sqref="J136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01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3" t="s">
        <v>215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" customHeight="1">
      <c r="B4" s="16"/>
      <c r="D4" s="17" t="s">
        <v>286</v>
      </c>
      <c r="L4" s="16"/>
      <c r="M4" s="92" t="s">
        <v>9</v>
      </c>
      <c r="AT4" s="13" t="s">
        <v>3</v>
      </c>
    </row>
    <row r="5" spans="2:46" ht="6.9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226" t="str">
        <f>'Rekapitulácia stavby'!K6</f>
        <v>Archeoskanzen Bojná</v>
      </c>
      <c r="F7" s="227"/>
      <c r="G7" s="227"/>
      <c r="H7" s="227"/>
      <c r="L7" s="16"/>
    </row>
    <row r="8" spans="2:46" ht="13.2">
      <c r="B8" s="16"/>
      <c r="D8" s="23" t="s">
        <v>287</v>
      </c>
      <c r="L8" s="16"/>
    </row>
    <row r="9" spans="2:46" ht="16.5" customHeight="1">
      <c r="B9" s="16"/>
      <c r="E9" s="226" t="s">
        <v>4177</v>
      </c>
      <c r="F9" s="183"/>
      <c r="G9" s="183"/>
      <c r="H9" s="183"/>
      <c r="L9" s="16"/>
    </row>
    <row r="10" spans="2:46" ht="12" customHeight="1">
      <c r="B10" s="16"/>
      <c r="D10" s="23" t="s">
        <v>289</v>
      </c>
      <c r="L10" s="16"/>
    </row>
    <row r="11" spans="2:46" s="1" customFormat="1" ht="16.5" customHeight="1">
      <c r="B11" s="28"/>
      <c r="E11" s="221" t="s">
        <v>5931</v>
      </c>
      <c r="F11" s="228"/>
      <c r="G11" s="228"/>
      <c r="H11" s="228"/>
      <c r="L11" s="28"/>
    </row>
    <row r="12" spans="2:46" s="1" customFormat="1" ht="12" customHeight="1">
      <c r="B12" s="28"/>
      <c r="D12" s="23" t="s">
        <v>291</v>
      </c>
      <c r="L12" s="28"/>
    </row>
    <row r="13" spans="2:46" s="1" customFormat="1" ht="16.5" customHeight="1">
      <c r="B13" s="28"/>
      <c r="E13" s="208" t="s">
        <v>6323</v>
      </c>
      <c r="F13" s="228"/>
      <c r="G13" s="228"/>
      <c r="H13" s="228"/>
      <c r="L13" s="28"/>
    </row>
    <row r="14" spans="2:46" s="1" customFormat="1" ht="10.199999999999999">
      <c r="B14" s="28"/>
      <c r="L14" s="28"/>
    </row>
    <row r="15" spans="2:46" s="1" customFormat="1" ht="12" customHeight="1">
      <c r="B15" s="28"/>
      <c r="D15" s="23" t="s">
        <v>17</v>
      </c>
      <c r="F15" s="21" t="s">
        <v>1</v>
      </c>
      <c r="I15" s="23" t="s">
        <v>18</v>
      </c>
      <c r="J15" s="21" t="s">
        <v>1</v>
      </c>
      <c r="L15" s="28"/>
    </row>
    <row r="16" spans="2:46" s="1" customFormat="1" ht="12" customHeight="1">
      <c r="B16" s="28"/>
      <c r="D16" s="23" t="s">
        <v>19</v>
      </c>
      <c r="F16" s="21" t="s">
        <v>20</v>
      </c>
      <c r="I16" s="23" t="s">
        <v>21</v>
      </c>
      <c r="J16" s="51" t="str">
        <f>'Rekapitulácia stavby'!AN8</f>
        <v>19. 6. 2024</v>
      </c>
      <c r="L16" s="28"/>
    </row>
    <row r="17" spans="2:12" s="1" customFormat="1" ht="10.8" customHeight="1">
      <c r="B17" s="28"/>
      <c r="L17" s="28"/>
    </row>
    <row r="18" spans="2:12" s="1" customFormat="1" ht="12" customHeight="1">
      <c r="B18" s="28"/>
      <c r="D18" s="23" t="s">
        <v>23</v>
      </c>
      <c r="I18" s="23" t="s">
        <v>24</v>
      </c>
      <c r="J18" s="21" t="s">
        <v>1</v>
      </c>
      <c r="L18" s="28"/>
    </row>
    <row r="19" spans="2:12" s="1" customFormat="1" ht="18" customHeight="1">
      <c r="B19" s="28"/>
      <c r="E19" s="21" t="s">
        <v>25</v>
      </c>
      <c r="I19" s="23" t="s">
        <v>26</v>
      </c>
      <c r="J19" s="21" t="s">
        <v>1</v>
      </c>
      <c r="L19" s="28"/>
    </row>
    <row r="20" spans="2:12" s="1" customFormat="1" ht="6.9" customHeight="1">
      <c r="B20" s="28"/>
      <c r="L20" s="28"/>
    </row>
    <row r="21" spans="2:12" s="1" customFormat="1" ht="12" customHeight="1">
      <c r="B21" s="28"/>
      <c r="D21" s="23" t="s">
        <v>27</v>
      </c>
      <c r="I21" s="23" t="s">
        <v>24</v>
      </c>
      <c r="J21" s="24" t="str">
        <f>'Rekapitulácia stavby'!AN13</f>
        <v>Vyplň údaj</v>
      </c>
      <c r="L21" s="28"/>
    </row>
    <row r="22" spans="2:12" s="1" customFormat="1" ht="18" customHeight="1">
      <c r="B22" s="28"/>
      <c r="E22" s="229" t="str">
        <f>'Rekapitulácia stavby'!E14</f>
        <v>Vyplň údaj</v>
      </c>
      <c r="F22" s="182"/>
      <c r="G22" s="182"/>
      <c r="H22" s="182"/>
      <c r="I22" s="23" t="s">
        <v>26</v>
      </c>
      <c r="J22" s="24" t="str">
        <f>'Rekapitulácia stavby'!AN14</f>
        <v>Vyplň údaj</v>
      </c>
      <c r="L22" s="28"/>
    </row>
    <row r="23" spans="2:12" s="1" customFormat="1" ht="6.9" customHeight="1">
      <c r="B23" s="28"/>
      <c r="L23" s="28"/>
    </row>
    <row r="24" spans="2:12" s="1" customFormat="1" ht="12" customHeight="1">
      <c r="B24" s="28"/>
      <c r="D24" s="23" t="s">
        <v>29</v>
      </c>
      <c r="I24" s="23" t="s">
        <v>24</v>
      </c>
      <c r="J24" s="21" t="s">
        <v>1</v>
      </c>
      <c r="L24" s="28"/>
    </row>
    <row r="25" spans="2:12" s="1" customFormat="1" ht="18" customHeight="1">
      <c r="B25" s="28"/>
      <c r="E25" s="21" t="s">
        <v>30</v>
      </c>
      <c r="I25" s="23" t="s">
        <v>26</v>
      </c>
      <c r="J25" s="21" t="s">
        <v>1</v>
      </c>
      <c r="L25" s="28"/>
    </row>
    <row r="26" spans="2:12" s="1" customFormat="1" ht="6.9" customHeight="1">
      <c r="B26" s="28"/>
      <c r="L26" s="28"/>
    </row>
    <row r="27" spans="2:12" s="1" customFormat="1" ht="12" customHeight="1">
      <c r="B27" s="28"/>
      <c r="D27" s="23" t="s">
        <v>32</v>
      </c>
      <c r="I27" s="23" t="s">
        <v>24</v>
      </c>
      <c r="J27" s="21" t="s">
        <v>1</v>
      </c>
      <c r="L27" s="28"/>
    </row>
    <row r="28" spans="2:12" s="1" customFormat="1" ht="18" customHeight="1">
      <c r="B28" s="28"/>
      <c r="E28" s="21" t="s">
        <v>30</v>
      </c>
      <c r="I28" s="23" t="s">
        <v>26</v>
      </c>
      <c r="J28" s="21" t="s">
        <v>1</v>
      </c>
      <c r="L28" s="28"/>
    </row>
    <row r="29" spans="2:12" s="1" customFormat="1" ht="6.9" customHeight="1">
      <c r="B29" s="28"/>
      <c r="L29" s="28"/>
    </row>
    <row r="30" spans="2:12" s="1" customFormat="1" ht="12" customHeight="1">
      <c r="B30" s="28"/>
      <c r="D30" s="23" t="s">
        <v>33</v>
      </c>
      <c r="L30" s="28"/>
    </row>
    <row r="31" spans="2:12" s="7" customFormat="1" ht="16.5" customHeight="1">
      <c r="B31" s="93"/>
      <c r="E31" s="187" t="s">
        <v>1</v>
      </c>
      <c r="F31" s="187"/>
      <c r="G31" s="187"/>
      <c r="H31" s="187"/>
      <c r="L31" s="93"/>
    </row>
    <row r="32" spans="2:12" s="1" customFormat="1" ht="6.9" customHeight="1">
      <c r="B32" s="28"/>
      <c r="L32" s="28"/>
    </row>
    <row r="33" spans="2:12" s="1" customFormat="1" ht="6.9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35" customHeight="1">
      <c r="B34" s="28"/>
      <c r="D34" s="94" t="s">
        <v>35</v>
      </c>
      <c r="J34" s="65">
        <f>ROUND(J126, 2)</f>
        <v>0</v>
      </c>
      <c r="L34" s="28"/>
    </row>
    <row r="35" spans="2:12" s="1" customFormat="1" ht="6.9" customHeight="1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4" customHeight="1">
      <c r="B36" s="28"/>
      <c r="F36" s="31" t="s">
        <v>37</v>
      </c>
      <c r="I36" s="31" t="s">
        <v>36</v>
      </c>
      <c r="J36" s="31" t="s">
        <v>38</v>
      </c>
      <c r="L36" s="28"/>
    </row>
    <row r="37" spans="2:12" s="1" customFormat="1" ht="14.4" customHeight="1">
      <c r="B37" s="28"/>
      <c r="D37" s="54" t="s">
        <v>39</v>
      </c>
      <c r="E37" s="33" t="s">
        <v>40</v>
      </c>
      <c r="F37" s="95">
        <f>ROUND((SUM(BE126:BE132)),  2)</f>
        <v>0</v>
      </c>
      <c r="G37" s="96"/>
      <c r="H37" s="96"/>
      <c r="I37" s="97">
        <v>0.2</v>
      </c>
      <c r="J37" s="95">
        <f>ROUND(((SUM(BE126:BE132))*I37),  2)</f>
        <v>0</v>
      </c>
      <c r="L37" s="28"/>
    </row>
    <row r="38" spans="2:12" s="1" customFormat="1" ht="14.4" customHeight="1">
      <c r="B38" s="28"/>
      <c r="E38" s="33" t="s">
        <v>41</v>
      </c>
      <c r="F38" s="95">
        <f>ROUND((SUM(BF126:BF132)),  2)</f>
        <v>0</v>
      </c>
      <c r="G38" s="96"/>
      <c r="H38" s="96"/>
      <c r="I38" s="97">
        <v>0.2</v>
      </c>
      <c r="J38" s="95">
        <f>ROUND(((SUM(BF126:BF132))*I38),  2)</f>
        <v>0</v>
      </c>
      <c r="L38" s="28"/>
    </row>
    <row r="39" spans="2:12" s="1" customFormat="1" ht="14.4" hidden="1" customHeight="1">
      <c r="B39" s="28"/>
      <c r="E39" s="23" t="s">
        <v>42</v>
      </c>
      <c r="F39" s="84">
        <f>ROUND((SUM(BG126:BG132)),  2)</f>
        <v>0</v>
      </c>
      <c r="I39" s="98">
        <v>0.2</v>
      </c>
      <c r="J39" s="84">
        <f>0</f>
        <v>0</v>
      </c>
      <c r="L39" s="28"/>
    </row>
    <row r="40" spans="2:12" s="1" customFormat="1" ht="14.4" hidden="1" customHeight="1">
      <c r="B40" s="28"/>
      <c r="E40" s="23" t="s">
        <v>43</v>
      </c>
      <c r="F40" s="84">
        <f>ROUND((SUM(BH126:BH132)),  2)</f>
        <v>0</v>
      </c>
      <c r="I40" s="98">
        <v>0.2</v>
      </c>
      <c r="J40" s="84">
        <f>0</f>
        <v>0</v>
      </c>
      <c r="L40" s="28"/>
    </row>
    <row r="41" spans="2:12" s="1" customFormat="1" ht="14.4" hidden="1" customHeight="1">
      <c r="B41" s="28"/>
      <c r="E41" s="33" t="s">
        <v>44</v>
      </c>
      <c r="F41" s="95">
        <f>ROUND((SUM(BI126:BI132)),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6.9" customHeight="1">
      <c r="B42" s="28"/>
      <c r="L42" s="28"/>
    </row>
    <row r="43" spans="2:12" s="1" customFormat="1" ht="25.35" customHeight="1">
      <c r="B43" s="28"/>
      <c r="C43" s="99"/>
      <c r="D43" s="100" t="s">
        <v>45</v>
      </c>
      <c r="E43" s="56"/>
      <c r="F43" s="56"/>
      <c r="G43" s="101" t="s">
        <v>46</v>
      </c>
      <c r="H43" s="102" t="s">
        <v>47</v>
      </c>
      <c r="I43" s="56"/>
      <c r="J43" s="103">
        <f>SUM(J34:J41)</f>
        <v>0</v>
      </c>
      <c r="K43" s="104"/>
      <c r="L43" s="28"/>
    </row>
    <row r="44" spans="2:12" s="1" customFormat="1" ht="14.4" customHeight="1">
      <c r="B44" s="28"/>
      <c r="L44" s="28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ht="10.199999999999999">
      <c r="B51" s="16"/>
      <c r="L51" s="16"/>
    </row>
    <row r="52" spans="2:12" ht="10.199999999999999">
      <c r="B52" s="16"/>
      <c r="L52" s="16"/>
    </row>
    <row r="53" spans="2:12" ht="10.199999999999999">
      <c r="B53" s="16"/>
      <c r="L53" s="16"/>
    </row>
    <row r="54" spans="2:12" ht="10.199999999999999">
      <c r="B54" s="16"/>
      <c r="L54" s="16"/>
    </row>
    <row r="55" spans="2:12" ht="10.199999999999999">
      <c r="B55" s="16"/>
      <c r="L55" s="16"/>
    </row>
    <row r="56" spans="2:12" ht="10.199999999999999">
      <c r="B56" s="16"/>
      <c r="L56" s="16"/>
    </row>
    <row r="57" spans="2:12" ht="10.199999999999999">
      <c r="B57" s="16"/>
      <c r="L57" s="16"/>
    </row>
    <row r="58" spans="2:12" ht="10.199999999999999">
      <c r="B58" s="16"/>
      <c r="L58" s="16"/>
    </row>
    <row r="59" spans="2:12" ht="10.199999999999999">
      <c r="B59" s="16"/>
      <c r="L59" s="16"/>
    </row>
    <row r="60" spans="2:12" ht="10.199999999999999">
      <c r="B60" s="16"/>
      <c r="L60" s="16"/>
    </row>
    <row r="61" spans="2:12" s="1" customFormat="1" ht="13.2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ht="10.199999999999999">
      <c r="B62" s="16"/>
      <c r="L62" s="16"/>
    </row>
    <row r="63" spans="2:12" ht="10.199999999999999">
      <c r="B63" s="16"/>
      <c r="L63" s="16"/>
    </row>
    <row r="64" spans="2:12" ht="10.199999999999999">
      <c r="B64" s="16"/>
      <c r="L64" s="16"/>
    </row>
    <row r="65" spans="2:12" s="1" customFormat="1" ht="13.2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ht="10.199999999999999">
      <c r="B66" s="16"/>
      <c r="L66" s="16"/>
    </row>
    <row r="67" spans="2:12" ht="10.199999999999999">
      <c r="B67" s="16"/>
      <c r="L67" s="16"/>
    </row>
    <row r="68" spans="2:12" ht="10.199999999999999">
      <c r="B68" s="16"/>
      <c r="L68" s="16"/>
    </row>
    <row r="69" spans="2:12" ht="10.199999999999999">
      <c r="B69" s="16"/>
      <c r="L69" s="16"/>
    </row>
    <row r="70" spans="2:12" ht="10.199999999999999">
      <c r="B70" s="16"/>
      <c r="L70" s="16"/>
    </row>
    <row r="71" spans="2:12" ht="10.199999999999999">
      <c r="B71" s="16"/>
      <c r="L71" s="16"/>
    </row>
    <row r="72" spans="2:12" ht="10.199999999999999">
      <c r="B72" s="16"/>
      <c r="L72" s="16"/>
    </row>
    <row r="73" spans="2:12" ht="10.199999999999999">
      <c r="B73" s="16"/>
      <c r="L73" s="16"/>
    </row>
    <row r="74" spans="2:12" ht="10.199999999999999">
      <c r="B74" s="16"/>
      <c r="L74" s="16"/>
    </row>
    <row r="75" spans="2:12" ht="10.199999999999999">
      <c r="B75" s="16"/>
      <c r="L75" s="16"/>
    </row>
    <row r="76" spans="2:12" s="1" customFormat="1" ht="13.2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" customHeight="1">
      <c r="B82" s="28"/>
      <c r="C82" s="17" t="s">
        <v>293</v>
      </c>
      <c r="L82" s="28"/>
    </row>
    <row r="83" spans="2:12" s="1" customFormat="1" ht="6.9" customHeight="1">
      <c r="B83" s="28"/>
      <c r="L83" s="28"/>
    </row>
    <row r="84" spans="2:12" s="1" customFormat="1" ht="12" customHeight="1">
      <c r="B84" s="28"/>
      <c r="C84" s="23" t="s">
        <v>15</v>
      </c>
      <c r="L84" s="28"/>
    </row>
    <row r="85" spans="2:12" s="1" customFormat="1" ht="16.5" customHeight="1">
      <c r="B85" s="28"/>
      <c r="E85" s="226" t="str">
        <f>E7</f>
        <v>Archeoskanzen Bojná</v>
      </c>
      <c r="F85" s="227"/>
      <c r="G85" s="227"/>
      <c r="H85" s="227"/>
      <c r="L85" s="28"/>
    </row>
    <row r="86" spans="2:12" ht="12" customHeight="1">
      <c r="B86" s="16"/>
      <c r="C86" s="23" t="s">
        <v>287</v>
      </c>
      <c r="L86" s="16"/>
    </row>
    <row r="87" spans="2:12" ht="16.5" customHeight="1">
      <c r="B87" s="16"/>
      <c r="E87" s="226" t="s">
        <v>4177</v>
      </c>
      <c r="F87" s="183"/>
      <c r="G87" s="183"/>
      <c r="H87" s="183"/>
      <c r="L87" s="16"/>
    </row>
    <row r="88" spans="2:12" ht="12" customHeight="1">
      <c r="B88" s="16"/>
      <c r="C88" s="23" t="s">
        <v>289</v>
      </c>
      <c r="L88" s="16"/>
    </row>
    <row r="89" spans="2:12" s="1" customFormat="1" ht="16.5" customHeight="1">
      <c r="B89" s="28"/>
      <c r="E89" s="221" t="s">
        <v>5931</v>
      </c>
      <c r="F89" s="228"/>
      <c r="G89" s="228"/>
      <c r="H89" s="228"/>
      <c r="L89" s="28"/>
    </row>
    <row r="90" spans="2:12" s="1" customFormat="1" ht="12" customHeight="1">
      <c r="B90" s="28"/>
      <c r="C90" s="23" t="s">
        <v>291</v>
      </c>
      <c r="L90" s="28"/>
    </row>
    <row r="91" spans="2:12" s="1" customFormat="1" ht="16.5" customHeight="1">
      <c r="B91" s="28"/>
      <c r="E91" s="208" t="str">
        <f>E13</f>
        <v>SO-5.2.1_UK - Vykurovanie</v>
      </c>
      <c r="F91" s="228"/>
      <c r="G91" s="228"/>
      <c r="H91" s="228"/>
      <c r="L91" s="28"/>
    </row>
    <row r="92" spans="2:12" s="1" customFormat="1" ht="6.9" customHeight="1">
      <c r="B92" s="28"/>
      <c r="L92" s="28"/>
    </row>
    <row r="93" spans="2:12" s="1" customFormat="1" ht="12" customHeight="1">
      <c r="B93" s="28"/>
      <c r="C93" s="23" t="s">
        <v>19</v>
      </c>
      <c r="F93" s="21" t="str">
        <f>F16</f>
        <v>okrajová časť obce Bojná</v>
      </c>
      <c r="I93" s="23" t="s">
        <v>21</v>
      </c>
      <c r="J93" s="51" t="str">
        <f>IF(J16="","",J16)</f>
        <v>19. 6. 2024</v>
      </c>
      <c r="L93" s="28"/>
    </row>
    <row r="94" spans="2:12" s="1" customFormat="1" ht="6.9" customHeight="1">
      <c r="B94" s="28"/>
      <c r="L94" s="28"/>
    </row>
    <row r="95" spans="2:12" s="1" customFormat="1" ht="40.049999999999997" customHeight="1">
      <c r="B95" s="28"/>
      <c r="C95" s="23" t="s">
        <v>23</v>
      </c>
      <c r="F95" s="21" t="str">
        <f>E19</f>
        <v>Obec Bojná, 201 Bojná, 956 01 Bojná</v>
      </c>
      <c r="I95" s="23" t="s">
        <v>29</v>
      </c>
      <c r="J95" s="26" t="str">
        <f>E25</f>
        <v>Projekt design s.r.o., Brezová 89/1B, Tovarníky</v>
      </c>
      <c r="L95" s="28"/>
    </row>
    <row r="96" spans="2:12" s="1" customFormat="1" ht="40.049999999999997" customHeight="1">
      <c r="B96" s="28"/>
      <c r="C96" s="23" t="s">
        <v>27</v>
      </c>
      <c r="F96" s="21" t="str">
        <f>IF(E22="","",E22)</f>
        <v>Vyplň údaj</v>
      </c>
      <c r="I96" s="23" t="s">
        <v>32</v>
      </c>
      <c r="J96" s="26" t="str">
        <f>E28</f>
        <v>Projekt design s.r.o., Brezová 89/1B, Tovarníky</v>
      </c>
      <c r="L96" s="28"/>
    </row>
    <row r="97" spans="2:47" s="1" customFormat="1" ht="10.35" customHeight="1">
      <c r="B97" s="28"/>
      <c r="L97" s="28"/>
    </row>
    <row r="98" spans="2:47" s="1" customFormat="1" ht="29.25" customHeight="1">
      <c r="B98" s="28"/>
      <c r="C98" s="107" t="s">
        <v>294</v>
      </c>
      <c r="D98" s="99"/>
      <c r="E98" s="99"/>
      <c r="F98" s="99"/>
      <c r="G98" s="99"/>
      <c r="H98" s="99"/>
      <c r="I98" s="99"/>
      <c r="J98" s="108" t="s">
        <v>295</v>
      </c>
      <c r="K98" s="99"/>
      <c r="L98" s="28"/>
    </row>
    <row r="99" spans="2:47" s="1" customFormat="1" ht="10.35" customHeight="1">
      <c r="B99" s="28"/>
      <c r="L99" s="28"/>
    </row>
    <row r="100" spans="2:47" s="1" customFormat="1" ht="22.8" customHeight="1">
      <c r="B100" s="28"/>
      <c r="C100" s="109" t="s">
        <v>296</v>
      </c>
      <c r="J100" s="65">
        <f>J126</f>
        <v>0</v>
      </c>
      <c r="L100" s="28"/>
      <c r="AU100" s="13" t="s">
        <v>297</v>
      </c>
    </row>
    <row r="101" spans="2:47" s="8" customFormat="1" ht="24.9" customHeight="1">
      <c r="B101" s="110"/>
      <c r="D101" s="111" t="s">
        <v>423</v>
      </c>
      <c r="E101" s="112"/>
      <c r="F101" s="112"/>
      <c r="G101" s="112"/>
      <c r="H101" s="112"/>
      <c r="I101" s="112"/>
      <c r="J101" s="113">
        <f>J127</f>
        <v>0</v>
      </c>
      <c r="L101" s="110"/>
    </row>
    <row r="102" spans="2:47" s="9" customFormat="1" ht="19.95" customHeight="1">
      <c r="B102" s="114"/>
      <c r="D102" s="115" t="s">
        <v>3732</v>
      </c>
      <c r="E102" s="116"/>
      <c r="F102" s="116"/>
      <c r="G102" s="116"/>
      <c r="H102" s="116"/>
      <c r="I102" s="116"/>
      <c r="J102" s="117">
        <f>J128</f>
        <v>0</v>
      </c>
      <c r="L102" s="114"/>
    </row>
    <row r="103" spans="2:47" s="1" customFormat="1" ht="21.75" customHeight="1">
      <c r="B103" s="28"/>
      <c r="L103" s="28"/>
    </row>
    <row r="104" spans="2:47" s="1" customFormat="1" ht="6.9" customHeight="1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28"/>
    </row>
    <row r="108" spans="2:47" s="1" customFormat="1" ht="6.9" customHeight="1">
      <c r="B108" s="45"/>
      <c r="C108" s="46"/>
      <c r="D108" s="46"/>
      <c r="E108" s="46"/>
      <c r="F108" s="46"/>
      <c r="G108" s="46"/>
      <c r="H108" s="46"/>
      <c r="I108" s="46"/>
      <c r="J108" s="46"/>
      <c r="K108" s="46"/>
      <c r="L108" s="28"/>
    </row>
    <row r="109" spans="2:47" s="1" customFormat="1" ht="24.9" customHeight="1">
      <c r="B109" s="28"/>
      <c r="C109" s="17" t="s">
        <v>303</v>
      </c>
      <c r="L109" s="28"/>
    </row>
    <row r="110" spans="2:47" s="1" customFormat="1" ht="6.9" customHeight="1">
      <c r="B110" s="28"/>
      <c r="L110" s="28"/>
    </row>
    <row r="111" spans="2:47" s="1" customFormat="1" ht="12" customHeight="1">
      <c r="B111" s="28"/>
      <c r="C111" s="23" t="s">
        <v>15</v>
      </c>
      <c r="L111" s="28"/>
    </row>
    <row r="112" spans="2:47" s="1" customFormat="1" ht="16.5" customHeight="1">
      <c r="B112" s="28"/>
      <c r="E112" s="226" t="str">
        <f>E7</f>
        <v>Archeoskanzen Bojná</v>
      </c>
      <c r="F112" s="227"/>
      <c r="G112" s="227"/>
      <c r="H112" s="227"/>
      <c r="L112" s="28"/>
    </row>
    <row r="113" spans="2:63" ht="12" customHeight="1">
      <c r="B113" s="16"/>
      <c r="C113" s="23" t="s">
        <v>287</v>
      </c>
      <c r="L113" s="16"/>
    </row>
    <row r="114" spans="2:63" ht="16.5" customHeight="1">
      <c r="B114" s="16"/>
      <c r="E114" s="226" t="s">
        <v>4177</v>
      </c>
      <c r="F114" s="183"/>
      <c r="G114" s="183"/>
      <c r="H114" s="183"/>
      <c r="L114" s="16"/>
    </row>
    <row r="115" spans="2:63" ht="12" customHeight="1">
      <c r="B115" s="16"/>
      <c r="C115" s="23" t="s">
        <v>289</v>
      </c>
      <c r="L115" s="16"/>
    </row>
    <row r="116" spans="2:63" s="1" customFormat="1" ht="16.5" customHeight="1">
      <c r="B116" s="28"/>
      <c r="E116" s="221" t="s">
        <v>5931</v>
      </c>
      <c r="F116" s="228"/>
      <c r="G116" s="228"/>
      <c r="H116" s="228"/>
      <c r="L116" s="28"/>
    </row>
    <row r="117" spans="2:63" s="1" customFormat="1" ht="12" customHeight="1">
      <c r="B117" s="28"/>
      <c r="C117" s="23" t="s">
        <v>291</v>
      </c>
      <c r="L117" s="28"/>
    </row>
    <row r="118" spans="2:63" s="1" customFormat="1" ht="16.5" customHeight="1">
      <c r="B118" s="28"/>
      <c r="E118" s="208" t="str">
        <f>E13</f>
        <v>SO-5.2.1_UK - Vykurovanie</v>
      </c>
      <c r="F118" s="228"/>
      <c r="G118" s="228"/>
      <c r="H118" s="228"/>
      <c r="L118" s="28"/>
    </row>
    <row r="119" spans="2:63" s="1" customFormat="1" ht="6.9" customHeight="1">
      <c r="B119" s="28"/>
      <c r="L119" s="28"/>
    </row>
    <row r="120" spans="2:63" s="1" customFormat="1" ht="12" customHeight="1">
      <c r="B120" s="28"/>
      <c r="C120" s="23" t="s">
        <v>19</v>
      </c>
      <c r="F120" s="21" t="str">
        <f>F16</f>
        <v>okrajová časť obce Bojná</v>
      </c>
      <c r="I120" s="23" t="s">
        <v>21</v>
      </c>
      <c r="J120" s="51" t="str">
        <f>IF(J16="","",J16)</f>
        <v>19. 6. 2024</v>
      </c>
      <c r="L120" s="28"/>
    </row>
    <row r="121" spans="2:63" s="1" customFormat="1" ht="6.9" customHeight="1">
      <c r="B121" s="28"/>
      <c r="L121" s="28"/>
    </row>
    <row r="122" spans="2:63" s="1" customFormat="1" ht="40.049999999999997" customHeight="1">
      <c r="B122" s="28"/>
      <c r="C122" s="23" t="s">
        <v>23</v>
      </c>
      <c r="F122" s="21" t="str">
        <f>E19</f>
        <v>Obec Bojná, 201 Bojná, 956 01 Bojná</v>
      </c>
      <c r="I122" s="23" t="s">
        <v>29</v>
      </c>
      <c r="J122" s="26" t="str">
        <f>E25</f>
        <v>Projekt design s.r.o., Brezová 89/1B, Tovarníky</v>
      </c>
      <c r="L122" s="28"/>
    </row>
    <row r="123" spans="2:63" s="1" customFormat="1" ht="40.049999999999997" customHeight="1">
      <c r="B123" s="28"/>
      <c r="C123" s="23" t="s">
        <v>27</v>
      </c>
      <c r="F123" s="21" t="str">
        <f>IF(E22="","",E22)</f>
        <v>Vyplň údaj</v>
      </c>
      <c r="I123" s="23" t="s">
        <v>32</v>
      </c>
      <c r="J123" s="26" t="str">
        <f>E28</f>
        <v>Projekt design s.r.o., Brezová 89/1B, Tovarníky</v>
      </c>
      <c r="L123" s="28"/>
    </row>
    <row r="124" spans="2:63" s="1" customFormat="1" ht="10.35" customHeight="1">
      <c r="B124" s="28"/>
      <c r="L124" s="28"/>
    </row>
    <row r="125" spans="2:63" s="10" customFormat="1" ht="29.25" customHeight="1">
      <c r="B125" s="118"/>
      <c r="C125" s="119" t="s">
        <v>304</v>
      </c>
      <c r="D125" s="120" t="s">
        <v>60</v>
      </c>
      <c r="E125" s="120" t="s">
        <v>56</v>
      </c>
      <c r="F125" s="120" t="s">
        <v>7531</v>
      </c>
      <c r="G125" s="120" t="s">
        <v>305</v>
      </c>
      <c r="H125" s="120" t="s">
        <v>306</v>
      </c>
      <c r="I125" s="120" t="s">
        <v>307</v>
      </c>
      <c r="J125" s="121" t="s">
        <v>295</v>
      </c>
      <c r="K125" s="122" t="s">
        <v>308</v>
      </c>
      <c r="L125" s="118"/>
      <c r="M125" s="58" t="s">
        <v>1</v>
      </c>
      <c r="N125" s="59" t="s">
        <v>39</v>
      </c>
      <c r="O125" s="59" t="s">
        <v>309</v>
      </c>
      <c r="P125" s="59" t="s">
        <v>310</v>
      </c>
      <c r="Q125" s="59" t="s">
        <v>311</v>
      </c>
      <c r="R125" s="59" t="s">
        <v>312</v>
      </c>
      <c r="S125" s="59" t="s">
        <v>313</v>
      </c>
      <c r="T125" s="60" t="s">
        <v>314</v>
      </c>
    </row>
    <row r="126" spans="2:63" s="1" customFormat="1" ht="22.8" customHeight="1">
      <c r="B126" s="28"/>
      <c r="C126" s="63" t="s">
        <v>296</v>
      </c>
      <c r="J126" s="123">
        <f>BK126</f>
        <v>0</v>
      </c>
      <c r="L126" s="28"/>
      <c r="M126" s="61"/>
      <c r="N126" s="52"/>
      <c r="O126" s="52"/>
      <c r="P126" s="124">
        <f>P127</f>
        <v>0</v>
      </c>
      <c r="Q126" s="52"/>
      <c r="R126" s="124">
        <f>R127</f>
        <v>0</v>
      </c>
      <c r="S126" s="52"/>
      <c r="T126" s="125">
        <f>T127</f>
        <v>0</v>
      </c>
      <c r="AT126" s="13" t="s">
        <v>74</v>
      </c>
      <c r="AU126" s="13" t="s">
        <v>297</v>
      </c>
      <c r="BK126" s="126">
        <f>BK127</f>
        <v>0</v>
      </c>
    </row>
    <row r="127" spans="2:63" s="11" customFormat="1" ht="25.95" customHeight="1">
      <c r="B127" s="127"/>
      <c r="D127" s="128" t="s">
        <v>74</v>
      </c>
      <c r="E127" s="129" t="s">
        <v>353</v>
      </c>
      <c r="F127" s="129" t="s">
        <v>474</v>
      </c>
      <c r="I127" s="130"/>
      <c r="J127" s="131">
        <f>BK127</f>
        <v>0</v>
      </c>
      <c r="L127" s="127"/>
      <c r="M127" s="132"/>
      <c r="P127" s="133">
        <f>P128</f>
        <v>0</v>
      </c>
      <c r="R127" s="133">
        <f>R128</f>
        <v>0</v>
      </c>
      <c r="T127" s="134">
        <f>T128</f>
        <v>0</v>
      </c>
      <c r="AR127" s="128" t="s">
        <v>92</v>
      </c>
      <c r="AT127" s="135" t="s">
        <v>74</v>
      </c>
      <c r="AU127" s="135" t="s">
        <v>75</v>
      </c>
      <c r="AY127" s="128" t="s">
        <v>317</v>
      </c>
      <c r="BK127" s="136">
        <f>BK128</f>
        <v>0</v>
      </c>
    </row>
    <row r="128" spans="2:63" s="11" customFormat="1" ht="22.8" customHeight="1">
      <c r="B128" s="127"/>
      <c r="D128" s="128" t="s">
        <v>74</v>
      </c>
      <c r="E128" s="137" t="s">
        <v>475</v>
      </c>
      <c r="F128" s="137" t="s">
        <v>3733</v>
      </c>
      <c r="I128" s="130"/>
      <c r="J128" s="138">
        <f>BK128</f>
        <v>0</v>
      </c>
      <c r="L128" s="127"/>
      <c r="M128" s="132"/>
      <c r="P128" s="133">
        <f>SUM(P129:P132)</f>
        <v>0</v>
      </c>
      <c r="R128" s="133">
        <f>SUM(R129:R132)</f>
        <v>0</v>
      </c>
      <c r="T128" s="134">
        <f>SUM(T129:T132)</f>
        <v>0</v>
      </c>
      <c r="AR128" s="128" t="s">
        <v>92</v>
      </c>
      <c r="AT128" s="135" t="s">
        <v>74</v>
      </c>
      <c r="AU128" s="135" t="s">
        <v>82</v>
      </c>
      <c r="AY128" s="128" t="s">
        <v>317</v>
      </c>
      <c r="BK128" s="136">
        <f>SUM(BK129:BK132)</f>
        <v>0</v>
      </c>
    </row>
    <row r="129" spans="2:65" s="1" customFormat="1" ht="16.5" customHeight="1">
      <c r="B129" s="139"/>
      <c r="C129" s="140" t="s">
        <v>82</v>
      </c>
      <c r="D129" s="140" t="s">
        <v>319</v>
      </c>
      <c r="E129" s="141" t="s">
        <v>3734</v>
      </c>
      <c r="F129" s="142" t="s">
        <v>3735</v>
      </c>
      <c r="G129" s="143" t="s">
        <v>452</v>
      </c>
      <c r="H129" s="144">
        <v>42</v>
      </c>
      <c r="I129" s="145"/>
      <c r="J129" s="146">
        <f>ROUND(I129*H129,2)</f>
        <v>0</v>
      </c>
      <c r="K129" s="147"/>
      <c r="L129" s="28"/>
      <c r="M129" s="148" t="s">
        <v>1</v>
      </c>
      <c r="N129" s="149" t="s">
        <v>41</v>
      </c>
      <c r="P129" s="150">
        <f>O129*H129</f>
        <v>0</v>
      </c>
      <c r="Q129" s="150">
        <v>0</v>
      </c>
      <c r="R129" s="150">
        <f>Q129*H129</f>
        <v>0</v>
      </c>
      <c r="S129" s="150">
        <v>0</v>
      </c>
      <c r="T129" s="151">
        <f>S129*H129</f>
        <v>0</v>
      </c>
      <c r="AR129" s="152" t="s">
        <v>453</v>
      </c>
      <c r="AT129" s="152" t="s">
        <v>319</v>
      </c>
      <c r="AU129" s="152" t="s">
        <v>87</v>
      </c>
      <c r="AY129" s="13" t="s">
        <v>317</v>
      </c>
      <c r="BE129" s="153">
        <f>IF(N129="základná",J129,0)</f>
        <v>0</v>
      </c>
      <c r="BF129" s="153">
        <f>IF(N129="znížená",J129,0)</f>
        <v>0</v>
      </c>
      <c r="BG129" s="153">
        <f>IF(N129="zákl. prenesená",J129,0)</f>
        <v>0</v>
      </c>
      <c r="BH129" s="153">
        <f>IF(N129="zníž. prenesená",J129,0)</f>
        <v>0</v>
      </c>
      <c r="BI129" s="153">
        <f>IF(N129="nulová",J129,0)</f>
        <v>0</v>
      </c>
      <c r="BJ129" s="13" t="s">
        <v>87</v>
      </c>
      <c r="BK129" s="153">
        <f>ROUND(I129*H129,2)</f>
        <v>0</v>
      </c>
      <c r="BL129" s="13" t="s">
        <v>453</v>
      </c>
      <c r="BM129" s="152" t="s">
        <v>6324</v>
      </c>
    </row>
    <row r="130" spans="2:65" s="1" customFormat="1" ht="24.15" customHeight="1">
      <c r="B130" s="139"/>
      <c r="C130" s="154" t="s">
        <v>87</v>
      </c>
      <c r="D130" s="154" t="s">
        <v>353</v>
      </c>
      <c r="E130" s="155" t="s">
        <v>5674</v>
      </c>
      <c r="F130" s="156" t="s">
        <v>5675</v>
      </c>
      <c r="G130" s="157" t="s">
        <v>433</v>
      </c>
      <c r="H130" s="158">
        <v>3</v>
      </c>
      <c r="I130" s="159"/>
      <c r="J130" s="160">
        <f>ROUND(I130*H130,2)</f>
        <v>0</v>
      </c>
      <c r="K130" s="161"/>
      <c r="L130" s="162"/>
      <c r="M130" s="163" t="s">
        <v>1</v>
      </c>
      <c r="N130" s="164" t="s">
        <v>41</v>
      </c>
      <c r="P130" s="150">
        <f>O130*H130</f>
        <v>0</v>
      </c>
      <c r="Q130" s="150">
        <v>0</v>
      </c>
      <c r="R130" s="150">
        <f>Q130*H130</f>
        <v>0</v>
      </c>
      <c r="S130" s="150">
        <v>0</v>
      </c>
      <c r="T130" s="151">
        <f>S130*H130</f>
        <v>0</v>
      </c>
      <c r="AR130" s="152" t="s">
        <v>271</v>
      </c>
      <c r="AT130" s="152" t="s">
        <v>353</v>
      </c>
      <c r="AU130" s="152" t="s">
        <v>87</v>
      </c>
      <c r="AY130" s="13" t="s">
        <v>317</v>
      </c>
      <c r="BE130" s="153">
        <f>IF(N130="základná",J130,0)</f>
        <v>0</v>
      </c>
      <c r="BF130" s="153">
        <f>IF(N130="znížená",J130,0)</f>
        <v>0</v>
      </c>
      <c r="BG130" s="153">
        <f>IF(N130="zákl. prenesená",J130,0)</f>
        <v>0</v>
      </c>
      <c r="BH130" s="153">
        <f>IF(N130="zníž. prenesená",J130,0)</f>
        <v>0</v>
      </c>
      <c r="BI130" s="153">
        <f>IF(N130="nulová",J130,0)</f>
        <v>0</v>
      </c>
      <c r="BJ130" s="13" t="s">
        <v>87</v>
      </c>
      <c r="BK130" s="153">
        <f>ROUND(I130*H130,2)</f>
        <v>0</v>
      </c>
      <c r="BL130" s="13" t="s">
        <v>259</v>
      </c>
      <c r="BM130" s="152" t="s">
        <v>6325</v>
      </c>
    </row>
    <row r="131" spans="2:65" s="1" customFormat="1" ht="24.15" customHeight="1">
      <c r="B131" s="139"/>
      <c r="C131" s="154" t="s">
        <v>92</v>
      </c>
      <c r="D131" s="154" t="s">
        <v>353</v>
      </c>
      <c r="E131" s="155" t="s">
        <v>3737</v>
      </c>
      <c r="F131" s="156" t="s">
        <v>3738</v>
      </c>
      <c r="G131" s="157" t="s">
        <v>433</v>
      </c>
      <c r="H131" s="158">
        <v>1</v>
      </c>
      <c r="I131" s="159"/>
      <c r="J131" s="160">
        <f>ROUND(I131*H131,2)</f>
        <v>0</v>
      </c>
      <c r="K131" s="161"/>
      <c r="L131" s="162"/>
      <c r="M131" s="163" t="s">
        <v>1</v>
      </c>
      <c r="N131" s="164" t="s">
        <v>41</v>
      </c>
      <c r="P131" s="150">
        <f>O131*H131</f>
        <v>0</v>
      </c>
      <c r="Q131" s="150">
        <v>0</v>
      </c>
      <c r="R131" s="150">
        <f>Q131*H131</f>
        <v>0</v>
      </c>
      <c r="S131" s="150">
        <v>0</v>
      </c>
      <c r="T131" s="151">
        <f>S131*H131</f>
        <v>0</v>
      </c>
      <c r="AR131" s="152" t="s">
        <v>271</v>
      </c>
      <c r="AT131" s="152" t="s">
        <v>353</v>
      </c>
      <c r="AU131" s="152" t="s">
        <v>87</v>
      </c>
      <c r="AY131" s="13" t="s">
        <v>317</v>
      </c>
      <c r="BE131" s="153">
        <f>IF(N131="základná",J131,0)</f>
        <v>0</v>
      </c>
      <c r="BF131" s="153">
        <f>IF(N131="znížená",J131,0)</f>
        <v>0</v>
      </c>
      <c r="BG131" s="153">
        <f>IF(N131="zákl. prenesená",J131,0)</f>
        <v>0</v>
      </c>
      <c r="BH131" s="153">
        <f>IF(N131="zníž. prenesená",J131,0)</f>
        <v>0</v>
      </c>
      <c r="BI131" s="153">
        <f>IF(N131="nulová",J131,0)</f>
        <v>0</v>
      </c>
      <c r="BJ131" s="13" t="s">
        <v>87</v>
      </c>
      <c r="BK131" s="153">
        <f>ROUND(I131*H131,2)</f>
        <v>0</v>
      </c>
      <c r="BL131" s="13" t="s">
        <v>259</v>
      </c>
      <c r="BM131" s="152" t="s">
        <v>6326</v>
      </c>
    </row>
    <row r="132" spans="2:65" s="1" customFormat="1" ht="16.5" customHeight="1">
      <c r="B132" s="139"/>
      <c r="C132" s="154" t="s">
        <v>259</v>
      </c>
      <c r="D132" s="154" t="s">
        <v>353</v>
      </c>
      <c r="E132" s="155" t="s">
        <v>3740</v>
      </c>
      <c r="F132" s="156" t="s">
        <v>3741</v>
      </c>
      <c r="G132" s="157" t="s">
        <v>433</v>
      </c>
      <c r="H132" s="158">
        <v>5</v>
      </c>
      <c r="I132" s="159"/>
      <c r="J132" s="160">
        <f>ROUND(I132*H132,2)</f>
        <v>0</v>
      </c>
      <c r="K132" s="161"/>
      <c r="L132" s="162"/>
      <c r="M132" s="174" t="s">
        <v>1</v>
      </c>
      <c r="N132" s="175" t="s">
        <v>41</v>
      </c>
      <c r="O132" s="167"/>
      <c r="P132" s="168">
        <f>O132*H132</f>
        <v>0</v>
      </c>
      <c r="Q132" s="168">
        <v>0</v>
      </c>
      <c r="R132" s="168">
        <f>Q132*H132</f>
        <v>0</v>
      </c>
      <c r="S132" s="168">
        <v>0</v>
      </c>
      <c r="T132" s="169">
        <f>S132*H132</f>
        <v>0</v>
      </c>
      <c r="AR132" s="152" t="s">
        <v>271</v>
      </c>
      <c r="AT132" s="152" t="s">
        <v>353</v>
      </c>
      <c r="AU132" s="152" t="s">
        <v>87</v>
      </c>
      <c r="AY132" s="13" t="s">
        <v>317</v>
      </c>
      <c r="BE132" s="153">
        <f>IF(N132="základná",J132,0)</f>
        <v>0</v>
      </c>
      <c r="BF132" s="153">
        <f>IF(N132="znížená",J132,0)</f>
        <v>0</v>
      </c>
      <c r="BG132" s="153">
        <f>IF(N132="zákl. prenesená",J132,0)</f>
        <v>0</v>
      </c>
      <c r="BH132" s="153">
        <f>IF(N132="zníž. prenesená",J132,0)</f>
        <v>0</v>
      </c>
      <c r="BI132" s="153">
        <f>IF(N132="nulová",J132,0)</f>
        <v>0</v>
      </c>
      <c r="BJ132" s="13" t="s">
        <v>87</v>
      </c>
      <c r="BK132" s="153">
        <f>ROUND(I132*H132,2)</f>
        <v>0</v>
      </c>
      <c r="BL132" s="13" t="s">
        <v>259</v>
      </c>
      <c r="BM132" s="152" t="s">
        <v>6327</v>
      </c>
    </row>
    <row r="133" spans="2:65" s="1" customFormat="1" ht="6.9" customHeight="1">
      <c r="B133" s="43"/>
      <c r="C133" s="44"/>
      <c r="D133" s="44"/>
      <c r="E133" s="44"/>
      <c r="F133" s="44"/>
      <c r="G133" s="44"/>
      <c r="H133" s="44"/>
      <c r="I133" s="44"/>
      <c r="J133" s="44"/>
      <c r="K133" s="44"/>
      <c r="L133" s="28"/>
    </row>
  </sheetData>
  <autoFilter ref="C125:K132" xr:uid="{00000000-0009-0000-0000-000024000000}"/>
  <mergeCells count="15">
    <mergeCell ref="E112:H112"/>
    <mergeCell ref="E116:H116"/>
    <mergeCell ref="E114:H114"/>
    <mergeCell ref="E118:H11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B2:BM184"/>
  <sheetViews>
    <sheetView showGridLines="0" topLeftCell="A121" workbookViewId="0">
      <selection activeCell="X128" sqref="X128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01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3" t="s">
        <v>217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" customHeight="1">
      <c r="B4" s="16"/>
      <c r="D4" s="17" t="s">
        <v>286</v>
      </c>
      <c r="L4" s="16"/>
      <c r="M4" s="92" t="s">
        <v>9</v>
      </c>
      <c r="AT4" s="13" t="s">
        <v>3</v>
      </c>
    </row>
    <row r="5" spans="2:46" ht="6.9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226" t="str">
        <f>'Rekapitulácia stavby'!K6</f>
        <v>Archeoskanzen Bojná</v>
      </c>
      <c r="F7" s="227"/>
      <c r="G7" s="227"/>
      <c r="H7" s="227"/>
      <c r="L7" s="16"/>
    </row>
    <row r="8" spans="2:46" ht="13.2">
      <c r="B8" s="16"/>
      <c r="D8" s="23" t="s">
        <v>287</v>
      </c>
      <c r="L8" s="16"/>
    </row>
    <row r="9" spans="2:46" ht="16.5" customHeight="1">
      <c r="B9" s="16"/>
      <c r="E9" s="226" t="s">
        <v>4177</v>
      </c>
      <c r="F9" s="183"/>
      <c r="G9" s="183"/>
      <c r="H9" s="183"/>
      <c r="L9" s="16"/>
    </row>
    <row r="10" spans="2:46" ht="12" customHeight="1">
      <c r="B10" s="16"/>
      <c r="D10" s="23" t="s">
        <v>289</v>
      </c>
      <c r="L10" s="16"/>
    </row>
    <row r="11" spans="2:46" s="1" customFormat="1" ht="16.5" customHeight="1">
      <c r="B11" s="28"/>
      <c r="E11" s="221" t="s">
        <v>5931</v>
      </c>
      <c r="F11" s="228"/>
      <c r="G11" s="228"/>
      <c r="H11" s="228"/>
      <c r="L11" s="28"/>
    </row>
    <row r="12" spans="2:46" s="1" customFormat="1" ht="12" customHeight="1">
      <c r="B12" s="28"/>
      <c r="D12" s="23" t="s">
        <v>291</v>
      </c>
      <c r="L12" s="28"/>
    </row>
    <row r="13" spans="2:46" s="1" customFormat="1" ht="16.5" customHeight="1">
      <c r="B13" s="28"/>
      <c r="E13" s="208" t="s">
        <v>6328</v>
      </c>
      <c r="F13" s="228"/>
      <c r="G13" s="228"/>
      <c r="H13" s="228"/>
      <c r="L13" s="28"/>
    </row>
    <row r="14" spans="2:46" s="1" customFormat="1" ht="10.199999999999999">
      <c r="B14" s="28"/>
      <c r="L14" s="28"/>
    </row>
    <row r="15" spans="2:46" s="1" customFormat="1" ht="12" customHeight="1">
      <c r="B15" s="28"/>
      <c r="D15" s="23" t="s">
        <v>17</v>
      </c>
      <c r="F15" s="21" t="s">
        <v>1</v>
      </c>
      <c r="I15" s="23" t="s">
        <v>18</v>
      </c>
      <c r="J15" s="21" t="s">
        <v>1</v>
      </c>
      <c r="L15" s="28"/>
    </row>
    <row r="16" spans="2:46" s="1" customFormat="1" ht="12" customHeight="1">
      <c r="B16" s="28"/>
      <c r="D16" s="23" t="s">
        <v>19</v>
      </c>
      <c r="F16" s="21" t="s">
        <v>20</v>
      </c>
      <c r="I16" s="23" t="s">
        <v>21</v>
      </c>
      <c r="J16" s="51" t="str">
        <f>'Rekapitulácia stavby'!AN8</f>
        <v>19. 6. 2024</v>
      </c>
      <c r="L16" s="28"/>
    </row>
    <row r="17" spans="2:12" s="1" customFormat="1" ht="10.8" customHeight="1">
      <c r="B17" s="28"/>
      <c r="L17" s="28"/>
    </row>
    <row r="18" spans="2:12" s="1" customFormat="1" ht="12" customHeight="1">
      <c r="B18" s="28"/>
      <c r="D18" s="23" t="s">
        <v>23</v>
      </c>
      <c r="I18" s="23" t="s">
        <v>24</v>
      </c>
      <c r="J18" s="21" t="s">
        <v>1</v>
      </c>
      <c r="L18" s="28"/>
    </row>
    <row r="19" spans="2:12" s="1" customFormat="1" ht="18" customHeight="1">
      <c r="B19" s="28"/>
      <c r="E19" s="21" t="s">
        <v>25</v>
      </c>
      <c r="I19" s="23" t="s">
        <v>26</v>
      </c>
      <c r="J19" s="21" t="s">
        <v>1</v>
      </c>
      <c r="L19" s="28"/>
    </row>
    <row r="20" spans="2:12" s="1" customFormat="1" ht="6.9" customHeight="1">
      <c r="B20" s="28"/>
      <c r="L20" s="28"/>
    </row>
    <row r="21" spans="2:12" s="1" customFormat="1" ht="12" customHeight="1">
      <c r="B21" s="28"/>
      <c r="D21" s="23" t="s">
        <v>27</v>
      </c>
      <c r="I21" s="23" t="s">
        <v>24</v>
      </c>
      <c r="J21" s="24" t="str">
        <f>'Rekapitulácia stavby'!AN13</f>
        <v>Vyplň údaj</v>
      </c>
      <c r="L21" s="28"/>
    </row>
    <row r="22" spans="2:12" s="1" customFormat="1" ht="18" customHeight="1">
      <c r="B22" s="28"/>
      <c r="E22" s="229" t="str">
        <f>'Rekapitulácia stavby'!E14</f>
        <v>Vyplň údaj</v>
      </c>
      <c r="F22" s="182"/>
      <c r="G22" s="182"/>
      <c r="H22" s="182"/>
      <c r="I22" s="23" t="s">
        <v>26</v>
      </c>
      <c r="J22" s="24" t="str">
        <f>'Rekapitulácia stavby'!AN14</f>
        <v>Vyplň údaj</v>
      </c>
      <c r="L22" s="28"/>
    </row>
    <row r="23" spans="2:12" s="1" customFormat="1" ht="6.9" customHeight="1">
      <c r="B23" s="28"/>
      <c r="L23" s="28"/>
    </row>
    <row r="24" spans="2:12" s="1" customFormat="1" ht="12" customHeight="1">
      <c r="B24" s="28"/>
      <c r="D24" s="23" t="s">
        <v>29</v>
      </c>
      <c r="I24" s="23" t="s">
        <v>24</v>
      </c>
      <c r="J24" s="21" t="s">
        <v>1</v>
      </c>
      <c r="L24" s="28"/>
    </row>
    <row r="25" spans="2:12" s="1" customFormat="1" ht="18" customHeight="1">
      <c r="B25" s="28"/>
      <c r="E25" s="21" t="s">
        <v>30</v>
      </c>
      <c r="I25" s="23" t="s">
        <v>26</v>
      </c>
      <c r="J25" s="21" t="s">
        <v>1</v>
      </c>
      <c r="L25" s="28"/>
    </row>
    <row r="26" spans="2:12" s="1" customFormat="1" ht="6.9" customHeight="1">
      <c r="B26" s="28"/>
      <c r="L26" s="28"/>
    </row>
    <row r="27" spans="2:12" s="1" customFormat="1" ht="12" customHeight="1">
      <c r="B27" s="28"/>
      <c r="D27" s="23" t="s">
        <v>32</v>
      </c>
      <c r="I27" s="23" t="s">
        <v>24</v>
      </c>
      <c r="J27" s="21" t="s">
        <v>1</v>
      </c>
      <c r="L27" s="28"/>
    </row>
    <row r="28" spans="2:12" s="1" customFormat="1" ht="18" customHeight="1">
      <c r="B28" s="28"/>
      <c r="E28" s="21" t="s">
        <v>30</v>
      </c>
      <c r="I28" s="23" t="s">
        <v>26</v>
      </c>
      <c r="J28" s="21" t="s">
        <v>1</v>
      </c>
      <c r="L28" s="28"/>
    </row>
    <row r="29" spans="2:12" s="1" customFormat="1" ht="6.9" customHeight="1">
      <c r="B29" s="28"/>
      <c r="L29" s="28"/>
    </row>
    <row r="30" spans="2:12" s="1" customFormat="1" ht="12" customHeight="1">
      <c r="B30" s="28"/>
      <c r="D30" s="23" t="s">
        <v>33</v>
      </c>
      <c r="L30" s="28"/>
    </row>
    <row r="31" spans="2:12" s="7" customFormat="1" ht="16.5" customHeight="1">
      <c r="B31" s="93"/>
      <c r="E31" s="187" t="s">
        <v>1</v>
      </c>
      <c r="F31" s="187"/>
      <c r="G31" s="187"/>
      <c r="H31" s="187"/>
      <c r="L31" s="93"/>
    </row>
    <row r="32" spans="2:12" s="1" customFormat="1" ht="6.9" customHeight="1">
      <c r="B32" s="28"/>
      <c r="L32" s="28"/>
    </row>
    <row r="33" spans="2:12" s="1" customFormat="1" ht="6.9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35" customHeight="1">
      <c r="B34" s="28"/>
      <c r="D34" s="94" t="s">
        <v>35</v>
      </c>
      <c r="J34" s="65">
        <f>ROUND(J126, 2)</f>
        <v>0</v>
      </c>
      <c r="L34" s="28"/>
    </row>
    <row r="35" spans="2:12" s="1" customFormat="1" ht="6.9" customHeight="1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4" customHeight="1">
      <c r="B36" s="28"/>
      <c r="F36" s="31" t="s">
        <v>37</v>
      </c>
      <c r="I36" s="31" t="s">
        <v>36</v>
      </c>
      <c r="J36" s="31" t="s">
        <v>38</v>
      </c>
      <c r="L36" s="28"/>
    </row>
    <row r="37" spans="2:12" s="1" customFormat="1" ht="14.4" customHeight="1">
      <c r="B37" s="28"/>
      <c r="D37" s="54" t="s">
        <v>39</v>
      </c>
      <c r="E37" s="33" t="s">
        <v>40</v>
      </c>
      <c r="F37" s="95">
        <f>ROUND((SUM(BE126:BE183)),  2)</f>
        <v>0</v>
      </c>
      <c r="G37" s="96"/>
      <c r="H37" s="96"/>
      <c r="I37" s="97">
        <v>0.2</v>
      </c>
      <c r="J37" s="95">
        <f>ROUND(((SUM(BE126:BE183))*I37),  2)</f>
        <v>0</v>
      </c>
      <c r="L37" s="28"/>
    </row>
    <row r="38" spans="2:12" s="1" customFormat="1" ht="14.4" customHeight="1">
      <c r="B38" s="28"/>
      <c r="E38" s="33" t="s">
        <v>41</v>
      </c>
      <c r="F38" s="95">
        <f>ROUND((SUM(BF126:BF183)),  2)</f>
        <v>0</v>
      </c>
      <c r="G38" s="96"/>
      <c r="H38" s="96"/>
      <c r="I38" s="97">
        <v>0.2</v>
      </c>
      <c r="J38" s="95">
        <f>ROUND(((SUM(BF126:BF183))*I38),  2)</f>
        <v>0</v>
      </c>
      <c r="L38" s="28"/>
    </row>
    <row r="39" spans="2:12" s="1" customFormat="1" ht="14.4" hidden="1" customHeight="1">
      <c r="B39" s="28"/>
      <c r="E39" s="23" t="s">
        <v>42</v>
      </c>
      <c r="F39" s="84">
        <f>ROUND((SUM(BG126:BG183)),  2)</f>
        <v>0</v>
      </c>
      <c r="I39" s="98">
        <v>0.2</v>
      </c>
      <c r="J39" s="84">
        <f>0</f>
        <v>0</v>
      </c>
      <c r="L39" s="28"/>
    </row>
    <row r="40" spans="2:12" s="1" customFormat="1" ht="14.4" hidden="1" customHeight="1">
      <c r="B40" s="28"/>
      <c r="E40" s="23" t="s">
        <v>43</v>
      </c>
      <c r="F40" s="84">
        <f>ROUND((SUM(BH126:BH183)),  2)</f>
        <v>0</v>
      </c>
      <c r="I40" s="98">
        <v>0.2</v>
      </c>
      <c r="J40" s="84">
        <f>0</f>
        <v>0</v>
      </c>
      <c r="L40" s="28"/>
    </row>
    <row r="41" spans="2:12" s="1" customFormat="1" ht="14.4" hidden="1" customHeight="1">
      <c r="B41" s="28"/>
      <c r="E41" s="33" t="s">
        <v>44</v>
      </c>
      <c r="F41" s="95">
        <f>ROUND((SUM(BI126:BI183)),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6.9" customHeight="1">
      <c r="B42" s="28"/>
      <c r="L42" s="28"/>
    </row>
    <row r="43" spans="2:12" s="1" customFormat="1" ht="25.35" customHeight="1">
      <c r="B43" s="28"/>
      <c r="C43" s="99"/>
      <c r="D43" s="100" t="s">
        <v>45</v>
      </c>
      <c r="E43" s="56"/>
      <c r="F43" s="56"/>
      <c r="G43" s="101" t="s">
        <v>46</v>
      </c>
      <c r="H43" s="102" t="s">
        <v>47</v>
      </c>
      <c r="I43" s="56"/>
      <c r="J43" s="103">
        <f>SUM(J34:J41)</f>
        <v>0</v>
      </c>
      <c r="K43" s="104"/>
      <c r="L43" s="28"/>
    </row>
    <row r="44" spans="2:12" s="1" customFormat="1" ht="14.4" customHeight="1">
      <c r="B44" s="28"/>
      <c r="L44" s="28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ht="10.199999999999999">
      <c r="B51" s="16"/>
      <c r="L51" s="16"/>
    </row>
    <row r="52" spans="2:12" ht="10.199999999999999">
      <c r="B52" s="16"/>
      <c r="L52" s="16"/>
    </row>
    <row r="53" spans="2:12" ht="10.199999999999999">
      <c r="B53" s="16"/>
      <c r="L53" s="16"/>
    </row>
    <row r="54" spans="2:12" ht="10.199999999999999">
      <c r="B54" s="16"/>
      <c r="L54" s="16"/>
    </row>
    <row r="55" spans="2:12" ht="10.199999999999999">
      <c r="B55" s="16"/>
      <c r="L55" s="16"/>
    </row>
    <row r="56" spans="2:12" ht="10.199999999999999">
      <c r="B56" s="16"/>
      <c r="L56" s="16"/>
    </row>
    <row r="57" spans="2:12" ht="10.199999999999999">
      <c r="B57" s="16"/>
      <c r="L57" s="16"/>
    </row>
    <row r="58" spans="2:12" ht="10.199999999999999">
      <c r="B58" s="16"/>
      <c r="L58" s="16"/>
    </row>
    <row r="59" spans="2:12" ht="10.199999999999999">
      <c r="B59" s="16"/>
      <c r="L59" s="16"/>
    </row>
    <row r="60" spans="2:12" ht="10.199999999999999">
      <c r="B60" s="16"/>
      <c r="L60" s="16"/>
    </row>
    <row r="61" spans="2:12" s="1" customFormat="1" ht="13.2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ht="10.199999999999999">
      <c r="B62" s="16"/>
      <c r="L62" s="16"/>
    </row>
    <row r="63" spans="2:12" ht="10.199999999999999">
      <c r="B63" s="16"/>
      <c r="L63" s="16"/>
    </row>
    <row r="64" spans="2:12" ht="10.199999999999999">
      <c r="B64" s="16"/>
      <c r="L64" s="16"/>
    </row>
    <row r="65" spans="2:12" s="1" customFormat="1" ht="13.2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ht="10.199999999999999">
      <c r="B66" s="16"/>
      <c r="L66" s="16"/>
    </row>
    <row r="67" spans="2:12" ht="10.199999999999999">
      <c r="B67" s="16"/>
      <c r="L67" s="16"/>
    </row>
    <row r="68" spans="2:12" ht="10.199999999999999">
      <c r="B68" s="16"/>
      <c r="L68" s="16"/>
    </row>
    <row r="69" spans="2:12" ht="10.199999999999999">
      <c r="B69" s="16"/>
      <c r="L69" s="16"/>
    </row>
    <row r="70" spans="2:12" ht="10.199999999999999">
      <c r="B70" s="16"/>
      <c r="L70" s="16"/>
    </row>
    <row r="71" spans="2:12" ht="10.199999999999999">
      <c r="B71" s="16"/>
      <c r="L71" s="16"/>
    </row>
    <row r="72" spans="2:12" ht="10.199999999999999">
      <c r="B72" s="16"/>
      <c r="L72" s="16"/>
    </row>
    <row r="73" spans="2:12" ht="10.199999999999999">
      <c r="B73" s="16"/>
      <c r="L73" s="16"/>
    </row>
    <row r="74" spans="2:12" ht="10.199999999999999">
      <c r="B74" s="16"/>
      <c r="L74" s="16"/>
    </row>
    <row r="75" spans="2:12" ht="10.199999999999999">
      <c r="B75" s="16"/>
      <c r="L75" s="16"/>
    </row>
    <row r="76" spans="2:12" s="1" customFormat="1" ht="13.2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" customHeight="1">
      <c r="B82" s="28"/>
      <c r="C82" s="17" t="s">
        <v>293</v>
      </c>
      <c r="L82" s="28"/>
    </row>
    <row r="83" spans="2:12" s="1" customFormat="1" ht="6.9" customHeight="1">
      <c r="B83" s="28"/>
      <c r="L83" s="28"/>
    </row>
    <row r="84" spans="2:12" s="1" customFormat="1" ht="12" customHeight="1">
      <c r="B84" s="28"/>
      <c r="C84" s="23" t="s">
        <v>15</v>
      </c>
      <c r="L84" s="28"/>
    </row>
    <row r="85" spans="2:12" s="1" customFormat="1" ht="16.5" customHeight="1">
      <c r="B85" s="28"/>
      <c r="E85" s="226" t="str">
        <f>E7</f>
        <v>Archeoskanzen Bojná</v>
      </c>
      <c r="F85" s="227"/>
      <c r="G85" s="227"/>
      <c r="H85" s="227"/>
      <c r="L85" s="28"/>
    </row>
    <row r="86" spans="2:12" ht="12" customHeight="1">
      <c r="B86" s="16"/>
      <c r="C86" s="23" t="s">
        <v>287</v>
      </c>
      <c r="L86" s="16"/>
    </row>
    <row r="87" spans="2:12" ht="16.5" customHeight="1">
      <c r="B87" s="16"/>
      <c r="E87" s="226" t="s">
        <v>4177</v>
      </c>
      <c r="F87" s="183"/>
      <c r="G87" s="183"/>
      <c r="H87" s="183"/>
      <c r="L87" s="16"/>
    </row>
    <row r="88" spans="2:12" ht="12" customHeight="1">
      <c r="B88" s="16"/>
      <c r="C88" s="23" t="s">
        <v>289</v>
      </c>
      <c r="L88" s="16"/>
    </row>
    <row r="89" spans="2:12" s="1" customFormat="1" ht="16.5" customHeight="1">
      <c r="B89" s="28"/>
      <c r="E89" s="221" t="s">
        <v>5931</v>
      </c>
      <c r="F89" s="228"/>
      <c r="G89" s="228"/>
      <c r="H89" s="228"/>
      <c r="L89" s="28"/>
    </row>
    <row r="90" spans="2:12" s="1" customFormat="1" ht="12" customHeight="1">
      <c r="B90" s="28"/>
      <c r="C90" s="23" t="s">
        <v>291</v>
      </c>
      <c r="L90" s="28"/>
    </row>
    <row r="91" spans="2:12" s="1" customFormat="1" ht="16.5" customHeight="1">
      <c r="B91" s="28"/>
      <c r="E91" s="208" t="str">
        <f>E13</f>
        <v>SO-5.2.1_VZT - Vzduchotechnika</v>
      </c>
      <c r="F91" s="228"/>
      <c r="G91" s="228"/>
      <c r="H91" s="228"/>
      <c r="L91" s="28"/>
    </row>
    <row r="92" spans="2:12" s="1" customFormat="1" ht="6.9" customHeight="1">
      <c r="B92" s="28"/>
      <c r="L92" s="28"/>
    </row>
    <row r="93" spans="2:12" s="1" customFormat="1" ht="12" customHeight="1">
      <c r="B93" s="28"/>
      <c r="C93" s="23" t="s">
        <v>19</v>
      </c>
      <c r="F93" s="21" t="str">
        <f>F16</f>
        <v>okrajová časť obce Bojná</v>
      </c>
      <c r="I93" s="23" t="s">
        <v>21</v>
      </c>
      <c r="J93" s="51" t="str">
        <f>IF(J16="","",J16)</f>
        <v>19. 6. 2024</v>
      </c>
      <c r="L93" s="28"/>
    </row>
    <row r="94" spans="2:12" s="1" customFormat="1" ht="6.9" customHeight="1">
      <c r="B94" s="28"/>
      <c r="L94" s="28"/>
    </row>
    <row r="95" spans="2:12" s="1" customFormat="1" ht="40.049999999999997" customHeight="1">
      <c r="B95" s="28"/>
      <c r="C95" s="23" t="s">
        <v>23</v>
      </c>
      <c r="F95" s="21" t="str">
        <f>E19</f>
        <v>Obec Bojná, 201 Bojná, 956 01 Bojná</v>
      </c>
      <c r="I95" s="23" t="s">
        <v>29</v>
      </c>
      <c r="J95" s="26" t="str">
        <f>E25</f>
        <v>Projekt design s.r.o., Brezová 89/1B, Tovarníky</v>
      </c>
      <c r="L95" s="28"/>
    </row>
    <row r="96" spans="2:12" s="1" customFormat="1" ht="40.049999999999997" customHeight="1">
      <c r="B96" s="28"/>
      <c r="C96" s="23" t="s">
        <v>27</v>
      </c>
      <c r="F96" s="21" t="str">
        <f>IF(E22="","",E22)</f>
        <v>Vyplň údaj</v>
      </c>
      <c r="I96" s="23" t="s">
        <v>32</v>
      </c>
      <c r="J96" s="26" t="str">
        <f>E28</f>
        <v>Projekt design s.r.o., Brezová 89/1B, Tovarníky</v>
      </c>
      <c r="L96" s="28"/>
    </row>
    <row r="97" spans="2:47" s="1" customFormat="1" ht="10.35" customHeight="1">
      <c r="B97" s="28"/>
      <c r="L97" s="28"/>
    </row>
    <row r="98" spans="2:47" s="1" customFormat="1" ht="29.25" customHeight="1">
      <c r="B98" s="28"/>
      <c r="C98" s="107" t="s">
        <v>294</v>
      </c>
      <c r="D98" s="99"/>
      <c r="E98" s="99"/>
      <c r="F98" s="99"/>
      <c r="G98" s="99"/>
      <c r="H98" s="99"/>
      <c r="I98" s="99"/>
      <c r="J98" s="108" t="s">
        <v>295</v>
      </c>
      <c r="K98" s="99"/>
      <c r="L98" s="28"/>
    </row>
    <row r="99" spans="2:47" s="1" customFormat="1" ht="10.35" customHeight="1">
      <c r="B99" s="28"/>
      <c r="L99" s="28"/>
    </row>
    <row r="100" spans="2:47" s="1" customFormat="1" ht="22.8" customHeight="1">
      <c r="B100" s="28"/>
      <c r="C100" s="109" t="s">
        <v>296</v>
      </c>
      <c r="J100" s="65">
        <f>J126</f>
        <v>0</v>
      </c>
      <c r="L100" s="28"/>
      <c r="AU100" s="13" t="s">
        <v>297</v>
      </c>
    </row>
    <row r="101" spans="2:47" s="8" customFormat="1" ht="24.9" customHeight="1">
      <c r="B101" s="110"/>
      <c r="D101" s="111" t="s">
        <v>6329</v>
      </c>
      <c r="E101" s="112"/>
      <c r="F101" s="112"/>
      <c r="G101" s="112"/>
      <c r="H101" s="112"/>
      <c r="I101" s="112"/>
      <c r="J101" s="113">
        <f>J127</f>
        <v>0</v>
      </c>
      <c r="L101" s="110"/>
    </row>
    <row r="102" spans="2:47" s="8" customFormat="1" ht="24.9" customHeight="1">
      <c r="B102" s="110"/>
      <c r="D102" s="111" t="s">
        <v>5092</v>
      </c>
      <c r="E102" s="112"/>
      <c r="F102" s="112"/>
      <c r="G102" s="112"/>
      <c r="H102" s="112"/>
      <c r="I102" s="112"/>
      <c r="J102" s="113">
        <f>J164</f>
        <v>0</v>
      </c>
      <c r="L102" s="110"/>
    </row>
    <row r="103" spans="2:47" s="1" customFormat="1" ht="21.75" customHeight="1">
      <c r="B103" s="28"/>
      <c r="L103" s="28"/>
    </row>
    <row r="104" spans="2:47" s="1" customFormat="1" ht="6.9" customHeight="1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28"/>
    </row>
    <row r="108" spans="2:47" s="1" customFormat="1" ht="6.9" customHeight="1">
      <c r="B108" s="45"/>
      <c r="C108" s="46"/>
      <c r="D108" s="46"/>
      <c r="E108" s="46"/>
      <c r="F108" s="46"/>
      <c r="G108" s="46"/>
      <c r="H108" s="46"/>
      <c r="I108" s="46"/>
      <c r="J108" s="46"/>
      <c r="K108" s="46"/>
      <c r="L108" s="28"/>
    </row>
    <row r="109" spans="2:47" s="1" customFormat="1" ht="24.9" customHeight="1">
      <c r="B109" s="28"/>
      <c r="C109" s="17" t="s">
        <v>303</v>
      </c>
      <c r="L109" s="28"/>
    </row>
    <row r="110" spans="2:47" s="1" customFormat="1" ht="6.9" customHeight="1">
      <c r="B110" s="28"/>
      <c r="L110" s="28"/>
    </row>
    <row r="111" spans="2:47" s="1" customFormat="1" ht="12" customHeight="1">
      <c r="B111" s="28"/>
      <c r="C111" s="23" t="s">
        <v>15</v>
      </c>
      <c r="L111" s="28"/>
    </row>
    <row r="112" spans="2:47" s="1" customFormat="1" ht="16.5" customHeight="1">
      <c r="B112" s="28"/>
      <c r="E112" s="226" t="str">
        <f>E7</f>
        <v>Archeoskanzen Bojná</v>
      </c>
      <c r="F112" s="227"/>
      <c r="G112" s="227"/>
      <c r="H112" s="227"/>
      <c r="L112" s="28"/>
    </row>
    <row r="113" spans="2:65" ht="12" customHeight="1">
      <c r="B113" s="16"/>
      <c r="C113" s="23" t="s">
        <v>287</v>
      </c>
      <c r="L113" s="16"/>
    </row>
    <row r="114" spans="2:65" ht="16.5" customHeight="1">
      <c r="B114" s="16"/>
      <c r="E114" s="226" t="s">
        <v>4177</v>
      </c>
      <c r="F114" s="183"/>
      <c r="G114" s="183"/>
      <c r="H114" s="183"/>
      <c r="L114" s="16"/>
    </row>
    <row r="115" spans="2:65" ht="12" customHeight="1">
      <c r="B115" s="16"/>
      <c r="C115" s="23" t="s">
        <v>289</v>
      </c>
      <c r="L115" s="16"/>
    </row>
    <row r="116" spans="2:65" s="1" customFormat="1" ht="16.5" customHeight="1">
      <c r="B116" s="28"/>
      <c r="E116" s="221" t="s">
        <v>5931</v>
      </c>
      <c r="F116" s="228"/>
      <c r="G116" s="228"/>
      <c r="H116" s="228"/>
      <c r="L116" s="28"/>
    </row>
    <row r="117" spans="2:65" s="1" customFormat="1" ht="12" customHeight="1">
      <c r="B117" s="28"/>
      <c r="C117" s="23" t="s">
        <v>291</v>
      </c>
      <c r="L117" s="28"/>
    </row>
    <row r="118" spans="2:65" s="1" customFormat="1" ht="16.5" customHeight="1">
      <c r="B118" s="28"/>
      <c r="E118" s="208" t="str">
        <f>E13</f>
        <v>SO-5.2.1_VZT - Vzduchotechnika</v>
      </c>
      <c r="F118" s="228"/>
      <c r="G118" s="228"/>
      <c r="H118" s="228"/>
      <c r="L118" s="28"/>
    </row>
    <row r="119" spans="2:65" s="1" customFormat="1" ht="6.9" customHeight="1">
      <c r="B119" s="28"/>
      <c r="L119" s="28"/>
    </row>
    <row r="120" spans="2:65" s="1" customFormat="1" ht="12" customHeight="1">
      <c r="B120" s="28"/>
      <c r="C120" s="23" t="s">
        <v>19</v>
      </c>
      <c r="F120" s="21" t="str">
        <f>F16</f>
        <v>okrajová časť obce Bojná</v>
      </c>
      <c r="I120" s="23" t="s">
        <v>21</v>
      </c>
      <c r="J120" s="51" t="str">
        <f>IF(J16="","",J16)</f>
        <v>19. 6. 2024</v>
      </c>
      <c r="L120" s="28"/>
    </row>
    <row r="121" spans="2:65" s="1" customFormat="1" ht="6.9" customHeight="1">
      <c r="B121" s="28"/>
      <c r="L121" s="28"/>
    </row>
    <row r="122" spans="2:65" s="1" customFormat="1" ht="40.049999999999997" customHeight="1">
      <c r="B122" s="28"/>
      <c r="C122" s="23" t="s">
        <v>23</v>
      </c>
      <c r="F122" s="21" t="str">
        <f>E19</f>
        <v>Obec Bojná, 201 Bojná, 956 01 Bojná</v>
      </c>
      <c r="I122" s="23" t="s">
        <v>29</v>
      </c>
      <c r="J122" s="26" t="str">
        <f>E25</f>
        <v>Projekt design s.r.o., Brezová 89/1B, Tovarníky</v>
      </c>
      <c r="L122" s="28"/>
    </row>
    <row r="123" spans="2:65" s="1" customFormat="1" ht="40.049999999999997" customHeight="1">
      <c r="B123" s="28"/>
      <c r="C123" s="23" t="s">
        <v>27</v>
      </c>
      <c r="F123" s="21" t="str">
        <f>IF(E22="","",E22)</f>
        <v>Vyplň údaj</v>
      </c>
      <c r="I123" s="23" t="s">
        <v>32</v>
      </c>
      <c r="J123" s="26" t="str">
        <f>E28</f>
        <v>Projekt design s.r.o., Brezová 89/1B, Tovarníky</v>
      </c>
      <c r="L123" s="28"/>
    </row>
    <row r="124" spans="2:65" s="1" customFormat="1" ht="10.35" customHeight="1">
      <c r="B124" s="28"/>
      <c r="L124" s="28"/>
    </row>
    <row r="125" spans="2:65" s="10" customFormat="1" ht="29.25" customHeight="1">
      <c r="B125" s="118"/>
      <c r="C125" s="119" t="s">
        <v>304</v>
      </c>
      <c r="D125" s="120" t="s">
        <v>60</v>
      </c>
      <c r="E125" s="120" t="s">
        <v>56</v>
      </c>
      <c r="F125" s="120" t="s">
        <v>7531</v>
      </c>
      <c r="G125" s="120" t="s">
        <v>305</v>
      </c>
      <c r="H125" s="120" t="s">
        <v>306</v>
      </c>
      <c r="I125" s="120" t="s">
        <v>307</v>
      </c>
      <c r="J125" s="121" t="s">
        <v>295</v>
      </c>
      <c r="K125" s="122" t="s">
        <v>308</v>
      </c>
      <c r="L125" s="118"/>
      <c r="M125" s="58" t="s">
        <v>1</v>
      </c>
      <c r="N125" s="59" t="s">
        <v>39</v>
      </c>
      <c r="O125" s="59" t="s">
        <v>309</v>
      </c>
      <c r="P125" s="59" t="s">
        <v>310</v>
      </c>
      <c r="Q125" s="59" t="s">
        <v>311</v>
      </c>
      <c r="R125" s="59" t="s">
        <v>312</v>
      </c>
      <c r="S125" s="59" t="s">
        <v>313</v>
      </c>
      <c r="T125" s="60" t="s">
        <v>314</v>
      </c>
    </row>
    <row r="126" spans="2:65" s="1" customFormat="1" ht="22.8" customHeight="1">
      <c r="B126" s="28"/>
      <c r="C126" s="63" t="s">
        <v>296</v>
      </c>
      <c r="J126" s="123">
        <f>BK126</f>
        <v>0</v>
      </c>
      <c r="L126" s="28"/>
      <c r="M126" s="61"/>
      <c r="N126" s="52"/>
      <c r="O126" s="52"/>
      <c r="P126" s="124">
        <f>P127+P164</f>
        <v>0</v>
      </c>
      <c r="Q126" s="52"/>
      <c r="R126" s="124">
        <f>R127+R164</f>
        <v>0</v>
      </c>
      <c r="S126" s="52"/>
      <c r="T126" s="125">
        <f>T127+T164</f>
        <v>0</v>
      </c>
      <c r="AT126" s="13" t="s">
        <v>74</v>
      </c>
      <c r="AU126" s="13" t="s">
        <v>297</v>
      </c>
      <c r="BK126" s="126">
        <f>BK127+BK164</f>
        <v>0</v>
      </c>
    </row>
    <row r="127" spans="2:65" s="11" customFormat="1" ht="25.95" customHeight="1">
      <c r="B127" s="127"/>
      <c r="D127" s="128" t="s">
        <v>74</v>
      </c>
      <c r="E127" s="129" t="s">
        <v>601</v>
      </c>
      <c r="F127" s="129" t="s">
        <v>6330</v>
      </c>
      <c r="I127" s="130"/>
      <c r="J127" s="131">
        <f>BK127</f>
        <v>0</v>
      </c>
      <c r="L127" s="127"/>
      <c r="M127" s="132"/>
      <c r="P127" s="133">
        <f>SUM(P128:P163)</f>
        <v>0</v>
      </c>
      <c r="R127" s="133">
        <f>SUM(R128:R163)</f>
        <v>0</v>
      </c>
      <c r="T127" s="134">
        <f>SUM(T128:T163)</f>
        <v>0</v>
      </c>
      <c r="AR127" s="128" t="s">
        <v>82</v>
      </c>
      <c r="AT127" s="135" t="s">
        <v>74</v>
      </c>
      <c r="AU127" s="135" t="s">
        <v>75</v>
      </c>
      <c r="AY127" s="128" t="s">
        <v>317</v>
      </c>
      <c r="BK127" s="136">
        <f>SUM(BK128:BK163)</f>
        <v>0</v>
      </c>
    </row>
    <row r="128" spans="2:65" s="1" customFormat="1" ht="55.5" customHeight="1">
      <c r="B128" s="139"/>
      <c r="C128" s="154" t="s">
        <v>82</v>
      </c>
      <c r="D128" s="154" t="s">
        <v>353</v>
      </c>
      <c r="E128" s="155" t="s">
        <v>6331</v>
      </c>
      <c r="F128" s="156" t="s">
        <v>6332</v>
      </c>
      <c r="G128" s="157" t="s">
        <v>433</v>
      </c>
      <c r="H128" s="158">
        <v>1</v>
      </c>
      <c r="I128" s="159"/>
      <c r="J128" s="160">
        <f t="shared" ref="J128:J163" si="0">ROUND(I128*H128,2)</f>
        <v>0</v>
      </c>
      <c r="K128" s="161"/>
      <c r="L128" s="162"/>
      <c r="M128" s="163" t="s">
        <v>1</v>
      </c>
      <c r="N128" s="164" t="s">
        <v>41</v>
      </c>
      <c r="P128" s="150">
        <f t="shared" ref="P128:P163" si="1">O128*H128</f>
        <v>0</v>
      </c>
      <c r="Q128" s="150">
        <v>0</v>
      </c>
      <c r="R128" s="150">
        <f t="shared" ref="R128:R163" si="2">Q128*H128</f>
        <v>0</v>
      </c>
      <c r="S128" s="150">
        <v>0</v>
      </c>
      <c r="T128" s="151">
        <f t="shared" ref="T128:T163" si="3">S128*H128</f>
        <v>0</v>
      </c>
      <c r="AR128" s="152" t="s">
        <v>271</v>
      </c>
      <c r="AT128" s="152" t="s">
        <v>353</v>
      </c>
      <c r="AU128" s="152" t="s">
        <v>82</v>
      </c>
      <c r="AY128" s="13" t="s">
        <v>317</v>
      </c>
      <c r="BE128" s="153">
        <f t="shared" ref="BE128:BE163" si="4">IF(N128="základná",J128,0)</f>
        <v>0</v>
      </c>
      <c r="BF128" s="153">
        <f t="shared" ref="BF128:BF163" si="5">IF(N128="znížená",J128,0)</f>
        <v>0</v>
      </c>
      <c r="BG128" s="153">
        <f t="shared" ref="BG128:BG163" si="6">IF(N128="zákl. prenesená",J128,0)</f>
        <v>0</v>
      </c>
      <c r="BH128" s="153">
        <f t="shared" ref="BH128:BH163" si="7">IF(N128="zníž. prenesená",J128,0)</f>
        <v>0</v>
      </c>
      <c r="BI128" s="153">
        <f t="shared" ref="BI128:BI163" si="8">IF(N128="nulová",J128,0)</f>
        <v>0</v>
      </c>
      <c r="BJ128" s="13" t="s">
        <v>87</v>
      </c>
      <c r="BK128" s="153">
        <f t="shared" ref="BK128:BK163" si="9">ROUND(I128*H128,2)</f>
        <v>0</v>
      </c>
      <c r="BL128" s="13" t="s">
        <v>259</v>
      </c>
      <c r="BM128" s="152" t="s">
        <v>6333</v>
      </c>
    </row>
    <row r="129" spans="2:65" s="1" customFormat="1" ht="16.5" customHeight="1">
      <c r="B129" s="139"/>
      <c r="C129" s="154" t="s">
        <v>87</v>
      </c>
      <c r="D129" s="154" t="s">
        <v>353</v>
      </c>
      <c r="E129" s="155" t="s">
        <v>5097</v>
      </c>
      <c r="F129" s="156" t="s">
        <v>5098</v>
      </c>
      <c r="G129" s="157" t="s">
        <v>433</v>
      </c>
      <c r="H129" s="158">
        <v>2</v>
      </c>
      <c r="I129" s="159"/>
      <c r="J129" s="160">
        <f t="shared" si="0"/>
        <v>0</v>
      </c>
      <c r="K129" s="161"/>
      <c r="L129" s="162"/>
      <c r="M129" s="163" t="s">
        <v>1</v>
      </c>
      <c r="N129" s="164" t="s">
        <v>41</v>
      </c>
      <c r="P129" s="150">
        <f t="shared" si="1"/>
        <v>0</v>
      </c>
      <c r="Q129" s="150">
        <v>0</v>
      </c>
      <c r="R129" s="150">
        <f t="shared" si="2"/>
        <v>0</v>
      </c>
      <c r="S129" s="150">
        <v>0</v>
      </c>
      <c r="T129" s="151">
        <f t="shared" si="3"/>
        <v>0</v>
      </c>
      <c r="AR129" s="152" t="s">
        <v>271</v>
      </c>
      <c r="AT129" s="152" t="s">
        <v>353</v>
      </c>
      <c r="AU129" s="152" t="s">
        <v>82</v>
      </c>
      <c r="AY129" s="13" t="s">
        <v>317</v>
      </c>
      <c r="BE129" s="153">
        <f t="shared" si="4"/>
        <v>0</v>
      </c>
      <c r="BF129" s="153">
        <f t="shared" si="5"/>
        <v>0</v>
      </c>
      <c r="BG129" s="153">
        <f t="shared" si="6"/>
        <v>0</v>
      </c>
      <c r="BH129" s="153">
        <f t="shared" si="7"/>
        <v>0</v>
      </c>
      <c r="BI129" s="153">
        <f t="shared" si="8"/>
        <v>0</v>
      </c>
      <c r="BJ129" s="13" t="s">
        <v>87</v>
      </c>
      <c r="BK129" s="153">
        <f t="shared" si="9"/>
        <v>0</v>
      </c>
      <c r="BL129" s="13" t="s">
        <v>259</v>
      </c>
      <c r="BM129" s="152" t="s">
        <v>6334</v>
      </c>
    </row>
    <row r="130" spans="2:65" s="1" customFormat="1" ht="16.5" customHeight="1">
      <c r="B130" s="139"/>
      <c r="C130" s="154" t="s">
        <v>92</v>
      </c>
      <c r="D130" s="154" t="s">
        <v>353</v>
      </c>
      <c r="E130" s="155" t="s">
        <v>5100</v>
      </c>
      <c r="F130" s="156" t="s">
        <v>5101</v>
      </c>
      <c r="G130" s="157" t="s">
        <v>433</v>
      </c>
      <c r="H130" s="158">
        <v>2</v>
      </c>
      <c r="I130" s="159"/>
      <c r="J130" s="160">
        <f t="shared" si="0"/>
        <v>0</v>
      </c>
      <c r="K130" s="161"/>
      <c r="L130" s="162"/>
      <c r="M130" s="163" t="s">
        <v>1</v>
      </c>
      <c r="N130" s="164" t="s">
        <v>41</v>
      </c>
      <c r="P130" s="150">
        <f t="shared" si="1"/>
        <v>0</v>
      </c>
      <c r="Q130" s="150">
        <v>0</v>
      </c>
      <c r="R130" s="150">
        <f t="shared" si="2"/>
        <v>0</v>
      </c>
      <c r="S130" s="150">
        <v>0</v>
      </c>
      <c r="T130" s="151">
        <f t="shared" si="3"/>
        <v>0</v>
      </c>
      <c r="AR130" s="152" t="s">
        <v>271</v>
      </c>
      <c r="AT130" s="152" t="s">
        <v>353</v>
      </c>
      <c r="AU130" s="152" t="s">
        <v>82</v>
      </c>
      <c r="AY130" s="13" t="s">
        <v>317</v>
      </c>
      <c r="BE130" s="153">
        <f t="shared" si="4"/>
        <v>0</v>
      </c>
      <c r="BF130" s="153">
        <f t="shared" si="5"/>
        <v>0</v>
      </c>
      <c r="BG130" s="153">
        <f t="shared" si="6"/>
        <v>0</v>
      </c>
      <c r="BH130" s="153">
        <f t="shared" si="7"/>
        <v>0</v>
      </c>
      <c r="BI130" s="153">
        <f t="shared" si="8"/>
        <v>0</v>
      </c>
      <c r="BJ130" s="13" t="s">
        <v>87</v>
      </c>
      <c r="BK130" s="153">
        <f t="shared" si="9"/>
        <v>0</v>
      </c>
      <c r="BL130" s="13" t="s">
        <v>259</v>
      </c>
      <c r="BM130" s="152" t="s">
        <v>6335</v>
      </c>
    </row>
    <row r="131" spans="2:65" s="1" customFormat="1" ht="16.5" customHeight="1">
      <c r="B131" s="139"/>
      <c r="C131" s="154" t="s">
        <v>259</v>
      </c>
      <c r="D131" s="154" t="s">
        <v>353</v>
      </c>
      <c r="E131" s="155" t="s">
        <v>5100</v>
      </c>
      <c r="F131" s="156" t="s">
        <v>5101</v>
      </c>
      <c r="G131" s="157" t="s">
        <v>433</v>
      </c>
      <c r="H131" s="158">
        <v>2</v>
      </c>
      <c r="I131" s="159"/>
      <c r="J131" s="160">
        <f t="shared" si="0"/>
        <v>0</v>
      </c>
      <c r="K131" s="161"/>
      <c r="L131" s="162"/>
      <c r="M131" s="163" t="s">
        <v>1</v>
      </c>
      <c r="N131" s="164" t="s">
        <v>41</v>
      </c>
      <c r="P131" s="150">
        <f t="shared" si="1"/>
        <v>0</v>
      </c>
      <c r="Q131" s="150">
        <v>0</v>
      </c>
      <c r="R131" s="150">
        <f t="shared" si="2"/>
        <v>0</v>
      </c>
      <c r="S131" s="150">
        <v>0</v>
      </c>
      <c r="T131" s="151">
        <f t="shared" si="3"/>
        <v>0</v>
      </c>
      <c r="AR131" s="152" t="s">
        <v>271</v>
      </c>
      <c r="AT131" s="152" t="s">
        <v>353</v>
      </c>
      <c r="AU131" s="152" t="s">
        <v>82</v>
      </c>
      <c r="AY131" s="13" t="s">
        <v>317</v>
      </c>
      <c r="BE131" s="153">
        <f t="shared" si="4"/>
        <v>0</v>
      </c>
      <c r="BF131" s="153">
        <f t="shared" si="5"/>
        <v>0</v>
      </c>
      <c r="BG131" s="153">
        <f t="shared" si="6"/>
        <v>0</v>
      </c>
      <c r="BH131" s="153">
        <f t="shared" si="7"/>
        <v>0</v>
      </c>
      <c r="BI131" s="153">
        <f t="shared" si="8"/>
        <v>0</v>
      </c>
      <c r="BJ131" s="13" t="s">
        <v>87</v>
      </c>
      <c r="BK131" s="153">
        <f t="shared" si="9"/>
        <v>0</v>
      </c>
      <c r="BL131" s="13" t="s">
        <v>259</v>
      </c>
      <c r="BM131" s="152" t="s">
        <v>6336</v>
      </c>
    </row>
    <row r="132" spans="2:65" s="1" customFormat="1" ht="24.15" customHeight="1">
      <c r="B132" s="139"/>
      <c r="C132" s="154" t="s">
        <v>262</v>
      </c>
      <c r="D132" s="154" t="s">
        <v>353</v>
      </c>
      <c r="E132" s="155" t="s">
        <v>5104</v>
      </c>
      <c r="F132" s="156" t="s">
        <v>5105</v>
      </c>
      <c r="G132" s="157" t="s">
        <v>433</v>
      </c>
      <c r="H132" s="158">
        <v>2</v>
      </c>
      <c r="I132" s="159"/>
      <c r="J132" s="160">
        <f t="shared" si="0"/>
        <v>0</v>
      </c>
      <c r="K132" s="161"/>
      <c r="L132" s="162"/>
      <c r="M132" s="163" t="s">
        <v>1</v>
      </c>
      <c r="N132" s="164" t="s">
        <v>41</v>
      </c>
      <c r="P132" s="150">
        <f t="shared" si="1"/>
        <v>0</v>
      </c>
      <c r="Q132" s="150">
        <v>0</v>
      </c>
      <c r="R132" s="150">
        <f t="shared" si="2"/>
        <v>0</v>
      </c>
      <c r="S132" s="150">
        <v>0</v>
      </c>
      <c r="T132" s="151">
        <f t="shared" si="3"/>
        <v>0</v>
      </c>
      <c r="AR132" s="152" t="s">
        <v>271</v>
      </c>
      <c r="AT132" s="152" t="s">
        <v>353</v>
      </c>
      <c r="AU132" s="152" t="s">
        <v>82</v>
      </c>
      <c r="AY132" s="13" t="s">
        <v>317</v>
      </c>
      <c r="BE132" s="153">
        <f t="shared" si="4"/>
        <v>0</v>
      </c>
      <c r="BF132" s="153">
        <f t="shared" si="5"/>
        <v>0</v>
      </c>
      <c r="BG132" s="153">
        <f t="shared" si="6"/>
        <v>0</v>
      </c>
      <c r="BH132" s="153">
        <f t="shared" si="7"/>
        <v>0</v>
      </c>
      <c r="BI132" s="153">
        <f t="shared" si="8"/>
        <v>0</v>
      </c>
      <c r="BJ132" s="13" t="s">
        <v>87</v>
      </c>
      <c r="BK132" s="153">
        <f t="shared" si="9"/>
        <v>0</v>
      </c>
      <c r="BL132" s="13" t="s">
        <v>259</v>
      </c>
      <c r="BM132" s="152" t="s">
        <v>6337</v>
      </c>
    </row>
    <row r="133" spans="2:65" s="1" customFormat="1" ht="24.15" customHeight="1">
      <c r="B133" s="139"/>
      <c r="C133" s="154" t="s">
        <v>265</v>
      </c>
      <c r="D133" s="154" t="s">
        <v>353</v>
      </c>
      <c r="E133" s="155" t="s">
        <v>5107</v>
      </c>
      <c r="F133" s="156" t="s">
        <v>5108</v>
      </c>
      <c r="G133" s="157" t="s">
        <v>433</v>
      </c>
      <c r="H133" s="158">
        <v>1</v>
      </c>
      <c r="I133" s="159"/>
      <c r="J133" s="160">
        <f t="shared" si="0"/>
        <v>0</v>
      </c>
      <c r="K133" s="161"/>
      <c r="L133" s="162"/>
      <c r="M133" s="163" t="s">
        <v>1</v>
      </c>
      <c r="N133" s="164" t="s">
        <v>41</v>
      </c>
      <c r="P133" s="150">
        <f t="shared" si="1"/>
        <v>0</v>
      </c>
      <c r="Q133" s="150">
        <v>0</v>
      </c>
      <c r="R133" s="150">
        <f t="shared" si="2"/>
        <v>0</v>
      </c>
      <c r="S133" s="150">
        <v>0</v>
      </c>
      <c r="T133" s="151">
        <f t="shared" si="3"/>
        <v>0</v>
      </c>
      <c r="AR133" s="152" t="s">
        <v>271</v>
      </c>
      <c r="AT133" s="152" t="s">
        <v>353</v>
      </c>
      <c r="AU133" s="152" t="s">
        <v>82</v>
      </c>
      <c r="AY133" s="13" t="s">
        <v>317</v>
      </c>
      <c r="BE133" s="153">
        <f t="shared" si="4"/>
        <v>0</v>
      </c>
      <c r="BF133" s="153">
        <f t="shared" si="5"/>
        <v>0</v>
      </c>
      <c r="BG133" s="153">
        <f t="shared" si="6"/>
        <v>0</v>
      </c>
      <c r="BH133" s="153">
        <f t="shared" si="7"/>
        <v>0</v>
      </c>
      <c r="BI133" s="153">
        <f t="shared" si="8"/>
        <v>0</v>
      </c>
      <c r="BJ133" s="13" t="s">
        <v>87</v>
      </c>
      <c r="BK133" s="153">
        <f t="shared" si="9"/>
        <v>0</v>
      </c>
      <c r="BL133" s="13" t="s">
        <v>259</v>
      </c>
      <c r="BM133" s="152" t="s">
        <v>6338</v>
      </c>
    </row>
    <row r="134" spans="2:65" s="1" customFormat="1" ht="24.15" customHeight="1">
      <c r="B134" s="139"/>
      <c r="C134" s="154" t="s">
        <v>268</v>
      </c>
      <c r="D134" s="154" t="s">
        <v>353</v>
      </c>
      <c r="E134" s="155" t="s">
        <v>5110</v>
      </c>
      <c r="F134" s="156" t="s">
        <v>5111</v>
      </c>
      <c r="G134" s="157" t="s">
        <v>433</v>
      </c>
      <c r="H134" s="158">
        <v>1</v>
      </c>
      <c r="I134" s="159"/>
      <c r="J134" s="160">
        <f t="shared" si="0"/>
        <v>0</v>
      </c>
      <c r="K134" s="161"/>
      <c r="L134" s="162"/>
      <c r="M134" s="163" t="s">
        <v>1</v>
      </c>
      <c r="N134" s="164" t="s">
        <v>41</v>
      </c>
      <c r="P134" s="150">
        <f t="shared" si="1"/>
        <v>0</v>
      </c>
      <c r="Q134" s="150">
        <v>0</v>
      </c>
      <c r="R134" s="150">
        <f t="shared" si="2"/>
        <v>0</v>
      </c>
      <c r="S134" s="150">
        <v>0</v>
      </c>
      <c r="T134" s="151">
        <f t="shared" si="3"/>
        <v>0</v>
      </c>
      <c r="AR134" s="152" t="s">
        <v>271</v>
      </c>
      <c r="AT134" s="152" t="s">
        <v>353</v>
      </c>
      <c r="AU134" s="152" t="s">
        <v>82</v>
      </c>
      <c r="AY134" s="13" t="s">
        <v>317</v>
      </c>
      <c r="BE134" s="153">
        <f t="shared" si="4"/>
        <v>0</v>
      </c>
      <c r="BF134" s="153">
        <f t="shared" si="5"/>
        <v>0</v>
      </c>
      <c r="BG134" s="153">
        <f t="shared" si="6"/>
        <v>0</v>
      </c>
      <c r="BH134" s="153">
        <f t="shared" si="7"/>
        <v>0</v>
      </c>
      <c r="BI134" s="153">
        <f t="shared" si="8"/>
        <v>0</v>
      </c>
      <c r="BJ134" s="13" t="s">
        <v>87</v>
      </c>
      <c r="BK134" s="153">
        <f t="shared" si="9"/>
        <v>0</v>
      </c>
      <c r="BL134" s="13" t="s">
        <v>259</v>
      </c>
      <c r="BM134" s="152" t="s">
        <v>6339</v>
      </c>
    </row>
    <row r="135" spans="2:65" s="1" customFormat="1" ht="24.15" customHeight="1">
      <c r="B135" s="139"/>
      <c r="C135" s="154" t="s">
        <v>271</v>
      </c>
      <c r="D135" s="154" t="s">
        <v>353</v>
      </c>
      <c r="E135" s="155" t="s">
        <v>5113</v>
      </c>
      <c r="F135" s="156" t="s">
        <v>5114</v>
      </c>
      <c r="G135" s="157" t="s">
        <v>433</v>
      </c>
      <c r="H135" s="158">
        <v>1</v>
      </c>
      <c r="I135" s="159"/>
      <c r="J135" s="160">
        <f t="shared" si="0"/>
        <v>0</v>
      </c>
      <c r="K135" s="161"/>
      <c r="L135" s="162"/>
      <c r="M135" s="163" t="s">
        <v>1</v>
      </c>
      <c r="N135" s="164" t="s">
        <v>41</v>
      </c>
      <c r="P135" s="150">
        <f t="shared" si="1"/>
        <v>0</v>
      </c>
      <c r="Q135" s="150">
        <v>0</v>
      </c>
      <c r="R135" s="150">
        <f t="shared" si="2"/>
        <v>0</v>
      </c>
      <c r="S135" s="150">
        <v>0</v>
      </c>
      <c r="T135" s="151">
        <f t="shared" si="3"/>
        <v>0</v>
      </c>
      <c r="AR135" s="152" t="s">
        <v>271</v>
      </c>
      <c r="AT135" s="152" t="s">
        <v>353</v>
      </c>
      <c r="AU135" s="152" t="s">
        <v>82</v>
      </c>
      <c r="AY135" s="13" t="s">
        <v>317</v>
      </c>
      <c r="BE135" s="153">
        <f t="shared" si="4"/>
        <v>0</v>
      </c>
      <c r="BF135" s="153">
        <f t="shared" si="5"/>
        <v>0</v>
      </c>
      <c r="BG135" s="153">
        <f t="shared" si="6"/>
        <v>0</v>
      </c>
      <c r="BH135" s="153">
        <f t="shared" si="7"/>
        <v>0</v>
      </c>
      <c r="BI135" s="153">
        <f t="shared" si="8"/>
        <v>0</v>
      </c>
      <c r="BJ135" s="13" t="s">
        <v>87</v>
      </c>
      <c r="BK135" s="153">
        <f t="shared" si="9"/>
        <v>0</v>
      </c>
      <c r="BL135" s="13" t="s">
        <v>259</v>
      </c>
      <c r="BM135" s="152" t="s">
        <v>6340</v>
      </c>
    </row>
    <row r="136" spans="2:65" s="1" customFormat="1" ht="16.5" customHeight="1">
      <c r="B136" s="139"/>
      <c r="C136" s="154" t="s">
        <v>274</v>
      </c>
      <c r="D136" s="154" t="s">
        <v>353</v>
      </c>
      <c r="E136" s="155" t="s">
        <v>5116</v>
      </c>
      <c r="F136" s="156" t="s">
        <v>5117</v>
      </c>
      <c r="G136" s="157" t="s">
        <v>433</v>
      </c>
      <c r="H136" s="158">
        <v>2</v>
      </c>
      <c r="I136" s="159"/>
      <c r="J136" s="160">
        <f t="shared" si="0"/>
        <v>0</v>
      </c>
      <c r="K136" s="161"/>
      <c r="L136" s="162"/>
      <c r="M136" s="163" t="s">
        <v>1</v>
      </c>
      <c r="N136" s="164" t="s">
        <v>41</v>
      </c>
      <c r="P136" s="150">
        <f t="shared" si="1"/>
        <v>0</v>
      </c>
      <c r="Q136" s="150">
        <v>0</v>
      </c>
      <c r="R136" s="150">
        <f t="shared" si="2"/>
        <v>0</v>
      </c>
      <c r="S136" s="150">
        <v>0</v>
      </c>
      <c r="T136" s="151">
        <f t="shared" si="3"/>
        <v>0</v>
      </c>
      <c r="AR136" s="152" t="s">
        <v>271</v>
      </c>
      <c r="AT136" s="152" t="s">
        <v>353</v>
      </c>
      <c r="AU136" s="152" t="s">
        <v>82</v>
      </c>
      <c r="AY136" s="13" t="s">
        <v>317</v>
      </c>
      <c r="BE136" s="153">
        <f t="shared" si="4"/>
        <v>0</v>
      </c>
      <c r="BF136" s="153">
        <f t="shared" si="5"/>
        <v>0</v>
      </c>
      <c r="BG136" s="153">
        <f t="shared" si="6"/>
        <v>0</v>
      </c>
      <c r="BH136" s="153">
        <f t="shared" si="7"/>
        <v>0</v>
      </c>
      <c r="BI136" s="153">
        <f t="shared" si="8"/>
        <v>0</v>
      </c>
      <c r="BJ136" s="13" t="s">
        <v>87</v>
      </c>
      <c r="BK136" s="153">
        <f t="shared" si="9"/>
        <v>0</v>
      </c>
      <c r="BL136" s="13" t="s">
        <v>259</v>
      </c>
      <c r="BM136" s="152" t="s">
        <v>6341</v>
      </c>
    </row>
    <row r="137" spans="2:65" s="1" customFormat="1" ht="16.5" customHeight="1">
      <c r="B137" s="139"/>
      <c r="C137" s="154" t="s">
        <v>277</v>
      </c>
      <c r="D137" s="154" t="s">
        <v>353</v>
      </c>
      <c r="E137" s="155" t="s">
        <v>6342</v>
      </c>
      <c r="F137" s="156" t="s">
        <v>6343</v>
      </c>
      <c r="G137" s="157" t="s">
        <v>433</v>
      </c>
      <c r="H137" s="158">
        <v>1</v>
      </c>
      <c r="I137" s="159"/>
      <c r="J137" s="160">
        <f t="shared" si="0"/>
        <v>0</v>
      </c>
      <c r="K137" s="161"/>
      <c r="L137" s="162"/>
      <c r="M137" s="163" t="s">
        <v>1</v>
      </c>
      <c r="N137" s="164" t="s">
        <v>41</v>
      </c>
      <c r="P137" s="150">
        <f t="shared" si="1"/>
        <v>0</v>
      </c>
      <c r="Q137" s="150">
        <v>0</v>
      </c>
      <c r="R137" s="150">
        <f t="shared" si="2"/>
        <v>0</v>
      </c>
      <c r="S137" s="150">
        <v>0</v>
      </c>
      <c r="T137" s="151">
        <f t="shared" si="3"/>
        <v>0</v>
      </c>
      <c r="AR137" s="152" t="s">
        <v>271</v>
      </c>
      <c r="AT137" s="152" t="s">
        <v>353</v>
      </c>
      <c r="AU137" s="152" t="s">
        <v>82</v>
      </c>
      <c r="AY137" s="13" t="s">
        <v>317</v>
      </c>
      <c r="BE137" s="153">
        <f t="shared" si="4"/>
        <v>0</v>
      </c>
      <c r="BF137" s="153">
        <f t="shared" si="5"/>
        <v>0</v>
      </c>
      <c r="BG137" s="153">
        <f t="shared" si="6"/>
        <v>0</v>
      </c>
      <c r="BH137" s="153">
        <f t="shared" si="7"/>
        <v>0</v>
      </c>
      <c r="BI137" s="153">
        <f t="shared" si="8"/>
        <v>0</v>
      </c>
      <c r="BJ137" s="13" t="s">
        <v>87</v>
      </c>
      <c r="BK137" s="153">
        <f t="shared" si="9"/>
        <v>0</v>
      </c>
      <c r="BL137" s="13" t="s">
        <v>259</v>
      </c>
      <c r="BM137" s="152" t="s">
        <v>6344</v>
      </c>
    </row>
    <row r="138" spans="2:65" s="1" customFormat="1" ht="16.5" customHeight="1">
      <c r="B138" s="139"/>
      <c r="C138" s="154" t="s">
        <v>280</v>
      </c>
      <c r="D138" s="154" t="s">
        <v>353</v>
      </c>
      <c r="E138" s="155" t="s">
        <v>5125</v>
      </c>
      <c r="F138" s="156" t="s">
        <v>5126</v>
      </c>
      <c r="G138" s="157" t="s">
        <v>433</v>
      </c>
      <c r="H138" s="158">
        <v>2</v>
      </c>
      <c r="I138" s="159"/>
      <c r="J138" s="160">
        <f t="shared" si="0"/>
        <v>0</v>
      </c>
      <c r="K138" s="161"/>
      <c r="L138" s="162"/>
      <c r="M138" s="163" t="s">
        <v>1</v>
      </c>
      <c r="N138" s="164" t="s">
        <v>41</v>
      </c>
      <c r="P138" s="150">
        <f t="shared" si="1"/>
        <v>0</v>
      </c>
      <c r="Q138" s="150">
        <v>0</v>
      </c>
      <c r="R138" s="150">
        <f t="shared" si="2"/>
        <v>0</v>
      </c>
      <c r="S138" s="150">
        <v>0</v>
      </c>
      <c r="T138" s="151">
        <f t="shared" si="3"/>
        <v>0</v>
      </c>
      <c r="AR138" s="152" t="s">
        <v>271</v>
      </c>
      <c r="AT138" s="152" t="s">
        <v>353</v>
      </c>
      <c r="AU138" s="152" t="s">
        <v>82</v>
      </c>
      <c r="AY138" s="13" t="s">
        <v>317</v>
      </c>
      <c r="BE138" s="153">
        <f t="shared" si="4"/>
        <v>0</v>
      </c>
      <c r="BF138" s="153">
        <f t="shared" si="5"/>
        <v>0</v>
      </c>
      <c r="BG138" s="153">
        <f t="shared" si="6"/>
        <v>0</v>
      </c>
      <c r="BH138" s="153">
        <f t="shared" si="7"/>
        <v>0</v>
      </c>
      <c r="BI138" s="153">
        <f t="shared" si="8"/>
        <v>0</v>
      </c>
      <c r="BJ138" s="13" t="s">
        <v>87</v>
      </c>
      <c r="BK138" s="153">
        <f t="shared" si="9"/>
        <v>0</v>
      </c>
      <c r="BL138" s="13" t="s">
        <v>259</v>
      </c>
      <c r="BM138" s="152" t="s">
        <v>6345</v>
      </c>
    </row>
    <row r="139" spans="2:65" s="1" customFormat="1" ht="16.5" customHeight="1">
      <c r="B139" s="139"/>
      <c r="C139" s="154" t="s">
        <v>358</v>
      </c>
      <c r="D139" s="154" t="s">
        <v>353</v>
      </c>
      <c r="E139" s="155" t="s">
        <v>6346</v>
      </c>
      <c r="F139" s="156" t="s">
        <v>6347</v>
      </c>
      <c r="G139" s="157" t="s">
        <v>433</v>
      </c>
      <c r="H139" s="158">
        <v>1</v>
      </c>
      <c r="I139" s="159"/>
      <c r="J139" s="160">
        <f t="shared" si="0"/>
        <v>0</v>
      </c>
      <c r="K139" s="161"/>
      <c r="L139" s="162"/>
      <c r="M139" s="163" t="s">
        <v>1</v>
      </c>
      <c r="N139" s="164" t="s">
        <v>41</v>
      </c>
      <c r="P139" s="150">
        <f t="shared" si="1"/>
        <v>0</v>
      </c>
      <c r="Q139" s="150">
        <v>0</v>
      </c>
      <c r="R139" s="150">
        <f t="shared" si="2"/>
        <v>0</v>
      </c>
      <c r="S139" s="150">
        <v>0</v>
      </c>
      <c r="T139" s="151">
        <f t="shared" si="3"/>
        <v>0</v>
      </c>
      <c r="AR139" s="152" t="s">
        <v>271</v>
      </c>
      <c r="AT139" s="152" t="s">
        <v>353</v>
      </c>
      <c r="AU139" s="152" t="s">
        <v>82</v>
      </c>
      <c r="AY139" s="13" t="s">
        <v>317</v>
      </c>
      <c r="BE139" s="153">
        <f t="shared" si="4"/>
        <v>0</v>
      </c>
      <c r="BF139" s="153">
        <f t="shared" si="5"/>
        <v>0</v>
      </c>
      <c r="BG139" s="153">
        <f t="shared" si="6"/>
        <v>0</v>
      </c>
      <c r="BH139" s="153">
        <f t="shared" si="7"/>
        <v>0</v>
      </c>
      <c r="BI139" s="153">
        <f t="shared" si="8"/>
        <v>0</v>
      </c>
      <c r="BJ139" s="13" t="s">
        <v>87</v>
      </c>
      <c r="BK139" s="153">
        <f t="shared" si="9"/>
        <v>0</v>
      </c>
      <c r="BL139" s="13" t="s">
        <v>259</v>
      </c>
      <c r="BM139" s="152" t="s">
        <v>6348</v>
      </c>
    </row>
    <row r="140" spans="2:65" s="1" customFormat="1" ht="16.5" customHeight="1">
      <c r="B140" s="139"/>
      <c r="C140" s="154" t="s">
        <v>362</v>
      </c>
      <c r="D140" s="154" t="s">
        <v>353</v>
      </c>
      <c r="E140" s="155" t="s">
        <v>6349</v>
      </c>
      <c r="F140" s="156" t="s">
        <v>6350</v>
      </c>
      <c r="G140" s="157" t="s">
        <v>433</v>
      </c>
      <c r="H140" s="158">
        <v>1</v>
      </c>
      <c r="I140" s="159"/>
      <c r="J140" s="160">
        <f t="shared" si="0"/>
        <v>0</v>
      </c>
      <c r="K140" s="161"/>
      <c r="L140" s="162"/>
      <c r="M140" s="163" t="s">
        <v>1</v>
      </c>
      <c r="N140" s="164" t="s">
        <v>41</v>
      </c>
      <c r="P140" s="150">
        <f t="shared" si="1"/>
        <v>0</v>
      </c>
      <c r="Q140" s="150">
        <v>0</v>
      </c>
      <c r="R140" s="150">
        <f t="shared" si="2"/>
        <v>0</v>
      </c>
      <c r="S140" s="150">
        <v>0</v>
      </c>
      <c r="T140" s="151">
        <f t="shared" si="3"/>
        <v>0</v>
      </c>
      <c r="AR140" s="152" t="s">
        <v>271</v>
      </c>
      <c r="AT140" s="152" t="s">
        <v>353</v>
      </c>
      <c r="AU140" s="152" t="s">
        <v>82</v>
      </c>
      <c r="AY140" s="13" t="s">
        <v>317</v>
      </c>
      <c r="BE140" s="153">
        <f t="shared" si="4"/>
        <v>0</v>
      </c>
      <c r="BF140" s="153">
        <f t="shared" si="5"/>
        <v>0</v>
      </c>
      <c r="BG140" s="153">
        <f t="shared" si="6"/>
        <v>0</v>
      </c>
      <c r="BH140" s="153">
        <f t="shared" si="7"/>
        <v>0</v>
      </c>
      <c r="BI140" s="153">
        <f t="shared" si="8"/>
        <v>0</v>
      </c>
      <c r="BJ140" s="13" t="s">
        <v>87</v>
      </c>
      <c r="BK140" s="153">
        <f t="shared" si="9"/>
        <v>0</v>
      </c>
      <c r="BL140" s="13" t="s">
        <v>259</v>
      </c>
      <c r="BM140" s="152" t="s">
        <v>6351</v>
      </c>
    </row>
    <row r="141" spans="2:65" s="1" customFormat="1" ht="16.5" customHeight="1">
      <c r="B141" s="139"/>
      <c r="C141" s="154" t="s">
        <v>364</v>
      </c>
      <c r="D141" s="154" t="s">
        <v>353</v>
      </c>
      <c r="E141" s="155" t="s">
        <v>5128</v>
      </c>
      <c r="F141" s="156" t="s">
        <v>5129</v>
      </c>
      <c r="G141" s="157" t="s">
        <v>1</v>
      </c>
      <c r="H141" s="158">
        <v>0</v>
      </c>
      <c r="I141" s="159"/>
      <c r="J141" s="160">
        <f t="shared" si="0"/>
        <v>0</v>
      </c>
      <c r="K141" s="161"/>
      <c r="L141" s="162"/>
      <c r="M141" s="163" t="s">
        <v>1</v>
      </c>
      <c r="N141" s="164" t="s">
        <v>41</v>
      </c>
      <c r="P141" s="150">
        <f t="shared" si="1"/>
        <v>0</v>
      </c>
      <c r="Q141" s="150">
        <v>0</v>
      </c>
      <c r="R141" s="150">
        <f t="shared" si="2"/>
        <v>0</v>
      </c>
      <c r="S141" s="150">
        <v>0</v>
      </c>
      <c r="T141" s="151">
        <f t="shared" si="3"/>
        <v>0</v>
      </c>
      <c r="AR141" s="152" t="s">
        <v>271</v>
      </c>
      <c r="AT141" s="152" t="s">
        <v>353</v>
      </c>
      <c r="AU141" s="152" t="s">
        <v>82</v>
      </c>
      <c r="AY141" s="13" t="s">
        <v>317</v>
      </c>
      <c r="BE141" s="153">
        <f t="shared" si="4"/>
        <v>0</v>
      </c>
      <c r="BF141" s="153">
        <f t="shared" si="5"/>
        <v>0</v>
      </c>
      <c r="BG141" s="153">
        <f t="shared" si="6"/>
        <v>0</v>
      </c>
      <c r="BH141" s="153">
        <f t="shared" si="7"/>
        <v>0</v>
      </c>
      <c r="BI141" s="153">
        <f t="shared" si="8"/>
        <v>0</v>
      </c>
      <c r="BJ141" s="13" t="s">
        <v>87</v>
      </c>
      <c r="BK141" s="153">
        <f t="shared" si="9"/>
        <v>0</v>
      </c>
      <c r="BL141" s="13" t="s">
        <v>259</v>
      </c>
      <c r="BM141" s="152" t="s">
        <v>6352</v>
      </c>
    </row>
    <row r="142" spans="2:65" s="1" customFormat="1" ht="24.9" customHeight="1">
      <c r="B142" s="139"/>
      <c r="C142" s="154" t="s">
        <v>368</v>
      </c>
      <c r="D142" s="154" t="s">
        <v>353</v>
      </c>
      <c r="E142" s="155" t="s">
        <v>5131</v>
      </c>
      <c r="F142" s="156" t="s">
        <v>5132</v>
      </c>
      <c r="G142" s="157" t="s">
        <v>3434</v>
      </c>
      <c r="H142" s="158">
        <v>4</v>
      </c>
      <c r="I142" s="159"/>
      <c r="J142" s="160">
        <f t="shared" si="0"/>
        <v>0</v>
      </c>
      <c r="K142" s="161"/>
      <c r="L142" s="162"/>
      <c r="M142" s="163" t="s">
        <v>1</v>
      </c>
      <c r="N142" s="164" t="s">
        <v>41</v>
      </c>
      <c r="P142" s="150">
        <f t="shared" si="1"/>
        <v>0</v>
      </c>
      <c r="Q142" s="150">
        <v>0</v>
      </c>
      <c r="R142" s="150">
        <f t="shared" si="2"/>
        <v>0</v>
      </c>
      <c r="S142" s="150">
        <v>0</v>
      </c>
      <c r="T142" s="151">
        <f t="shared" si="3"/>
        <v>0</v>
      </c>
      <c r="AR142" s="152" t="s">
        <v>271</v>
      </c>
      <c r="AT142" s="152" t="s">
        <v>353</v>
      </c>
      <c r="AU142" s="152" t="s">
        <v>82</v>
      </c>
      <c r="AY142" s="13" t="s">
        <v>317</v>
      </c>
      <c r="BE142" s="153">
        <f t="shared" si="4"/>
        <v>0</v>
      </c>
      <c r="BF142" s="153">
        <f t="shared" si="5"/>
        <v>0</v>
      </c>
      <c r="BG142" s="153">
        <f t="shared" si="6"/>
        <v>0</v>
      </c>
      <c r="BH142" s="153">
        <f t="shared" si="7"/>
        <v>0</v>
      </c>
      <c r="BI142" s="153">
        <f t="shared" si="8"/>
        <v>0</v>
      </c>
      <c r="BJ142" s="13" t="s">
        <v>87</v>
      </c>
      <c r="BK142" s="153">
        <f t="shared" si="9"/>
        <v>0</v>
      </c>
      <c r="BL142" s="13" t="s">
        <v>259</v>
      </c>
      <c r="BM142" s="152" t="s">
        <v>6353</v>
      </c>
    </row>
    <row r="143" spans="2:65" s="1" customFormat="1" ht="24.9" customHeight="1">
      <c r="B143" s="139"/>
      <c r="C143" s="154" t="s">
        <v>372</v>
      </c>
      <c r="D143" s="154" t="s">
        <v>353</v>
      </c>
      <c r="E143" s="155" t="s">
        <v>5134</v>
      </c>
      <c r="F143" s="156" t="s">
        <v>5135</v>
      </c>
      <c r="G143" s="157" t="s">
        <v>3434</v>
      </c>
      <c r="H143" s="158">
        <v>4</v>
      </c>
      <c r="I143" s="159"/>
      <c r="J143" s="160">
        <f t="shared" si="0"/>
        <v>0</v>
      </c>
      <c r="K143" s="161"/>
      <c r="L143" s="162"/>
      <c r="M143" s="163" t="s">
        <v>1</v>
      </c>
      <c r="N143" s="164" t="s">
        <v>41</v>
      </c>
      <c r="P143" s="150">
        <f t="shared" si="1"/>
        <v>0</v>
      </c>
      <c r="Q143" s="150">
        <v>0</v>
      </c>
      <c r="R143" s="150">
        <f t="shared" si="2"/>
        <v>0</v>
      </c>
      <c r="S143" s="150">
        <v>0</v>
      </c>
      <c r="T143" s="151">
        <f t="shared" si="3"/>
        <v>0</v>
      </c>
      <c r="AR143" s="152" t="s">
        <v>271</v>
      </c>
      <c r="AT143" s="152" t="s">
        <v>353</v>
      </c>
      <c r="AU143" s="152" t="s">
        <v>82</v>
      </c>
      <c r="AY143" s="13" t="s">
        <v>317</v>
      </c>
      <c r="BE143" s="153">
        <f t="shared" si="4"/>
        <v>0</v>
      </c>
      <c r="BF143" s="153">
        <f t="shared" si="5"/>
        <v>0</v>
      </c>
      <c r="BG143" s="153">
        <f t="shared" si="6"/>
        <v>0</v>
      </c>
      <c r="BH143" s="153">
        <f t="shared" si="7"/>
        <v>0</v>
      </c>
      <c r="BI143" s="153">
        <f t="shared" si="8"/>
        <v>0</v>
      </c>
      <c r="BJ143" s="13" t="s">
        <v>87</v>
      </c>
      <c r="BK143" s="153">
        <f t="shared" si="9"/>
        <v>0</v>
      </c>
      <c r="BL143" s="13" t="s">
        <v>259</v>
      </c>
      <c r="BM143" s="152" t="s">
        <v>6354</v>
      </c>
    </row>
    <row r="144" spans="2:65" s="1" customFormat="1" ht="24.9" customHeight="1">
      <c r="B144" s="139"/>
      <c r="C144" s="154" t="s">
        <v>377</v>
      </c>
      <c r="D144" s="154" t="s">
        <v>353</v>
      </c>
      <c r="E144" s="155" t="s">
        <v>6355</v>
      </c>
      <c r="F144" s="156" t="s">
        <v>6356</v>
      </c>
      <c r="G144" s="157" t="s">
        <v>3434</v>
      </c>
      <c r="H144" s="158">
        <v>4</v>
      </c>
      <c r="I144" s="159"/>
      <c r="J144" s="160">
        <f t="shared" si="0"/>
        <v>0</v>
      </c>
      <c r="K144" s="161"/>
      <c r="L144" s="162"/>
      <c r="M144" s="163" t="s">
        <v>1</v>
      </c>
      <c r="N144" s="164" t="s">
        <v>41</v>
      </c>
      <c r="P144" s="150">
        <f t="shared" si="1"/>
        <v>0</v>
      </c>
      <c r="Q144" s="150">
        <v>0</v>
      </c>
      <c r="R144" s="150">
        <f t="shared" si="2"/>
        <v>0</v>
      </c>
      <c r="S144" s="150">
        <v>0</v>
      </c>
      <c r="T144" s="151">
        <f t="shared" si="3"/>
        <v>0</v>
      </c>
      <c r="AR144" s="152" t="s">
        <v>271</v>
      </c>
      <c r="AT144" s="152" t="s">
        <v>353</v>
      </c>
      <c r="AU144" s="152" t="s">
        <v>82</v>
      </c>
      <c r="AY144" s="13" t="s">
        <v>317</v>
      </c>
      <c r="BE144" s="153">
        <f t="shared" si="4"/>
        <v>0</v>
      </c>
      <c r="BF144" s="153">
        <f t="shared" si="5"/>
        <v>0</v>
      </c>
      <c r="BG144" s="153">
        <f t="shared" si="6"/>
        <v>0</v>
      </c>
      <c r="BH144" s="153">
        <f t="shared" si="7"/>
        <v>0</v>
      </c>
      <c r="BI144" s="153">
        <f t="shared" si="8"/>
        <v>0</v>
      </c>
      <c r="BJ144" s="13" t="s">
        <v>87</v>
      </c>
      <c r="BK144" s="153">
        <f t="shared" si="9"/>
        <v>0</v>
      </c>
      <c r="BL144" s="13" t="s">
        <v>259</v>
      </c>
      <c r="BM144" s="152" t="s">
        <v>6357</v>
      </c>
    </row>
    <row r="145" spans="2:65" s="1" customFormat="1" ht="24.9" customHeight="1">
      <c r="B145" s="139"/>
      <c r="C145" s="154" t="s">
        <v>383</v>
      </c>
      <c r="D145" s="154" t="s">
        <v>353</v>
      </c>
      <c r="E145" s="155" t="s">
        <v>5137</v>
      </c>
      <c r="F145" s="156" t="s">
        <v>5138</v>
      </c>
      <c r="G145" s="157" t="s">
        <v>3434</v>
      </c>
      <c r="H145" s="158">
        <v>2</v>
      </c>
      <c r="I145" s="159"/>
      <c r="J145" s="160">
        <f t="shared" si="0"/>
        <v>0</v>
      </c>
      <c r="K145" s="161"/>
      <c r="L145" s="162"/>
      <c r="M145" s="163" t="s">
        <v>1</v>
      </c>
      <c r="N145" s="164" t="s">
        <v>41</v>
      </c>
      <c r="P145" s="150">
        <f t="shared" si="1"/>
        <v>0</v>
      </c>
      <c r="Q145" s="150">
        <v>0</v>
      </c>
      <c r="R145" s="150">
        <f t="shared" si="2"/>
        <v>0</v>
      </c>
      <c r="S145" s="150">
        <v>0</v>
      </c>
      <c r="T145" s="151">
        <f t="shared" si="3"/>
        <v>0</v>
      </c>
      <c r="AR145" s="152" t="s">
        <v>271</v>
      </c>
      <c r="AT145" s="152" t="s">
        <v>353</v>
      </c>
      <c r="AU145" s="152" t="s">
        <v>82</v>
      </c>
      <c r="AY145" s="13" t="s">
        <v>317</v>
      </c>
      <c r="BE145" s="153">
        <f t="shared" si="4"/>
        <v>0</v>
      </c>
      <c r="BF145" s="153">
        <f t="shared" si="5"/>
        <v>0</v>
      </c>
      <c r="BG145" s="153">
        <f t="shared" si="6"/>
        <v>0</v>
      </c>
      <c r="BH145" s="153">
        <f t="shared" si="7"/>
        <v>0</v>
      </c>
      <c r="BI145" s="153">
        <f t="shared" si="8"/>
        <v>0</v>
      </c>
      <c r="BJ145" s="13" t="s">
        <v>87</v>
      </c>
      <c r="BK145" s="153">
        <f t="shared" si="9"/>
        <v>0</v>
      </c>
      <c r="BL145" s="13" t="s">
        <v>259</v>
      </c>
      <c r="BM145" s="152" t="s">
        <v>6358</v>
      </c>
    </row>
    <row r="146" spans="2:65" s="1" customFormat="1" ht="24.9" customHeight="1">
      <c r="B146" s="139"/>
      <c r="C146" s="154" t="s">
        <v>385</v>
      </c>
      <c r="D146" s="154" t="s">
        <v>353</v>
      </c>
      <c r="E146" s="155" t="s">
        <v>6359</v>
      </c>
      <c r="F146" s="156" t="s">
        <v>6360</v>
      </c>
      <c r="G146" s="157" t="s">
        <v>3434</v>
      </c>
      <c r="H146" s="158">
        <v>25</v>
      </c>
      <c r="I146" s="159"/>
      <c r="J146" s="160">
        <f t="shared" si="0"/>
        <v>0</v>
      </c>
      <c r="K146" s="161"/>
      <c r="L146" s="162"/>
      <c r="M146" s="163" t="s">
        <v>1</v>
      </c>
      <c r="N146" s="164" t="s">
        <v>41</v>
      </c>
      <c r="P146" s="150">
        <f t="shared" si="1"/>
        <v>0</v>
      </c>
      <c r="Q146" s="150">
        <v>0</v>
      </c>
      <c r="R146" s="150">
        <f t="shared" si="2"/>
        <v>0</v>
      </c>
      <c r="S146" s="150">
        <v>0</v>
      </c>
      <c r="T146" s="151">
        <f t="shared" si="3"/>
        <v>0</v>
      </c>
      <c r="AR146" s="152" t="s">
        <v>271</v>
      </c>
      <c r="AT146" s="152" t="s">
        <v>353</v>
      </c>
      <c r="AU146" s="152" t="s">
        <v>82</v>
      </c>
      <c r="AY146" s="13" t="s">
        <v>317</v>
      </c>
      <c r="BE146" s="153">
        <f t="shared" si="4"/>
        <v>0</v>
      </c>
      <c r="BF146" s="153">
        <f t="shared" si="5"/>
        <v>0</v>
      </c>
      <c r="BG146" s="153">
        <f t="shared" si="6"/>
        <v>0</v>
      </c>
      <c r="BH146" s="153">
        <f t="shared" si="7"/>
        <v>0</v>
      </c>
      <c r="BI146" s="153">
        <f t="shared" si="8"/>
        <v>0</v>
      </c>
      <c r="BJ146" s="13" t="s">
        <v>87</v>
      </c>
      <c r="BK146" s="153">
        <f t="shared" si="9"/>
        <v>0</v>
      </c>
      <c r="BL146" s="13" t="s">
        <v>259</v>
      </c>
      <c r="BM146" s="152" t="s">
        <v>6361</v>
      </c>
    </row>
    <row r="147" spans="2:65" s="1" customFormat="1" ht="16.5" customHeight="1">
      <c r="B147" s="139"/>
      <c r="C147" s="154" t="s">
        <v>7</v>
      </c>
      <c r="D147" s="154" t="s">
        <v>353</v>
      </c>
      <c r="E147" s="155" t="s">
        <v>5146</v>
      </c>
      <c r="F147" s="156" t="s">
        <v>5147</v>
      </c>
      <c r="G147" s="157" t="s">
        <v>1</v>
      </c>
      <c r="H147" s="158">
        <v>0</v>
      </c>
      <c r="I147" s="159"/>
      <c r="J147" s="160">
        <f t="shared" si="0"/>
        <v>0</v>
      </c>
      <c r="K147" s="161"/>
      <c r="L147" s="162"/>
      <c r="M147" s="163" t="s">
        <v>1</v>
      </c>
      <c r="N147" s="164" t="s">
        <v>41</v>
      </c>
      <c r="P147" s="150">
        <f t="shared" si="1"/>
        <v>0</v>
      </c>
      <c r="Q147" s="150">
        <v>0</v>
      </c>
      <c r="R147" s="150">
        <f t="shared" si="2"/>
        <v>0</v>
      </c>
      <c r="S147" s="150">
        <v>0</v>
      </c>
      <c r="T147" s="151">
        <f t="shared" si="3"/>
        <v>0</v>
      </c>
      <c r="AR147" s="152" t="s">
        <v>271</v>
      </c>
      <c r="AT147" s="152" t="s">
        <v>353</v>
      </c>
      <c r="AU147" s="152" t="s">
        <v>82</v>
      </c>
      <c r="AY147" s="13" t="s">
        <v>317</v>
      </c>
      <c r="BE147" s="153">
        <f t="shared" si="4"/>
        <v>0</v>
      </c>
      <c r="BF147" s="153">
        <f t="shared" si="5"/>
        <v>0</v>
      </c>
      <c r="BG147" s="153">
        <f t="shared" si="6"/>
        <v>0</v>
      </c>
      <c r="BH147" s="153">
        <f t="shared" si="7"/>
        <v>0</v>
      </c>
      <c r="BI147" s="153">
        <f t="shared" si="8"/>
        <v>0</v>
      </c>
      <c r="BJ147" s="13" t="s">
        <v>87</v>
      </c>
      <c r="BK147" s="153">
        <f t="shared" si="9"/>
        <v>0</v>
      </c>
      <c r="BL147" s="13" t="s">
        <v>259</v>
      </c>
      <c r="BM147" s="152" t="s">
        <v>6362</v>
      </c>
    </row>
    <row r="148" spans="2:65" s="1" customFormat="1" ht="24.9" customHeight="1">
      <c r="B148" s="139"/>
      <c r="C148" s="154" t="s">
        <v>388</v>
      </c>
      <c r="D148" s="154" t="s">
        <v>353</v>
      </c>
      <c r="E148" s="155" t="s">
        <v>5149</v>
      </c>
      <c r="F148" s="156" t="s">
        <v>5150</v>
      </c>
      <c r="G148" s="157" t="s">
        <v>3434</v>
      </c>
      <c r="H148" s="158">
        <v>30</v>
      </c>
      <c r="I148" s="159"/>
      <c r="J148" s="160">
        <f t="shared" si="0"/>
        <v>0</v>
      </c>
      <c r="K148" s="161"/>
      <c r="L148" s="162"/>
      <c r="M148" s="163" t="s">
        <v>1</v>
      </c>
      <c r="N148" s="164" t="s">
        <v>41</v>
      </c>
      <c r="P148" s="150">
        <f t="shared" si="1"/>
        <v>0</v>
      </c>
      <c r="Q148" s="150">
        <v>0</v>
      </c>
      <c r="R148" s="150">
        <f t="shared" si="2"/>
        <v>0</v>
      </c>
      <c r="S148" s="150">
        <v>0</v>
      </c>
      <c r="T148" s="151">
        <f t="shared" si="3"/>
        <v>0</v>
      </c>
      <c r="AR148" s="152" t="s">
        <v>271</v>
      </c>
      <c r="AT148" s="152" t="s">
        <v>353</v>
      </c>
      <c r="AU148" s="152" t="s">
        <v>82</v>
      </c>
      <c r="AY148" s="13" t="s">
        <v>317</v>
      </c>
      <c r="BE148" s="153">
        <f t="shared" si="4"/>
        <v>0</v>
      </c>
      <c r="BF148" s="153">
        <f t="shared" si="5"/>
        <v>0</v>
      </c>
      <c r="BG148" s="153">
        <f t="shared" si="6"/>
        <v>0</v>
      </c>
      <c r="BH148" s="153">
        <f t="shared" si="7"/>
        <v>0</v>
      </c>
      <c r="BI148" s="153">
        <f t="shared" si="8"/>
        <v>0</v>
      </c>
      <c r="BJ148" s="13" t="s">
        <v>87</v>
      </c>
      <c r="BK148" s="153">
        <f t="shared" si="9"/>
        <v>0</v>
      </c>
      <c r="BL148" s="13" t="s">
        <v>259</v>
      </c>
      <c r="BM148" s="152" t="s">
        <v>6363</v>
      </c>
    </row>
    <row r="149" spans="2:65" s="1" customFormat="1" ht="24.9" customHeight="1">
      <c r="B149" s="139"/>
      <c r="C149" s="154" t="s">
        <v>392</v>
      </c>
      <c r="D149" s="154" t="s">
        <v>353</v>
      </c>
      <c r="E149" s="155" t="s">
        <v>5152</v>
      </c>
      <c r="F149" s="156" t="s">
        <v>5153</v>
      </c>
      <c r="G149" s="157" t="s">
        <v>3434</v>
      </c>
      <c r="H149" s="158">
        <v>16</v>
      </c>
      <c r="I149" s="159"/>
      <c r="J149" s="160">
        <f t="shared" si="0"/>
        <v>0</v>
      </c>
      <c r="K149" s="161"/>
      <c r="L149" s="162"/>
      <c r="M149" s="163" t="s">
        <v>1</v>
      </c>
      <c r="N149" s="164" t="s">
        <v>41</v>
      </c>
      <c r="P149" s="150">
        <f t="shared" si="1"/>
        <v>0</v>
      </c>
      <c r="Q149" s="150">
        <v>0</v>
      </c>
      <c r="R149" s="150">
        <f t="shared" si="2"/>
        <v>0</v>
      </c>
      <c r="S149" s="150">
        <v>0</v>
      </c>
      <c r="T149" s="151">
        <f t="shared" si="3"/>
        <v>0</v>
      </c>
      <c r="AR149" s="152" t="s">
        <v>271</v>
      </c>
      <c r="AT149" s="152" t="s">
        <v>353</v>
      </c>
      <c r="AU149" s="152" t="s">
        <v>82</v>
      </c>
      <c r="AY149" s="13" t="s">
        <v>317</v>
      </c>
      <c r="BE149" s="153">
        <f t="shared" si="4"/>
        <v>0</v>
      </c>
      <c r="BF149" s="153">
        <f t="shared" si="5"/>
        <v>0</v>
      </c>
      <c r="BG149" s="153">
        <f t="shared" si="6"/>
        <v>0</v>
      </c>
      <c r="BH149" s="153">
        <f t="shared" si="7"/>
        <v>0</v>
      </c>
      <c r="BI149" s="153">
        <f t="shared" si="8"/>
        <v>0</v>
      </c>
      <c r="BJ149" s="13" t="s">
        <v>87</v>
      </c>
      <c r="BK149" s="153">
        <f t="shared" si="9"/>
        <v>0</v>
      </c>
      <c r="BL149" s="13" t="s">
        <v>259</v>
      </c>
      <c r="BM149" s="152" t="s">
        <v>6364</v>
      </c>
    </row>
    <row r="150" spans="2:65" s="1" customFormat="1" ht="24.9" customHeight="1">
      <c r="B150" s="139"/>
      <c r="C150" s="154" t="s">
        <v>396</v>
      </c>
      <c r="D150" s="154" t="s">
        <v>353</v>
      </c>
      <c r="E150" s="155" t="s">
        <v>5155</v>
      </c>
      <c r="F150" s="156" t="s">
        <v>5156</v>
      </c>
      <c r="G150" s="157" t="s">
        <v>3434</v>
      </c>
      <c r="H150" s="158">
        <v>16</v>
      </c>
      <c r="I150" s="159"/>
      <c r="J150" s="160">
        <f t="shared" si="0"/>
        <v>0</v>
      </c>
      <c r="K150" s="161"/>
      <c r="L150" s="162"/>
      <c r="M150" s="163" t="s">
        <v>1</v>
      </c>
      <c r="N150" s="164" t="s">
        <v>41</v>
      </c>
      <c r="P150" s="150">
        <f t="shared" si="1"/>
        <v>0</v>
      </c>
      <c r="Q150" s="150">
        <v>0</v>
      </c>
      <c r="R150" s="150">
        <f t="shared" si="2"/>
        <v>0</v>
      </c>
      <c r="S150" s="150">
        <v>0</v>
      </c>
      <c r="T150" s="151">
        <f t="shared" si="3"/>
        <v>0</v>
      </c>
      <c r="AR150" s="152" t="s">
        <v>271</v>
      </c>
      <c r="AT150" s="152" t="s">
        <v>353</v>
      </c>
      <c r="AU150" s="152" t="s">
        <v>82</v>
      </c>
      <c r="AY150" s="13" t="s">
        <v>317</v>
      </c>
      <c r="BE150" s="153">
        <f t="shared" si="4"/>
        <v>0</v>
      </c>
      <c r="BF150" s="153">
        <f t="shared" si="5"/>
        <v>0</v>
      </c>
      <c r="BG150" s="153">
        <f t="shared" si="6"/>
        <v>0</v>
      </c>
      <c r="BH150" s="153">
        <f t="shared" si="7"/>
        <v>0</v>
      </c>
      <c r="BI150" s="153">
        <f t="shared" si="8"/>
        <v>0</v>
      </c>
      <c r="BJ150" s="13" t="s">
        <v>87</v>
      </c>
      <c r="BK150" s="153">
        <f t="shared" si="9"/>
        <v>0</v>
      </c>
      <c r="BL150" s="13" t="s">
        <v>259</v>
      </c>
      <c r="BM150" s="152" t="s">
        <v>6365</v>
      </c>
    </row>
    <row r="151" spans="2:65" s="1" customFormat="1" ht="24.9" customHeight="1">
      <c r="B151" s="139"/>
      <c r="C151" s="154" t="s">
        <v>398</v>
      </c>
      <c r="D151" s="154" t="s">
        <v>353</v>
      </c>
      <c r="E151" s="155" t="s">
        <v>5158</v>
      </c>
      <c r="F151" s="156" t="s">
        <v>5159</v>
      </c>
      <c r="G151" s="157" t="s">
        <v>3434</v>
      </c>
      <c r="H151" s="158">
        <v>16</v>
      </c>
      <c r="I151" s="159"/>
      <c r="J151" s="160">
        <f t="shared" si="0"/>
        <v>0</v>
      </c>
      <c r="K151" s="161"/>
      <c r="L151" s="162"/>
      <c r="M151" s="163" t="s">
        <v>1</v>
      </c>
      <c r="N151" s="164" t="s">
        <v>41</v>
      </c>
      <c r="P151" s="150">
        <f t="shared" si="1"/>
        <v>0</v>
      </c>
      <c r="Q151" s="150">
        <v>0</v>
      </c>
      <c r="R151" s="150">
        <f t="shared" si="2"/>
        <v>0</v>
      </c>
      <c r="S151" s="150">
        <v>0</v>
      </c>
      <c r="T151" s="151">
        <f t="shared" si="3"/>
        <v>0</v>
      </c>
      <c r="AR151" s="152" t="s">
        <v>271</v>
      </c>
      <c r="AT151" s="152" t="s">
        <v>353</v>
      </c>
      <c r="AU151" s="152" t="s">
        <v>82</v>
      </c>
      <c r="AY151" s="13" t="s">
        <v>317</v>
      </c>
      <c r="BE151" s="153">
        <f t="shared" si="4"/>
        <v>0</v>
      </c>
      <c r="BF151" s="153">
        <f t="shared" si="5"/>
        <v>0</v>
      </c>
      <c r="BG151" s="153">
        <f t="shared" si="6"/>
        <v>0</v>
      </c>
      <c r="BH151" s="153">
        <f t="shared" si="7"/>
        <v>0</v>
      </c>
      <c r="BI151" s="153">
        <f t="shared" si="8"/>
        <v>0</v>
      </c>
      <c r="BJ151" s="13" t="s">
        <v>87</v>
      </c>
      <c r="BK151" s="153">
        <f t="shared" si="9"/>
        <v>0</v>
      </c>
      <c r="BL151" s="13" t="s">
        <v>259</v>
      </c>
      <c r="BM151" s="152" t="s">
        <v>6366</v>
      </c>
    </row>
    <row r="152" spans="2:65" s="1" customFormat="1" ht="24.9" customHeight="1">
      <c r="B152" s="139"/>
      <c r="C152" s="154" t="s">
        <v>402</v>
      </c>
      <c r="D152" s="154" t="s">
        <v>353</v>
      </c>
      <c r="E152" s="155" t="s">
        <v>6367</v>
      </c>
      <c r="F152" s="156" t="s">
        <v>6368</v>
      </c>
      <c r="G152" s="157" t="s">
        <v>3434</v>
      </c>
      <c r="H152" s="158">
        <v>20</v>
      </c>
      <c r="I152" s="159"/>
      <c r="J152" s="160">
        <f t="shared" si="0"/>
        <v>0</v>
      </c>
      <c r="K152" s="161"/>
      <c r="L152" s="162"/>
      <c r="M152" s="163" t="s">
        <v>1</v>
      </c>
      <c r="N152" s="164" t="s">
        <v>41</v>
      </c>
      <c r="P152" s="150">
        <f t="shared" si="1"/>
        <v>0</v>
      </c>
      <c r="Q152" s="150">
        <v>0</v>
      </c>
      <c r="R152" s="150">
        <f t="shared" si="2"/>
        <v>0</v>
      </c>
      <c r="S152" s="150">
        <v>0</v>
      </c>
      <c r="T152" s="151">
        <f t="shared" si="3"/>
        <v>0</v>
      </c>
      <c r="AR152" s="152" t="s">
        <v>271</v>
      </c>
      <c r="AT152" s="152" t="s">
        <v>353</v>
      </c>
      <c r="AU152" s="152" t="s">
        <v>82</v>
      </c>
      <c r="AY152" s="13" t="s">
        <v>317</v>
      </c>
      <c r="BE152" s="153">
        <f t="shared" si="4"/>
        <v>0</v>
      </c>
      <c r="BF152" s="153">
        <f t="shared" si="5"/>
        <v>0</v>
      </c>
      <c r="BG152" s="153">
        <f t="shared" si="6"/>
        <v>0</v>
      </c>
      <c r="BH152" s="153">
        <f t="shared" si="7"/>
        <v>0</v>
      </c>
      <c r="BI152" s="153">
        <f t="shared" si="8"/>
        <v>0</v>
      </c>
      <c r="BJ152" s="13" t="s">
        <v>87</v>
      </c>
      <c r="BK152" s="153">
        <f t="shared" si="9"/>
        <v>0</v>
      </c>
      <c r="BL152" s="13" t="s">
        <v>259</v>
      </c>
      <c r="BM152" s="152" t="s">
        <v>6369</v>
      </c>
    </row>
    <row r="153" spans="2:65" s="1" customFormat="1" ht="24.9" customHeight="1">
      <c r="B153" s="139"/>
      <c r="C153" s="154" t="s">
        <v>408</v>
      </c>
      <c r="D153" s="154" t="s">
        <v>353</v>
      </c>
      <c r="E153" s="155" t="s">
        <v>5164</v>
      </c>
      <c r="F153" s="156" t="s">
        <v>5165</v>
      </c>
      <c r="G153" s="157" t="s">
        <v>3434</v>
      </c>
      <c r="H153" s="158">
        <v>20</v>
      </c>
      <c r="I153" s="159"/>
      <c r="J153" s="160">
        <f t="shared" si="0"/>
        <v>0</v>
      </c>
      <c r="K153" s="161"/>
      <c r="L153" s="162"/>
      <c r="M153" s="163" t="s">
        <v>1</v>
      </c>
      <c r="N153" s="164" t="s">
        <v>41</v>
      </c>
      <c r="P153" s="150">
        <f t="shared" si="1"/>
        <v>0</v>
      </c>
      <c r="Q153" s="150">
        <v>0</v>
      </c>
      <c r="R153" s="150">
        <f t="shared" si="2"/>
        <v>0</v>
      </c>
      <c r="S153" s="150">
        <v>0</v>
      </c>
      <c r="T153" s="151">
        <f t="shared" si="3"/>
        <v>0</v>
      </c>
      <c r="AR153" s="152" t="s">
        <v>271</v>
      </c>
      <c r="AT153" s="152" t="s">
        <v>353</v>
      </c>
      <c r="AU153" s="152" t="s">
        <v>82</v>
      </c>
      <c r="AY153" s="13" t="s">
        <v>317</v>
      </c>
      <c r="BE153" s="153">
        <f t="shared" si="4"/>
        <v>0</v>
      </c>
      <c r="BF153" s="153">
        <f t="shared" si="5"/>
        <v>0</v>
      </c>
      <c r="BG153" s="153">
        <f t="shared" si="6"/>
        <v>0</v>
      </c>
      <c r="BH153" s="153">
        <f t="shared" si="7"/>
        <v>0</v>
      </c>
      <c r="BI153" s="153">
        <f t="shared" si="8"/>
        <v>0</v>
      </c>
      <c r="BJ153" s="13" t="s">
        <v>87</v>
      </c>
      <c r="BK153" s="153">
        <f t="shared" si="9"/>
        <v>0</v>
      </c>
      <c r="BL153" s="13" t="s">
        <v>259</v>
      </c>
      <c r="BM153" s="152" t="s">
        <v>6370</v>
      </c>
    </row>
    <row r="154" spans="2:65" s="1" customFormat="1" ht="24.9" customHeight="1">
      <c r="B154" s="139"/>
      <c r="C154" s="154" t="s">
        <v>410</v>
      </c>
      <c r="D154" s="154" t="s">
        <v>353</v>
      </c>
      <c r="E154" s="155" t="s">
        <v>6371</v>
      </c>
      <c r="F154" s="156" t="s">
        <v>6372</v>
      </c>
      <c r="G154" s="157" t="s">
        <v>3434</v>
      </c>
      <c r="H154" s="158">
        <v>20</v>
      </c>
      <c r="I154" s="159"/>
      <c r="J154" s="160">
        <f t="shared" si="0"/>
        <v>0</v>
      </c>
      <c r="K154" s="161"/>
      <c r="L154" s="162"/>
      <c r="M154" s="163" t="s">
        <v>1</v>
      </c>
      <c r="N154" s="164" t="s">
        <v>41</v>
      </c>
      <c r="P154" s="150">
        <f t="shared" si="1"/>
        <v>0</v>
      </c>
      <c r="Q154" s="150">
        <v>0</v>
      </c>
      <c r="R154" s="150">
        <f t="shared" si="2"/>
        <v>0</v>
      </c>
      <c r="S154" s="150">
        <v>0</v>
      </c>
      <c r="T154" s="151">
        <f t="shared" si="3"/>
        <v>0</v>
      </c>
      <c r="AR154" s="152" t="s">
        <v>271</v>
      </c>
      <c r="AT154" s="152" t="s">
        <v>353</v>
      </c>
      <c r="AU154" s="152" t="s">
        <v>82</v>
      </c>
      <c r="AY154" s="13" t="s">
        <v>317</v>
      </c>
      <c r="BE154" s="153">
        <f t="shared" si="4"/>
        <v>0</v>
      </c>
      <c r="BF154" s="153">
        <f t="shared" si="5"/>
        <v>0</v>
      </c>
      <c r="BG154" s="153">
        <f t="shared" si="6"/>
        <v>0</v>
      </c>
      <c r="BH154" s="153">
        <f t="shared" si="7"/>
        <v>0</v>
      </c>
      <c r="BI154" s="153">
        <f t="shared" si="8"/>
        <v>0</v>
      </c>
      <c r="BJ154" s="13" t="s">
        <v>87</v>
      </c>
      <c r="BK154" s="153">
        <f t="shared" si="9"/>
        <v>0</v>
      </c>
      <c r="BL154" s="13" t="s">
        <v>259</v>
      </c>
      <c r="BM154" s="152" t="s">
        <v>6373</v>
      </c>
    </row>
    <row r="155" spans="2:65" s="1" customFormat="1" ht="24.9" customHeight="1">
      <c r="B155" s="139"/>
      <c r="C155" s="154" t="s">
        <v>412</v>
      </c>
      <c r="D155" s="154" t="s">
        <v>353</v>
      </c>
      <c r="E155" s="155" t="s">
        <v>6374</v>
      </c>
      <c r="F155" s="156" t="s">
        <v>5735</v>
      </c>
      <c r="G155" s="157" t="s">
        <v>3434</v>
      </c>
      <c r="H155" s="158">
        <v>20</v>
      </c>
      <c r="I155" s="159"/>
      <c r="J155" s="160">
        <f t="shared" si="0"/>
        <v>0</v>
      </c>
      <c r="K155" s="161"/>
      <c r="L155" s="162"/>
      <c r="M155" s="163" t="s">
        <v>1</v>
      </c>
      <c r="N155" s="164" t="s">
        <v>41</v>
      </c>
      <c r="P155" s="150">
        <f t="shared" si="1"/>
        <v>0</v>
      </c>
      <c r="Q155" s="150">
        <v>0</v>
      </c>
      <c r="R155" s="150">
        <f t="shared" si="2"/>
        <v>0</v>
      </c>
      <c r="S155" s="150">
        <v>0</v>
      </c>
      <c r="T155" s="151">
        <f t="shared" si="3"/>
        <v>0</v>
      </c>
      <c r="AR155" s="152" t="s">
        <v>271</v>
      </c>
      <c r="AT155" s="152" t="s">
        <v>353</v>
      </c>
      <c r="AU155" s="152" t="s">
        <v>82</v>
      </c>
      <c r="AY155" s="13" t="s">
        <v>317</v>
      </c>
      <c r="BE155" s="153">
        <f t="shared" si="4"/>
        <v>0</v>
      </c>
      <c r="BF155" s="153">
        <f t="shared" si="5"/>
        <v>0</v>
      </c>
      <c r="BG155" s="153">
        <f t="shared" si="6"/>
        <v>0</v>
      </c>
      <c r="BH155" s="153">
        <f t="shared" si="7"/>
        <v>0</v>
      </c>
      <c r="BI155" s="153">
        <f t="shared" si="8"/>
        <v>0</v>
      </c>
      <c r="BJ155" s="13" t="s">
        <v>87</v>
      </c>
      <c r="BK155" s="153">
        <f t="shared" si="9"/>
        <v>0</v>
      </c>
      <c r="BL155" s="13" t="s">
        <v>259</v>
      </c>
      <c r="BM155" s="152" t="s">
        <v>6375</v>
      </c>
    </row>
    <row r="156" spans="2:65" s="1" customFormat="1" ht="24.15" customHeight="1">
      <c r="B156" s="139"/>
      <c r="C156" s="154" t="s">
        <v>414</v>
      </c>
      <c r="D156" s="154" t="s">
        <v>353</v>
      </c>
      <c r="E156" s="155" t="s">
        <v>6376</v>
      </c>
      <c r="F156" s="156" t="s">
        <v>6377</v>
      </c>
      <c r="G156" s="157" t="s">
        <v>433</v>
      </c>
      <c r="H156" s="158">
        <v>9</v>
      </c>
      <c r="I156" s="159"/>
      <c r="J156" s="160">
        <f t="shared" si="0"/>
        <v>0</v>
      </c>
      <c r="K156" s="161"/>
      <c r="L156" s="162"/>
      <c r="M156" s="163" t="s">
        <v>1</v>
      </c>
      <c r="N156" s="164" t="s">
        <v>41</v>
      </c>
      <c r="P156" s="150">
        <f t="shared" si="1"/>
        <v>0</v>
      </c>
      <c r="Q156" s="150">
        <v>0</v>
      </c>
      <c r="R156" s="150">
        <f t="shared" si="2"/>
        <v>0</v>
      </c>
      <c r="S156" s="150">
        <v>0</v>
      </c>
      <c r="T156" s="151">
        <f t="shared" si="3"/>
        <v>0</v>
      </c>
      <c r="AR156" s="152" t="s">
        <v>271</v>
      </c>
      <c r="AT156" s="152" t="s">
        <v>353</v>
      </c>
      <c r="AU156" s="152" t="s">
        <v>82</v>
      </c>
      <c r="AY156" s="13" t="s">
        <v>317</v>
      </c>
      <c r="BE156" s="153">
        <f t="shared" si="4"/>
        <v>0</v>
      </c>
      <c r="BF156" s="153">
        <f t="shared" si="5"/>
        <v>0</v>
      </c>
      <c r="BG156" s="153">
        <f t="shared" si="6"/>
        <v>0</v>
      </c>
      <c r="BH156" s="153">
        <f t="shared" si="7"/>
        <v>0</v>
      </c>
      <c r="BI156" s="153">
        <f t="shared" si="8"/>
        <v>0</v>
      </c>
      <c r="BJ156" s="13" t="s">
        <v>87</v>
      </c>
      <c r="BK156" s="153">
        <f t="shared" si="9"/>
        <v>0</v>
      </c>
      <c r="BL156" s="13" t="s">
        <v>259</v>
      </c>
      <c r="BM156" s="152" t="s">
        <v>6378</v>
      </c>
    </row>
    <row r="157" spans="2:65" s="1" customFormat="1" ht="24.15" customHeight="1">
      <c r="B157" s="139"/>
      <c r="C157" s="154" t="s">
        <v>416</v>
      </c>
      <c r="D157" s="154" t="s">
        <v>353</v>
      </c>
      <c r="E157" s="155" t="s">
        <v>5173</v>
      </c>
      <c r="F157" s="156" t="s">
        <v>5174</v>
      </c>
      <c r="G157" s="157" t="s">
        <v>433</v>
      </c>
      <c r="H157" s="158">
        <v>7</v>
      </c>
      <c r="I157" s="159"/>
      <c r="J157" s="160">
        <f t="shared" si="0"/>
        <v>0</v>
      </c>
      <c r="K157" s="161"/>
      <c r="L157" s="162"/>
      <c r="M157" s="163" t="s">
        <v>1</v>
      </c>
      <c r="N157" s="164" t="s">
        <v>41</v>
      </c>
      <c r="P157" s="150">
        <f t="shared" si="1"/>
        <v>0</v>
      </c>
      <c r="Q157" s="150">
        <v>0</v>
      </c>
      <c r="R157" s="150">
        <f t="shared" si="2"/>
        <v>0</v>
      </c>
      <c r="S157" s="150">
        <v>0</v>
      </c>
      <c r="T157" s="151">
        <f t="shared" si="3"/>
        <v>0</v>
      </c>
      <c r="AR157" s="152" t="s">
        <v>271</v>
      </c>
      <c r="AT157" s="152" t="s">
        <v>353</v>
      </c>
      <c r="AU157" s="152" t="s">
        <v>82</v>
      </c>
      <c r="AY157" s="13" t="s">
        <v>317</v>
      </c>
      <c r="BE157" s="153">
        <f t="shared" si="4"/>
        <v>0</v>
      </c>
      <c r="BF157" s="153">
        <f t="shared" si="5"/>
        <v>0</v>
      </c>
      <c r="BG157" s="153">
        <f t="shared" si="6"/>
        <v>0</v>
      </c>
      <c r="BH157" s="153">
        <f t="shared" si="7"/>
        <v>0</v>
      </c>
      <c r="BI157" s="153">
        <f t="shared" si="8"/>
        <v>0</v>
      </c>
      <c r="BJ157" s="13" t="s">
        <v>87</v>
      </c>
      <c r="BK157" s="153">
        <f t="shared" si="9"/>
        <v>0</v>
      </c>
      <c r="BL157" s="13" t="s">
        <v>259</v>
      </c>
      <c r="BM157" s="152" t="s">
        <v>6379</v>
      </c>
    </row>
    <row r="158" spans="2:65" s="1" customFormat="1" ht="24.15" customHeight="1">
      <c r="B158" s="139"/>
      <c r="C158" s="154" t="s">
        <v>418</v>
      </c>
      <c r="D158" s="154" t="s">
        <v>353</v>
      </c>
      <c r="E158" s="155" t="s">
        <v>6380</v>
      </c>
      <c r="F158" s="156" t="s">
        <v>6381</v>
      </c>
      <c r="G158" s="157" t="s">
        <v>433</v>
      </c>
      <c r="H158" s="158">
        <v>11</v>
      </c>
      <c r="I158" s="159"/>
      <c r="J158" s="160">
        <f t="shared" si="0"/>
        <v>0</v>
      </c>
      <c r="K158" s="161"/>
      <c r="L158" s="162"/>
      <c r="M158" s="163" t="s">
        <v>1</v>
      </c>
      <c r="N158" s="164" t="s">
        <v>41</v>
      </c>
      <c r="P158" s="150">
        <f t="shared" si="1"/>
        <v>0</v>
      </c>
      <c r="Q158" s="150">
        <v>0</v>
      </c>
      <c r="R158" s="150">
        <f t="shared" si="2"/>
        <v>0</v>
      </c>
      <c r="S158" s="150">
        <v>0</v>
      </c>
      <c r="T158" s="151">
        <f t="shared" si="3"/>
        <v>0</v>
      </c>
      <c r="AR158" s="152" t="s">
        <v>271</v>
      </c>
      <c r="AT158" s="152" t="s">
        <v>353</v>
      </c>
      <c r="AU158" s="152" t="s">
        <v>82</v>
      </c>
      <c r="AY158" s="13" t="s">
        <v>317</v>
      </c>
      <c r="BE158" s="153">
        <f t="shared" si="4"/>
        <v>0</v>
      </c>
      <c r="BF158" s="153">
        <f t="shared" si="5"/>
        <v>0</v>
      </c>
      <c r="BG158" s="153">
        <f t="shared" si="6"/>
        <v>0</v>
      </c>
      <c r="BH158" s="153">
        <f t="shared" si="7"/>
        <v>0</v>
      </c>
      <c r="BI158" s="153">
        <f t="shared" si="8"/>
        <v>0</v>
      </c>
      <c r="BJ158" s="13" t="s">
        <v>87</v>
      </c>
      <c r="BK158" s="153">
        <f t="shared" si="9"/>
        <v>0</v>
      </c>
      <c r="BL158" s="13" t="s">
        <v>259</v>
      </c>
      <c r="BM158" s="152" t="s">
        <v>6382</v>
      </c>
    </row>
    <row r="159" spans="2:65" s="1" customFormat="1" ht="16.5" customHeight="1">
      <c r="B159" s="139"/>
      <c r="C159" s="154" t="s">
        <v>529</v>
      </c>
      <c r="D159" s="154" t="s">
        <v>353</v>
      </c>
      <c r="E159" s="155" t="s">
        <v>5182</v>
      </c>
      <c r="F159" s="156" t="s">
        <v>5183</v>
      </c>
      <c r="G159" s="157" t="s">
        <v>433</v>
      </c>
      <c r="H159" s="158">
        <v>3</v>
      </c>
      <c r="I159" s="159"/>
      <c r="J159" s="160">
        <f t="shared" si="0"/>
        <v>0</v>
      </c>
      <c r="K159" s="161"/>
      <c r="L159" s="162"/>
      <c r="M159" s="163" t="s">
        <v>1</v>
      </c>
      <c r="N159" s="164" t="s">
        <v>41</v>
      </c>
      <c r="P159" s="150">
        <f t="shared" si="1"/>
        <v>0</v>
      </c>
      <c r="Q159" s="150">
        <v>0</v>
      </c>
      <c r="R159" s="150">
        <f t="shared" si="2"/>
        <v>0</v>
      </c>
      <c r="S159" s="150">
        <v>0</v>
      </c>
      <c r="T159" s="151">
        <f t="shared" si="3"/>
        <v>0</v>
      </c>
      <c r="AR159" s="152" t="s">
        <v>271</v>
      </c>
      <c r="AT159" s="152" t="s">
        <v>353</v>
      </c>
      <c r="AU159" s="152" t="s">
        <v>82</v>
      </c>
      <c r="AY159" s="13" t="s">
        <v>317</v>
      </c>
      <c r="BE159" s="153">
        <f t="shared" si="4"/>
        <v>0</v>
      </c>
      <c r="BF159" s="153">
        <f t="shared" si="5"/>
        <v>0</v>
      </c>
      <c r="BG159" s="153">
        <f t="shared" si="6"/>
        <v>0</v>
      </c>
      <c r="BH159" s="153">
        <f t="shared" si="7"/>
        <v>0</v>
      </c>
      <c r="BI159" s="153">
        <f t="shared" si="8"/>
        <v>0</v>
      </c>
      <c r="BJ159" s="13" t="s">
        <v>87</v>
      </c>
      <c r="BK159" s="153">
        <f t="shared" si="9"/>
        <v>0</v>
      </c>
      <c r="BL159" s="13" t="s">
        <v>259</v>
      </c>
      <c r="BM159" s="152" t="s">
        <v>6383</v>
      </c>
    </row>
    <row r="160" spans="2:65" s="1" customFormat="1" ht="16.5" customHeight="1">
      <c r="B160" s="139"/>
      <c r="C160" s="154" t="s">
        <v>780</v>
      </c>
      <c r="D160" s="154" t="s">
        <v>353</v>
      </c>
      <c r="E160" s="155" t="s">
        <v>6384</v>
      </c>
      <c r="F160" s="156" t="s">
        <v>6385</v>
      </c>
      <c r="G160" s="157" t="s">
        <v>433</v>
      </c>
      <c r="H160" s="158">
        <v>4</v>
      </c>
      <c r="I160" s="159"/>
      <c r="J160" s="160">
        <f t="shared" si="0"/>
        <v>0</v>
      </c>
      <c r="K160" s="161"/>
      <c r="L160" s="162"/>
      <c r="M160" s="163" t="s">
        <v>1</v>
      </c>
      <c r="N160" s="164" t="s">
        <v>41</v>
      </c>
      <c r="P160" s="150">
        <f t="shared" si="1"/>
        <v>0</v>
      </c>
      <c r="Q160" s="150">
        <v>0</v>
      </c>
      <c r="R160" s="150">
        <f t="shared" si="2"/>
        <v>0</v>
      </c>
      <c r="S160" s="150">
        <v>0</v>
      </c>
      <c r="T160" s="151">
        <f t="shared" si="3"/>
        <v>0</v>
      </c>
      <c r="AR160" s="152" t="s">
        <v>271</v>
      </c>
      <c r="AT160" s="152" t="s">
        <v>353</v>
      </c>
      <c r="AU160" s="152" t="s">
        <v>82</v>
      </c>
      <c r="AY160" s="13" t="s">
        <v>317</v>
      </c>
      <c r="BE160" s="153">
        <f t="shared" si="4"/>
        <v>0</v>
      </c>
      <c r="BF160" s="153">
        <f t="shared" si="5"/>
        <v>0</v>
      </c>
      <c r="BG160" s="153">
        <f t="shared" si="6"/>
        <v>0</v>
      </c>
      <c r="BH160" s="153">
        <f t="shared" si="7"/>
        <v>0</v>
      </c>
      <c r="BI160" s="153">
        <f t="shared" si="8"/>
        <v>0</v>
      </c>
      <c r="BJ160" s="13" t="s">
        <v>87</v>
      </c>
      <c r="BK160" s="153">
        <f t="shared" si="9"/>
        <v>0</v>
      </c>
      <c r="BL160" s="13" t="s">
        <v>259</v>
      </c>
      <c r="BM160" s="152" t="s">
        <v>6386</v>
      </c>
    </row>
    <row r="161" spans="2:65" s="1" customFormat="1" ht="21.75" customHeight="1">
      <c r="B161" s="139"/>
      <c r="C161" s="154" t="s">
        <v>784</v>
      </c>
      <c r="D161" s="154" t="s">
        <v>353</v>
      </c>
      <c r="E161" s="155" t="s">
        <v>5185</v>
      </c>
      <c r="F161" s="156" t="s">
        <v>5186</v>
      </c>
      <c r="G161" s="157" t="s">
        <v>433</v>
      </c>
      <c r="H161" s="158">
        <v>23</v>
      </c>
      <c r="I161" s="159"/>
      <c r="J161" s="160">
        <f t="shared" si="0"/>
        <v>0</v>
      </c>
      <c r="K161" s="161"/>
      <c r="L161" s="162"/>
      <c r="M161" s="163" t="s">
        <v>1</v>
      </c>
      <c r="N161" s="164" t="s">
        <v>41</v>
      </c>
      <c r="P161" s="150">
        <f t="shared" si="1"/>
        <v>0</v>
      </c>
      <c r="Q161" s="150">
        <v>0</v>
      </c>
      <c r="R161" s="150">
        <f t="shared" si="2"/>
        <v>0</v>
      </c>
      <c r="S161" s="150">
        <v>0</v>
      </c>
      <c r="T161" s="151">
        <f t="shared" si="3"/>
        <v>0</v>
      </c>
      <c r="AR161" s="152" t="s">
        <v>271</v>
      </c>
      <c r="AT161" s="152" t="s">
        <v>353</v>
      </c>
      <c r="AU161" s="152" t="s">
        <v>82</v>
      </c>
      <c r="AY161" s="13" t="s">
        <v>317</v>
      </c>
      <c r="BE161" s="153">
        <f t="shared" si="4"/>
        <v>0</v>
      </c>
      <c r="BF161" s="153">
        <f t="shared" si="5"/>
        <v>0</v>
      </c>
      <c r="BG161" s="153">
        <f t="shared" si="6"/>
        <v>0</v>
      </c>
      <c r="BH161" s="153">
        <f t="shared" si="7"/>
        <v>0</v>
      </c>
      <c r="BI161" s="153">
        <f t="shared" si="8"/>
        <v>0</v>
      </c>
      <c r="BJ161" s="13" t="s">
        <v>87</v>
      </c>
      <c r="BK161" s="153">
        <f t="shared" si="9"/>
        <v>0</v>
      </c>
      <c r="BL161" s="13" t="s">
        <v>259</v>
      </c>
      <c r="BM161" s="152" t="s">
        <v>6387</v>
      </c>
    </row>
    <row r="162" spans="2:65" s="1" customFormat="1" ht="16.5" customHeight="1">
      <c r="B162" s="139"/>
      <c r="C162" s="154" t="s">
        <v>788</v>
      </c>
      <c r="D162" s="154" t="s">
        <v>353</v>
      </c>
      <c r="E162" s="155" t="s">
        <v>5188</v>
      </c>
      <c r="F162" s="156" t="s">
        <v>5189</v>
      </c>
      <c r="G162" s="157" t="s">
        <v>440</v>
      </c>
      <c r="H162" s="158">
        <v>1</v>
      </c>
      <c r="I162" s="159"/>
      <c r="J162" s="160">
        <f t="shared" si="0"/>
        <v>0</v>
      </c>
      <c r="K162" s="161"/>
      <c r="L162" s="162"/>
      <c r="M162" s="163" t="s">
        <v>1</v>
      </c>
      <c r="N162" s="164" t="s">
        <v>41</v>
      </c>
      <c r="P162" s="150">
        <f t="shared" si="1"/>
        <v>0</v>
      </c>
      <c r="Q162" s="150">
        <v>0</v>
      </c>
      <c r="R162" s="150">
        <f t="shared" si="2"/>
        <v>0</v>
      </c>
      <c r="S162" s="150">
        <v>0</v>
      </c>
      <c r="T162" s="151">
        <f t="shared" si="3"/>
        <v>0</v>
      </c>
      <c r="AR162" s="152" t="s">
        <v>271</v>
      </c>
      <c r="AT162" s="152" t="s">
        <v>353</v>
      </c>
      <c r="AU162" s="152" t="s">
        <v>82</v>
      </c>
      <c r="AY162" s="13" t="s">
        <v>317</v>
      </c>
      <c r="BE162" s="153">
        <f t="shared" si="4"/>
        <v>0</v>
      </c>
      <c r="BF162" s="153">
        <f t="shared" si="5"/>
        <v>0</v>
      </c>
      <c r="BG162" s="153">
        <f t="shared" si="6"/>
        <v>0</v>
      </c>
      <c r="BH162" s="153">
        <f t="shared" si="7"/>
        <v>0</v>
      </c>
      <c r="BI162" s="153">
        <f t="shared" si="8"/>
        <v>0</v>
      </c>
      <c r="BJ162" s="13" t="s">
        <v>87</v>
      </c>
      <c r="BK162" s="153">
        <f t="shared" si="9"/>
        <v>0</v>
      </c>
      <c r="BL162" s="13" t="s">
        <v>259</v>
      </c>
      <c r="BM162" s="152" t="s">
        <v>6388</v>
      </c>
    </row>
    <row r="163" spans="2:65" s="1" customFormat="1" ht="16.5" customHeight="1">
      <c r="B163" s="139"/>
      <c r="C163" s="154" t="s">
        <v>792</v>
      </c>
      <c r="D163" s="154" t="s">
        <v>353</v>
      </c>
      <c r="E163" s="155" t="s">
        <v>5191</v>
      </c>
      <c r="F163" s="156" t="s">
        <v>5192</v>
      </c>
      <c r="G163" s="157" t="s">
        <v>375</v>
      </c>
      <c r="H163" s="158">
        <v>70</v>
      </c>
      <c r="I163" s="159"/>
      <c r="J163" s="160">
        <f t="shared" si="0"/>
        <v>0</v>
      </c>
      <c r="K163" s="161"/>
      <c r="L163" s="162"/>
      <c r="M163" s="163" t="s">
        <v>1</v>
      </c>
      <c r="N163" s="164" t="s">
        <v>41</v>
      </c>
      <c r="P163" s="150">
        <f t="shared" si="1"/>
        <v>0</v>
      </c>
      <c r="Q163" s="150">
        <v>0</v>
      </c>
      <c r="R163" s="150">
        <f t="shared" si="2"/>
        <v>0</v>
      </c>
      <c r="S163" s="150">
        <v>0</v>
      </c>
      <c r="T163" s="151">
        <f t="shared" si="3"/>
        <v>0</v>
      </c>
      <c r="AR163" s="152" t="s">
        <v>271</v>
      </c>
      <c r="AT163" s="152" t="s">
        <v>353</v>
      </c>
      <c r="AU163" s="152" t="s">
        <v>82</v>
      </c>
      <c r="AY163" s="13" t="s">
        <v>317</v>
      </c>
      <c r="BE163" s="153">
        <f t="shared" si="4"/>
        <v>0</v>
      </c>
      <c r="BF163" s="153">
        <f t="shared" si="5"/>
        <v>0</v>
      </c>
      <c r="BG163" s="153">
        <f t="shared" si="6"/>
        <v>0</v>
      </c>
      <c r="BH163" s="153">
        <f t="shared" si="7"/>
        <v>0</v>
      </c>
      <c r="BI163" s="153">
        <f t="shared" si="8"/>
        <v>0</v>
      </c>
      <c r="BJ163" s="13" t="s">
        <v>87</v>
      </c>
      <c r="BK163" s="153">
        <f t="shared" si="9"/>
        <v>0</v>
      </c>
      <c r="BL163" s="13" t="s">
        <v>259</v>
      </c>
      <c r="BM163" s="152" t="s">
        <v>6389</v>
      </c>
    </row>
    <row r="164" spans="2:65" s="11" customFormat="1" ht="25.95" customHeight="1">
      <c r="B164" s="127"/>
      <c r="D164" s="128" t="s">
        <v>74</v>
      </c>
      <c r="E164" s="129" t="s">
        <v>594</v>
      </c>
      <c r="F164" s="129" t="s">
        <v>5218</v>
      </c>
      <c r="I164" s="130"/>
      <c r="J164" s="131">
        <f>BK164</f>
        <v>0</v>
      </c>
      <c r="L164" s="127"/>
      <c r="M164" s="132"/>
      <c r="P164" s="133">
        <f>SUM(P165:P183)</f>
        <v>0</v>
      </c>
      <c r="R164" s="133">
        <f>SUM(R165:R183)</f>
        <v>0</v>
      </c>
      <c r="T164" s="134">
        <f>SUM(T165:T183)</f>
        <v>0</v>
      </c>
      <c r="AR164" s="128" t="s">
        <v>82</v>
      </c>
      <c r="AT164" s="135" t="s">
        <v>74</v>
      </c>
      <c r="AU164" s="135" t="s">
        <v>75</v>
      </c>
      <c r="AY164" s="128" t="s">
        <v>317</v>
      </c>
      <c r="BK164" s="136">
        <f>SUM(BK165:BK183)</f>
        <v>0</v>
      </c>
    </row>
    <row r="165" spans="2:65" s="1" customFormat="1" ht="44.25" customHeight="1">
      <c r="B165" s="139"/>
      <c r="C165" s="154" t="s">
        <v>796</v>
      </c>
      <c r="D165" s="154" t="s">
        <v>353</v>
      </c>
      <c r="E165" s="155" t="s">
        <v>6390</v>
      </c>
      <c r="F165" s="156" t="s">
        <v>6391</v>
      </c>
      <c r="G165" s="157" t="s">
        <v>433</v>
      </c>
      <c r="H165" s="158">
        <v>1</v>
      </c>
      <c r="I165" s="159"/>
      <c r="J165" s="160">
        <f t="shared" ref="J165:J183" si="10">ROUND(I165*H165,2)</f>
        <v>0</v>
      </c>
      <c r="K165" s="161"/>
      <c r="L165" s="162"/>
      <c r="M165" s="163" t="s">
        <v>1</v>
      </c>
      <c r="N165" s="164" t="s">
        <v>41</v>
      </c>
      <c r="P165" s="150">
        <f t="shared" ref="P165:P183" si="11">O165*H165</f>
        <v>0</v>
      </c>
      <c r="Q165" s="150">
        <v>0</v>
      </c>
      <c r="R165" s="150">
        <f t="shared" ref="R165:R183" si="12">Q165*H165</f>
        <v>0</v>
      </c>
      <c r="S165" s="150">
        <v>0</v>
      </c>
      <c r="T165" s="151">
        <f t="shared" ref="T165:T183" si="13">S165*H165</f>
        <v>0</v>
      </c>
      <c r="AR165" s="152" t="s">
        <v>271</v>
      </c>
      <c r="AT165" s="152" t="s">
        <v>353</v>
      </c>
      <c r="AU165" s="152" t="s">
        <v>82</v>
      </c>
      <c r="AY165" s="13" t="s">
        <v>317</v>
      </c>
      <c r="BE165" s="153">
        <f t="shared" ref="BE165:BE183" si="14">IF(N165="základná",J165,0)</f>
        <v>0</v>
      </c>
      <c r="BF165" s="153">
        <f t="shared" ref="BF165:BF183" si="15">IF(N165="znížená",J165,0)</f>
        <v>0</v>
      </c>
      <c r="BG165" s="153">
        <f t="shared" ref="BG165:BG183" si="16">IF(N165="zákl. prenesená",J165,0)</f>
        <v>0</v>
      </c>
      <c r="BH165" s="153">
        <f t="shared" ref="BH165:BH183" si="17">IF(N165="zníž. prenesená",J165,0)</f>
        <v>0</v>
      </c>
      <c r="BI165" s="153">
        <f t="shared" ref="BI165:BI183" si="18">IF(N165="nulová",J165,0)</f>
        <v>0</v>
      </c>
      <c r="BJ165" s="13" t="s">
        <v>87</v>
      </c>
      <c r="BK165" s="153">
        <f t="shared" ref="BK165:BK183" si="19">ROUND(I165*H165,2)</f>
        <v>0</v>
      </c>
      <c r="BL165" s="13" t="s">
        <v>259</v>
      </c>
      <c r="BM165" s="152" t="s">
        <v>6392</v>
      </c>
    </row>
    <row r="166" spans="2:65" s="1" customFormat="1" ht="16.5" customHeight="1">
      <c r="B166" s="139"/>
      <c r="C166" s="154" t="s">
        <v>800</v>
      </c>
      <c r="D166" s="154" t="s">
        <v>353</v>
      </c>
      <c r="E166" s="155" t="s">
        <v>6393</v>
      </c>
      <c r="F166" s="156" t="s">
        <v>6394</v>
      </c>
      <c r="G166" s="157" t="s">
        <v>433</v>
      </c>
      <c r="H166" s="158">
        <v>1</v>
      </c>
      <c r="I166" s="159"/>
      <c r="J166" s="160">
        <f t="shared" si="10"/>
        <v>0</v>
      </c>
      <c r="K166" s="161"/>
      <c r="L166" s="162"/>
      <c r="M166" s="163" t="s">
        <v>1</v>
      </c>
      <c r="N166" s="164" t="s">
        <v>41</v>
      </c>
      <c r="P166" s="150">
        <f t="shared" si="11"/>
        <v>0</v>
      </c>
      <c r="Q166" s="150">
        <v>0</v>
      </c>
      <c r="R166" s="150">
        <f t="shared" si="12"/>
        <v>0</v>
      </c>
      <c r="S166" s="150">
        <v>0</v>
      </c>
      <c r="T166" s="151">
        <f t="shared" si="13"/>
        <v>0</v>
      </c>
      <c r="AR166" s="152" t="s">
        <v>271</v>
      </c>
      <c r="AT166" s="152" t="s">
        <v>353</v>
      </c>
      <c r="AU166" s="152" t="s">
        <v>82</v>
      </c>
      <c r="AY166" s="13" t="s">
        <v>317</v>
      </c>
      <c r="BE166" s="153">
        <f t="shared" si="14"/>
        <v>0</v>
      </c>
      <c r="BF166" s="153">
        <f t="shared" si="15"/>
        <v>0</v>
      </c>
      <c r="BG166" s="153">
        <f t="shared" si="16"/>
        <v>0</v>
      </c>
      <c r="BH166" s="153">
        <f t="shared" si="17"/>
        <v>0</v>
      </c>
      <c r="BI166" s="153">
        <f t="shared" si="18"/>
        <v>0</v>
      </c>
      <c r="BJ166" s="13" t="s">
        <v>87</v>
      </c>
      <c r="BK166" s="153">
        <f t="shared" si="19"/>
        <v>0</v>
      </c>
      <c r="BL166" s="13" t="s">
        <v>259</v>
      </c>
      <c r="BM166" s="152" t="s">
        <v>6395</v>
      </c>
    </row>
    <row r="167" spans="2:65" s="1" customFormat="1" ht="37.799999999999997" customHeight="1">
      <c r="B167" s="139"/>
      <c r="C167" s="154" t="s">
        <v>804</v>
      </c>
      <c r="D167" s="154" t="s">
        <v>353</v>
      </c>
      <c r="E167" s="155" t="s">
        <v>6396</v>
      </c>
      <c r="F167" s="156" t="s">
        <v>6397</v>
      </c>
      <c r="G167" s="157" t="s">
        <v>433</v>
      </c>
      <c r="H167" s="158">
        <v>2</v>
      </c>
      <c r="I167" s="159"/>
      <c r="J167" s="160">
        <f t="shared" si="10"/>
        <v>0</v>
      </c>
      <c r="K167" s="161"/>
      <c r="L167" s="162"/>
      <c r="M167" s="163" t="s">
        <v>1</v>
      </c>
      <c r="N167" s="164" t="s">
        <v>41</v>
      </c>
      <c r="P167" s="150">
        <f t="shared" si="11"/>
        <v>0</v>
      </c>
      <c r="Q167" s="150">
        <v>0</v>
      </c>
      <c r="R167" s="150">
        <f t="shared" si="12"/>
        <v>0</v>
      </c>
      <c r="S167" s="150">
        <v>0</v>
      </c>
      <c r="T167" s="151">
        <f t="shared" si="13"/>
        <v>0</v>
      </c>
      <c r="AR167" s="152" t="s">
        <v>271</v>
      </c>
      <c r="AT167" s="152" t="s">
        <v>353</v>
      </c>
      <c r="AU167" s="152" t="s">
        <v>82</v>
      </c>
      <c r="AY167" s="13" t="s">
        <v>317</v>
      </c>
      <c r="BE167" s="153">
        <f t="shared" si="14"/>
        <v>0</v>
      </c>
      <c r="BF167" s="153">
        <f t="shared" si="15"/>
        <v>0</v>
      </c>
      <c r="BG167" s="153">
        <f t="shared" si="16"/>
        <v>0</v>
      </c>
      <c r="BH167" s="153">
        <f t="shared" si="17"/>
        <v>0</v>
      </c>
      <c r="BI167" s="153">
        <f t="shared" si="18"/>
        <v>0</v>
      </c>
      <c r="BJ167" s="13" t="s">
        <v>87</v>
      </c>
      <c r="BK167" s="153">
        <f t="shared" si="19"/>
        <v>0</v>
      </c>
      <c r="BL167" s="13" t="s">
        <v>259</v>
      </c>
      <c r="BM167" s="152" t="s">
        <v>6398</v>
      </c>
    </row>
    <row r="168" spans="2:65" s="1" customFormat="1" ht="16.5" customHeight="1">
      <c r="B168" s="139"/>
      <c r="C168" s="154" t="s">
        <v>808</v>
      </c>
      <c r="D168" s="154" t="s">
        <v>353</v>
      </c>
      <c r="E168" s="155" t="s">
        <v>6399</v>
      </c>
      <c r="F168" s="156" t="s">
        <v>6400</v>
      </c>
      <c r="G168" s="157" t="s">
        <v>433</v>
      </c>
      <c r="H168" s="158">
        <v>1</v>
      </c>
      <c r="I168" s="159"/>
      <c r="J168" s="160">
        <f t="shared" si="10"/>
        <v>0</v>
      </c>
      <c r="K168" s="161"/>
      <c r="L168" s="162"/>
      <c r="M168" s="163" t="s">
        <v>1</v>
      </c>
      <c r="N168" s="164" t="s">
        <v>41</v>
      </c>
      <c r="P168" s="150">
        <f t="shared" si="11"/>
        <v>0</v>
      </c>
      <c r="Q168" s="150">
        <v>0</v>
      </c>
      <c r="R168" s="150">
        <f t="shared" si="12"/>
        <v>0</v>
      </c>
      <c r="S168" s="150">
        <v>0</v>
      </c>
      <c r="T168" s="151">
        <f t="shared" si="13"/>
        <v>0</v>
      </c>
      <c r="AR168" s="152" t="s">
        <v>271</v>
      </c>
      <c r="AT168" s="152" t="s">
        <v>353</v>
      </c>
      <c r="AU168" s="152" t="s">
        <v>82</v>
      </c>
      <c r="AY168" s="13" t="s">
        <v>317</v>
      </c>
      <c r="BE168" s="153">
        <f t="shared" si="14"/>
        <v>0</v>
      </c>
      <c r="BF168" s="153">
        <f t="shared" si="15"/>
        <v>0</v>
      </c>
      <c r="BG168" s="153">
        <f t="shared" si="16"/>
        <v>0</v>
      </c>
      <c r="BH168" s="153">
        <f t="shared" si="17"/>
        <v>0</v>
      </c>
      <c r="BI168" s="153">
        <f t="shared" si="18"/>
        <v>0</v>
      </c>
      <c r="BJ168" s="13" t="s">
        <v>87</v>
      </c>
      <c r="BK168" s="153">
        <f t="shared" si="19"/>
        <v>0</v>
      </c>
      <c r="BL168" s="13" t="s">
        <v>259</v>
      </c>
      <c r="BM168" s="152" t="s">
        <v>6401</v>
      </c>
    </row>
    <row r="169" spans="2:65" s="1" customFormat="1" ht="16.5" customHeight="1">
      <c r="B169" s="139"/>
      <c r="C169" s="154" t="s">
        <v>812</v>
      </c>
      <c r="D169" s="154" t="s">
        <v>353</v>
      </c>
      <c r="E169" s="155" t="s">
        <v>6402</v>
      </c>
      <c r="F169" s="156" t="s">
        <v>6403</v>
      </c>
      <c r="G169" s="157" t="s">
        <v>433</v>
      </c>
      <c r="H169" s="158">
        <v>1</v>
      </c>
      <c r="I169" s="159"/>
      <c r="J169" s="160">
        <f t="shared" si="10"/>
        <v>0</v>
      </c>
      <c r="K169" s="161"/>
      <c r="L169" s="162"/>
      <c r="M169" s="163" t="s">
        <v>1</v>
      </c>
      <c r="N169" s="164" t="s">
        <v>41</v>
      </c>
      <c r="P169" s="150">
        <f t="shared" si="11"/>
        <v>0</v>
      </c>
      <c r="Q169" s="150">
        <v>0</v>
      </c>
      <c r="R169" s="150">
        <f t="shared" si="12"/>
        <v>0</v>
      </c>
      <c r="S169" s="150">
        <v>0</v>
      </c>
      <c r="T169" s="151">
        <f t="shared" si="13"/>
        <v>0</v>
      </c>
      <c r="AR169" s="152" t="s">
        <v>271</v>
      </c>
      <c r="AT169" s="152" t="s">
        <v>353</v>
      </c>
      <c r="AU169" s="152" t="s">
        <v>82</v>
      </c>
      <c r="AY169" s="13" t="s">
        <v>317</v>
      </c>
      <c r="BE169" s="153">
        <f t="shared" si="14"/>
        <v>0</v>
      </c>
      <c r="BF169" s="153">
        <f t="shared" si="15"/>
        <v>0</v>
      </c>
      <c r="BG169" s="153">
        <f t="shared" si="16"/>
        <v>0</v>
      </c>
      <c r="BH169" s="153">
        <f t="shared" si="17"/>
        <v>0</v>
      </c>
      <c r="BI169" s="153">
        <f t="shared" si="18"/>
        <v>0</v>
      </c>
      <c r="BJ169" s="13" t="s">
        <v>87</v>
      </c>
      <c r="BK169" s="153">
        <f t="shared" si="19"/>
        <v>0</v>
      </c>
      <c r="BL169" s="13" t="s">
        <v>259</v>
      </c>
      <c r="BM169" s="152" t="s">
        <v>6404</v>
      </c>
    </row>
    <row r="170" spans="2:65" s="1" customFormat="1" ht="16.5" customHeight="1">
      <c r="B170" s="139"/>
      <c r="C170" s="154" t="s">
        <v>816</v>
      </c>
      <c r="D170" s="154" t="s">
        <v>353</v>
      </c>
      <c r="E170" s="155" t="s">
        <v>6405</v>
      </c>
      <c r="F170" s="156" t="s">
        <v>5147</v>
      </c>
      <c r="G170" s="157" t="s">
        <v>1</v>
      </c>
      <c r="H170" s="158">
        <v>0</v>
      </c>
      <c r="I170" s="159"/>
      <c r="J170" s="160">
        <f t="shared" si="10"/>
        <v>0</v>
      </c>
      <c r="K170" s="161"/>
      <c r="L170" s="162"/>
      <c r="M170" s="163" t="s">
        <v>1</v>
      </c>
      <c r="N170" s="164" t="s">
        <v>41</v>
      </c>
      <c r="P170" s="150">
        <f t="shared" si="11"/>
        <v>0</v>
      </c>
      <c r="Q170" s="150">
        <v>0</v>
      </c>
      <c r="R170" s="150">
        <f t="shared" si="12"/>
        <v>0</v>
      </c>
      <c r="S170" s="150">
        <v>0</v>
      </c>
      <c r="T170" s="151">
        <f t="shared" si="13"/>
        <v>0</v>
      </c>
      <c r="AR170" s="152" t="s">
        <v>271</v>
      </c>
      <c r="AT170" s="152" t="s">
        <v>353</v>
      </c>
      <c r="AU170" s="152" t="s">
        <v>82</v>
      </c>
      <c r="AY170" s="13" t="s">
        <v>317</v>
      </c>
      <c r="BE170" s="153">
        <f t="shared" si="14"/>
        <v>0</v>
      </c>
      <c r="BF170" s="153">
        <f t="shared" si="15"/>
        <v>0</v>
      </c>
      <c r="BG170" s="153">
        <f t="shared" si="16"/>
        <v>0</v>
      </c>
      <c r="BH170" s="153">
        <f t="shared" si="17"/>
        <v>0</v>
      </c>
      <c r="BI170" s="153">
        <f t="shared" si="18"/>
        <v>0</v>
      </c>
      <c r="BJ170" s="13" t="s">
        <v>87</v>
      </c>
      <c r="BK170" s="153">
        <f t="shared" si="19"/>
        <v>0</v>
      </c>
      <c r="BL170" s="13" t="s">
        <v>259</v>
      </c>
      <c r="BM170" s="152" t="s">
        <v>6406</v>
      </c>
    </row>
    <row r="171" spans="2:65" s="1" customFormat="1" ht="24.9" customHeight="1">
      <c r="B171" s="139"/>
      <c r="C171" s="154" t="s">
        <v>820</v>
      </c>
      <c r="D171" s="154" t="s">
        <v>353</v>
      </c>
      <c r="E171" s="155" t="s">
        <v>6407</v>
      </c>
      <c r="F171" s="156" t="s">
        <v>6408</v>
      </c>
      <c r="G171" s="157" t="s">
        <v>3434</v>
      </c>
      <c r="H171" s="158">
        <v>45</v>
      </c>
      <c r="I171" s="159"/>
      <c r="J171" s="160">
        <f t="shared" si="10"/>
        <v>0</v>
      </c>
      <c r="K171" s="161"/>
      <c r="L171" s="162"/>
      <c r="M171" s="163" t="s">
        <v>1</v>
      </c>
      <c r="N171" s="164" t="s">
        <v>41</v>
      </c>
      <c r="P171" s="150">
        <f t="shared" si="11"/>
        <v>0</v>
      </c>
      <c r="Q171" s="150">
        <v>0</v>
      </c>
      <c r="R171" s="150">
        <f t="shared" si="12"/>
        <v>0</v>
      </c>
      <c r="S171" s="150">
        <v>0</v>
      </c>
      <c r="T171" s="151">
        <f t="shared" si="13"/>
        <v>0</v>
      </c>
      <c r="AR171" s="152" t="s">
        <v>271</v>
      </c>
      <c r="AT171" s="152" t="s">
        <v>353</v>
      </c>
      <c r="AU171" s="152" t="s">
        <v>82</v>
      </c>
      <c r="AY171" s="13" t="s">
        <v>317</v>
      </c>
      <c r="BE171" s="153">
        <f t="shared" si="14"/>
        <v>0</v>
      </c>
      <c r="BF171" s="153">
        <f t="shared" si="15"/>
        <v>0</v>
      </c>
      <c r="BG171" s="153">
        <f t="shared" si="16"/>
        <v>0</v>
      </c>
      <c r="BH171" s="153">
        <f t="shared" si="17"/>
        <v>0</v>
      </c>
      <c r="BI171" s="153">
        <f t="shared" si="18"/>
        <v>0</v>
      </c>
      <c r="BJ171" s="13" t="s">
        <v>87</v>
      </c>
      <c r="BK171" s="153">
        <f t="shared" si="19"/>
        <v>0</v>
      </c>
      <c r="BL171" s="13" t="s">
        <v>259</v>
      </c>
      <c r="BM171" s="152" t="s">
        <v>6409</v>
      </c>
    </row>
    <row r="172" spans="2:65" s="1" customFormat="1" ht="24.9" customHeight="1">
      <c r="B172" s="139"/>
      <c r="C172" s="154" t="s">
        <v>824</v>
      </c>
      <c r="D172" s="154" t="s">
        <v>353</v>
      </c>
      <c r="E172" s="155" t="s">
        <v>6410</v>
      </c>
      <c r="F172" s="156" t="s">
        <v>6411</v>
      </c>
      <c r="G172" s="157" t="s">
        <v>3434</v>
      </c>
      <c r="H172" s="158">
        <v>20</v>
      </c>
      <c r="I172" s="159"/>
      <c r="J172" s="160">
        <f t="shared" si="10"/>
        <v>0</v>
      </c>
      <c r="K172" s="161"/>
      <c r="L172" s="162"/>
      <c r="M172" s="163" t="s">
        <v>1</v>
      </c>
      <c r="N172" s="164" t="s">
        <v>41</v>
      </c>
      <c r="P172" s="150">
        <f t="shared" si="11"/>
        <v>0</v>
      </c>
      <c r="Q172" s="150">
        <v>0</v>
      </c>
      <c r="R172" s="150">
        <f t="shared" si="12"/>
        <v>0</v>
      </c>
      <c r="S172" s="150">
        <v>0</v>
      </c>
      <c r="T172" s="151">
        <f t="shared" si="13"/>
        <v>0</v>
      </c>
      <c r="AR172" s="152" t="s">
        <v>271</v>
      </c>
      <c r="AT172" s="152" t="s">
        <v>353</v>
      </c>
      <c r="AU172" s="152" t="s">
        <v>82</v>
      </c>
      <c r="AY172" s="13" t="s">
        <v>317</v>
      </c>
      <c r="BE172" s="153">
        <f t="shared" si="14"/>
        <v>0</v>
      </c>
      <c r="BF172" s="153">
        <f t="shared" si="15"/>
        <v>0</v>
      </c>
      <c r="BG172" s="153">
        <f t="shared" si="16"/>
        <v>0</v>
      </c>
      <c r="BH172" s="153">
        <f t="shared" si="17"/>
        <v>0</v>
      </c>
      <c r="BI172" s="153">
        <f t="shared" si="18"/>
        <v>0</v>
      </c>
      <c r="BJ172" s="13" t="s">
        <v>87</v>
      </c>
      <c r="BK172" s="153">
        <f t="shared" si="19"/>
        <v>0</v>
      </c>
      <c r="BL172" s="13" t="s">
        <v>259</v>
      </c>
      <c r="BM172" s="152" t="s">
        <v>6412</v>
      </c>
    </row>
    <row r="173" spans="2:65" s="1" customFormat="1" ht="24.9" customHeight="1">
      <c r="B173" s="139"/>
      <c r="C173" s="154" t="s">
        <v>828</v>
      </c>
      <c r="D173" s="154" t="s">
        <v>353</v>
      </c>
      <c r="E173" s="155" t="s">
        <v>6413</v>
      </c>
      <c r="F173" s="156" t="s">
        <v>6414</v>
      </c>
      <c r="G173" s="157" t="s">
        <v>3434</v>
      </c>
      <c r="H173" s="158">
        <v>70</v>
      </c>
      <c r="I173" s="159"/>
      <c r="J173" s="160">
        <f t="shared" si="10"/>
        <v>0</v>
      </c>
      <c r="K173" s="161"/>
      <c r="L173" s="162"/>
      <c r="M173" s="163" t="s">
        <v>1</v>
      </c>
      <c r="N173" s="164" t="s">
        <v>41</v>
      </c>
      <c r="P173" s="150">
        <f t="shared" si="11"/>
        <v>0</v>
      </c>
      <c r="Q173" s="150">
        <v>0</v>
      </c>
      <c r="R173" s="150">
        <f t="shared" si="12"/>
        <v>0</v>
      </c>
      <c r="S173" s="150">
        <v>0</v>
      </c>
      <c r="T173" s="151">
        <f t="shared" si="13"/>
        <v>0</v>
      </c>
      <c r="AR173" s="152" t="s">
        <v>271</v>
      </c>
      <c r="AT173" s="152" t="s">
        <v>353</v>
      </c>
      <c r="AU173" s="152" t="s">
        <v>82</v>
      </c>
      <c r="AY173" s="13" t="s">
        <v>317</v>
      </c>
      <c r="BE173" s="153">
        <f t="shared" si="14"/>
        <v>0</v>
      </c>
      <c r="BF173" s="153">
        <f t="shared" si="15"/>
        <v>0</v>
      </c>
      <c r="BG173" s="153">
        <f t="shared" si="16"/>
        <v>0</v>
      </c>
      <c r="BH173" s="153">
        <f t="shared" si="17"/>
        <v>0</v>
      </c>
      <c r="BI173" s="153">
        <f t="shared" si="18"/>
        <v>0</v>
      </c>
      <c r="BJ173" s="13" t="s">
        <v>87</v>
      </c>
      <c r="BK173" s="153">
        <f t="shared" si="19"/>
        <v>0</v>
      </c>
      <c r="BL173" s="13" t="s">
        <v>259</v>
      </c>
      <c r="BM173" s="152" t="s">
        <v>6415</v>
      </c>
    </row>
    <row r="174" spans="2:65" s="1" customFormat="1" ht="21.75" customHeight="1">
      <c r="B174" s="139"/>
      <c r="C174" s="154" t="s">
        <v>832</v>
      </c>
      <c r="D174" s="154" t="s">
        <v>353</v>
      </c>
      <c r="E174" s="155" t="s">
        <v>5222</v>
      </c>
      <c r="F174" s="156" t="s">
        <v>5186</v>
      </c>
      <c r="G174" s="157" t="s">
        <v>433</v>
      </c>
      <c r="H174" s="158">
        <v>2</v>
      </c>
      <c r="I174" s="159"/>
      <c r="J174" s="160">
        <f t="shared" si="10"/>
        <v>0</v>
      </c>
      <c r="K174" s="161"/>
      <c r="L174" s="162"/>
      <c r="M174" s="163" t="s">
        <v>1</v>
      </c>
      <c r="N174" s="164" t="s">
        <v>41</v>
      </c>
      <c r="P174" s="150">
        <f t="shared" si="11"/>
        <v>0</v>
      </c>
      <c r="Q174" s="150">
        <v>0</v>
      </c>
      <c r="R174" s="150">
        <f t="shared" si="12"/>
        <v>0</v>
      </c>
      <c r="S174" s="150">
        <v>0</v>
      </c>
      <c r="T174" s="151">
        <f t="shared" si="13"/>
        <v>0</v>
      </c>
      <c r="AR174" s="152" t="s">
        <v>271</v>
      </c>
      <c r="AT174" s="152" t="s">
        <v>353</v>
      </c>
      <c r="AU174" s="152" t="s">
        <v>82</v>
      </c>
      <c r="AY174" s="13" t="s">
        <v>317</v>
      </c>
      <c r="BE174" s="153">
        <f t="shared" si="14"/>
        <v>0</v>
      </c>
      <c r="BF174" s="153">
        <f t="shared" si="15"/>
        <v>0</v>
      </c>
      <c r="BG174" s="153">
        <f t="shared" si="16"/>
        <v>0</v>
      </c>
      <c r="BH174" s="153">
        <f t="shared" si="17"/>
        <v>0</v>
      </c>
      <c r="BI174" s="153">
        <f t="shared" si="18"/>
        <v>0</v>
      </c>
      <c r="BJ174" s="13" t="s">
        <v>87</v>
      </c>
      <c r="BK174" s="153">
        <f t="shared" si="19"/>
        <v>0</v>
      </c>
      <c r="BL174" s="13" t="s">
        <v>259</v>
      </c>
      <c r="BM174" s="152" t="s">
        <v>6416</v>
      </c>
    </row>
    <row r="175" spans="2:65" s="1" customFormat="1" ht="16.5" customHeight="1">
      <c r="B175" s="139"/>
      <c r="C175" s="154" t="s">
        <v>836</v>
      </c>
      <c r="D175" s="154" t="s">
        <v>353</v>
      </c>
      <c r="E175" s="155" t="s">
        <v>6417</v>
      </c>
      <c r="F175" s="156" t="s">
        <v>5189</v>
      </c>
      <c r="G175" s="157" t="s">
        <v>440</v>
      </c>
      <c r="H175" s="158">
        <v>1</v>
      </c>
      <c r="I175" s="159"/>
      <c r="J175" s="160">
        <f t="shared" si="10"/>
        <v>0</v>
      </c>
      <c r="K175" s="161"/>
      <c r="L175" s="162"/>
      <c r="M175" s="163" t="s">
        <v>1</v>
      </c>
      <c r="N175" s="164" t="s">
        <v>41</v>
      </c>
      <c r="P175" s="150">
        <f t="shared" si="11"/>
        <v>0</v>
      </c>
      <c r="Q175" s="150">
        <v>0</v>
      </c>
      <c r="R175" s="150">
        <f t="shared" si="12"/>
        <v>0</v>
      </c>
      <c r="S175" s="150">
        <v>0</v>
      </c>
      <c r="T175" s="151">
        <f t="shared" si="13"/>
        <v>0</v>
      </c>
      <c r="AR175" s="152" t="s">
        <v>271</v>
      </c>
      <c r="AT175" s="152" t="s">
        <v>353</v>
      </c>
      <c r="AU175" s="152" t="s">
        <v>82</v>
      </c>
      <c r="AY175" s="13" t="s">
        <v>317</v>
      </c>
      <c r="BE175" s="153">
        <f t="shared" si="14"/>
        <v>0</v>
      </c>
      <c r="BF175" s="153">
        <f t="shared" si="15"/>
        <v>0</v>
      </c>
      <c r="BG175" s="153">
        <f t="shared" si="16"/>
        <v>0</v>
      </c>
      <c r="BH175" s="153">
        <f t="shared" si="17"/>
        <v>0</v>
      </c>
      <c r="BI175" s="153">
        <f t="shared" si="18"/>
        <v>0</v>
      </c>
      <c r="BJ175" s="13" t="s">
        <v>87</v>
      </c>
      <c r="BK175" s="153">
        <f t="shared" si="19"/>
        <v>0</v>
      </c>
      <c r="BL175" s="13" t="s">
        <v>259</v>
      </c>
      <c r="BM175" s="152" t="s">
        <v>6418</v>
      </c>
    </row>
    <row r="176" spans="2:65" s="1" customFormat="1" ht="16.5" customHeight="1">
      <c r="B176" s="139"/>
      <c r="C176" s="154" t="s">
        <v>840</v>
      </c>
      <c r="D176" s="154" t="s">
        <v>353</v>
      </c>
      <c r="E176" s="155" t="s">
        <v>6419</v>
      </c>
      <c r="F176" s="156" t="s">
        <v>6420</v>
      </c>
      <c r="G176" s="157" t="s">
        <v>1711</v>
      </c>
      <c r="H176" s="158">
        <v>2</v>
      </c>
      <c r="I176" s="159"/>
      <c r="J176" s="160">
        <f t="shared" si="10"/>
        <v>0</v>
      </c>
      <c r="K176" s="161"/>
      <c r="L176" s="162"/>
      <c r="M176" s="163" t="s">
        <v>1</v>
      </c>
      <c r="N176" s="164" t="s">
        <v>41</v>
      </c>
      <c r="P176" s="150">
        <f t="shared" si="11"/>
        <v>0</v>
      </c>
      <c r="Q176" s="150">
        <v>0</v>
      </c>
      <c r="R176" s="150">
        <f t="shared" si="12"/>
        <v>0</v>
      </c>
      <c r="S176" s="150">
        <v>0</v>
      </c>
      <c r="T176" s="151">
        <f t="shared" si="13"/>
        <v>0</v>
      </c>
      <c r="AR176" s="152" t="s">
        <v>271</v>
      </c>
      <c r="AT176" s="152" t="s">
        <v>353</v>
      </c>
      <c r="AU176" s="152" t="s">
        <v>82</v>
      </c>
      <c r="AY176" s="13" t="s">
        <v>317</v>
      </c>
      <c r="BE176" s="153">
        <f t="shared" si="14"/>
        <v>0</v>
      </c>
      <c r="BF176" s="153">
        <f t="shared" si="15"/>
        <v>0</v>
      </c>
      <c r="BG176" s="153">
        <f t="shared" si="16"/>
        <v>0</v>
      </c>
      <c r="BH176" s="153">
        <f t="shared" si="17"/>
        <v>0</v>
      </c>
      <c r="BI176" s="153">
        <f t="shared" si="18"/>
        <v>0</v>
      </c>
      <c r="BJ176" s="13" t="s">
        <v>87</v>
      </c>
      <c r="BK176" s="153">
        <f t="shared" si="19"/>
        <v>0</v>
      </c>
      <c r="BL176" s="13" t="s">
        <v>259</v>
      </c>
      <c r="BM176" s="152" t="s">
        <v>6421</v>
      </c>
    </row>
    <row r="177" spans="2:65" s="1" customFormat="1" ht="16.5" customHeight="1">
      <c r="B177" s="139"/>
      <c r="C177" s="154" t="s">
        <v>844</v>
      </c>
      <c r="D177" s="154" t="s">
        <v>353</v>
      </c>
      <c r="E177" s="155" t="s">
        <v>5224</v>
      </c>
      <c r="F177" s="156" t="s">
        <v>5225</v>
      </c>
      <c r="G177" s="157" t="s">
        <v>1711</v>
      </c>
      <c r="H177" s="158">
        <v>0.2</v>
      </c>
      <c r="I177" s="159"/>
      <c r="J177" s="160">
        <f t="shared" si="10"/>
        <v>0</v>
      </c>
      <c r="K177" s="161"/>
      <c r="L177" s="162"/>
      <c r="M177" s="163" t="s">
        <v>1</v>
      </c>
      <c r="N177" s="164" t="s">
        <v>41</v>
      </c>
      <c r="P177" s="150">
        <f t="shared" si="11"/>
        <v>0</v>
      </c>
      <c r="Q177" s="150">
        <v>0</v>
      </c>
      <c r="R177" s="150">
        <f t="shared" si="12"/>
        <v>0</v>
      </c>
      <c r="S177" s="150">
        <v>0</v>
      </c>
      <c r="T177" s="151">
        <f t="shared" si="13"/>
        <v>0</v>
      </c>
      <c r="AR177" s="152" t="s">
        <v>271</v>
      </c>
      <c r="AT177" s="152" t="s">
        <v>353</v>
      </c>
      <c r="AU177" s="152" t="s">
        <v>82</v>
      </c>
      <c r="AY177" s="13" t="s">
        <v>317</v>
      </c>
      <c r="BE177" s="153">
        <f t="shared" si="14"/>
        <v>0</v>
      </c>
      <c r="BF177" s="153">
        <f t="shared" si="15"/>
        <v>0</v>
      </c>
      <c r="BG177" s="153">
        <f t="shared" si="16"/>
        <v>0</v>
      </c>
      <c r="BH177" s="153">
        <f t="shared" si="17"/>
        <v>0</v>
      </c>
      <c r="BI177" s="153">
        <f t="shared" si="18"/>
        <v>0</v>
      </c>
      <c r="BJ177" s="13" t="s">
        <v>87</v>
      </c>
      <c r="BK177" s="153">
        <f t="shared" si="19"/>
        <v>0</v>
      </c>
      <c r="BL177" s="13" t="s">
        <v>259</v>
      </c>
      <c r="BM177" s="152" t="s">
        <v>6422</v>
      </c>
    </row>
    <row r="178" spans="2:65" s="1" customFormat="1" ht="16.5" customHeight="1">
      <c r="B178" s="139"/>
      <c r="C178" s="154" t="s">
        <v>848</v>
      </c>
      <c r="D178" s="154" t="s">
        <v>353</v>
      </c>
      <c r="E178" s="155" t="s">
        <v>6423</v>
      </c>
      <c r="F178" s="156" t="s">
        <v>6424</v>
      </c>
      <c r="G178" s="157" t="s">
        <v>3434</v>
      </c>
      <c r="H178" s="158">
        <v>1</v>
      </c>
      <c r="I178" s="159"/>
      <c r="J178" s="160">
        <f t="shared" si="10"/>
        <v>0</v>
      </c>
      <c r="K178" s="161"/>
      <c r="L178" s="162"/>
      <c r="M178" s="163" t="s">
        <v>1</v>
      </c>
      <c r="N178" s="164" t="s">
        <v>41</v>
      </c>
      <c r="P178" s="150">
        <f t="shared" si="11"/>
        <v>0</v>
      </c>
      <c r="Q178" s="150">
        <v>0</v>
      </c>
      <c r="R178" s="150">
        <f t="shared" si="12"/>
        <v>0</v>
      </c>
      <c r="S178" s="150">
        <v>0</v>
      </c>
      <c r="T178" s="151">
        <f t="shared" si="13"/>
        <v>0</v>
      </c>
      <c r="AR178" s="152" t="s">
        <v>271</v>
      </c>
      <c r="AT178" s="152" t="s">
        <v>353</v>
      </c>
      <c r="AU178" s="152" t="s">
        <v>82</v>
      </c>
      <c r="AY178" s="13" t="s">
        <v>317</v>
      </c>
      <c r="BE178" s="153">
        <f t="shared" si="14"/>
        <v>0</v>
      </c>
      <c r="BF178" s="153">
        <f t="shared" si="15"/>
        <v>0</v>
      </c>
      <c r="BG178" s="153">
        <f t="shared" si="16"/>
        <v>0</v>
      </c>
      <c r="BH178" s="153">
        <f t="shared" si="17"/>
        <v>0</v>
      </c>
      <c r="BI178" s="153">
        <f t="shared" si="18"/>
        <v>0</v>
      </c>
      <c r="BJ178" s="13" t="s">
        <v>87</v>
      </c>
      <c r="BK178" s="153">
        <f t="shared" si="19"/>
        <v>0</v>
      </c>
      <c r="BL178" s="13" t="s">
        <v>259</v>
      </c>
      <c r="BM178" s="152" t="s">
        <v>6425</v>
      </c>
    </row>
    <row r="179" spans="2:65" s="1" customFormat="1" ht="16.5" customHeight="1">
      <c r="B179" s="139"/>
      <c r="C179" s="154" t="s">
        <v>852</v>
      </c>
      <c r="D179" s="154" t="s">
        <v>353</v>
      </c>
      <c r="E179" s="155" t="s">
        <v>6426</v>
      </c>
      <c r="F179" s="156" t="s">
        <v>6427</v>
      </c>
      <c r="G179" s="157" t="s">
        <v>3434</v>
      </c>
      <c r="H179" s="158">
        <v>2</v>
      </c>
      <c r="I179" s="159"/>
      <c r="J179" s="160">
        <f t="shared" si="10"/>
        <v>0</v>
      </c>
      <c r="K179" s="161"/>
      <c r="L179" s="162"/>
      <c r="M179" s="163" t="s">
        <v>1</v>
      </c>
      <c r="N179" s="164" t="s">
        <v>41</v>
      </c>
      <c r="P179" s="150">
        <f t="shared" si="11"/>
        <v>0</v>
      </c>
      <c r="Q179" s="150">
        <v>0</v>
      </c>
      <c r="R179" s="150">
        <f t="shared" si="12"/>
        <v>0</v>
      </c>
      <c r="S179" s="150">
        <v>0</v>
      </c>
      <c r="T179" s="151">
        <f t="shared" si="13"/>
        <v>0</v>
      </c>
      <c r="AR179" s="152" t="s">
        <v>271</v>
      </c>
      <c r="AT179" s="152" t="s">
        <v>353</v>
      </c>
      <c r="AU179" s="152" t="s">
        <v>82</v>
      </c>
      <c r="AY179" s="13" t="s">
        <v>317</v>
      </c>
      <c r="BE179" s="153">
        <f t="shared" si="14"/>
        <v>0</v>
      </c>
      <c r="BF179" s="153">
        <f t="shared" si="15"/>
        <v>0</v>
      </c>
      <c r="BG179" s="153">
        <f t="shared" si="16"/>
        <v>0</v>
      </c>
      <c r="BH179" s="153">
        <f t="shared" si="17"/>
        <v>0</v>
      </c>
      <c r="BI179" s="153">
        <f t="shared" si="18"/>
        <v>0</v>
      </c>
      <c r="BJ179" s="13" t="s">
        <v>87</v>
      </c>
      <c r="BK179" s="153">
        <f t="shared" si="19"/>
        <v>0</v>
      </c>
      <c r="BL179" s="13" t="s">
        <v>259</v>
      </c>
      <c r="BM179" s="152" t="s">
        <v>6428</v>
      </c>
    </row>
    <row r="180" spans="2:65" s="1" customFormat="1" ht="37.799999999999997" customHeight="1">
      <c r="B180" s="139"/>
      <c r="C180" s="154" t="s">
        <v>858</v>
      </c>
      <c r="D180" s="154" t="s">
        <v>353</v>
      </c>
      <c r="E180" s="155" t="s">
        <v>5227</v>
      </c>
      <c r="F180" s="156" t="s">
        <v>5228</v>
      </c>
      <c r="G180" s="157" t="s">
        <v>440</v>
      </c>
      <c r="H180" s="158">
        <v>1</v>
      </c>
      <c r="I180" s="159"/>
      <c r="J180" s="160">
        <f t="shared" si="10"/>
        <v>0</v>
      </c>
      <c r="K180" s="161"/>
      <c r="L180" s="162"/>
      <c r="M180" s="163" t="s">
        <v>1</v>
      </c>
      <c r="N180" s="164" t="s">
        <v>41</v>
      </c>
      <c r="P180" s="150">
        <f t="shared" si="11"/>
        <v>0</v>
      </c>
      <c r="Q180" s="150">
        <v>0</v>
      </c>
      <c r="R180" s="150">
        <f t="shared" si="12"/>
        <v>0</v>
      </c>
      <c r="S180" s="150">
        <v>0</v>
      </c>
      <c r="T180" s="151">
        <f t="shared" si="13"/>
        <v>0</v>
      </c>
      <c r="AR180" s="152" t="s">
        <v>271</v>
      </c>
      <c r="AT180" s="152" t="s">
        <v>353</v>
      </c>
      <c r="AU180" s="152" t="s">
        <v>82</v>
      </c>
      <c r="AY180" s="13" t="s">
        <v>317</v>
      </c>
      <c r="BE180" s="153">
        <f t="shared" si="14"/>
        <v>0</v>
      </c>
      <c r="BF180" s="153">
        <f t="shared" si="15"/>
        <v>0</v>
      </c>
      <c r="BG180" s="153">
        <f t="shared" si="16"/>
        <v>0</v>
      </c>
      <c r="BH180" s="153">
        <f t="shared" si="17"/>
        <v>0</v>
      </c>
      <c r="BI180" s="153">
        <f t="shared" si="18"/>
        <v>0</v>
      </c>
      <c r="BJ180" s="13" t="s">
        <v>87</v>
      </c>
      <c r="BK180" s="153">
        <f t="shared" si="19"/>
        <v>0</v>
      </c>
      <c r="BL180" s="13" t="s">
        <v>259</v>
      </c>
      <c r="BM180" s="152" t="s">
        <v>6429</v>
      </c>
    </row>
    <row r="181" spans="2:65" s="1" customFormat="1" ht="16.5" customHeight="1">
      <c r="B181" s="139"/>
      <c r="C181" s="154" t="s">
        <v>862</v>
      </c>
      <c r="D181" s="154" t="s">
        <v>353</v>
      </c>
      <c r="E181" s="155" t="s">
        <v>5230</v>
      </c>
      <c r="F181" s="156" t="s">
        <v>5231</v>
      </c>
      <c r="G181" s="157" t="s">
        <v>440</v>
      </c>
      <c r="H181" s="158">
        <v>1</v>
      </c>
      <c r="I181" s="159"/>
      <c r="J181" s="160">
        <f t="shared" si="10"/>
        <v>0</v>
      </c>
      <c r="K181" s="161"/>
      <c r="L181" s="162"/>
      <c r="M181" s="163" t="s">
        <v>1</v>
      </c>
      <c r="N181" s="164" t="s">
        <v>41</v>
      </c>
      <c r="P181" s="150">
        <f t="shared" si="11"/>
        <v>0</v>
      </c>
      <c r="Q181" s="150">
        <v>0</v>
      </c>
      <c r="R181" s="150">
        <f t="shared" si="12"/>
        <v>0</v>
      </c>
      <c r="S181" s="150">
        <v>0</v>
      </c>
      <c r="T181" s="151">
        <f t="shared" si="13"/>
        <v>0</v>
      </c>
      <c r="AR181" s="152" t="s">
        <v>271</v>
      </c>
      <c r="AT181" s="152" t="s">
        <v>353</v>
      </c>
      <c r="AU181" s="152" t="s">
        <v>82</v>
      </c>
      <c r="AY181" s="13" t="s">
        <v>317</v>
      </c>
      <c r="BE181" s="153">
        <f t="shared" si="14"/>
        <v>0</v>
      </c>
      <c r="BF181" s="153">
        <f t="shared" si="15"/>
        <v>0</v>
      </c>
      <c r="BG181" s="153">
        <f t="shared" si="16"/>
        <v>0</v>
      </c>
      <c r="BH181" s="153">
        <f t="shared" si="17"/>
        <v>0</v>
      </c>
      <c r="BI181" s="153">
        <f t="shared" si="18"/>
        <v>0</v>
      </c>
      <c r="BJ181" s="13" t="s">
        <v>87</v>
      </c>
      <c r="BK181" s="153">
        <f t="shared" si="19"/>
        <v>0</v>
      </c>
      <c r="BL181" s="13" t="s">
        <v>259</v>
      </c>
      <c r="BM181" s="152" t="s">
        <v>6430</v>
      </c>
    </row>
    <row r="182" spans="2:65" s="1" customFormat="1" ht="16.5" customHeight="1">
      <c r="B182" s="139"/>
      <c r="C182" s="154" t="s">
        <v>866</v>
      </c>
      <c r="D182" s="154" t="s">
        <v>353</v>
      </c>
      <c r="E182" s="155" t="s">
        <v>5233</v>
      </c>
      <c r="F182" s="156" t="s">
        <v>5234</v>
      </c>
      <c r="G182" s="157" t="s">
        <v>440</v>
      </c>
      <c r="H182" s="158">
        <v>1</v>
      </c>
      <c r="I182" s="159"/>
      <c r="J182" s="160">
        <f t="shared" si="10"/>
        <v>0</v>
      </c>
      <c r="K182" s="161"/>
      <c r="L182" s="162"/>
      <c r="M182" s="163" t="s">
        <v>1</v>
      </c>
      <c r="N182" s="164" t="s">
        <v>41</v>
      </c>
      <c r="P182" s="150">
        <f t="shared" si="11"/>
        <v>0</v>
      </c>
      <c r="Q182" s="150">
        <v>0</v>
      </c>
      <c r="R182" s="150">
        <f t="shared" si="12"/>
        <v>0</v>
      </c>
      <c r="S182" s="150">
        <v>0</v>
      </c>
      <c r="T182" s="151">
        <f t="shared" si="13"/>
        <v>0</v>
      </c>
      <c r="AR182" s="152" t="s">
        <v>271</v>
      </c>
      <c r="AT182" s="152" t="s">
        <v>353</v>
      </c>
      <c r="AU182" s="152" t="s">
        <v>82</v>
      </c>
      <c r="AY182" s="13" t="s">
        <v>317</v>
      </c>
      <c r="BE182" s="153">
        <f t="shared" si="14"/>
        <v>0</v>
      </c>
      <c r="BF182" s="153">
        <f t="shared" si="15"/>
        <v>0</v>
      </c>
      <c r="BG182" s="153">
        <f t="shared" si="16"/>
        <v>0</v>
      </c>
      <c r="BH182" s="153">
        <f t="shared" si="17"/>
        <v>0</v>
      </c>
      <c r="BI182" s="153">
        <f t="shared" si="18"/>
        <v>0</v>
      </c>
      <c r="BJ182" s="13" t="s">
        <v>87</v>
      </c>
      <c r="BK182" s="153">
        <f t="shared" si="19"/>
        <v>0</v>
      </c>
      <c r="BL182" s="13" t="s">
        <v>259</v>
      </c>
      <c r="BM182" s="152" t="s">
        <v>6431</v>
      </c>
    </row>
    <row r="183" spans="2:65" s="1" customFormat="1" ht="16.5" customHeight="1">
      <c r="B183" s="139"/>
      <c r="C183" s="154" t="s">
        <v>870</v>
      </c>
      <c r="D183" s="154" t="s">
        <v>353</v>
      </c>
      <c r="E183" s="155" t="s">
        <v>5236</v>
      </c>
      <c r="F183" s="156" t="s">
        <v>5237</v>
      </c>
      <c r="G183" s="157" t="s">
        <v>440</v>
      </c>
      <c r="H183" s="158">
        <v>1</v>
      </c>
      <c r="I183" s="159"/>
      <c r="J183" s="160">
        <f t="shared" si="10"/>
        <v>0</v>
      </c>
      <c r="K183" s="161"/>
      <c r="L183" s="162"/>
      <c r="M183" s="174" t="s">
        <v>1</v>
      </c>
      <c r="N183" s="175" t="s">
        <v>41</v>
      </c>
      <c r="O183" s="167"/>
      <c r="P183" s="168">
        <f t="shared" si="11"/>
        <v>0</v>
      </c>
      <c r="Q183" s="168">
        <v>0</v>
      </c>
      <c r="R183" s="168">
        <f t="shared" si="12"/>
        <v>0</v>
      </c>
      <c r="S183" s="168">
        <v>0</v>
      </c>
      <c r="T183" s="169">
        <f t="shared" si="13"/>
        <v>0</v>
      </c>
      <c r="AR183" s="152" t="s">
        <v>271</v>
      </c>
      <c r="AT183" s="152" t="s">
        <v>353</v>
      </c>
      <c r="AU183" s="152" t="s">
        <v>82</v>
      </c>
      <c r="AY183" s="13" t="s">
        <v>317</v>
      </c>
      <c r="BE183" s="153">
        <f t="shared" si="14"/>
        <v>0</v>
      </c>
      <c r="BF183" s="153">
        <f t="shared" si="15"/>
        <v>0</v>
      </c>
      <c r="BG183" s="153">
        <f t="shared" si="16"/>
        <v>0</v>
      </c>
      <c r="BH183" s="153">
        <f t="shared" si="17"/>
        <v>0</v>
      </c>
      <c r="BI183" s="153">
        <f t="shared" si="18"/>
        <v>0</v>
      </c>
      <c r="BJ183" s="13" t="s">
        <v>87</v>
      </c>
      <c r="BK183" s="153">
        <f t="shared" si="19"/>
        <v>0</v>
      </c>
      <c r="BL183" s="13" t="s">
        <v>259</v>
      </c>
      <c r="BM183" s="152" t="s">
        <v>6432</v>
      </c>
    </row>
    <row r="184" spans="2:65" s="1" customFormat="1" ht="6.9" customHeight="1">
      <c r="B184" s="43"/>
      <c r="C184" s="44"/>
      <c r="D184" s="44"/>
      <c r="E184" s="44"/>
      <c r="F184" s="44"/>
      <c r="G184" s="44"/>
      <c r="H184" s="44"/>
      <c r="I184" s="44"/>
      <c r="J184" s="44"/>
      <c r="K184" s="44"/>
      <c r="L184" s="28"/>
    </row>
  </sheetData>
  <autoFilter ref="C125:K183" xr:uid="{00000000-0009-0000-0000-000025000000}"/>
  <mergeCells count="15">
    <mergeCell ref="E112:H112"/>
    <mergeCell ref="E116:H116"/>
    <mergeCell ref="E114:H114"/>
    <mergeCell ref="E118:H11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B2:BM181"/>
  <sheetViews>
    <sheetView showGridLines="0" topLeftCell="A119" workbookViewId="0">
      <selection activeCell="X128" sqref="X128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01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3" t="s">
        <v>219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" customHeight="1">
      <c r="B4" s="16"/>
      <c r="D4" s="17" t="s">
        <v>286</v>
      </c>
      <c r="L4" s="16"/>
      <c r="M4" s="92" t="s">
        <v>9</v>
      </c>
      <c r="AT4" s="13" t="s">
        <v>3</v>
      </c>
    </row>
    <row r="5" spans="2:46" ht="6.9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226" t="str">
        <f>'Rekapitulácia stavby'!K6</f>
        <v>Archeoskanzen Bojná</v>
      </c>
      <c r="F7" s="227"/>
      <c r="G7" s="227"/>
      <c r="H7" s="227"/>
      <c r="L7" s="16"/>
    </row>
    <row r="8" spans="2:46" ht="13.2">
      <c r="B8" s="16"/>
      <c r="D8" s="23" t="s">
        <v>287</v>
      </c>
      <c r="L8" s="16"/>
    </row>
    <row r="9" spans="2:46" ht="16.5" customHeight="1">
      <c r="B9" s="16"/>
      <c r="E9" s="226" t="s">
        <v>4177</v>
      </c>
      <c r="F9" s="183"/>
      <c r="G9" s="183"/>
      <c r="H9" s="183"/>
      <c r="L9" s="16"/>
    </row>
    <row r="10" spans="2:46" ht="12" customHeight="1">
      <c r="B10" s="16"/>
      <c r="D10" s="23" t="s">
        <v>289</v>
      </c>
      <c r="L10" s="16"/>
    </row>
    <row r="11" spans="2:46" s="1" customFormat="1" ht="16.5" customHeight="1">
      <c r="B11" s="28"/>
      <c r="E11" s="221" t="s">
        <v>5931</v>
      </c>
      <c r="F11" s="228"/>
      <c r="G11" s="228"/>
      <c r="H11" s="228"/>
      <c r="L11" s="28"/>
    </row>
    <row r="12" spans="2:46" s="1" customFormat="1" ht="12" customHeight="1">
      <c r="B12" s="28"/>
      <c r="D12" s="23" t="s">
        <v>291</v>
      </c>
      <c r="L12" s="28"/>
    </row>
    <row r="13" spans="2:46" s="1" customFormat="1" ht="16.5" customHeight="1">
      <c r="B13" s="28"/>
      <c r="E13" s="208" t="s">
        <v>6433</v>
      </c>
      <c r="F13" s="228"/>
      <c r="G13" s="228"/>
      <c r="H13" s="228"/>
      <c r="L13" s="28"/>
    </row>
    <row r="14" spans="2:46" s="1" customFormat="1" ht="10.199999999999999">
      <c r="B14" s="28"/>
      <c r="L14" s="28"/>
    </row>
    <row r="15" spans="2:46" s="1" customFormat="1" ht="12" customHeight="1">
      <c r="B15" s="28"/>
      <c r="D15" s="23" t="s">
        <v>17</v>
      </c>
      <c r="F15" s="21" t="s">
        <v>1</v>
      </c>
      <c r="I15" s="23" t="s">
        <v>18</v>
      </c>
      <c r="J15" s="21" t="s">
        <v>1</v>
      </c>
      <c r="L15" s="28"/>
    </row>
    <row r="16" spans="2:46" s="1" customFormat="1" ht="12" customHeight="1">
      <c r="B16" s="28"/>
      <c r="D16" s="23" t="s">
        <v>19</v>
      </c>
      <c r="F16" s="21" t="s">
        <v>20</v>
      </c>
      <c r="I16" s="23" t="s">
        <v>21</v>
      </c>
      <c r="J16" s="51" t="str">
        <f>'Rekapitulácia stavby'!AN8</f>
        <v>19. 6. 2024</v>
      </c>
      <c r="L16" s="28"/>
    </row>
    <row r="17" spans="2:12" s="1" customFormat="1" ht="10.8" customHeight="1">
      <c r="B17" s="28"/>
      <c r="L17" s="28"/>
    </row>
    <row r="18" spans="2:12" s="1" customFormat="1" ht="12" customHeight="1">
      <c r="B18" s="28"/>
      <c r="D18" s="23" t="s">
        <v>23</v>
      </c>
      <c r="I18" s="23" t="s">
        <v>24</v>
      </c>
      <c r="J18" s="21" t="s">
        <v>1</v>
      </c>
      <c r="L18" s="28"/>
    </row>
    <row r="19" spans="2:12" s="1" customFormat="1" ht="18" customHeight="1">
      <c r="B19" s="28"/>
      <c r="E19" s="21" t="s">
        <v>25</v>
      </c>
      <c r="I19" s="23" t="s">
        <v>26</v>
      </c>
      <c r="J19" s="21" t="s">
        <v>1</v>
      </c>
      <c r="L19" s="28"/>
    </row>
    <row r="20" spans="2:12" s="1" customFormat="1" ht="6.9" customHeight="1">
      <c r="B20" s="28"/>
      <c r="L20" s="28"/>
    </row>
    <row r="21" spans="2:12" s="1" customFormat="1" ht="12" customHeight="1">
      <c r="B21" s="28"/>
      <c r="D21" s="23" t="s">
        <v>27</v>
      </c>
      <c r="I21" s="23" t="s">
        <v>24</v>
      </c>
      <c r="J21" s="24" t="str">
        <f>'Rekapitulácia stavby'!AN13</f>
        <v>Vyplň údaj</v>
      </c>
      <c r="L21" s="28"/>
    </row>
    <row r="22" spans="2:12" s="1" customFormat="1" ht="18" customHeight="1">
      <c r="B22" s="28"/>
      <c r="E22" s="229" t="str">
        <f>'Rekapitulácia stavby'!E14</f>
        <v>Vyplň údaj</v>
      </c>
      <c r="F22" s="182"/>
      <c r="G22" s="182"/>
      <c r="H22" s="182"/>
      <c r="I22" s="23" t="s">
        <v>26</v>
      </c>
      <c r="J22" s="24" t="str">
        <f>'Rekapitulácia stavby'!AN14</f>
        <v>Vyplň údaj</v>
      </c>
      <c r="L22" s="28"/>
    </row>
    <row r="23" spans="2:12" s="1" customFormat="1" ht="6.9" customHeight="1">
      <c r="B23" s="28"/>
      <c r="L23" s="28"/>
    </row>
    <row r="24" spans="2:12" s="1" customFormat="1" ht="12" customHeight="1">
      <c r="B24" s="28"/>
      <c r="D24" s="23" t="s">
        <v>29</v>
      </c>
      <c r="I24" s="23" t="s">
        <v>24</v>
      </c>
      <c r="J24" s="21" t="s">
        <v>1</v>
      </c>
      <c r="L24" s="28"/>
    </row>
    <row r="25" spans="2:12" s="1" customFormat="1" ht="18" customHeight="1">
      <c r="B25" s="28"/>
      <c r="E25" s="21" t="s">
        <v>30</v>
      </c>
      <c r="I25" s="23" t="s">
        <v>26</v>
      </c>
      <c r="J25" s="21" t="s">
        <v>1</v>
      </c>
      <c r="L25" s="28"/>
    </row>
    <row r="26" spans="2:12" s="1" customFormat="1" ht="6.9" customHeight="1">
      <c r="B26" s="28"/>
      <c r="L26" s="28"/>
    </row>
    <row r="27" spans="2:12" s="1" customFormat="1" ht="12" customHeight="1">
      <c r="B27" s="28"/>
      <c r="D27" s="23" t="s">
        <v>32</v>
      </c>
      <c r="I27" s="23" t="s">
        <v>24</v>
      </c>
      <c r="J27" s="21" t="s">
        <v>1</v>
      </c>
      <c r="L27" s="28"/>
    </row>
    <row r="28" spans="2:12" s="1" customFormat="1" ht="18" customHeight="1">
      <c r="B28" s="28"/>
      <c r="E28" s="21" t="s">
        <v>30</v>
      </c>
      <c r="I28" s="23" t="s">
        <v>26</v>
      </c>
      <c r="J28" s="21" t="s">
        <v>1</v>
      </c>
      <c r="L28" s="28"/>
    </row>
    <row r="29" spans="2:12" s="1" customFormat="1" ht="6.9" customHeight="1">
      <c r="B29" s="28"/>
      <c r="L29" s="28"/>
    </row>
    <row r="30" spans="2:12" s="1" customFormat="1" ht="12" customHeight="1">
      <c r="B30" s="28"/>
      <c r="D30" s="23" t="s">
        <v>33</v>
      </c>
      <c r="L30" s="28"/>
    </row>
    <row r="31" spans="2:12" s="7" customFormat="1" ht="16.5" customHeight="1">
      <c r="B31" s="93"/>
      <c r="E31" s="187" t="s">
        <v>1</v>
      </c>
      <c r="F31" s="187"/>
      <c r="G31" s="187"/>
      <c r="H31" s="187"/>
      <c r="L31" s="93"/>
    </row>
    <row r="32" spans="2:12" s="1" customFormat="1" ht="6.9" customHeight="1">
      <c r="B32" s="28"/>
      <c r="L32" s="28"/>
    </row>
    <row r="33" spans="2:12" s="1" customFormat="1" ht="6.9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35" customHeight="1">
      <c r="B34" s="28"/>
      <c r="D34" s="94" t="s">
        <v>35</v>
      </c>
      <c r="J34" s="65">
        <f>ROUND(J128, 2)</f>
        <v>0</v>
      </c>
      <c r="L34" s="28"/>
    </row>
    <row r="35" spans="2:12" s="1" customFormat="1" ht="6.9" customHeight="1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4" customHeight="1">
      <c r="B36" s="28"/>
      <c r="F36" s="31" t="s">
        <v>37</v>
      </c>
      <c r="I36" s="31" t="s">
        <v>36</v>
      </c>
      <c r="J36" s="31" t="s">
        <v>38</v>
      </c>
      <c r="L36" s="28"/>
    </row>
    <row r="37" spans="2:12" s="1" customFormat="1" ht="14.4" customHeight="1">
      <c r="B37" s="28"/>
      <c r="D37" s="54" t="s">
        <v>39</v>
      </c>
      <c r="E37" s="33" t="s">
        <v>40</v>
      </c>
      <c r="F37" s="95">
        <f>ROUND((SUM(BE128:BE180)),  2)</f>
        <v>0</v>
      </c>
      <c r="G37" s="96"/>
      <c r="H37" s="96"/>
      <c r="I37" s="97">
        <v>0.2</v>
      </c>
      <c r="J37" s="95">
        <f>ROUND(((SUM(BE128:BE180))*I37),  2)</f>
        <v>0</v>
      </c>
      <c r="L37" s="28"/>
    </row>
    <row r="38" spans="2:12" s="1" customFormat="1" ht="14.4" customHeight="1">
      <c r="B38" s="28"/>
      <c r="E38" s="33" t="s">
        <v>41</v>
      </c>
      <c r="F38" s="95">
        <f>ROUND((SUM(BF128:BF180)),  2)</f>
        <v>0</v>
      </c>
      <c r="G38" s="96"/>
      <c r="H38" s="96"/>
      <c r="I38" s="97">
        <v>0.2</v>
      </c>
      <c r="J38" s="95">
        <f>ROUND(((SUM(BF128:BF180))*I38),  2)</f>
        <v>0</v>
      </c>
      <c r="L38" s="28"/>
    </row>
    <row r="39" spans="2:12" s="1" customFormat="1" ht="14.4" hidden="1" customHeight="1">
      <c r="B39" s="28"/>
      <c r="E39" s="23" t="s">
        <v>42</v>
      </c>
      <c r="F39" s="84">
        <f>ROUND((SUM(BG128:BG180)),  2)</f>
        <v>0</v>
      </c>
      <c r="I39" s="98">
        <v>0.2</v>
      </c>
      <c r="J39" s="84">
        <f>0</f>
        <v>0</v>
      </c>
      <c r="L39" s="28"/>
    </row>
    <row r="40" spans="2:12" s="1" customFormat="1" ht="14.4" hidden="1" customHeight="1">
      <c r="B40" s="28"/>
      <c r="E40" s="23" t="s">
        <v>43</v>
      </c>
      <c r="F40" s="84">
        <f>ROUND((SUM(BH128:BH180)),  2)</f>
        <v>0</v>
      </c>
      <c r="I40" s="98">
        <v>0.2</v>
      </c>
      <c r="J40" s="84">
        <f>0</f>
        <v>0</v>
      </c>
      <c r="L40" s="28"/>
    </row>
    <row r="41" spans="2:12" s="1" customFormat="1" ht="14.4" hidden="1" customHeight="1">
      <c r="B41" s="28"/>
      <c r="E41" s="33" t="s">
        <v>44</v>
      </c>
      <c r="F41" s="95">
        <f>ROUND((SUM(BI128:BI180)),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6.9" customHeight="1">
      <c r="B42" s="28"/>
      <c r="L42" s="28"/>
    </row>
    <row r="43" spans="2:12" s="1" customFormat="1" ht="25.35" customHeight="1">
      <c r="B43" s="28"/>
      <c r="C43" s="99"/>
      <c r="D43" s="100" t="s">
        <v>45</v>
      </c>
      <c r="E43" s="56"/>
      <c r="F43" s="56"/>
      <c r="G43" s="101" t="s">
        <v>46</v>
      </c>
      <c r="H43" s="102" t="s">
        <v>47</v>
      </c>
      <c r="I43" s="56"/>
      <c r="J43" s="103">
        <f>SUM(J34:J41)</f>
        <v>0</v>
      </c>
      <c r="K43" s="104"/>
      <c r="L43" s="28"/>
    </row>
    <row r="44" spans="2:12" s="1" customFormat="1" ht="14.4" customHeight="1">
      <c r="B44" s="28"/>
      <c r="L44" s="28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ht="10.199999999999999">
      <c r="B51" s="16"/>
      <c r="L51" s="16"/>
    </row>
    <row r="52" spans="2:12" ht="10.199999999999999">
      <c r="B52" s="16"/>
      <c r="L52" s="16"/>
    </row>
    <row r="53" spans="2:12" ht="10.199999999999999">
      <c r="B53" s="16"/>
      <c r="L53" s="16"/>
    </row>
    <row r="54" spans="2:12" ht="10.199999999999999">
      <c r="B54" s="16"/>
      <c r="L54" s="16"/>
    </row>
    <row r="55" spans="2:12" ht="10.199999999999999">
      <c r="B55" s="16"/>
      <c r="L55" s="16"/>
    </row>
    <row r="56" spans="2:12" ht="10.199999999999999">
      <c r="B56" s="16"/>
      <c r="L56" s="16"/>
    </row>
    <row r="57" spans="2:12" ht="10.199999999999999">
      <c r="B57" s="16"/>
      <c r="L57" s="16"/>
    </row>
    <row r="58" spans="2:12" ht="10.199999999999999">
      <c r="B58" s="16"/>
      <c r="L58" s="16"/>
    </row>
    <row r="59" spans="2:12" ht="10.199999999999999">
      <c r="B59" s="16"/>
      <c r="L59" s="16"/>
    </row>
    <row r="60" spans="2:12" ht="10.199999999999999">
      <c r="B60" s="16"/>
      <c r="L60" s="16"/>
    </row>
    <row r="61" spans="2:12" s="1" customFormat="1" ht="13.2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ht="10.199999999999999">
      <c r="B62" s="16"/>
      <c r="L62" s="16"/>
    </row>
    <row r="63" spans="2:12" ht="10.199999999999999">
      <c r="B63" s="16"/>
      <c r="L63" s="16"/>
    </row>
    <row r="64" spans="2:12" ht="10.199999999999999">
      <c r="B64" s="16"/>
      <c r="L64" s="16"/>
    </row>
    <row r="65" spans="2:12" s="1" customFormat="1" ht="13.2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ht="10.199999999999999">
      <c r="B66" s="16"/>
      <c r="L66" s="16"/>
    </row>
    <row r="67" spans="2:12" ht="10.199999999999999">
      <c r="B67" s="16"/>
      <c r="L67" s="16"/>
    </row>
    <row r="68" spans="2:12" ht="10.199999999999999">
      <c r="B68" s="16"/>
      <c r="L68" s="16"/>
    </row>
    <row r="69" spans="2:12" ht="10.199999999999999">
      <c r="B69" s="16"/>
      <c r="L69" s="16"/>
    </row>
    <row r="70" spans="2:12" ht="10.199999999999999">
      <c r="B70" s="16"/>
      <c r="L70" s="16"/>
    </row>
    <row r="71" spans="2:12" ht="10.199999999999999">
      <c r="B71" s="16"/>
      <c r="L71" s="16"/>
    </row>
    <row r="72" spans="2:12" ht="10.199999999999999">
      <c r="B72" s="16"/>
      <c r="L72" s="16"/>
    </row>
    <row r="73" spans="2:12" ht="10.199999999999999">
      <c r="B73" s="16"/>
      <c r="L73" s="16"/>
    </row>
    <row r="74" spans="2:12" ht="10.199999999999999">
      <c r="B74" s="16"/>
      <c r="L74" s="16"/>
    </row>
    <row r="75" spans="2:12" ht="10.199999999999999">
      <c r="B75" s="16"/>
      <c r="L75" s="16"/>
    </row>
    <row r="76" spans="2:12" s="1" customFormat="1" ht="13.2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" customHeight="1">
      <c r="B82" s="28"/>
      <c r="C82" s="17" t="s">
        <v>293</v>
      </c>
      <c r="L82" s="28"/>
    </row>
    <row r="83" spans="2:12" s="1" customFormat="1" ht="6.9" customHeight="1">
      <c r="B83" s="28"/>
      <c r="L83" s="28"/>
    </row>
    <row r="84" spans="2:12" s="1" customFormat="1" ht="12" customHeight="1">
      <c r="B84" s="28"/>
      <c r="C84" s="23" t="s">
        <v>15</v>
      </c>
      <c r="L84" s="28"/>
    </row>
    <row r="85" spans="2:12" s="1" customFormat="1" ht="16.5" customHeight="1">
      <c r="B85" s="28"/>
      <c r="E85" s="226" t="str">
        <f>E7</f>
        <v>Archeoskanzen Bojná</v>
      </c>
      <c r="F85" s="227"/>
      <c r="G85" s="227"/>
      <c r="H85" s="227"/>
      <c r="L85" s="28"/>
    </row>
    <row r="86" spans="2:12" ht="12" customHeight="1">
      <c r="B86" s="16"/>
      <c r="C86" s="23" t="s">
        <v>287</v>
      </c>
      <c r="L86" s="16"/>
    </row>
    <row r="87" spans="2:12" ht="16.5" customHeight="1">
      <c r="B87" s="16"/>
      <c r="E87" s="226" t="s">
        <v>4177</v>
      </c>
      <c r="F87" s="183"/>
      <c r="G87" s="183"/>
      <c r="H87" s="183"/>
      <c r="L87" s="16"/>
    </row>
    <row r="88" spans="2:12" ht="12" customHeight="1">
      <c r="B88" s="16"/>
      <c r="C88" s="23" t="s">
        <v>289</v>
      </c>
      <c r="L88" s="16"/>
    </row>
    <row r="89" spans="2:12" s="1" customFormat="1" ht="16.5" customHeight="1">
      <c r="B89" s="28"/>
      <c r="E89" s="221" t="s">
        <v>5931</v>
      </c>
      <c r="F89" s="228"/>
      <c r="G89" s="228"/>
      <c r="H89" s="228"/>
      <c r="L89" s="28"/>
    </row>
    <row r="90" spans="2:12" s="1" customFormat="1" ht="12" customHeight="1">
      <c r="B90" s="28"/>
      <c r="C90" s="23" t="s">
        <v>291</v>
      </c>
      <c r="L90" s="28"/>
    </row>
    <row r="91" spans="2:12" s="1" customFormat="1" ht="16.5" customHeight="1">
      <c r="B91" s="28"/>
      <c r="E91" s="208" t="str">
        <f>E13</f>
        <v>SO-5.2.1_ELE - Elektroinštalácia</v>
      </c>
      <c r="F91" s="228"/>
      <c r="G91" s="228"/>
      <c r="H91" s="228"/>
      <c r="L91" s="28"/>
    </row>
    <row r="92" spans="2:12" s="1" customFormat="1" ht="6.9" customHeight="1">
      <c r="B92" s="28"/>
      <c r="L92" s="28"/>
    </row>
    <row r="93" spans="2:12" s="1" customFormat="1" ht="12" customHeight="1">
      <c r="B93" s="28"/>
      <c r="C93" s="23" t="s">
        <v>19</v>
      </c>
      <c r="F93" s="21" t="str">
        <f>F16</f>
        <v>okrajová časť obce Bojná</v>
      </c>
      <c r="I93" s="23" t="s">
        <v>21</v>
      </c>
      <c r="J93" s="51" t="str">
        <f>IF(J16="","",J16)</f>
        <v>19. 6. 2024</v>
      </c>
      <c r="L93" s="28"/>
    </row>
    <row r="94" spans="2:12" s="1" customFormat="1" ht="6.9" customHeight="1">
      <c r="B94" s="28"/>
      <c r="L94" s="28"/>
    </row>
    <row r="95" spans="2:12" s="1" customFormat="1" ht="40.049999999999997" customHeight="1">
      <c r="B95" s="28"/>
      <c r="C95" s="23" t="s">
        <v>23</v>
      </c>
      <c r="F95" s="21" t="str">
        <f>E19</f>
        <v>Obec Bojná, 201 Bojná, 956 01 Bojná</v>
      </c>
      <c r="I95" s="23" t="s">
        <v>29</v>
      </c>
      <c r="J95" s="26" t="str">
        <f>E25</f>
        <v>Projekt design s.r.o., Brezová 89/1B, Tovarníky</v>
      </c>
      <c r="L95" s="28"/>
    </row>
    <row r="96" spans="2:12" s="1" customFormat="1" ht="40.049999999999997" customHeight="1">
      <c r="B96" s="28"/>
      <c r="C96" s="23" t="s">
        <v>27</v>
      </c>
      <c r="F96" s="21" t="str">
        <f>IF(E22="","",E22)</f>
        <v>Vyplň údaj</v>
      </c>
      <c r="I96" s="23" t="s">
        <v>32</v>
      </c>
      <c r="J96" s="26" t="str">
        <f>E28</f>
        <v>Projekt design s.r.o., Brezová 89/1B, Tovarníky</v>
      </c>
      <c r="L96" s="28"/>
    </row>
    <row r="97" spans="2:47" s="1" customFormat="1" ht="10.35" customHeight="1">
      <c r="B97" s="28"/>
      <c r="L97" s="28"/>
    </row>
    <row r="98" spans="2:47" s="1" customFormat="1" ht="29.25" customHeight="1">
      <c r="B98" s="28"/>
      <c r="C98" s="107" t="s">
        <v>294</v>
      </c>
      <c r="D98" s="99"/>
      <c r="E98" s="99"/>
      <c r="F98" s="99"/>
      <c r="G98" s="99"/>
      <c r="H98" s="99"/>
      <c r="I98" s="99"/>
      <c r="J98" s="108" t="s">
        <v>295</v>
      </c>
      <c r="K98" s="99"/>
      <c r="L98" s="28"/>
    </row>
    <row r="99" spans="2:47" s="1" customFormat="1" ht="10.35" customHeight="1">
      <c r="B99" s="28"/>
      <c r="L99" s="28"/>
    </row>
    <row r="100" spans="2:47" s="1" customFormat="1" ht="22.8" customHeight="1">
      <c r="B100" s="28"/>
      <c r="C100" s="109" t="s">
        <v>296</v>
      </c>
      <c r="J100" s="65">
        <f>J128</f>
        <v>0</v>
      </c>
      <c r="L100" s="28"/>
      <c r="AU100" s="13" t="s">
        <v>297</v>
      </c>
    </row>
    <row r="101" spans="2:47" s="8" customFormat="1" ht="24.9" customHeight="1">
      <c r="B101" s="110"/>
      <c r="D101" s="111" t="s">
        <v>6434</v>
      </c>
      <c r="E101" s="112"/>
      <c r="F101" s="112"/>
      <c r="G101" s="112"/>
      <c r="H101" s="112"/>
      <c r="I101" s="112"/>
      <c r="J101" s="113">
        <f>J129</f>
        <v>0</v>
      </c>
      <c r="L101" s="110"/>
    </row>
    <row r="102" spans="2:47" s="8" customFormat="1" ht="24.9" customHeight="1">
      <c r="B102" s="110"/>
      <c r="D102" s="111" t="s">
        <v>4739</v>
      </c>
      <c r="E102" s="112"/>
      <c r="F102" s="112"/>
      <c r="G102" s="112"/>
      <c r="H102" s="112"/>
      <c r="I102" s="112"/>
      <c r="J102" s="113">
        <f>J167</f>
        <v>0</v>
      </c>
      <c r="L102" s="110"/>
    </row>
    <row r="103" spans="2:47" s="8" customFormat="1" ht="24.9" customHeight="1">
      <c r="B103" s="110"/>
      <c r="D103" s="111" t="s">
        <v>6435</v>
      </c>
      <c r="E103" s="112"/>
      <c r="F103" s="112"/>
      <c r="G103" s="112"/>
      <c r="H103" s="112"/>
      <c r="I103" s="112"/>
      <c r="J103" s="113">
        <f>J169</f>
        <v>0</v>
      </c>
      <c r="L103" s="110"/>
    </row>
    <row r="104" spans="2:47" s="8" customFormat="1" ht="24.9" customHeight="1">
      <c r="B104" s="110"/>
      <c r="D104" s="111" t="s">
        <v>6436</v>
      </c>
      <c r="E104" s="112"/>
      <c r="F104" s="112"/>
      <c r="G104" s="112"/>
      <c r="H104" s="112"/>
      <c r="I104" s="112"/>
      <c r="J104" s="113">
        <f>J176</f>
        <v>0</v>
      </c>
      <c r="L104" s="110"/>
    </row>
    <row r="105" spans="2:47" s="1" customFormat="1" ht="21.75" customHeight="1">
      <c r="B105" s="28"/>
      <c r="L105" s="28"/>
    </row>
    <row r="106" spans="2:47" s="1" customFormat="1" ht="6.9" customHeight="1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28"/>
    </row>
    <row r="110" spans="2:47" s="1" customFormat="1" ht="6.9" customHeight="1"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28"/>
    </row>
    <row r="111" spans="2:47" s="1" customFormat="1" ht="24.9" customHeight="1">
      <c r="B111" s="28"/>
      <c r="C111" s="17" t="s">
        <v>303</v>
      </c>
      <c r="L111" s="28"/>
    </row>
    <row r="112" spans="2:47" s="1" customFormat="1" ht="6.9" customHeight="1">
      <c r="B112" s="28"/>
      <c r="L112" s="28"/>
    </row>
    <row r="113" spans="2:63" s="1" customFormat="1" ht="12" customHeight="1">
      <c r="B113" s="28"/>
      <c r="C113" s="23" t="s">
        <v>15</v>
      </c>
      <c r="L113" s="28"/>
    </row>
    <row r="114" spans="2:63" s="1" customFormat="1" ht="16.5" customHeight="1">
      <c r="B114" s="28"/>
      <c r="E114" s="226" t="str">
        <f>E7</f>
        <v>Archeoskanzen Bojná</v>
      </c>
      <c r="F114" s="227"/>
      <c r="G114" s="227"/>
      <c r="H114" s="227"/>
      <c r="L114" s="28"/>
    </row>
    <row r="115" spans="2:63" ht="12" customHeight="1">
      <c r="B115" s="16"/>
      <c r="C115" s="23" t="s">
        <v>287</v>
      </c>
      <c r="L115" s="16"/>
    </row>
    <row r="116" spans="2:63" ht="16.5" customHeight="1">
      <c r="B116" s="16"/>
      <c r="E116" s="226" t="s">
        <v>4177</v>
      </c>
      <c r="F116" s="183"/>
      <c r="G116" s="183"/>
      <c r="H116" s="183"/>
      <c r="L116" s="16"/>
    </row>
    <row r="117" spans="2:63" ht="12" customHeight="1">
      <c r="B117" s="16"/>
      <c r="C117" s="23" t="s">
        <v>289</v>
      </c>
      <c r="L117" s="16"/>
    </row>
    <row r="118" spans="2:63" s="1" customFormat="1" ht="16.5" customHeight="1">
      <c r="B118" s="28"/>
      <c r="E118" s="221" t="s">
        <v>5931</v>
      </c>
      <c r="F118" s="228"/>
      <c r="G118" s="228"/>
      <c r="H118" s="228"/>
      <c r="L118" s="28"/>
    </row>
    <row r="119" spans="2:63" s="1" customFormat="1" ht="12" customHeight="1">
      <c r="B119" s="28"/>
      <c r="C119" s="23" t="s">
        <v>291</v>
      </c>
      <c r="L119" s="28"/>
    </row>
    <row r="120" spans="2:63" s="1" customFormat="1" ht="16.5" customHeight="1">
      <c r="B120" s="28"/>
      <c r="E120" s="208" t="str">
        <f>E13</f>
        <v>SO-5.2.1_ELE - Elektroinštalácia</v>
      </c>
      <c r="F120" s="228"/>
      <c r="G120" s="228"/>
      <c r="H120" s="228"/>
      <c r="L120" s="28"/>
    </row>
    <row r="121" spans="2:63" s="1" customFormat="1" ht="6.9" customHeight="1">
      <c r="B121" s="28"/>
      <c r="L121" s="28"/>
    </row>
    <row r="122" spans="2:63" s="1" customFormat="1" ht="12" customHeight="1">
      <c r="B122" s="28"/>
      <c r="C122" s="23" t="s">
        <v>19</v>
      </c>
      <c r="F122" s="21" t="str">
        <f>F16</f>
        <v>okrajová časť obce Bojná</v>
      </c>
      <c r="I122" s="23" t="s">
        <v>21</v>
      </c>
      <c r="J122" s="51" t="str">
        <f>IF(J16="","",J16)</f>
        <v>19. 6. 2024</v>
      </c>
      <c r="L122" s="28"/>
    </row>
    <row r="123" spans="2:63" s="1" customFormat="1" ht="6.9" customHeight="1">
      <c r="B123" s="28"/>
      <c r="L123" s="28"/>
    </row>
    <row r="124" spans="2:63" s="1" customFormat="1" ht="40.049999999999997" customHeight="1">
      <c r="B124" s="28"/>
      <c r="C124" s="23" t="s">
        <v>23</v>
      </c>
      <c r="F124" s="21" t="str">
        <f>E19</f>
        <v>Obec Bojná, 201 Bojná, 956 01 Bojná</v>
      </c>
      <c r="I124" s="23" t="s">
        <v>29</v>
      </c>
      <c r="J124" s="26" t="str">
        <f>E25</f>
        <v>Projekt design s.r.o., Brezová 89/1B, Tovarníky</v>
      </c>
      <c r="L124" s="28"/>
    </row>
    <row r="125" spans="2:63" s="1" customFormat="1" ht="40.049999999999997" customHeight="1">
      <c r="B125" s="28"/>
      <c r="C125" s="23" t="s">
        <v>27</v>
      </c>
      <c r="F125" s="21" t="str">
        <f>IF(E22="","",E22)</f>
        <v>Vyplň údaj</v>
      </c>
      <c r="I125" s="23" t="s">
        <v>32</v>
      </c>
      <c r="J125" s="26" t="str">
        <f>E28</f>
        <v>Projekt design s.r.o., Brezová 89/1B, Tovarníky</v>
      </c>
      <c r="L125" s="28"/>
    </row>
    <row r="126" spans="2:63" s="1" customFormat="1" ht="10.35" customHeight="1">
      <c r="B126" s="28"/>
      <c r="L126" s="28"/>
    </row>
    <row r="127" spans="2:63" s="10" customFormat="1" ht="29.25" customHeight="1">
      <c r="B127" s="118"/>
      <c r="C127" s="119" t="s">
        <v>304</v>
      </c>
      <c r="D127" s="120" t="s">
        <v>60</v>
      </c>
      <c r="E127" s="120" t="s">
        <v>56</v>
      </c>
      <c r="F127" s="120" t="s">
        <v>7531</v>
      </c>
      <c r="G127" s="120" t="s">
        <v>305</v>
      </c>
      <c r="H127" s="120" t="s">
        <v>306</v>
      </c>
      <c r="I127" s="120" t="s">
        <v>307</v>
      </c>
      <c r="J127" s="121" t="s">
        <v>295</v>
      </c>
      <c r="K127" s="122" t="s">
        <v>308</v>
      </c>
      <c r="L127" s="118"/>
      <c r="M127" s="58" t="s">
        <v>1</v>
      </c>
      <c r="N127" s="59" t="s">
        <v>39</v>
      </c>
      <c r="O127" s="59" t="s">
        <v>309</v>
      </c>
      <c r="P127" s="59" t="s">
        <v>310</v>
      </c>
      <c r="Q127" s="59" t="s">
        <v>311</v>
      </c>
      <c r="R127" s="59" t="s">
        <v>312</v>
      </c>
      <c r="S127" s="59" t="s">
        <v>313</v>
      </c>
      <c r="T127" s="60" t="s">
        <v>314</v>
      </c>
    </row>
    <row r="128" spans="2:63" s="1" customFormat="1" ht="22.8" customHeight="1">
      <c r="B128" s="28"/>
      <c r="C128" s="63" t="s">
        <v>296</v>
      </c>
      <c r="J128" s="123">
        <f>BK128</f>
        <v>0</v>
      </c>
      <c r="L128" s="28"/>
      <c r="M128" s="61"/>
      <c r="N128" s="52"/>
      <c r="O128" s="52"/>
      <c r="P128" s="124">
        <f>P129+P167+P169+P176</f>
        <v>0</v>
      </c>
      <c r="Q128" s="52"/>
      <c r="R128" s="124">
        <f>R129+R167+R169+R176</f>
        <v>0</v>
      </c>
      <c r="S128" s="52"/>
      <c r="T128" s="125">
        <f>T129+T167+T169+T176</f>
        <v>0</v>
      </c>
      <c r="AT128" s="13" t="s">
        <v>74</v>
      </c>
      <c r="AU128" s="13" t="s">
        <v>297</v>
      </c>
      <c r="BK128" s="126">
        <f>BK129+BK167+BK169+BK176</f>
        <v>0</v>
      </c>
    </row>
    <row r="129" spans="2:65" s="11" customFormat="1" ht="25.95" customHeight="1">
      <c r="B129" s="127"/>
      <c r="D129" s="128" t="s">
        <v>74</v>
      </c>
      <c r="E129" s="129" t="s">
        <v>546</v>
      </c>
      <c r="F129" s="129" t="s">
        <v>95</v>
      </c>
      <c r="I129" s="130"/>
      <c r="J129" s="131">
        <f>BK129</f>
        <v>0</v>
      </c>
      <c r="L129" s="127"/>
      <c r="M129" s="132"/>
      <c r="P129" s="133">
        <f>SUM(P130:P166)</f>
        <v>0</v>
      </c>
      <c r="R129" s="133">
        <f>SUM(R130:R166)</f>
        <v>0</v>
      </c>
      <c r="T129" s="134">
        <f>SUM(T130:T166)</f>
        <v>0</v>
      </c>
      <c r="AR129" s="128" t="s">
        <v>82</v>
      </c>
      <c r="AT129" s="135" t="s">
        <v>74</v>
      </c>
      <c r="AU129" s="135" t="s">
        <v>75</v>
      </c>
      <c r="AY129" s="128" t="s">
        <v>317</v>
      </c>
      <c r="BK129" s="136">
        <f>SUM(BK130:BK166)</f>
        <v>0</v>
      </c>
    </row>
    <row r="130" spans="2:65" s="1" customFormat="1" ht="21.75" customHeight="1">
      <c r="B130" s="139"/>
      <c r="C130" s="140" t="s">
        <v>82</v>
      </c>
      <c r="D130" s="140" t="s">
        <v>319</v>
      </c>
      <c r="E130" s="141" t="s">
        <v>4746</v>
      </c>
      <c r="F130" s="142" t="s">
        <v>3482</v>
      </c>
      <c r="G130" s="143" t="s">
        <v>433</v>
      </c>
      <c r="H130" s="144">
        <v>7</v>
      </c>
      <c r="I130" s="145"/>
      <c r="J130" s="146">
        <f t="shared" ref="J130:J166" si="0">ROUND(I130*H130,2)</f>
        <v>0</v>
      </c>
      <c r="K130" s="147"/>
      <c r="L130" s="28"/>
      <c r="M130" s="148" t="s">
        <v>1</v>
      </c>
      <c r="N130" s="149" t="s">
        <v>41</v>
      </c>
      <c r="P130" s="150">
        <f t="shared" ref="P130:P166" si="1">O130*H130</f>
        <v>0</v>
      </c>
      <c r="Q130" s="150">
        <v>0</v>
      </c>
      <c r="R130" s="150">
        <f t="shared" ref="R130:R166" si="2">Q130*H130</f>
        <v>0</v>
      </c>
      <c r="S130" s="150">
        <v>0</v>
      </c>
      <c r="T130" s="151">
        <f t="shared" ref="T130:T166" si="3">S130*H130</f>
        <v>0</v>
      </c>
      <c r="AR130" s="152" t="s">
        <v>259</v>
      </c>
      <c r="AT130" s="152" t="s">
        <v>319</v>
      </c>
      <c r="AU130" s="152" t="s">
        <v>82</v>
      </c>
      <c r="AY130" s="13" t="s">
        <v>317</v>
      </c>
      <c r="BE130" s="153">
        <f t="shared" ref="BE130:BE166" si="4">IF(N130="základná",J130,0)</f>
        <v>0</v>
      </c>
      <c r="BF130" s="153">
        <f t="shared" ref="BF130:BF166" si="5">IF(N130="znížená",J130,0)</f>
        <v>0</v>
      </c>
      <c r="BG130" s="153">
        <f t="shared" ref="BG130:BG166" si="6">IF(N130="zákl. prenesená",J130,0)</f>
        <v>0</v>
      </c>
      <c r="BH130" s="153">
        <f t="shared" ref="BH130:BH166" si="7">IF(N130="zníž. prenesená",J130,0)</f>
        <v>0</v>
      </c>
      <c r="BI130" s="153">
        <f t="shared" ref="BI130:BI166" si="8">IF(N130="nulová",J130,0)</f>
        <v>0</v>
      </c>
      <c r="BJ130" s="13" t="s">
        <v>87</v>
      </c>
      <c r="BK130" s="153">
        <f t="shared" ref="BK130:BK166" si="9">ROUND(I130*H130,2)</f>
        <v>0</v>
      </c>
      <c r="BL130" s="13" t="s">
        <v>259</v>
      </c>
      <c r="BM130" s="152" t="s">
        <v>6437</v>
      </c>
    </row>
    <row r="131" spans="2:65" s="1" customFormat="1" ht="21.75" customHeight="1">
      <c r="B131" s="139"/>
      <c r="C131" s="140" t="s">
        <v>87</v>
      </c>
      <c r="D131" s="140" t="s">
        <v>319</v>
      </c>
      <c r="E131" s="141" t="s">
        <v>4748</v>
      </c>
      <c r="F131" s="142" t="s">
        <v>3515</v>
      </c>
      <c r="G131" s="143" t="s">
        <v>433</v>
      </c>
      <c r="H131" s="144">
        <v>1</v>
      </c>
      <c r="I131" s="145"/>
      <c r="J131" s="146">
        <f t="shared" si="0"/>
        <v>0</v>
      </c>
      <c r="K131" s="147"/>
      <c r="L131" s="28"/>
      <c r="M131" s="148" t="s">
        <v>1</v>
      </c>
      <c r="N131" s="149" t="s">
        <v>41</v>
      </c>
      <c r="P131" s="150">
        <f t="shared" si="1"/>
        <v>0</v>
      </c>
      <c r="Q131" s="150">
        <v>0</v>
      </c>
      <c r="R131" s="150">
        <f t="shared" si="2"/>
        <v>0</v>
      </c>
      <c r="S131" s="150">
        <v>0</v>
      </c>
      <c r="T131" s="151">
        <f t="shared" si="3"/>
        <v>0</v>
      </c>
      <c r="AR131" s="152" t="s">
        <v>259</v>
      </c>
      <c r="AT131" s="152" t="s">
        <v>319</v>
      </c>
      <c r="AU131" s="152" t="s">
        <v>82</v>
      </c>
      <c r="AY131" s="13" t="s">
        <v>317</v>
      </c>
      <c r="BE131" s="153">
        <f t="shared" si="4"/>
        <v>0</v>
      </c>
      <c r="BF131" s="153">
        <f t="shared" si="5"/>
        <v>0</v>
      </c>
      <c r="BG131" s="153">
        <f t="shared" si="6"/>
        <v>0</v>
      </c>
      <c r="BH131" s="153">
        <f t="shared" si="7"/>
        <v>0</v>
      </c>
      <c r="BI131" s="153">
        <f t="shared" si="8"/>
        <v>0</v>
      </c>
      <c r="BJ131" s="13" t="s">
        <v>87</v>
      </c>
      <c r="BK131" s="153">
        <f t="shared" si="9"/>
        <v>0</v>
      </c>
      <c r="BL131" s="13" t="s">
        <v>259</v>
      </c>
      <c r="BM131" s="152" t="s">
        <v>6438</v>
      </c>
    </row>
    <row r="132" spans="2:65" s="1" customFormat="1" ht="16.5" customHeight="1">
      <c r="B132" s="139"/>
      <c r="C132" s="140" t="s">
        <v>92</v>
      </c>
      <c r="D132" s="140" t="s">
        <v>319</v>
      </c>
      <c r="E132" s="141" t="s">
        <v>4750</v>
      </c>
      <c r="F132" s="142" t="s">
        <v>3530</v>
      </c>
      <c r="G132" s="143" t="s">
        <v>433</v>
      </c>
      <c r="H132" s="144">
        <v>50</v>
      </c>
      <c r="I132" s="145"/>
      <c r="J132" s="146">
        <f t="shared" si="0"/>
        <v>0</v>
      </c>
      <c r="K132" s="147"/>
      <c r="L132" s="28"/>
      <c r="M132" s="148" t="s">
        <v>1</v>
      </c>
      <c r="N132" s="149" t="s">
        <v>41</v>
      </c>
      <c r="P132" s="150">
        <f t="shared" si="1"/>
        <v>0</v>
      </c>
      <c r="Q132" s="150">
        <v>0</v>
      </c>
      <c r="R132" s="150">
        <f t="shared" si="2"/>
        <v>0</v>
      </c>
      <c r="S132" s="150">
        <v>0</v>
      </c>
      <c r="T132" s="151">
        <f t="shared" si="3"/>
        <v>0</v>
      </c>
      <c r="AR132" s="152" t="s">
        <v>259</v>
      </c>
      <c r="AT132" s="152" t="s">
        <v>319</v>
      </c>
      <c r="AU132" s="152" t="s">
        <v>82</v>
      </c>
      <c r="AY132" s="13" t="s">
        <v>317</v>
      </c>
      <c r="BE132" s="153">
        <f t="shared" si="4"/>
        <v>0</v>
      </c>
      <c r="BF132" s="153">
        <f t="shared" si="5"/>
        <v>0</v>
      </c>
      <c r="BG132" s="153">
        <f t="shared" si="6"/>
        <v>0</v>
      </c>
      <c r="BH132" s="153">
        <f t="shared" si="7"/>
        <v>0</v>
      </c>
      <c r="BI132" s="153">
        <f t="shared" si="8"/>
        <v>0</v>
      </c>
      <c r="BJ132" s="13" t="s">
        <v>87</v>
      </c>
      <c r="BK132" s="153">
        <f t="shared" si="9"/>
        <v>0</v>
      </c>
      <c r="BL132" s="13" t="s">
        <v>259</v>
      </c>
      <c r="BM132" s="152" t="s">
        <v>6439</v>
      </c>
    </row>
    <row r="133" spans="2:65" s="1" customFormat="1" ht="24.15" customHeight="1">
      <c r="B133" s="139"/>
      <c r="C133" s="140" t="s">
        <v>259</v>
      </c>
      <c r="D133" s="140" t="s">
        <v>319</v>
      </c>
      <c r="E133" s="141" t="s">
        <v>4752</v>
      </c>
      <c r="F133" s="142" t="s">
        <v>4753</v>
      </c>
      <c r="G133" s="143" t="s">
        <v>433</v>
      </c>
      <c r="H133" s="144">
        <v>1</v>
      </c>
      <c r="I133" s="145"/>
      <c r="J133" s="146">
        <f t="shared" si="0"/>
        <v>0</v>
      </c>
      <c r="K133" s="147"/>
      <c r="L133" s="28"/>
      <c r="M133" s="148" t="s">
        <v>1</v>
      </c>
      <c r="N133" s="149" t="s">
        <v>41</v>
      </c>
      <c r="P133" s="150">
        <f t="shared" si="1"/>
        <v>0</v>
      </c>
      <c r="Q133" s="150">
        <v>0</v>
      </c>
      <c r="R133" s="150">
        <f t="shared" si="2"/>
        <v>0</v>
      </c>
      <c r="S133" s="150">
        <v>0</v>
      </c>
      <c r="T133" s="151">
        <f t="shared" si="3"/>
        <v>0</v>
      </c>
      <c r="AR133" s="152" t="s">
        <v>259</v>
      </c>
      <c r="AT133" s="152" t="s">
        <v>319</v>
      </c>
      <c r="AU133" s="152" t="s">
        <v>82</v>
      </c>
      <c r="AY133" s="13" t="s">
        <v>317</v>
      </c>
      <c r="BE133" s="153">
        <f t="shared" si="4"/>
        <v>0</v>
      </c>
      <c r="BF133" s="153">
        <f t="shared" si="5"/>
        <v>0</v>
      </c>
      <c r="BG133" s="153">
        <f t="shared" si="6"/>
        <v>0</v>
      </c>
      <c r="BH133" s="153">
        <f t="shared" si="7"/>
        <v>0</v>
      </c>
      <c r="BI133" s="153">
        <f t="shared" si="8"/>
        <v>0</v>
      </c>
      <c r="BJ133" s="13" t="s">
        <v>87</v>
      </c>
      <c r="BK133" s="153">
        <f t="shared" si="9"/>
        <v>0</v>
      </c>
      <c r="BL133" s="13" t="s">
        <v>259</v>
      </c>
      <c r="BM133" s="152" t="s">
        <v>6440</v>
      </c>
    </row>
    <row r="134" spans="2:65" s="1" customFormat="1" ht="16.5" customHeight="1">
      <c r="B134" s="139"/>
      <c r="C134" s="140" t="s">
        <v>262</v>
      </c>
      <c r="D134" s="140" t="s">
        <v>319</v>
      </c>
      <c r="E134" s="141" t="s">
        <v>4755</v>
      </c>
      <c r="F134" s="142" t="s">
        <v>3533</v>
      </c>
      <c r="G134" s="143" t="s">
        <v>433</v>
      </c>
      <c r="H134" s="144">
        <v>50</v>
      </c>
      <c r="I134" s="145"/>
      <c r="J134" s="146">
        <f t="shared" si="0"/>
        <v>0</v>
      </c>
      <c r="K134" s="147"/>
      <c r="L134" s="28"/>
      <c r="M134" s="148" t="s">
        <v>1</v>
      </c>
      <c r="N134" s="149" t="s">
        <v>41</v>
      </c>
      <c r="P134" s="150">
        <f t="shared" si="1"/>
        <v>0</v>
      </c>
      <c r="Q134" s="150">
        <v>0</v>
      </c>
      <c r="R134" s="150">
        <f t="shared" si="2"/>
        <v>0</v>
      </c>
      <c r="S134" s="150">
        <v>0</v>
      </c>
      <c r="T134" s="151">
        <f t="shared" si="3"/>
        <v>0</v>
      </c>
      <c r="AR134" s="152" t="s">
        <v>259</v>
      </c>
      <c r="AT134" s="152" t="s">
        <v>319</v>
      </c>
      <c r="AU134" s="152" t="s">
        <v>82</v>
      </c>
      <c r="AY134" s="13" t="s">
        <v>317</v>
      </c>
      <c r="BE134" s="153">
        <f t="shared" si="4"/>
        <v>0</v>
      </c>
      <c r="BF134" s="153">
        <f t="shared" si="5"/>
        <v>0</v>
      </c>
      <c r="BG134" s="153">
        <f t="shared" si="6"/>
        <v>0</v>
      </c>
      <c r="BH134" s="153">
        <f t="shared" si="7"/>
        <v>0</v>
      </c>
      <c r="BI134" s="153">
        <f t="shared" si="8"/>
        <v>0</v>
      </c>
      <c r="BJ134" s="13" t="s">
        <v>87</v>
      </c>
      <c r="BK134" s="153">
        <f t="shared" si="9"/>
        <v>0</v>
      </c>
      <c r="BL134" s="13" t="s">
        <v>259</v>
      </c>
      <c r="BM134" s="152" t="s">
        <v>6441</v>
      </c>
    </row>
    <row r="135" spans="2:65" s="1" customFormat="1" ht="16.5" customHeight="1">
      <c r="B135" s="139"/>
      <c r="C135" s="140" t="s">
        <v>265</v>
      </c>
      <c r="D135" s="140" t="s">
        <v>319</v>
      </c>
      <c r="E135" s="141" t="s">
        <v>4757</v>
      </c>
      <c r="F135" s="142" t="s">
        <v>3536</v>
      </c>
      <c r="G135" s="143" t="s">
        <v>433</v>
      </c>
      <c r="H135" s="144">
        <v>64</v>
      </c>
      <c r="I135" s="145"/>
      <c r="J135" s="146">
        <f t="shared" si="0"/>
        <v>0</v>
      </c>
      <c r="K135" s="147"/>
      <c r="L135" s="28"/>
      <c r="M135" s="148" t="s">
        <v>1</v>
      </c>
      <c r="N135" s="149" t="s">
        <v>41</v>
      </c>
      <c r="P135" s="150">
        <f t="shared" si="1"/>
        <v>0</v>
      </c>
      <c r="Q135" s="150">
        <v>0</v>
      </c>
      <c r="R135" s="150">
        <f t="shared" si="2"/>
        <v>0</v>
      </c>
      <c r="S135" s="150">
        <v>0</v>
      </c>
      <c r="T135" s="151">
        <f t="shared" si="3"/>
        <v>0</v>
      </c>
      <c r="AR135" s="152" t="s">
        <v>259</v>
      </c>
      <c r="AT135" s="152" t="s">
        <v>319</v>
      </c>
      <c r="AU135" s="152" t="s">
        <v>82</v>
      </c>
      <c r="AY135" s="13" t="s">
        <v>317</v>
      </c>
      <c r="BE135" s="153">
        <f t="shared" si="4"/>
        <v>0</v>
      </c>
      <c r="BF135" s="153">
        <f t="shared" si="5"/>
        <v>0</v>
      </c>
      <c r="BG135" s="153">
        <f t="shared" si="6"/>
        <v>0</v>
      </c>
      <c r="BH135" s="153">
        <f t="shared" si="7"/>
        <v>0</v>
      </c>
      <c r="BI135" s="153">
        <f t="shared" si="8"/>
        <v>0</v>
      </c>
      <c r="BJ135" s="13" t="s">
        <v>87</v>
      </c>
      <c r="BK135" s="153">
        <f t="shared" si="9"/>
        <v>0</v>
      </c>
      <c r="BL135" s="13" t="s">
        <v>259</v>
      </c>
      <c r="BM135" s="152" t="s">
        <v>6442</v>
      </c>
    </row>
    <row r="136" spans="2:65" s="1" customFormat="1" ht="16.5" customHeight="1">
      <c r="B136" s="139"/>
      <c r="C136" s="140" t="s">
        <v>268</v>
      </c>
      <c r="D136" s="140" t="s">
        <v>319</v>
      </c>
      <c r="E136" s="141" t="s">
        <v>4759</v>
      </c>
      <c r="F136" s="142" t="s">
        <v>4760</v>
      </c>
      <c r="G136" s="143" t="s">
        <v>433</v>
      </c>
      <c r="H136" s="144">
        <v>10</v>
      </c>
      <c r="I136" s="145"/>
      <c r="J136" s="146">
        <f t="shared" si="0"/>
        <v>0</v>
      </c>
      <c r="K136" s="147"/>
      <c r="L136" s="28"/>
      <c r="M136" s="148" t="s">
        <v>1</v>
      </c>
      <c r="N136" s="149" t="s">
        <v>41</v>
      </c>
      <c r="P136" s="150">
        <f t="shared" si="1"/>
        <v>0</v>
      </c>
      <c r="Q136" s="150">
        <v>0</v>
      </c>
      <c r="R136" s="150">
        <f t="shared" si="2"/>
        <v>0</v>
      </c>
      <c r="S136" s="150">
        <v>0</v>
      </c>
      <c r="T136" s="151">
        <f t="shared" si="3"/>
        <v>0</v>
      </c>
      <c r="AR136" s="152" t="s">
        <v>259</v>
      </c>
      <c r="AT136" s="152" t="s">
        <v>319</v>
      </c>
      <c r="AU136" s="152" t="s">
        <v>82</v>
      </c>
      <c r="AY136" s="13" t="s">
        <v>317</v>
      </c>
      <c r="BE136" s="153">
        <f t="shared" si="4"/>
        <v>0</v>
      </c>
      <c r="BF136" s="153">
        <f t="shared" si="5"/>
        <v>0</v>
      </c>
      <c r="BG136" s="153">
        <f t="shared" si="6"/>
        <v>0</v>
      </c>
      <c r="BH136" s="153">
        <f t="shared" si="7"/>
        <v>0</v>
      </c>
      <c r="BI136" s="153">
        <f t="shared" si="8"/>
        <v>0</v>
      </c>
      <c r="BJ136" s="13" t="s">
        <v>87</v>
      </c>
      <c r="BK136" s="153">
        <f t="shared" si="9"/>
        <v>0</v>
      </c>
      <c r="BL136" s="13" t="s">
        <v>259</v>
      </c>
      <c r="BM136" s="152" t="s">
        <v>6443</v>
      </c>
    </row>
    <row r="137" spans="2:65" s="1" customFormat="1" ht="24.15" customHeight="1">
      <c r="B137" s="139"/>
      <c r="C137" s="140" t="s">
        <v>271</v>
      </c>
      <c r="D137" s="140" t="s">
        <v>319</v>
      </c>
      <c r="E137" s="141" t="s">
        <v>4762</v>
      </c>
      <c r="F137" s="142" t="s">
        <v>4763</v>
      </c>
      <c r="G137" s="143" t="s">
        <v>433</v>
      </c>
      <c r="H137" s="144">
        <v>1</v>
      </c>
      <c r="I137" s="145"/>
      <c r="J137" s="146">
        <f t="shared" si="0"/>
        <v>0</v>
      </c>
      <c r="K137" s="147"/>
      <c r="L137" s="28"/>
      <c r="M137" s="148" t="s">
        <v>1</v>
      </c>
      <c r="N137" s="149" t="s">
        <v>41</v>
      </c>
      <c r="P137" s="150">
        <f t="shared" si="1"/>
        <v>0</v>
      </c>
      <c r="Q137" s="150">
        <v>0</v>
      </c>
      <c r="R137" s="150">
        <f t="shared" si="2"/>
        <v>0</v>
      </c>
      <c r="S137" s="150">
        <v>0</v>
      </c>
      <c r="T137" s="151">
        <f t="shared" si="3"/>
        <v>0</v>
      </c>
      <c r="AR137" s="152" t="s">
        <v>259</v>
      </c>
      <c r="AT137" s="152" t="s">
        <v>319</v>
      </c>
      <c r="AU137" s="152" t="s">
        <v>82</v>
      </c>
      <c r="AY137" s="13" t="s">
        <v>317</v>
      </c>
      <c r="BE137" s="153">
        <f t="shared" si="4"/>
        <v>0</v>
      </c>
      <c r="BF137" s="153">
        <f t="shared" si="5"/>
        <v>0</v>
      </c>
      <c r="BG137" s="153">
        <f t="shared" si="6"/>
        <v>0</v>
      </c>
      <c r="BH137" s="153">
        <f t="shared" si="7"/>
        <v>0</v>
      </c>
      <c r="BI137" s="153">
        <f t="shared" si="8"/>
        <v>0</v>
      </c>
      <c r="BJ137" s="13" t="s">
        <v>87</v>
      </c>
      <c r="BK137" s="153">
        <f t="shared" si="9"/>
        <v>0</v>
      </c>
      <c r="BL137" s="13" t="s">
        <v>259</v>
      </c>
      <c r="BM137" s="152" t="s">
        <v>6444</v>
      </c>
    </row>
    <row r="138" spans="2:65" s="1" customFormat="1" ht="16.5" customHeight="1">
      <c r="B138" s="139"/>
      <c r="C138" s="140" t="s">
        <v>274</v>
      </c>
      <c r="D138" s="140" t="s">
        <v>319</v>
      </c>
      <c r="E138" s="141" t="s">
        <v>4767</v>
      </c>
      <c r="F138" s="142" t="s">
        <v>3542</v>
      </c>
      <c r="G138" s="143" t="s">
        <v>452</v>
      </c>
      <c r="H138" s="144">
        <v>150</v>
      </c>
      <c r="I138" s="145"/>
      <c r="J138" s="146">
        <f t="shared" si="0"/>
        <v>0</v>
      </c>
      <c r="K138" s="147"/>
      <c r="L138" s="28"/>
      <c r="M138" s="148" t="s">
        <v>1</v>
      </c>
      <c r="N138" s="149" t="s">
        <v>41</v>
      </c>
      <c r="P138" s="150">
        <f t="shared" si="1"/>
        <v>0</v>
      </c>
      <c r="Q138" s="150">
        <v>0</v>
      </c>
      <c r="R138" s="150">
        <f t="shared" si="2"/>
        <v>0</v>
      </c>
      <c r="S138" s="150">
        <v>0</v>
      </c>
      <c r="T138" s="151">
        <f t="shared" si="3"/>
        <v>0</v>
      </c>
      <c r="AR138" s="152" t="s">
        <v>259</v>
      </c>
      <c r="AT138" s="152" t="s">
        <v>319</v>
      </c>
      <c r="AU138" s="152" t="s">
        <v>82</v>
      </c>
      <c r="AY138" s="13" t="s">
        <v>317</v>
      </c>
      <c r="BE138" s="153">
        <f t="shared" si="4"/>
        <v>0</v>
      </c>
      <c r="BF138" s="153">
        <f t="shared" si="5"/>
        <v>0</v>
      </c>
      <c r="BG138" s="153">
        <f t="shared" si="6"/>
        <v>0</v>
      </c>
      <c r="BH138" s="153">
        <f t="shared" si="7"/>
        <v>0</v>
      </c>
      <c r="BI138" s="153">
        <f t="shared" si="8"/>
        <v>0</v>
      </c>
      <c r="BJ138" s="13" t="s">
        <v>87</v>
      </c>
      <c r="BK138" s="153">
        <f t="shared" si="9"/>
        <v>0</v>
      </c>
      <c r="BL138" s="13" t="s">
        <v>259</v>
      </c>
      <c r="BM138" s="152" t="s">
        <v>6445</v>
      </c>
    </row>
    <row r="139" spans="2:65" s="1" customFormat="1" ht="16.5" customHeight="1">
      <c r="B139" s="139"/>
      <c r="C139" s="140" t="s">
        <v>277</v>
      </c>
      <c r="D139" s="140" t="s">
        <v>319</v>
      </c>
      <c r="E139" s="141" t="s">
        <v>4769</v>
      </c>
      <c r="F139" s="142" t="s">
        <v>3485</v>
      </c>
      <c r="G139" s="143" t="s">
        <v>452</v>
      </c>
      <c r="H139" s="144">
        <v>250</v>
      </c>
      <c r="I139" s="145"/>
      <c r="J139" s="146">
        <f t="shared" si="0"/>
        <v>0</v>
      </c>
      <c r="K139" s="147"/>
      <c r="L139" s="28"/>
      <c r="M139" s="148" t="s">
        <v>1</v>
      </c>
      <c r="N139" s="149" t="s">
        <v>41</v>
      </c>
      <c r="P139" s="150">
        <f t="shared" si="1"/>
        <v>0</v>
      </c>
      <c r="Q139" s="150">
        <v>0</v>
      </c>
      <c r="R139" s="150">
        <f t="shared" si="2"/>
        <v>0</v>
      </c>
      <c r="S139" s="150">
        <v>0</v>
      </c>
      <c r="T139" s="151">
        <f t="shared" si="3"/>
        <v>0</v>
      </c>
      <c r="AR139" s="152" t="s">
        <v>259</v>
      </c>
      <c r="AT139" s="152" t="s">
        <v>319</v>
      </c>
      <c r="AU139" s="152" t="s">
        <v>82</v>
      </c>
      <c r="AY139" s="13" t="s">
        <v>317</v>
      </c>
      <c r="BE139" s="153">
        <f t="shared" si="4"/>
        <v>0</v>
      </c>
      <c r="BF139" s="153">
        <f t="shared" si="5"/>
        <v>0</v>
      </c>
      <c r="BG139" s="153">
        <f t="shared" si="6"/>
        <v>0</v>
      </c>
      <c r="BH139" s="153">
        <f t="shared" si="7"/>
        <v>0</v>
      </c>
      <c r="BI139" s="153">
        <f t="shared" si="8"/>
        <v>0</v>
      </c>
      <c r="BJ139" s="13" t="s">
        <v>87</v>
      </c>
      <c r="BK139" s="153">
        <f t="shared" si="9"/>
        <v>0</v>
      </c>
      <c r="BL139" s="13" t="s">
        <v>259</v>
      </c>
      <c r="BM139" s="152" t="s">
        <v>6446</v>
      </c>
    </row>
    <row r="140" spans="2:65" s="1" customFormat="1" ht="16.5" customHeight="1">
      <c r="B140" s="139"/>
      <c r="C140" s="140" t="s">
        <v>280</v>
      </c>
      <c r="D140" s="140" t="s">
        <v>319</v>
      </c>
      <c r="E140" s="141" t="s">
        <v>4771</v>
      </c>
      <c r="F140" s="142" t="s">
        <v>3488</v>
      </c>
      <c r="G140" s="143" t="s">
        <v>452</v>
      </c>
      <c r="H140" s="144">
        <v>1000</v>
      </c>
      <c r="I140" s="145"/>
      <c r="J140" s="146">
        <f t="shared" si="0"/>
        <v>0</v>
      </c>
      <c r="K140" s="147"/>
      <c r="L140" s="28"/>
      <c r="M140" s="148" t="s">
        <v>1</v>
      </c>
      <c r="N140" s="149" t="s">
        <v>41</v>
      </c>
      <c r="P140" s="150">
        <f t="shared" si="1"/>
        <v>0</v>
      </c>
      <c r="Q140" s="150">
        <v>0</v>
      </c>
      <c r="R140" s="150">
        <f t="shared" si="2"/>
        <v>0</v>
      </c>
      <c r="S140" s="150">
        <v>0</v>
      </c>
      <c r="T140" s="151">
        <f t="shared" si="3"/>
        <v>0</v>
      </c>
      <c r="AR140" s="152" t="s">
        <v>259</v>
      </c>
      <c r="AT140" s="152" t="s">
        <v>319</v>
      </c>
      <c r="AU140" s="152" t="s">
        <v>82</v>
      </c>
      <c r="AY140" s="13" t="s">
        <v>317</v>
      </c>
      <c r="BE140" s="153">
        <f t="shared" si="4"/>
        <v>0</v>
      </c>
      <c r="BF140" s="153">
        <f t="shared" si="5"/>
        <v>0</v>
      </c>
      <c r="BG140" s="153">
        <f t="shared" si="6"/>
        <v>0</v>
      </c>
      <c r="BH140" s="153">
        <f t="shared" si="7"/>
        <v>0</v>
      </c>
      <c r="BI140" s="153">
        <f t="shared" si="8"/>
        <v>0</v>
      </c>
      <c r="BJ140" s="13" t="s">
        <v>87</v>
      </c>
      <c r="BK140" s="153">
        <f t="shared" si="9"/>
        <v>0</v>
      </c>
      <c r="BL140" s="13" t="s">
        <v>259</v>
      </c>
      <c r="BM140" s="152" t="s">
        <v>6447</v>
      </c>
    </row>
    <row r="141" spans="2:65" s="1" customFormat="1" ht="16.5" customHeight="1">
      <c r="B141" s="139"/>
      <c r="C141" s="140" t="s">
        <v>358</v>
      </c>
      <c r="D141" s="140" t="s">
        <v>319</v>
      </c>
      <c r="E141" s="141" t="s">
        <v>4773</v>
      </c>
      <c r="F141" s="142" t="s">
        <v>4774</v>
      </c>
      <c r="G141" s="143" t="s">
        <v>452</v>
      </c>
      <c r="H141" s="144">
        <v>400</v>
      </c>
      <c r="I141" s="145"/>
      <c r="J141" s="146">
        <f t="shared" si="0"/>
        <v>0</v>
      </c>
      <c r="K141" s="147"/>
      <c r="L141" s="28"/>
      <c r="M141" s="148" t="s">
        <v>1</v>
      </c>
      <c r="N141" s="149" t="s">
        <v>41</v>
      </c>
      <c r="P141" s="150">
        <f t="shared" si="1"/>
        <v>0</v>
      </c>
      <c r="Q141" s="150">
        <v>0</v>
      </c>
      <c r="R141" s="150">
        <f t="shared" si="2"/>
        <v>0</v>
      </c>
      <c r="S141" s="150">
        <v>0</v>
      </c>
      <c r="T141" s="151">
        <f t="shared" si="3"/>
        <v>0</v>
      </c>
      <c r="AR141" s="152" t="s">
        <v>259</v>
      </c>
      <c r="AT141" s="152" t="s">
        <v>319</v>
      </c>
      <c r="AU141" s="152" t="s">
        <v>82</v>
      </c>
      <c r="AY141" s="13" t="s">
        <v>317</v>
      </c>
      <c r="BE141" s="153">
        <f t="shared" si="4"/>
        <v>0</v>
      </c>
      <c r="BF141" s="153">
        <f t="shared" si="5"/>
        <v>0</v>
      </c>
      <c r="BG141" s="153">
        <f t="shared" si="6"/>
        <v>0</v>
      </c>
      <c r="BH141" s="153">
        <f t="shared" si="7"/>
        <v>0</v>
      </c>
      <c r="BI141" s="153">
        <f t="shared" si="8"/>
        <v>0</v>
      </c>
      <c r="BJ141" s="13" t="s">
        <v>87</v>
      </c>
      <c r="BK141" s="153">
        <f t="shared" si="9"/>
        <v>0</v>
      </c>
      <c r="BL141" s="13" t="s">
        <v>259</v>
      </c>
      <c r="BM141" s="152" t="s">
        <v>6448</v>
      </c>
    </row>
    <row r="142" spans="2:65" s="1" customFormat="1" ht="16.5" customHeight="1">
      <c r="B142" s="139"/>
      <c r="C142" s="140" t="s">
        <v>362</v>
      </c>
      <c r="D142" s="140" t="s">
        <v>319</v>
      </c>
      <c r="E142" s="141" t="s">
        <v>4776</v>
      </c>
      <c r="F142" s="142" t="s">
        <v>4777</v>
      </c>
      <c r="G142" s="143" t="s">
        <v>452</v>
      </c>
      <c r="H142" s="144">
        <v>50</v>
      </c>
      <c r="I142" s="145"/>
      <c r="J142" s="146">
        <f t="shared" si="0"/>
        <v>0</v>
      </c>
      <c r="K142" s="147"/>
      <c r="L142" s="28"/>
      <c r="M142" s="148" t="s">
        <v>1</v>
      </c>
      <c r="N142" s="149" t="s">
        <v>41</v>
      </c>
      <c r="P142" s="150">
        <f t="shared" si="1"/>
        <v>0</v>
      </c>
      <c r="Q142" s="150">
        <v>0</v>
      </c>
      <c r="R142" s="150">
        <f t="shared" si="2"/>
        <v>0</v>
      </c>
      <c r="S142" s="150">
        <v>0</v>
      </c>
      <c r="T142" s="151">
        <f t="shared" si="3"/>
        <v>0</v>
      </c>
      <c r="AR142" s="152" t="s">
        <v>259</v>
      </c>
      <c r="AT142" s="152" t="s">
        <v>319</v>
      </c>
      <c r="AU142" s="152" t="s">
        <v>82</v>
      </c>
      <c r="AY142" s="13" t="s">
        <v>317</v>
      </c>
      <c r="BE142" s="153">
        <f t="shared" si="4"/>
        <v>0</v>
      </c>
      <c r="BF142" s="153">
        <f t="shared" si="5"/>
        <v>0</v>
      </c>
      <c r="BG142" s="153">
        <f t="shared" si="6"/>
        <v>0</v>
      </c>
      <c r="BH142" s="153">
        <f t="shared" si="7"/>
        <v>0</v>
      </c>
      <c r="BI142" s="153">
        <f t="shared" si="8"/>
        <v>0</v>
      </c>
      <c r="BJ142" s="13" t="s">
        <v>87</v>
      </c>
      <c r="BK142" s="153">
        <f t="shared" si="9"/>
        <v>0</v>
      </c>
      <c r="BL142" s="13" t="s">
        <v>259</v>
      </c>
      <c r="BM142" s="152" t="s">
        <v>6449</v>
      </c>
    </row>
    <row r="143" spans="2:65" s="1" customFormat="1" ht="16.5" customHeight="1">
      <c r="B143" s="139"/>
      <c r="C143" s="140" t="s">
        <v>364</v>
      </c>
      <c r="D143" s="140" t="s">
        <v>319</v>
      </c>
      <c r="E143" s="141" t="s">
        <v>4779</v>
      </c>
      <c r="F143" s="142" t="s">
        <v>3494</v>
      </c>
      <c r="G143" s="143" t="s">
        <v>452</v>
      </c>
      <c r="H143" s="144">
        <v>100</v>
      </c>
      <c r="I143" s="145"/>
      <c r="J143" s="146">
        <f t="shared" si="0"/>
        <v>0</v>
      </c>
      <c r="K143" s="147"/>
      <c r="L143" s="28"/>
      <c r="M143" s="148" t="s">
        <v>1</v>
      </c>
      <c r="N143" s="149" t="s">
        <v>41</v>
      </c>
      <c r="P143" s="150">
        <f t="shared" si="1"/>
        <v>0</v>
      </c>
      <c r="Q143" s="150">
        <v>0</v>
      </c>
      <c r="R143" s="150">
        <f t="shared" si="2"/>
        <v>0</v>
      </c>
      <c r="S143" s="150">
        <v>0</v>
      </c>
      <c r="T143" s="151">
        <f t="shared" si="3"/>
        <v>0</v>
      </c>
      <c r="AR143" s="152" t="s">
        <v>259</v>
      </c>
      <c r="AT143" s="152" t="s">
        <v>319</v>
      </c>
      <c r="AU143" s="152" t="s">
        <v>82</v>
      </c>
      <c r="AY143" s="13" t="s">
        <v>317</v>
      </c>
      <c r="BE143" s="153">
        <f t="shared" si="4"/>
        <v>0</v>
      </c>
      <c r="BF143" s="153">
        <f t="shared" si="5"/>
        <v>0</v>
      </c>
      <c r="BG143" s="153">
        <f t="shared" si="6"/>
        <v>0</v>
      </c>
      <c r="BH143" s="153">
        <f t="shared" si="7"/>
        <v>0</v>
      </c>
      <c r="BI143" s="153">
        <f t="shared" si="8"/>
        <v>0</v>
      </c>
      <c r="BJ143" s="13" t="s">
        <v>87</v>
      </c>
      <c r="BK143" s="153">
        <f t="shared" si="9"/>
        <v>0</v>
      </c>
      <c r="BL143" s="13" t="s">
        <v>259</v>
      </c>
      <c r="BM143" s="152" t="s">
        <v>6450</v>
      </c>
    </row>
    <row r="144" spans="2:65" s="1" customFormat="1" ht="16.5" customHeight="1">
      <c r="B144" s="139"/>
      <c r="C144" s="140" t="s">
        <v>368</v>
      </c>
      <c r="D144" s="140" t="s">
        <v>319</v>
      </c>
      <c r="E144" s="141" t="s">
        <v>4781</v>
      </c>
      <c r="F144" s="142" t="s">
        <v>3497</v>
      </c>
      <c r="G144" s="143" t="s">
        <v>452</v>
      </c>
      <c r="H144" s="144">
        <v>100</v>
      </c>
      <c r="I144" s="145"/>
      <c r="J144" s="146">
        <f t="shared" si="0"/>
        <v>0</v>
      </c>
      <c r="K144" s="147"/>
      <c r="L144" s="28"/>
      <c r="M144" s="148" t="s">
        <v>1</v>
      </c>
      <c r="N144" s="149" t="s">
        <v>41</v>
      </c>
      <c r="P144" s="150">
        <f t="shared" si="1"/>
        <v>0</v>
      </c>
      <c r="Q144" s="150">
        <v>0</v>
      </c>
      <c r="R144" s="150">
        <f t="shared" si="2"/>
        <v>0</v>
      </c>
      <c r="S144" s="150">
        <v>0</v>
      </c>
      <c r="T144" s="151">
        <f t="shared" si="3"/>
        <v>0</v>
      </c>
      <c r="AR144" s="152" t="s">
        <v>259</v>
      </c>
      <c r="AT144" s="152" t="s">
        <v>319</v>
      </c>
      <c r="AU144" s="152" t="s">
        <v>82</v>
      </c>
      <c r="AY144" s="13" t="s">
        <v>317</v>
      </c>
      <c r="BE144" s="153">
        <f t="shared" si="4"/>
        <v>0</v>
      </c>
      <c r="BF144" s="153">
        <f t="shared" si="5"/>
        <v>0</v>
      </c>
      <c r="BG144" s="153">
        <f t="shared" si="6"/>
        <v>0</v>
      </c>
      <c r="BH144" s="153">
        <f t="shared" si="7"/>
        <v>0</v>
      </c>
      <c r="BI144" s="153">
        <f t="shared" si="8"/>
        <v>0</v>
      </c>
      <c r="BJ144" s="13" t="s">
        <v>87</v>
      </c>
      <c r="BK144" s="153">
        <f t="shared" si="9"/>
        <v>0</v>
      </c>
      <c r="BL144" s="13" t="s">
        <v>259</v>
      </c>
      <c r="BM144" s="152" t="s">
        <v>6451</v>
      </c>
    </row>
    <row r="145" spans="2:65" s="1" customFormat="1" ht="16.5" customHeight="1">
      <c r="B145" s="139"/>
      <c r="C145" s="140" t="s">
        <v>372</v>
      </c>
      <c r="D145" s="140" t="s">
        <v>319</v>
      </c>
      <c r="E145" s="141" t="s">
        <v>4783</v>
      </c>
      <c r="F145" s="142" t="s">
        <v>3500</v>
      </c>
      <c r="G145" s="143" t="s">
        <v>452</v>
      </c>
      <c r="H145" s="144">
        <v>50</v>
      </c>
      <c r="I145" s="145"/>
      <c r="J145" s="146">
        <f t="shared" si="0"/>
        <v>0</v>
      </c>
      <c r="K145" s="147"/>
      <c r="L145" s="28"/>
      <c r="M145" s="148" t="s">
        <v>1</v>
      </c>
      <c r="N145" s="149" t="s">
        <v>41</v>
      </c>
      <c r="P145" s="150">
        <f t="shared" si="1"/>
        <v>0</v>
      </c>
      <c r="Q145" s="150">
        <v>0</v>
      </c>
      <c r="R145" s="150">
        <f t="shared" si="2"/>
        <v>0</v>
      </c>
      <c r="S145" s="150">
        <v>0</v>
      </c>
      <c r="T145" s="151">
        <f t="shared" si="3"/>
        <v>0</v>
      </c>
      <c r="AR145" s="152" t="s">
        <v>259</v>
      </c>
      <c r="AT145" s="152" t="s">
        <v>319</v>
      </c>
      <c r="AU145" s="152" t="s">
        <v>82</v>
      </c>
      <c r="AY145" s="13" t="s">
        <v>317</v>
      </c>
      <c r="BE145" s="153">
        <f t="shared" si="4"/>
        <v>0</v>
      </c>
      <c r="BF145" s="153">
        <f t="shared" si="5"/>
        <v>0</v>
      </c>
      <c r="BG145" s="153">
        <f t="shared" si="6"/>
        <v>0</v>
      </c>
      <c r="BH145" s="153">
        <f t="shared" si="7"/>
        <v>0</v>
      </c>
      <c r="BI145" s="153">
        <f t="shared" si="8"/>
        <v>0</v>
      </c>
      <c r="BJ145" s="13" t="s">
        <v>87</v>
      </c>
      <c r="BK145" s="153">
        <f t="shared" si="9"/>
        <v>0</v>
      </c>
      <c r="BL145" s="13" t="s">
        <v>259</v>
      </c>
      <c r="BM145" s="152" t="s">
        <v>6452</v>
      </c>
    </row>
    <row r="146" spans="2:65" s="1" customFormat="1" ht="24.15" customHeight="1">
      <c r="B146" s="139"/>
      <c r="C146" s="140" t="s">
        <v>377</v>
      </c>
      <c r="D146" s="140" t="s">
        <v>319</v>
      </c>
      <c r="E146" s="141" t="s">
        <v>4788</v>
      </c>
      <c r="F146" s="142" t="s">
        <v>4789</v>
      </c>
      <c r="G146" s="143" t="s">
        <v>452</v>
      </c>
      <c r="H146" s="144">
        <v>40</v>
      </c>
      <c r="I146" s="145"/>
      <c r="J146" s="146">
        <f t="shared" si="0"/>
        <v>0</v>
      </c>
      <c r="K146" s="147"/>
      <c r="L146" s="28"/>
      <c r="M146" s="148" t="s">
        <v>1</v>
      </c>
      <c r="N146" s="149" t="s">
        <v>41</v>
      </c>
      <c r="P146" s="150">
        <f t="shared" si="1"/>
        <v>0</v>
      </c>
      <c r="Q146" s="150">
        <v>0</v>
      </c>
      <c r="R146" s="150">
        <f t="shared" si="2"/>
        <v>0</v>
      </c>
      <c r="S146" s="150">
        <v>0</v>
      </c>
      <c r="T146" s="151">
        <f t="shared" si="3"/>
        <v>0</v>
      </c>
      <c r="AR146" s="152" t="s">
        <v>259</v>
      </c>
      <c r="AT146" s="152" t="s">
        <v>319</v>
      </c>
      <c r="AU146" s="152" t="s">
        <v>82</v>
      </c>
      <c r="AY146" s="13" t="s">
        <v>317</v>
      </c>
      <c r="BE146" s="153">
        <f t="shared" si="4"/>
        <v>0</v>
      </c>
      <c r="BF146" s="153">
        <f t="shared" si="5"/>
        <v>0</v>
      </c>
      <c r="BG146" s="153">
        <f t="shared" si="6"/>
        <v>0</v>
      </c>
      <c r="BH146" s="153">
        <f t="shared" si="7"/>
        <v>0</v>
      </c>
      <c r="BI146" s="153">
        <f t="shared" si="8"/>
        <v>0</v>
      </c>
      <c r="BJ146" s="13" t="s">
        <v>87</v>
      </c>
      <c r="BK146" s="153">
        <f t="shared" si="9"/>
        <v>0</v>
      </c>
      <c r="BL146" s="13" t="s">
        <v>259</v>
      </c>
      <c r="BM146" s="152" t="s">
        <v>6453</v>
      </c>
    </row>
    <row r="147" spans="2:65" s="1" customFormat="1" ht="16.5" customHeight="1">
      <c r="B147" s="139"/>
      <c r="C147" s="140" t="s">
        <v>383</v>
      </c>
      <c r="D147" s="140" t="s">
        <v>319</v>
      </c>
      <c r="E147" s="141" t="s">
        <v>4791</v>
      </c>
      <c r="F147" s="142" t="s">
        <v>4792</v>
      </c>
      <c r="G147" s="143" t="s">
        <v>452</v>
      </c>
      <c r="H147" s="144">
        <v>4</v>
      </c>
      <c r="I147" s="145"/>
      <c r="J147" s="146">
        <f t="shared" si="0"/>
        <v>0</v>
      </c>
      <c r="K147" s="147"/>
      <c r="L147" s="28"/>
      <c r="M147" s="148" t="s">
        <v>1</v>
      </c>
      <c r="N147" s="149" t="s">
        <v>41</v>
      </c>
      <c r="P147" s="150">
        <f t="shared" si="1"/>
        <v>0</v>
      </c>
      <c r="Q147" s="150">
        <v>0</v>
      </c>
      <c r="R147" s="150">
        <f t="shared" si="2"/>
        <v>0</v>
      </c>
      <c r="S147" s="150">
        <v>0</v>
      </c>
      <c r="T147" s="151">
        <f t="shared" si="3"/>
        <v>0</v>
      </c>
      <c r="AR147" s="152" t="s">
        <v>259</v>
      </c>
      <c r="AT147" s="152" t="s">
        <v>319</v>
      </c>
      <c r="AU147" s="152" t="s">
        <v>82</v>
      </c>
      <c r="AY147" s="13" t="s">
        <v>317</v>
      </c>
      <c r="BE147" s="153">
        <f t="shared" si="4"/>
        <v>0</v>
      </c>
      <c r="BF147" s="153">
        <f t="shared" si="5"/>
        <v>0</v>
      </c>
      <c r="BG147" s="153">
        <f t="shared" si="6"/>
        <v>0</v>
      </c>
      <c r="BH147" s="153">
        <f t="shared" si="7"/>
        <v>0</v>
      </c>
      <c r="BI147" s="153">
        <f t="shared" si="8"/>
        <v>0</v>
      </c>
      <c r="BJ147" s="13" t="s">
        <v>87</v>
      </c>
      <c r="BK147" s="153">
        <f t="shared" si="9"/>
        <v>0</v>
      </c>
      <c r="BL147" s="13" t="s">
        <v>259</v>
      </c>
      <c r="BM147" s="152" t="s">
        <v>6454</v>
      </c>
    </row>
    <row r="148" spans="2:65" s="1" customFormat="1" ht="16.5" customHeight="1">
      <c r="B148" s="139"/>
      <c r="C148" s="140" t="s">
        <v>385</v>
      </c>
      <c r="D148" s="140" t="s">
        <v>319</v>
      </c>
      <c r="E148" s="141" t="s">
        <v>4794</v>
      </c>
      <c r="F148" s="142" t="s">
        <v>4795</v>
      </c>
      <c r="G148" s="143" t="s">
        <v>375</v>
      </c>
      <c r="H148" s="144">
        <v>1</v>
      </c>
      <c r="I148" s="145"/>
      <c r="J148" s="146">
        <f t="shared" si="0"/>
        <v>0</v>
      </c>
      <c r="K148" s="147"/>
      <c r="L148" s="28"/>
      <c r="M148" s="148" t="s">
        <v>1</v>
      </c>
      <c r="N148" s="149" t="s">
        <v>41</v>
      </c>
      <c r="P148" s="150">
        <f t="shared" si="1"/>
        <v>0</v>
      </c>
      <c r="Q148" s="150">
        <v>0</v>
      </c>
      <c r="R148" s="150">
        <f t="shared" si="2"/>
        <v>0</v>
      </c>
      <c r="S148" s="150">
        <v>0</v>
      </c>
      <c r="T148" s="151">
        <f t="shared" si="3"/>
        <v>0</v>
      </c>
      <c r="AR148" s="152" t="s">
        <v>259</v>
      </c>
      <c r="AT148" s="152" t="s">
        <v>319</v>
      </c>
      <c r="AU148" s="152" t="s">
        <v>82</v>
      </c>
      <c r="AY148" s="13" t="s">
        <v>317</v>
      </c>
      <c r="BE148" s="153">
        <f t="shared" si="4"/>
        <v>0</v>
      </c>
      <c r="BF148" s="153">
        <f t="shared" si="5"/>
        <v>0</v>
      </c>
      <c r="BG148" s="153">
        <f t="shared" si="6"/>
        <v>0</v>
      </c>
      <c r="BH148" s="153">
        <f t="shared" si="7"/>
        <v>0</v>
      </c>
      <c r="BI148" s="153">
        <f t="shared" si="8"/>
        <v>0</v>
      </c>
      <c r="BJ148" s="13" t="s">
        <v>87</v>
      </c>
      <c r="BK148" s="153">
        <f t="shared" si="9"/>
        <v>0</v>
      </c>
      <c r="BL148" s="13" t="s">
        <v>259</v>
      </c>
      <c r="BM148" s="152" t="s">
        <v>6455</v>
      </c>
    </row>
    <row r="149" spans="2:65" s="1" customFormat="1" ht="16.5" customHeight="1">
      <c r="B149" s="139"/>
      <c r="C149" s="140" t="s">
        <v>7</v>
      </c>
      <c r="D149" s="140" t="s">
        <v>319</v>
      </c>
      <c r="E149" s="141" t="s">
        <v>4797</v>
      </c>
      <c r="F149" s="142" t="s">
        <v>3509</v>
      </c>
      <c r="G149" s="143" t="s">
        <v>452</v>
      </c>
      <c r="H149" s="144">
        <v>250</v>
      </c>
      <c r="I149" s="145"/>
      <c r="J149" s="146">
        <f t="shared" si="0"/>
        <v>0</v>
      </c>
      <c r="K149" s="147"/>
      <c r="L149" s="28"/>
      <c r="M149" s="148" t="s">
        <v>1</v>
      </c>
      <c r="N149" s="149" t="s">
        <v>41</v>
      </c>
      <c r="P149" s="150">
        <f t="shared" si="1"/>
        <v>0</v>
      </c>
      <c r="Q149" s="150">
        <v>0</v>
      </c>
      <c r="R149" s="150">
        <f t="shared" si="2"/>
        <v>0</v>
      </c>
      <c r="S149" s="150">
        <v>0</v>
      </c>
      <c r="T149" s="151">
        <f t="shared" si="3"/>
        <v>0</v>
      </c>
      <c r="AR149" s="152" t="s">
        <v>259</v>
      </c>
      <c r="AT149" s="152" t="s">
        <v>319</v>
      </c>
      <c r="AU149" s="152" t="s">
        <v>82</v>
      </c>
      <c r="AY149" s="13" t="s">
        <v>317</v>
      </c>
      <c r="BE149" s="153">
        <f t="shared" si="4"/>
        <v>0</v>
      </c>
      <c r="BF149" s="153">
        <f t="shared" si="5"/>
        <v>0</v>
      </c>
      <c r="BG149" s="153">
        <f t="shared" si="6"/>
        <v>0</v>
      </c>
      <c r="BH149" s="153">
        <f t="shared" si="7"/>
        <v>0</v>
      </c>
      <c r="BI149" s="153">
        <f t="shared" si="8"/>
        <v>0</v>
      </c>
      <c r="BJ149" s="13" t="s">
        <v>87</v>
      </c>
      <c r="BK149" s="153">
        <f t="shared" si="9"/>
        <v>0</v>
      </c>
      <c r="BL149" s="13" t="s">
        <v>259</v>
      </c>
      <c r="BM149" s="152" t="s">
        <v>6456</v>
      </c>
    </row>
    <row r="150" spans="2:65" s="1" customFormat="1" ht="16.5" customHeight="1">
      <c r="B150" s="139"/>
      <c r="C150" s="140" t="s">
        <v>388</v>
      </c>
      <c r="D150" s="140" t="s">
        <v>319</v>
      </c>
      <c r="E150" s="141" t="s">
        <v>4799</v>
      </c>
      <c r="F150" s="142" t="s">
        <v>3512</v>
      </c>
      <c r="G150" s="143" t="s">
        <v>452</v>
      </c>
      <c r="H150" s="144">
        <v>100</v>
      </c>
      <c r="I150" s="145"/>
      <c r="J150" s="146">
        <f t="shared" si="0"/>
        <v>0</v>
      </c>
      <c r="K150" s="147"/>
      <c r="L150" s="28"/>
      <c r="M150" s="148" t="s">
        <v>1</v>
      </c>
      <c r="N150" s="149" t="s">
        <v>41</v>
      </c>
      <c r="P150" s="150">
        <f t="shared" si="1"/>
        <v>0</v>
      </c>
      <c r="Q150" s="150">
        <v>0</v>
      </c>
      <c r="R150" s="150">
        <f t="shared" si="2"/>
        <v>0</v>
      </c>
      <c r="S150" s="150">
        <v>0</v>
      </c>
      <c r="T150" s="151">
        <f t="shared" si="3"/>
        <v>0</v>
      </c>
      <c r="AR150" s="152" t="s">
        <v>259</v>
      </c>
      <c r="AT150" s="152" t="s">
        <v>319</v>
      </c>
      <c r="AU150" s="152" t="s">
        <v>82</v>
      </c>
      <c r="AY150" s="13" t="s">
        <v>317</v>
      </c>
      <c r="BE150" s="153">
        <f t="shared" si="4"/>
        <v>0</v>
      </c>
      <c r="BF150" s="153">
        <f t="shared" si="5"/>
        <v>0</v>
      </c>
      <c r="BG150" s="153">
        <f t="shared" si="6"/>
        <v>0</v>
      </c>
      <c r="BH150" s="153">
        <f t="shared" si="7"/>
        <v>0</v>
      </c>
      <c r="BI150" s="153">
        <f t="shared" si="8"/>
        <v>0</v>
      </c>
      <c r="BJ150" s="13" t="s">
        <v>87</v>
      </c>
      <c r="BK150" s="153">
        <f t="shared" si="9"/>
        <v>0</v>
      </c>
      <c r="BL150" s="13" t="s">
        <v>259</v>
      </c>
      <c r="BM150" s="152" t="s">
        <v>6457</v>
      </c>
    </row>
    <row r="151" spans="2:65" s="1" customFormat="1" ht="16.5" customHeight="1">
      <c r="B151" s="139"/>
      <c r="C151" s="140" t="s">
        <v>392</v>
      </c>
      <c r="D151" s="140" t="s">
        <v>319</v>
      </c>
      <c r="E151" s="141" t="s">
        <v>4801</v>
      </c>
      <c r="F151" s="142" t="s">
        <v>4802</v>
      </c>
      <c r="G151" s="143" t="s">
        <v>452</v>
      </c>
      <c r="H151" s="144">
        <v>50</v>
      </c>
      <c r="I151" s="145"/>
      <c r="J151" s="146">
        <f t="shared" si="0"/>
        <v>0</v>
      </c>
      <c r="K151" s="147"/>
      <c r="L151" s="28"/>
      <c r="M151" s="148" t="s">
        <v>1</v>
      </c>
      <c r="N151" s="149" t="s">
        <v>41</v>
      </c>
      <c r="P151" s="150">
        <f t="shared" si="1"/>
        <v>0</v>
      </c>
      <c r="Q151" s="150">
        <v>0</v>
      </c>
      <c r="R151" s="150">
        <f t="shared" si="2"/>
        <v>0</v>
      </c>
      <c r="S151" s="150">
        <v>0</v>
      </c>
      <c r="T151" s="151">
        <f t="shared" si="3"/>
        <v>0</v>
      </c>
      <c r="AR151" s="152" t="s">
        <v>259</v>
      </c>
      <c r="AT151" s="152" t="s">
        <v>319</v>
      </c>
      <c r="AU151" s="152" t="s">
        <v>82</v>
      </c>
      <c r="AY151" s="13" t="s">
        <v>317</v>
      </c>
      <c r="BE151" s="153">
        <f t="shared" si="4"/>
        <v>0</v>
      </c>
      <c r="BF151" s="153">
        <f t="shared" si="5"/>
        <v>0</v>
      </c>
      <c r="BG151" s="153">
        <f t="shared" si="6"/>
        <v>0</v>
      </c>
      <c r="BH151" s="153">
        <f t="shared" si="7"/>
        <v>0</v>
      </c>
      <c r="BI151" s="153">
        <f t="shared" si="8"/>
        <v>0</v>
      </c>
      <c r="BJ151" s="13" t="s">
        <v>87</v>
      </c>
      <c r="BK151" s="153">
        <f t="shared" si="9"/>
        <v>0</v>
      </c>
      <c r="BL151" s="13" t="s">
        <v>259</v>
      </c>
      <c r="BM151" s="152" t="s">
        <v>6458</v>
      </c>
    </row>
    <row r="152" spans="2:65" s="1" customFormat="1" ht="16.5" customHeight="1">
      <c r="B152" s="139"/>
      <c r="C152" s="140" t="s">
        <v>396</v>
      </c>
      <c r="D152" s="140" t="s">
        <v>319</v>
      </c>
      <c r="E152" s="141" t="s">
        <v>4804</v>
      </c>
      <c r="F152" s="142" t="s">
        <v>4805</v>
      </c>
      <c r="G152" s="143" t="s">
        <v>452</v>
      </c>
      <c r="H152" s="144">
        <v>50</v>
      </c>
      <c r="I152" s="145"/>
      <c r="J152" s="146">
        <f t="shared" si="0"/>
        <v>0</v>
      </c>
      <c r="K152" s="147"/>
      <c r="L152" s="28"/>
      <c r="M152" s="148" t="s">
        <v>1</v>
      </c>
      <c r="N152" s="149" t="s">
        <v>41</v>
      </c>
      <c r="P152" s="150">
        <f t="shared" si="1"/>
        <v>0</v>
      </c>
      <c r="Q152" s="150">
        <v>0</v>
      </c>
      <c r="R152" s="150">
        <f t="shared" si="2"/>
        <v>0</v>
      </c>
      <c r="S152" s="150">
        <v>0</v>
      </c>
      <c r="T152" s="151">
        <f t="shared" si="3"/>
        <v>0</v>
      </c>
      <c r="AR152" s="152" t="s">
        <v>259</v>
      </c>
      <c r="AT152" s="152" t="s">
        <v>319</v>
      </c>
      <c r="AU152" s="152" t="s">
        <v>82</v>
      </c>
      <c r="AY152" s="13" t="s">
        <v>317</v>
      </c>
      <c r="BE152" s="153">
        <f t="shared" si="4"/>
        <v>0</v>
      </c>
      <c r="BF152" s="153">
        <f t="shared" si="5"/>
        <v>0</v>
      </c>
      <c r="BG152" s="153">
        <f t="shared" si="6"/>
        <v>0</v>
      </c>
      <c r="BH152" s="153">
        <f t="shared" si="7"/>
        <v>0</v>
      </c>
      <c r="BI152" s="153">
        <f t="shared" si="8"/>
        <v>0</v>
      </c>
      <c r="BJ152" s="13" t="s">
        <v>87</v>
      </c>
      <c r="BK152" s="153">
        <f t="shared" si="9"/>
        <v>0</v>
      </c>
      <c r="BL152" s="13" t="s">
        <v>259</v>
      </c>
      <c r="BM152" s="152" t="s">
        <v>6459</v>
      </c>
    </row>
    <row r="153" spans="2:65" s="1" customFormat="1" ht="16.5" customHeight="1">
      <c r="B153" s="139"/>
      <c r="C153" s="140" t="s">
        <v>398</v>
      </c>
      <c r="D153" s="140" t="s">
        <v>319</v>
      </c>
      <c r="E153" s="141" t="s">
        <v>4807</v>
      </c>
      <c r="F153" s="142" t="s">
        <v>3518</v>
      </c>
      <c r="G153" s="143" t="s">
        <v>433</v>
      </c>
      <c r="H153" s="144">
        <v>10</v>
      </c>
      <c r="I153" s="145"/>
      <c r="J153" s="146">
        <f t="shared" si="0"/>
        <v>0</v>
      </c>
      <c r="K153" s="147"/>
      <c r="L153" s="28"/>
      <c r="M153" s="148" t="s">
        <v>1</v>
      </c>
      <c r="N153" s="149" t="s">
        <v>41</v>
      </c>
      <c r="P153" s="150">
        <f t="shared" si="1"/>
        <v>0</v>
      </c>
      <c r="Q153" s="150">
        <v>0</v>
      </c>
      <c r="R153" s="150">
        <f t="shared" si="2"/>
        <v>0</v>
      </c>
      <c r="S153" s="150">
        <v>0</v>
      </c>
      <c r="T153" s="151">
        <f t="shared" si="3"/>
        <v>0</v>
      </c>
      <c r="AR153" s="152" t="s">
        <v>259</v>
      </c>
      <c r="AT153" s="152" t="s">
        <v>319</v>
      </c>
      <c r="AU153" s="152" t="s">
        <v>82</v>
      </c>
      <c r="AY153" s="13" t="s">
        <v>317</v>
      </c>
      <c r="BE153" s="153">
        <f t="shared" si="4"/>
        <v>0</v>
      </c>
      <c r="BF153" s="153">
        <f t="shared" si="5"/>
        <v>0</v>
      </c>
      <c r="BG153" s="153">
        <f t="shared" si="6"/>
        <v>0</v>
      </c>
      <c r="BH153" s="153">
        <f t="shared" si="7"/>
        <v>0</v>
      </c>
      <c r="BI153" s="153">
        <f t="shared" si="8"/>
        <v>0</v>
      </c>
      <c r="BJ153" s="13" t="s">
        <v>87</v>
      </c>
      <c r="BK153" s="153">
        <f t="shared" si="9"/>
        <v>0</v>
      </c>
      <c r="BL153" s="13" t="s">
        <v>259</v>
      </c>
      <c r="BM153" s="152" t="s">
        <v>6460</v>
      </c>
    </row>
    <row r="154" spans="2:65" s="1" customFormat="1" ht="16.5" customHeight="1">
      <c r="B154" s="139"/>
      <c r="C154" s="140" t="s">
        <v>402</v>
      </c>
      <c r="D154" s="140" t="s">
        <v>319</v>
      </c>
      <c r="E154" s="141" t="s">
        <v>4809</v>
      </c>
      <c r="F154" s="142" t="s">
        <v>3521</v>
      </c>
      <c r="G154" s="143" t="s">
        <v>433</v>
      </c>
      <c r="H154" s="144">
        <v>1</v>
      </c>
      <c r="I154" s="145"/>
      <c r="J154" s="146">
        <f t="shared" si="0"/>
        <v>0</v>
      </c>
      <c r="K154" s="147"/>
      <c r="L154" s="28"/>
      <c r="M154" s="148" t="s">
        <v>1</v>
      </c>
      <c r="N154" s="149" t="s">
        <v>41</v>
      </c>
      <c r="P154" s="150">
        <f t="shared" si="1"/>
        <v>0</v>
      </c>
      <c r="Q154" s="150">
        <v>0</v>
      </c>
      <c r="R154" s="150">
        <f t="shared" si="2"/>
        <v>0</v>
      </c>
      <c r="S154" s="150">
        <v>0</v>
      </c>
      <c r="T154" s="151">
        <f t="shared" si="3"/>
        <v>0</v>
      </c>
      <c r="AR154" s="152" t="s">
        <v>259</v>
      </c>
      <c r="AT154" s="152" t="s">
        <v>319</v>
      </c>
      <c r="AU154" s="152" t="s">
        <v>82</v>
      </c>
      <c r="AY154" s="13" t="s">
        <v>317</v>
      </c>
      <c r="BE154" s="153">
        <f t="shared" si="4"/>
        <v>0</v>
      </c>
      <c r="BF154" s="153">
        <f t="shared" si="5"/>
        <v>0</v>
      </c>
      <c r="BG154" s="153">
        <f t="shared" si="6"/>
        <v>0</v>
      </c>
      <c r="BH154" s="153">
        <f t="shared" si="7"/>
        <v>0</v>
      </c>
      <c r="BI154" s="153">
        <f t="shared" si="8"/>
        <v>0</v>
      </c>
      <c r="BJ154" s="13" t="s">
        <v>87</v>
      </c>
      <c r="BK154" s="153">
        <f t="shared" si="9"/>
        <v>0</v>
      </c>
      <c r="BL154" s="13" t="s">
        <v>259</v>
      </c>
      <c r="BM154" s="152" t="s">
        <v>6461</v>
      </c>
    </row>
    <row r="155" spans="2:65" s="1" customFormat="1" ht="16.5" customHeight="1">
      <c r="B155" s="139"/>
      <c r="C155" s="140" t="s">
        <v>408</v>
      </c>
      <c r="D155" s="140" t="s">
        <v>319</v>
      </c>
      <c r="E155" s="141" t="s">
        <v>4856</v>
      </c>
      <c r="F155" s="142" t="s">
        <v>4857</v>
      </c>
      <c r="G155" s="143" t="s">
        <v>433</v>
      </c>
      <c r="H155" s="144">
        <v>8</v>
      </c>
      <c r="I155" s="145"/>
      <c r="J155" s="146">
        <f t="shared" si="0"/>
        <v>0</v>
      </c>
      <c r="K155" s="147"/>
      <c r="L155" s="28"/>
      <c r="M155" s="148" t="s">
        <v>1</v>
      </c>
      <c r="N155" s="149" t="s">
        <v>41</v>
      </c>
      <c r="P155" s="150">
        <f t="shared" si="1"/>
        <v>0</v>
      </c>
      <c r="Q155" s="150">
        <v>0</v>
      </c>
      <c r="R155" s="150">
        <f t="shared" si="2"/>
        <v>0</v>
      </c>
      <c r="S155" s="150">
        <v>0</v>
      </c>
      <c r="T155" s="151">
        <f t="shared" si="3"/>
        <v>0</v>
      </c>
      <c r="AR155" s="152" t="s">
        <v>259</v>
      </c>
      <c r="AT155" s="152" t="s">
        <v>319</v>
      </c>
      <c r="AU155" s="152" t="s">
        <v>82</v>
      </c>
      <c r="AY155" s="13" t="s">
        <v>317</v>
      </c>
      <c r="BE155" s="153">
        <f t="shared" si="4"/>
        <v>0</v>
      </c>
      <c r="BF155" s="153">
        <f t="shared" si="5"/>
        <v>0</v>
      </c>
      <c r="BG155" s="153">
        <f t="shared" si="6"/>
        <v>0</v>
      </c>
      <c r="BH155" s="153">
        <f t="shared" si="7"/>
        <v>0</v>
      </c>
      <c r="BI155" s="153">
        <f t="shared" si="8"/>
        <v>0</v>
      </c>
      <c r="BJ155" s="13" t="s">
        <v>87</v>
      </c>
      <c r="BK155" s="153">
        <f t="shared" si="9"/>
        <v>0</v>
      </c>
      <c r="BL155" s="13" t="s">
        <v>259</v>
      </c>
      <c r="BM155" s="152" t="s">
        <v>6462</v>
      </c>
    </row>
    <row r="156" spans="2:65" s="1" customFormat="1" ht="16.5" customHeight="1">
      <c r="B156" s="139"/>
      <c r="C156" s="140" t="s">
        <v>410</v>
      </c>
      <c r="D156" s="140" t="s">
        <v>319</v>
      </c>
      <c r="E156" s="141" t="s">
        <v>4875</v>
      </c>
      <c r="F156" s="142" t="s">
        <v>3594</v>
      </c>
      <c r="G156" s="143" t="s">
        <v>599</v>
      </c>
      <c r="H156" s="144">
        <v>32</v>
      </c>
      <c r="I156" s="145"/>
      <c r="J156" s="146">
        <f t="shared" si="0"/>
        <v>0</v>
      </c>
      <c r="K156" s="147"/>
      <c r="L156" s="28"/>
      <c r="M156" s="148" t="s">
        <v>1</v>
      </c>
      <c r="N156" s="149" t="s">
        <v>41</v>
      </c>
      <c r="P156" s="150">
        <f t="shared" si="1"/>
        <v>0</v>
      </c>
      <c r="Q156" s="150">
        <v>0</v>
      </c>
      <c r="R156" s="150">
        <f t="shared" si="2"/>
        <v>0</v>
      </c>
      <c r="S156" s="150">
        <v>0</v>
      </c>
      <c r="T156" s="151">
        <f t="shared" si="3"/>
        <v>0</v>
      </c>
      <c r="AR156" s="152" t="s">
        <v>259</v>
      </c>
      <c r="AT156" s="152" t="s">
        <v>319</v>
      </c>
      <c r="AU156" s="152" t="s">
        <v>82</v>
      </c>
      <c r="AY156" s="13" t="s">
        <v>317</v>
      </c>
      <c r="BE156" s="153">
        <f t="shared" si="4"/>
        <v>0</v>
      </c>
      <c r="BF156" s="153">
        <f t="shared" si="5"/>
        <v>0</v>
      </c>
      <c r="BG156" s="153">
        <f t="shared" si="6"/>
        <v>0</v>
      </c>
      <c r="BH156" s="153">
        <f t="shared" si="7"/>
        <v>0</v>
      </c>
      <c r="BI156" s="153">
        <f t="shared" si="8"/>
        <v>0</v>
      </c>
      <c r="BJ156" s="13" t="s">
        <v>87</v>
      </c>
      <c r="BK156" s="153">
        <f t="shared" si="9"/>
        <v>0</v>
      </c>
      <c r="BL156" s="13" t="s">
        <v>259</v>
      </c>
      <c r="BM156" s="152" t="s">
        <v>6463</v>
      </c>
    </row>
    <row r="157" spans="2:65" s="1" customFormat="1" ht="16.5" customHeight="1">
      <c r="B157" s="139"/>
      <c r="C157" s="140" t="s">
        <v>412</v>
      </c>
      <c r="D157" s="140" t="s">
        <v>319</v>
      </c>
      <c r="E157" s="141" t="s">
        <v>4877</v>
      </c>
      <c r="F157" s="142" t="s">
        <v>3597</v>
      </c>
      <c r="G157" s="143" t="s">
        <v>599</v>
      </c>
      <c r="H157" s="144">
        <v>32</v>
      </c>
      <c r="I157" s="145"/>
      <c r="J157" s="146">
        <f t="shared" si="0"/>
        <v>0</v>
      </c>
      <c r="K157" s="147"/>
      <c r="L157" s="28"/>
      <c r="M157" s="148" t="s">
        <v>1</v>
      </c>
      <c r="N157" s="149" t="s">
        <v>41</v>
      </c>
      <c r="P157" s="150">
        <f t="shared" si="1"/>
        <v>0</v>
      </c>
      <c r="Q157" s="150">
        <v>0</v>
      </c>
      <c r="R157" s="150">
        <f t="shared" si="2"/>
        <v>0</v>
      </c>
      <c r="S157" s="150">
        <v>0</v>
      </c>
      <c r="T157" s="151">
        <f t="shared" si="3"/>
        <v>0</v>
      </c>
      <c r="AR157" s="152" t="s">
        <v>259</v>
      </c>
      <c r="AT157" s="152" t="s">
        <v>319</v>
      </c>
      <c r="AU157" s="152" t="s">
        <v>82</v>
      </c>
      <c r="AY157" s="13" t="s">
        <v>317</v>
      </c>
      <c r="BE157" s="153">
        <f t="shared" si="4"/>
        <v>0</v>
      </c>
      <c r="BF157" s="153">
        <f t="shared" si="5"/>
        <v>0</v>
      </c>
      <c r="BG157" s="153">
        <f t="shared" si="6"/>
        <v>0</v>
      </c>
      <c r="BH157" s="153">
        <f t="shared" si="7"/>
        <v>0</v>
      </c>
      <c r="BI157" s="153">
        <f t="shared" si="8"/>
        <v>0</v>
      </c>
      <c r="BJ157" s="13" t="s">
        <v>87</v>
      </c>
      <c r="BK157" s="153">
        <f t="shared" si="9"/>
        <v>0</v>
      </c>
      <c r="BL157" s="13" t="s">
        <v>259</v>
      </c>
      <c r="BM157" s="152" t="s">
        <v>6464</v>
      </c>
    </row>
    <row r="158" spans="2:65" s="1" customFormat="1" ht="16.5" customHeight="1">
      <c r="B158" s="139"/>
      <c r="C158" s="140" t="s">
        <v>414</v>
      </c>
      <c r="D158" s="140" t="s">
        <v>319</v>
      </c>
      <c r="E158" s="141" t="s">
        <v>4879</v>
      </c>
      <c r="F158" s="142" t="s">
        <v>3600</v>
      </c>
      <c r="G158" s="143" t="s">
        <v>440</v>
      </c>
      <c r="H158" s="144">
        <v>2</v>
      </c>
      <c r="I158" s="145"/>
      <c r="J158" s="146">
        <f t="shared" si="0"/>
        <v>0</v>
      </c>
      <c r="K158" s="147"/>
      <c r="L158" s="28"/>
      <c r="M158" s="148" t="s">
        <v>1</v>
      </c>
      <c r="N158" s="149" t="s">
        <v>41</v>
      </c>
      <c r="P158" s="150">
        <f t="shared" si="1"/>
        <v>0</v>
      </c>
      <c r="Q158" s="150">
        <v>0</v>
      </c>
      <c r="R158" s="150">
        <f t="shared" si="2"/>
        <v>0</v>
      </c>
      <c r="S158" s="150">
        <v>0</v>
      </c>
      <c r="T158" s="151">
        <f t="shared" si="3"/>
        <v>0</v>
      </c>
      <c r="AR158" s="152" t="s">
        <v>259</v>
      </c>
      <c r="AT158" s="152" t="s">
        <v>319</v>
      </c>
      <c r="AU158" s="152" t="s">
        <v>82</v>
      </c>
      <c r="AY158" s="13" t="s">
        <v>317</v>
      </c>
      <c r="BE158" s="153">
        <f t="shared" si="4"/>
        <v>0</v>
      </c>
      <c r="BF158" s="153">
        <f t="shared" si="5"/>
        <v>0</v>
      </c>
      <c r="BG158" s="153">
        <f t="shared" si="6"/>
        <v>0</v>
      </c>
      <c r="BH158" s="153">
        <f t="shared" si="7"/>
        <v>0</v>
      </c>
      <c r="BI158" s="153">
        <f t="shared" si="8"/>
        <v>0</v>
      </c>
      <c r="BJ158" s="13" t="s">
        <v>87</v>
      </c>
      <c r="BK158" s="153">
        <f t="shared" si="9"/>
        <v>0</v>
      </c>
      <c r="BL158" s="13" t="s">
        <v>259</v>
      </c>
      <c r="BM158" s="152" t="s">
        <v>6465</v>
      </c>
    </row>
    <row r="159" spans="2:65" s="1" customFormat="1" ht="21.75" customHeight="1">
      <c r="B159" s="139"/>
      <c r="C159" s="140" t="s">
        <v>416</v>
      </c>
      <c r="D159" s="140" t="s">
        <v>319</v>
      </c>
      <c r="E159" s="141" t="s">
        <v>4884</v>
      </c>
      <c r="F159" s="142" t="s">
        <v>3606</v>
      </c>
      <c r="G159" s="143" t="s">
        <v>599</v>
      </c>
      <c r="H159" s="144">
        <v>100</v>
      </c>
      <c r="I159" s="145"/>
      <c r="J159" s="146">
        <f t="shared" si="0"/>
        <v>0</v>
      </c>
      <c r="K159" s="147"/>
      <c r="L159" s="28"/>
      <c r="M159" s="148" t="s">
        <v>1</v>
      </c>
      <c r="N159" s="149" t="s">
        <v>41</v>
      </c>
      <c r="P159" s="150">
        <f t="shared" si="1"/>
        <v>0</v>
      </c>
      <c r="Q159" s="150">
        <v>0</v>
      </c>
      <c r="R159" s="150">
        <f t="shared" si="2"/>
        <v>0</v>
      </c>
      <c r="S159" s="150">
        <v>0</v>
      </c>
      <c r="T159" s="151">
        <f t="shared" si="3"/>
        <v>0</v>
      </c>
      <c r="AR159" s="152" t="s">
        <v>259</v>
      </c>
      <c r="AT159" s="152" t="s">
        <v>319</v>
      </c>
      <c r="AU159" s="152" t="s">
        <v>82</v>
      </c>
      <c r="AY159" s="13" t="s">
        <v>317</v>
      </c>
      <c r="BE159" s="153">
        <f t="shared" si="4"/>
        <v>0</v>
      </c>
      <c r="BF159" s="153">
        <f t="shared" si="5"/>
        <v>0</v>
      </c>
      <c r="BG159" s="153">
        <f t="shared" si="6"/>
        <v>0</v>
      </c>
      <c r="BH159" s="153">
        <f t="shared" si="7"/>
        <v>0</v>
      </c>
      <c r="BI159" s="153">
        <f t="shared" si="8"/>
        <v>0</v>
      </c>
      <c r="BJ159" s="13" t="s">
        <v>87</v>
      </c>
      <c r="BK159" s="153">
        <f t="shared" si="9"/>
        <v>0</v>
      </c>
      <c r="BL159" s="13" t="s">
        <v>259</v>
      </c>
      <c r="BM159" s="152" t="s">
        <v>6466</v>
      </c>
    </row>
    <row r="160" spans="2:65" s="1" customFormat="1" ht="16.5" customHeight="1">
      <c r="B160" s="139"/>
      <c r="C160" s="140" t="s">
        <v>418</v>
      </c>
      <c r="D160" s="140" t="s">
        <v>319</v>
      </c>
      <c r="E160" s="141" t="s">
        <v>4886</v>
      </c>
      <c r="F160" s="142" t="s">
        <v>3609</v>
      </c>
      <c r="G160" s="143" t="s">
        <v>440</v>
      </c>
      <c r="H160" s="144">
        <v>1</v>
      </c>
      <c r="I160" s="145"/>
      <c r="J160" s="146">
        <f t="shared" si="0"/>
        <v>0</v>
      </c>
      <c r="K160" s="147"/>
      <c r="L160" s="28"/>
      <c r="M160" s="148" t="s">
        <v>1</v>
      </c>
      <c r="N160" s="149" t="s">
        <v>41</v>
      </c>
      <c r="P160" s="150">
        <f t="shared" si="1"/>
        <v>0</v>
      </c>
      <c r="Q160" s="150">
        <v>0</v>
      </c>
      <c r="R160" s="150">
        <f t="shared" si="2"/>
        <v>0</v>
      </c>
      <c r="S160" s="150">
        <v>0</v>
      </c>
      <c r="T160" s="151">
        <f t="shared" si="3"/>
        <v>0</v>
      </c>
      <c r="AR160" s="152" t="s">
        <v>259</v>
      </c>
      <c r="AT160" s="152" t="s">
        <v>319</v>
      </c>
      <c r="AU160" s="152" t="s">
        <v>82</v>
      </c>
      <c r="AY160" s="13" t="s">
        <v>317</v>
      </c>
      <c r="BE160" s="153">
        <f t="shared" si="4"/>
        <v>0</v>
      </c>
      <c r="BF160" s="153">
        <f t="shared" si="5"/>
        <v>0</v>
      </c>
      <c r="BG160" s="153">
        <f t="shared" si="6"/>
        <v>0</v>
      </c>
      <c r="BH160" s="153">
        <f t="shared" si="7"/>
        <v>0</v>
      </c>
      <c r="BI160" s="153">
        <f t="shared" si="8"/>
        <v>0</v>
      </c>
      <c r="BJ160" s="13" t="s">
        <v>87</v>
      </c>
      <c r="BK160" s="153">
        <f t="shared" si="9"/>
        <v>0</v>
      </c>
      <c r="BL160" s="13" t="s">
        <v>259</v>
      </c>
      <c r="BM160" s="152" t="s">
        <v>6467</v>
      </c>
    </row>
    <row r="161" spans="2:65" s="1" customFormat="1" ht="24.15" customHeight="1">
      <c r="B161" s="139"/>
      <c r="C161" s="140" t="s">
        <v>529</v>
      </c>
      <c r="D161" s="140" t="s">
        <v>319</v>
      </c>
      <c r="E161" s="141" t="s">
        <v>4888</v>
      </c>
      <c r="F161" s="142" t="s">
        <v>3612</v>
      </c>
      <c r="G161" s="143" t="s">
        <v>440</v>
      </c>
      <c r="H161" s="144">
        <v>1</v>
      </c>
      <c r="I161" s="145"/>
      <c r="J161" s="146">
        <f t="shared" si="0"/>
        <v>0</v>
      </c>
      <c r="K161" s="147"/>
      <c r="L161" s="28"/>
      <c r="M161" s="148" t="s">
        <v>1</v>
      </c>
      <c r="N161" s="149" t="s">
        <v>41</v>
      </c>
      <c r="P161" s="150">
        <f t="shared" si="1"/>
        <v>0</v>
      </c>
      <c r="Q161" s="150">
        <v>0</v>
      </c>
      <c r="R161" s="150">
        <f t="shared" si="2"/>
        <v>0</v>
      </c>
      <c r="S161" s="150">
        <v>0</v>
      </c>
      <c r="T161" s="151">
        <f t="shared" si="3"/>
        <v>0</v>
      </c>
      <c r="AR161" s="152" t="s">
        <v>259</v>
      </c>
      <c r="AT161" s="152" t="s">
        <v>319</v>
      </c>
      <c r="AU161" s="152" t="s">
        <v>82</v>
      </c>
      <c r="AY161" s="13" t="s">
        <v>317</v>
      </c>
      <c r="BE161" s="153">
        <f t="shared" si="4"/>
        <v>0</v>
      </c>
      <c r="BF161" s="153">
        <f t="shared" si="5"/>
        <v>0</v>
      </c>
      <c r="BG161" s="153">
        <f t="shared" si="6"/>
        <v>0</v>
      </c>
      <c r="BH161" s="153">
        <f t="shared" si="7"/>
        <v>0</v>
      </c>
      <c r="BI161" s="153">
        <f t="shared" si="8"/>
        <v>0</v>
      </c>
      <c r="BJ161" s="13" t="s">
        <v>87</v>
      </c>
      <c r="BK161" s="153">
        <f t="shared" si="9"/>
        <v>0</v>
      </c>
      <c r="BL161" s="13" t="s">
        <v>259</v>
      </c>
      <c r="BM161" s="152" t="s">
        <v>6468</v>
      </c>
    </row>
    <row r="162" spans="2:65" s="1" customFormat="1" ht="37.799999999999997" customHeight="1">
      <c r="B162" s="139"/>
      <c r="C162" s="140" t="s">
        <v>780</v>
      </c>
      <c r="D162" s="140" t="s">
        <v>319</v>
      </c>
      <c r="E162" s="141" t="s">
        <v>4890</v>
      </c>
      <c r="F162" s="142" t="s">
        <v>3615</v>
      </c>
      <c r="G162" s="143" t="s">
        <v>440</v>
      </c>
      <c r="H162" s="144">
        <v>1</v>
      </c>
      <c r="I162" s="145"/>
      <c r="J162" s="146">
        <f t="shared" si="0"/>
        <v>0</v>
      </c>
      <c r="K162" s="147"/>
      <c r="L162" s="28"/>
      <c r="M162" s="148" t="s">
        <v>1</v>
      </c>
      <c r="N162" s="149" t="s">
        <v>41</v>
      </c>
      <c r="P162" s="150">
        <f t="shared" si="1"/>
        <v>0</v>
      </c>
      <c r="Q162" s="150">
        <v>0</v>
      </c>
      <c r="R162" s="150">
        <f t="shared" si="2"/>
        <v>0</v>
      </c>
      <c r="S162" s="150">
        <v>0</v>
      </c>
      <c r="T162" s="151">
        <f t="shared" si="3"/>
        <v>0</v>
      </c>
      <c r="AR162" s="152" t="s">
        <v>259</v>
      </c>
      <c r="AT162" s="152" t="s">
        <v>319</v>
      </c>
      <c r="AU162" s="152" t="s">
        <v>82</v>
      </c>
      <c r="AY162" s="13" t="s">
        <v>317</v>
      </c>
      <c r="BE162" s="153">
        <f t="shared" si="4"/>
        <v>0</v>
      </c>
      <c r="BF162" s="153">
        <f t="shared" si="5"/>
        <v>0</v>
      </c>
      <c r="BG162" s="153">
        <f t="shared" si="6"/>
        <v>0</v>
      </c>
      <c r="BH162" s="153">
        <f t="shared" si="7"/>
        <v>0</v>
      </c>
      <c r="BI162" s="153">
        <f t="shared" si="8"/>
        <v>0</v>
      </c>
      <c r="BJ162" s="13" t="s">
        <v>87</v>
      </c>
      <c r="BK162" s="153">
        <f t="shared" si="9"/>
        <v>0</v>
      </c>
      <c r="BL162" s="13" t="s">
        <v>259</v>
      </c>
      <c r="BM162" s="152" t="s">
        <v>6469</v>
      </c>
    </row>
    <row r="163" spans="2:65" s="1" customFormat="1" ht="21.75" customHeight="1">
      <c r="B163" s="139"/>
      <c r="C163" s="140" t="s">
        <v>784</v>
      </c>
      <c r="D163" s="140" t="s">
        <v>319</v>
      </c>
      <c r="E163" s="141" t="s">
        <v>6470</v>
      </c>
      <c r="F163" s="142" t="s">
        <v>3527</v>
      </c>
      <c r="G163" s="143" t="s">
        <v>433</v>
      </c>
      <c r="H163" s="144">
        <v>2</v>
      </c>
      <c r="I163" s="145"/>
      <c r="J163" s="146">
        <f t="shared" si="0"/>
        <v>0</v>
      </c>
      <c r="K163" s="147"/>
      <c r="L163" s="28"/>
      <c r="M163" s="148" t="s">
        <v>1</v>
      </c>
      <c r="N163" s="149" t="s">
        <v>41</v>
      </c>
      <c r="P163" s="150">
        <f t="shared" si="1"/>
        <v>0</v>
      </c>
      <c r="Q163" s="150">
        <v>0</v>
      </c>
      <c r="R163" s="150">
        <f t="shared" si="2"/>
        <v>0</v>
      </c>
      <c r="S163" s="150">
        <v>0</v>
      </c>
      <c r="T163" s="151">
        <f t="shared" si="3"/>
        <v>0</v>
      </c>
      <c r="AR163" s="152" t="s">
        <v>259</v>
      </c>
      <c r="AT163" s="152" t="s">
        <v>319</v>
      </c>
      <c r="AU163" s="152" t="s">
        <v>82</v>
      </c>
      <c r="AY163" s="13" t="s">
        <v>317</v>
      </c>
      <c r="BE163" s="153">
        <f t="shared" si="4"/>
        <v>0</v>
      </c>
      <c r="BF163" s="153">
        <f t="shared" si="5"/>
        <v>0</v>
      </c>
      <c r="BG163" s="153">
        <f t="shared" si="6"/>
        <v>0</v>
      </c>
      <c r="BH163" s="153">
        <f t="shared" si="7"/>
        <v>0</v>
      </c>
      <c r="BI163" s="153">
        <f t="shared" si="8"/>
        <v>0</v>
      </c>
      <c r="BJ163" s="13" t="s">
        <v>87</v>
      </c>
      <c r="BK163" s="153">
        <f t="shared" si="9"/>
        <v>0</v>
      </c>
      <c r="BL163" s="13" t="s">
        <v>259</v>
      </c>
      <c r="BM163" s="152" t="s">
        <v>6471</v>
      </c>
    </row>
    <row r="164" spans="2:65" s="1" customFormat="1" ht="21.75" customHeight="1">
      <c r="B164" s="139"/>
      <c r="C164" s="140" t="s">
        <v>788</v>
      </c>
      <c r="D164" s="140" t="s">
        <v>319</v>
      </c>
      <c r="E164" s="141" t="s">
        <v>6472</v>
      </c>
      <c r="F164" s="142" t="s">
        <v>6473</v>
      </c>
      <c r="G164" s="143" t="s">
        <v>433</v>
      </c>
      <c r="H164" s="144">
        <v>4</v>
      </c>
      <c r="I164" s="145"/>
      <c r="J164" s="146">
        <f t="shared" si="0"/>
        <v>0</v>
      </c>
      <c r="K164" s="147"/>
      <c r="L164" s="28"/>
      <c r="M164" s="148" t="s">
        <v>1</v>
      </c>
      <c r="N164" s="149" t="s">
        <v>41</v>
      </c>
      <c r="P164" s="150">
        <f t="shared" si="1"/>
        <v>0</v>
      </c>
      <c r="Q164" s="150">
        <v>0</v>
      </c>
      <c r="R164" s="150">
        <f t="shared" si="2"/>
        <v>0</v>
      </c>
      <c r="S164" s="150">
        <v>0</v>
      </c>
      <c r="T164" s="151">
        <f t="shared" si="3"/>
        <v>0</v>
      </c>
      <c r="AR164" s="152" t="s">
        <v>259</v>
      </c>
      <c r="AT164" s="152" t="s">
        <v>319</v>
      </c>
      <c r="AU164" s="152" t="s">
        <v>82</v>
      </c>
      <c r="AY164" s="13" t="s">
        <v>317</v>
      </c>
      <c r="BE164" s="153">
        <f t="shared" si="4"/>
        <v>0</v>
      </c>
      <c r="BF164" s="153">
        <f t="shared" si="5"/>
        <v>0</v>
      </c>
      <c r="BG164" s="153">
        <f t="shared" si="6"/>
        <v>0</v>
      </c>
      <c r="BH164" s="153">
        <f t="shared" si="7"/>
        <v>0</v>
      </c>
      <c r="BI164" s="153">
        <f t="shared" si="8"/>
        <v>0</v>
      </c>
      <c r="BJ164" s="13" t="s">
        <v>87</v>
      </c>
      <c r="BK164" s="153">
        <f t="shared" si="9"/>
        <v>0</v>
      </c>
      <c r="BL164" s="13" t="s">
        <v>259</v>
      </c>
      <c r="BM164" s="152" t="s">
        <v>6474</v>
      </c>
    </row>
    <row r="165" spans="2:65" s="1" customFormat="1" ht="16.5" customHeight="1">
      <c r="B165" s="139"/>
      <c r="C165" s="140" t="s">
        <v>792</v>
      </c>
      <c r="D165" s="140" t="s">
        <v>319</v>
      </c>
      <c r="E165" s="141" t="s">
        <v>6475</v>
      </c>
      <c r="F165" s="142" t="s">
        <v>6476</v>
      </c>
      <c r="G165" s="143" t="s">
        <v>452</v>
      </c>
      <c r="H165" s="144">
        <v>50</v>
      </c>
      <c r="I165" s="145"/>
      <c r="J165" s="146">
        <f t="shared" si="0"/>
        <v>0</v>
      </c>
      <c r="K165" s="147"/>
      <c r="L165" s="28"/>
      <c r="M165" s="148" t="s">
        <v>1</v>
      </c>
      <c r="N165" s="149" t="s">
        <v>41</v>
      </c>
      <c r="P165" s="150">
        <f t="shared" si="1"/>
        <v>0</v>
      </c>
      <c r="Q165" s="150">
        <v>0</v>
      </c>
      <c r="R165" s="150">
        <f t="shared" si="2"/>
        <v>0</v>
      </c>
      <c r="S165" s="150">
        <v>0</v>
      </c>
      <c r="T165" s="151">
        <f t="shared" si="3"/>
        <v>0</v>
      </c>
      <c r="AR165" s="152" t="s">
        <v>259</v>
      </c>
      <c r="AT165" s="152" t="s">
        <v>319</v>
      </c>
      <c r="AU165" s="152" t="s">
        <v>82</v>
      </c>
      <c r="AY165" s="13" t="s">
        <v>317</v>
      </c>
      <c r="BE165" s="153">
        <f t="shared" si="4"/>
        <v>0</v>
      </c>
      <c r="BF165" s="153">
        <f t="shared" si="5"/>
        <v>0</v>
      </c>
      <c r="BG165" s="153">
        <f t="shared" si="6"/>
        <v>0</v>
      </c>
      <c r="BH165" s="153">
        <f t="shared" si="7"/>
        <v>0</v>
      </c>
      <c r="BI165" s="153">
        <f t="shared" si="8"/>
        <v>0</v>
      </c>
      <c r="BJ165" s="13" t="s">
        <v>87</v>
      </c>
      <c r="BK165" s="153">
        <f t="shared" si="9"/>
        <v>0</v>
      </c>
      <c r="BL165" s="13" t="s">
        <v>259</v>
      </c>
      <c r="BM165" s="152" t="s">
        <v>6477</v>
      </c>
    </row>
    <row r="166" spans="2:65" s="1" customFormat="1" ht="24.15" customHeight="1">
      <c r="B166" s="139"/>
      <c r="C166" s="140" t="s">
        <v>796</v>
      </c>
      <c r="D166" s="140" t="s">
        <v>319</v>
      </c>
      <c r="E166" s="141" t="s">
        <v>6478</v>
      </c>
      <c r="F166" s="142" t="s">
        <v>6479</v>
      </c>
      <c r="G166" s="143" t="s">
        <v>652</v>
      </c>
      <c r="H166" s="176"/>
      <c r="I166" s="145"/>
      <c r="J166" s="146">
        <f t="shared" si="0"/>
        <v>0</v>
      </c>
      <c r="K166" s="147"/>
      <c r="L166" s="28"/>
      <c r="M166" s="148" t="s">
        <v>1</v>
      </c>
      <c r="N166" s="149" t="s">
        <v>41</v>
      </c>
      <c r="P166" s="150">
        <f t="shared" si="1"/>
        <v>0</v>
      </c>
      <c r="Q166" s="150">
        <v>0</v>
      </c>
      <c r="R166" s="150">
        <f t="shared" si="2"/>
        <v>0</v>
      </c>
      <c r="S166" s="150">
        <v>0</v>
      </c>
      <c r="T166" s="151">
        <f t="shared" si="3"/>
        <v>0</v>
      </c>
      <c r="AR166" s="152" t="s">
        <v>259</v>
      </c>
      <c r="AT166" s="152" t="s">
        <v>319</v>
      </c>
      <c r="AU166" s="152" t="s">
        <v>82</v>
      </c>
      <c r="AY166" s="13" t="s">
        <v>317</v>
      </c>
      <c r="BE166" s="153">
        <f t="shared" si="4"/>
        <v>0</v>
      </c>
      <c r="BF166" s="153">
        <f t="shared" si="5"/>
        <v>0</v>
      </c>
      <c r="BG166" s="153">
        <f t="shared" si="6"/>
        <v>0</v>
      </c>
      <c r="BH166" s="153">
        <f t="shared" si="7"/>
        <v>0</v>
      </c>
      <c r="BI166" s="153">
        <f t="shared" si="8"/>
        <v>0</v>
      </c>
      <c r="BJ166" s="13" t="s">
        <v>87</v>
      </c>
      <c r="BK166" s="153">
        <f t="shared" si="9"/>
        <v>0</v>
      </c>
      <c r="BL166" s="13" t="s">
        <v>259</v>
      </c>
      <c r="BM166" s="152" t="s">
        <v>6480</v>
      </c>
    </row>
    <row r="167" spans="2:65" s="11" customFormat="1" ht="25.95" customHeight="1">
      <c r="B167" s="127"/>
      <c r="D167" s="128" t="s">
        <v>74</v>
      </c>
      <c r="E167" s="129" t="s">
        <v>601</v>
      </c>
      <c r="F167" s="129" t="s">
        <v>3544</v>
      </c>
      <c r="I167" s="130"/>
      <c r="J167" s="131">
        <f>BK167</f>
        <v>0</v>
      </c>
      <c r="L167" s="127"/>
      <c r="M167" s="132"/>
      <c r="P167" s="133">
        <f>P168</f>
        <v>0</v>
      </c>
      <c r="R167" s="133">
        <f>R168</f>
        <v>0</v>
      </c>
      <c r="T167" s="134">
        <f>T168</f>
        <v>0</v>
      </c>
      <c r="AR167" s="128" t="s">
        <v>82</v>
      </c>
      <c r="AT167" s="135" t="s">
        <v>74</v>
      </c>
      <c r="AU167" s="135" t="s">
        <v>75</v>
      </c>
      <c r="AY167" s="128" t="s">
        <v>317</v>
      </c>
      <c r="BK167" s="136">
        <f>BK168</f>
        <v>0</v>
      </c>
    </row>
    <row r="168" spans="2:65" s="1" customFormat="1" ht="66.75" customHeight="1">
      <c r="B168" s="139"/>
      <c r="C168" s="140" t="s">
        <v>800</v>
      </c>
      <c r="D168" s="140" t="s">
        <v>319</v>
      </c>
      <c r="E168" s="141" t="s">
        <v>6481</v>
      </c>
      <c r="F168" s="142" t="s">
        <v>6482</v>
      </c>
      <c r="G168" s="143" t="s">
        <v>433</v>
      </c>
      <c r="H168" s="144">
        <v>1</v>
      </c>
      <c r="I168" s="145"/>
      <c r="J168" s="146">
        <f>ROUND(I168*H168,2)</f>
        <v>0</v>
      </c>
      <c r="K168" s="147"/>
      <c r="L168" s="28"/>
      <c r="M168" s="148" t="s">
        <v>1</v>
      </c>
      <c r="N168" s="149" t="s">
        <v>41</v>
      </c>
      <c r="P168" s="150">
        <f>O168*H168</f>
        <v>0</v>
      </c>
      <c r="Q168" s="150">
        <v>0</v>
      </c>
      <c r="R168" s="150">
        <f>Q168*H168</f>
        <v>0</v>
      </c>
      <c r="S168" s="150">
        <v>0</v>
      </c>
      <c r="T168" s="151">
        <f>S168*H168</f>
        <v>0</v>
      </c>
      <c r="AR168" s="152" t="s">
        <v>259</v>
      </c>
      <c r="AT168" s="152" t="s">
        <v>319</v>
      </c>
      <c r="AU168" s="152" t="s">
        <v>82</v>
      </c>
      <c r="AY168" s="13" t="s">
        <v>317</v>
      </c>
      <c r="BE168" s="153">
        <f>IF(N168="základná",J168,0)</f>
        <v>0</v>
      </c>
      <c r="BF168" s="153">
        <f>IF(N168="znížená",J168,0)</f>
        <v>0</v>
      </c>
      <c r="BG168" s="153">
        <f>IF(N168="zákl. prenesená",J168,0)</f>
        <v>0</v>
      </c>
      <c r="BH168" s="153">
        <f>IF(N168="zníž. prenesená",J168,0)</f>
        <v>0</v>
      </c>
      <c r="BI168" s="153">
        <f>IF(N168="nulová",J168,0)</f>
        <v>0</v>
      </c>
      <c r="BJ168" s="13" t="s">
        <v>87</v>
      </c>
      <c r="BK168" s="153">
        <f>ROUND(I168*H168,2)</f>
        <v>0</v>
      </c>
      <c r="BL168" s="13" t="s">
        <v>259</v>
      </c>
      <c r="BM168" s="152" t="s">
        <v>6483</v>
      </c>
    </row>
    <row r="169" spans="2:65" s="11" customFormat="1" ht="25.95" customHeight="1">
      <c r="B169" s="127"/>
      <c r="D169" s="128" t="s">
        <v>74</v>
      </c>
      <c r="E169" s="129" t="s">
        <v>594</v>
      </c>
      <c r="F169" s="129" t="s">
        <v>4822</v>
      </c>
      <c r="I169" s="130"/>
      <c r="J169" s="131">
        <f>BK169</f>
        <v>0</v>
      </c>
      <c r="L169" s="127"/>
      <c r="M169" s="132"/>
      <c r="P169" s="133">
        <f>SUM(P170:P175)</f>
        <v>0</v>
      </c>
      <c r="R169" s="133">
        <f>SUM(R170:R175)</f>
        <v>0</v>
      </c>
      <c r="T169" s="134">
        <f>SUM(T170:T175)</f>
        <v>0</v>
      </c>
      <c r="AR169" s="128" t="s">
        <v>82</v>
      </c>
      <c r="AT169" s="135" t="s">
        <v>74</v>
      </c>
      <c r="AU169" s="135" t="s">
        <v>75</v>
      </c>
      <c r="AY169" s="128" t="s">
        <v>317</v>
      </c>
      <c r="BK169" s="136">
        <f>SUM(BK170:BK175)</f>
        <v>0</v>
      </c>
    </row>
    <row r="170" spans="2:65" s="1" customFormat="1" ht="37.799999999999997" customHeight="1">
      <c r="B170" s="139"/>
      <c r="C170" s="140" t="s">
        <v>804</v>
      </c>
      <c r="D170" s="140" t="s">
        <v>319</v>
      </c>
      <c r="E170" s="141" t="s">
        <v>4823</v>
      </c>
      <c r="F170" s="142" t="s">
        <v>4824</v>
      </c>
      <c r="G170" s="143" t="s">
        <v>433</v>
      </c>
      <c r="H170" s="144">
        <v>3</v>
      </c>
      <c r="I170" s="145"/>
      <c r="J170" s="146">
        <f t="shared" ref="J170:J175" si="10">ROUND(I170*H170,2)</f>
        <v>0</v>
      </c>
      <c r="K170" s="147"/>
      <c r="L170" s="28"/>
      <c r="M170" s="148" t="s">
        <v>1</v>
      </c>
      <c r="N170" s="149" t="s">
        <v>41</v>
      </c>
      <c r="P170" s="150">
        <f t="shared" ref="P170:P175" si="11">O170*H170</f>
        <v>0</v>
      </c>
      <c r="Q170" s="150">
        <v>0</v>
      </c>
      <c r="R170" s="150">
        <f t="shared" ref="R170:R175" si="12">Q170*H170</f>
        <v>0</v>
      </c>
      <c r="S170" s="150">
        <v>0</v>
      </c>
      <c r="T170" s="151">
        <f t="shared" ref="T170:T175" si="13">S170*H170</f>
        <v>0</v>
      </c>
      <c r="AR170" s="152" t="s">
        <v>259</v>
      </c>
      <c r="AT170" s="152" t="s">
        <v>319</v>
      </c>
      <c r="AU170" s="152" t="s">
        <v>82</v>
      </c>
      <c r="AY170" s="13" t="s">
        <v>317</v>
      </c>
      <c r="BE170" s="153">
        <f t="shared" ref="BE170:BE175" si="14">IF(N170="základná",J170,0)</f>
        <v>0</v>
      </c>
      <c r="BF170" s="153">
        <f t="shared" ref="BF170:BF175" si="15">IF(N170="znížená",J170,0)</f>
        <v>0</v>
      </c>
      <c r="BG170" s="153">
        <f t="shared" ref="BG170:BG175" si="16">IF(N170="zákl. prenesená",J170,0)</f>
        <v>0</v>
      </c>
      <c r="BH170" s="153">
        <f t="shared" ref="BH170:BH175" si="17">IF(N170="zníž. prenesená",J170,0)</f>
        <v>0</v>
      </c>
      <c r="BI170" s="153">
        <f t="shared" ref="BI170:BI175" si="18">IF(N170="nulová",J170,0)</f>
        <v>0</v>
      </c>
      <c r="BJ170" s="13" t="s">
        <v>87</v>
      </c>
      <c r="BK170" s="153">
        <f t="shared" ref="BK170:BK175" si="19">ROUND(I170*H170,2)</f>
        <v>0</v>
      </c>
      <c r="BL170" s="13" t="s">
        <v>259</v>
      </c>
      <c r="BM170" s="152" t="s">
        <v>6484</v>
      </c>
    </row>
    <row r="171" spans="2:65" s="1" customFormat="1" ht="21.75" customHeight="1">
      <c r="B171" s="139"/>
      <c r="C171" s="140" t="s">
        <v>808</v>
      </c>
      <c r="D171" s="140" t="s">
        <v>319</v>
      </c>
      <c r="E171" s="141" t="s">
        <v>4826</v>
      </c>
      <c r="F171" s="142" t="s">
        <v>4827</v>
      </c>
      <c r="G171" s="143" t="s">
        <v>433</v>
      </c>
      <c r="H171" s="144">
        <v>3</v>
      </c>
      <c r="I171" s="145"/>
      <c r="J171" s="146">
        <f t="shared" si="10"/>
        <v>0</v>
      </c>
      <c r="K171" s="147"/>
      <c r="L171" s="28"/>
      <c r="M171" s="148" t="s">
        <v>1</v>
      </c>
      <c r="N171" s="149" t="s">
        <v>41</v>
      </c>
      <c r="P171" s="150">
        <f t="shared" si="11"/>
        <v>0</v>
      </c>
      <c r="Q171" s="150">
        <v>0</v>
      </c>
      <c r="R171" s="150">
        <f t="shared" si="12"/>
        <v>0</v>
      </c>
      <c r="S171" s="150">
        <v>0</v>
      </c>
      <c r="T171" s="151">
        <f t="shared" si="13"/>
        <v>0</v>
      </c>
      <c r="AR171" s="152" t="s">
        <v>259</v>
      </c>
      <c r="AT171" s="152" t="s">
        <v>319</v>
      </c>
      <c r="AU171" s="152" t="s">
        <v>82</v>
      </c>
      <c r="AY171" s="13" t="s">
        <v>317</v>
      </c>
      <c r="BE171" s="153">
        <f t="shared" si="14"/>
        <v>0</v>
      </c>
      <c r="BF171" s="153">
        <f t="shared" si="15"/>
        <v>0</v>
      </c>
      <c r="BG171" s="153">
        <f t="shared" si="16"/>
        <v>0</v>
      </c>
      <c r="BH171" s="153">
        <f t="shared" si="17"/>
        <v>0</v>
      </c>
      <c r="BI171" s="153">
        <f t="shared" si="18"/>
        <v>0</v>
      </c>
      <c r="BJ171" s="13" t="s">
        <v>87</v>
      </c>
      <c r="BK171" s="153">
        <f t="shared" si="19"/>
        <v>0</v>
      </c>
      <c r="BL171" s="13" t="s">
        <v>259</v>
      </c>
      <c r="BM171" s="152" t="s">
        <v>6485</v>
      </c>
    </row>
    <row r="172" spans="2:65" s="1" customFormat="1" ht="16.5" customHeight="1">
      <c r="B172" s="139"/>
      <c r="C172" s="140" t="s">
        <v>812</v>
      </c>
      <c r="D172" s="140" t="s">
        <v>319</v>
      </c>
      <c r="E172" s="141" t="s">
        <v>4856</v>
      </c>
      <c r="F172" s="142" t="s">
        <v>4857</v>
      </c>
      <c r="G172" s="143" t="s">
        <v>433</v>
      </c>
      <c r="H172" s="144">
        <v>6</v>
      </c>
      <c r="I172" s="145"/>
      <c r="J172" s="146">
        <f t="shared" si="10"/>
        <v>0</v>
      </c>
      <c r="K172" s="147"/>
      <c r="L172" s="28"/>
      <c r="M172" s="148" t="s">
        <v>1</v>
      </c>
      <c r="N172" s="149" t="s">
        <v>41</v>
      </c>
      <c r="P172" s="150">
        <f t="shared" si="11"/>
        <v>0</v>
      </c>
      <c r="Q172" s="150">
        <v>0</v>
      </c>
      <c r="R172" s="150">
        <f t="shared" si="12"/>
        <v>0</v>
      </c>
      <c r="S172" s="150">
        <v>0</v>
      </c>
      <c r="T172" s="151">
        <f t="shared" si="13"/>
        <v>0</v>
      </c>
      <c r="AR172" s="152" t="s">
        <v>259</v>
      </c>
      <c r="AT172" s="152" t="s">
        <v>319</v>
      </c>
      <c r="AU172" s="152" t="s">
        <v>82</v>
      </c>
      <c r="AY172" s="13" t="s">
        <v>317</v>
      </c>
      <c r="BE172" s="153">
        <f t="shared" si="14"/>
        <v>0</v>
      </c>
      <c r="BF172" s="153">
        <f t="shared" si="15"/>
        <v>0</v>
      </c>
      <c r="BG172" s="153">
        <f t="shared" si="16"/>
        <v>0</v>
      </c>
      <c r="BH172" s="153">
        <f t="shared" si="17"/>
        <v>0</v>
      </c>
      <c r="BI172" s="153">
        <f t="shared" si="18"/>
        <v>0</v>
      </c>
      <c r="BJ172" s="13" t="s">
        <v>87</v>
      </c>
      <c r="BK172" s="153">
        <f t="shared" si="19"/>
        <v>0</v>
      </c>
      <c r="BL172" s="13" t="s">
        <v>259</v>
      </c>
      <c r="BM172" s="152" t="s">
        <v>6486</v>
      </c>
    </row>
    <row r="173" spans="2:65" s="1" customFormat="1" ht="16.5" customHeight="1">
      <c r="B173" s="139"/>
      <c r="C173" s="140" t="s">
        <v>816</v>
      </c>
      <c r="D173" s="140" t="s">
        <v>319</v>
      </c>
      <c r="E173" s="141" t="s">
        <v>4859</v>
      </c>
      <c r="F173" s="142" t="s">
        <v>4860</v>
      </c>
      <c r="G173" s="143" t="s">
        <v>452</v>
      </c>
      <c r="H173" s="144">
        <v>1500</v>
      </c>
      <c r="I173" s="145"/>
      <c r="J173" s="146">
        <f t="shared" si="10"/>
        <v>0</v>
      </c>
      <c r="K173" s="147"/>
      <c r="L173" s="28"/>
      <c r="M173" s="148" t="s">
        <v>1</v>
      </c>
      <c r="N173" s="149" t="s">
        <v>41</v>
      </c>
      <c r="P173" s="150">
        <f t="shared" si="11"/>
        <v>0</v>
      </c>
      <c r="Q173" s="150">
        <v>0</v>
      </c>
      <c r="R173" s="150">
        <f t="shared" si="12"/>
        <v>0</v>
      </c>
      <c r="S173" s="150">
        <v>0</v>
      </c>
      <c r="T173" s="151">
        <f t="shared" si="13"/>
        <v>0</v>
      </c>
      <c r="AR173" s="152" t="s">
        <v>259</v>
      </c>
      <c r="AT173" s="152" t="s">
        <v>319</v>
      </c>
      <c r="AU173" s="152" t="s">
        <v>82</v>
      </c>
      <c r="AY173" s="13" t="s">
        <v>317</v>
      </c>
      <c r="BE173" s="153">
        <f t="shared" si="14"/>
        <v>0</v>
      </c>
      <c r="BF173" s="153">
        <f t="shared" si="15"/>
        <v>0</v>
      </c>
      <c r="BG173" s="153">
        <f t="shared" si="16"/>
        <v>0</v>
      </c>
      <c r="BH173" s="153">
        <f t="shared" si="17"/>
        <v>0</v>
      </c>
      <c r="BI173" s="153">
        <f t="shared" si="18"/>
        <v>0</v>
      </c>
      <c r="BJ173" s="13" t="s">
        <v>87</v>
      </c>
      <c r="BK173" s="153">
        <f t="shared" si="19"/>
        <v>0</v>
      </c>
      <c r="BL173" s="13" t="s">
        <v>259</v>
      </c>
      <c r="BM173" s="152" t="s">
        <v>6487</v>
      </c>
    </row>
    <row r="174" spans="2:65" s="1" customFormat="1" ht="16.5" customHeight="1">
      <c r="B174" s="139"/>
      <c r="C174" s="140" t="s">
        <v>820</v>
      </c>
      <c r="D174" s="140" t="s">
        <v>319</v>
      </c>
      <c r="E174" s="141" t="s">
        <v>6488</v>
      </c>
      <c r="F174" s="142" t="s">
        <v>6489</v>
      </c>
      <c r="G174" s="143" t="s">
        <v>440</v>
      </c>
      <c r="H174" s="144">
        <v>1</v>
      </c>
      <c r="I174" s="145"/>
      <c r="J174" s="146">
        <f t="shared" si="10"/>
        <v>0</v>
      </c>
      <c r="K174" s="147"/>
      <c r="L174" s="28"/>
      <c r="M174" s="148" t="s">
        <v>1</v>
      </c>
      <c r="N174" s="149" t="s">
        <v>41</v>
      </c>
      <c r="P174" s="150">
        <f t="shared" si="11"/>
        <v>0</v>
      </c>
      <c r="Q174" s="150">
        <v>0</v>
      </c>
      <c r="R174" s="150">
        <f t="shared" si="12"/>
        <v>0</v>
      </c>
      <c r="S174" s="150">
        <v>0</v>
      </c>
      <c r="T174" s="151">
        <f t="shared" si="13"/>
        <v>0</v>
      </c>
      <c r="AR174" s="152" t="s">
        <v>259</v>
      </c>
      <c r="AT174" s="152" t="s">
        <v>319</v>
      </c>
      <c r="AU174" s="152" t="s">
        <v>82</v>
      </c>
      <c r="AY174" s="13" t="s">
        <v>317</v>
      </c>
      <c r="BE174" s="153">
        <f t="shared" si="14"/>
        <v>0</v>
      </c>
      <c r="BF174" s="153">
        <f t="shared" si="15"/>
        <v>0</v>
      </c>
      <c r="BG174" s="153">
        <f t="shared" si="16"/>
        <v>0</v>
      </c>
      <c r="BH174" s="153">
        <f t="shared" si="17"/>
        <v>0</v>
      </c>
      <c r="BI174" s="153">
        <f t="shared" si="18"/>
        <v>0</v>
      </c>
      <c r="BJ174" s="13" t="s">
        <v>87</v>
      </c>
      <c r="BK174" s="153">
        <f t="shared" si="19"/>
        <v>0</v>
      </c>
      <c r="BL174" s="13" t="s">
        <v>259</v>
      </c>
      <c r="BM174" s="152" t="s">
        <v>6490</v>
      </c>
    </row>
    <row r="175" spans="2:65" s="1" customFormat="1" ht="16.5" customHeight="1">
      <c r="B175" s="139"/>
      <c r="C175" s="140" t="s">
        <v>824</v>
      </c>
      <c r="D175" s="140" t="s">
        <v>319</v>
      </c>
      <c r="E175" s="141" t="s">
        <v>6491</v>
      </c>
      <c r="F175" s="142" t="s">
        <v>6492</v>
      </c>
      <c r="G175" s="143" t="s">
        <v>440</v>
      </c>
      <c r="H175" s="144">
        <v>1</v>
      </c>
      <c r="I175" s="145"/>
      <c r="J175" s="146">
        <f t="shared" si="10"/>
        <v>0</v>
      </c>
      <c r="K175" s="147"/>
      <c r="L175" s="28"/>
      <c r="M175" s="148" t="s">
        <v>1</v>
      </c>
      <c r="N175" s="149" t="s">
        <v>41</v>
      </c>
      <c r="P175" s="150">
        <f t="shared" si="11"/>
        <v>0</v>
      </c>
      <c r="Q175" s="150">
        <v>0</v>
      </c>
      <c r="R175" s="150">
        <f t="shared" si="12"/>
        <v>0</v>
      </c>
      <c r="S175" s="150">
        <v>0</v>
      </c>
      <c r="T175" s="151">
        <f t="shared" si="13"/>
        <v>0</v>
      </c>
      <c r="AR175" s="152" t="s">
        <v>259</v>
      </c>
      <c r="AT175" s="152" t="s">
        <v>319</v>
      </c>
      <c r="AU175" s="152" t="s">
        <v>82</v>
      </c>
      <c r="AY175" s="13" t="s">
        <v>317</v>
      </c>
      <c r="BE175" s="153">
        <f t="shared" si="14"/>
        <v>0</v>
      </c>
      <c r="BF175" s="153">
        <f t="shared" si="15"/>
        <v>0</v>
      </c>
      <c r="BG175" s="153">
        <f t="shared" si="16"/>
        <v>0</v>
      </c>
      <c r="BH175" s="153">
        <f t="shared" si="17"/>
        <v>0</v>
      </c>
      <c r="BI175" s="153">
        <f t="shared" si="18"/>
        <v>0</v>
      </c>
      <c r="BJ175" s="13" t="s">
        <v>87</v>
      </c>
      <c r="BK175" s="153">
        <f t="shared" si="19"/>
        <v>0</v>
      </c>
      <c r="BL175" s="13" t="s">
        <v>259</v>
      </c>
      <c r="BM175" s="152" t="s">
        <v>6493</v>
      </c>
    </row>
    <row r="176" spans="2:65" s="11" customFormat="1" ht="25.95" customHeight="1">
      <c r="B176" s="127"/>
      <c r="D176" s="128" t="s">
        <v>74</v>
      </c>
      <c r="E176" s="129" t="s">
        <v>1271</v>
      </c>
      <c r="F176" s="129" t="s">
        <v>3582</v>
      </c>
      <c r="I176" s="130"/>
      <c r="J176" s="131">
        <f>BK176</f>
        <v>0</v>
      </c>
      <c r="L176" s="127"/>
      <c r="M176" s="132"/>
      <c r="P176" s="133">
        <f>SUM(P177:P180)</f>
        <v>0</v>
      </c>
      <c r="R176" s="133">
        <f>SUM(R177:R180)</f>
        <v>0</v>
      </c>
      <c r="T176" s="134">
        <f>SUM(T177:T180)</f>
        <v>0</v>
      </c>
      <c r="AR176" s="128" t="s">
        <v>82</v>
      </c>
      <c r="AT176" s="135" t="s">
        <v>74</v>
      </c>
      <c r="AU176" s="135" t="s">
        <v>75</v>
      </c>
      <c r="AY176" s="128" t="s">
        <v>317</v>
      </c>
      <c r="BK176" s="136">
        <f>SUM(BK177:BK180)</f>
        <v>0</v>
      </c>
    </row>
    <row r="177" spans="2:65" s="1" customFormat="1" ht="16.5" customHeight="1">
      <c r="B177" s="139"/>
      <c r="C177" s="140" t="s">
        <v>828</v>
      </c>
      <c r="D177" s="140" t="s">
        <v>319</v>
      </c>
      <c r="E177" s="141" t="s">
        <v>4863</v>
      </c>
      <c r="F177" s="142" t="s">
        <v>6494</v>
      </c>
      <c r="G177" s="143" t="s">
        <v>433</v>
      </c>
      <c r="H177" s="144">
        <v>20</v>
      </c>
      <c r="I177" s="145"/>
      <c r="J177" s="146">
        <f>ROUND(I177*H177,2)</f>
        <v>0</v>
      </c>
      <c r="K177" s="147"/>
      <c r="L177" s="28"/>
      <c r="M177" s="148" t="s">
        <v>1</v>
      </c>
      <c r="N177" s="149" t="s">
        <v>41</v>
      </c>
      <c r="P177" s="150">
        <f>O177*H177</f>
        <v>0</v>
      </c>
      <c r="Q177" s="150">
        <v>0</v>
      </c>
      <c r="R177" s="150">
        <f>Q177*H177</f>
        <v>0</v>
      </c>
      <c r="S177" s="150">
        <v>0</v>
      </c>
      <c r="T177" s="151">
        <f>S177*H177</f>
        <v>0</v>
      </c>
      <c r="AR177" s="152" t="s">
        <v>259</v>
      </c>
      <c r="AT177" s="152" t="s">
        <v>319</v>
      </c>
      <c r="AU177" s="152" t="s">
        <v>82</v>
      </c>
      <c r="AY177" s="13" t="s">
        <v>317</v>
      </c>
      <c r="BE177" s="153">
        <f>IF(N177="základná",J177,0)</f>
        <v>0</v>
      </c>
      <c r="BF177" s="153">
        <f>IF(N177="znížená",J177,0)</f>
        <v>0</v>
      </c>
      <c r="BG177" s="153">
        <f>IF(N177="zákl. prenesená",J177,0)</f>
        <v>0</v>
      </c>
      <c r="BH177" s="153">
        <f>IF(N177="zníž. prenesená",J177,0)</f>
        <v>0</v>
      </c>
      <c r="BI177" s="153">
        <f>IF(N177="nulová",J177,0)</f>
        <v>0</v>
      </c>
      <c r="BJ177" s="13" t="s">
        <v>87</v>
      </c>
      <c r="BK177" s="153">
        <f>ROUND(I177*H177,2)</f>
        <v>0</v>
      </c>
      <c r="BL177" s="13" t="s">
        <v>259</v>
      </c>
      <c r="BM177" s="152" t="s">
        <v>6495</v>
      </c>
    </row>
    <row r="178" spans="2:65" s="1" customFormat="1" ht="16.5" customHeight="1">
      <c r="B178" s="139"/>
      <c r="C178" s="140" t="s">
        <v>832</v>
      </c>
      <c r="D178" s="140" t="s">
        <v>319</v>
      </c>
      <c r="E178" s="141" t="s">
        <v>4866</v>
      </c>
      <c r="F178" s="142" t="s">
        <v>4867</v>
      </c>
      <c r="G178" s="143" t="s">
        <v>440</v>
      </c>
      <c r="H178" s="144">
        <v>1</v>
      </c>
      <c r="I178" s="145"/>
      <c r="J178" s="146">
        <f>ROUND(I178*H178,2)</f>
        <v>0</v>
      </c>
      <c r="K178" s="147"/>
      <c r="L178" s="28"/>
      <c r="M178" s="148" t="s">
        <v>1</v>
      </c>
      <c r="N178" s="149" t="s">
        <v>41</v>
      </c>
      <c r="P178" s="150">
        <f>O178*H178</f>
        <v>0</v>
      </c>
      <c r="Q178" s="150">
        <v>0</v>
      </c>
      <c r="R178" s="150">
        <f>Q178*H178</f>
        <v>0</v>
      </c>
      <c r="S178" s="150">
        <v>0</v>
      </c>
      <c r="T178" s="151">
        <f>S178*H178</f>
        <v>0</v>
      </c>
      <c r="AR178" s="152" t="s">
        <v>259</v>
      </c>
      <c r="AT178" s="152" t="s">
        <v>319</v>
      </c>
      <c r="AU178" s="152" t="s">
        <v>82</v>
      </c>
      <c r="AY178" s="13" t="s">
        <v>317</v>
      </c>
      <c r="BE178" s="153">
        <f>IF(N178="základná",J178,0)</f>
        <v>0</v>
      </c>
      <c r="BF178" s="153">
        <f>IF(N178="znížená",J178,0)</f>
        <v>0</v>
      </c>
      <c r="BG178" s="153">
        <f>IF(N178="zákl. prenesená",J178,0)</f>
        <v>0</v>
      </c>
      <c r="BH178" s="153">
        <f>IF(N178="zníž. prenesená",J178,0)</f>
        <v>0</v>
      </c>
      <c r="BI178" s="153">
        <f>IF(N178="nulová",J178,0)</f>
        <v>0</v>
      </c>
      <c r="BJ178" s="13" t="s">
        <v>87</v>
      </c>
      <c r="BK178" s="153">
        <f>ROUND(I178*H178,2)</f>
        <v>0</v>
      </c>
      <c r="BL178" s="13" t="s">
        <v>259</v>
      </c>
      <c r="BM178" s="152" t="s">
        <v>6496</v>
      </c>
    </row>
    <row r="179" spans="2:65" s="1" customFormat="1" ht="16.5" customHeight="1">
      <c r="B179" s="139"/>
      <c r="C179" s="140" t="s">
        <v>836</v>
      </c>
      <c r="D179" s="140" t="s">
        <v>319</v>
      </c>
      <c r="E179" s="141" t="s">
        <v>4869</v>
      </c>
      <c r="F179" s="142" t="s">
        <v>4870</v>
      </c>
      <c r="G179" s="143" t="s">
        <v>433</v>
      </c>
      <c r="H179" s="144">
        <v>33</v>
      </c>
      <c r="I179" s="145"/>
      <c r="J179" s="146">
        <f>ROUND(I179*H179,2)</f>
        <v>0</v>
      </c>
      <c r="K179" s="147"/>
      <c r="L179" s="28"/>
      <c r="M179" s="148" t="s">
        <v>1</v>
      </c>
      <c r="N179" s="149" t="s">
        <v>41</v>
      </c>
      <c r="P179" s="150">
        <f>O179*H179</f>
        <v>0</v>
      </c>
      <c r="Q179" s="150">
        <v>0</v>
      </c>
      <c r="R179" s="150">
        <f>Q179*H179</f>
        <v>0</v>
      </c>
      <c r="S179" s="150">
        <v>0</v>
      </c>
      <c r="T179" s="151">
        <f>S179*H179</f>
        <v>0</v>
      </c>
      <c r="AR179" s="152" t="s">
        <v>259</v>
      </c>
      <c r="AT179" s="152" t="s">
        <v>319</v>
      </c>
      <c r="AU179" s="152" t="s">
        <v>82</v>
      </c>
      <c r="AY179" s="13" t="s">
        <v>317</v>
      </c>
      <c r="BE179" s="153">
        <f>IF(N179="základná",J179,0)</f>
        <v>0</v>
      </c>
      <c r="BF179" s="153">
        <f>IF(N179="znížená",J179,0)</f>
        <v>0</v>
      </c>
      <c r="BG179" s="153">
        <f>IF(N179="zákl. prenesená",J179,0)</f>
        <v>0</v>
      </c>
      <c r="BH179" s="153">
        <f>IF(N179="zníž. prenesená",J179,0)</f>
        <v>0</v>
      </c>
      <c r="BI179" s="153">
        <f>IF(N179="nulová",J179,0)</f>
        <v>0</v>
      </c>
      <c r="BJ179" s="13" t="s">
        <v>87</v>
      </c>
      <c r="BK179" s="153">
        <f>ROUND(I179*H179,2)</f>
        <v>0</v>
      </c>
      <c r="BL179" s="13" t="s">
        <v>259</v>
      </c>
      <c r="BM179" s="152" t="s">
        <v>6497</v>
      </c>
    </row>
    <row r="180" spans="2:65" s="1" customFormat="1" ht="16.5" customHeight="1">
      <c r="B180" s="139"/>
      <c r="C180" s="140" t="s">
        <v>840</v>
      </c>
      <c r="D180" s="140" t="s">
        <v>319</v>
      </c>
      <c r="E180" s="141" t="s">
        <v>4872</v>
      </c>
      <c r="F180" s="142" t="s">
        <v>3590</v>
      </c>
      <c r="G180" s="143" t="s">
        <v>433</v>
      </c>
      <c r="H180" s="144">
        <v>12</v>
      </c>
      <c r="I180" s="145"/>
      <c r="J180" s="146">
        <f>ROUND(I180*H180,2)</f>
        <v>0</v>
      </c>
      <c r="K180" s="147"/>
      <c r="L180" s="28"/>
      <c r="M180" s="165" t="s">
        <v>1</v>
      </c>
      <c r="N180" s="166" t="s">
        <v>41</v>
      </c>
      <c r="O180" s="167"/>
      <c r="P180" s="168">
        <f>O180*H180</f>
        <v>0</v>
      </c>
      <c r="Q180" s="168">
        <v>0</v>
      </c>
      <c r="R180" s="168">
        <f>Q180*H180</f>
        <v>0</v>
      </c>
      <c r="S180" s="168">
        <v>0</v>
      </c>
      <c r="T180" s="169">
        <f>S180*H180</f>
        <v>0</v>
      </c>
      <c r="AR180" s="152" t="s">
        <v>259</v>
      </c>
      <c r="AT180" s="152" t="s">
        <v>319</v>
      </c>
      <c r="AU180" s="152" t="s">
        <v>82</v>
      </c>
      <c r="AY180" s="13" t="s">
        <v>317</v>
      </c>
      <c r="BE180" s="153">
        <f>IF(N180="základná",J180,0)</f>
        <v>0</v>
      </c>
      <c r="BF180" s="153">
        <f>IF(N180="znížená",J180,0)</f>
        <v>0</v>
      </c>
      <c r="BG180" s="153">
        <f>IF(N180="zákl. prenesená",J180,0)</f>
        <v>0</v>
      </c>
      <c r="BH180" s="153">
        <f>IF(N180="zníž. prenesená",J180,0)</f>
        <v>0</v>
      </c>
      <c r="BI180" s="153">
        <f>IF(N180="nulová",J180,0)</f>
        <v>0</v>
      </c>
      <c r="BJ180" s="13" t="s">
        <v>87</v>
      </c>
      <c r="BK180" s="153">
        <f>ROUND(I180*H180,2)</f>
        <v>0</v>
      </c>
      <c r="BL180" s="13" t="s">
        <v>259</v>
      </c>
      <c r="BM180" s="152" t="s">
        <v>6498</v>
      </c>
    </row>
    <row r="181" spans="2:65" s="1" customFormat="1" ht="6.9" customHeight="1">
      <c r="B181" s="43"/>
      <c r="C181" s="44"/>
      <c r="D181" s="44"/>
      <c r="E181" s="44"/>
      <c r="F181" s="44"/>
      <c r="G181" s="44"/>
      <c r="H181" s="44"/>
      <c r="I181" s="44"/>
      <c r="J181" s="44"/>
      <c r="K181" s="44"/>
      <c r="L181" s="28"/>
    </row>
  </sheetData>
  <autoFilter ref="C127:K180" xr:uid="{00000000-0009-0000-0000-000026000000}"/>
  <mergeCells count="15">
    <mergeCell ref="E114:H114"/>
    <mergeCell ref="E118:H118"/>
    <mergeCell ref="E116:H116"/>
    <mergeCell ref="E120:H120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B2:BM153"/>
  <sheetViews>
    <sheetView showGridLines="0" topLeftCell="A119" workbookViewId="0">
      <selection activeCell="W131" sqref="W131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01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3" t="s">
        <v>222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" customHeight="1">
      <c r="B4" s="16"/>
      <c r="D4" s="17" t="s">
        <v>286</v>
      </c>
      <c r="L4" s="16"/>
      <c r="M4" s="92" t="s">
        <v>9</v>
      </c>
      <c r="AT4" s="13" t="s">
        <v>3</v>
      </c>
    </row>
    <row r="5" spans="2:46" ht="6.9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226" t="str">
        <f>'Rekapitulácia stavby'!K6</f>
        <v>Archeoskanzen Bojná</v>
      </c>
      <c r="F7" s="227"/>
      <c r="G7" s="227"/>
      <c r="H7" s="227"/>
      <c r="L7" s="16"/>
    </row>
    <row r="8" spans="2:46" ht="13.2">
      <c r="B8" s="16"/>
      <c r="D8" s="23" t="s">
        <v>287</v>
      </c>
      <c r="L8" s="16"/>
    </row>
    <row r="9" spans="2:46" ht="16.5" customHeight="1">
      <c r="B9" s="16"/>
      <c r="E9" s="226" t="s">
        <v>4177</v>
      </c>
      <c r="F9" s="183"/>
      <c r="G9" s="183"/>
      <c r="H9" s="183"/>
      <c r="L9" s="16"/>
    </row>
    <row r="10" spans="2:46" ht="12" customHeight="1">
      <c r="B10" s="16"/>
      <c r="D10" s="23" t="s">
        <v>289</v>
      </c>
      <c r="L10" s="16"/>
    </row>
    <row r="11" spans="2:46" s="1" customFormat="1" ht="16.5" customHeight="1">
      <c r="B11" s="28"/>
      <c r="E11" s="221" t="s">
        <v>5931</v>
      </c>
      <c r="F11" s="228"/>
      <c r="G11" s="228"/>
      <c r="H11" s="228"/>
      <c r="L11" s="28"/>
    </row>
    <row r="12" spans="2:46" s="1" customFormat="1" ht="12" customHeight="1">
      <c r="B12" s="28"/>
      <c r="D12" s="23" t="s">
        <v>291</v>
      </c>
      <c r="L12" s="28"/>
    </row>
    <row r="13" spans="2:46" s="1" customFormat="1" ht="16.5" customHeight="1">
      <c r="B13" s="28"/>
      <c r="E13" s="208" t="s">
        <v>6499</v>
      </c>
      <c r="F13" s="228"/>
      <c r="G13" s="228"/>
      <c r="H13" s="228"/>
      <c r="L13" s="28"/>
    </row>
    <row r="14" spans="2:46" s="1" customFormat="1" ht="10.199999999999999">
      <c r="B14" s="28"/>
      <c r="L14" s="28"/>
    </row>
    <row r="15" spans="2:46" s="1" customFormat="1" ht="12" customHeight="1">
      <c r="B15" s="28"/>
      <c r="D15" s="23" t="s">
        <v>17</v>
      </c>
      <c r="F15" s="21" t="s">
        <v>1</v>
      </c>
      <c r="I15" s="23" t="s">
        <v>18</v>
      </c>
      <c r="J15" s="21" t="s">
        <v>1</v>
      </c>
      <c r="L15" s="28"/>
    </row>
    <row r="16" spans="2:46" s="1" customFormat="1" ht="12" customHeight="1">
      <c r="B16" s="28"/>
      <c r="D16" s="23" t="s">
        <v>19</v>
      </c>
      <c r="F16" s="21" t="s">
        <v>20</v>
      </c>
      <c r="I16" s="23" t="s">
        <v>21</v>
      </c>
      <c r="J16" s="51" t="str">
        <f>'Rekapitulácia stavby'!AN8</f>
        <v>19. 6. 2024</v>
      </c>
      <c r="L16" s="28"/>
    </row>
    <row r="17" spans="2:12" s="1" customFormat="1" ht="10.8" customHeight="1">
      <c r="B17" s="28"/>
      <c r="L17" s="28"/>
    </row>
    <row r="18" spans="2:12" s="1" customFormat="1" ht="12" customHeight="1">
      <c r="B18" s="28"/>
      <c r="D18" s="23" t="s">
        <v>23</v>
      </c>
      <c r="I18" s="23" t="s">
        <v>24</v>
      </c>
      <c r="J18" s="21" t="s">
        <v>1</v>
      </c>
      <c r="L18" s="28"/>
    </row>
    <row r="19" spans="2:12" s="1" customFormat="1" ht="18" customHeight="1">
      <c r="B19" s="28"/>
      <c r="E19" s="21" t="s">
        <v>25</v>
      </c>
      <c r="I19" s="23" t="s">
        <v>26</v>
      </c>
      <c r="J19" s="21" t="s">
        <v>1</v>
      </c>
      <c r="L19" s="28"/>
    </row>
    <row r="20" spans="2:12" s="1" customFormat="1" ht="6.9" customHeight="1">
      <c r="B20" s="28"/>
      <c r="L20" s="28"/>
    </row>
    <row r="21" spans="2:12" s="1" customFormat="1" ht="12" customHeight="1">
      <c r="B21" s="28"/>
      <c r="D21" s="23" t="s">
        <v>27</v>
      </c>
      <c r="I21" s="23" t="s">
        <v>24</v>
      </c>
      <c r="J21" s="24" t="str">
        <f>'Rekapitulácia stavby'!AN13</f>
        <v>Vyplň údaj</v>
      </c>
      <c r="L21" s="28"/>
    </row>
    <row r="22" spans="2:12" s="1" customFormat="1" ht="18" customHeight="1">
      <c r="B22" s="28"/>
      <c r="E22" s="229" t="str">
        <f>'Rekapitulácia stavby'!E14</f>
        <v>Vyplň údaj</v>
      </c>
      <c r="F22" s="182"/>
      <c r="G22" s="182"/>
      <c r="H22" s="182"/>
      <c r="I22" s="23" t="s">
        <v>26</v>
      </c>
      <c r="J22" s="24" t="str">
        <f>'Rekapitulácia stavby'!AN14</f>
        <v>Vyplň údaj</v>
      </c>
      <c r="L22" s="28"/>
    </row>
    <row r="23" spans="2:12" s="1" customFormat="1" ht="6.9" customHeight="1">
      <c r="B23" s="28"/>
      <c r="L23" s="28"/>
    </row>
    <row r="24" spans="2:12" s="1" customFormat="1" ht="12" customHeight="1">
      <c r="B24" s="28"/>
      <c r="D24" s="23" t="s">
        <v>29</v>
      </c>
      <c r="I24" s="23" t="s">
        <v>24</v>
      </c>
      <c r="J24" s="21" t="s">
        <v>1</v>
      </c>
      <c r="L24" s="28"/>
    </row>
    <row r="25" spans="2:12" s="1" customFormat="1" ht="18" customHeight="1">
      <c r="B25" s="28"/>
      <c r="E25" s="21" t="s">
        <v>30</v>
      </c>
      <c r="I25" s="23" t="s">
        <v>26</v>
      </c>
      <c r="J25" s="21" t="s">
        <v>1</v>
      </c>
      <c r="L25" s="28"/>
    </row>
    <row r="26" spans="2:12" s="1" customFormat="1" ht="6.9" customHeight="1">
      <c r="B26" s="28"/>
      <c r="L26" s="28"/>
    </row>
    <row r="27" spans="2:12" s="1" customFormat="1" ht="12" customHeight="1">
      <c r="B27" s="28"/>
      <c r="D27" s="23" t="s">
        <v>32</v>
      </c>
      <c r="I27" s="23" t="s">
        <v>24</v>
      </c>
      <c r="J27" s="21" t="s">
        <v>1</v>
      </c>
      <c r="L27" s="28"/>
    </row>
    <row r="28" spans="2:12" s="1" customFormat="1" ht="18" customHeight="1">
      <c r="B28" s="28"/>
      <c r="E28" s="21" t="s">
        <v>30</v>
      </c>
      <c r="I28" s="23" t="s">
        <v>26</v>
      </c>
      <c r="J28" s="21" t="s">
        <v>1</v>
      </c>
      <c r="L28" s="28"/>
    </row>
    <row r="29" spans="2:12" s="1" customFormat="1" ht="6.9" customHeight="1">
      <c r="B29" s="28"/>
      <c r="L29" s="28"/>
    </row>
    <row r="30" spans="2:12" s="1" customFormat="1" ht="12" customHeight="1">
      <c r="B30" s="28"/>
      <c r="D30" s="23" t="s">
        <v>33</v>
      </c>
      <c r="L30" s="28"/>
    </row>
    <row r="31" spans="2:12" s="7" customFormat="1" ht="16.5" customHeight="1">
      <c r="B31" s="93"/>
      <c r="E31" s="187" t="s">
        <v>1</v>
      </c>
      <c r="F31" s="187"/>
      <c r="G31" s="187"/>
      <c r="H31" s="187"/>
      <c r="L31" s="93"/>
    </row>
    <row r="32" spans="2:12" s="1" customFormat="1" ht="6.9" customHeight="1">
      <c r="B32" s="28"/>
      <c r="L32" s="28"/>
    </row>
    <row r="33" spans="2:12" s="1" customFormat="1" ht="6.9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35" customHeight="1">
      <c r="B34" s="28"/>
      <c r="D34" s="94" t="s">
        <v>35</v>
      </c>
      <c r="J34" s="65">
        <f>ROUND(J127, 2)</f>
        <v>0</v>
      </c>
      <c r="L34" s="28"/>
    </row>
    <row r="35" spans="2:12" s="1" customFormat="1" ht="6.9" customHeight="1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4" customHeight="1">
      <c r="B36" s="28"/>
      <c r="F36" s="31" t="s">
        <v>37</v>
      </c>
      <c r="I36" s="31" t="s">
        <v>36</v>
      </c>
      <c r="J36" s="31" t="s">
        <v>38</v>
      </c>
      <c r="L36" s="28"/>
    </row>
    <row r="37" spans="2:12" s="1" customFormat="1" ht="14.4" customHeight="1">
      <c r="B37" s="28"/>
      <c r="D37" s="54" t="s">
        <v>39</v>
      </c>
      <c r="E37" s="33" t="s">
        <v>40</v>
      </c>
      <c r="F37" s="95">
        <f>ROUND((SUM(BE127:BE152)),  2)</f>
        <v>0</v>
      </c>
      <c r="G37" s="96"/>
      <c r="H37" s="96"/>
      <c r="I37" s="97">
        <v>0.2</v>
      </c>
      <c r="J37" s="95">
        <f>ROUND(((SUM(BE127:BE152))*I37),  2)</f>
        <v>0</v>
      </c>
      <c r="L37" s="28"/>
    </row>
    <row r="38" spans="2:12" s="1" customFormat="1" ht="14.4" customHeight="1">
      <c r="B38" s="28"/>
      <c r="E38" s="33" t="s">
        <v>41</v>
      </c>
      <c r="F38" s="95">
        <f>ROUND((SUM(BF127:BF152)),  2)</f>
        <v>0</v>
      </c>
      <c r="G38" s="96"/>
      <c r="H38" s="96"/>
      <c r="I38" s="97">
        <v>0.2</v>
      </c>
      <c r="J38" s="95">
        <f>ROUND(((SUM(BF127:BF152))*I38),  2)</f>
        <v>0</v>
      </c>
      <c r="L38" s="28"/>
    </row>
    <row r="39" spans="2:12" s="1" customFormat="1" ht="14.4" hidden="1" customHeight="1">
      <c r="B39" s="28"/>
      <c r="E39" s="23" t="s">
        <v>42</v>
      </c>
      <c r="F39" s="84">
        <f>ROUND((SUM(BG127:BG152)),  2)</f>
        <v>0</v>
      </c>
      <c r="I39" s="98">
        <v>0.2</v>
      </c>
      <c r="J39" s="84">
        <f>0</f>
        <v>0</v>
      </c>
      <c r="L39" s="28"/>
    </row>
    <row r="40" spans="2:12" s="1" customFormat="1" ht="14.4" hidden="1" customHeight="1">
      <c r="B40" s="28"/>
      <c r="E40" s="23" t="s">
        <v>43</v>
      </c>
      <c r="F40" s="84">
        <f>ROUND((SUM(BH127:BH152)),  2)</f>
        <v>0</v>
      </c>
      <c r="I40" s="98">
        <v>0.2</v>
      </c>
      <c r="J40" s="84">
        <f>0</f>
        <v>0</v>
      </c>
      <c r="L40" s="28"/>
    </row>
    <row r="41" spans="2:12" s="1" customFormat="1" ht="14.4" hidden="1" customHeight="1">
      <c r="B41" s="28"/>
      <c r="E41" s="33" t="s">
        <v>44</v>
      </c>
      <c r="F41" s="95">
        <f>ROUND((SUM(BI127:BI152)),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6.9" customHeight="1">
      <c r="B42" s="28"/>
      <c r="L42" s="28"/>
    </row>
    <row r="43" spans="2:12" s="1" customFormat="1" ht="25.35" customHeight="1">
      <c r="B43" s="28"/>
      <c r="C43" s="99"/>
      <c r="D43" s="100" t="s">
        <v>45</v>
      </c>
      <c r="E43" s="56"/>
      <c r="F43" s="56"/>
      <c r="G43" s="101" t="s">
        <v>46</v>
      </c>
      <c r="H43" s="102" t="s">
        <v>47</v>
      </c>
      <c r="I43" s="56"/>
      <c r="J43" s="103">
        <f>SUM(J34:J41)</f>
        <v>0</v>
      </c>
      <c r="K43" s="104"/>
      <c r="L43" s="28"/>
    </row>
    <row r="44" spans="2:12" s="1" customFormat="1" ht="14.4" customHeight="1">
      <c r="B44" s="28"/>
      <c r="L44" s="28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ht="10.199999999999999">
      <c r="B51" s="16"/>
      <c r="L51" s="16"/>
    </row>
    <row r="52" spans="2:12" ht="10.199999999999999">
      <c r="B52" s="16"/>
      <c r="L52" s="16"/>
    </row>
    <row r="53" spans="2:12" ht="10.199999999999999">
      <c r="B53" s="16"/>
      <c r="L53" s="16"/>
    </row>
    <row r="54" spans="2:12" ht="10.199999999999999">
      <c r="B54" s="16"/>
      <c r="L54" s="16"/>
    </row>
    <row r="55" spans="2:12" ht="10.199999999999999">
      <c r="B55" s="16"/>
      <c r="L55" s="16"/>
    </row>
    <row r="56" spans="2:12" ht="10.199999999999999">
      <c r="B56" s="16"/>
      <c r="L56" s="16"/>
    </row>
    <row r="57" spans="2:12" ht="10.199999999999999">
      <c r="B57" s="16"/>
      <c r="L57" s="16"/>
    </row>
    <row r="58" spans="2:12" ht="10.199999999999999">
      <c r="B58" s="16"/>
      <c r="L58" s="16"/>
    </row>
    <row r="59" spans="2:12" ht="10.199999999999999">
      <c r="B59" s="16"/>
      <c r="L59" s="16"/>
    </row>
    <row r="60" spans="2:12" ht="10.199999999999999">
      <c r="B60" s="16"/>
      <c r="L60" s="16"/>
    </row>
    <row r="61" spans="2:12" s="1" customFormat="1" ht="13.2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ht="10.199999999999999">
      <c r="B62" s="16"/>
      <c r="L62" s="16"/>
    </row>
    <row r="63" spans="2:12" ht="10.199999999999999">
      <c r="B63" s="16"/>
      <c r="L63" s="16"/>
    </row>
    <row r="64" spans="2:12" ht="10.199999999999999">
      <c r="B64" s="16"/>
      <c r="L64" s="16"/>
    </row>
    <row r="65" spans="2:12" s="1" customFormat="1" ht="13.2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ht="10.199999999999999">
      <c r="B66" s="16"/>
      <c r="L66" s="16"/>
    </row>
    <row r="67" spans="2:12" ht="10.199999999999999">
      <c r="B67" s="16"/>
      <c r="L67" s="16"/>
    </row>
    <row r="68" spans="2:12" ht="10.199999999999999">
      <c r="B68" s="16"/>
      <c r="L68" s="16"/>
    </row>
    <row r="69" spans="2:12" ht="10.199999999999999">
      <c r="B69" s="16"/>
      <c r="L69" s="16"/>
    </row>
    <row r="70" spans="2:12" ht="10.199999999999999">
      <c r="B70" s="16"/>
      <c r="L70" s="16"/>
    </row>
    <row r="71" spans="2:12" ht="10.199999999999999">
      <c r="B71" s="16"/>
      <c r="L71" s="16"/>
    </row>
    <row r="72" spans="2:12" ht="10.199999999999999">
      <c r="B72" s="16"/>
      <c r="L72" s="16"/>
    </row>
    <row r="73" spans="2:12" ht="10.199999999999999">
      <c r="B73" s="16"/>
      <c r="L73" s="16"/>
    </row>
    <row r="74" spans="2:12" ht="10.199999999999999">
      <c r="B74" s="16"/>
      <c r="L74" s="16"/>
    </row>
    <row r="75" spans="2:12" ht="10.199999999999999">
      <c r="B75" s="16"/>
      <c r="L75" s="16"/>
    </row>
    <row r="76" spans="2:12" s="1" customFormat="1" ht="13.2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" customHeight="1">
      <c r="B82" s="28"/>
      <c r="C82" s="17" t="s">
        <v>293</v>
      </c>
      <c r="L82" s="28"/>
    </row>
    <row r="83" spans="2:12" s="1" customFormat="1" ht="6.9" customHeight="1">
      <c r="B83" s="28"/>
      <c r="L83" s="28"/>
    </row>
    <row r="84" spans="2:12" s="1" customFormat="1" ht="12" customHeight="1">
      <c r="B84" s="28"/>
      <c r="C84" s="23" t="s">
        <v>15</v>
      </c>
      <c r="L84" s="28"/>
    </row>
    <row r="85" spans="2:12" s="1" customFormat="1" ht="16.5" customHeight="1">
      <c r="B85" s="28"/>
      <c r="E85" s="226" t="str">
        <f>E7</f>
        <v>Archeoskanzen Bojná</v>
      </c>
      <c r="F85" s="227"/>
      <c r="G85" s="227"/>
      <c r="H85" s="227"/>
      <c r="L85" s="28"/>
    </row>
    <row r="86" spans="2:12" ht="12" customHeight="1">
      <c r="B86" s="16"/>
      <c r="C86" s="23" t="s">
        <v>287</v>
      </c>
      <c r="L86" s="16"/>
    </row>
    <row r="87" spans="2:12" ht="16.5" customHeight="1">
      <c r="B87" s="16"/>
      <c r="E87" s="226" t="s">
        <v>4177</v>
      </c>
      <c r="F87" s="183"/>
      <c r="G87" s="183"/>
      <c r="H87" s="183"/>
      <c r="L87" s="16"/>
    </row>
    <row r="88" spans="2:12" ht="12" customHeight="1">
      <c r="B88" s="16"/>
      <c r="C88" s="23" t="s">
        <v>289</v>
      </c>
      <c r="L88" s="16"/>
    </row>
    <row r="89" spans="2:12" s="1" customFormat="1" ht="16.5" customHeight="1">
      <c r="B89" s="28"/>
      <c r="E89" s="221" t="s">
        <v>5931</v>
      </c>
      <c r="F89" s="228"/>
      <c r="G89" s="228"/>
      <c r="H89" s="228"/>
      <c r="L89" s="28"/>
    </row>
    <row r="90" spans="2:12" s="1" customFormat="1" ht="12" customHeight="1">
      <c r="B90" s="28"/>
      <c r="C90" s="23" t="s">
        <v>291</v>
      </c>
      <c r="L90" s="28"/>
    </row>
    <row r="91" spans="2:12" s="1" customFormat="1" ht="16.5" customHeight="1">
      <c r="B91" s="28"/>
      <c r="E91" s="208" t="str">
        <f>E13</f>
        <v>SO-5.2.1_EP - Elektroinštalácia - pripojenie</v>
      </c>
      <c r="F91" s="228"/>
      <c r="G91" s="228"/>
      <c r="H91" s="228"/>
      <c r="L91" s="28"/>
    </row>
    <row r="92" spans="2:12" s="1" customFormat="1" ht="6.9" customHeight="1">
      <c r="B92" s="28"/>
      <c r="L92" s="28"/>
    </row>
    <row r="93" spans="2:12" s="1" customFormat="1" ht="12" customHeight="1">
      <c r="B93" s="28"/>
      <c r="C93" s="23" t="s">
        <v>19</v>
      </c>
      <c r="F93" s="21" t="str">
        <f>F16</f>
        <v>okrajová časť obce Bojná</v>
      </c>
      <c r="I93" s="23" t="s">
        <v>21</v>
      </c>
      <c r="J93" s="51" t="str">
        <f>IF(J16="","",J16)</f>
        <v>19. 6. 2024</v>
      </c>
      <c r="L93" s="28"/>
    </row>
    <row r="94" spans="2:12" s="1" customFormat="1" ht="6.9" customHeight="1">
      <c r="B94" s="28"/>
      <c r="L94" s="28"/>
    </row>
    <row r="95" spans="2:12" s="1" customFormat="1" ht="40.049999999999997" customHeight="1">
      <c r="B95" s="28"/>
      <c r="C95" s="23" t="s">
        <v>23</v>
      </c>
      <c r="F95" s="21" t="str">
        <f>E19</f>
        <v>Obec Bojná, 201 Bojná, 956 01 Bojná</v>
      </c>
      <c r="I95" s="23" t="s">
        <v>29</v>
      </c>
      <c r="J95" s="26" t="str">
        <f>E25</f>
        <v>Projekt design s.r.o., Brezová 89/1B, Tovarníky</v>
      </c>
      <c r="L95" s="28"/>
    </row>
    <row r="96" spans="2:12" s="1" customFormat="1" ht="40.049999999999997" customHeight="1">
      <c r="B96" s="28"/>
      <c r="C96" s="23" t="s">
        <v>27</v>
      </c>
      <c r="F96" s="21" t="str">
        <f>IF(E22="","",E22)</f>
        <v>Vyplň údaj</v>
      </c>
      <c r="I96" s="23" t="s">
        <v>32</v>
      </c>
      <c r="J96" s="26" t="str">
        <f>E28</f>
        <v>Projekt design s.r.o., Brezová 89/1B, Tovarníky</v>
      </c>
      <c r="L96" s="28"/>
    </row>
    <row r="97" spans="2:47" s="1" customFormat="1" ht="10.35" customHeight="1">
      <c r="B97" s="28"/>
      <c r="L97" s="28"/>
    </row>
    <row r="98" spans="2:47" s="1" customFormat="1" ht="29.25" customHeight="1">
      <c r="B98" s="28"/>
      <c r="C98" s="107" t="s">
        <v>294</v>
      </c>
      <c r="D98" s="99"/>
      <c r="E98" s="99"/>
      <c r="F98" s="99"/>
      <c r="G98" s="99"/>
      <c r="H98" s="99"/>
      <c r="I98" s="99"/>
      <c r="J98" s="108" t="s">
        <v>295</v>
      </c>
      <c r="K98" s="99"/>
      <c r="L98" s="28"/>
    </row>
    <row r="99" spans="2:47" s="1" customFormat="1" ht="10.35" customHeight="1">
      <c r="B99" s="28"/>
      <c r="L99" s="28"/>
    </row>
    <row r="100" spans="2:47" s="1" customFormat="1" ht="22.8" customHeight="1">
      <c r="B100" s="28"/>
      <c r="C100" s="109" t="s">
        <v>296</v>
      </c>
      <c r="J100" s="65">
        <f>J127</f>
        <v>0</v>
      </c>
      <c r="L100" s="28"/>
      <c r="AU100" s="13" t="s">
        <v>297</v>
      </c>
    </row>
    <row r="101" spans="2:47" s="8" customFormat="1" ht="24.9" customHeight="1">
      <c r="B101" s="110"/>
      <c r="D101" s="111" t="s">
        <v>3828</v>
      </c>
      <c r="E101" s="112"/>
      <c r="F101" s="112"/>
      <c r="G101" s="112"/>
      <c r="H101" s="112"/>
      <c r="I101" s="112"/>
      <c r="J101" s="113">
        <f>J128</f>
        <v>0</v>
      </c>
      <c r="L101" s="110"/>
    </row>
    <row r="102" spans="2:47" s="8" customFormat="1" ht="24.9" customHeight="1">
      <c r="B102" s="110"/>
      <c r="D102" s="111" t="s">
        <v>422</v>
      </c>
      <c r="E102" s="112"/>
      <c r="F102" s="112"/>
      <c r="G102" s="112"/>
      <c r="H102" s="112"/>
      <c r="I102" s="112"/>
      <c r="J102" s="113">
        <f>J137</f>
        <v>0</v>
      </c>
      <c r="L102" s="110"/>
    </row>
    <row r="103" spans="2:47" s="8" customFormat="1" ht="24.9" customHeight="1">
      <c r="B103" s="110"/>
      <c r="D103" s="111" t="s">
        <v>1408</v>
      </c>
      <c r="E103" s="112"/>
      <c r="F103" s="112"/>
      <c r="G103" s="112"/>
      <c r="H103" s="112"/>
      <c r="I103" s="112"/>
      <c r="J103" s="113">
        <f>J145</f>
        <v>0</v>
      </c>
      <c r="L103" s="110"/>
    </row>
    <row r="104" spans="2:47" s="1" customFormat="1" ht="21.75" customHeight="1">
      <c r="B104" s="28"/>
      <c r="L104" s="28"/>
    </row>
    <row r="105" spans="2:47" s="1" customFormat="1" ht="6.9" customHeight="1"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28"/>
    </row>
    <row r="109" spans="2:47" s="1" customFormat="1" ht="6.9" customHeight="1"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28"/>
    </row>
    <row r="110" spans="2:47" s="1" customFormat="1" ht="24.9" customHeight="1">
      <c r="B110" s="28"/>
      <c r="C110" s="17" t="s">
        <v>303</v>
      </c>
      <c r="L110" s="28"/>
    </row>
    <row r="111" spans="2:47" s="1" customFormat="1" ht="6.9" customHeight="1">
      <c r="B111" s="28"/>
      <c r="L111" s="28"/>
    </row>
    <row r="112" spans="2:47" s="1" customFormat="1" ht="12" customHeight="1">
      <c r="B112" s="28"/>
      <c r="C112" s="23" t="s">
        <v>15</v>
      </c>
      <c r="L112" s="28"/>
    </row>
    <row r="113" spans="2:63" s="1" customFormat="1" ht="16.5" customHeight="1">
      <c r="B113" s="28"/>
      <c r="E113" s="226" t="str">
        <f>E7</f>
        <v>Archeoskanzen Bojná</v>
      </c>
      <c r="F113" s="227"/>
      <c r="G113" s="227"/>
      <c r="H113" s="227"/>
      <c r="L113" s="28"/>
    </row>
    <row r="114" spans="2:63" ht="12" customHeight="1">
      <c r="B114" s="16"/>
      <c r="C114" s="23" t="s">
        <v>287</v>
      </c>
      <c r="L114" s="16"/>
    </row>
    <row r="115" spans="2:63" ht="16.5" customHeight="1">
      <c r="B115" s="16"/>
      <c r="E115" s="226" t="s">
        <v>4177</v>
      </c>
      <c r="F115" s="183"/>
      <c r="G115" s="183"/>
      <c r="H115" s="183"/>
      <c r="L115" s="16"/>
    </row>
    <row r="116" spans="2:63" ht="12" customHeight="1">
      <c r="B116" s="16"/>
      <c r="C116" s="23" t="s">
        <v>289</v>
      </c>
      <c r="L116" s="16"/>
    </row>
    <row r="117" spans="2:63" s="1" customFormat="1" ht="16.5" customHeight="1">
      <c r="B117" s="28"/>
      <c r="E117" s="221" t="s">
        <v>5931</v>
      </c>
      <c r="F117" s="228"/>
      <c r="G117" s="228"/>
      <c r="H117" s="228"/>
      <c r="L117" s="28"/>
    </row>
    <row r="118" spans="2:63" s="1" customFormat="1" ht="12" customHeight="1">
      <c r="B118" s="28"/>
      <c r="C118" s="23" t="s">
        <v>291</v>
      </c>
      <c r="L118" s="28"/>
    </row>
    <row r="119" spans="2:63" s="1" customFormat="1" ht="16.5" customHeight="1">
      <c r="B119" s="28"/>
      <c r="E119" s="208" t="str">
        <f>E13</f>
        <v>SO-5.2.1_EP - Elektroinštalácia - pripojenie</v>
      </c>
      <c r="F119" s="228"/>
      <c r="G119" s="228"/>
      <c r="H119" s="228"/>
      <c r="L119" s="28"/>
    </row>
    <row r="120" spans="2:63" s="1" customFormat="1" ht="6.9" customHeight="1">
      <c r="B120" s="28"/>
      <c r="L120" s="28"/>
    </row>
    <row r="121" spans="2:63" s="1" customFormat="1" ht="12" customHeight="1">
      <c r="B121" s="28"/>
      <c r="C121" s="23" t="s">
        <v>19</v>
      </c>
      <c r="F121" s="21" t="str">
        <f>F16</f>
        <v>okrajová časť obce Bojná</v>
      </c>
      <c r="I121" s="23" t="s">
        <v>21</v>
      </c>
      <c r="J121" s="51" t="str">
        <f>IF(J16="","",J16)</f>
        <v>19. 6. 2024</v>
      </c>
      <c r="L121" s="28"/>
    </row>
    <row r="122" spans="2:63" s="1" customFormat="1" ht="6.9" customHeight="1">
      <c r="B122" s="28"/>
      <c r="L122" s="28"/>
    </row>
    <row r="123" spans="2:63" s="1" customFormat="1" ht="40.049999999999997" customHeight="1">
      <c r="B123" s="28"/>
      <c r="C123" s="23" t="s">
        <v>23</v>
      </c>
      <c r="F123" s="21" t="str">
        <f>E19</f>
        <v>Obec Bojná, 201 Bojná, 956 01 Bojná</v>
      </c>
      <c r="I123" s="23" t="s">
        <v>29</v>
      </c>
      <c r="J123" s="26" t="str">
        <f>E25</f>
        <v>Projekt design s.r.o., Brezová 89/1B, Tovarníky</v>
      </c>
      <c r="L123" s="28"/>
    </row>
    <row r="124" spans="2:63" s="1" customFormat="1" ht="40.049999999999997" customHeight="1">
      <c r="B124" s="28"/>
      <c r="C124" s="23" t="s">
        <v>27</v>
      </c>
      <c r="F124" s="21" t="str">
        <f>IF(E22="","",E22)</f>
        <v>Vyplň údaj</v>
      </c>
      <c r="I124" s="23" t="s">
        <v>32</v>
      </c>
      <c r="J124" s="26" t="str">
        <f>E28</f>
        <v>Projekt design s.r.o., Brezová 89/1B, Tovarníky</v>
      </c>
      <c r="L124" s="28"/>
    </row>
    <row r="125" spans="2:63" s="1" customFormat="1" ht="10.35" customHeight="1">
      <c r="B125" s="28"/>
      <c r="L125" s="28"/>
    </row>
    <row r="126" spans="2:63" s="10" customFormat="1" ht="29.25" customHeight="1">
      <c r="B126" s="118"/>
      <c r="C126" s="119" t="s">
        <v>304</v>
      </c>
      <c r="D126" s="120" t="s">
        <v>60</v>
      </c>
      <c r="E126" s="120" t="s">
        <v>56</v>
      </c>
      <c r="F126" s="120" t="s">
        <v>7531</v>
      </c>
      <c r="G126" s="120" t="s">
        <v>305</v>
      </c>
      <c r="H126" s="120" t="s">
        <v>306</v>
      </c>
      <c r="I126" s="120" t="s">
        <v>307</v>
      </c>
      <c r="J126" s="121" t="s">
        <v>295</v>
      </c>
      <c r="K126" s="122" t="s">
        <v>308</v>
      </c>
      <c r="L126" s="118"/>
      <c r="M126" s="58" t="s">
        <v>1</v>
      </c>
      <c r="N126" s="59" t="s">
        <v>39</v>
      </c>
      <c r="O126" s="59" t="s">
        <v>309</v>
      </c>
      <c r="P126" s="59" t="s">
        <v>310</v>
      </c>
      <c r="Q126" s="59" t="s">
        <v>311</v>
      </c>
      <c r="R126" s="59" t="s">
        <v>312</v>
      </c>
      <c r="S126" s="59" t="s">
        <v>313</v>
      </c>
      <c r="T126" s="60" t="s">
        <v>314</v>
      </c>
    </row>
    <row r="127" spans="2:63" s="1" customFormat="1" ht="22.8" customHeight="1">
      <c r="B127" s="28"/>
      <c r="C127" s="63" t="s">
        <v>296</v>
      </c>
      <c r="J127" s="123">
        <f>BK127</f>
        <v>0</v>
      </c>
      <c r="L127" s="28"/>
      <c r="M127" s="61"/>
      <c r="N127" s="52"/>
      <c r="O127" s="52"/>
      <c r="P127" s="124">
        <f>P128+P137+P145</f>
        <v>0</v>
      </c>
      <c r="Q127" s="52"/>
      <c r="R127" s="124">
        <f>R128+R137+R145</f>
        <v>0</v>
      </c>
      <c r="S127" s="52"/>
      <c r="T127" s="125">
        <f>T128+T137+T145</f>
        <v>0</v>
      </c>
      <c r="AT127" s="13" t="s">
        <v>74</v>
      </c>
      <c r="AU127" s="13" t="s">
        <v>297</v>
      </c>
      <c r="BK127" s="126">
        <f>BK128+BK137+BK145</f>
        <v>0</v>
      </c>
    </row>
    <row r="128" spans="2:63" s="11" customFormat="1" ht="25.95" customHeight="1">
      <c r="B128" s="127"/>
      <c r="D128" s="128" t="s">
        <v>74</v>
      </c>
      <c r="E128" s="129" t="s">
        <v>475</v>
      </c>
      <c r="F128" s="129" t="s">
        <v>476</v>
      </c>
      <c r="I128" s="130"/>
      <c r="J128" s="131">
        <f>BK128</f>
        <v>0</v>
      </c>
      <c r="L128" s="127"/>
      <c r="M128" s="132"/>
      <c r="P128" s="133">
        <f>SUM(P129:P136)</f>
        <v>0</v>
      </c>
      <c r="R128" s="133">
        <f>SUM(R129:R136)</f>
        <v>0</v>
      </c>
      <c r="T128" s="134">
        <f>SUM(T129:T136)</f>
        <v>0</v>
      </c>
      <c r="AR128" s="128" t="s">
        <v>92</v>
      </c>
      <c r="AT128" s="135" t="s">
        <v>74</v>
      </c>
      <c r="AU128" s="135" t="s">
        <v>75</v>
      </c>
      <c r="AY128" s="128" t="s">
        <v>317</v>
      </c>
      <c r="BK128" s="136">
        <f>SUM(BK129:BK136)</f>
        <v>0</v>
      </c>
    </row>
    <row r="129" spans="2:65" s="1" customFormat="1" ht="24.15" customHeight="1">
      <c r="B129" s="139"/>
      <c r="C129" s="140" t="s">
        <v>82</v>
      </c>
      <c r="D129" s="140" t="s">
        <v>319</v>
      </c>
      <c r="E129" s="141" t="s">
        <v>6500</v>
      </c>
      <c r="F129" s="142" t="s">
        <v>478</v>
      </c>
      <c r="G129" s="143" t="s">
        <v>452</v>
      </c>
      <c r="H129" s="144">
        <v>15</v>
      </c>
      <c r="I129" s="145"/>
      <c r="J129" s="146">
        <f>ROUND(I129*H129,2)</f>
        <v>0</v>
      </c>
      <c r="K129" s="147"/>
      <c r="L129" s="28"/>
      <c r="M129" s="148" t="s">
        <v>1</v>
      </c>
      <c r="N129" s="149" t="s">
        <v>41</v>
      </c>
      <c r="P129" s="150">
        <f>O129*H129</f>
        <v>0</v>
      </c>
      <c r="Q129" s="150">
        <v>0</v>
      </c>
      <c r="R129" s="150">
        <f>Q129*H129</f>
        <v>0</v>
      </c>
      <c r="S129" s="150">
        <v>0</v>
      </c>
      <c r="T129" s="151">
        <f>S129*H129</f>
        <v>0</v>
      </c>
      <c r="AR129" s="152" t="s">
        <v>453</v>
      </c>
      <c r="AT129" s="152" t="s">
        <v>319</v>
      </c>
      <c r="AU129" s="152" t="s">
        <v>82</v>
      </c>
      <c r="AY129" s="13" t="s">
        <v>317</v>
      </c>
      <c r="BE129" s="153">
        <f>IF(N129="základná",J129,0)</f>
        <v>0</v>
      </c>
      <c r="BF129" s="153">
        <f>IF(N129="znížená",J129,0)</f>
        <v>0</v>
      </c>
      <c r="BG129" s="153">
        <f>IF(N129="zákl. prenesená",J129,0)</f>
        <v>0</v>
      </c>
      <c r="BH129" s="153">
        <f>IF(N129="zníž. prenesená",J129,0)</f>
        <v>0</v>
      </c>
      <c r="BI129" s="153">
        <f>IF(N129="nulová",J129,0)</f>
        <v>0</v>
      </c>
      <c r="BJ129" s="13" t="s">
        <v>87</v>
      </c>
      <c r="BK129" s="153">
        <f>ROUND(I129*H129,2)</f>
        <v>0</v>
      </c>
      <c r="BL129" s="13" t="s">
        <v>453</v>
      </c>
      <c r="BM129" s="152" t="s">
        <v>6501</v>
      </c>
    </row>
    <row r="130" spans="2:65" s="1" customFormat="1" ht="24.15" customHeight="1">
      <c r="B130" s="139"/>
      <c r="C130" s="154" t="s">
        <v>87</v>
      </c>
      <c r="D130" s="154" t="s">
        <v>353</v>
      </c>
      <c r="E130" s="155" t="s">
        <v>6502</v>
      </c>
      <c r="F130" s="156" t="s">
        <v>481</v>
      </c>
      <c r="G130" s="157" t="s">
        <v>452</v>
      </c>
      <c r="H130" s="158">
        <v>15</v>
      </c>
      <c r="I130" s="159"/>
      <c r="J130" s="160">
        <f>ROUND(I130*H130,2)</f>
        <v>0</v>
      </c>
      <c r="K130" s="161"/>
      <c r="L130" s="162"/>
      <c r="M130" s="163" t="s">
        <v>1</v>
      </c>
      <c r="N130" s="164" t="s">
        <v>41</v>
      </c>
      <c r="P130" s="150">
        <f>O130*H130</f>
        <v>0</v>
      </c>
      <c r="Q130" s="150">
        <v>0</v>
      </c>
      <c r="R130" s="150">
        <f>Q130*H130</f>
        <v>0</v>
      </c>
      <c r="S130" s="150">
        <v>0</v>
      </c>
      <c r="T130" s="151">
        <f>S130*H130</f>
        <v>0</v>
      </c>
      <c r="AR130" s="152" t="s">
        <v>482</v>
      </c>
      <c r="AT130" s="152" t="s">
        <v>353</v>
      </c>
      <c r="AU130" s="152" t="s">
        <v>82</v>
      </c>
      <c r="AY130" s="13" t="s">
        <v>317</v>
      </c>
      <c r="BE130" s="153">
        <f>IF(N130="základná",J130,0)</f>
        <v>0</v>
      </c>
      <c r="BF130" s="153">
        <f>IF(N130="znížená",J130,0)</f>
        <v>0</v>
      </c>
      <c r="BG130" s="153">
        <f>IF(N130="zákl. prenesená",J130,0)</f>
        <v>0</v>
      </c>
      <c r="BH130" s="153">
        <f>IF(N130="zníž. prenesená",J130,0)</f>
        <v>0</v>
      </c>
      <c r="BI130" s="153">
        <f>IF(N130="nulová",J130,0)</f>
        <v>0</v>
      </c>
      <c r="BJ130" s="13" t="s">
        <v>87</v>
      </c>
      <c r="BK130" s="153">
        <f>ROUND(I130*H130,2)</f>
        <v>0</v>
      </c>
      <c r="BL130" s="13" t="s">
        <v>453</v>
      </c>
      <c r="BM130" s="152" t="s">
        <v>6503</v>
      </c>
    </row>
    <row r="131" spans="2:65" s="1" customFormat="1" ht="19.2">
      <c r="B131" s="28"/>
      <c r="D131" s="170" t="s">
        <v>484</v>
      </c>
      <c r="F131" s="171" t="s">
        <v>485</v>
      </c>
      <c r="I131" s="172"/>
      <c r="L131" s="28"/>
      <c r="M131" s="173"/>
      <c r="T131" s="55"/>
      <c r="AT131" s="13" t="s">
        <v>484</v>
      </c>
      <c r="AU131" s="13" t="s">
        <v>82</v>
      </c>
    </row>
    <row r="132" spans="2:65" s="1" customFormat="1" ht="33" customHeight="1">
      <c r="B132" s="139"/>
      <c r="C132" s="140" t="s">
        <v>92</v>
      </c>
      <c r="D132" s="140" t="s">
        <v>319</v>
      </c>
      <c r="E132" s="141" t="s">
        <v>6504</v>
      </c>
      <c r="F132" s="142" t="s">
        <v>4048</v>
      </c>
      <c r="G132" s="143" t="s">
        <v>433</v>
      </c>
      <c r="H132" s="144">
        <v>2</v>
      </c>
      <c r="I132" s="145"/>
      <c r="J132" s="146">
        <f>ROUND(I132*H132,2)</f>
        <v>0</v>
      </c>
      <c r="K132" s="147"/>
      <c r="L132" s="28"/>
      <c r="M132" s="148" t="s">
        <v>1</v>
      </c>
      <c r="N132" s="149" t="s">
        <v>41</v>
      </c>
      <c r="P132" s="150">
        <f>O132*H132</f>
        <v>0</v>
      </c>
      <c r="Q132" s="150">
        <v>0</v>
      </c>
      <c r="R132" s="150">
        <f>Q132*H132</f>
        <v>0</v>
      </c>
      <c r="S132" s="150">
        <v>0</v>
      </c>
      <c r="T132" s="151">
        <f>S132*H132</f>
        <v>0</v>
      </c>
      <c r="AR132" s="152" t="s">
        <v>453</v>
      </c>
      <c r="AT132" s="152" t="s">
        <v>319</v>
      </c>
      <c r="AU132" s="152" t="s">
        <v>82</v>
      </c>
      <c r="AY132" s="13" t="s">
        <v>317</v>
      </c>
      <c r="BE132" s="153">
        <f>IF(N132="základná",J132,0)</f>
        <v>0</v>
      </c>
      <c r="BF132" s="153">
        <f>IF(N132="znížená",J132,0)</f>
        <v>0</v>
      </c>
      <c r="BG132" s="153">
        <f>IF(N132="zákl. prenesená",J132,0)</f>
        <v>0</v>
      </c>
      <c r="BH132" s="153">
        <f>IF(N132="zníž. prenesená",J132,0)</f>
        <v>0</v>
      </c>
      <c r="BI132" s="153">
        <f>IF(N132="nulová",J132,0)</f>
        <v>0</v>
      </c>
      <c r="BJ132" s="13" t="s">
        <v>87</v>
      </c>
      <c r="BK132" s="153">
        <f>ROUND(I132*H132,2)</f>
        <v>0</v>
      </c>
      <c r="BL132" s="13" t="s">
        <v>453</v>
      </c>
      <c r="BM132" s="152" t="s">
        <v>6505</v>
      </c>
    </row>
    <row r="133" spans="2:65" s="1" customFormat="1" ht="16.5" customHeight="1">
      <c r="B133" s="139"/>
      <c r="C133" s="140" t="s">
        <v>259</v>
      </c>
      <c r="D133" s="140" t="s">
        <v>319</v>
      </c>
      <c r="E133" s="141" t="s">
        <v>489</v>
      </c>
      <c r="F133" s="142" t="s">
        <v>490</v>
      </c>
      <c r="G133" s="143" t="s">
        <v>452</v>
      </c>
      <c r="H133" s="144">
        <v>15</v>
      </c>
      <c r="I133" s="145"/>
      <c r="J133" s="146">
        <f>ROUND(I133*H133,2)</f>
        <v>0</v>
      </c>
      <c r="K133" s="147"/>
      <c r="L133" s="28"/>
      <c r="M133" s="148" t="s">
        <v>1</v>
      </c>
      <c r="N133" s="149" t="s">
        <v>41</v>
      </c>
      <c r="P133" s="150">
        <f>O133*H133</f>
        <v>0</v>
      </c>
      <c r="Q133" s="150">
        <v>0</v>
      </c>
      <c r="R133" s="150">
        <f>Q133*H133</f>
        <v>0</v>
      </c>
      <c r="S133" s="150">
        <v>0</v>
      </c>
      <c r="T133" s="151">
        <f>S133*H133</f>
        <v>0</v>
      </c>
      <c r="AR133" s="152" t="s">
        <v>453</v>
      </c>
      <c r="AT133" s="152" t="s">
        <v>319</v>
      </c>
      <c r="AU133" s="152" t="s">
        <v>82</v>
      </c>
      <c r="AY133" s="13" t="s">
        <v>317</v>
      </c>
      <c r="BE133" s="153">
        <f>IF(N133="základná",J133,0)</f>
        <v>0</v>
      </c>
      <c r="BF133" s="153">
        <f>IF(N133="znížená",J133,0)</f>
        <v>0</v>
      </c>
      <c r="BG133" s="153">
        <f>IF(N133="zákl. prenesená",J133,0)</f>
        <v>0</v>
      </c>
      <c r="BH133" s="153">
        <f>IF(N133="zníž. prenesená",J133,0)</f>
        <v>0</v>
      </c>
      <c r="BI133" s="153">
        <f>IF(N133="nulová",J133,0)</f>
        <v>0</v>
      </c>
      <c r="BJ133" s="13" t="s">
        <v>87</v>
      </c>
      <c r="BK133" s="153">
        <f>ROUND(I133*H133,2)</f>
        <v>0</v>
      </c>
      <c r="BL133" s="13" t="s">
        <v>453</v>
      </c>
      <c r="BM133" s="152" t="s">
        <v>6506</v>
      </c>
    </row>
    <row r="134" spans="2:65" s="1" customFormat="1" ht="24.15" customHeight="1">
      <c r="B134" s="139"/>
      <c r="C134" s="154" t="s">
        <v>262</v>
      </c>
      <c r="D134" s="154" t="s">
        <v>353</v>
      </c>
      <c r="E134" s="155" t="s">
        <v>492</v>
      </c>
      <c r="F134" s="156" t="s">
        <v>490</v>
      </c>
      <c r="G134" s="157" t="s">
        <v>452</v>
      </c>
      <c r="H134" s="158">
        <v>15</v>
      </c>
      <c r="I134" s="159"/>
      <c r="J134" s="160">
        <f>ROUND(I134*H134,2)</f>
        <v>0</v>
      </c>
      <c r="K134" s="161"/>
      <c r="L134" s="162"/>
      <c r="M134" s="163" t="s">
        <v>1</v>
      </c>
      <c r="N134" s="164" t="s">
        <v>41</v>
      </c>
      <c r="P134" s="150">
        <f>O134*H134</f>
        <v>0</v>
      </c>
      <c r="Q134" s="150">
        <v>0</v>
      </c>
      <c r="R134" s="150">
        <f>Q134*H134</f>
        <v>0</v>
      </c>
      <c r="S134" s="150">
        <v>0</v>
      </c>
      <c r="T134" s="151">
        <f>S134*H134</f>
        <v>0</v>
      </c>
      <c r="AR134" s="152" t="s">
        <v>482</v>
      </c>
      <c r="AT134" s="152" t="s">
        <v>353</v>
      </c>
      <c r="AU134" s="152" t="s">
        <v>82</v>
      </c>
      <c r="AY134" s="13" t="s">
        <v>317</v>
      </c>
      <c r="BE134" s="153">
        <f>IF(N134="základná",J134,0)</f>
        <v>0</v>
      </c>
      <c r="BF134" s="153">
        <f>IF(N134="znížená",J134,0)</f>
        <v>0</v>
      </c>
      <c r="BG134" s="153">
        <f>IF(N134="zákl. prenesená",J134,0)</f>
        <v>0</v>
      </c>
      <c r="BH134" s="153">
        <f>IF(N134="zníž. prenesená",J134,0)</f>
        <v>0</v>
      </c>
      <c r="BI134" s="153">
        <f>IF(N134="nulová",J134,0)</f>
        <v>0</v>
      </c>
      <c r="BJ134" s="13" t="s">
        <v>87</v>
      </c>
      <c r="BK134" s="153">
        <f>ROUND(I134*H134,2)</f>
        <v>0</v>
      </c>
      <c r="BL134" s="13" t="s">
        <v>453</v>
      </c>
      <c r="BM134" s="152" t="s">
        <v>6507</v>
      </c>
    </row>
    <row r="135" spans="2:65" s="1" customFormat="1" ht="24.15" customHeight="1">
      <c r="B135" s="139"/>
      <c r="C135" s="140" t="s">
        <v>265</v>
      </c>
      <c r="D135" s="140" t="s">
        <v>319</v>
      </c>
      <c r="E135" s="141" t="s">
        <v>6508</v>
      </c>
      <c r="F135" s="142" t="s">
        <v>6509</v>
      </c>
      <c r="G135" s="143" t="s">
        <v>452</v>
      </c>
      <c r="H135" s="144">
        <v>15</v>
      </c>
      <c r="I135" s="145"/>
      <c r="J135" s="146">
        <f>ROUND(I135*H135,2)</f>
        <v>0</v>
      </c>
      <c r="K135" s="147"/>
      <c r="L135" s="28"/>
      <c r="M135" s="148" t="s">
        <v>1</v>
      </c>
      <c r="N135" s="149" t="s">
        <v>41</v>
      </c>
      <c r="P135" s="150">
        <f>O135*H135</f>
        <v>0</v>
      </c>
      <c r="Q135" s="150">
        <v>0</v>
      </c>
      <c r="R135" s="150">
        <f>Q135*H135</f>
        <v>0</v>
      </c>
      <c r="S135" s="150">
        <v>0</v>
      </c>
      <c r="T135" s="151">
        <f>S135*H135</f>
        <v>0</v>
      </c>
      <c r="AR135" s="152" t="s">
        <v>453</v>
      </c>
      <c r="AT135" s="152" t="s">
        <v>319</v>
      </c>
      <c r="AU135" s="152" t="s">
        <v>82</v>
      </c>
      <c r="AY135" s="13" t="s">
        <v>317</v>
      </c>
      <c r="BE135" s="153">
        <f>IF(N135="základná",J135,0)</f>
        <v>0</v>
      </c>
      <c r="BF135" s="153">
        <f>IF(N135="znížená",J135,0)</f>
        <v>0</v>
      </c>
      <c r="BG135" s="153">
        <f>IF(N135="zákl. prenesená",J135,0)</f>
        <v>0</v>
      </c>
      <c r="BH135" s="153">
        <f>IF(N135="zníž. prenesená",J135,0)</f>
        <v>0</v>
      </c>
      <c r="BI135" s="153">
        <f>IF(N135="nulová",J135,0)</f>
        <v>0</v>
      </c>
      <c r="BJ135" s="13" t="s">
        <v>87</v>
      </c>
      <c r="BK135" s="153">
        <f>ROUND(I135*H135,2)</f>
        <v>0</v>
      </c>
      <c r="BL135" s="13" t="s">
        <v>453</v>
      </c>
      <c r="BM135" s="152" t="s">
        <v>6510</v>
      </c>
    </row>
    <row r="136" spans="2:65" s="1" customFormat="1" ht="24.15" customHeight="1">
      <c r="B136" s="139"/>
      <c r="C136" s="154" t="s">
        <v>268</v>
      </c>
      <c r="D136" s="154" t="s">
        <v>353</v>
      </c>
      <c r="E136" s="155" t="s">
        <v>6511</v>
      </c>
      <c r="F136" s="156" t="s">
        <v>6512</v>
      </c>
      <c r="G136" s="157" t="s">
        <v>452</v>
      </c>
      <c r="H136" s="158">
        <v>15</v>
      </c>
      <c r="I136" s="159"/>
      <c r="J136" s="160">
        <f>ROUND(I136*H136,2)</f>
        <v>0</v>
      </c>
      <c r="K136" s="161"/>
      <c r="L136" s="162"/>
      <c r="M136" s="163" t="s">
        <v>1</v>
      </c>
      <c r="N136" s="164" t="s">
        <v>41</v>
      </c>
      <c r="P136" s="150">
        <f>O136*H136</f>
        <v>0</v>
      </c>
      <c r="Q136" s="150">
        <v>0</v>
      </c>
      <c r="R136" s="150">
        <f>Q136*H136</f>
        <v>0</v>
      </c>
      <c r="S136" s="150">
        <v>0</v>
      </c>
      <c r="T136" s="151">
        <f>S136*H136</f>
        <v>0</v>
      </c>
      <c r="AR136" s="152" t="s">
        <v>482</v>
      </c>
      <c r="AT136" s="152" t="s">
        <v>353</v>
      </c>
      <c r="AU136" s="152" t="s">
        <v>82</v>
      </c>
      <c r="AY136" s="13" t="s">
        <v>317</v>
      </c>
      <c r="BE136" s="153">
        <f>IF(N136="základná",J136,0)</f>
        <v>0</v>
      </c>
      <c r="BF136" s="153">
        <f>IF(N136="znížená",J136,0)</f>
        <v>0</v>
      </c>
      <c r="BG136" s="153">
        <f>IF(N136="zákl. prenesená",J136,0)</f>
        <v>0</v>
      </c>
      <c r="BH136" s="153">
        <f>IF(N136="zníž. prenesená",J136,0)</f>
        <v>0</v>
      </c>
      <c r="BI136" s="153">
        <f>IF(N136="nulová",J136,0)</f>
        <v>0</v>
      </c>
      <c r="BJ136" s="13" t="s">
        <v>87</v>
      </c>
      <c r="BK136" s="153">
        <f>ROUND(I136*H136,2)</f>
        <v>0</v>
      </c>
      <c r="BL136" s="13" t="s">
        <v>453</v>
      </c>
      <c r="BM136" s="152" t="s">
        <v>6513</v>
      </c>
    </row>
    <row r="137" spans="2:65" s="11" customFormat="1" ht="25.95" customHeight="1">
      <c r="B137" s="127"/>
      <c r="D137" s="128" t="s">
        <v>74</v>
      </c>
      <c r="E137" s="129" t="s">
        <v>448</v>
      </c>
      <c r="F137" s="129" t="s">
        <v>449</v>
      </c>
      <c r="I137" s="130"/>
      <c r="J137" s="131">
        <f>BK137</f>
        <v>0</v>
      </c>
      <c r="L137" s="127"/>
      <c r="M137" s="132"/>
      <c r="P137" s="133">
        <f>SUM(P138:P144)</f>
        <v>0</v>
      </c>
      <c r="R137" s="133">
        <f>SUM(R138:R144)</f>
        <v>0</v>
      </c>
      <c r="T137" s="134">
        <f>SUM(T138:T144)</f>
        <v>0</v>
      </c>
      <c r="AR137" s="128" t="s">
        <v>92</v>
      </c>
      <c r="AT137" s="135" t="s">
        <v>74</v>
      </c>
      <c r="AU137" s="135" t="s">
        <v>75</v>
      </c>
      <c r="AY137" s="128" t="s">
        <v>317</v>
      </c>
      <c r="BK137" s="136">
        <f>SUM(BK138:BK144)</f>
        <v>0</v>
      </c>
    </row>
    <row r="138" spans="2:65" s="1" customFormat="1" ht="24.15" customHeight="1">
      <c r="B138" s="139"/>
      <c r="C138" s="140" t="s">
        <v>271</v>
      </c>
      <c r="D138" s="140" t="s">
        <v>319</v>
      </c>
      <c r="E138" s="141" t="s">
        <v>450</v>
      </c>
      <c r="F138" s="142" t="s">
        <v>451</v>
      </c>
      <c r="G138" s="143" t="s">
        <v>452</v>
      </c>
      <c r="H138" s="144">
        <v>7</v>
      </c>
      <c r="I138" s="145"/>
      <c r="J138" s="146">
        <f t="shared" ref="J138:J144" si="0">ROUND(I138*H138,2)</f>
        <v>0</v>
      </c>
      <c r="K138" s="147"/>
      <c r="L138" s="28"/>
      <c r="M138" s="148" t="s">
        <v>1</v>
      </c>
      <c r="N138" s="149" t="s">
        <v>41</v>
      </c>
      <c r="P138" s="150">
        <f t="shared" ref="P138:P144" si="1">O138*H138</f>
        <v>0</v>
      </c>
      <c r="Q138" s="150">
        <v>0</v>
      </c>
      <c r="R138" s="150">
        <f t="shared" ref="R138:R144" si="2">Q138*H138</f>
        <v>0</v>
      </c>
      <c r="S138" s="150">
        <v>0</v>
      </c>
      <c r="T138" s="151">
        <f t="shared" ref="T138:T144" si="3">S138*H138</f>
        <v>0</v>
      </c>
      <c r="AR138" s="152" t="s">
        <v>453</v>
      </c>
      <c r="AT138" s="152" t="s">
        <v>319</v>
      </c>
      <c r="AU138" s="152" t="s">
        <v>82</v>
      </c>
      <c r="AY138" s="13" t="s">
        <v>317</v>
      </c>
      <c r="BE138" s="153">
        <f t="shared" ref="BE138:BE144" si="4">IF(N138="základná",J138,0)</f>
        <v>0</v>
      </c>
      <c r="BF138" s="153">
        <f t="shared" ref="BF138:BF144" si="5">IF(N138="znížená",J138,0)</f>
        <v>0</v>
      </c>
      <c r="BG138" s="153">
        <f t="shared" ref="BG138:BG144" si="6">IF(N138="zákl. prenesená",J138,0)</f>
        <v>0</v>
      </c>
      <c r="BH138" s="153">
        <f t="shared" ref="BH138:BH144" si="7">IF(N138="zníž. prenesená",J138,0)</f>
        <v>0</v>
      </c>
      <c r="BI138" s="153">
        <f t="shared" ref="BI138:BI144" si="8">IF(N138="nulová",J138,0)</f>
        <v>0</v>
      </c>
      <c r="BJ138" s="13" t="s">
        <v>87</v>
      </c>
      <c r="BK138" s="153">
        <f t="shared" ref="BK138:BK144" si="9">ROUND(I138*H138,2)</f>
        <v>0</v>
      </c>
      <c r="BL138" s="13" t="s">
        <v>453</v>
      </c>
      <c r="BM138" s="152" t="s">
        <v>6514</v>
      </c>
    </row>
    <row r="139" spans="2:65" s="1" customFormat="1" ht="24.15" customHeight="1">
      <c r="B139" s="139"/>
      <c r="C139" s="140" t="s">
        <v>274</v>
      </c>
      <c r="D139" s="140" t="s">
        <v>319</v>
      </c>
      <c r="E139" s="141" t="s">
        <v>455</v>
      </c>
      <c r="F139" s="142" t="s">
        <v>456</v>
      </c>
      <c r="G139" s="143" t="s">
        <v>452</v>
      </c>
      <c r="H139" s="144">
        <v>7</v>
      </c>
      <c r="I139" s="145"/>
      <c r="J139" s="146">
        <f t="shared" si="0"/>
        <v>0</v>
      </c>
      <c r="K139" s="147"/>
      <c r="L139" s="28"/>
      <c r="M139" s="148" t="s">
        <v>1</v>
      </c>
      <c r="N139" s="149" t="s">
        <v>41</v>
      </c>
      <c r="P139" s="150">
        <f t="shared" si="1"/>
        <v>0</v>
      </c>
      <c r="Q139" s="150">
        <v>0</v>
      </c>
      <c r="R139" s="150">
        <f t="shared" si="2"/>
        <v>0</v>
      </c>
      <c r="S139" s="150">
        <v>0</v>
      </c>
      <c r="T139" s="151">
        <f t="shared" si="3"/>
        <v>0</v>
      </c>
      <c r="AR139" s="152" t="s">
        <v>453</v>
      </c>
      <c r="AT139" s="152" t="s">
        <v>319</v>
      </c>
      <c r="AU139" s="152" t="s">
        <v>82</v>
      </c>
      <c r="AY139" s="13" t="s">
        <v>317</v>
      </c>
      <c r="BE139" s="153">
        <f t="shared" si="4"/>
        <v>0</v>
      </c>
      <c r="BF139" s="153">
        <f t="shared" si="5"/>
        <v>0</v>
      </c>
      <c r="BG139" s="153">
        <f t="shared" si="6"/>
        <v>0</v>
      </c>
      <c r="BH139" s="153">
        <f t="shared" si="7"/>
        <v>0</v>
      </c>
      <c r="BI139" s="153">
        <f t="shared" si="8"/>
        <v>0</v>
      </c>
      <c r="BJ139" s="13" t="s">
        <v>87</v>
      </c>
      <c r="BK139" s="153">
        <f t="shared" si="9"/>
        <v>0</v>
      </c>
      <c r="BL139" s="13" t="s">
        <v>453</v>
      </c>
      <c r="BM139" s="152" t="s">
        <v>6515</v>
      </c>
    </row>
    <row r="140" spans="2:65" s="1" customFormat="1" ht="16.5" customHeight="1">
      <c r="B140" s="139"/>
      <c r="C140" s="154" t="s">
        <v>277</v>
      </c>
      <c r="D140" s="154" t="s">
        <v>353</v>
      </c>
      <c r="E140" s="155" t="s">
        <v>458</v>
      </c>
      <c r="F140" s="156" t="s">
        <v>459</v>
      </c>
      <c r="G140" s="157" t="s">
        <v>452</v>
      </c>
      <c r="H140" s="158">
        <v>7</v>
      </c>
      <c r="I140" s="159"/>
      <c r="J140" s="160">
        <f t="shared" si="0"/>
        <v>0</v>
      </c>
      <c r="K140" s="161"/>
      <c r="L140" s="162"/>
      <c r="M140" s="163" t="s">
        <v>1</v>
      </c>
      <c r="N140" s="164" t="s">
        <v>41</v>
      </c>
      <c r="P140" s="150">
        <f t="shared" si="1"/>
        <v>0</v>
      </c>
      <c r="Q140" s="150">
        <v>0</v>
      </c>
      <c r="R140" s="150">
        <f t="shared" si="2"/>
        <v>0</v>
      </c>
      <c r="S140" s="150">
        <v>0</v>
      </c>
      <c r="T140" s="151">
        <f t="shared" si="3"/>
        <v>0</v>
      </c>
      <c r="AR140" s="152" t="s">
        <v>482</v>
      </c>
      <c r="AT140" s="152" t="s">
        <v>353</v>
      </c>
      <c r="AU140" s="152" t="s">
        <v>82</v>
      </c>
      <c r="AY140" s="13" t="s">
        <v>317</v>
      </c>
      <c r="BE140" s="153">
        <f t="shared" si="4"/>
        <v>0</v>
      </c>
      <c r="BF140" s="153">
        <f t="shared" si="5"/>
        <v>0</v>
      </c>
      <c r="BG140" s="153">
        <f t="shared" si="6"/>
        <v>0</v>
      </c>
      <c r="BH140" s="153">
        <f t="shared" si="7"/>
        <v>0</v>
      </c>
      <c r="BI140" s="153">
        <f t="shared" si="8"/>
        <v>0</v>
      </c>
      <c r="BJ140" s="13" t="s">
        <v>87</v>
      </c>
      <c r="BK140" s="153">
        <f t="shared" si="9"/>
        <v>0</v>
      </c>
      <c r="BL140" s="13" t="s">
        <v>453</v>
      </c>
      <c r="BM140" s="152" t="s">
        <v>6516</v>
      </c>
    </row>
    <row r="141" spans="2:65" s="1" customFormat="1" ht="24.15" customHeight="1">
      <c r="B141" s="139"/>
      <c r="C141" s="140" t="s">
        <v>280</v>
      </c>
      <c r="D141" s="140" t="s">
        <v>319</v>
      </c>
      <c r="E141" s="141" t="s">
        <v>462</v>
      </c>
      <c r="F141" s="142" t="s">
        <v>463</v>
      </c>
      <c r="G141" s="143" t="s">
        <v>452</v>
      </c>
      <c r="H141" s="144">
        <v>7</v>
      </c>
      <c r="I141" s="145"/>
      <c r="J141" s="146">
        <f t="shared" si="0"/>
        <v>0</v>
      </c>
      <c r="K141" s="147"/>
      <c r="L141" s="28"/>
      <c r="M141" s="148" t="s">
        <v>1</v>
      </c>
      <c r="N141" s="149" t="s">
        <v>41</v>
      </c>
      <c r="P141" s="150">
        <f t="shared" si="1"/>
        <v>0</v>
      </c>
      <c r="Q141" s="150">
        <v>0</v>
      </c>
      <c r="R141" s="150">
        <f t="shared" si="2"/>
        <v>0</v>
      </c>
      <c r="S141" s="150">
        <v>0</v>
      </c>
      <c r="T141" s="151">
        <f t="shared" si="3"/>
        <v>0</v>
      </c>
      <c r="AR141" s="152" t="s">
        <v>453</v>
      </c>
      <c r="AT141" s="152" t="s">
        <v>319</v>
      </c>
      <c r="AU141" s="152" t="s">
        <v>82</v>
      </c>
      <c r="AY141" s="13" t="s">
        <v>317</v>
      </c>
      <c r="BE141" s="153">
        <f t="shared" si="4"/>
        <v>0</v>
      </c>
      <c r="BF141" s="153">
        <f t="shared" si="5"/>
        <v>0</v>
      </c>
      <c r="BG141" s="153">
        <f t="shared" si="6"/>
        <v>0</v>
      </c>
      <c r="BH141" s="153">
        <f t="shared" si="7"/>
        <v>0</v>
      </c>
      <c r="BI141" s="153">
        <f t="shared" si="8"/>
        <v>0</v>
      </c>
      <c r="BJ141" s="13" t="s">
        <v>87</v>
      </c>
      <c r="BK141" s="153">
        <f t="shared" si="9"/>
        <v>0</v>
      </c>
      <c r="BL141" s="13" t="s">
        <v>453</v>
      </c>
      <c r="BM141" s="152" t="s">
        <v>6517</v>
      </c>
    </row>
    <row r="142" spans="2:65" s="1" customFormat="1" ht="24.15" customHeight="1">
      <c r="B142" s="139"/>
      <c r="C142" s="140" t="s">
        <v>358</v>
      </c>
      <c r="D142" s="140" t="s">
        <v>319</v>
      </c>
      <c r="E142" s="141" t="s">
        <v>465</v>
      </c>
      <c r="F142" s="142" t="s">
        <v>466</v>
      </c>
      <c r="G142" s="143" t="s">
        <v>322</v>
      </c>
      <c r="H142" s="144">
        <v>0.01</v>
      </c>
      <c r="I142" s="145"/>
      <c r="J142" s="146">
        <f t="shared" si="0"/>
        <v>0</v>
      </c>
      <c r="K142" s="147"/>
      <c r="L142" s="28"/>
      <c r="M142" s="148" t="s">
        <v>1</v>
      </c>
      <c r="N142" s="149" t="s">
        <v>41</v>
      </c>
      <c r="P142" s="150">
        <f t="shared" si="1"/>
        <v>0</v>
      </c>
      <c r="Q142" s="150">
        <v>0</v>
      </c>
      <c r="R142" s="150">
        <f t="shared" si="2"/>
        <v>0</v>
      </c>
      <c r="S142" s="150">
        <v>0</v>
      </c>
      <c r="T142" s="151">
        <f t="shared" si="3"/>
        <v>0</v>
      </c>
      <c r="AR142" s="152" t="s">
        <v>453</v>
      </c>
      <c r="AT142" s="152" t="s">
        <v>319</v>
      </c>
      <c r="AU142" s="152" t="s">
        <v>82</v>
      </c>
      <c r="AY142" s="13" t="s">
        <v>317</v>
      </c>
      <c r="BE142" s="153">
        <f t="shared" si="4"/>
        <v>0</v>
      </c>
      <c r="BF142" s="153">
        <f t="shared" si="5"/>
        <v>0</v>
      </c>
      <c r="BG142" s="153">
        <f t="shared" si="6"/>
        <v>0</v>
      </c>
      <c r="BH142" s="153">
        <f t="shared" si="7"/>
        <v>0</v>
      </c>
      <c r="BI142" s="153">
        <f t="shared" si="8"/>
        <v>0</v>
      </c>
      <c r="BJ142" s="13" t="s">
        <v>87</v>
      </c>
      <c r="BK142" s="153">
        <f t="shared" si="9"/>
        <v>0</v>
      </c>
      <c r="BL142" s="13" t="s">
        <v>453</v>
      </c>
      <c r="BM142" s="152" t="s">
        <v>6518</v>
      </c>
    </row>
    <row r="143" spans="2:65" s="1" customFormat="1" ht="24.15" customHeight="1">
      <c r="B143" s="139"/>
      <c r="C143" s="140" t="s">
        <v>362</v>
      </c>
      <c r="D143" s="140" t="s">
        <v>319</v>
      </c>
      <c r="E143" s="141" t="s">
        <v>468</v>
      </c>
      <c r="F143" s="142" t="s">
        <v>469</v>
      </c>
      <c r="G143" s="143" t="s">
        <v>322</v>
      </c>
      <c r="H143" s="144">
        <v>0.01</v>
      </c>
      <c r="I143" s="145"/>
      <c r="J143" s="146">
        <f t="shared" si="0"/>
        <v>0</v>
      </c>
      <c r="K143" s="147"/>
      <c r="L143" s="28"/>
      <c r="M143" s="148" t="s">
        <v>1</v>
      </c>
      <c r="N143" s="149" t="s">
        <v>41</v>
      </c>
      <c r="P143" s="150">
        <f t="shared" si="1"/>
        <v>0</v>
      </c>
      <c r="Q143" s="150">
        <v>0</v>
      </c>
      <c r="R143" s="150">
        <f t="shared" si="2"/>
        <v>0</v>
      </c>
      <c r="S143" s="150">
        <v>0</v>
      </c>
      <c r="T143" s="151">
        <f t="shared" si="3"/>
        <v>0</v>
      </c>
      <c r="AR143" s="152" t="s">
        <v>453</v>
      </c>
      <c r="AT143" s="152" t="s">
        <v>319</v>
      </c>
      <c r="AU143" s="152" t="s">
        <v>82</v>
      </c>
      <c r="AY143" s="13" t="s">
        <v>317</v>
      </c>
      <c r="BE143" s="153">
        <f t="shared" si="4"/>
        <v>0</v>
      </c>
      <c r="BF143" s="153">
        <f t="shared" si="5"/>
        <v>0</v>
      </c>
      <c r="BG143" s="153">
        <f t="shared" si="6"/>
        <v>0</v>
      </c>
      <c r="BH143" s="153">
        <f t="shared" si="7"/>
        <v>0</v>
      </c>
      <c r="BI143" s="153">
        <f t="shared" si="8"/>
        <v>0</v>
      </c>
      <c r="BJ143" s="13" t="s">
        <v>87</v>
      </c>
      <c r="BK143" s="153">
        <f t="shared" si="9"/>
        <v>0</v>
      </c>
      <c r="BL143" s="13" t="s">
        <v>453</v>
      </c>
      <c r="BM143" s="152" t="s">
        <v>6519</v>
      </c>
    </row>
    <row r="144" spans="2:65" s="1" customFormat="1" ht="33" customHeight="1">
      <c r="B144" s="139"/>
      <c r="C144" s="140" t="s">
        <v>364</v>
      </c>
      <c r="D144" s="140" t="s">
        <v>319</v>
      </c>
      <c r="E144" s="141" t="s">
        <v>471</v>
      </c>
      <c r="F144" s="142" t="s">
        <v>472</v>
      </c>
      <c r="G144" s="143" t="s">
        <v>375</v>
      </c>
      <c r="H144" s="144">
        <v>2.5</v>
      </c>
      <c r="I144" s="145"/>
      <c r="J144" s="146">
        <f t="shared" si="0"/>
        <v>0</v>
      </c>
      <c r="K144" s="147"/>
      <c r="L144" s="28"/>
      <c r="M144" s="148" t="s">
        <v>1</v>
      </c>
      <c r="N144" s="149" t="s">
        <v>41</v>
      </c>
      <c r="P144" s="150">
        <f t="shared" si="1"/>
        <v>0</v>
      </c>
      <c r="Q144" s="150">
        <v>0</v>
      </c>
      <c r="R144" s="150">
        <f t="shared" si="2"/>
        <v>0</v>
      </c>
      <c r="S144" s="150">
        <v>0</v>
      </c>
      <c r="T144" s="151">
        <f t="shared" si="3"/>
        <v>0</v>
      </c>
      <c r="AR144" s="152" t="s">
        <v>453</v>
      </c>
      <c r="AT144" s="152" t="s">
        <v>319</v>
      </c>
      <c r="AU144" s="152" t="s">
        <v>82</v>
      </c>
      <c r="AY144" s="13" t="s">
        <v>317</v>
      </c>
      <c r="BE144" s="153">
        <f t="shared" si="4"/>
        <v>0</v>
      </c>
      <c r="BF144" s="153">
        <f t="shared" si="5"/>
        <v>0</v>
      </c>
      <c r="BG144" s="153">
        <f t="shared" si="6"/>
        <v>0</v>
      </c>
      <c r="BH144" s="153">
        <f t="shared" si="7"/>
        <v>0</v>
      </c>
      <c r="BI144" s="153">
        <f t="shared" si="8"/>
        <v>0</v>
      </c>
      <c r="BJ144" s="13" t="s">
        <v>87</v>
      </c>
      <c r="BK144" s="153">
        <f t="shared" si="9"/>
        <v>0</v>
      </c>
      <c r="BL144" s="13" t="s">
        <v>453</v>
      </c>
      <c r="BM144" s="152" t="s">
        <v>6520</v>
      </c>
    </row>
    <row r="145" spans="2:65" s="11" customFormat="1" ht="25.95" customHeight="1">
      <c r="B145" s="127"/>
      <c r="D145" s="128" t="s">
        <v>74</v>
      </c>
      <c r="E145" s="129" t="s">
        <v>1646</v>
      </c>
      <c r="F145" s="129" t="s">
        <v>1647</v>
      </c>
      <c r="I145" s="130"/>
      <c r="J145" s="131">
        <f>BK145</f>
        <v>0</v>
      </c>
      <c r="L145" s="127"/>
      <c r="M145" s="132"/>
      <c r="P145" s="133">
        <f>SUM(P146:P152)</f>
        <v>0</v>
      </c>
      <c r="R145" s="133">
        <f>SUM(R146:R152)</f>
        <v>0</v>
      </c>
      <c r="T145" s="134">
        <f>SUM(T146:T152)</f>
        <v>0</v>
      </c>
      <c r="AR145" s="128" t="s">
        <v>262</v>
      </c>
      <c r="AT145" s="135" t="s">
        <v>74</v>
      </c>
      <c r="AU145" s="135" t="s">
        <v>75</v>
      </c>
      <c r="AY145" s="128" t="s">
        <v>317</v>
      </c>
      <c r="BK145" s="136">
        <f>SUM(BK146:BK152)</f>
        <v>0</v>
      </c>
    </row>
    <row r="146" spans="2:65" s="1" customFormat="1" ht="16.5" customHeight="1">
      <c r="B146" s="139"/>
      <c r="C146" s="140" t="s">
        <v>368</v>
      </c>
      <c r="D146" s="140" t="s">
        <v>319</v>
      </c>
      <c r="E146" s="141" t="s">
        <v>427</v>
      </c>
      <c r="F146" s="142" t="s">
        <v>1648</v>
      </c>
      <c r="G146" s="143" t="s">
        <v>599</v>
      </c>
      <c r="H146" s="144">
        <v>2</v>
      </c>
      <c r="I146" s="145"/>
      <c r="J146" s="146">
        <f t="shared" ref="J146:J152" si="10">ROUND(I146*H146,2)</f>
        <v>0</v>
      </c>
      <c r="K146" s="147"/>
      <c r="L146" s="28"/>
      <c r="M146" s="148" t="s">
        <v>1</v>
      </c>
      <c r="N146" s="149" t="s">
        <v>41</v>
      </c>
      <c r="P146" s="150">
        <f t="shared" ref="P146:P152" si="11">O146*H146</f>
        <v>0</v>
      </c>
      <c r="Q146" s="150">
        <v>0</v>
      </c>
      <c r="R146" s="150">
        <f t="shared" ref="R146:R152" si="12">Q146*H146</f>
        <v>0</v>
      </c>
      <c r="S146" s="150">
        <v>0</v>
      </c>
      <c r="T146" s="151">
        <f t="shared" ref="T146:T152" si="13">S146*H146</f>
        <v>0</v>
      </c>
      <c r="AR146" s="152" t="s">
        <v>259</v>
      </c>
      <c r="AT146" s="152" t="s">
        <v>319</v>
      </c>
      <c r="AU146" s="152" t="s">
        <v>82</v>
      </c>
      <c r="AY146" s="13" t="s">
        <v>317</v>
      </c>
      <c r="BE146" s="153">
        <f t="shared" ref="BE146:BE152" si="14">IF(N146="základná",J146,0)</f>
        <v>0</v>
      </c>
      <c r="BF146" s="153">
        <f t="shared" ref="BF146:BF152" si="15">IF(N146="znížená",J146,0)</f>
        <v>0</v>
      </c>
      <c r="BG146" s="153">
        <f t="shared" ref="BG146:BG152" si="16">IF(N146="zákl. prenesená",J146,0)</f>
        <v>0</v>
      </c>
      <c r="BH146" s="153">
        <f t="shared" ref="BH146:BH152" si="17">IF(N146="zníž. prenesená",J146,0)</f>
        <v>0</v>
      </c>
      <c r="BI146" s="153">
        <f t="shared" ref="BI146:BI152" si="18">IF(N146="nulová",J146,0)</f>
        <v>0</v>
      </c>
      <c r="BJ146" s="13" t="s">
        <v>87</v>
      </c>
      <c r="BK146" s="153">
        <f t="shared" ref="BK146:BK152" si="19">ROUND(I146*H146,2)</f>
        <v>0</v>
      </c>
      <c r="BL146" s="13" t="s">
        <v>259</v>
      </c>
      <c r="BM146" s="152" t="s">
        <v>6521</v>
      </c>
    </row>
    <row r="147" spans="2:65" s="1" customFormat="1" ht="16.5" customHeight="1">
      <c r="B147" s="139"/>
      <c r="C147" s="140" t="s">
        <v>372</v>
      </c>
      <c r="D147" s="140" t="s">
        <v>319</v>
      </c>
      <c r="E147" s="141" t="s">
        <v>431</v>
      </c>
      <c r="F147" s="142" t="s">
        <v>432</v>
      </c>
      <c r="G147" s="143" t="s">
        <v>433</v>
      </c>
      <c r="H147" s="144">
        <v>1</v>
      </c>
      <c r="I147" s="145"/>
      <c r="J147" s="146">
        <f t="shared" si="10"/>
        <v>0</v>
      </c>
      <c r="K147" s="147"/>
      <c r="L147" s="28"/>
      <c r="M147" s="148" t="s">
        <v>1</v>
      </c>
      <c r="N147" s="149" t="s">
        <v>41</v>
      </c>
      <c r="P147" s="150">
        <f t="shared" si="11"/>
        <v>0</v>
      </c>
      <c r="Q147" s="150">
        <v>0</v>
      </c>
      <c r="R147" s="150">
        <f t="shared" si="12"/>
        <v>0</v>
      </c>
      <c r="S147" s="150">
        <v>0</v>
      </c>
      <c r="T147" s="151">
        <f t="shared" si="13"/>
        <v>0</v>
      </c>
      <c r="AR147" s="152" t="s">
        <v>259</v>
      </c>
      <c r="AT147" s="152" t="s">
        <v>319</v>
      </c>
      <c r="AU147" s="152" t="s">
        <v>82</v>
      </c>
      <c r="AY147" s="13" t="s">
        <v>317</v>
      </c>
      <c r="BE147" s="153">
        <f t="shared" si="14"/>
        <v>0</v>
      </c>
      <c r="BF147" s="153">
        <f t="shared" si="15"/>
        <v>0</v>
      </c>
      <c r="BG147" s="153">
        <f t="shared" si="16"/>
        <v>0</v>
      </c>
      <c r="BH147" s="153">
        <f t="shared" si="17"/>
        <v>0</v>
      </c>
      <c r="BI147" s="153">
        <f t="shared" si="18"/>
        <v>0</v>
      </c>
      <c r="BJ147" s="13" t="s">
        <v>87</v>
      </c>
      <c r="BK147" s="153">
        <f t="shared" si="19"/>
        <v>0</v>
      </c>
      <c r="BL147" s="13" t="s">
        <v>259</v>
      </c>
      <c r="BM147" s="152" t="s">
        <v>6522</v>
      </c>
    </row>
    <row r="148" spans="2:65" s="1" customFormat="1" ht="24.15" customHeight="1">
      <c r="B148" s="139"/>
      <c r="C148" s="140" t="s">
        <v>377</v>
      </c>
      <c r="D148" s="140" t="s">
        <v>319</v>
      </c>
      <c r="E148" s="141" t="s">
        <v>435</v>
      </c>
      <c r="F148" s="142" t="s">
        <v>436</v>
      </c>
      <c r="G148" s="143" t="s">
        <v>433</v>
      </c>
      <c r="H148" s="144">
        <v>1</v>
      </c>
      <c r="I148" s="145"/>
      <c r="J148" s="146">
        <f t="shared" si="10"/>
        <v>0</v>
      </c>
      <c r="K148" s="147"/>
      <c r="L148" s="28"/>
      <c r="M148" s="148" t="s">
        <v>1</v>
      </c>
      <c r="N148" s="149" t="s">
        <v>41</v>
      </c>
      <c r="P148" s="150">
        <f t="shared" si="11"/>
        <v>0</v>
      </c>
      <c r="Q148" s="150">
        <v>0</v>
      </c>
      <c r="R148" s="150">
        <f t="shared" si="12"/>
        <v>0</v>
      </c>
      <c r="S148" s="150">
        <v>0</v>
      </c>
      <c r="T148" s="151">
        <f t="shared" si="13"/>
        <v>0</v>
      </c>
      <c r="AR148" s="152" t="s">
        <v>259</v>
      </c>
      <c r="AT148" s="152" t="s">
        <v>319</v>
      </c>
      <c r="AU148" s="152" t="s">
        <v>82</v>
      </c>
      <c r="AY148" s="13" t="s">
        <v>317</v>
      </c>
      <c r="BE148" s="153">
        <f t="shared" si="14"/>
        <v>0</v>
      </c>
      <c r="BF148" s="153">
        <f t="shared" si="15"/>
        <v>0</v>
      </c>
      <c r="BG148" s="153">
        <f t="shared" si="16"/>
        <v>0</v>
      </c>
      <c r="BH148" s="153">
        <f t="shared" si="17"/>
        <v>0</v>
      </c>
      <c r="BI148" s="153">
        <f t="shared" si="18"/>
        <v>0</v>
      </c>
      <c r="BJ148" s="13" t="s">
        <v>87</v>
      </c>
      <c r="BK148" s="153">
        <f t="shared" si="19"/>
        <v>0</v>
      </c>
      <c r="BL148" s="13" t="s">
        <v>259</v>
      </c>
      <c r="BM148" s="152" t="s">
        <v>6523</v>
      </c>
    </row>
    <row r="149" spans="2:65" s="1" customFormat="1" ht="16.5" customHeight="1">
      <c r="B149" s="139"/>
      <c r="C149" s="140" t="s">
        <v>383</v>
      </c>
      <c r="D149" s="140" t="s">
        <v>319</v>
      </c>
      <c r="E149" s="141" t="s">
        <v>442</v>
      </c>
      <c r="F149" s="142" t="s">
        <v>443</v>
      </c>
      <c r="G149" s="143" t="s">
        <v>599</v>
      </c>
      <c r="H149" s="144">
        <v>4</v>
      </c>
      <c r="I149" s="145"/>
      <c r="J149" s="146">
        <f t="shared" si="10"/>
        <v>0</v>
      </c>
      <c r="K149" s="147"/>
      <c r="L149" s="28"/>
      <c r="M149" s="148" t="s">
        <v>1</v>
      </c>
      <c r="N149" s="149" t="s">
        <v>41</v>
      </c>
      <c r="P149" s="150">
        <f t="shared" si="11"/>
        <v>0</v>
      </c>
      <c r="Q149" s="150">
        <v>0</v>
      </c>
      <c r="R149" s="150">
        <f t="shared" si="12"/>
        <v>0</v>
      </c>
      <c r="S149" s="150">
        <v>0</v>
      </c>
      <c r="T149" s="151">
        <f t="shared" si="13"/>
        <v>0</v>
      </c>
      <c r="AR149" s="152" t="s">
        <v>259</v>
      </c>
      <c r="AT149" s="152" t="s">
        <v>319</v>
      </c>
      <c r="AU149" s="152" t="s">
        <v>82</v>
      </c>
      <c r="AY149" s="13" t="s">
        <v>317</v>
      </c>
      <c r="BE149" s="153">
        <f t="shared" si="14"/>
        <v>0</v>
      </c>
      <c r="BF149" s="153">
        <f t="shared" si="15"/>
        <v>0</v>
      </c>
      <c r="BG149" s="153">
        <f t="shared" si="16"/>
        <v>0</v>
      </c>
      <c r="BH149" s="153">
        <f t="shared" si="17"/>
        <v>0</v>
      </c>
      <c r="BI149" s="153">
        <f t="shared" si="18"/>
        <v>0</v>
      </c>
      <c r="BJ149" s="13" t="s">
        <v>87</v>
      </c>
      <c r="BK149" s="153">
        <f t="shared" si="19"/>
        <v>0</v>
      </c>
      <c r="BL149" s="13" t="s">
        <v>259</v>
      </c>
      <c r="BM149" s="152" t="s">
        <v>6524</v>
      </c>
    </row>
    <row r="150" spans="2:65" s="1" customFormat="1" ht="16.5" customHeight="1">
      <c r="B150" s="139"/>
      <c r="C150" s="154" t="s">
        <v>385</v>
      </c>
      <c r="D150" s="154" t="s">
        <v>353</v>
      </c>
      <c r="E150" s="155" t="s">
        <v>1653</v>
      </c>
      <c r="F150" s="156" t="s">
        <v>6525</v>
      </c>
      <c r="G150" s="157" t="s">
        <v>440</v>
      </c>
      <c r="H150" s="158">
        <v>1</v>
      </c>
      <c r="I150" s="159"/>
      <c r="J150" s="160">
        <f t="shared" si="10"/>
        <v>0</v>
      </c>
      <c r="K150" s="161"/>
      <c r="L150" s="162"/>
      <c r="M150" s="163" t="s">
        <v>1</v>
      </c>
      <c r="N150" s="164" t="s">
        <v>41</v>
      </c>
      <c r="P150" s="150">
        <f t="shared" si="11"/>
        <v>0</v>
      </c>
      <c r="Q150" s="150">
        <v>0</v>
      </c>
      <c r="R150" s="150">
        <f t="shared" si="12"/>
        <v>0</v>
      </c>
      <c r="S150" s="150">
        <v>0</v>
      </c>
      <c r="T150" s="151">
        <f t="shared" si="13"/>
        <v>0</v>
      </c>
      <c r="AR150" s="152" t="s">
        <v>271</v>
      </c>
      <c r="AT150" s="152" t="s">
        <v>353</v>
      </c>
      <c r="AU150" s="152" t="s">
        <v>82</v>
      </c>
      <c r="AY150" s="13" t="s">
        <v>317</v>
      </c>
      <c r="BE150" s="153">
        <f t="shared" si="14"/>
        <v>0</v>
      </c>
      <c r="BF150" s="153">
        <f t="shared" si="15"/>
        <v>0</v>
      </c>
      <c r="BG150" s="153">
        <f t="shared" si="16"/>
        <v>0</v>
      </c>
      <c r="BH150" s="153">
        <f t="shared" si="17"/>
        <v>0</v>
      </c>
      <c r="BI150" s="153">
        <f t="shared" si="18"/>
        <v>0</v>
      </c>
      <c r="BJ150" s="13" t="s">
        <v>87</v>
      </c>
      <c r="BK150" s="153">
        <f t="shared" si="19"/>
        <v>0</v>
      </c>
      <c r="BL150" s="13" t="s">
        <v>259</v>
      </c>
      <c r="BM150" s="152" t="s">
        <v>6526</v>
      </c>
    </row>
    <row r="151" spans="2:65" s="1" customFormat="1" ht="16.5" customHeight="1">
      <c r="B151" s="139"/>
      <c r="C151" s="140" t="s">
        <v>7</v>
      </c>
      <c r="D151" s="140" t="s">
        <v>319</v>
      </c>
      <c r="E151" s="141" t="s">
        <v>445</v>
      </c>
      <c r="F151" s="142" t="s">
        <v>446</v>
      </c>
      <c r="G151" s="143" t="s">
        <v>429</v>
      </c>
      <c r="H151" s="144">
        <v>2</v>
      </c>
      <c r="I151" s="145"/>
      <c r="J151" s="146">
        <f t="shared" si="10"/>
        <v>0</v>
      </c>
      <c r="K151" s="147"/>
      <c r="L151" s="28"/>
      <c r="M151" s="148" t="s">
        <v>1</v>
      </c>
      <c r="N151" s="149" t="s">
        <v>41</v>
      </c>
      <c r="P151" s="150">
        <f t="shared" si="11"/>
        <v>0</v>
      </c>
      <c r="Q151" s="150">
        <v>0</v>
      </c>
      <c r="R151" s="150">
        <f t="shared" si="12"/>
        <v>0</v>
      </c>
      <c r="S151" s="150">
        <v>0</v>
      </c>
      <c r="T151" s="151">
        <f t="shared" si="13"/>
        <v>0</v>
      </c>
      <c r="AR151" s="152" t="s">
        <v>259</v>
      </c>
      <c r="AT151" s="152" t="s">
        <v>319</v>
      </c>
      <c r="AU151" s="152" t="s">
        <v>82</v>
      </c>
      <c r="AY151" s="13" t="s">
        <v>317</v>
      </c>
      <c r="BE151" s="153">
        <f t="shared" si="14"/>
        <v>0</v>
      </c>
      <c r="BF151" s="153">
        <f t="shared" si="15"/>
        <v>0</v>
      </c>
      <c r="BG151" s="153">
        <f t="shared" si="16"/>
        <v>0</v>
      </c>
      <c r="BH151" s="153">
        <f t="shared" si="17"/>
        <v>0</v>
      </c>
      <c r="BI151" s="153">
        <f t="shared" si="18"/>
        <v>0</v>
      </c>
      <c r="BJ151" s="13" t="s">
        <v>87</v>
      </c>
      <c r="BK151" s="153">
        <f t="shared" si="19"/>
        <v>0</v>
      </c>
      <c r="BL151" s="13" t="s">
        <v>259</v>
      </c>
      <c r="BM151" s="152" t="s">
        <v>6527</v>
      </c>
    </row>
    <row r="152" spans="2:65" s="1" customFormat="1" ht="16.5" customHeight="1">
      <c r="B152" s="139"/>
      <c r="C152" s="140" t="s">
        <v>388</v>
      </c>
      <c r="D152" s="140" t="s">
        <v>319</v>
      </c>
      <c r="E152" s="141" t="s">
        <v>1657</v>
      </c>
      <c r="F152" s="142" t="s">
        <v>439</v>
      </c>
      <c r="G152" s="143" t="s">
        <v>433</v>
      </c>
      <c r="H152" s="144">
        <v>1</v>
      </c>
      <c r="I152" s="145"/>
      <c r="J152" s="146">
        <f t="shared" si="10"/>
        <v>0</v>
      </c>
      <c r="K152" s="147"/>
      <c r="L152" s="28"/>
      <c r="M152" s="165" t="s">
        <v>1</v>
      </c>
      <c r="N152" s="166" t="s">
        <v>41</v>
      </c>
      <c r="O152" s="167"/>
      <c r="P152" s="168">
        <f t="shared" si="11"/>
        <v>0</v>
      </c>
      <c r="Q152" s="168">
        <v>0</v>
      </c>
      <c r="R152" s="168">
        <f t="shared" si="12"/>
        <v>0</v>
      </c>
      <c r="S152" s="168">
        <v>0</v>
      </c>
      <c r="T152" s="169">
        <f t="shared" si="13"/>
        <v>0</v>
      </c>
      <c r="AR152" s="152" t="s">
        <v>259</v>
      </c>
      <c r="AT152" s="152" t="s">
        <v>319</v>
      </c>
      <c r="AU152" s="152" t="s">
        <v>82</v>
      </c>
      <c r="AY152" s="13" t="s">
        <v>317</v>
      </c>
      <c r="BE152" s="153">
        <f t="shared" si="14"/>
        <v>0</v>
      </c>
      <c r="BF152" s="153">
        <f t="shared" si="15"/>
        <v>0</v>
      </c>
      <c r="BG152" s="153">
        <f t="shared" si="16"/>
        <v>0</v>
      </c>
      <c r="BH152" s="153">
        <f t="shared" si="17"/>
        <v>0</v>
      </c>
      <c r="BI152" s="153">
        <f t="shared" si="18"/>
        <v>0</v>
      </c>
      <c r="BJ152" s="13" t="s">
        <v>87</v>
      </c>
      <c r="BK152" s="153">
        <f t="shared" si="19"/>
        <v>0</v>
      </c>
      <c r="BL152" s="13" t="s">
        <v>259</v>
      </c>
      <c r="BM152" s="152" t="s">
        <v>6528</v>
      </c>
    </row>
    <row r="153" spans="2:65" s="1" customFormat="1" ht="6.9" customHeight="1">
      <c r="B153" s="43"/>
      <c r="C153" s="44"/>
      <c r="D153" s="44"/>
      <c r="E153" s="44"/>
      <c r="F153" s="44"/>
      <c r="G153" s="44"/>
      <c r="H153" s="44"/>
      <c r="I153" s="44"/>
      <c r="J153" s="44"/>
      <c r="K153" s="44"/>
      <c r="L153" s="28"/>
    </row>
  </sheetData>
  <autoFilter ref="C126:K152" xr:uid="{00000000-0009-0000-0000-000027000000}"/>
  <mergeCells count="15">
    <mergeCell ref="E113:H113"/>
    <mergeCell ref="E117:H117"/>
    <mergeCell ref="E115:H115"/>
    <mergeCell ref="E119:H119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B2:BM273"/>
  <sheetViews>
    <sheetView showGridLines="0" topLeftCell="A118" workbookViewId="0">
      <selection activeCell="Y131" sqref="Y131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01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3" t="s">
        <v>224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" customHeight="1">
      <c r="B4" s="16"/>
      <c r="D4" s="17" t="s">
        <v>286</v>
      </c>
      <c r="L4" s="16"/>
      <c r="M4" s="92" t="s">
        <v>9</v>
      </c>
      <c r="AT4" s="13" t="s">
        <v>3</v>
      </c>
    </row>
    <row r="5" spans="2:46" ht="6.9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226" t="str">
        <f>'Rekapitulácia stavby'!K6</f>
        <v>Archeoskanzen Bojná</v>
      </c>
      <c r="F7" s="227"/>
      <c r="G7" s="227"/>
      <c r="H7" s="227"/>
      <c r="L7" s="16"/>
    </row>
    <row r="8" spans="2:46" ht="13.2">
      <c r="B8" s="16"/>
      <c r="D8" s="23" t="s">
        <v>287</v>
      </c>
      <c r="L8" s="16"/>
    </row>
    <row r="9" spans="2:46" ht="16.5" customHeight="1">
      <c r="B9" s="16"/>
      <c r="E9" s="226" t="s">
        <v>4177</v>
      </c>
      <c r="F9" s="183"/>
      <c r="G9" s="183"/>
      <c r="H9" s="183"/>
      <c r="L9" s="16"/>
    </row>
    <row r="10" spans="2:46" ht="12" customHeight="1">
      <c r="B10" s="16"/>
      <c r="D10" s="23" t="s">
        <v>289</v>
      </c>
      <c r="L10" s="16"/>
    </row>
    <row r="11" spans="2:46" s="1" customFormat="1" ht="16.5" customHeight="1">
      <c r="B11" s="28"/>
      <c r="E11" s="221" t="s">
        <v>5931</v>
      </c>
      <c r="F11" s="228"/>
      <c r="G11" s="228"/>
      <c r="H11" s="228"/>
      <c r="L11" s="28"/>
    </row>
    <row r="12" spans="2:46" s="1" customFormat="1" ht="12" customHeight="1">
      <c r="B12" s="28"/>
      <c r="D12" s="23" t="s">
        <v>291</v>
      </c>
      <c r="L12" s="28"/>
    </row>
    <row r="13" spans="2:46" s="1" customFormat="1" ht="16.5" customHeight="1">
      <c r="B13" s="28"/>
      <c r="E13" s="208" t="s">
        <v>6529</v>
      </c>
      <c r="F13" s="228"/>
      <c r="G13" s="228"/>
      <c r="H13" s="228"/>
      <c r="L13" s="28"/>
    </row>
    <row r="14" spans="2:46" s="1" customFormat="1" ht="10.199999999999999">
      <c r="B14" s="28"/>
      <c r="L14" s="28"/>
    </row>
    <row r="15" spans="2:46" s="1" customFormat="1" ht="12" customHeight="1">
      <c r="B15" s="28"/>
      <c r="D15" s="23" t="s">
        <v>17</v>
      </c>
      <c r="F15" s="21" t="s">
        <v>1</v>
      </c>
      <c r="I15" s="23" t="s">
        <v>18</v>
      </c>
      <c r="J15" s="21" t="s">
        <v>1</v>
      </c>
      <c r="L15" s="28"/>
    </row>
    <row r="16" spans="2:46" s="1" customFormat="1" ht="12" customHeight="1">
      <c r="B16" s="28"/>
      <c r="D16" s="23" t="s">
        <v>19</v>
      </c>
      <c r="F16" s="21" t="s">
        <v>20</v>
      </c>
      <c r="I16" s="23" t="s">
        <v>21</v>
      </c>
      <c r="J16" s="51" t="str">
        <f>'Rekapitulácia stavby'!AN8</f>
        <v>19. 6. 2024</v>
      </c>
      <c r="L16" s="28"/>
    </row>
    <row r="17" spans="2:12" s="1" customFormat="1" ht="10.8" customHeight="1">
      <c r="B17" s="28"/>
      <c r="L17" s="28"/>
    </row>
    <row r="18" spans="2:12" s="1" customFormat="1" ht="12" customHeight="1">
      <c r="B18" s="28"/>
      <c r="D18" s="23" t="s">
        <v>23</v>
      </c>
      <c r="I18" s="23" t="s">
        <v>24</v>
      </c>
      <c r="J18" s="21" t="s">
        <v>1</v>
      </c>
      <c r="L18" s="28"/>
    </row>
    <row r="19" spans="2:12" s="1" customFormat="1" ht="18" customHeight="1">
      <c r="B19" s="28"/>
      <c r="E19" s="21" t="s">
        <v>25</v>
      </c>
      <c r="I19" s="23" t="s">
        <v>26</v>
      </c>
      <c r="J19" s="21" t="s">
        <v>1</v>
      </c>
      <c r="L19" s="28"/>
    </row>
    <row r="20" spans="2:12" s="1" customFormat="1" ht="6.9" customHeight="1">
      <c r="B20" s="28"/>
      <c r="L20" s="28"/>
    </row>
    <row r="21" spans="2:12" s="1" customFormat="1" ht="12" customHeight="1">
      <c r="B21" s="28"/>
      <c r="D21" s="23" t="s">
        <v>27</v>
      </c>
      <c r="I21" s="23" t="s">
        <v>24</v>
      </c>
      <c r="J21" s="24" t="str">
        <f>'Rekapitulácia stavby'!AN13</f>
        <v>Vyplň údaj</v>
      </c>
      <c r="L21" s="28"/>
    </row>
    <row r="22" spans="2:12" s="1" customFormat="1" ht="18" customHeight="1">
      <c r="B22" s="28"/>
      <c r="E22" s="229" t="str">
        <f>'Rekapitulácia stavby'!E14</f>
        <v>Vyplň údaj</v>
      </c>
      <c r="F22" s="182"/>
      <c r="G22" s="182"/>
      <c r="H22" s="182"/>
      <c r="I22" s="23" t="s">
        <v>26</v>
      </c>
      <c r="J22" s="24" t="str">
        <f>'Rekapitulácia stavby'!AN14</f>
        <v>Vyplň údaj</v>
      </c>
      <c r="L22" s="28"/>
    </row>
    <row r="23" spans="2:12" s="1" customFormat="1" ht="6.9" customHeight="1">
      <c r="B23" s="28"/>
      <c r="L23" s="28"/>
    </row>
    <row r="24" spans="2:12" s="1" customFormat="1" ht="12" customHeight="1">
      <c r="B24" s="28"/>
      <c r="D24" s="23" t="s">
        <v>29</v>
      </c>
      <c r="I24" s="23" t="s">
        <v>24</v>
      </c>
      <c r="J24" s="21" t="s">
        <v>1</v>
      </c>
      <c r="L24" s="28"/>
    </row>
    <row r="25" spans="2:12" s="1" customFormat="1" ht="18" customHeight="1">
      <c r="B25" s="28"/>
      <c r="E25" s="21" t="s">
        <v>30</v>
      </c>
      <c r="I25" s="23" t="s">
        <v>26</v>
      </c>
      <c r="J25" s="21" t="s">
        <v>1</v>
      </c>
      <c r="L25" s="28"/>
    </row>
    <row r="26" spans="2:12" s="1" customFormat="1" ht="6.9" customHeight="1">
      <c r="B26" s="28"/>
      <c r="L26" s="28"/>
    </row>
    <row r="27" spans="2:12" s="1" customFormat="1" ht="12" customHeight="1">
      <c r="B27" s="28"/>
      <c r="D27" s="23" t="s">
        <v>32</v>
      </c>
      <c r="I27" s="23" t="s">
        <v>24</v>
      </c>
      <c r="J27" s="21" t="s">
        <v>1</v>
      </c>
      <c r="L27" s="28"/>
    </row>
    <row r="28" spans="2:12" s="1" customFormat="1" ht="18" customHeight="1">
      <c r="B28" s="28"/>
      <c r="E28" s="21" t="s">
        <v>30</v>
      </c>
      <c r="I28" s="23" t="s">
        <v>26</v>
      </c>
      <c r="J28" s="21" t="s">
        <v>1</v>
      </c>
      <c r="L28" s="28"/>
    </row>
    <row r="29" spans="2:12" s="1" customFormat="1" ht="6.9" customHeight="1">
      <c r="B29" s="28"/>
      <c r="L29" s="28"/>
    </row>
    <row r="30" spans="2:12" s="1" customFormat="1" ht="12" customHeight="1">
      <c r="B30" s="28"/>
      <c r="D30" s="23" t="s">
        <v>33</v>
      </c>
      <c r="L30" s="28"/>
    </row>
    <row r="31" spans="2:12" s="7" customFormat="1" ht="16.5" customHeight="1">
      <c r="B31" s="93"/>
      <c r="E31" s="187" t="s">
        <v>1</v>
      </c>
      <c r="F31" s="187"/>
      <c r="G31" s="187"/>
      <c r="H31" s="187"/>
      <c r="L31" s="93"/>
    </row>
    <row r="32" spans="2:12" s="1" customFormat="1" ht="6.9" customHeight="1">
      <c r="B32" s="28"/>
      <c r="L32" s="28"/>
    </row>
    <row r="33" spans="2:12" s="1" customFormat="1" ht="6.9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35" customHeight="1">
      <c r="B34" s="28"/>
      <c r="D34" s="94" t="s">
        <v>35</v>
      </c>
      <c r="J34" s="65">
        <f>ROUND(J132, 2)</f>
        <v>0</v>
      </c>
      <c r="L34" s="28"/>
    </row>
    <row r="35" spans="2:12" s="1" customFormat="1" ht="6.9" customHeight="1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4" customHeight="1">
      <c r="B36" s="28"/>
      <c r="F36" s="31" t="s">
        <v>37</v>
      </c>
      <c r="I36" s="31" t="s">
        <v>36</v>
      </c>
      <c r="J36" s="31" t="s">
        <v>38</v>
      </c>
      <c r="L36" s="28"/>
    </row>
    <row r="37" spans="2:12" s="1" customFormat="1" ht="14.4" customHeight="1">
      <c r="B37" s="28"/>
      <c r="D37" s="54" t="s">
        <v>39</v>
      </c>
      <c r="E37" s="33" t="s">
        <v>40</v>
      </c>
      <c r="F37" s="95">
        <f>ROUND((SUM(BE132:BE272)),  2)</f>
        <v>0</v>
      </c>
      <c r="G37" s="96"/>
      <c r="H37" s="96"/>
      <c r="I37" s="97">
        <v>0.2</v>
      </c>
      <c r="J37" s="95">
        <f>ROUND(((SUM(BE132:BE272))*I37),  2)</f>
        <v>0</v>
      </c>
      <c r="L37" s="28"/>
    </row>
    <row r="38" spans="2:12" s="1" customFormat="1" ht="14.4" customHeight="1">
      <c r="B38" s="28"/>
      <c r="E38" s="33" t="s">
        <v>41</v>
      </c>
      <c r="F38" s="95">
        <f>ROUND((SUM(BF132:BF272)),  2)</f>
        <v>0</v>
      </c>
      <c r="G38" s="96"/>
      <c r="H38" s="96"/>
      <c r="I38" s="97">
        <v>0.2</v>
      </c>
      <c r="J38" s="95">
        <f>ROUND(((SUM(BF132:BF272))*I38),  2)</f>
        <v>0</v>
      </c>
      <c r="L38" s="28"/>
    </row>
    <row r="39" spans="2:12" s="1" customFormat="1" ht="14.4" hidden="1" customHeight="1">
      <c r="B39" s="28"/>
      <c r="E39" s="23" t="s">
        <v>42</v>
      </c>
      <c r="F39" s="84">
        <f>ROUND((SUM(BG132:BG272)),  2)</f>
        <v>0</v>
      </c>
      <c r="I39" s="98">
        <v>0.2</v>
      </c>
      <c r="J39" s="84">
        <f>0</f>
        <v>0</v>
      </c>
      <c r="L39" s="28"/>
    </row>
    <row r="40" spans="2:12" s="1" customFormat="1" ht="14.4" hidden="1" customHeight="1">
      <c r="B40" s="28"/>
      <c r="E40" s="23" t="s">
        <v>43</v>
      </c>
      <c r="F40" s="84">
        <f>ROUND((SUM(BH132:BH272)),  2)</f>
        <v>0</v>
      </c>
      <c r="I40" s="98">
        <v>0.2</v>
      </c>
      <c r="J40" s="84">
        <f>0</f>
        <v>0</v>
      </c>
      <c r="L40" s="28"/>
    </row>
    <row r="41" spans="2:12" s="1" customFormat="1" ht="14.4" hidden="1" customHeight="1">
      <c r="B41" s="28"/>
      <c r="E41" s="33" t="s">
        <v>44</v>
      </c>
      <c r="F41" s="95">
        <f>ROUND((SUM(BI132:BI272)),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6.9" customHeight="1">
      <c r="B42" s="28"/>
      <c r="L42" s="28"/>
    </row>
    <row r="43" spans="2:12" s="1" customFormat="1" ht="25.35" customHeight="1">
      <c r="B43" s="28"/>
      <c r="C43" s="99"/>
      <c r="D43" s="100" t="s">
        <v>45</v>
      </c>
      <c r="E43" s="56"/>
      <c r="F43" s="56"/>
      <c r="G43" s="101" t="s">
        <v>46</v>
      </c>
      <c r="H43" s="102" t="s">
        <v>47</v>
      </c>
      <c r="I43" s="56"/>
      <c r="J43" s="103">
        <f>SUM(J34:J41)</f>
        <v>0</v>
      </c>
      <c r="K43" s="104"/>
      <c r="L43" s="28"/>
    </row>
    <row r="44" spans="2:12" s="1" customFormat="1" ht="14.4" customHeight="1">
      <c r="B44" s="28"/>
      <c r="L44" s="28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ht="10.199999999999999">
      <c r="B51" s="16"/>
      <c r="L51" s="16"/>
    </row>
    <row r="52" spans="2:12" ht="10.199999999999999">
      <c r="B52" s="16"/>
      <c r="L52" s="16"/>
    </row>
    <row r="53" spans="2:12" ht="10.199999999999999">
      <c r="B53" s="16"/>
      <c r="L53" s="16"/>
    </row>
    <row r="54" spans="2:12" ht="10.199999999999999">
      <c r="B54" s="16"/>
      <c r="L54" s="16"/>
    </row>
    <row r="55" spans="2:12" ht="10.199999999999999">
      <c r="B55" s="16"/>
      <c r="L55" s="16"/>
    </row>
    <row r="56" spans="2:12" ht="10.199999999999999">
      <c r="B56" s="16"/>
      <c r="L56" s="16"/>
    </row>
    <row r="57" spans="2:12" ht="10.199999999999999">
      <c r="B57" s="16"/>
      <c r="L57" s="16"/>
    </row>
    <row r="58" spans="2:12" ht="10.199999999999999">
      <c r="B58" s="16"/>
      <c r="L58" s="16"/>
    </row>
    <row r="59" spans="2:12" ht="10.199999999999999">
      <c r="B59" s="16"/>
      <c r="L59" s="16"/>
    </row>
    <row r="60" spans="2:12" ht="10.199999999999999">
      <c r="B60" s="16"/>
      <c r="L60" s="16"/>
    </row>
    <row r="61" spans="2:12" s="1" customFormat="1" ht="13.2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ht="10.199999999999999">
      <c r="B62" s="16"/>
      <c r="L62" s="16"/>
    </row>
    <row r="63" spans="2:12" ht="10.199999999999999">
      <c r="B63" s="16"/>
      <c r="L63" s="16"/>
    </row>
    <row r="64" spans="2:12" ht="10.199999999999999">
      <c r="B64" s="16"/>
      <c r="L64" s="16"/>
    </row>
    <row r="65" spans="2:12" s="1" customFormat="1" ht="13.2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ht="10.199999999999999">
      <c r="B66" s="16"/>
      <c r="L66" s="16"/>
    </row>
    <row r="67" spans="2:12" ht="10.199999999999999">
      <c r="B67" s="16"/>
      <c r="L67" s="16"/>
    </row>
    <row r="68" spans="2:12" ht="10.199999999999999">
      <c r="B68" s="16"/>
      <c r="L68" s="16"/>
    </row>
    <row r="69" spans="2:12" ht="10.199999999999999">
      <c r="B69" s="16"/>
      <c r="L69" s="16"/>
    </row>
    <row r="70" spans="2:12" ht="10.199999999999999">
      <c r="B70" s="16"/>
      <c r="L70" s="16"/>
    </row>
    <row r="71" spans="2:12" ht="10.199999999999999">
      <c r="B71" s="16"/>
      <c r="L71" s="16"/>
    </row>
    <row r="72" spans="2:12" ht="10.199999999999999">
      <c r="B72" s="16"/>
      <c r="L72" s="16"/>
    </row>
    <row r="73" spans="2:12" ht="10.199999999999999">
      <c r="B73" s="16"/>
      <c r="L73" s="16"/>
    </row>
    <row r="74" spans="2:12" ht="10.199999999999999">
      <c r="B74" s="16"/>
      <c r="L74" s="16"/>
    </row>
    <row r="75" spans="2:12" ht="10.199999999999999">
      <c r="B75" s="16"/>
      <c r="L75" s="16"/>
    </row>
    <row r="76" spans="2:12" s="1" customFormat="1" ht="13.2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" customHeight="1">
      <c r="B82" s="28"/>
      <c r="C82" s="17" t="s">
        <v>293</v>
      </c>
      <c r="L82" s="28"/>
    </row>
    <row r="83" spans="2:12" s="1" customFormat="1" ht="6.9" customHeight="1">
      <c r="B83" s="28"/>
      <c r="L83" s="28"/>
    </row>
    <row r="84" spans="2:12" s="1" customFormat="1" ht="12" customHeight="1">
      <c r="B84" s="28"/>
      <c r="C84" s="23" t="s">
        <v>15</v>
      </c>
      <c r="L84" s="28"/>
    </row>
    <row r="85" spans="2:12" s="1" customFormat="1" ht="16.5" customHeight="1">
      <c r="B85" s="28"/>
      <c r="E85" s="226" t="str">
        <f>E7</f>
        <v>Archeoskanzen Bojná</v>
      </c>
      <c r="F85" s="227"/>
      <c r="G85" s="227"/>
      <c r="H85" s="227"/>
      <c r="L85" s="28"/>
    </row>
    <row r="86" spans="2:12" ht="12" customHeight="1">
      <c r="B86" s="16"/>
      <c r="C86" s="23" t="s">
        <v>287</v>
      </c>
      <c r="L86" s="16"/>
    </row>
    <row r="87" spans="2:12" ht="16.5" customHeight="1">
      <c r="B87" s="16"/>
      <c r="E87" s="226" t="s">
        <v>4177</v>
      </c>
      <c r="F87" s="183"/>
      <c r="G87" s="183"/>
      <c r="H87" s="183"/>
      <c r="L87" s="16"/>
    </row>
    <row r="88" spans="2:12" ht="12" customHeight="1">
      <c r="B88" s="16"/>
      <c r="C88" s="23" t="s">
        <v>289</v>
      </c>
      <c r="L88" s="16"/>
    </row>
    <row r="89" spans="2:12" s="1" customFormat="1" ht="16.5" customHeight="1">
      <c r="B89" s="28"/>
      <c r="E89" s="221" t="s">
        <v>5931</v>
      </c>
      <c r="F89" s="228"/>
      <c r="G89" s="228"/>
      <c r="H89" s="228"/>
      <c r="L89" s="28"/>
    </row>
    <row r="90" spans="2:12" s="1" customFormat="1" ht="12" customHeight="1">
      <c r="B90" s="28"/>
      <c r="C90" s="23" t="s">
        <v>291</v>
      </c>
      <c r="L90" s="28"/>
    </row>
    <row r="91" spans="2:12" s="1" customFormat="1" ht="16.5" customHeight="1">
      <c r="B91" s="28"/>
      <c r="E91" s="208" t="str">
        <f>E13</f>
        <v>SO-5.2.1_ZTI - Zdravotechnická inštalácia</v>
      </c>
      <c r="F91" s="228"/>
      <c r="G91" s="228"/>
      <c r="H91" s="228"/>
      <c r="L91" s="28"/>
    </row>
    <row r="92" spans="2:12" s="1" customFormat="1" ht="6.9" customHeight="1">
      <c r="B92" s="28"/>
      <c r="L92" s="28"/>
    </row>
    <row r="93" spans="2:12" s="1" customFormat="1" ht="12" customHeight="1">
      <c r="B93" s="28"/>
      <c r="C93" s="23" t="s">
        <v>19</v>
      </c>
      <c r="F93" s="21" t="str">
        <f>F16</f>
        <v>okrajová časť obce Bojná</v>
      </c>
      <c r="I93" s="23" t="s">
        <v>21</v>
      </c>
      <c r="J93" s="51" t="str">
        <f>IF(J16="","",J16)</f>
        <v>19. 6. 2024</v>
      </c>
      <c r="L93" s="28"/>
    </row>
    <row r="94" spans="2:12" s="1" customFormat="1" ht="6.9" customHeight="1">
      <c r="B94" s="28"/>
      <c r="L94" s="28"/>
    </row>
    <row r="95" spans="2:12" s="1" customFormat="1" ht="40.049999999999997" customHeight="1">
      <c r="B95" s="28"/>
      <c r="C95" s="23" t="s">
        <v>23</v>
      </c>
      <c r="F95" s="21" t="str">
        <f>E19</f>
        <v>Obec Bojná, 201 Bojná, 956 01 Bojná</v>
      </c>
      <c r="I95" s="23" t="s">
        <v>29</v>
      </c>
      <c r="J95" s="26" t="str">
        <f>E25</f>
        <v>Projekt design s.r.o., Brezová 89/1B, Tovarníky</v>
      </c>
      <c r="L95" s="28"/>
    </row>
    <row r="96" spans="2:12" s="1" customFormat="1" ht="40.049999999999997" customHeight="1">
      <c r="B96" s="28"/>
      <c r="C96" s="23" t="s">
        <v>27</v>
      </c>
      <c r="F96" s="21" t="str">
        <f>IF(E22="","",E22)</f>
        <v>Vyplň údaj</v>
      </c>
      <c r="I96" s="23" t="s">
        <v>32</v>
      </c>
      <c r="J96" s="26" t="str">
        <f>E28</f>
        <v>Projekt design s.r.o., Brezová 89/1B, Tovarníky</v>
      </c>
      <c r="L96" s="28"/>
    </row>
    <row r="97" spans="2:47" s="1" customFormat="1" ht="10.35" customHeight="1">
      <c r="B97" s="28"/>
      <c r="L97" s="28"/>
    </row>
    <row r="98" spans="2:47" s="1" customFormat="1" ht="29.25" customHeight="1">
      <c r="B98" s="28"/>
      <c r="C98" s="107" t="s">
        <v>294</v>
      </c>
      <c r="D98" s="99"/>
      <c r="E98" s="99"/>
      <c r="F98" s="99"/>
      <c r="G98" s="99"/>
      <c r="H98" s="99"/>
      <c r="I98" s="99"/>
      <c r="J98" s="108" t="s">
        <v>295</v>
      </c>
      <c r="K98" s="99"/>
      <c r="L98" s="28"/>
    </row>
    <row r="99" spans="2:47" s="1" customFormat="1" ht="10.35" customHeight="1">
      <c r="B99" s="28"/>
      <c r="L99" s="28"/>
    </row>
    <row r="100" spans="2:47" s="1" customFormat="1" ht="22.8" customHeight="1">
      <c r="B100" s="28"/>
      <c r="C100" s="109" t="s">
        <v>296</v>
      </c>
      <c r="J100" s="65">
        <f>J132</f>
        <v>0</v>
      </c>
      <c r="L100" s="28"/>
      <c r="AU100" s="13" t="s">
        <v>297</v>
      </c>
    </row>
    <row r="101" spans="2:47" s="8" customFormat="1" ht="24.9" customHeight="1">
      <c r="B101" s="110"/>
      <c r="D101" s="111" t="s">
        <v>298</v>
      </c>
      <c r="E101" s="112"/>
      <c r="F101" s="112"/>
      <c r="G101" s="112"/>
      <c r="H101" s="112"/>
      <c r="I101" s="112"/>
      <c r="J101" s="113">
        <f>J133</f>
        <v>0</v>
      </c>
      <c r="L101" s="110"/>
    </row>
    <row r="102" spans="2:47" s="9" customFormat="1" ht="19.95" customHeight="1">
      <c r="B102" s="114"/>
      <c r="D102" s="115" t="s">
        <v>2315</v>
      </c>
      <c r="E102" s="116"/>
      <c r="F102" s="116"/>
      <c r="G102" s="116"/>
      <c r="H102" s="116"/>
      <c r="I102" s="116"/>
      <c r="J102" s="117">
        <f>J134</f>
        <v>0</v>
      </c>
      <c r="L102" s="114"/>
    </row>
    <row r="103" spans="2:47" s="9" customFormat="1" ht="19.95" customHeight="1">
      <c r="B103" s="114"/>
      <c r="D103" s="115" t="s">
        <v>2636</v>
      </c>
      <c r="E103" s="116"/>
      <c r="F103" s="116"/>
      <c r="G103" s="116"/>
      <c r="H103" s="116"/>
      <c r="I103" s="116"/>
      <c r="J103" s="117">
        <f>J153</f>
        <v>0</v>
      </c>
      <c r="L103" s="114"/>
    </row>
    <row r="104" spans="2:47" s="8" customFormat="1" ht="24.9" customHeight="1">
      <c r="B104" s="110"/>
      <c r="D104" s="111" t="s">
        <v>2316</v>
      </c>
      <c r="E104" s="112"/>
      <c r="F104" s="112"/>
      <c r="G104" s="112"/>
      <c r="H104" s="112"/>
      <c r="I104" s="112"/>
      <c r="J104" s="113">
        <f>J155</f>
        <v>0</v>
      </c>
      <c r="L104" s="110"/>
    </row>
    <row r="105" spans="2:47" s="9" customFormat="1" ht="19.95" customHeight="1">
      <c r="B105" s="114"/>
      <c r="D105" s="115" t="s">
        <v>2317</v>
      </c>
      <c r="E105" s="116"/>
      <c r="F105" s="116"/>
      <c r="G105" s="116"/>
      <c r="H105" s="116"/>
      <c r="I105" s="116"/>
      <c r="J105" s="117">
        <f>J156</f>
        <v>0</v>
      </c>
      <c r="L105" s="114"/>
    </row>
    <row r="106" spans="2:47" s="9" customFormat="1" ht="19.95" customHeight="1">
      <c r="B106" s="114"/>
      <c r="D106" s="115" t="s">
        <v>2318</v>
      </c>
      <c r="E106" s="116"/>
      <c r="F106" s="116"/>
      <c r="G106" s="116"/>
      <c r="H106" s="116"/>
      <c r="I106" s="116"/>
      <c r="J106" s="117">
        <f>J175</f>
        <v>0</v>
      </c>
      <c r="L106" s="114"/>
    </row>
    <row r="107" spans="2:47" s="9" customFormat="1" ht="19.95" customHeight="1">
      <c r="B107" s="114"/>
      <c r="D107" s="115" t="s">
        <v>2319</v>
      </c>
      <c r="E107" s="116"/>
      <c r="F107" s="116"/>
      <c r="G107" s="116"/>
      <c r="H107" s="116"/>
      <c r="I107" s="116"/>
      <c r="J107" s="117">
        <f>J181</f>
        <v>0</v>
      </c>
      <c r="L107" s="114"/>
    </row>
    <row r="108" spans="2:47" s="9" customFormat="1" ht="19.95" customHeight="1">
      <c r="B108" s="114"/>
      <c r="D108" s="115" t="s">
        <v>2320</v>
      </c>
      <c r="E108" s="116"/>
      <c r="F108" s="116"/>
      <c r="G108" s="116"/>
      <c r="H108" s="116"/>
      <c r="I108" s="116"/>
      <c r="J108" s="117">
        <f>J217</f>
        <v>0</v>
      </c>
      <c r="L108" s="114"/>
    </row>
    <row r="109" spans="2:47" s="1" customFormat="1" ht="21.75" customHeight="1">
      <c r="B109" s="28"/>
      <c r="L109" s="28"/>
    </row>
    <row r="110" spans="2:47" s="1" customFormat="1" ht="6.9" customHeight="1"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28"/>
    </row>
    <row r="114" spans="2:12" s="1" customFormat="1" ht="6.9" customHeight="1">
      <c r="B114" s="45"/>
      <c r="C114" s="46"/>
      <c r="D114" s="46"/>
      <c r="E114" s="46"/>
      <c r="F114" s="46"/>
      <c r="G114" s="46"/>
      <c r="H114" s="46"/>
      <c r="I114" s="46"/>
      <c r="J114" s="46"/>
      <c r="K114" s="46"/>
      <c r="L114" s="28"/>
    </row>
    <row r="115" spans="2:12" s="1" customFormat="1" ht="24.9" customHeight="1">
      <c r="B115" s="28"/>
      <c r="C115" s="17" t="s">
        <v>303</v>
      </c>
      <c r="L115" s="28"/>
    </row>
    <row r="116" spans="2:12" s="1" customFormat="1" ht="6.9" customHeight="1">
      <c r="B116" s="28"/>
      <c r="L116" s="28"/>
    </row>
    <row r="117" spans="2:12" s="1" customFormat="1" ht="12" customHeight="1">
      <c r="B117" s="28"/>
      <c r="C117" s="23" t="s">
        <v>15</v>
      </c>
      <c r="L117" s="28"/>
    </row>
    <row r="118" spans="2:12" s="1" customFormat="1" ht="16.5" customHeight="1">
      <c r="B118" s="28"/>
      <c r="E118" s="226" t="str">
        <f>E7</f>
        <v>Archeoskanzen Bojná</v>
      </c>
      <c r="F118" s="227"/>
      <c r="G118" s="227"/>
      <c r="H118" s="227"/>
      <c r="L118" s="28"/>
    </row>
    <row r="119" spans="2:12" ht="12" customHeight="1">
      <c r="B119" s="16"/>
      <c r="C119" s="23" t="s">
        <v>287</v>
      </c>
      <c r="L119" s="16"/>
    </row>
    <row r="120" spans="2:12" ht="16.5" customHeight="1">
      <c r="B120" s="16"/>
      <c r="E120" s="226" t="s">
        <v>4177</v>
      </c>
      <c r="F120" s="183"/>
      <c r="G120" s="183"/>
      <c r="H120" s="183"/>
      <c r="L120" s="16"/>
    </row>
    <row r="121" spans="2:12" ht="12" customHeight="1">
      <c r="B121" s="16"/>
      <c r="C121" s="23" t="s">
        <v>289</v>
      </c>
      <c r="L121" s="16"/>
    </row>
    <row r="122" spans="2:12" s="1" customFormat="1" ht="16.5" customHeight="1">
      <c r="B122" s="28"/>
      <c r="E122" s="221" t="s">
        <v>5931</v>
      </c>
      <c r="F122" s="228"/>
      <c r="G122" s="228"/>
      <c r="H122" s="228"/>
      <c r="L122" s="28"/>
    </row>
    <row r="123" spans="2:12" s="1" customFormat="1" ht="12" customHeight="1">
      <c r="B123" s="28"/>
      <c r="C123" s="23" t="s">
        <v>291</v>
      </c>
      <c r="L123" s="28"/>
    </row>
    <row r="124" spans="2:12" s="1" customFormat="1" ht="16.5" customHeight="1">
      <c r="B124" s="28"/>
      <c r="E124" s="208" t="str">
        <f>E13</f>
        <v>SO-5.2.1_ZTI - Zdravotechnická inštalácia</v>
      </c>
      <c r="F124" s="228"/>
      <c r="G124" s="228"/>
      <c r="H124" s="228"/>
      <c r="L124" s="28"/>
    </row>
    <row r="125" spans="2:12" s="1" customFormat="1" ht="6.9" customHeight="1">
      <c r="B125" s="28"/>
      <c r="L125" s="28"/>
    </row>
    <row r="126" spans="2:12" s="1" customFormat="1" ht="12" customHeight="1">
      <c r="B126" s="28"/>
      <c r="C126" s="23" t="s">
        <v>19</v>
      </c>
      <c r="F126" s="21" t="str">
        <f>F16</f>
        <v>okrajová časť obce Bojná</v>
      </c>
      <c r="I126" s="23" t="s">
        <v>21</v>
      </c>
      <c r="J126" s="51" t="str">
        <f>IF(J16="","",J16)</f>
        <v>19. 6. 2024</v>
      </c>
      <c r="L126" s="28"/>
    </row>
    <row r="127" spans="2:12" s="1" customFormat="1" ht="6.9" customHeight="1">
      <c r="B127" s="28"/>
      <c r="L127" s="28"/>
    </row>
    <row r="128" spans="2:12" s="1" customFormat="1" ht="40.049999999999997" customHeight="1">
      <c r="B128" s="28"/>
      <c r="C128" s="23" t="s">
        <v>23</v>
      </c>
      <c r="F128" s="21" t="str">
        <f>E19</f>
        <v>Obec Bojná, 201 Bojná, 956 01 Bojná</v>
      </c>
      <c r="I128" s="23" t="s">
        <v>29</v>
      </c>
      <c r="J128" s="26" t="str">
        <f>E25</f>
        <v>Projekt design s.r.o., Brezová 89/1B, Tovarníky</v>
      </c>
      <c r="L128" s="28"/>
    </row>
    <row r="129" spans="2:65" s="1" customFormat="1" ht="40.049999999999997" customHeight="1">
      <c r="B129" s="28"/>
      <c r="C129" s="23" t="s">
        <v>27</v>
      </c>
      <c r="F129" s="21" t="str">
        <f>IF(E22="","",E22)</f>
        <v>Vyplň údaj</v>
      </c>
      <c r="I129" s="23" t="s">
        <v>32</v>
      </c>
      <c r="J129" s="26" t="str">
        <f>E28</f>
        <v>Projekt design s.r.o., Brezová 89/1B, Tovarníky</v>
      </c>
      <c r="L129" s="28"/>
    </row>
    <row r="130" spans="2:65" s="1" customFormat="1" ht="10.35" customHeight="1">
      <c r="B130" s="28"/>
      <c r="L130" s="28"/>
    </row>
    <row r="131" spans="2:65" s="10" customFormat="1" ht="29.25" customHeight="1">
      <c r="B131" s="118"/>
      <c r="C131" s="119" t="s">
        <v>304</v>
      </c>
      <c r="D131" s="120" t="s">
        <v>60</v>
      </c>
      <c r="E131" s="120" t="s">
        <v>56</v>
      </c>
      <c r="F131" s="120" t="s">
        <v>7531</v>
      </c>
      <c r="G131" s="120" t="s">
        <v>305</v>
      </c>
      <c r="H131" s="120" t="s">
        <v>306</v>
      </c>
      <c r="I131" s="120" t="s">
        <v>307</v>
      </c>
      <c r="J131" s="121" t="s">
        <v>295</v>
      </c>
      <c r="K131" s="122" t="s">
        <v>308</v>
      </c>
      <c r="L131" s="118"/>
      <c r="M131" s="58" t="s">
        <v>1</v>
      </c>
      <c r="N131" s="59" t="s">
        <v>39</v>
      </c>
      <c r="O131" s="59" t="s">
        <v>309</v>
      </c>
      <c r="P131" s="59" t="s">
        <v>310</v>
      </c>
      <c r="Q131" s="59" t="s">
        <v>311</v>
      </c>
      <c r="R131" s="59" t="s">
        <v>312</v>
      </c>
      <c r="S131" s="59" t="s">
        <v>313</v>
      </c>
      <c r="T131" s="60" t="s">
        <v>314</v>
      </c>
    </row>
    <row r="132" spans="2:65" s="1" customFormat="1" ht="22.8" customHeight="1">
      <c r="B132" s="28"/>
      <c r="C132" s="63" t="s">
        <v>296</v>
      </c>
      <c r="J132" s="123">
        <f>BK132</f>
        <v>0</v>
      </c>
      <c r="L132" s="28"/>
      <c r="M132" s="61"/>
      <c r="N132" s="52"/>
      <c r="O132" s="52"/>
      <c r="P132" s="124">
        <f>P133+P155</f>
        <v>0</v>
      </c>
      <c r="Q132" s="52"/>
      <c r="R132" s="124">
        <f>R133+R155</f>
        <v>1.1320860776170001</v>
      </c>
      <c r="S132" s="52"/>
      <c r="T132" s="125">
        <f>T133+T155</f>
        <v>0</v>
      </c>
      <c r="AT132" s="13" t="s">
        <v>74</v>
      </c>
      <c r="AU132" s="13" t="s">
        <v>297</v>
      </c>
      <c r="BK132" s="126">
        <f>BK133+BK155</f>
        <v>0</v>
      </c>
    </row>
    <row r="133" spans="2:65" s="11" customFormat="1" ht="25.95" customHeight="1">
      <c r="B133" s="127"/>
      <c r="D133" s="128" t="s">
        <v>74</v>
      </c>
      <c r="E133" s="129" t="s">
        <v>315</v>
      </c>
      <c r="F133" s="129" t="s">
        <v>316</v>
      </c>
      <c r="I133" s="130"/>
      <c r="J133" s="131">
        <f>BK133</f>
        <v>0</v>
      </c>
      <c r="L133" s="127"/>
      <c r="M133" s="132"/>
      <c r="P133" s="133">
        <f>P134+P153</f>
        <v>0</v>
      </c>
      <c r="R133" s="133">
        <f>R134+R153</f>
        <v>0.19196195000000005</v>
      </c>
      <c r="T133" s="134">
        <f>T134+T153</f>
        <v>0</v>
      </c>
      <c r="AR133" s="128" t="s">
        <v>82</v>
      </c>
      <c r="AT133" s="135" t="s">
        <v>74</v>
      </c>
      <c r="AU133" s="135" t="s">
        <v>75</v>
      </c>
      <c r="AY133" s="128" t="s">
        <v>317</v>
      </c>
      <c r="BK133" s="136">
        <f>BK134+BK153</f>
        <v>0</v>
      </c>
    </row>
    <row r="134" spans="2:65" s="11" customFormat="1" ht="22.8" customHeight="1">
      <c r="B134" s="127"/>
      <c r="D134" s="128" t="s">
        <v>74</v>
      </c>
      <c r="E134" s="137" t="s">
        <v>271</v>
      </c>
      <c r="F134" s="137" t="s">
        <v>2321</v>
      </c>
      <c r="I134" s="130"/>
      <c r="J134" s="138">
        <f>BK134</f>
        <v>0</v>
      </c>
      <c r="L134" s="127"/>
      <c r="M134" s="132"/>
      <c r="P134" s="133">
        <f>SUM(P135:P152)</f>
        <v>0</v>
      </c>
      <c r="R134" s="133">
        <f>SUM(R135:R152)</f>
        <v>0.19196195000000005</v>
      </c>
      <c r="T134" s="134">
        <f>SUM(T135:T152)</f>
        <v>0</v>
      </c>
      <c r="AR134" s="128" t="s">
        <v>82</v>
      </c>
      <c r="AT134" s="135" t="s">
        <v>74</v>
      </c>
      <c r="AU134" s="135" t="s">
        <v>82</v>
      </c>
      <c r="AY134" s="128" t="s">
        <v>317</v>
      </c>
      <c r="BK134" s="136">
        <f>SUM(BK135:BK152)</f>
        <v>0</v>
      </c>
    </row>
    <row r="135" spans="2:65" s="1" customFormat="1" ht="33" customHeight="1">
      <c r="B135" s="139"/>
      <c r="C135" s="140" t="s">
        <v>82</v>
      </c>
      <c r="D135" s="140" t="s">
        <v>319</v>
      </c>
      <c r="E135" s="141" t="s">
        <v>2322</v>
      </c>
      <c r="F135" s="142" t="s">
        <v>2323</v>
      </c>
      <c r="G135" s="143" t="s">
        <v>452</v>
      </c>
      <c r="H135" s="144">
        <v>12.914999999999999</v>
      </c>
      <c r="I135" s="145"/>
      <c r="J135" s="146">
        <f>ROUND(I135*H135,2)</f>
        <v>0</v>
      </c>
      <c r="K135" s="147"/>
      <c r="L135" s="28"/>
      <c r="M135" s="148" t="s">
        <v>1</v>
      </c>
      <c r="N135" s="149" t="s">
        <v>41</v>
      </c>
      <c r="P135" s="150">
        <f>O135*H135</f>
        <v>0</v>
      </c>
      <c r="Q135" s="150">
        <v>0</v>
      </c>
      <c r="R135" s="150">
        <f>Q135*H135</f>
        <v>0</v>
      </c>
      <c r="S135" s="150">
        <v>0</v>
      </c>
      <c r="T135" s="151">
        <f>S135*H135</f>
        <v>0</v>
      </c>
      <c r="AR135" s="152" t="s">
        <v>259</v>
      </c>
      <c r="AT135" s="152" t="s">
        <v>319</v>
      </c>
      <c r="AU135" s="152" t="s">
        <v>87</v>
      </c>
      <c r="AY135" s="13" t="s">
        <v>317</v>
      </c>
      <c r="BE135" s="153">
        <f>IF(N135="základná",J135,0)</f>
        <v>0</v>
      </c>
      <c r="BF135" s="153">
        <f>IF(N135="znížená",J135,0)</f>
        <v>0</v>
      </c>
      <c r="BG135" s="153">
        <f>IF(N135="zákl. prenesená",J135,0)</f>
        <v>0</v>
      </c>
      <c r="BH135" s="153">
        <f>IF(N135="zníž. prenesená",J135,0)</f>
        <v>0</v>
      </c>
      <c r="BI135" s="153">
        <f>IF(N135="nulová",J135,0)</f>
        <v>0</v>
      </c>
      <c r="BJ135" s="13" t="s">
        <v>87</v>
      </c>
      <c r="BK135" s="153">
        <f>ROUND(I135*H135,2)</f>
        <v>0</v>
      </c>
      <c r="BL135" s="13" t="s">
        <v>259</v>
      </c>
      <c r="BM135" s="152" t="s">
        <v>6530</v>
      </c>
    </row>
    <row r="136" spans="2:65" s="1" customFormat="1" ht="33" customHeight="1">
      <c r="B136" s="139"/>
      <c r="C136" s="154" t="s">
        <v>87</v>
      </c>
      <c r="D136" s="154" t="s">
        <v>353</v>
      </c>
      <c r="E136" s="155" t="s">
        <v>2325</v>
      </c>
      <c r="F136" s="156" t="s">
        <v>2326</v>
      </c>
      <c r="G136" s="157" t="s">
        <v>452</v>
      </c>
      <c r="H136" s="158">
        <v>12.914999999999999</v>
      </c>
      <c r="I136" s="159"/>
      <c r="J136" s="160">
        <f>ROUND(I136*H136,2)</f>
        <v>0</v>
      </c>
      <c r="K136" s="161"/>
      <c r="L136" s="162"/>
      <c r="M136" s="163" t="s">
        <v>1</v>
      </c>
      <c r="N136" s="164" t="s">
        <v>41</v>
      </c>
      <c r="P136" s="150">
        <f>O136*H136</f>
        <v>0</v>
      </c>
      <c r="Q136" s="150">
        <v>2.7E-4</v>
      </c>
      <c r="R136" s="150">
        <f>Q136*H136</f>
        <v>3.4870499999999998E-3</v>
      </c>
      <c r="S136" s="150">
        <v>0</v>
      </c>
      <c r="T136" s="151">
        <f>S136*H136</f>
        <v>0</v>
      </c>
      <c r="AR136" s="152" t="s">
        <v>271</v>
      </c>
      <c r="AT136" s="152" t="s">
        <v>353</v>
      </c>
      <c r="AU136" s="152" t="s">
        <v>87</v>
      </c>
      <c r="AY136" s="13" t="s">
        <v>317</v>
      </c>
      <c r="BE136" s="153">
        <f>IF(N136="základná",J136,0)</f>
        <v>0</v>
      </c>
      <c r="BF136" s="153">
        <f>IF(N136="znížená",J136,0)</f>
        <v>0</v>
      </c>
      <c r="BG136" s="153">
        <f>IF(N136="zákl. prenesená",J136,0)</f>
        <v>0</v>
      </c>
      <c r="BH136" s="153">
        <f>IF(N136="zníž. prenesená",J136,0)</f>
        <v>0</v>
      </c>
      <c r="BI136" s="153">
        <f>IF(N136="nulová",J136,0)</f>
        <v>0</v>
      </c>
      <c r="BJ136" s="13" t="s">
        <v>87</v>
      </c>
      <c r="BK136" s="153">
        <f>ROUND(I136*H136,2)</f>
        <v>0</v>
      </c>
      <c r="BL136" s="13" t="s">
        <v>259</v>
      </c>
      <c r="BM136" s="152" t="s">
        <v>6531</v>
      </c>
    </row>
    <row r="137" spans="2:65" s="1" customFormat="1" ht="24.15" customHeight="1">
      <c r="B137" s="139"/>
      <c r="C137" s="140" t="s">
        <v>92</v>
      </c>
      <c r="D137" s="140" t="s">
        <v>319</v>
      </c>
      <c r="E137" s="141" t="s">
        <v>2328</v>
      </c>
      <c r="F137" s="142" t="s">
        <v>2329</v>
      </c>
      <c r="G137" s="143" t="s">
        <v>452</v>
      </c>
      <c r="H137" s="144">
        <v>22.995000000000001</v>
      </c>
      <c r="I137" s="145"/>
      <c r="J137" s="146">
        <f>ROUND(I137*H137,2)</f>
        <v>0</v>
      </c>
      <c r="K137" s="147"/>
      <c r="L137" s="28"/>
      <c r="M137" s="148" t="s">
        <v>1</v>
      </c>
      <c r="N137" s="149" t="s">
        <v>41</v>
      </c>
      <c r="P137" s="150">
        <f>O137*H137</f>
        <v>0</v>
      </c>
      <c r="Q137" s="150">
        <v>7.9999999999999996E-6</v>
      </c>
      <c r="R137" s="150">
        <f>Q137*H137</f>
        <v>1.8395999999999999E-4</v>
      </c>
      <c r="S137" s="150">
        <v>0</v>
      </c>
      <c r="T137" s="151">
        <f>S137*H137</f>
        <v>0</v>
      </c>
      <c r="AR137" s="152" t="s">
        <v>259</v>
      </c>
      <c r="AT137" s="152" t="s">
        <v>319</v>
      </c>
      <c r="AU137" s="152" t="s">
        <v>87</v>
      </c>
      <c r="AY137" s="13" t="s">
        <v>317</v>
      </c>
      <c r="BE137" s="153">
        <f>IF(N137="základná",J137,0)</f>
        <v>0</v>
      </c>
      <c r="BF137" s="153">
        <f>IF(N137="znížená",J137,0)</f>
        <v>0</v>
      </c>
      <c r="BG137" s="153">
        <f>IF(N137="zákl. prenesená",J137,0)</f>
        <v>0</v>
      </c>
      <c r="BH137" s="153">
        <f>IF(N137="zníž. prenesená",J137,0)</f>
        <v>0</v>
      </c>
      <c r="BI137" s="153">
        <f>IF(N137="nulová",J137,0)</f>
        <v>0</v>
      </c>
      <c r="BJ137" s="13" t="s">
        <v>87</v>
      </c>
      <c r="BK137" s="153">
        <f>ROUND(I137*H137,2)</f>
        <v>0</v>
      </c>
      <c r="BL137" s="13" t="s">
        <v>259</v>
      </c>
      <c r="BM137" s="152" t="s">
        <v>6532</v>
      </c>
    </row>
    <row r="138" spans="2:65" s="1" customFormat="1" ht="33" customHeight="1">
      <c r="B138" s="139"/>
      <c r="C138" s="154" t="s">
        <v>259</v>
      </c>
      <c r="D138" s="154" t="s">
        <v>353</v>
      </c>
      <c r="E138" s="155" t="s">
        <v>5785</v>
      </c>
      <c r="F138" s="156" t="s">
        <v>5786</v>
      </c>
      <c r="G138" s="157" t="s">
        <v>433</v>
      </c>
      <c r="H138" s="158">
        <v>22.995000000000001</v>
      </c>
      <c r="I138" s="159"/>
      <c r="J138" s="160">
        <f>ROUND(I138*H138,2)</f>
        <v>0</v>
      </c>
      <c r="K138" s="161"/>
      <c r="L138" s="162"/>
      <c r="M138" s="163" t="s">
        <v>1</v>
      </c>
      <c r="N138" s="164" t="s">
        <v>41</v>
      </c>
      <c r="P138" s="150">
        <f>O138*H138</f>
        <v>0</v>
      </c>
      <c r="Q138" s="150">
        <v>6.4999999999999997E-3</v>
      </c>
      <c r="R138" s="150">
        <f>Q138*H138</f>
        <v>0.1494675</v>
      </c>
      <c r="S138" s="150">
        <v>0</v>
      </c>
      <c r="T138" s="151">
        <f>S138*H138</f>
        <v>0</v>
      </c>
      <c r="AR138" s="152" t="s">
        <v>271</v>
      </c>
      <c r="AT138" s="152" t="s">
        <v>353</v>
      </c>
      <c r="AU138" s="152" t="s">
        <v>87</v>
      </c>
      <c r="AY138" s="13" t="s">
        <v>317</v>
      </c>
      <c r="BE138" s="153">
        <f>IF(N138="základná",J138,0)</f>
        <v>0</v>
      </c>
      <c r="BF138" s="153">
        <f>IF(N138="znížená",J138,0)</f>
        <v>0</v>
      </c>
      <c r="BG138" s="153">
        <f>IF(N138="zákl. prenesená",J138,0)</f>
        <v>0</v>
      </c>
      <c r="BH138" s="153">
        <f>IF(N138="zníž. prenesená",J138,0)</f>
        <v>0</v>
      </c>
      <c r="BI138" s="153">
        <f>IF(N138="nulová",J138,0)</f>
        <v>0</v>
      </c>
      <c r="BJ138" s="13" t="s">
        <v>87</v>
      </c>
      <c r="BK138" s="153">
        <f>ROUND(I138*H138,2)</f>
        <v>0</v>
      </c>
      <c r="BL138" s="13" t="s">
        <v>259</v>
      </c>
      <c r="BM138" s="152" t="s">
        <v>6533</v>
      </c>
    </row>
    <row r="139" spans="2:65" s="1" customFormat="1" ht="28.8">
      <c r="B139" s="28"/>
      <c r="D139" s="170" t="s">
        <v>484</v>
      </c>
      <c r="F139" s="171" t="s">
        <v>2334</v>
      </c>
      <c r="I139" s="172"/>
      <c r="L139" s="28"/>
      <c r="M139" s="173"/>
      <c r="T139" s="55"/>
      <c r="AT139" s="13" t="s">
        <v>484</v>
      </c>
      <c r="AU139" s="13" t="s">
        <v>87</v>
      </c>
    </row>
    <row r="140" spans="2:65" s="1" customFormat="1" ht="24.15" customHeight="1">
      <c r="B140" s="139"/>
      <c r="C140" s="140" t="s">
        <v>262</v>
      </c>
      <c r="D140" s="140" t="s">
        <v>319</v>
      </c>
      <c r="E140" s="141" t="s">
        <v>2335</v>
      </c>
      <c r="F140" s="142" t="s">
        <v>2336</v>
      </c>
      <c r="G140" s="143" t="s">
        <v>452</v>
      </c>
      <c r="H140" s="144">
        <v>14.805</v>
      </c>
      <c r="I140" s="145"/>
      <c r="J140" s="146">
        <f>ROUND(I140*H140,2)</f>
        <v>0</v>
      </c>
      <c r="K140" s="147"/>
      <c r="L140" s="28"/>
      <c r="M140" s="148" t="s">
        <v>1</v>
      </c>
      <c r="N140" s="149" t="s">
        <v>41</v>
      </c>
      <c r="P140" s="150">
        <f>O140*H140</f>
        <v>0</v>
      </c>
      <c r="Q140" s="150">
        <v>7.9999999999999996E-6</v>
      </c>
      <c r="R140" s="150">
        <f>Q140*H140</f>
        <v>1.1844E-4</v>
      </c>
      <c r="S140" s="150">
        <v>0</v>
      </c>
      <c r="T140" s="151">
        <f>S140*H140</f>
        <v>0</v>
      </c>
      <c r="AR140" s="152" t="s">
        <v>259</v>
      </c>
      <c r="AT140" s="152" t="s">
        <v>319</v>
      </c>
      <c r="AU140" s="152" t="s">
        <v>87</v>
      </c>
      <c r="AY140" s="13" t="s">
        <v>317</v>
      </c>
      <c r="BE140" s="153">
        <f>IF(N140="základná",J140,0)</f>
        <v>0</v>
      </c>
      <c r="BF140" s="153">
        <f>IF(N140="znížená",J140,0)</f>
        <v>0</v>
      </c>
      <c r="BG140" s="153">
        <f>IF(N140="zákl. prenesená",J140,0)</f>
        <v>0</v>
      </c>
      <c r="BH140" s="153">
        <f>IF(N140="zníž. prenesená",J140,0)</f>
        <v>0</v>
      </c>
      <c r="BI140" s="153">
        <f>IF(N140="nulová",J140,0)</f>
        <v>0</v>
      </c>
      <c r="BJ140" s="13" t="s">
        <v>87</v>
      </c>
      <c r="BK140" s="153">
        <f>ROUND(I140*H140,2)</f>
        <v>0</v>
      </c>
      <c r="BL140" s="13" t="s">
        <v>259</v>
      </c>
      <c r="BM140" s="152" t="s">
        <v>6534</v>
      </c>
    </row>
    <row r="141" spans="2:65" s="1" customFormat="1" ht="33" customHeight="1">
      <c r="B141" s="139"/>
      <c r="C141" s="154" t="s">
        <v>265</v>
      </c>
      <c r="D141" s="154" t="s">
        <v>353</v>
      </c>
      <c r="E141" s="155" t="s">
        <v>2338</v>
      </c>
      <c r="F141" s="156" t="s">
        <v>2339</v>
      </c>
      <c r="G141" s="157" t="s">
        <v>433</v>
      </c>
      <c r="H141" s="158">
        <v>14.805</v>
      </c>
      <c r="I141" s="159"/>
      <c r="J141" s="160">
        <f>ROUND(I141*H141,2)</f>
        <v>0</v>
      </c>
      <c r="K141" s="161"/>
      <c r="L141" s="162"/>
      <c r="M141" s="163" t="s">
        <v>1</v>
      </c>
      <c r="N141" s="164" t="s">
        <v>41</v>
      </c>
      <c r="P141" s="150">
        <f>O141*H141</f>
        <v>0</v>
      </c>
      <c r="Q141" s="150">
        <v>1.4E-3</v>
      </c>
      <c r="R141" s="150">
        <f>Q141*H141</f>
        <v>2.0726999999999999E-2</v>
      </c>
      <c r="S141" s="150">
        <v>0</v>
      </c>
      <c r="T141" s="151">
        <f>S141*H141</f>
        <v>0</v>
      </c>
      <c r="AR141" s="152" t="s">
        <v>271</v>
      </c>
      <c r="AT141" s="152" t="s">
        <v>353</v>
      </c>
      <c r="AU141" s="152" t="s">
        <v>87</v>
      </c>
      <c r="AY141" s="13" t="s">
        <v>317</v>
      </c>
      <c r="BE141" s="153">
        <f>IF(N141="základná",J141,0)</f>
        <v>0</v>
      </c>
      <c r="BF141" s="153">
        <f>IF(N141="znížená",J141,0)</f>
        <v>0</v>
      </c>
      <c r="BG141" s="153">
        <f>IF(N141="zákl. prenesená",J141,0)</f>
        <v>0</v>
      </c>
      <c r="BH141" s="153">
        <f>IF(N141="zníž. prenesená",J141,0)</f>
        <v>0</v>
      </c>
      <c r="BI141" s="153">
        <f>IF(N141="nulová",J141,0)</f>
        <v>0</v>
      </c>
      <c r="BJ141" s="13" t="s">
        <v>87</v>
      </c>
      <c r="BK141" s="153">
        <f>ROUND(I141*H141,2)</f>
        <v>0</v>
      </c>
      <c r="BL141" s="13" t="s">
        <v>259</v>
      </c>
      <c r="BM141" s="152" t="s">
        <v>6535</v>
      </c>
    </row>
    <row r="142" spans="2:65" s="1" customFormat="1" ht="28.8">
      <c r="B142" s="28"/>
      <c r="D142" s="170" t="s">
        <v>484</v>
      </c>
      <c r="F142" s="171" t="s">
        <v>2341</v>
      </c>
      <c r="I142" s="172"/>
      <c r="L142" s="28"/>
      <c r="M142" s="173"/>
      <c r="T142" s="55"/>
      <c r="AT142" s="13" t="s">
        <v>484</v>
      </c>
      <c r="AU142" s="13" t="s">
        <v>87</v>
      </c>
    </row>
    <row r="143" spans="2:65" s="1" customFormat="1" ht="16.5" customHeight="1">
      <c r="B143" s="139"/>
      <c r="C143" s="140" t="s">
        <v>268</v>
      </c>
      <c r="D143" s="140" t="s">
        <v>319</v>
      </c>
      <c r="E143" s="141" t="s">
        <v>2342</v>
      </c>
      <c r="F143" s="142" t="s">
        <v>2343</v>
      </c>
      <c r="G143" s="143" t="s">
        <v>433</v>
      </c>
      <c r="H143" s="144">
        <v>23</v>
      </c>
      <c r="I143" s="145"/>
      <c r="J143" s="146">
        <f t="shared" ref="J143:J152" si="0">ROUND(I143*H143,2)</f>
        <v>0</v>
      </c>
      <c r="K143" s="147"/>
      <c r="L143" s="28"/>
      <c r="M143" s="148" t="s">
        <v>1</v>
      </c>
      <c r="N143" s="149" t="s">
        <v>41</v>
      </c>
      <c r="P143" s="150">
        <f t="shared" ref="P143:P152" si="1">O143*H143</f>
        <v>0</v>
      </c>
      <c r="Q143" s="150">
        <v>4.0000000000000003E-5</v>
      </c>
      <c r="R143" s="150">
        <f t="shared" ref="R143:R152" si="2">Q143*H143</f>
        <v>9.2000000000000003E-4</v>
      </c>
      <c r="S143" s="150">
        <v>0</v>
      </c>
      <c r="T143" s="151">
        <f t="shared" ref="T143:T152" si="3">S143*H143</f>
        <v>0</v>
      </c>
      <c r="AR143" s="152" t="s">
        <v>259</v>
      </c>
      <c r="AT143" s="152" t="s">
        <v>319</v>
      </c>
      <c r="AU143" s="152" t="s">
        <v>87</v>
      </c>
      <c r="AY143" s="13" t="s">
        <v>317</v>
      </c>
      <c r="BE143" s="153">
        <f t="shared" ref="BE143:BE152" si="4">IF(N143="základná",J143,0)</f>
        <v>0</v>
      </c>
      <c r="BF143" s="153">
        <f t="shared" ref="BF143:BF152" si="5">IF(N143="znížená",J143,0)</f>
        <v>0</v>
      </c>
      <c r="BG143" s="153">
        <f t="shared" ref="BG143:BG152" si="6">IF(N143="zákl. prenesená",J143,0)</f>
        <v>0</v>
      </c>
      <c r="BH143" s="153">
        <f t="shared" ref="BH143:BH152" si="7">IF(N143="zníž. prenesená",J143,0)</f>
        <v>0</v>
      </c>
      <c r="BI143" s="153">
        <f t="shared" ref="BI143:BI152" si="8">IF(N143="nulová",J143,0)</f>
        <v>0</v>
      </c>
      <c r="BJ143" s="13" t="s">
        <v>87</v>
      </c>
      <c r="BK143" s="153">
        <f t="shared" ref="BK143:BK152" si="9">ROUND(I143*H143,2)</f>
        <v>0</v>
      </c>
      <c r="BL143" s="13" t="s">
        <v>259</v>
      </c>
      <c r="BM143" s="152" t="s">
        <v>6536</v>
      </c>
    </row>
    <row r="144" spans="2:65" s="1" customFormat="1" ht="24.15" customHeight="1">
      <c r="B144" s="139"/>
      <c r="C144" s="154" t="s">
        <v>271</v>
      </c>
      <c r="D144" s="154" t="s">
        <v>353</v>
      </c>
      <c r="E144" s="155" t="s">
        <v>2345</v>
      </c>
      <c r="F144" s="156" t="s">
        <v>2346</v>
      </c>
      <c r="G144" s="157" t="s">
        <v>433</v>
      </c>
      <c r="H144" s="158">
        <v>23</v>
      </c>
      <c r="I144" s="159"/>
      <c r="J144" s="160">
        <f t="shared" si="0"/>
        <v>0</v>
      </c>
      <c r="K144" s="161"/>
      <c r="L144" s="162"/>
      <c r="M144" s="163" t="s">
        <v>1</v>
      </c>
      <c r="N144" s="164" t="s">
        <v>41</v>
      </c>
      <c r="P144" s="150">
        <f t="shared" si="1"/>
        <v>0</v>
      </c>
      <c r="Q144" s="150">
        <v>3.2000000000000003E-4</v>
      </c>
      <c r="R144" s="150">
        <f t="shared" si="2"/>
        <v>7.3600000000000002E-3</v>
      </c>
      <c r="S144" s="150">
        <v>0</v>
      </c>
      <c r="T144" s="151">
        <f t="shared" si="3"/>
        <v>0</v>
      </c>
      <c r="AR144" s="152" t="s">
        <v>271</v>
      </c>
      <c r="AT144" s="152" t="s">
        <v>353</v>
      </c>
      <c r="AU144" s="152" t="s">
        <v>87</v>
      </c>
      <c r="AY144" s="13" t="s">
        <v>317</v>
      </c>
      <c r="BE144" s="153">
        <f t="shared" si="4"/>
        <v>0</v>
      </c>
      <c r="BF144" s="153">
        <f t="shared" si="5"/>
        <v>0</v>
      </c>
      <c r="BG144" s="153">
        <f t="shared" si="6"/>
        <v>0</v>
      </c>
      <c r="BH144" s="153">
        <f t="shared" si="7"/>
        <v>0</v>
      </c>
      <c r="BI144" s="153">
        <f t="shared" si="8"/>
        <v>0</v>
      </c>
      <c r="BJ144" s="13" t="s">
        <v>87</v>
      </c>
      <c r="BK144" s="153">
        <f t="shared" si="9"/>
        <v>0</v>
      </c>
      <c r="BL144" s="13" t="s">
        <v>259</v>
      </c>
      <c r="BM144" s="152" t="s">
        <v>6537</v>
      </c>
    </row>
    <row r="145" spans="2:65" s="1" customFormat="1" ht="16.5" customHeight="1">
      <c r="B145" s="139"/>
      <c r="C145" s="140" t="s">
        <v>274</v>
      </c>
      <c r="D145" s="140" t="s">
        <v>319</v>
      </c>
      <c r="E145" s="141" t="s">
        <v>2348</v>
      </c>
      <c r="F145" s="142" t="s">
        <v>2349</v>
      </c>
      <c r="G145" s="143" t="s">
        <v>433</v>
      </c>
      <c r="H145" s="144">
        <v>7</v>
      </c>
      <c r="I145" s="145"/>
      <c r="J145" s="146">
        <f t="shared" si="0"/>
        <v>0</v>
      </c>
      <c r="K145" s="147"/>
      <c r="L145" s="28"/>
      <c r="M145" s="148" t="s">
        <v>1</v>
      </c>
      <c r="N145" s="149" t="s">
        <v>41</v>
      </c>
      <c r="P145" s="150">
        <f t="shared" si="1"/>
        <v>0</v>
      </c>
      <c r="Q145" s="150">
        <v>4.3999999999999999E-5</v>
      </c>
      <c r="R145" s="150">
        <f t="shared" si="2"/>
        <v>3.0800000000000001E-4</v>
      </c>
      <c r="S145" s="150">
        <v>0</v>
      </c>
      <c r="T145" s="151">
        <f t="shared" si="3"/>
        <v>0</v>
      </c>
      <c r="AR145" s="152" t="s">
        <v>259</v>
      </c>
      <c r="AT145" s="152" t="s">
        <v>319</v>
      </c>
      <c r="AU145" s="152" t="s">
        <v>87</v>
      </c>
      <c r="AY145" s="13" t="s">
        <v>317</v>
      </c>
      <c r="BE145" s="153">
        <f t="shared" si="4"/>
        <v>0</v>
      </c>
      <c r="BF145" s="153">
        <f t="shared" si="5"/>
        <v>0</v>
      </c>
      <c r="BG145" s="153">
        <f t="shared" si="6"/>
        <v>0</v>
      </c>
      <c r="BH145" s="153">
        <f t="shared" si="7"/>
        <v>0</v>
      </c>
      <c r="BI145" s="153">
        <f t="shared" si="8"/>
        <v>0</v>
      </c>
      <c r="BJ145" s="13" t="s">
        <v>87</v>
      </c>
      <c r="BK145" s="153">
        <f t="shared" si="9"/>
        <v>0</v>
      </c>
      <c r="BL145" s="13" t="s">
        <v>259</v>
      </c>
      <c r="BM145" s="152" t="s">
        <v>6538</v>
      </c>
    </row>
    <row r="146" spans="2:65" s="1" customFormat="1" ht="24.15" customHeight="1">
      <c r="B146" s="139"/>
      <c r="C146" s="154" t="s">
        <v>277</v>
      </c>
      <c r="D146" s="154" t="s">
        <v>353</v>
      </c>
      <c r="E146" s="155" t="s">
        <v>2351</v>
      </c>
      <c r="F146" s="156" t="s">
        <v>2352</v>
      </c>
      <c r="G146" s="157" t="s">
        <v>433</v>
      </c>
      <c r="H146" s="158">
        <v>7</v>
      </c>
      <c r="I146" s="159"/>
      <c r="J146" s="160">
        <f t="shared" si="0"/>
        <v>0</v>
      </c>
      <c r="K146" s="161"/>
      <c r="L146" s="162"/>
      <c r="M146" s="163" t="s">
        <v>1</v>
      </c>
      <c r="N146" s="164" t="s">
        <v>41</v>
      </c>
      <c r="P146" s="150">
        <f t="shared" si="1"/>
        <v>0</v>
      </c>
      <c r="Q146" s="150">
        <v>3.1E-4</v>
      </c>
      <c r="R146" s="150">
        <f t="shared" si="2"/>
        <v>2.1700000000000001E-3</v>
      </c>
      <c r="S146" s="150">
        <v>0</v>
      </c>
      <c r="T146" s="151">
        <f t="shared" si="3"/>
        <v>0</v>
      </c>
      <c r="AR146" s="152" t="s">
        <v>271</v>
      </c>
      <c r="AT146" s="152" t="s">
        <v>353</v>
      </c>
      <c r="AU146" s="152" t="s">
        <v>87</v>
      </c>
      <c r="AY146" s="13" t="s">
        <v>317</v>
      </c>
      <c r="BE146" s="153">
        <f t="shared" si="4"/>
        <v>0</v>
      </c>
      <c r="BF146" s="153">
        <f t="shared" si="5"/>
        <v>0</v>
      </c>
      <c r="BG146" s="153">
        <f t="shared" si="6"/>
        <v>0</v>
      </c>
      <c r="BH146" s="153">
        <f t="shared" si="7"/>
        <v>0</v>
      </c>
      <c r="BI146" s="153">
        <f t="shared" si="8"/>
        <v>0</v>
      </c>
      <c r="BJ146" s="13" t="s">
        <v>87</v>
      </c>
      <c r="BK146" s="153">
        <f t="shared" si="9"/>
        <v>0</v>
      </c>
      <c r="BL146" s="13" t="s">
        <v>259</v>
      </c>
      <c r="BM146" s="152" t="s">
        <v>6539</v>
      </c>
    </row>
    <row r="147" spans="2:65" s="1" customFormat="1" ht="16.5" customHeight="1">
      <c r="B147" s="139"/>
      <c r="C147" s="140" t="s">
        <v>280</v>
      </c>
      <c r="D147" s="140" t="s">
        <v>319</v>
      </c>
      <c r="E147" s="141" t="s">
        <v>2354</v>
      </c>
      <c r="F147" s="142" t="s">
        <v>2355</v>
      </c>
      <c r="G147" s="143" t="s">
        <v>433</v>
      </c>
      <c r="H147" s="144">
        <v>8</v>
      </c>
      <c r="I147" s="145"/>
      <c r="J147" s="146">
        <f t="shared" si="0"/>
        <v>0</v>
      </c>
      <c r="K147" s="147"/>
      <c r="L147" s="28"/>
      <c r="M147" s="148" t="s">
        <v>1</v>
      </c>
      <c r="N147" s="149" t="s">
        <v>41</v>
      </c>
      <c r="P147" s="150">
        <f t="shared" si="1"/>
        <v>0</v>
      </c>
      <c r="Q147" s="150">
        <v>4.3999999999999999E-5</v>
      </c>
      <c r="R147" s="150">
        <f t="shared" si="2"/>
        <v>3.5199999999999999E-4</v>
      </c>
      <c r="S147" s="150">
        <v>0</v>
      </c>
      <c r="T147" s="151">
        <f t="shared" si="3"/>
        <v>0</v>
      </c>
      <c r="AR147" s="152" t="s">
        <v>259</v>
      </c>
      <c r="AT147" s="152" t="s">
        <v>319</v>
      </c>
      <c r="AU147" s="152" t="s">
        <v>87</v>
      </c>
      <c r="AY147" s="13" t="s">
        <v>317</v>
      </c>
      <c r="BE147" s="153">
        <f t="shared" si="4"/>
        <v>0</v>
      </c>
      <c r="BF147" s="153">
        <f t="shared" si="5"/>
        <v>0</v>
      </c>
      <c r="BG147" s="153">
        <f t="shared" si="6"/>
        <v>0</v>
      </c>
      <c r="BH147" s="153">
        <f t="shared" si="7"/>
        <v>0</v>
      </c>
      <c r="BI147" s="153">
        <f t="shared" si="8"/>
        <v>0</v>
      </c>
      <c r="BJ147" s="13" t="s">
        <v>87</v>
      </c>
      <c r="BK147" s="153">
        <f t="shared" si="9"/>
        <v>0</v>
      </c>
      <c r="BL147" s="13" t="s">
        <v>259</v>
      </c>
      <c r="BM147" s="152" t="s">
        <v>6540</v>
      </c>
    </row>
    <row r="148" spans="2:65" s="1" customFormat="1" ht="24.15" customHeight="1">
      <c r="B148" s="139"/>
      <c r="C148" s="154" t="s">
        <v>358</v>
      </c>
      <c r="D148" s="154" t="s">
        <v>353</v>
      </c>
      <c r="E148" s="155" t="s">
        <v>2357</v>
      </c>
      <c r="F148" s="156" t="s">
        <v>2358</v>
      </c>
      <c r="G148" s="157" t="s">
        <v>433</v>
      </c>
      <c r="H148" s="158">
        <v>6</v>
      </c>
      <c r="I148" s="159"/>
      <c r="J148" s="160">
        <f t="shared" si="0"/>
        <v>0</v>
      </c>
      <c r="K148" s="161"/>
      <c r="L148" s="162"/>
      <c r="M148" s="163" t="s">
        <v>1</v>
      </c>
      <c r="N148" s="164" t="s">
        <v>41</v>
      </c>
      <c r="P148" s="150">
        <f t="shared" si="1"/>
        <v>0</v>
      </c>
      <c r="Q148" s="150">
        <v>7.6999999999999996E-4</v>
      </c>
      <c r="R148" s="150">
        <f t="shared" si="2"/>
        <v>4.62E-3</v>
      </c>
      <c r="S148" s="150">
        <v>0</v>
      </c>
      <c r="T148" s="151">
        <f t="shared" si="3"/>
        <v>0</v>
      </c>
      <c r="AR148" s="152" t="s">
        <v>271</v>
      </c>
      <c r="AT148" s="152" t="s">
        <v>353</v>
      </c>
      <c r="AU148" s="152" t="s">
        <v>87</v>
      </c>
      <c r="AY148" s="13" t="s">
        <v>317</v>
      </c>
      <c r="BE148" s="153">
        <f t="shared" si="4"/>
        <v>0</v>
      </c>
      <c r="BF148" s="153">
        <f t="shared" si="5"/>
        <v>0</v>
      </c>
      <c r="BG148" s="153">
        <f t="shared" si="6"/>
        <v>0</v>
      </c>
      <c r="BH148" s="153">
        <f t="shared" si="7"/>
        <v>0</v>
      </c>
      <c r="BI148" s="153">
        <f t="shared" si="8"/>
        <v>0</v>
      </c>
      <c r="BJ148" s="13" t="s">
        <v>87</v>
      </c>
      <c r="BK148" s="153">
        <f t="shared" si="9"/>
        <v>0</v>
      </c>
      <c r="BL148" s="13" t="s">
        <v>259</v>
      </c>
      <c r="BM148" s="152" t="s">
        <v>6541</v>
      </c>
    </row>
    <row r="149" spans="2:65" s="1" customFormat="1" ht="24.15" customHeight="1">
      <c r="B149" s="139"/>
      <c r="C149" s="154" t="s">
        <v>362</v>
      </c>
      <c r="D149" s="154" t="s">
        <v>353</v>
      </c>
      <c r="E149" s="155" t="s">
        <v>3630</v>
      </c>
      <c r="F149" s="156" t="s">
        <v>3631</v>
      </c>
      <c r="G149" s="157" t="s">
        <v>433</v>
      </c>
      <c r="H149" s="158">
        <v>2</v>
      </c>
      <c r="I149" s="159"/>
      <c r="J149" s="160">
        <f t="shared" si="0"/>
        <v>0</v>
      </c>
      <c r="K149" s="161"/>
      <c r="L149" s="162"/>
      <c r="M149" s="163" t="s">
        <v>1</v>
      </c>
      <c r="N149" s="164" t="s">
        <v>41</v>
      </c>
      <c r="P149" s="150">
        <f t="shared" si="1"/>
        <v>0</v>
      </c>
      <c r="Q149" s="150">
        <v>8.0999999999999996E-4</v>
      </c>
      <c r="R149" s="150">
        <f t="shared" si="2"/>
        <v>1.6199999999999999E-3</v>
      </c>
      <c r="S149" s="150">
        <v>0</v>
      </c>
      <c r="T149" s="151">
        <f t="shared" si="3"/>
        <v>0</v>
      </c>
      <c r="AR149" s="152" t="s">
        <v>271</v>
      </c>
      <c r="AT149" s="152" t="s">
        <v>353</v>
      </c>
      <c r="AU149" s="152" t="s">
        <v>87</v>
      </c>
      <c r="AY149" s="13" t="s">
        <v>317</v>
      </c>
      <c r="BE149" s="153">
        <f t="shared" si="4"/>
        <v>0</v>
      </c>
      <c r="BF149" s="153">
        <f t="shared" si="5"/>
        <v>0</v>
      </c>
      <c r="BG149" s="153">
        <f t="shared" si="6"/>
        <v>0</v>
      </c>
      <c r="BH149" s="153">
        <f t="shared" si="7"/>
        <v>0</v>
      </c>
      <c r="BI149" s="153">
        <f t="shared" si="8"/>
        <v>0</v>
      </c>
      <c r="BJ149" s="13" t="s">
        <v>87</v>
      </c>
      <c r="BK149" s="153">
        <f t="shared" si="9"/>
        <v>0</v>
      </c>
      <c r="BL149" s="13" t="s">
        <v>259</v>
      </c>
      <c r="BM149" s="152" t="s">
        <v>6542</v>
      </c>
    </row>
    <row r="150" spans="2:65" s="1" customFormat="1" ht="16.5" customHeight="1">
      <c r="B150" s="139"/>
      <c r="C150" s="140" t="s">
        <v>364</v>
      </c>
      <c r="D150" s="140" t="s">
        <v>319</v>
      </c>
      <c r="E150" s="141" t="s">
        <v>2360</v>
      </c>
      <c r="F150" s="142" t="s">
        <v>2361</v>
      </c>
      <c r="G150" s="143" t="s">
        <v>433</v>
      </c>
      <c r="H150" s="144">
        <v>2</v>
      </c>
      <c r="I150" s="145"/>
      <c r="J150" s="146">
        <f t="shared" si="0"/>
        <v>0</v>
      </c>
      <c r="K150" s="147"/>
      <c r="L150" s="28"/>
      <c r="M150" s="148" t="s">
        <v>1</v>
      </c>
      <c r="N150" s="149" t="s">
        <v>41</v>
      </c>
      <c r="P150" s="150">
        <f t="shared" si="1"/>
        <v>0</v>
      </c>
      <c r="Q150" s="150">
        <v>4.3999999999999999E-5</v>
      </c>
      <c r="R150" s="150">
        <f t="shared" si="2"/>
        <v>8.7999999999999998E-5</v>
      </c>
      <c r="S150" s="150">
        <v>0</v>
      </c>
      <c r="T150" s="151">
        <f t="shared" si="3"/>
        <v>0</v>
      </c>
      <c r="AR150" s="152" t="s">
        <v>259</v>
      </c>
      <c r="AT150" s="152" t="s">
        <v>319</v>
      </c>
      <c r="AU150" s="152" t="s">
        <v>87</v>
      </c>
      <c r="AY150" s="13" t="s">
        <v>317</v>
      </c>
      <c r="BE150" s="153">
        <f t="shared" si="4"/>
        <v>0</v>
      </c>
      <c r="BF150" s="153">
        <f t="shared" si="5"/>
        <v>0</v>
      </c>
      <c r="BG150" s="153">
        <f t="shared" si="6"/>
        <v>0</v>
      </c>
      <c r="BH150" s="153">
        <f t="shared" si="7"/>
        <v>0</v>
      </c>
      <c r="BI150" s="153">
        <f t="shared" si="8"/>
        <v>0</v>
      </c>
      <c r="BJ150" s="13" t="s">
        <v>87</v>
      </c>
      <c r="BK150" s="153">
        <f t="shared" si="9"/>
        <v>0</v>
      </c>
      <c r="BL150" s="13" t="s">
        <v>259</v>
      </c>
      <c r="BM150" s="152" t="s">
        <v>6543</v>
      </c>
    </row>
    <row r="151" spans="2:65" s="1" customFormat="1" ht="24.15" customHeight="1">
      <c r="B151" s="139"/>
      <c r="C151" s="154" t="s">
        <v>368</v>
      </c>
      <c r="D151" s="154" t="s">
        <v>353</v>
      </c>
      <c r="E151" s="155" t="s">
        <v>2363</v>
      </c>
      <c r="F151" s="156" t="s">
        <v>2364</v>
      </c>
      <c r="G151" s="157" t="s">
        <v>433</v>
      </c>
      <c r="H151" s="158">
        <v>2</v>
      </c>
      <c r="I151" s="159"/>
      <c r="J151" s="160">
        <f t="shared" si="0"/>
        <v>0</v>
      </c>
      <c r="K151" s="161"/>
      <c r="L151" s="162"/>
      <c r="M151" s="163" t="s">
        <v>1</v>
      </c>
      <c r="N151" s="164" t="s">
        <v>41</v>
      </c>
      <c r="P151" s="150">
        <f t="shared" si="1"/>
        <v>0</v>
      </c>
      <c r="Q151" s="150">
        <v>2.7E-4</v>
      </c>
      <c r="R151" s="150">
        <f t="shared" si="2"/>
        <v>5.4000000000000001E-4</v>
      </c>
      <c r="S151" s="150">
        <v>0</v>
      </c>
      <c r="T151" s="151">
        <f t="shared" si="3"/>
        <v>0</v>
      </c>
      <c r="AR151" s="152" t="s">
        <v>271</v>
      </c>
      <c r="AT151" s="152" t="s">
        <v>353</v>
      </c>
      <c r="AU151" s="152" t="s">
        <v>87</v>
      </c>
      <c r="AY151" s="13" t="s">
        <v>317</v>
      </c>
      <c r="BE151" s="153">
        <f t="shared" si="4"/>
        <v>0</v>
      </c>
      <c r="BF151" s="153">
        <f t="shared" si="5"/>
        <v>0</v>
      </c>
      <c r="BG151" s="153">
        <f t="shared" si="6"/>
        <v>0</v>
      </c>
      <c r="BH151" s="153">
        <f t="shared" si="7"/>
        <v>0</v>
      </c>
      <c r="BI151" s="153">
        <f t="shared" si="8"/>
        <v>0</v>
      </c>
      <c r="BJ151" s="13" t="s">
        <v>87</v>
      </c>
      <c r="BK151" s="153">
        <f t="shared" si="9"/>
        <v>0</v>
      </c>
      <c r="BL151" s="13" t="s">
        <v>259</v>
      </c>
      <c r="BM151" s="152" t="s">
        <v>6544</v>
      </c>
    </row>
    <row r="152" spans="2:65" s="1" customFormat="1" ht="16.5" customHeight="1">
      <c r="B152" s="139"/>
      <c r="C152" s="140" t="s">
        <v>372</v>
      </c>
      <c r="D152" s="140" t="s">
        <v>319</v>
      </c>
      <c r="E152" s="141" t="s">
        <v>2366</v>
      </c>
      <c r="F152" s="142" t="s">
        <v>2367</v>
      </c>
      <c r="G152" s="143" t="s">
        <v>452</v>
      </c>
      <c r="H152" s="144">
        <v>37.799999999999997</v>
      </c>
      <c r="I152" s="145"/>
      <c r="J152" s="146">
        <f t="shared" si="0"/>
        <v>0</v>
      </c>
      <c r="K152" s="147"/>
      <c r="L152" s="28"/>
      <c r="M152" s="148" t="s">
        <v>1</v>
      </c>
      <c r="N152" s="149" t="s">
        <v>41</v>
      </c>
      <c r="P152" s="150">
        <f t="shared" si="1"/>
        <v>0</v>
      </c>
      <c r="Q152" s="150">
        <v>0</v>
      </c>
      <c r="R152" s="150">
        <f t="shared" si="2"/>
        <v>0</v>
      </c>
      <c r="S152" s="150">
        <v>0</v>
      </c>
      <c r="T152" s="151">
        <f t="shared" si="3"/>
        <v>0</v>
      </c>
      <c r="AR152" s="152" t="s">
        <v>259</v>
      </c>
      <c r="AT152" s="152" t="s">
        <v>319</v>
      </c>
      <c r="AU152" s="152" t="s">
        <v>87</v>
      </c>
      <c r="AY152" s="13" t="s">
        <v>317</v>
      </c>
      <c r="BE152" s="153">
        <f t="shared" si="4"/>
        <v>0</v>
      </c>
      <c r="BF152" s="153">
        <f t="shared" si="5"/>
        <v>0</v>
      </c>
      <c r="BG152" s="153">
        <f t="shared" si="6"/>
        <v>0</v>
      </c>
      <c r="BH152" s="153">
        <f t="shared" si="7"/>
        <v>0</v>
      </c>
      <c r="BI152" s="153">
        <f t="shared" si="8"/>
        <v>0</v>
      </c>
      <c r="BJ152" s="13" t="s">
        <v>87</v>
      </c>
      <c r="BK152" s="153">
        <f t="shared" si="9"/>
        <v>0</v>
      </c>
      <c r="BL152" s="13" t="s">
        <v>259</v>
      </c>
      <c r="BM152" s="152" t="s">
        <v>6545</v>
      </c>
    </row>
    <row r="153" spans="2:65" s="11" customFormat="1" ht="22.8" customHeight="1">
      <c r="B153" s="127"/>
      <c r="D153" s="128" t="s">
        <v>74</v>
      </c>
      <c r="E153" s="137" t="s">
        <v>589</v>
      </c>
      <c r="F153" s="137" t="s">
        <v>2741</v>
      </c>
      <c r="I153" s="130"/>
      <c r="J153" s="138">
        <f>BK153</f>
        <v>0</v>
      </c>
      <c r="L153" s="127"/>
      <c r="M153" s="132"/>
      <c r="P153" s="133">
        <f>P154</f>
        <v>0</v>
      </c>
      <c r="R153" s="133">
        <f>R154</f>
        <v>0</v>
      </c>
      <c r="T153" s="134">
        <f>T154</f>
        <v>0</v>
      </c>
      <c r="AR153" s="128" t="s">
        <v>82</v>
      </c>
      <c r="AT153" s="135" t="s">
        <v>74</v>
      </c>
      <c r="AU153" s="135" t="s">
        <v>82</v>
      </c>
      <c r="AY153" s="128" t="s">
        <v>317</v>
      </c>
      <c r="BK153" s="136">
        <f>BK154</f>
        <v>0</v>
      </c>
    </row>
    <row r="154" spans="2:65" s="1" customFormat="1" ht="33" customHeight="1">
      <c r="B154" s="139"/>
      <c r="C154" s="140" t="s">
        <v>377</v>
      </c>
      <c r="D154" s="140" t="s">
        <v>319</v>
      </c>
      <c r="E154" s="141" t="s">
        <v>3636</v>
      </c>
      <c r="F154" s="142" t="s">
        <v>2370</v>
      </c>
      <c r="G154" s="143" t="s">
        <v>356</v>
      </c>
      <c r="H154" s="144">
        <v>0.19700000000000001</v>
      </c>
      <c r="I154" s="145"/>
      <c r="J154" s="146">
        <f>ROUND(I154*H154,2)</f>
        <v>0</v>
      </c>
      <c r="K154" s="147"/>
      <c r="L154" s="28"/>
      <c r="M154" s="148" t="s">
        <v>1</v>
      </c>
      <c r="N154" s="149" t="s">
        <v>41</v>
      </c>
      <c r="P154" s="150">
        <f>O154*H154</f>
        <v>0</v>
      </c>
      <c r="Q154" s="150">
        <v>0</v>
      </c>
      <c r="R154" s="150">
        <f>Q154*H154</f>
        <v>0</v>
      </c>
      <c r="S154" s="150">
        <v>0</v>
      </c>
      <c r="T154" s="151">
        <f>S154*H154</f>
        <v>0</v>
      </c>
      <c r="AR154" s="152" t="s">
        <v>259</v>
      </c>
      <c r="AT154" s="152" t="s">
        <v>319</v>
      </c>
      <c r="AU154" s="152" t="s">
        <v>87</v>
      </c>
      <c r="AY154" s="13" t="s">
        <v>317</v>
      </c>
      <c r="BE154" s="153">
        <f>IF(N154="základná",J154,0)</f>
        <v>0</v>
      </c>
      <c r="BF154" s="153">
        <f>IF(N154="znížená",J154,0)</f>
        <v>0</v>
      </c>
      <c r="BG154" s="153">
        <f>IF(N154="zákl. prenesená",J154,0)</f>
        <v>0</v>
      </c>
      <c r="BH154" s="153">
        <f>IF(N154="zníž. prenesená",J154,0)</f>
        <v>0</v>
      </c>
      <c r="BI154" s="153">
        <f>IF(N154="nulová",J154,0)</f>
        <v>0</v>
      </c>
      <c r="BJ154" s="13" t="s">
        <v>87</v>
      </c>
      <c r="BK154" s="153">
        <f>ROUND(I154*H154,2)</f>
        <v>0</v>
      </c>
      <c r="BL154" s="13" t="s">
        <v>259</v>
      </c>
      <c r="BM154" s="152" t="s">
        <v>6546</v>
      </c>
    </row>
    <row r="155" spans="2:65" s="11" customFormat="1" ht="25.95" customHeight="1">
      <c r="B155" s="127"/>
      <c r="D155" s="128" t="s">
        <v>74</v>
      </c>
      <c r="E155" s="129" t="s">
        <v>2372</v>
      </c>
      <c r="F155" s="129" t="s">
        <v>2373</v>
      </c>
      <c r="I155" s="130"/>
      <c r="J155" s="131">
        <f>BK155</f>
        <v>0</v>
      </c>
      <c r="L155" s="127"/>
      <c r="M155" s="132"/>
      <c r="P155" s="133">
        <f>P156+P175+P181+P217</f>
        <v>0</v>
      </c>
      <c r="R155" s="133">
        <f>R156+R175+R181+R217</f>
        <v>0.94012412761699993</v>
      </c>
      <c r="T155" s="134">
        <f>T156+T175+T181+T217</f>
        <v>0</v>
      </c>
      <c r="AR155" s="128" t="s">
        <v>87</v>
      </c>
      <c r="AT155" s="135" t="s">
        <v>74</v>
      </c>
      <c r="AU155" s="135" t="s">
        <v>75</v>
      </c>
      <c r="AY155" s="128" t="s">
        <v>317</v>
      </c>
      <c r="BK155" s="136">
        <f>BK156+BK175+BK181+BK217</f>
        <v>0</v>
      </c>
    </row>
    <row r="156" spans="2:65" s="11" customFormat="1" ht="22.8" customHeight="1">
      <c r="B156" s="127"/>
      <c r="D156" s="128" t="s">
        <v>74</v>
      </c>
      <c r="E156" s="137" t="s">
        <v>1765</v>
      </c>
      <c r="F156" s="137" t="s">
        <v>2374</v>
      </c>
      <c r="I156" s="130"/>
      <c r="J156" s="138">
        <f>BK156</f>
        <v>0</v>
      </c>
      <c r="L156" s="127"/>
      <c r="M156" s="132"/>
      <c r="P156" s="133">
        <f>SUM(P157:P174)</f>
        <v>0</v>
      </c>
      <c r="R156" s="133">
        <f>SUM(R157:R174)</f>
        <v>5.9012519999999992E-3</v>
      </c>
      <c r="T156" s="134">
        <f>SUM(T157:T174)</f>
        <v>0</v>
      </c>
      <c r="AR156" s="128" t="s">
        <v>87</v>
      </c>
      <c r="AT156" s="135" t="s">
        <v>74</v>
      </c>
      <c r="AU156" s="135" t="s">
        <v>82</v>
      </c>
      <c r="AY156" s="128" t="s">
        <v>317</v>
      </c>
      <c r="BK156" s="136">
        <f>SUM(BK157:BK174)</f>
        <v>0</v>
      </c>
    </row>
    <row r="157" spans="2:65" s="1" customFormat="1" ht="24.15" customHeight="1">
      <c r="B157" s="139"/>
      <c r="C157" s="140" t="s">
        <v>383</v>
      </c>
      <c r="D157" s="140" t="s">
        <v>319</v>
      </c>
      <c r="E157" s="141" t="s">
        <v>2375</v>
      </c>
      <c r="F157" s="142" t="s">
        <v>2376</v>
      </c>
      <c r="G157" s="143" t="s">
        <v>452</v>
      </c>
      <c r="H157" s="144">
        <v>57.936</v>
      </c>
      <c r="I157" s="145"/>
      <c r="J157" s="146">
        <f>ROUND(I157*H157,2)</f>
        <v>0</v>
      </c>
      <c r="K157" s="147"/>
      <c r="L157" s="28"/>
      <c r="M157" s="148" t="s">
        <v>1</v>
      </c>
      <c r="N157" s="149" t="s">
        <v>41</v>
      </c>
      <c r="P157" s="150">
        <f>O157*H157</f>
        <v>0</v>
      </c>
      <c r="Q157" s="150">
        <v>9.0000000000000002E-6</v>
      </c>
      <c r="R157" s="150">
        <f>Q157*H157</f>
        <v>5.2142400000000004E-4</v>
      </c>
      <c r="S157" s="150">
        <v>0</v>
      </c>
      <c r="T157" s="151">
        <f>S157*H157</f>
        <v>0</v>
      </c>
      <c r="AR157" s="152" t="s">
        <v>372</v>
      </c>
      <c r="AT157" s="152" t="s">
        <v>319</v>
      </c>
      <c r="AU157" s="152" t="s">
        <v>87</v>
      </c>
      <c r="AY157" s="13" t="s">
        <v>317</v>
      </c>
      <c r="BE157" s="153">
        <f>IF(N157="základná",J157,0)</f>
        <v>0</v>
      </c>
      <c r="BF157" s="153">
        <f>IF(N157="znížená",J157,0)</f>
        <v>0</v>
      </c>
      <c r="BG157" s="153">
        <f>IF(N157="zákl. prenesená",J157,0)</f>
        <v>0</v>
      </c>
      <c r="BH157" s="153">
        <f>IF(N157="zníž. prenesená",J157,0)</f>
        <v>0</v>
      </c>
      <c r="BI157" s="153">
        <f>IF(N157="nulová",J157,0)</f>
        <v>0</v>
      </c>
      <c r="BJ157" s="13" t="s">
        <v>87</v>
      </c>
      <c r="BK157" s="153">
        <f>ROUND(I157*H157,2)</f>
        <v>0</v>
      </c>
      <c r="BL157" s="13" t="s">
        <v>372</v>
      </c>
      <c r="BM157" s="152" t="s">
        <v>6547</v>
      </c>
    </row>
    <row r="158" spans="2:65" s="1" customFormat="1" ht="33" customHeight="1">
      <c r="B158" s="139"/>
      <c r="C158" s="154" t="s">
        <v>385</v>
      </c>
      <c r="D158" s="154" t="s">
        <v>353</v>
      </c>
      <c r="E158" s="155" t="s">
        <v>2378</v>
      </c>
      <c r="F158" s="156" t="s">
        <v>2379</v>
      </c>
      <c r="G158" s="157" t="s">
        <v>452</v>
      </c>
      <c r="H158" s="158">
        <v>10.395</v>
      </c>
      <c r="I158" s="159"/>
      <c r="J158" s="160">
        <f>ROUND(I158*H158,2)</f>
        <v>0</v>
      </c>
      <c r="K158" s="161"/>
      <c r="L158" s="162"/>
      <c r="M158" s="163" t="s">
        <v>1</v>
      </c>
      <c r="N158" s="164" t="s">
        <v>41</v>
      </c>
      <c r="P158" s="150">
        <f>O158*H158</f>
        <v>0</v>
      </c>
      <c r="Q158" s="150">
        <v>4.0000000000000003E-5</v>
      </c>
      <c r="R158" s="150">
        <f>Q158*H158</f>
        <v>4.1580000000000002E-4</v>
      </c>
      <c r="S158" s="150">
        <v>0</v>
      </c>
      <c r="T158" s="151">
        <f>S158*H158</f>
        <v>0</v>
      </c>
      <c r="AR158" s="152" t="s">
        <v>529</v>
      </c>
      <c r="AT158" s="152" t="s">
        <v>353</v>
      </c>
      <c r="AU158" s="152" t="s">
        <v>87</v>
      </c>
      <c r="AY158" s="13" t="s">
        <v>317</v>
      </c>
      <c r="BE158" s="153">
        <f>IF(N158="základná",J158,0)</f>
        <v>0</v>
      </c>
      <c r="BF158" s="153">
        <f>IF(N158="znížená",J158,0)</f>
        <v>0</v>
      </c>
      <c r="BG158" s="153">
        <f>IF(N158="zákl. prenesená",J158,0)</f>
        <v>0</v>
      </c>
      <c r="BH158" s="153">
        <f>IF(N158="zníž. prenesená",J158,0)</f>
        <v>0</v>
      </c>
      <c r="BI158" s="153">
        <f>IF(N158="nulová",J158,0)</f>
        <v>0</v>
      </c>
      <c r="BJ158" s="13" t="s">
        <v>87</v>
      </c>
      <c r="BK158" s="153">
        <f>ROUND(I158*H158,2)</f>
        <v>0</v>
      </c>
      <c r="BL158" s="13" t="s">
        <v>372</v>
      </c>
      <c r="BM158" s="152" t="s">
        <v>6548</v>
      </c>
    </row>
    <row r="159" spans="2:65" s="1" customFormat="1" ht="38.4">
      <c r="B159" s="28"/>
      <c r="D159" s="170" t="s">
        <v>484</v>
      </c>
      <c r="F159" s="171" t="s">
        <v>2381</v>
      </c>
      <c r="I159" s="172"/>
      <c r="L159" s="28"/>
      <c r="M159" s="173"/>
      <c r="T159" s="55"/>
      <c r="AT159" s="13" t="s">
        <v>484</v>
      </c>
      <c r="AU159" s="13" t="s">
        <v>87</v>
      </c>
    </row>
    <row r="160" spans="2:65" s="1" customFormat="1" ht="33" customHeight="1">
      <c r="B160" s="139"/>
      <c r="C160" s="154" t="s">
        <v>7</v>
      </c>
      <c r="D160" s="154" t="s">
        <v>353</v>
      </c>
      <c r="E160" s="155" t="s">
        <v>2382</v>
      </c>
      <c r="F160" s="156" t="s">
        <v>2383</v>
      </c>
      <c r="G160" s="157" t="s">
        <v>452</v>
      </c>
      <c r="H160" s="158">
        <v>19.215</v>
      </c>
      <c r="I160" s="159"/>
      <c r="J160" s="160">
        <f>ROUND(I160*H160,2)</f>
        <v>0</v>
      </c>
      <c r="K160" s="161"/>
      <c r="L160" s="162"/>
      <c r="M160" s="163" t="s">
        <v>1</v>
      </c>
      <c r="N160" s="164" t="s">
        <v>41</v>
      </c>
      <c r="P160" s="150">
        <f>O160*H160</f>
        <v>0</v>
      </c>
      <c r="Q160" s="150">
        <v>1.0000000000000001E-5</v>
      </c>
      <c r="R160" s="150">
        <f>Q160*H160</f>
        <v>1.9215000000000001E-4</v>
      </c>
      <c r="S160" s="150">
        <v>0</v>
      </c>
      <c r="T160" s="151">
        <f>S160*H160</f>
        <v>0</v>
      </c>
      <c r="AR160" s="152" t="s">
        <v>529</v>
      </c>
      <c r="AT160" s="152" t="s">
        <v>353</v>
      </c>
      <c r="AU160" s="152" t="s">
        <v>87</v>
      </c>
      <c r="AY160" s="13" t="s">
        <v>317</v>
      </c>
      <c r="BE160" s="153">
        <f>IF(N160="základná",J160,0)</f>
        <v>0</v>
      </c>
      <c r="BF160" s="153">
        <f>IF(N160="znížená",J160,0)</f>
        <v>0</v>
      </c>
      <c r="BG160" s="153">
        <f>IF(N160="zákl. prenesená",J160,0)</f>
        <v>0</v>
      </c>
      <c r="BH160" s="153">
        <f>IF(N160="zníž. prenesená",J160,0)</f>
        <v>0</v>
      </c>
      <c r="BI160" s="153">
        <f>IF(N160="nulová",J160,0)</f>
        <v>0</v>
      </c>
      <c r="BJ160" s="13" t="s">
        <v>87</v>
      </c>
      <c r="BK160" s="153">
        <f>ROUND(I160*H160,2)</f>
        <v>0</v>
      </c>
      <c r="BL160" s="13" t="s">
        <v>372</v>
      </c>
      <c r="BM160" s="152" t="s">
        <v>6549</v>
      </c>
    </row>
    <row r="161" spans="2:65" s="1" customFormat="1" ht="38.4">
      <c r="B161" s="28"/>
      <c r="D161" s="170" t="s">
        <v>484</v>
      </c>
      <c r="F161" s="171" t="s">
        <v>2381</v>
      </c>
      <c r="I161" s="172"/>
      <c r="L161" s="28"/>
      <c r="M161" s="173"/>
      <c r="T161" s="55"/>
      <c r="AT161" s="13" t="s">
        <v>484</v>
      </c>
      <c r="AU161" s="13" t="s">
        <v>87</v>
      </c>
    </row>
    <row r="162" spans="2:65" s="1" customFormat="1" ht="33" customHeight="1">
      <c r="B162" s="139"/>
      <c r="C162" s="154" t="s">
        <v>388</v>
      </c>
      <c r="D162" s="154" t="s">
        <v>353</v>
      </c>
      <c r="E162" s="155" t="s">
        <v>2385</v>
      </c>
      <c r="F162" s="156" t="s">
        <v>2386</v>
      </c>
      <c r="G162" s="157" t="s">
        <v>452</v>
      </c>
      <c r="H162" s="158">
        <v>26.25</v>
      </c>
      <c r="I162" s="159"/>
      <c r="J162" s="160">
        <f>ROUND(I162*H162,2)</f>
        <v>0</v>
      </c>
      <c r="K162" s="161"/>
      <c r="L162" s="162"/>
      <c r="M162" s="163" t="s">
        <v>1</v>
      </c>
      <c r="N162" s="164" t="s">
        <v>41</v>
      </c>
      <c r="P162" s="150">
        <f>O162*H162</f>
        <v>0</v>
      </c>
      <c r="Q162" s="150">
        <v>9.0000000000000006E-5</v>
      </c>
      <c r="R162" s="150">
        <f>Q162*H162</f>
        <v>2.3625E-3</v>
      </c>
      <c r="S162" s="150">
        <v>0</v>
      </c>
      <c r="T162" s="151">
        <f>S162*H162</f>
        <v>0</v>
      </c>
      <c r="AR162" s="152" t="s">
        <v>529</v>
      </c>
      <c r="AT162" s="152" t="s">
        <v>353</v>
      </c>
      <c r="AU162" s="152" t="s">
        <v>87</v>
      </c>
      <c r="AY162" s="13" t="s">
        <v>317</v>
      </c>
      <c r="BE162" s="153">
        <f>IF(N162="základná",J162,0)</f>
        <v>0</v>
      </c>
      <c r="BF162" s="153">
        <f>IF(N162="znížená",J162,0)</f>
        <v>0</v>
      </c>
      <c r="BG162" s="153">
        <f>IF(N162="zákl. prenesená",J162,0)</f>
        <v>0</v>
      </c>
      <c r="BH162" s="153">
        <f>IF(N162="zníž. prenesená",J162,0)</f>
        <v>0</v>
      </c>
      <c r="BI162" s="153">
        <f>IF(N162="nulová",J162,0)</f>
        <v>0</v>
      </c>
      <c r="BJ162" s="13" t="s">
        <v>87</v>
      </c>
      <c r="BK162" s="153">
        <f>ROUND(I162*H162,2)</f>
        <v>0</v>
      </c>
      <c r="BL162" s="13" t="s">
        <v>372</v>
      </c>
      <c r="BM162" s="152" t="s">
        <v>6550</v>
      </c>
    </row>
    <row r="163" spans="2:65" s="1" customFormat="1" ht="38.4">
      <c r="B163" s="28"/>
      <c r="D163" s="170" t="s">
        <v>484</v>
      </c>
      <c r="F163" s="171" t="s">
        <v>2381</v>
      </c>
      <c r="I163" s="172"/>
      <c r="L163" s="28"/>
      <c r="M163" s="173"/>
      <c r="T163" s="55"/>
      <c r="AT163" s="13" t="s">
        <v>484</v>
      </c>
      <c r="AU163" s="13" t="s">
        <v>87</v>
      </c>
    </row>
    <row r="164" spans="2:65" s="1" customFormat="1" ht="33" customHeight="1">
      <c r="B164" s="139"/>
      <c r="C164" s="154" t="s">
        <v>392</v>
      </c>
      <c r="D164" s="154" t="s">
        <v>353</v>
      </c>
      <c r="E164" s="155" t="s">
        <v>2388</v>
      </c>
      <c r="F164" s="156" t="s">
        <v>2389</v>
      </c>
      <c r="G164" s="157" t="s">
        <v>452</v>
      </c>
      <c r="H164" s="158">
        <v>3.78</v>
      </c>
      <c r="I164" s="159"/>
      <c r="J164" s="160">
        <f>ROUND(I164*H164,2)</f>
        <v>0</v>
      </c>
      <c r="K164" s="161"/>
      <c r="L164" s="162"/>
      <c r="M164" s="163" t="s">
        <v>1</v>
      </c>
      <c r="N164" s="164" t="s">
        <v>41</v>
      </c>
      <c r="P164" s="150">
        <f>O164*H164</f>
        <v>0</v>
      </c>
      <c r="Q164" s="150">
        <v>8.0000000000000007E-5</v>
      </c>
      <c r="R164" s="150">
        <f>Q164*H164</f>
        <v>3.0240000000000003E-4</v>
      </c>
      <c r="S164" s="150">
        <v>0</v>
      </c>
      <c r="T164" s="151">
        <f>S164*H164</f>
        <v>0</v>
      </c>
      <c r="AR164" s="152" t="s">
        <v>529</v>
      </c>
      <c r="AT164" s="152" t="s">
        <v>353</v>
      </c>
      <c r="AU164" s="152" t="s">
        <v>87</v>
      </c>
      <c r="AY164" s="13" t="s">
        <v>317</v>
      </c>
      <c r="BE164" s="153">
        <f>IF(N164="základná",J164,0)</f>
        <v>0</v>
      </c>
      <c r="BF164" s="153">
        <f>IF(N164="znížená",J164,0)</f>
        <v>0</v>
      </c>
      <c r="BG164" s="153">
        <f>IF(N164="zákl. prenesená",J164,0)</f>
        <v>0</v>
      </c>
      <c r="BH164" s="153">
        <f>IF(N164="zníž. prenesená",J164,0)</f>
        <v>0</v>
      </c>
      <c r="BI164" s="153">
        <f>IF(N164="nulová",J164,0)</f>
        <v>0</v>
      </c>
      <c r="BJ164" s="13" t="s">
        <v>87</v>
      </c>
      <c r="BK164" s="153">
        <f>ROUND(I164*H164,2)</f>
        <v>0</v>
      </c>
      <c r="BL164" s="13" t="s">
        <v>372</v>
      </c>
      <c r="BM164" s="152" t="s">
        <v>6551</v>
      </c>
    </row>
    <row r="165" spans="2:65" s="1" customFormat="1" ht="38.4">
      <c r="B165" s="28"/>
      <c r="D165" s="170" t="s">
        <v>484</v>
      </c>
      <c r="F165" s="171" t="s">
        <v>2381</v>
      </c>
      <c r="I165" s="172"/>
      <c r="L165" s="28"/>
      <c r="M165" s="173"/>
      <c r="T165" s="55"/>
      <c r="AT165" s="13" t="s">
        <v>484</v>
      </c>
      <c r="AU165" s="13" t="s">
        <v>87</v>
      </c>
    </row>
    <row r="166" spans="2:65" s="1" customFormat="1" ht="24.15" customHeight="1">
      <c r="B166" s="139"/>
      <c r="C166" s="140" t="s">
        <v>396</v>
      </c>
      <c r="D166" s="140" t="s">
        <v>319</v>
      </c>
      <c r="E166" s="141" t="s">
        <v>2391</v>
      </c>
      <c r="F166" s="142" t="s">
        <v>2392</v>
      </c>
      <c r="G166" s="143" t="s">
        <v>452</v>
      </c>
      <c r="H166" s="144">
        <v>14.07</v>
      </c>
      <c r="I166" s="145"/>
      <c r="J166" s="146">
        <f>ROUND(I166*H166,2)</f>
        <v>0</v>
      </c>
      <c r="K166" s="147"/>
      <c r="L166" s="28"/>
      <c r="M166" s="148" t="s">
        <v>1</v>
      </c>
      <c r="N166" s="149" t="s">
        <v>41</v>
      </c>
      <c r="P166" s="150">
        <f>O166*H166</f>
        <v>0</v>
      </c>
      <c r="Q166" s="150">
        <v>2.0000000000000002E-5</v>
      </c>
      <c r="R166" s="150">
        <f>Q166*H166</f>
        <v>2.8140000000000001E-4</v>
      </c>
      <c r="S166" s="150">
        <v>0</v>
      </c>
      <c r="T166" s="151">
        <f>S166*H166</f>
        <v>0</v>
      </c>
      <c r="AR166" s="152" t="s">
        <v>372</v>
      </c>
      <c r="AT166" s="152" t="s">
        <v>319</v>
      </c>
      <c r="AU166" s="152" t="s">
        <v>87</v>
      </c>
      <c r="AY166" s="13" t="s">
        <v>317</v>
      </c>
      <c r="BE166" s="153">
        <f>IF(N166="základná",J166,0)</f>
        <v>0</v>
      </c>
      <c r="BF166" s="153">
        <f>IF(N166="znížená",J166,0)</f>
        <v>0</v>
      </c>
      <c r="BG166" s="153">
        <f>IF(N166="zákl. prenesená",J166,0)</f>
        <v>0</v>
      </c>
      <c r="BH166" s="153">
        <f>IF(N166="zníž. prenesená",J166,0)</f>
        <v>0</v>
      </c>
      <c r="BI166" s="153">
        <f>IF(N166="nulová",J166,0)</f>
        <v>0</v>
      </c>
      <c r="BJ166" s="13" t="s">
        <v>87</v>
      </c>
      <c r="BK166" s="153">
        <f>ROUND(I166*H166,2)</f>
        <v>0</v>
      </c>
      <c r="BL166" s="13" t="s">
        <v>372</v>
      </c>
      <c r="BM166" s="152" t="s">
        <v>6552</v>
      </c>
    </row>
    <row r="167" spans="2:65" s="1" customFormat="1" ht="33" customHeight="1">
      <c r="B167" s="139"/>
      <c r="C167" s="154" t="s">
        <v>398</v>
      </c>
      <c r="D167" s="154" t="s">
        <v>353</v>
      </c>
      <c r="E167" s="155" t="s">
        <v>2394</v>
      </c>
      <c r="F167" s="156" t="s">
        <v>2395</v>
      </c>
      <c r="G167" s="157" t="s">
        <v>452</v>
      </c>
      <c r="H167" s="158">
        <v>14.07</v>
      </c>
      <c r="I167" s="159"/>
      <c r="J167" s="160">
        <f>ROUND(I167*H167,2)</f>
        <v>0</v>
      </c>
      <c r="K167" s="161"/>
      <c r="L167" s="162"/>
      <c r="M167" s="163" t="s">
        <v>1</v>
      </c>
      <c r="N167" s="164" t="s">
        <v>41</v>
      </c>
      <c r="P167" s="150">
        <f>O167*H167</f>
        <v>0</v>
      </c>
      <c r="Q167" s="150">
        <v>1.0000000000000001E-5</v>
      </c>
      <c r="R167" s="150">
        <f>Q167*H167</f>
        <v>1.407E-4</v>
      </c>
      <c r="S167" s="150">
        <v>0</v>
      </c>
      <c r="T167" s="151">
        <f>S167*H167</f>
        <v>0</v>
      </c>
      <c r="AR167" s="152" t="s">
        <v>529</v>
      </c>
      <c r="AT167" s="152" t="s">
        <v>353</v>
      </c>
      <c r="AU167" s="152" t="s">
        <v>87</v>
      </c>
      <c r="AY167" s="13" t="s">
        <v>317</v>
      </c>
      <c r="BE167" s="153">
        <f>IF(N167="základná",J167,0)</f>
        <v>0</v>
      </c>
      <c r="BF167" s="153">
        <f>IF(N167="znížená",J167,0)</f>
        <v>0</v>
      </c>
      <c r="BG167" s="153">
        <f>IF(N167="zákl. prenesená",J167,0)</f>
        <v>0</v>
      </c>
      <c r="BH167" s="153">
        <f>IF(N167="zníž. prenesená",J167,0)</f>
        <v>0</v>
      </c>
      <c r="BI167" s="153">
        <f>IF(N167="nulová",J167,0)</f>
        <v>0</v>
      </c>
      <c r="BJ167" s="13" t="s">
        <v>87</v>
      </c>
      <c r="BK167" s="153">
        <f>ROUND(I167*H167,2)</f>
        <v>0</v>
      </c>
      <c r="BL167" s="13" t="s">
        <v>372</v>
      </c>
      <c r="BM167" s="152" t="s">
        <v>6553</v>
      </c>
    </row>
    <row r="168" spans="2:65" s="1" customFormat="1" ht="38.4">
      <c r="B168" s="28"/>
      <c r="D168" s="170" t="s">
        <v>484</v>
      </c>
      <c r="F168" s="171" t="s">
        <v>2381</v>
      </c>
      <c r="I168" s="172"/>
      <c r="L168" s="28"/>
      <c r="M168" s="173"/>
      <c r="T168" s="55"/>
      <c r="AT168" s="13" t="s">
        <v>484</v>
      </c>
      <c r="AU168" s="13" t="s">
        <v>87</v>
      </c>
    </row>
    <row r="169" spans="2:65" s="1" customFormat="1" ht="21.75" customHeight="1">
      <c r="B169" s="139"/>
      <c r="C169" s="140" t="s">
        <v>402</v>
      </c>
      <c r="D169" s="140" t="s">
        <v>319</v>
      </c>
      <c r="E169" s="141" t="s">
        <v>2397</v>
      </c>
      <c r="F169" s="142" t="s">
        <v>2398</v>
      </c>
      <c r="G169" s="143" t="s">
        <v>452</v>
      </c>
      <c r="H169" s="144">
        <v>18.666</v>
      </c>
      <c r="I169" s="145"/>
      <c r="J169" s="146">
        <f>ROUND(I169*H169,2)</f>
        <v>0</v>
      </c>
      <c r="K169" s="147"/>
      <c r="L169" s="28"/>
      <c r="M169" s="148" t="s">
        <v>1</v>
      </c>
      <c r="N169" s="149" t="s">
        <v>41</v>
      </c>
      <c r="P169" s="150">
        <f>O169*H169</f>
        <v>0</v>
      </c>
      <c r="Q169" s="150">
        <v>3.3000000000000003E-5</v>
      </c>
      <c r="R169" s="150">
        <f>Q169*H169</f>
        <v>6.159780000000001E-4</v>
      </c>
      <c r="S169" s="150">
        <v>0</v>
      </c>
      <c r="T169" s="151">
        <f>S169*H169</f>
        <v>0</v>
      </c>
      <c r="AR169" s="152" t="s">
        <v>372</v>
      </c>
      <c r="AT169" s="152" t="s">
        <v>319</v>
      </c>
      <c r="AU169" s="152" t="s">
        <v>87</v>
      </c>
      <c r="AY169" s="13" t="s">
        <v>317</v>
      </c>
      <c r="BE169" s="153">
        <f>IF(N169="základná",J169,0)</f>
        <v>0</v>
      </c>
      <c r="BF169" s="153">
        <f>IF(N169="znížená",J169,0)</f>
        <v>0</v>
      </c>
      <c r="BG169" s="153">
        <f>IF(N169="zákl. prenesená",J169,0)</f>
        <v>0</v>
      </c>
      <c r="BH169" s="153">
        <f>IF(N169="zníž. prenesená",J169,0)</f>
        <v>0</v>
      </c>
      <c r="BI169" s="153">
        <f>IF(N169="nulová",J169,0)</f>
        <v>0</v>
      </c>
      <c r="BJ169" s="13" t="s">
        <v>87</v>
      </c>
      <c r="BK169" s="153">
        <f>ROUND(I169*H169,2)</f>
        <v>0</v>
      </c>
      <c r="BL169" s="13" t="s">
        <v>372</v>
      </c>
      <c r="BM169" s="152" t="s">
        <v>6554</v>
      </c>
    </row>
    <row r="170" spans="2:65" s="1" customFormat="1" ht="33" customHeight="1">
      <c r="B170" s="139"/>
      <c r="C170" s="154" t="s">
        <v>408</v>
      </c>
      <c r="D170" s="154" t="s">
        <v>353</v>
      </c>
      <c r="E170" s="155" t="s">
        <v>2400</v>
      </c>
      <c r="F170" s="156" t="s">
        <v>2401</v>
      </c>
      <c r="G170" s="157" t="s">
        <v>452</v>
      </c>
      <c r="H170" s="158">
        <v>15.015000000000001</v>
      </c>
      <c r="I170" s="159"/>
      <c r="J170" s="160">
        <f>ROUND(I170*H170,2)</f>
        <v>0</v>
      </c>
      <c r="K170" s="161"/>
      <c r="L170" s="162"/>
      <c r="M170" s="163" t="s">
        <v>1</v>
      </c>
      <c r="N170" s="164" t="s">
        <v>41</v>
      </c>
      <c r="P170" s="150">
        <f>O170*H170</f>
        <v>0</v>
      </c>
      <c r="Q170" s="150">
        <v>6.0000000000000002E-5</v>
      </c>
      <c r="R170" s="150">
        <f>Q170*H170</f>
        <v>9.0090000000000005E-4</v>
      </c>
      <c r="S170" s="150">
        <v>0</v>
      </c>
      <c r="T170" s="151">
        <f>S170*H170</f>
        <v>0</v>
      </c>
      <c r="AR170" s="152" t="s">
        <v>529</v>
      </c>
      <c r="AT170" s="152" t="s">
        <v>353</v>
      </c>
      <c r="AU170" s="152" t="s">
        <v>87</v>
      </c>
      <c r="AY170" s="13" t="s">
        <v>317</v>
      </c>
      <c r="BE170" s="153">
        <f>IF(N170="základná",J170,0)</f>
        <v>0</v>
      </c>
      <c r="BF170" s="153">
        <f>IF(N170="znížená",J170,0)</f>
        <v>0</v>
      </c>
      <c r="BG170" s="153">
        <f>IF(N170="zákl. prenesená",J170,0)</f>
        <v>0</v>
      </c>
      <c r="BH170" s="153">
        <f>IF(N170="zníž. prenesená",J170,0)</f>
        <v>0</v>
      </c>
      <c r="BI170" s="153">
        <f>IF(N170="nulová",J170,0)</f>
        <v>0</v>
      </c>
      <c r="BJ170" s="13" t="s">
        <v>87</v>
      </c>
      <c r="BK170" s="153">
        <f>ROUND(I170*H170,2)</f>
        <v>0</v>
      </c>
      <c r="BL170" s="13" t="s">
        <v>372</v>
      </c>
      <c r="BM170" s="152" t="s">
        <v>6555</v>
      </c>
    </row>
    <row r="171" spans="2:65" s="1" customFormat="1" ht="38.4">
      <c r="B171" s="28"/>
      <c r="D171" s="170" t="s">
        <v>484</v>
      </c>
      <c r="F171" s="171" t="s">
        <v>2381</v>
      </c>
      <c r="I171" s="172"/>
      <c r="L171" s="28"/>
      <c r="M171" s="173"/>
      <c r="T171" s="55"/>
      <c r="AT171" s="13" t="s">
        <v>484</v>
      </c>
      <c r="AU171" s="13" t="s">
        <v>87</v>
      </c>
    </row>
    <row r="172" spans="2:65" s="1" customFormat="1" ht="33" customHeight="1">
      <c r="B172" s="139"/>
      <c r="C172" s="154" t="s">
        <v>410</v>
      </c>
      <c r="D172" s="154" t="s">
        <v>353</v>
      </c>
      <c r="E172" s="155" t="s">
        <v>2403</v>
      </c>
      <c r="F172" s="156" t="s">
        <v>2404</v>
      </c>
      <c r="G172" s="157" t="s">
        <v>452</v>
      </c>
      <c r="H172" s="158">
        <v>4.2</v>
      </c>
      <c r="I172" s="159"/>
      <c r="J172" s="160">
        <f>ROUND(I172*H172,2)</f>
        <v>0</v>
      </c>
      <c r="K172" s="161"/>
      <c r="L172" s="162"/>
      <c r="M172" s="163" t="s">
        <v>1</v>
      </c>
      <c r="N172" s="164" t="s">
        <v>41</v>
      </c>
      <c r="P172" s="150">
        <f>O172*H172</f>
        <v>0</v>
      </c>
      <c r="Q172" s="150">
        <v>4.0000000000000003E-5</v>
      </c>
      <c r="R172" s="150">
        <f>Q172*H172</f>
        <v>1.6800000000000002E-4</v>
      </c>
      <c r="S172" s="150">
        <v>0</v>
      </c>
      <c r="T172" s="151">
        <f>S172*H172</f>
        <v>0</v>
      </c>
      <c r="AR172" s="152" t="s">
        <v>529</v>
      </c>
      <c r="AT172" s="152" t="s">
        <v>353</v>
      </c>
      <c r="AU172" s="152" t="s">
        <v>87</v>
      </c>
      <c r="AY172" s="13" t="s">
        <v>317</v>
      </c>
      <c r="BE172" s="153">
        <f>IF(N172="základná",J172,0)</f>
        <v>0</v>
      </c>
      <c r="BF172" s="153">
        <f>IF(N172="znížená",J172,0)</f>
        <v>0</v>
      </c>
      <c r="BG172" s="153">
        <f>IF(N172="zákl. prenesená",J172,0)</f>
        <v>0</v>
      </c>
      <c r="BH172" s="153">
        <f>IF(N172="zníž. prenesená",J172,0)</f>
        <v>0</v>
      </c>
      <c r="BI172" s="153">
        <f>IF(N172="nulová",J172,0)</f>
        <v>0</v>
      </c>
      <c r="BJ172" s="13" t="s">
        <v>87</v>
      </c>
      <c r="BK172" s="153">
        <f>ROUND(I172*H172,2)</f>
        <v>0</v>
      </c>
      <c r="BL172" s="13" t="s">
        <v>372</v>
      </c>
      <c r="BM172" s="152" t="s">
        <v>6556</v>
      </c>
    </row>
    <row r="173" spans="2:65" s="1" customFormat="1" ht="38.4">
      <c r="B173" s="28"/>
      <c r="D173" s="170" t="s">
        <v>484</v>
      </c>
      <c r="F173" s="171" t="s">
        <v>2381</v>
      </c>
      <c r="I173" s="172"/>
      <c r="L173" s="28"/>
      <c r="M173" s="173"/>
      <c r="T173" s="55"/>
      <c r="AT173" s="13" t="s">
        <v>484</v>
      </c>
      <c r="AU173" s="13" t="s">
        <v>87</v>
      </c>
    </row>
    <row r="174" spans="2:65" s="1" customFormat="1" ht="24.15" customHeight="1">
      <c r="B174" s="139"/>
      <c r="C174" s="140" t="s">
        <v>412</v>
      </c>
      <c r="D174" s="140" t="s">
        <v>319</v>
      </c>
      <c r="E174" s="141" t="s">
        <v>2406</v>
      </c>
      <c r="F174" s="142" t="s">
        <v>2407</v>
      </c>
      <c r="G174" s="143" t="s">
        <v>652</v>
      </c>
      <c r="H174" s="176"/>
      <c r="I174" s="145"/>
      <c r="J174" s="146">
        <f>ROUND(I174*H174,2)</f>
        <v>0</v>
      </c>
      <c r="K174" s="147"/>
      <c r="L174" s="28"/>
      <c r="M174" s="148" t="s">
        <v>1</v>
      </c>
      <c r="N174" s="149" t="s">
        <v>41</v>
      </c>
      <c r="P174" s="150">
        <f>O174*H174</f>
        <v>0</v>
      </c>
      <c r="Q174" s="150">
        <v>0</v>
      </c>
      <c r="R174" s="150">
        <f>Q174*H174</f>
        <v>0</v>
      </c>
      <c r="S174" s="150">
        <v>0</v>
      </c>
      <c r="T174" s="151">
        <f>S174*H174</f>
        <v>0</v>
      </c>
      <c r="AR174" s="152" t="s">
        <v>372</v>
      </c>
      <c r="AT174" s="152" t="s">
        <v>319</v>
      </c>
      <c r="AU174" s="152" t="s">
        <v>87</v>
      </c>
      <c r="AY174" s="13" t="s">
        <v>317</v>
      </c>
      <c r="BE174" s="153">
        <f>IF(N174="základná",J174,0)</f>
        <v>0</v>
      </c>
      <c r="BF174" s="153">
        <f>IF(N174="znížená",J174,0)</f>
        <v>0</v>
      </c>
      <c r="BG174" s="153">
        <f>IF(N174="zákl. prenesená",J174,0)</f>
        <v>0</v>
      </c>
      <c r="BH174" s="153">
        <f>IF(N174="zníž. prenesená",J174,0)</f>
        <v>0</v>
      </c>
      <c r="BI174" s="153">
        <f>IF(N174="nulová",J174,0)</f>
        <v>0</v>
      </c>
      <c r="BJ174" s="13" t="s">
        <v>87</v>
      </c>
      <c r="BK174" s="153">
        <f>ROUND(I174*H174,2)</f>
        <v>0</v>
      </c>
      <c r="BL174" s="13" t="s">
        <v>372</v>
      </c>
      <c r="BM174" s="152" t="s">
        <v>6557</v>
      </c>
    </row>
    <row r="175" spans="2:65" s="11" customFormat="1" ht="22.8" customHeight="1">
      <c r="B175" s="127"/>
      <c r="D175" s="128" t="s">
        <v>74</v>
      </c>
      <c r="E175" s="137" t="s">
        <v>2409</v>
      </c>
      <c r="F175" s="137" t="s">
        <v>2410</v>
      </c>
      <c r="I175" s="130"/>
      <c r="J175" s="138">
        <f>BK175</f>
        <v>0</v>
      </c>
      <c r="L175" s="127"/>
      <c r="M175" s="132"/>
      <c r="P175" s="133">
        <f>SUM(P176:P180)</f>
        <v>0</v>
      </c>
      <c r="R175" s="133">
        <f>SUM(R176:R180)</f>
        <v>5.7257529250000008E-2</v>
      </c>
      <c r="T175" s="134">
        <f>SUM(T176:T180)</f>
        <v>0</v>
      </c>
      <c r="AR175" s="128" t="s">
        <v>87</v>
      </c>
      <c r="AT175" s="135" t="s">
        <v>74</v>
      </c>
      <c r="AU175" s="135" t="s">
        <v>82</v>
      </c>
      <c r="AY175" s="128" t="s">
        <v>317</v>
      </c>
      <c r="BK175" s="136">
        <f>SUM(BK176:BK180)</f>
        <v>0</v>
      </c>
    </row>
    <row r="176" spans="2:65" s="1" customFormat="1" ht="16.5" customHeight="1">
      <c r="B176" s="139"/>
      <c r="C176" s="140" t="s">
        <v>414</v>
      </c>
      <c r="D176" s="140" t="s">
        <v>319</v>
      </c>
      <c r="E176" s="141" t="s">
        <v>2411</v>
      </c>
      <c r="F176" s="142" t="s">
        <v>2412</v>
      </c>
      <c r="G176" s="143" t="s">
        <v>452</v>
      </c>
      <c r="H176" s="144">
        <v>15.015000000000001</v>
      </c>
      <c r="I176" s="145"/>
      <c r="J176" s="146">
        <f>ROUND(I176*H176,2)</f>
        <v>0</v>
      </c>
      <c r="K176" s="147"/>
      <c r="L176" s="28"/>
      <c r="M176" s="148" t="s">
        <v>1</v>
      </c>
      <c r="N176" s="149" t="s">
        <v>41</v>
      </c>
      <c r="P176" s="150">
        <f>O176*H176</f>
        <v>0</v>
      </c>
      <c r="Q176" s="150">
        <v>8.6355000000000004E-4</v>
      </c>
      <c r="R176" s="150">
        <f>Q176*H176</f>
        <v>1.2966203250000001E-2</v>
      </c>
      <c r="S176" s="150">
        <v>0</v>
      </c>
      <c r="T176" s="151">
        <f>S176*H176</f>
        <v>0</v>
      </c>
      <c r="AR176" s="152" t="s">
        <v>372</v>
      </c>
      <c r="AT176" s="152" t="s">
        <v>319</v>
      </c>
      <c r="AU176" s="152" t="s">
        <v>87</v>
      </c>
      <c r="AY176" s="13" t="s">
        <v>317</v>
      </c>
      <c r="BE176" s="153">
        <f>IF(N176="základná",J176,0)</f>
        <v>0</v>
      </c>
      <c r="BF176" s="153">
        <f>IF(N176="znížená",J176,0)</f>
        <v>0</v>
      </c>
      <c r="BG176" s="153">
        <f>IF(N176="zákl. prenesená",J176,0)</f>
        <v>0</v>
      </c>
      <c r="BH176" s="153">
        <f>IF(N176="zníž. prenesená",J176,0)</f>
        <v>0</v>
      </c>
      <c r="BI176" s="153">
        <f>IF(N176="nulová",J176,0)</f>
        <v>0</v>
      </c>
      <c r="BJ176" s="13" t="s">
        <v>87</v>
      </c>
      <c r="BK176" s="153">
        <f>ROUND(I176*H176,2)</f>
        <v>0</v>
      </c>
      <c r="BL176" s="13" t="s">
        <v>372</v>
      </c>
      <c r="BM176" s="152" t="s">
        <v>6558</v>
      </c>
    </row>
    <row r="177" spans="2:65" s="1" customFormat="1" ht="16.5" customHeight="1">
      <c r="B177" s="139"/>
      <c r="C177" s="140" t="s">
        <v>416</v>
      </c>
      <c r="D177" s="140" t="s">
        <v>319</v>
      </c>
      <c r="E177" s="141" t="s">
        <v>2414</v>
      </c>
      <c r="F177" s="142" t="s">
        <v>2415</v>
      </c>
      <c r="G177" s="143" t="s">
        <v>452</v>
      </c>
      <c r="H177" s="144">
        <v>2.468</v>
      </c>
      <c r="I177" s="145"/>
      <c r="J177" s="146">
        <f>ROUND(I177*H177,2)</f>
        <v>0</v>
      </c>
      <c r="K177" s="147"/>
      <c r="L177" s="28"/>
      <c r="M177" s="148" t="s">
        <v>1</v>
      </c>
      <c r="N177" s="149" t="s">
        <v>41</v>
      </c>
      <c r="P177" s="150">
        <f>O177*H177</f>
        <v>0</v>
      </c>
      <c r="Q177" s="150">
        <v>1.3770500000000001E-3</v>
      </c>
      <c r="R177" s="150">
        <f>Q177*H177</f>
        <v>3.3985594000000004E-3</v>
      </c>
      <c r="S177" s="150">
        <v>0</v>
      </c>
      <c r="T177" s="151">
        <f>S177*H177</f>
        <v>0</v>
      </c>
      <c r="AR177" s="152" t="s">
        <v>372</v>
      </c>
      <c r="AT177" s="152" t="s">
        <v>319</v>
      </c>
      <c r="AU177" s="152" t="s">
        <v>87</v>
      </c>
      <c r="AY177" s="13" t="s">
        <v>317</v>
      </c>
      <c r="BE177" s="153">
        <f>IF(N177="základná",J177,0)</f>
        <v>0</v>
      </c>
      <c r="BF177" s="153">
        <f>IF(N177="znížená",J177,0)</f>
        <v>0</v>
      </c>
      <c r="BG177" s="153">
        <f>IF(N177="zákl. prenesená",J177,0)</f>
        <v>0</v>
      </c>
      <c r="BH177" s="153">
        <f>IF(N177="zníž. prenesená",J177,0)</f>
        <v>0</v>
      </c>
      <c r="BI177" s="153">
        <f>IF(N177="nulová",J177,0)</f>
        <v>0</v>
      </c>
      <c r="BJ177" s="13" t="s">
        <v>87</v>
      </c>
      <c r="BK177" s="153">
        <f>ROUND(I177*H177,2)</f>
        <v>0</v>
      </c>
      <c r="BL177" s="13" t="s">
        <v>372</v>
      </c>
      <c r="BM177" s="152" t="s">
        <v>6559</v>
      </c>
    </row>
    <row r="178" spans="2:65" s="1" customFormat="1" ht="16.5" customHeight="1">
      <c r="B178" s="139"/>
      <c r="C178" s="140" t="s">
        <v>418</v>
      </c>
      <c r="D178" s="140" t="s">
        <v>319</v>
      </c>
      <c r="E178" s="141" t="s">
        <v>2417</v>
      </c>
      <c r="F178" s="142" t="s">
        <v>2418</v>
      </c>
      <c r="G178" s="143" t="s">
        <v>452</v>
      </c>
      <c r="H178" s="144">
        <v>14.07</v>
      </c>
      <c r="I178" s="145"/>
      <c r="J178" s="146">
        <f>ROUND(I178*H178,2)</f>
        <v>0</v>
      </c>
      <c r="K178" s="147"/>
      <c r="L178" s="28"/>
      <c r="M178" s="148" t="s">
        <v>1</v>
      </c>
      <c r="N178" s="149" t="s">
        <v>41</v>
      </c>
      <c r="P178" s="150">
        <f>O178*H178</f>
        <v>0</v>
      </c>
      <c r="Q178" s="150">
        <v>2.9063800000000001E-3</v>
      </c>
      <c r="R178" s="150">
        <f>Q178*H178</f>
        <v>4.0892766600000005E-2</v>
      </c>
      <c r="S178" s="150">
        <v>0</v>
      </c>
      <c r="T178" s="151">
        <f>S178*H178</f>
        <v>0</v>
      </c>
      <c r="AR178" s="152" t="s">
        <v>372</v>
      </c>
      <c r="AT178" s="152" t="s">
        <v>319</v>
      </c>
      <c r="AU178" s="152" t="s">
        <v>87</v>
      </c>
      <c r="AY178" s="13" t="s">
        <v>317</v>
      </c>
      <c r="BE178" s="153">
        <f>IF(N178="základná",J178,0)</f>
        <v>0</v>
      </c>
      <c r="BF178" s="153">
        <f>IF(N178="znížená",J178,0)</f>
        <v>0</v>
      </c>
      <c r="BG178" s="153">
        <f>IF(N178="zákl. prenesená",J178,0)</f>
        <v>0</v>
      </c>
      <c r="BH178" s="153">
        <f>IF(N178="zníž. prenesená",J178,0)</f>
        <v>0</v>
      </c>
      <c r="BI178" s="153">
        <f>IF(N178="nulová",J178,0)</f>
        <v>0</v>
      </c>
      <c r="BJ178" s="13" t="s">
        <v>87</v>
      </c>
      <c r="BK178" s="153">
        <f>ROUND(I178*H178,2)</f>
        <v>0</v>
      </c>
      <c r="BL178" s="13" t="s">
        <v>372</v>
      </c>
      <c r="BM178" s="152" t="s">
        <v>6560</v>
      </c>
    </row>
    <row r="179" spans="2:65" s="1" customFormat="1" ht="24.15" customHeight="1">
      <c r="B179" s="139"/>
      <c r="C179" s="140" t="s">
        <v>529</v>
      </c>
      <c r="D179" s="140" t="s">
        <v>319</v>
      </c>
      <c r="E179" s="141" t="s">
        <v>2420</v>
      </c>
      <c r="F179" s="142" t="s">
        <v>2421</v>
      </c>
      <c r="G179" s="143" t="s">
        <v>452</v>
      </c>
      <c r="H179" s="144">
        <v>32.183999999999997</v>
      </c>
      <c r="I179" s="145"/>
      <c r="J179" s="146">
        <f>ROUND(I179*H179,2)</f>
        <v>0</v>
      </c>
      <c r="K179" s="147"/>
      <c r="L179" s="28"/>
      <c r="M179" s="148" t="s">
        <v>1</v>
      </c>
      <c r="N179" s="149" t="s">
        <v>41</v>
      </c>
      <c r="P179" s="150">
        <f>O179*H179</f>
        <v>0</v>
      </c>
      <c r="Q179" s="150">
        <v>0</v>
      </c>
      <c r="R179" s="150">
        <f>Q179*H179</f>
        <v>0</v>
      </c>
      <c r="S179" s="150">
        <v>0</v>
      </c>
      <c r="T179" s="151">
        <f>S179*H179</f>
        <v>0</v>
      </c>
      <c r="AR179" s="152" t="s">
        <v>372</v>
      </c>
      <c r="AT179" s="152" t="s">
        <v>319</v>
      </c>
      <c r="AU179" s="152" t="s">
        <v>87</v>
      </c>
      <c r="AY179" s="13" t="s">
        <v>317</v>
      </c>
      <c r="BE179" s="153">
        <f>IF(N179="základná",J179,0)</f>
        <v>0</v>
      </c>
      <c r="BF179" s="153">
        <f>IF(N179="znížená",J179,0)</f>
        <v>0</v>
      </c>
      <c r="BG179" s="153">
        <f>IF(N179="zákl. prenesená",J179,0)</f>
        <v>0</v>
      </c>
      <c r="BH179" s="153">
        <f>IF(N179="zníž. prenesená",J179,0)</f>
        <v>0</v>
      </c>
      <c r="BI179" s="153">
        <f>IF(N179="nulová",J179,0)</f>
        <v>0</v>
      </c>
      <c r="BJ179" s="13" t="s">
        <v>87</v>
      </c>
      <c r="BK179" s="153">
        <f>ROUND(I179*H179,2)</f>
        <v>0</v>
      </c>
      <c r="BL179" s="13" t="s">
        <v>372</v>
      </c>
      <c r="BM179" s="152" t="s">
        <v>6561</v>
      </c>
    </row>
    <row r="180" spans="2:65" s="1" customFormat="1" ht="24.15" customHeight="1">
      <c r="B180" s="139"/>
      <c r="C180" s="140" t="s">
        <v>780</v>
      </c>
      <c r="D180" s="140" t="s">
        <v>319</v>
      </c>
      <c r="E180" s="141" t="s">
        <v>2423</v>
      </c>
      <c r="F180" s="142" t="s">
        <v>2424</v>
      </c>
      <c r="G180" s="143" t="s">
        <v>652</v>
      </c>
      <c r="H180" s="176"/>
      <c r="I180" s="145"/>
      <c r="J180" s="146">
        <f>ROUND(I180*H180,2)</f>
        <v>0</v>
      </c>
      <c r="K180" s="147"/>
      <c r="L180" s="28"/>
      <c r="M180" s="148" t="s">
        <v>1</v>
      </c>
      <c r="N180" s="149" t="s">
        <v>41</v>
      </c>
      <c r="P180" s="150">
        <f>O180*H180</f>
        <v>0</v>
      </c>
      <c r="Q180" s="150">
        <v>0</v>
      </c>
      <c r="R180" s="150">
        <f>Q180*H180</f>
        <v>0</v>
      </c>
      <c r="S180" s="150">
        <v>0</v>
      </c>
      <c r="T180" s="151">
        <f>S180*H180</f>
        <v>0</v>
      </c>
      <c r="AR180" s="152" t="s">
        <v>372</v>
      </c>
      <c r="AT180" s="152" t="s">
        <v>319</v>
      </c>
      <c r="AU180" s="152" t="s">
        <v>87</v>
      </c>
      <c r="AY180" s="13" t="s">
        <v>317</v>
      </c>
      <c r="BE180" s="153">
        <f>IF(N180="základná",J180,0)</f>
        <v>0</v>
      </c>
      <c r="BF180" s="153">
        <f>IF(N180="znížená",J180,0)</f>
        <v>0</v>
      </c>
      <c r="BG180" s="153">
        <f>IF(N180="zákl. prenesená",J180,0)</f>
        <v>0</v>
      </c>
      <c r="BH180" s="153">
        <f>IF(N180="zníž. prenesená",J180,0)</f>
        <v>0</v>
      </c>
      <c r="BI180" s="153">
        <f>IF(N180="nulová",J180,0)</f>
        <v>0</v>
      </c>
      <c r="BJ180" s="13" t="s">
        <v>87</v>
      </c>
      <c r="BK180" s="153">
        <f>ROUND(I180*H180,2)</f>
        <v>0</v>
      </c>
      <c r="BL180" s="13" t="s">
        <v>372</v>
      </c>
      <c r="BM180" s="152" t="s">
        <v>6562</v>
      </c>
    </row>
    <row r="181" spans="2:65" s="11" customFormat="1" ht="22.8" customHeight="1">
      <c r="B181" s="127"/>
      <c r="D181" s="128" t="s">
        <v>74</v>
      </c>
      <c r="E181" s="137" t="s">
        <v>2426</v>
      </c>
      <c r="F181" s="137" t="s">
        <v>2427</v>
      </c>
      <c r="I181" s="130"/>
      <c r="J181" s="138">
        <f>BK181</f>
        <v>0</v>
      </c>
      <c r="L181" s="127"/>
      <c r="M181" s="132"/>
      <c r="P181" s="133">
        <f>SUM(P182:P216)</f>
        <v>0</v>
      </c>
      <c r="R181" s="133">
        <f>SUM(R182:R216)</f>
        <v>0.11409347565000001</v>
      </c>
      <c r="T181" s="134">
        <f>SUM(T182:T216)</f>
        <v>0</v>
      </c>
      <c r="AR181" s="128" t="s">
        <v>87</v>
      </c>
      <c r="AT181" s="135" t="s">
        <v>74</v>
      </c>
      <c r="AU181" s="135" t="s">
        <v>82</v>
      </c>
      <c r="AY181" s="128" t="s">
        <v>317</v>
      </c>
      <c r="BK181" s="136">
        <f>SUM(BK182:BK216)</f>
        <v>0</v>
      </c>
    </row>
    <row r="182" spans="2:65" s="1" customFormat="1" ht="24.15" customHeight="1">
      <c r="B182" s="139"/>
      <c r="C182" s="140" t="s">
        <v>784</v>
      </c>
      <c r="D182" s="140" t="s">
        <v>319</v>
      </c>
      <c r="E182" s="141" t="s">
        <v>5266</v>
      </c>
      <c r="F182" s="142" t="s">
        <v>5267</v>
      </c>
      <c r="G182" s="143" t="s">
        <v>452</v>
      </c>
      <c r="H182" s="144">
        <v>1.7849999999999999</v>
      </c>
      <c r="I182" s="145"/>
      <c r="J182" s="146">
        <f t="shared" ref="J182:J208" si="10">ROUND(I182*H182,2)</f>
        <v>0</v>
      </c>
      <c r="K182" s="147"/>
      <c r="L182" s="28"/>
      <c r="M182" s="148" t="s">
        <v>1</v>
      </c>
      <c r="N182" s="149" t="s">
        <v>41</v>
      </c>
      <c r="P182" s="150">
        <f t="shared" ref="P182:P208" si="11">O182*H182</f>
        <v>0</v>
      </c>
      <c r="Q182" s="150">
        <v>9.8999999999999999E-4</v>
      </c>
      <c r="R182" s="150">
        <f t="shared" ref="R182:R208" si="12">Q182*H182</f>
        <v>1.7671499999999999E-3</v>
      </c>
      <c r="S182" s="150">
        <v>0</v>
      </c>
      <c r="T182" s="151">
        <f t="shared" ref="T182:T208" si="13">S182*H182</f>
        <v>0</v>
      </c>
      <c r="AR182" s="152" t="s">
        <v>372</v>
      </c>
      <c r="AT182" s="152" t="s">
        <v>319</v>
      </c>
      <c r="AU182" s="152" t="s">
        <v>87</v>
      </c>
      <c r="AY182" s="13" t="s">
        <v>317</v>
      </c>
      <c r="BE182" s="153">
        <f t="shared" ref="BE182:BE208" si="14">IF(N182="základná",J182,0)</f>
        <v>0</v>
      </c>
      <c r="BF182" s="153">
        <f t="shared" ref="BF182:BF208" si="15">IF(N182="znížená",J182,0)</f>
        <v>0</v>
      </c>
      <c r="BG182" s="153">
        <f t="shared" ref="BG182:BG208" si="16">IF(N182="zákl. prenesená",J182,0)</f>
        <v>0</v>
      </c>
      <c r="BH182" s="153">
        <f t="shared" ref="BH182:BH208" si="17">IF(N182="zníž. prenesená",J182,0)</f>
        <v>0</v>
      </c>
      <c r="BI182" s="153">
        <f t="shared" ref="BI182:BI208" si="18">IF(N182="nulová",J182,0)</f>
        <v>0</v>
      </c>
      <c r="BJ182" s="13" t="s">
        <v>87</v>
      </c>
      <c r="BK182" s="153">
        <f t="shared" ref="BK182:BK208" si="19">ROUND(I182*H182,2)</f>
        <v>0</v>
      </c>
      <c r="BL182" s="13" t="s">
        <v>372</v>
      </c>
      <c r="BM182" s="152" t="s">
        <v>6563</v>
      </c>
    </row>
    <row r="183" spans="2:65" s="1" customFormat="1" ht="24.15" customHeight="1">
      <c r="B183" s="139"/>
      <c r="C183" s="140" t="s">
        <v>788</v>
      </c>
      <c r="D183" s="140" t="s">
        <v>319</v>
      </c>
      <c r="E183" s="141" t="s">
        <v>2431</v>
      </c>
      <c r="F183" s="142" t="s">
        <v>2432</v>
      </c>
      <c r="G183" s="143" t="s">
        <v>452</v>
      </c>
      <c r="H183" s="144">
        <v>10.395</v>
      </c>
      <c r="I183" s="145"/>
      <c r="J183" s="146">
        <f t="shared" si="10"/>
        <v>0</v>
      </c>
      <c r="K183" s="147"/>
      <c r="L183" s="28"/>
      <c r="M183" s="148" t="s">
        <v>1</v>
      </c>
      <c r="N183" s="149" t="s">
        <v>41</v>
      </c>
      <c r="P183" s="150">
        <f t="shared" si="11"/>
        <v>0</v>
      </c>
      <c r="Q183" s="150">
        <v>3.6010000000000003E-4</v>
      </c>
      <c r="R183" s="150">
        <f t="shared" si="12"/>
        <v>3.7432394999999999E-3</v>
      </c>
      <c r="S183" s="150">
        <v>0</v>
      </c>
      <c r="T183" s="151">
        <f t="shared" si="13"/>
        <v>0</v>
      </c>
      <c r="AR183" s="152" t="s">
        <v>372</v>
      </c>
      <c r="AT183" s="152" t="s">
        <v>319</v>
      </c>
      <c r="AU183" s="152" t="s">
        <v>87</v>
      </c>
      <c r="AY183" s="13" t="s">
        <v>317</v>
      </c>
      <c r="BE183" s="153">
        <f t="shared" si="14"/>
        <v>0</v>
      </c>
      <c r="BF183" s="153">
        <f t="shared" si="15"/>
        <v>0</v>
      </c>
      <c r="BG183" s="153">
        <f t="shared" si="16"/>
        <v>0</v>
      </c>
      <c r="BH183" s="153">
        <f t="shared" si="17"/>
        <v>0</v>
      </c>
      <c r="BI183" s="153">
        <f t="shared" si="18"/>
        <v>0</v>
      </c>
      <c r="BJ183" s="13" t="s">
        <v>87</v>
      </c>
      <c r="BK183" s="153">
        <f t="shared" si="19"/>
        <v>0</v>
      </c>
      <c r="BL183" s="13" t="s">
        <v>372</v>
      </c>
      <c r="BM183" s="152" t="s">
        <v>6564</v>
      </c>
    </row>
    <row r="184" spans="2:65" s="1" customFormat="1" ht="24.15" customHeight="1">
      <c r="B184" s="139"/>
      <c r="C184" s="140" t="s">
        <v>792</v>
      </c>
      <c r="D184" s="140" t="s">
        <v>319</v>
      </c>
      <c r="E184" s="141" t="s">
        <v>2437</v>
      </c>
      <c r="F184" s="142" t="s">
        <v>2438</v>
      </c>
      <c r="G184" s="143" t="s">
        <v>452</v>
      </c>
      <c r="H184" s="144">
        <v>33.284999999999997</v>
      </c>
      <c r="I184" s="145"/>
      <c r="J184" s="146">
        <f t="shared" si="10"/>
        <v>0</v>
      </c>
      <c r="K184" s="147"/>
      <c r="L184" s="28"/>
      <c r="M184" s="148" t="s">
        <v>1</v>
      </c>
      <c r="N184" s="149" t="s">
        <v>41</v>
      </c>
      <c r="P184" s="150">
        <f t="shared" si="11"/>
        <v>0</v>
      </c>
      <c r="Q184" s="150">
        <v>4.3110000000000002E-4</v>
      </c>
      <c r="R184" s="150">
        <f t="shared" si="12"/>
        <v>1.43491635E-2</v>
      </c>
      <c r="S184" s="150">
        <v>0</v>
      </c>
      <c r="T184" s="151">
        <f t="shared" si="13"/>
        <v>0</v>
      </c>
      <c r="AR184" s="152" t="s">
        <v>372</v>
      </c>
      <c r="AT184" s="152" t="s">
        <v>319</v>
      </c>
      <c r="AU184" s="152" t="s">
        <v>87</v>
      </c>
      <c r="AY184" s="13" t="s">
        <v>317</v>
      </c>
      <c r="BE184" s="153">
        <f t="shared" si="14"/>
        <v>0</v>
      </c>
      <c r="BF184" s="153">
        <f t="shared" si="15"/>
        <v>0</v>
      </c>
      <c r="BG184" s="153">
        <f t="shared" si="16"/>
        <v>0</v>
      </c>
      <c r="BH184" s="153">
        <f t="shared" si="17"/>
        <v>0</v>
      </c>
      <c r="BI184" s="153">
        <f t="shared" si="18"/>
        <v>0</v>
      </c>
      <c r="BJ184" s="13" t="s">
        <v>87</v>
      </c>
      <c r="BK184" s="153">
        <f t="shared" si="19"/>
        <v>0</v>
      </c>
      <c r="BL184" s="13" t="s">
        <v>372</v>
      </c>
      <c r="BM184" s="152" t="s">
        <v>6565</v>
      </c>
    </row>
    <row r="185" spans="2:65" s="1" customFormat="1" ht="24.15" customHeight="1">
      <c r="B185" s="139"/>
      <c r="C185" s="140" t="s">
        <v>796</v>
      </c>
      <c r="D185" s="140" t="s">
        <v>319</v>
      </c>
      <c r="E185" s="141" t="s">
        <v>2440</v>
      </c>
      <c r="F185" s="142" t="s">
        <v>2441</v>
      </c>
      <c r="G185" s="143" t="s">
        <v>452</v>
      </c>
      <c r="H185" s="144">
        <v>41.265000000000001</v>
      </c>
      <c r="I185" s="145"/>
      <c r="J185" s="146">
        <f t="shared" si="10"/>
        <v>0</v>
      </c>
      <c r="K185" s="147"/>
      <c r="L185" s="28"/>
      <c r="M185" s="148" t="s">
        <v>1</v>
      </c>
      <c r="N185" s="149" t="s">
        <v>41</v>
      </c>
      <c r="P185" s="150">
        <f t="shared" si="11"/>
        <v>0</v>
      </c>
      <c r="Q185" s="150">
        <v>5.5957000000000001E-4</v>
      </c>
      <c r="R185" s="150">
        <f t="shared" si="12"/>
        <v>2.3090656050000002E-2</v>
      </c>
      <c r="S185" s="150">
        <v>0</v>
      </c>
      <c r="T185" s="151">
        <f t="shared" si="13"/>
        <v>0</v>
      </c>
      <c r="AR185" s="152" t="s">
        <v>372</v>
      </c>
      <c r="AT185" s="152" t="s">
        <v>319</v>
      </c>
      <c r="AU185" s="152" t="s">
        <v>87</v>
      </c>
      <c r="AY185" s="13" t="s">
        <v>317</v>
      </c>
      <c r="BE185" s="153">
        <f t="shared" si="14"/>
        <v>0</v>
      </c>
      <c r="BF185" s="153">
        <f t="shared" si="15"/>
        <v>0</v>
      </c>
      <c r="BG185" s="153">
        <f t="shared" si="16"/>
        <v>0</v>
      </c>
      <c r="BH185" s="153">
        <f t="shared" si="17"/>
        <v>0</v>
      </c>
      <c r="BI185" s="153">
        <f t="shared" si="18"/>
        <v>0</v>
      </c>
      <c r="BJ185" s="13" t="s">
        <v>87</v>
      </c>
      <c r="BK185" s="153">
        <f t="shared" si="19"/>
        <v>0</v>
      </c>
      <c r="BL185" s="13" t="s">
        <v>372</v>
      </c>
      <c r="BM185" s="152" t="s">
        <v>6566</v>
      </c>
    </row>
    <row r="186" spans="2:65" s="1" customFormat="1" ht="24.15" customHeight="1">
      <c r="B186" s="139"/>
      <c r="C186" s="140" t="s">
        <v>800</v>
      </c>
      <c r="D186" s="140" t="s">
        <v>319</v>
      </c>
      <c r="E186" s="141" t="s">
        <v>5821</v>
      </c>
      <c r="F186" s="142" t="s">
        <v>6567</v>
      </c>
      <c r="G186" s="143" t="s">
        <v>452</v>
      </c>
      <c r="H186" s="144">
        <v>7.98</v>
      </c>
      <c r="I186" s="145"/>
      <c r="J186" s="146">
        <f t="shared" si="10"/>
        <v>0</v>
      </c>
      <c r="K186" s="147"/>
      <c r="L186" s="28"/>
      <c r="M186" s="148" t="s">
        <v>1</v>
      </c>
      <c r="N186" s="149" t="s">
        <v>41</v>
      </c>
      <c r="P186" s="150">
        <f t="shared" si="11"/>
        <v>0</v>
      </c>
      <c r="Q186" s="150">
        <v>6.6571999999999996E-4</v>
      </c>
      <c r="R186" s="150">
        <f t="shared" si="12"/>
        <v>5.3124456E-3</v>
      </c>
      <c r="S186" s="150">
        <v>0</v>
      </c>
      <c r="T186" s="151">
        <f t="shared" si="13"/>
        <v>0</v>
      </c>
      <c r="AR186" s="152" t="s">
        <v>372</v>
      </c>
      <c r="AT186" s="152" t="s">
        <v>319</v>
      </c>
      <c r="AU186" s="152" t="s">
        <v>87</v>
      </c>
      <c r="AY186" s="13" t="s">
        <v>317</v>
      </c>
      <c r="BE186" s="153">
        <f t="shared" si="14"/>
        <v>0</v>
      </c>
      <c r="BF186" s="153">
        <f t="shared" si="15"/>
        <v>0</v>
      </c>
      <c r="BG186" s="153">
        <f t="shared" si="16"/>
        <v>0</v>
      </c>
      <c r="BH186" s="153">
        <f t="shared" si="17"/>
        <v>0</v>
      </c>
      <c r="BI186" s="153">
        <f t="shared" si="18"/>
        <v>0</v>
      </c>
      <c r="BJ186" s="13" t="s">
        <v>87</v>
      </c>
      <c r="BK186" s="153">
        <f t="shared" si="19"/>
        <v>0</v>
      </c>
      <c r="BL186" s="13" t="s">
        <v>372</v>
      </c>
      <c r="BM186" s="152" t="s">
        <v>6568</v>
      </c>
    </row>
    <row r="187" spans="2:65" s="1" customFormat="1" ht="24.15" customHeight="1">
      <c r="B187" s="139"/>
      <c r="C187" s="140" t="s">
        <v>804</v>
      </c>
      <c r="D187" s="140" t="s">
        <v>319</v>
      </c>
      <c r="E187" s="141" t="s">
        <v>2443</v>
      </c>
      <c r="F187" s="142" t="s">
        <v>2444</v>
      </c>
      <c r="G187" s="143" t="s">
        <v>433</v>
      </c>
      <c r="H187" s="144">
        <v>2</v>
      </c>
      <c r="I187" s="145"/>
      <c r="J187" s="146">
        <f t="shared" si="10"/>
        <v>0</v>
      </c>
      <c r="K187" s="147"/>
      <c r="L187" s="28"/>
      <c r="M187" s="148" t="s">
        <v>1</v>
      </c>
      <c r="N187" s="149" t="s">
        <v>41</v>
      </c>
      <c r="P187" s="150">
        <f t="shared" si="11"/>
        <v>0</v>
      </c>
      <c r="Q187" s="150">
        <v>2.2670000000000001E-5</v>
      </c>
      <c r="R187" s="150">
        <f t="shared" si="12"/>
        <v>4.5340000000000003E-5</v>
      </c>
      <c r="S187" s="150">
        <v>0</v>
      </c>
      <c r="T187" s="151">
        <f t="shared" si="13"/>
        <v>0</v>
      </c>
      <c r="AR187" s="152" t="s">
        <v>372</v>
      </c>
      <c r="AT187" s="152" t="s">
        <v>319</v>
      </c>
      <c r="AU187" s="152" t="s">
        <v>87</v>
      </c>
      <c r="AY187" s="13" t="s">
        <v>317</v>
      </c>
      <c r="BE187" s="153">
        <f t="shared" si="14"/>
        <v>0</v>
      </c>
      <c r="BF187" s="153">
        <f t="shared" si="15"/>
        <v>0</v>
      </c>
      <c r="BG187" s="153">
        <f t="shared" si="16"/>
        <v>0</v>
      </c>
      <c r="BH187" s="153">
        <f t="shared" si="17"/>
        <v>0</v>
      </c>
      <c r="BI187" s="153">
        <f t="shared" si="18"/>
        <v>0</v>
      </c>
      <c r="BJ187" s="13" t="s">
        <v>87</v>
      </c>
      <c r="BK187" s="153">
        <f t="shared" si="19"/>
        <v>0</v>
      </c>
      <c r="BL187" s="13" t="s">
        <v>372</v>
      </c>
      <c r="BM187" s="152" t="s">
        <v>6569</v>
      </c>
    </row>
    <row r="188" spans="2:65" s="1" customFormat="1" ht="24.15" customHeight="1">
      <c r="B188" s="139"/>
      <c r="C188" s="154" t="s">
        <v>808</v>
      </c>
      <c r="D188" s="154" t="s">
        <v>353</v>
      </c>
      <c r="E188" s="155" t="s">
        <v>5824</v>
      </c>
      <c r="F188" s="156" t="s">
        <v>3662</v>
      </c>
      <c r="G188" s="157" t="s">
        <v>433</v>
      </c>
      <c r="H188" s="158">
        <v>2</v>
      </c>
      <c r="I188" s="159"/>
      <c r="J188" s="160">
        <f t="shared" si="10"/>
        <v>0</v>
      </c>
      <c r="K188" s="161"/>
      <c r="L188" s="162"/>
      <c r="M188" s="163" t="s">
        <v>1</v>
      </c>
      <c r="N188" s="164" t="s">
        <v>41</v>
      </c>
      <c r="P188" s="150">
        <f t="shared" si="11"/>
        <v>0</v>
      </c>
      <c r="Q188" s="150">
        <v>3.0000000000000001E-5</v>
      </c>
      <c r="R188" s="150">
        <f t="shared" si="12"/>
        <v>6.0000000000000002E-5</v>
      </c>
      <c r="S188" s="150">
        <v>0</v>
      </c>
      <c r="T188" s="151">
        <f t="shared" si="13"/>
        <v>0</v>
      </c>
      <c r="AR188" s="152" t="s">
        <v>529</v>
      </c>
      <c r="AT188" s="152" t="s">
        <v>353</v>
      </c>
      <c r="AU188" s="152" t="s">
        <v>87</v>
      </c>
      <c r="AY188" s="13" t="s">
        <v>317</v>
      </c>
      <c r="BE188" s="153">
        <f t="shared" si="14"/>
        <v>0</v>
      </c>
      <c r="BF188" s="153">
        <f t="shared" si="15"/>
        <v>0</v>
      </c>
      <c r="BG188" s="153">
        <f t="shared" si="16"/>
        <v>0</v>
      </c>
      <c r="BH188" s="153">
        <f t="shared" si="17"/>
        <v>0</v>
      </c>
      <c r="BI188" s="153">
        <f t="shared" si="18"/>
        <v>0</v>
      </c>
      <c r="BJ188" s="13" t="s">
        <v>87</v>
      </c>
      <c r="BK188" s="153">
        <f t="shared" si="19"/>
        <v>0</v>
      </c>
      <c r="BL188" s="13" t="s">
        <v>372</v>
      </c>
      <c r="BM188" s="152" t="s">
        <v>6570</v>
      </c>
    </row>
    <row r="189" spans="2:65" s="1" customFormat="1" ht="24.15" customHeight="1">
      <c r="B189" s="139"/>
      <c r="C189" s="140" t="s">
        <v>812</v>
      </c>
      <c r="D189" s="140" t="s">
        <v>319</v>
      </c>
      <c r="E189" s="141" t="s">
        <v>2449</v>
      </c>
      <c r="F189" s="142" t="s">
        <v>2450</v>
      </c>
      <c r="G189" s="143" t="s">
        <v>433</v>
      </c>
      <c r="H189" s="144">
        <v>2</v>
      </c>
      <c r="I189" s="145"/>
      <c r="J189" s="146">
        <f t="shared" si="10"/>
        <v>0</v>
      </c>
      <c r="K189" s="147"/>
      <c r="L189" s="28"/>
      <c r="M189" s="148" t="s">
        <v>1</v>
      </c>
      <c r="N189" s="149" t="s">
        <v>41</v>
      </c>
      <c r="P189" s="150">
        <f t="shared" si="11"/>
        <v>0</v>
      </c>
      <c r="Q189" s="150">
        <v>5.1539999999999998E-5</v>
      </c>
      <c r="R189" s="150">
        <f t="shared" si="12"/>
        <v>1.0308E-4</v>
      </c>
      <c r="S189" s="150">
        <v>0</v>
      </c>
      <c r="T189" s="151">
        <f t="shared" si="13"/>
        <v>0</v>
      </c>
      <c r="AR189" s="152" t="s">
        <v>372</v>
      </c>
      <c r="AT189" s="152" t="s">
        <v>319</v>
      </c>
      <c r="AU189" s="152" t="s">
        <v>87</v>
      </c>
      <c r="AY189" s="13" t="s">
        <v>317</v>
      </c>
      <c r="BE189" s="153">
        <f t="shared" si="14"/>
        <v>0</v>
      </c>
      <c r="BF189" s="153">
        <f t="shared" si="15"/>
        <v>0</v>
      </c>
      <c r="BG189" s="153">
        <f t="shared" si="16"/>
        <v>0</v>
      </c>
      <c r="BH189" s="153">
        <f t="shared" si="17"/>
        <v>0</v>
      </c>
      <c r="BI189" s="153">
        <f t="shared" si="18"/>
        <v>0</v>
      </c>
      <c r="BJ189" s="13" t="s">
        <v>87</v>
      </c>
      <c r="BK189" s="153">
        <f t="shared" si="19"/>
        <v>0</v>
      </c>
      <c r="BL189" s="13" t="s">
        <v>372</v>
      </c>
      <c r="BM189" s="152" t="s">
        <v>6571</v>
      </c>
    </row>
    <row r="190" spans="2:65" s="1" customFormat="1" ht="24.15" customHeight="1">
      <c r="B190" s="139"/>
      <c r="C190" s="154" t="s">
        <v>816</v>
      </c>
      <c r="D190" s="154" t="s">
        <v>353</v>
      </c>
      <c r="E190" s="155" t="s">
        <v>6572</v>
      </c>
      <c r="F190" s="156" t="s">
        <v>3666</v>
      </c>
      <c r="G190" s="157" t="s">
        <v>433</v>
      </c>
      <c r="H190" s="158">
        <v>2</v>
      </c>
      <c r="I190" s="159"/>
      <c r="J190" s="160">
        <f t="shared" si="10"/>
        <v>0</v>
      </c>
      <c r="K190" s="161"/>
      <c r="L190" s="162"/>
      <c r="M190" s="163" t="s">
        <v>1</v>
      </c>
      <c r="N190" s="164" t="s">
        <v>41</v>
      </c>
      <c r="P190" s="150">
        <f t="shared" si="11"/>
        <v>0</v>
      </c>
      <c r="Q190" s="150">
        <v>8.0000000000000007E-5</v>
      </c>
      <c r="R190" s="150">
        <f t="shared" si="12"/>
        <v>1.6000000000000001E-4</v>
      </c>
      <c r="S190" s="150">
        <v>0</v>
      </c>
      <c r="T190" s="151">
        <f t="shared" si="13"/>
        <v>0</v>
      </c>
      <c r="AR190" s="152" t="s">
        <v>529</v>
      </c>
      <c r="AT190" s="152" t="s">
        <v>353</v>
      </c>
      <c r="AU190" s="152" t="s">
        <v>87</v>
      </c>
      <c r="AY190" s="13" t="s">
        <v>317</v>
      </c>
      <c r="BE190" s="153">
        <f t="shared" si="14"/>
        <v>0</v>
      </c>
      <c r="BF190" s="153">
        <f t="shared" si="15"/>
        <v>0</v>
      </c>
      <c r="BG190" s="153">
        <f t="shared" si="16"/>
        <v>0</v>
      </c>
      <c r="BH190" s="153">
        <f t="shared" si="17"/>
        <v>0</v>
      </c>
      <c r="BI190" s="153">
        <f t="shared" si="18"/>
        <v>0</v>
      </c>
      <c r="BJ190" s="13" t="s">
        <v>87</v>
      </c>
      <c r="BK190" s="153">
        <f t="shared" si="19"/>
        <v>0</v>
      </c>
      <c r="BL190" s="13" t="s">
        <v>372</v>
      </c>
      <c r="BM190" s="152" t="s">
        <v>6573</v>
      </c>
    </row>
    <row r="191" spans="2:65" s="1" customFormat="1" ht="24.15" customHeight="1">
      <c r="B191" s="139"/>
      <c r="C191" s="140" t="s">
        <v>820</v>
      </c>
      <c r="D191" s="140" t="s">
        <v>319</v>
      </c>
      <c r="E191" s="141" t="s">
        <v>2455</v>
      </c>
      <c r="F191" s="142" t="s">
        <v>2456</v>
      </c>
      <c r="G191" s="143" t="s">
        <v>433</v>
      </c>
      <c r="H191" s="144">
        <v>1</v>
      </c>
      <c r="I191" s="145"/>
      <c r="J191" s="146">
        <f t="shared" si="10"/>
        <v>0</v>
      </c>
      <c r="K191" s="147"/>
      <c r="L191" s="28"/>
      <c r="M191" s="148" t="s">
        <v>1</v>
      </c>
      <c r="N191" s="149" t="s">
        <v>41</v>
      </c>
      <c r="P191" s="150">
        <f t="shared" si="11"/>
        <v>0</v>
      </c>
      <c r="Q191" s="150">
        <v>6.0000000000000002E-5</v>
      </c>
      <c r="R191" s="150">
        <f t="shared" si="12"/>
        <v>6.0000000000000002E-5</v>
      </c>
      <c r="S191" s="150">
        <v>0</v>
      </c>
      <c r="T191" s="151">
        <f t="shared" si="13"/>
        <v>0</v>
      </c>
      <c r="AR191" s="152" t="s">
        <v>372</v>
      </c>
      <c r="AT191" s="152" t="s">
        <v>319</v>
      </c>
      <c r="AU191" s="152" t="s">
        <v>87</v>
      </c>
      <c r="AY191" s="13" t="s">
        <v>317</v>
      </c>
      <c r="BE191" s="153">
        <f t="shared" si="14"/>
        <v>0</v>
      </c>
      <c r="BF191" s="153">
        <f t="shared" si="15"/>
        <v>0</v>
      </c>
      <c r="BG191" s="153">
        <f t="shared" si="16"/>
        <v>0</v>
      </c>
      <c r="BH191" s="153">
        <f t="shared" si="17"/>
        <v>0</v>
      </c>
      <c r="BI191" s="153">
        <f t="shared" si="18"/>
        <v>0</v>
      </c>
      <c r="BJ191" s="13" t="s">
        <v>87</v>
      </c>
      <c r="BK191" s="153">
        <f t="shared" si="19"/>
        <v>0</v>
      </c>
      <c r="BL191" s="13" t="s">
        <v>372</v>
      </c>
      <c r="BM191" s="152" t="s">
        <v>6574</v>
      </c>
    </row>
    <row r="192" spans="2:65" s="1" customFormat="1" ht="24.15" customHeight="1">
      <c r="B192" s="139"/>
      <c r="C192" s="154" t="s">
        <v>824</v>
      </c>
      <c r="D192" s="154" t="s">
        <v>353</v>
      </c>
      <c r="E192" s="155" t="s">
        <v>2458</v>
      </c>
      <c r="F192" s="156" t="s">
        <v>2459</v>
      </c>
      <c r="G192" s="157" t="s">
        <v>433</v>
      </c>
      <c r="H192" s="158">
        <v>1</v>
      </c>
      <c r="I192" s="159"/>
      <c r="J192" s="160">
        <f t="shared" si="10"/>
        <v>0</v>
      </c>
      <c r="K192" s="161"/>
      <c r="L192" s="162"/>
      <c r="M192" s="163" t="s">
        <v>1</v>
      </c>
      <c r="N192" s="164" t="s">
        <v>41</v>
      </c>
      <c r="P192" s="150">
        <f t="shared" si="11"/>
        <v>0</v>
      </c>
      <c r="Q192" s="150">
        <v>7.5000000000000002E-4</v>
      </c>
      <c r="R192" s="150">
        <f t="shared" si="12"/>
        <v>7.5000000000000002E-4</v>
      </c>
      <c r="S192" s="150">
        <v>0</v>
      </c>
      <c r="T192" s="151">
        <f t="shared" si="13"/>
        <v>0</v>
      </c>
      <c r="AR192" s="152" t="s">
        <v>529</v>
      </c>
      <c r="AT192" s="152" t="s">
        <v>353</v>
      </c>
      <c r="AU192" s="152" t="s">
        <v>87</v>
      </c>
      <c r="AY192" s="13" t="s">
        <v>317</v>
      </c>
      <c r="BE192" s="153">
        <f t="shared" si="14"/>
        <v>0</v>
      </c>
      <c r="BF192" s="153">
        <f t="shared" si="15"/>
        <v>0</v>
      </c>
      <c r="BG192" s="153">
        <f t="shared" si="16"/>
        <v>0</v>
      </c>
      <c r="BH192" s="153">
        <f t="shared" si="17"/>
        <v>0</v>
      </c>
      <c r="BI192" s="153">
        <f t="shared" si="18"/>
        <v>0</v>
      </c>
      <c r="BJ192" s="13" t="s">
        <v>87</v>
      </c>
      <c r="BK192" s="153">
        <f t="shared" si="19"/>
        <v>0</v>
      </c>
      <c r="BL192" s="13" t="s">
        <v>372</v>
      </c>
      <c r="BM192" s="152" t="s">
        <v>6575</v>
      </c>
    </row>
    <row r="193" spans="2:65" s="1" customFormat="1" ht="21.75" customHeight="1">
      <c r="B193" s="139"/>
      <c r="C193" s="140" t="s">
        <v>828</v>
      </c>
      <c r="D193" s="140" t="s">
        <v>319</v>
      </c>
      <c r="E193" s="141" t="s">
        <v>2461</v>
      </c>
      <c r="F193" s="142" t="s">
        <v>2462</v>
      </c>
      <c r="G193" s="143" t="s">
        <v>433</v>
      </c>
      <c r="H193" s="144">
        <v>4</v>
      </c>
      <c r="I193" s="145"/>
      <c r="J193" s="146">
        <f t="shared" si="10"/>
        <v>0</v>
      </c>
      <c r="K193" s="147"/>
      <c r="L193" s="28"/>
      <c r="M193" s="148" t="s">
        <v>1</v>
      </c>
      <c r="N193" s="149" t="s">
        <v>41</v>
      </c>
      <c r="P193" s="150">
        <f t="shared" si="11"/>
        <v>0</v>
      </c>
      <c r="Q193" s="150">
        <v>2.2670000000000001E-5</v>
      </c>
      <c r="R193" s="150">
        <f t="shared" si="12"/>
        <v>9.0680000000000006E-5</v>
      </c>
      <c r="S193" s="150">
        <v>0</v>
      </c>
      <c r="T193" s="151">
        <f t="shared" si="13"/>
        <v>0</v>
      </c>
      <c r="AR193" s="152" t="s">
        <v>372</v>
      </c>
      <c r="AT193" s="152" t="s">
        <v>319</v>
      </c>
      <c r="AU193" s="152" t="s">
        <v>87</v>
      </c>
      <c r="AY193" s="13" t="s">
        <v>317</v>
      </c>
      <c r="BE193" s="153">
        <f t="shared" si="14"/>
        <v>0</v>
      </c>
      <c r="BF193" s="153">
        <f t="shared" si="15"/>
        <v>0</v>
      </c>
      <c r="BG193" s="153">
        <f t="shared" si="16"/>
        <v>0</v>
      </c>
      <c r="BH193" s="153">
        <f t="shared" si="17"/>
        <v>0</v>
      </c>
      <c r="BI193" s="153">
        <f t="shared" si="18"/>
        <v>0</v>
      </c>
      <c r="BJ193" s="13" t="s">
        <v>87</v>
      </c>
      <c r="BK193" s="153">
        <f t="shared" si="19"/>
        <v>0</v>
      </c>
      <c r="BL193" s="13" t="s">
        <v>372</v>
      </c>
      <c r="BM193" s="152" t="s">
        <v>6576</v>
      </c>
    </row>
    <row r="194" spans="2:65" s="1" customFormat="1" ht="21.75" customHeight="1">
      <c r="B194" s="139"/>
      <c r="C194" s="154" t="s">
        <v>832</v>
      </c>
      <c r="D194" s="154" t="s">
        <v>353</v>
      </c>
      <c r="E194" s="155" t="s">
        <v>2464</v>
      </c>
      <c r="F194" s="156" t="s">
        <v>2465</v>
      </c>
      <c r="G194" s="157" t="s">
        <v>433</v>
      </c>
      <c r="H194" s="158">
        <v>4</v>
      </c>
      <c r="I194" s="159"/>
      <c r="J194" s="160">
        <f t="shared" si="10"/>
        <v>0</v>
      </c>
      <c r="K194" s="161"/>
      <c r="L194" s="162"/>
      <c r="M194" s="163" t="s">
        <v>1</v>
      </c>
      <c r="N194" s="164" t="s">
        <v>41</v>
      </c>
      <c r="P194" s="150">
        <f t="shared" si="11"/>
        <v>0</v>
      </c>
      <c r="Q194" s="150">
        <v>1.2999999999999999E-4</v>
      </c>
      <c r="R194" s="150">
        <f t="shared" si="12"/>
        <v>5.1999999999999995E-4</v>
      </c>
      <c r="S194" s="150">
        <v>0</v>
      </c>
      <c r="T194" s="151">
        <f t="shared" si="13"/>
        <v>0</v>
      </c>
      <c r="AR194" s="152" t="s">
        <v>529</v>
      </c>
      <c r="AT194" s="152" t="s">
        <v>353</v>
      </c>
      <c r="AU194" s="152" t="s">
        <v>87</v>
      </c>
      <c r="AY194" s="13" t="s">
        <v>317</v>
      </c>
      <c r="BE194" s="153">
        <f t="shared" si="14"/>
        <v>0</v>
      </c>
      <c r="BF194" s="153">
        <f t="shared" si="15"/>
        <v>0</v>
      </c>
      <c r="BG194" s="153">
        <f t="shared" si="16"/>
        <v>0</v>
      </c>
      <c r="BH194" s="153">
        <f t="shared" si="17"/>
        <v>0</v>
      </c>
      <c r="BI194" s="153">
        <f t="shared" si="18"/>
        <v>0</v>
      </c>
      <c r="BJ194" s="13" t="s">
        <v>87</v>
      </c>
      <c r="BK194" s="153">
        <f t="shared" si="19"/>
        <v>0</v>
      </c>
      <c r="BL194" s="13" t="s">
        <v>372</v>
      </c>
      <c r="BM194" s="152" t="s">
        <v>6577</v>
      </c>
    </row>
    <row r="195" spans="2:65" s="1" customFormat="1" ht="21.75" customHeight="1">
      <c r="B195" s="139"/>
      <c r="C195" s="140" t="s">
        <v>836</v>
      </c>
      <c r="D195" s="140" t="s">
        <v>319</v>
      </c>
      <c r="E195" s="141" t="s">
        <v>2467</v>
      </c>
      <c r="F195" s="142" t="s">
        <v>2468</v>
      </c>
      <c r="G195" s="143" t="s">
        <v>433</v>
      </c>
      <c r="H195" s="144">
        <v>2</v>
      </c>
      <c r="I195" s="145"/>
      <c r="J195" s="146">
        <f t="shared" si="10"/>
        <v>0</v>
      </c>
      <c r="K195" s="147"/>
      <c r="L195" s="28"/>
      <c r="M195" s="148" t="s">
        <v>1</v>
      </c>
      <c r="N195" s="149" t="s">
        <v>41</v>
      </c>
      <c r="P195" s="150">
        <f t="shared" si="11"/>
        <v>0</v>
      </c>
      <c r="Q195" s="150">
        <v>2.0000000000000002E-5</v>
      </c>
      <c r="R195" s="150">
        <f t="shared" si="12"/>
        <v>4.0000000000000003E-5</v>
      </c>
      <c r="S195" s="150">
        <v>0</v>
      </c>
      <c r="T195" s="151">
        <f t="shared" si="13"/>
        <v>0</v>
      </c>
      <c r="AR195" s="152" t="s">
        <v>372</v>
      </c>
      <c r="AT195" s="152" t="s">
        <v>319</v>
      </c>
      <c r="AU195" s="152" t="s">
        <v>87</v>
      </c>
      <c r="AY195" s="13" t="s">
        <v>317</v>
      </c>
      <c r="BE195" s="153">
        <f t="shared" si="14"/>
        <v>0</v>
      </c>
      <c r="BF195" s="153">
        <f t="shared" si="15"/>
        <v>0</v>
      </c>
      <c r="BG195" s="153">
        <f t="shared" si="16"/>
        <v>0</v>
      </c>
      <c r="BH195" s="153">
        <f t="shared" si="17"/>
        <v>0</v>
      </c>
      <c r="BI195" s="153">
        <f t="shared" si="18"/>
        <v>0</v>
      </c>
      <c r="BJ195" s="13" t="s">
        <v>87</v>
      </c>
      <c r="BK195" s="153">
        <f t="shared" si="19"/>
        <v>0</v>
      </c>
      <c r="BL195" s="13" t="s">
        <v>372</v>
      </c>
      <c r="BM195" s="152" t="s">
        <v>6578</v>
      </c>
    </row>
    <row r="196" spans="2:65" s="1" customFormat="1" ht="24.15" customHeight="1">
      <c r="B196" s="139"/>
      <c r="C196" s="154" t="s">
        <v>840</v>
      </c>
      <c r="D196" s="154" t="s">
        <v>353</v>
      </c>
      <c r="E196" s="155" t="s">
        <v>2470</v>
      </c>
      <c r="F196" s="156" t="s">
        <v>5834</v>
      </c>
      <c r="G196" s="157" t="s">
        <v>433</v>
      </c>
      <c r="H196" s="158">
        <v>2</v>
      </c>
      <c r="I196" s="159"/>
      <c r="J196" s="160">
        <f t="shared" si="10"/>
        <v>0</v>
      </c>
      <c r="K196" s="161"/>
      <c r="L196" s="162"/>
      <c r="M196" s="163" t="s">
        <v>1</v>
      </c>
      <c r="N196" s="164" t="s">
        <v>41</v>
      </c>
      <c r="P196" s="150">
        <f t="shared" si="11"/>
        <v>0</v>
      </c>
      <c r="Q196" s="150">
        <v>1.2999999999999999E-4</v>
      </c>
      <c r="R196" s="150">
        <f t="shared" si="12"/>
        <v>2.5999999999999998E-4</v>
      </c>
      <c r="S196" s="150">
        <v>0</v>
      </c>
      <c r="T196" s="151">
        <f t="shared" si="13"/>
        <v>0</v>
      </c>
      <c r="AR196" s="152" t="s">
        <v>529</v>
      </c>
      <c r="AT196" s="152" t="s">
        <v>353</v>
      </c>
      <c r="AU196" s="152" t="s">
        <v>87</v>
      </c>
      <c r="AY196" s="13" t="s">
        <v>317</v>
      </c>
      <c r="BE196" s="153">
        <f t="shared" si="14"/>
        <v>0</v>
      </c>
      <c r="BF196" s="153">
        <f t="shared" si="15"/>
        <v>0</v>
      </c>
      <c r="BG196" s="153">
        <f t="shared" si="16"/>
        <v>0</v>
      </c>
      <c r="BH196" s="153">
        <f t="shared" si="17"/>
        <v>0</v>
      </c>
      <c r="BI196" s="153">
        <f t="shared" si="18"/>
        <v>0</v>
      </c>
      <c r="BJ196" s="13" t="s">
        <v>87</v>
      </c>
      <c r="BK196" s="153">
        <f t="shared" si="19"/>
        <v>0</v>
      </c>
      <c r="BL196" s="13" t="s">
        <v>372</v>
      </c>
      <c r="BM196" s="152" t="s">
        <v>6579</v>
      </c>
    </row>
    <row r="197" spans="2:65" s="1" customFormat="1" ht="21.75" customHeight="1">
      <c r="B197" s="139"/>
      <c r="C197" s="140" t="s">
        <v>844</v>
      </c>
      <c r="D197" s="140" t="s">
        <v>319</v>
      </c>
      <c r="E197" s="141" t="s">
        <v>2473</v>
      </c>
      <c r="F197" s="142" t="s">
        <v>2474</v>
      </c>
      <c r="G197" s="143" t="s">
        <v>433</v>
      </c>
      <c r="H197" s="144">
        <v>2</v>
      </c>
      <c r="I197" s="145"/>
      <c r="J197" s="146">
        <f t="shared" si="10"/>
        <v>0</v>
      </c>
      <c r="K197" s="147"/>
      <c r="L197" s="28"/>
      <c r="M197" s="148" t="s">
        <v>1</v>
      </c>
      <c r="N197" s="149" t="s">
        <v>41</v>
      </c>
      <c r="P197" s="150">
        <f t="shared" si="11"/>
        <v>0</v>
      </c>
      <c r="Q197" s="150">
        <v>4.5479999999999998E-5</v>
      </c>
      <c r="R197" s="150">
        <f t="shared" si="12"/>
        <v>9.0959999999999996E-5</v>
      </c>
      <c r="S197" s="150">
        <v>0</v>
      </c>
      <c r="T197" s="151">
        <f t="shared" si="13"/>
        <v>0</v>
      </c>
      <c r="AR197" s="152" t="s">
        <v>372</v>
      </c>
      <c r="AT197" s="152" t="s">
        <v>319</v>
      </c>
      <c r="AU197" s="152" t="s">
        <v>87</v>
      </c>
      <c r="AY197" s="13" t="s">
        <v>317</v>
      </c>
      <c r="BE197" s="153">
        <f t="shared" si="14"/>
        <v>0</v>
      </c>
      <c r="BF197" s="153">
        <f t="shared" si="15"/>
        <v>0</v>
      </c>
      <c r="BG197" s="153">
        <f t="shared" si="16"/>
        <v>0</v>
      </c>
      <c r="BH197" s="153">
        <f t="shared" si="17"/>
        <v>0</v>
      </c>
      <c r="BI197" s="153">
        <f t="shared" si="18"/>
        <v>0</v>
      </c>
      <c r="BJ197" s="13" t="s">
        <v>87</v>
      </c>
      <c r="BK197" s="153">
        <f t="shared" si="19"/>
        <v>0</v>
      </c>
      <c r="BL197" s="13" t="s">
        <v>372</v>
      </c>
      <c r="BM197" s="152" t="s">
        <v>6580</v>
      </c>
    </row>
    <row r="198" spans="2:65" s="1" customFormat="1" ht="24.15" customHeight="1">
      <c r="B198" s="139"/>
      <c r="C198" s="154" t="s">
        <v>848</v>
      </c>
      <c r="D198" s="154" t="s">
        <v>353</v>
      </c>
      <c r="E198" s="155" t="s">
        <v>5837</v>
      </c>
      <c r="F198" s="156" t="s">
        <v>5838</v>
      </c>
      <c r="G198" s="157" t="s">
        <v>433</v>
      </c>
      <c r="H198" s="158">
        <v>2</v>
      </c>
      <c r="I198" s="159"/>
      <c r="J198" s="160">
        <f t="shared" si="10"/>
        <v>0</v>
      </c>
      <c r="K198" s="161"/>
      <c r="L198" s="162"/>
      <c r="M198" s="163" t="s">
        <v>1</v>
      </c>
      <c r="N198" s="164" t="s">
        <v>41</v>
      </c>
      <c r="P198" s="150">
        <f t="shared" si="11"/>
        <v>0</v>
      </c>
      <c r="Q198" s="150">
        <v>5.0000000000000001E-4</v>
      </c>
      <c r="R198" s="150">
        <f t="shared" si="12"/>
        <v>1E-3</v>
      </c>
      <c r="S198" s="150">
        <v>0</v>
      </c>
      <c r="T198" s="151">
        <f t="shared" si="13"/>
        <v>0</v>
      </c>
      <c r="AR198" s="152" t="s">
        <v>529</v>
      </c>
      <c r="AT198" s="152" t="s">
        <v>353</v>
      </c>
      <c r="AU198" s="152" t="s">
        <v>87</v>
      </c>
      <c r="AY198" s="13" t="s">
        <v>317</v>
      </c>
      <c r="BE198" s="153">
        <f t="shared" si="14"/>
        <v>0</v>
      </c>
      <c r="BF198" s="153">
        <f t="shared" si="15"/>
        <v>0</v>
      </c>
      <c r="BG198" s="153">
        <f t="shared" si="16"/>
        <v>0</v>
      </c>
      <c r="BH198" s="153">
        <f t="shared" si="17"/>
        <v>0</v>
      </c>
      <c r="BI198" s="153">
        <f t="shared" si="18"/>
        <v>0</v>
      </c>
      <c r="BJ198" s="13" t="s">
        <v>87</v>
      </c>
      <c r="BK198" s="153">
        <f t="shared" si="19"/>
        <v>0</v>
      </c>
      <c r="BL198" s="13" t="s">
        <v>372</v>
      </c>
      <c r="BM198" s="152" t="s">
        <v>6581</v>
      </c>
    </row>
    <row r="199" spans="2:65" s="1" customFormat="1" ht="16.5" customHeight="1">
      <c r="B199" s="139"/>
      <c r="C199" s="140" t="s">
        <v>852</v>
      </c>
      <c r="D199" s="140" t="s">
        <v>319</v>
      </c>
      <c r="E199" s="141" t="s">
        <v>2479</v>
      </c>
      <c r="F199" s="142" t="s">
        <v>2480</v>
      </c>
      <c r="G199" s="143" t="s">
        <v>433</v>
      </c>
      <c r="H199" s="144">
        <v>2</v>
      </c>
      <c r="I199" s="145"/>
      <c r="J199" s="146">
        <f t="shared" si="10"/>
        <v>0</v>
      </c>
      <c r="K199" s="147"/>
      <c r="L199" s="28"/>
      <c r="M199" s="148" t="s">
        <v>1</v>
      </c>
      <c r="N199" s="149" t="s">
        <v>41</v>
      </c>
      <c r="P199" s="150">
        <f t="shared" si="11"/>
        <v>0</v>
      </c>
      <c r="Q199" s="150">
        <v>4.5479999999999998E-5</v>
      </c>
      <c r="R199" s="150">
        <f t="shared" si="12"/>
        <v>9.0959999999999996E-5</v>
      </c>
      <c r="S199" s="150">
        <v>0</v>
      </c>
      <c r="T199" s="151">
        <f t="shared" si="13"/>
        <v>0</v>
      </c>
      <c r="AR199" s="152" t="s">
        <v>372</v>
      </c>
      <c r="AT199" s="152" t="s">
        <v>319</v>
      </c>
      <c r="AU199" s="152" t="s">
        <v>87</v>
      </c>
      <c r="AY199" s="13" t="s">
        <v>317</v>
      </c>
      <c r="BE199" s="153">
        <f t="shared" si="14"/>
        <v>0</v>
      </c>
      <c r="BF199" s="153">
        <f t="shared" si="15"/>
        <v>0</v>
      </c>
      <c r="BG199" s="153">
        <f t="shared" si="16"/>
        <v>0</v>
      </c>
      <c r="BH199" s="153">
        <f t="shared" si="17"/>
        <v>0</v>
      </c>
      <c r="BI199" s="153">
        <f t="shared" si="18"/>
        <v>0</v>
      </c>
      <c r="BJ199" s="13" t="s">
        <v>87</v>
      </c>
      <c r="BK199" s="153">
        <f t="shared" si="19"/>
        <v>0</v>
      </c>
      <c r="BL199" s="13" t="s">
        <v>372</v>
      </c>
      <c r="BM199" s="152" t="s">
        <v>6582</v>
      </c>
    </row>
    <row r="200" spans="2:65" s="1" customFormat="1" ht="24.15" customHeight="1">
      <c r="B200" s="139"/>
      <c r="C200" s="154" t="s">
        <v>858</v>
      </c>
      <c r="D200" s="154" t="s">
        <v>353</v>
      </c>
      <c r="E200" s="155" t="s">
        <v>2482</v>
      </c>
      <c r="F200" s="156" t="s">
        <v>2483</v>
      </c>
      <c r="G200" s="157" t="s">
        <v>433</v>
      </c>
      <c r="H200" s="158">
        <v>2</v>
      </c>
      <c r="I200" s="159"/>
      <c r="J200" s="160">
        <f t="shared" si="10"/>
        <v>0</v>
      </c>
      <c r="K200" s="161"/>
      <c r="L200" s="162"/>
      <c r="M200" s="163" t="s">
        <v>1</v>
      </c>
      <c r="N200" s="164" t="s">
        <v>41</v>
      </c>
      <c r="P200" s="150">
        <f t="shared" si="11"/>
        <v>0</v>
      </c>
      <c r="Q200" s="150">
        <v>6.7000000000000002E-4</v>
      </c>
      <c r="R200" s="150">
        <f t="shared" si="12"/>
        <v>1.34E-3</v>
      </c>
      <c r="S200" s="150">
        <v>0</v>
      </c>
      <c r="T200" s="151">
        <f t="shared" si="13"/>
        <v>0</v>
      </c>
      <c r="AR200" s="152" t="s">
        <v>529</v>
      </c>
      <c r="AT200" s="152" t="s">
        <v>353</v>
      </c>
      <c r="AU200" s="152" t="s">
        <v>87</v>
      </c>
      <c r="AY200" s="13" t="s">
        <v>317</v>
      </c>
      <c r="BE200" s="153">
        <f t="shared" si="14"/>
        <v>0</v>
      </c>
      <c r="BF200" s="153">
        <f t="shared" si="15"/>
        <v>0</v>
      </c>
      <c r="BG200" s="153">
        <f t="shared" si="16"/>
        <v>0</v>
      </c>
      <c r="BH200" s="153">
        <f t="shared" si="17"/>
        <v>0</v>
      </c>
      <c r="BI200" s="153">
        <f t="shared" si="18"/>
        <v>0</v>
      </c>
      <c r="BJ200" s="13" t="s">
        <v>87</v>
      </c>
      <c r="BK200" s="153">
        <f t="shared" si="19"/>
        <v>0</v>
      </c>
      <c r="BL200" s="13" t="s">
        <v>372</v>
      </c>
      <c r="BM200" s="152" t="s">
        <v>6583</v>
      </c>
    </row>
    <row r="201" spans="2:65" s="1" customFormat="1" ht="16.5" customHeight="1">
      <c r="B201" s="139"/>
      <c r="C201" s="140" t="s">
        <v>862</v>
      </c>
      <c r="D201" s="140" t="s">
        <v>319</v>
      </c>
      <c r="E201" s="141" t="s">
        <v>2485</v>
      </c>
      <c r="F201" s="142" t="s">
        <v>2486</v>
      </c>
      <c r="G201" s="143" t="s">
        <v>433</v>
      </c>
      <c r="H201" s="144">
        <v>1</v>
      </c>
      <c r="I201" s="145"/>
      <c r="J201" s="146">
        <f t="shared" si="10"/>
        <v>0</v>
      </c>
      <c r="K201" s="147"/>
      <c r="L201" s="28"/>
      <c r="M201" s="148" t="s">
        <v>1</v>
      </c>
      <c r="N201" s="149" t="s">
        <v>41</v>
      </c>
      <c r="P201" s="150">
        <f t="shared" si="11"/>
        <v>0</v>
      </c>
      <c r="Q201" s="150">
        <v>5.0000000000000002E-5</v>
      </c>
      <c r="R201" s="150">
        <f t="shared" si="12"/>
        <v>5.0000000000000002E-5</v>
      </c>
      <c r="S201" s="150">
        <v>0</v>
      </c>
      <c r="T201" s="151">
        <f t="shared" si="13"/>
        <v>0</v>
      </c>
      <c r="AR201" s="152" t="s">
        <v>372</v>
      </c>
      <c r="AT201" s="152" t="s">
        <v>319</v>
      </c>
      <c r="AU201" s="152" t="s">
        <v>87</v>
      </c>
      <c r="AY201" s="13" t="s">
        <v>317</v>
      </c>
      <c r="BE201" s="153">
        <f t="shared" si="14"/>
        <v>0</v>
      </c>
      <c r="BF201" s="153">
        <f t="shared" si="15"/>
        <v>0</v>
      </c>
      <c r="BG201" s="153">
        <f t="shared" si="16"/>
        <v>0</v>
      </c>
      <c r="BH201" s="153">
        <f t="shared" si="17"/>
        <v>0</v>
      </c>
      <c r="BI201" s="153">
        <f t="shared" si="18"/>
        <v>0</v>
      </c>
      <c r="BJ201" s="13" t="s">
        <v>87</v>
      </c>
      <c r="BK201" s="153">
        <f t="shared" si="19"/>
        <v>0</v>
      </c>
      <c r="BL201" s="13" t="s">
        <v>372</v>
      </c>
      <c r="BM201" s="152" t="s">
        <v>6584</v>
      </c>
    </row>
    <row r="202" spans="2:65" s="1" customFormat="1" ht="24.15" customHeight="1">
      <c r="B202" s="139"/>
      <c r="C202" s="154" t="s">
        <v>866</v>
      </c>
      <c r="D202" s="154" t="s">
        <v>353</v>
      </c>
      <c r="E202" s="155" t="s">
        <v>2488</v>
      </c>
      <c r="F202" s="156" t="s">
        <v>2489</v>
      </c>
      <c r="G202" s="157" t="s">
        <v>433</v>
      </c>
      <c r="H202" s="158">
        <v>1</v>
      </c>
      <c r="I202" s="159"/>
      <c r="J202" s="160">
        <f t="shared" si="10"/>
        <v>0</v>
      </c>
      <c r="K202" s="161"/>
      <c r="L202" s="162"/>
      <c r="M202" s="163" t="s">
        <v>1</v>
      </c>
      <c r="N202" s="164" t="s">
        <v>41</v>
      </c>
      <c r="P202" s="150">
        <f t="shared" si="11"/>
        <v>0</v>
      </c>
      <c r="Q202" s="150">
        <v>7.7999999999999999E-4</v>
      </c>
      <c r="R202" s="150">
        <f t="shared" si="12"/>
        <v>7.7999999999999999E-4</v>
      </c>
      <c r="S202" s="150">
        <v>0</v>
      </c>
      <c r="T202" s="151">
        <f t="shared" si="13"/>
        <v>0</v>
      </c>
      <c r="AR202" s="152" t="s">
        <v>529</v>
      </c>
      <c r="AT202" s="152" t="s">
        <v>353</v>
      </c>
      <c r="AU202" s="152" t="s">
        <v>87</v>
      </c>
      <c r="AY202" s="13" t="s">
        <v>317</v>
      </c>
      <c r="BE202" s="153">
        <f t="shared" si="14"/>
        <v>0</v>
      </c>
      <c r="BF202" s="153">
        <f t="shared" si="15"/>
        <v>0</v>
      </c>
      <c r="BG202" s="153">
        <f t="shared" si="16"/>
        <v>0</v>
      </c>
      <c r="BH202" s="153">
        <f t="shared" si="17"/>
        <v>0</v>
      </c>
      <c r="BI202" s="153">
        <f t="shared" si="18"/>
        <v>0</v>
      </c>
      <c r="BJ202" s="13" t="s">
        <v>87</v>
      </c>
      <c r="BK202" s="153">
        <f t="shared" si="19"/>
        <v>0</v>
      </c>
      <c r="BL202" s="13" t="s">
        <v>372</v>
      </c>
      <c r="BM202" s="152" t="s">
        <v>6585</v>
      </c>
    </row>
    <row r="203" spans="2:65" s="1" customFormat="1" ht="16.5" customHeight="1">
      <c r="B203" s="139"/>
      <c r="C203" s="140" t="s">
        <v>870</v>
      </c>
      <c r="D203" s="140" t="s">
        <v>319</v>
      </c>
      <c r="E203" s="141" t="s">
        <v>2491</v>
      </c>
      <c r="F203" s="142" t="s">
        <v>2492</v>
      </c>
      <c r="G203" s="143" t="s">
        <v>433</v>
      </c>
      <c r="H203" s="144">
        <v>2</v>
      </c>
      <c r="I203" s="145"/>
      <c r="J203" s="146">
        <f t="shared" si="10"/>
        <v>0</v>
      </c>
      <c r="K203" s="147"/>
      <c r="L203" s="28"/>
      <c r="M203" s="148" t="s">
        <v>1</v>
      </c>
      <c r="N203" s="149" t="s">
        <v>41</v>
      </c>
      <c r="P203" s="150">
        <f t="shared" si="11"/>
        <v>0</v>
      </c>
      <c r="Q203" s="150">
        <v>5.1539999999999998E-5</v>
      </c>
      <c r="R203" s="150">
        <f t="shared" si="12"/>
        <v>1.0308E-4</v>
      </c>
      <c r="S203" s="150">
        <v>0</v>
      </c>
      <c r="T203" s="151">
        <f t="shared" si="13"/>
        <v>0</v>
      </c>
      <c r="AR203" s="152" t="s">
        <v>372</v>
      </c>
      <c r="AT203" s="152" t="s">
        <v>319</v>
      </c>
      <c r="AU203" s="152" t="s">
        <v>87</v>
      </c>
      <c r="AY203" s="13" t="s">
        <v>317</v>
      </c>
      <c r="BE203" s="153">
        <f t="shared" si="14"/>
        <v>0</v>
      </c>
      <c r="BF203" s="153">
        <f t="shared" si="15"/>
        <v>0</v>
      </c>
      <c r="BG203" s="153">
        <f t="shared" si="16"/>
        <v>0</v>
      </c>
      <c r="BH203" s="153">
        <f t="shared" si="17"/>
        <v>0</v>
      </c>
      <c r="BI203" s="153">
        <f t="shared" si="18"/>
        <v>0</v>
      </c>
      <c r="BJ203" s="13" t="s">
        <v>87</v>
      </c>
      <c r="BK203" s="153">
        <f t="shared" si="19"/>
        <v>0</v>
      </c>
      <c r="BL203" s="13" t="s">
        <v>372</v>
      </c>
      <c r="BM203" s="152" t="s">
        <v>6586</v>
      </c>
    </row>
    <row r="204" spans="2:65" s="1" customFormat="1" ht="16.5" customHeight="1">
      <c r="B204" s="139"/>
      <c r="C204" s="154" t="s">
        <v>874</v>
      </c>
      <c r="D204" s="154" t="s">
        <v>353</v>
      </c>
      <c r="E204" s="155" t="s">
        <v>2494</v>
      </c>
      <c r="F204" s="156" t="s">
        <v>2495</v>
      </c>
      <c r="G204" s="157" t="s">
        <v>433</v>
      </c>
      <c r="H204" s="158">
        <v>2</v>
      </c>
      <c r="I204" s="159"/>
      <c r="J204" s="160">
        <f t="shared" si="10"/>
        <v>0</v>
      </c>
      <c r="K204" s="161"/>
      <c r="L204" s="162"/>
      <c r="M204" s="163" t="s">
        <v>1</v>
      </c>
      <c r="N204" s="164" t="s">
        <v>41</v>
      </c>
      <c r="P204" s="150">
        <f t="shared" si="11"/>
        <v>0</v>
      </c>
      <c r="Q204" s="150">
        <v>6.8999999999999997E-4</v>
      </c>
      <c r="R204" s="150">
        <f t="shared" si="12"/>
        <v>1.3799999999999999E-3</v>
      </c>
      <c r="S204" s="150">
        <v>0</v>
      </c>
      <c r="T204" s="151">
        <f t="shared" si="13"/>
        <v>0</v>
      </c>
      <c r="AR204" s="152" t="s">
        <v>529</v>
      </c>
      <c r="AT204" s="152" t="s">
        <v>353</v>
      </c>
      <c r="AU204" s="152" t="s">
        <v>87</v>
      </c>
      <c r="AY204" s="13" t="s">
        <v>317</v>
      </c>
      <c r="BE204" s="153">
        <f t="shared" si="14"/>
        <v>0</v>
      </c>
      <c r="BF204" s="153">
        <f t="shared" si="15"/>
        <v>0</v>
      </c>
      <c r="BG204" s="153">
        <f t="shared" si="16"/>
        <v>0</v>
      </c>
      <c r="BH204" s="153">
        <f t="shared" si="17"/>
        <v>0</v>
      </c>
      <c r="BI204" s="153">
        <f t="shared" si="18"/>
        <v>0</v>
      </c>
      <c r="BJ204" s="13" t="s">
        <v>87</v>
      </c>
      <c r="BK204" s="153">
        <f t="shared" si="19"/>
        <v>0</v>
      </c>
      <c r="BL204" s="13" t="s">
        <v>372</v>
      </c>
      <c r="BM204" s="152" t="s">
        <v>6587</v>
      </c>
    </row>
    <row r="205" spans="2:65" s="1" customFormat="1" ht="16.5" customHeight="1">
      <c r="B205" s="139"/>
      <c r="C205" s="140" t="s">
        <v>876</v>
      </c>
      <c r="D205" s="140" t="s">
        <v>319</v>
      </c>
      <c r="E205" s="141" t="s">
        <v>2497</v>
      </c>
      <c r="F205" s="142" t="s">
        <v>2498</v>
      </c>
      <c r="G205" s="143" t="s">
        <v>433</v>
      </c>
      <c r="H205" s="144">
        <v>1</v>
      </c>
      <c r="I205" s="145"/>
      <c r="J205" s="146">
        <f t="shared" si="10"/>
        <v>0</v>
      </c>
      <c r="K205" s="147"/>
      <c r="L205" s="28"/>
      <c r="M205" s="148" t="s">
        <v>1</v>
      </c>
      <c r="N205" s="149" t="s">
        <v>41</v>
      </c>
      <c r="P205" s="150">
        <f t="shared" si="11"/>
        <v>0</v>
      </c>
      <c r="Q205" s="150">
        <v>2.0000000000000002E-5</v>
      </c>
      <c r="R205" s="150">
        <f t="shared" si="12"/>
        <v>2.0000000000000002E-5</v>
      </c>
      <c r="S205" s="150">
        <v>0</v>
      </c>
      <c r="T205" s="151">
        <f t="shared" si="13"/>
        <v>0</v>
      </c>
      <c r="AR205" s="152" t="s">
        <v>372</v>
      </c>
      <c r="AT205" s="152" t="s">
        <v>319</v>
      </c>
      <c r="AU205" s="152" t="s">
        <v>87</v>
      </c>
      <c r="AY205" s="13" t="s">
        <v>317</v>
      </c>
      <c r="BE205" s="153">
        <f t="shared" si="14"/>
        <v>0</v>
      </c>
      <c r="BF205" s="153">
        <f t="shared" si="15"/>
        <v>0</v>
      </c>
      <c r="BG205" s="153">
        <f t="shared" si="16"/>
        <v>0</v>
      </c>
      <c r="BH205" s="153">
        <f t="shared" si="17"/>
        <v>0</v>
      </c>
      <c r="BI205" s="153">
        <f t="shared" si="18"/>
        <v>0</v>
      </c>
      <c r="BJ205" s="13" t="s">
        <v>87</v>
      </c>
      <c r="BK205" s="153">
        <f t="shared" si="19"/>
        <v>0</v>
      </c>
      <c r="BL205" s="13" t="s">
        <v>372</v>
      </c>
      <c r="BM205" s="152" t="s">
        <v>6588</v>
      </c>
    </row>
    <row r="206" spans="2:65" s="1" customFormat="1" ht="21.75" customHeight="1">
      <c r="B206" s="139"/>
      <c r="C206" s="154" t="s">
        <v>881</v>
      </c>
      <c r="D206" s="154" t="s">
        <v>353</v>
      </c>
      <c r="E206" s="155" t="s">
        <v>5274</v>
      </c>
      <c r="F206" s="156" t="s">
        <v>2501</v>
      </c>
      <c r="G206" s="157" t="s">
        <v>433</v>
      </c>
      <c r="H206" s="158">
        <v>1</v>
      </c>
      <c r="I206" s="159"/>
      <c r="J206" s="160">
        <f t="shared" si="10"/>
        <v>0</v>
      </c>
      <c r="K206" s="161"/>
      <c r="L206" s="162"/>
      <c r="M206" s="163" t="s">
        <v>1</v>
      </c>
      <c r="N206" s="164" t="s">
        <v>41</v>
      </c>
      <c r="P206" s="150">
        <f t="shared" si="11"/>
        <v>0</v>
      </c>
      <c r="Q206" s="150">
        <v>6.9999999999999994E-5</v>
      </c>
      <c r="R206" s="150">
        <f t="shared" si="12"/>
        <v>6.9999999999999994E-5</v>
      </c>
      <c r="S206" s="150">
        <v>0</v>
      </c>
      <c r="T206" s="151">
        <f t="shared" si="13"/>
        <v>0</v>
      </c>
      <c r="AR206" s="152" t="s">
        <v>529</v>
      </c>
      <c r="AT206" s="152" t="s">
        <v>353</v>
      </c>
      <c r="AU206" s="152" t="s">
        <v>87</v>
      </c>
      <c r="AY206" s="13" t="s">
        <v>317</v>
      </c>
      <c r="BE206" s="153">
        <f t="shared" si="14"/>
        <v>0</v>
      </c>
      <c r="BF206" s="153">
        <f t="shared" si="15"/>
        <v>0</v>
      </c>
      <c r="BG206" s="153">
        <f t="shared" si="16"/>
        <v>0</v>
      </c>
      <c r="BH206" s="153">
        <f t="shared" si="17"/>
        <v>0</v>
      </c>
      <c r="BI206" s="153">
        <f t="shared" si="18"/>
        <v>0</v>
      </c>
      <c r="BJ206" s="13" t="s">
        <v>87</v>
      </c>
      <c r="BK206" s="153">
        <f t="shared" si="19"/>
        <v>0</v>
      </c>
      <c r="BL206" s="13" t="s">
        <v>372</v>
      </c>
      <c r="BM206" s="152" t="s">
        <v>6589</v>
      </c>
    </row>
    <row r="207" spans="2:65" s="1" customFormat="1" ht="16.5" customHeight="1">
      <c r="B207" s="139"/>
      <c r="C207" s="140" t="s">
        <v>885</v>
      </c>
      <c r="D207" s="140" t="s">
        <v>319</v>
      </c>
      <c r="E207" s="141" t="s">
        <v>2503</v>
      </c>
      <c r="F207" s="142" t="s">
        <v>5277</v>
      </c>
      <c r="G207" s="143" t="s">
        <v>2505</v>
      </c>
      <c r="H207" s="144">
        <v>1</v>
      </c>
      <c r="I207" s="145"/>
      <c r="J207" s="146">
        <f t="shared" si="10"/>
        <v>0</v>
      </c>
      <c r="K207" s="147"/>
      <c r="L207" s="28"/>
      <c r="M207" s="148" t="s">
        <v>1</v>
      </c>
      <c r="N207" s="149" t="s">
        <v>41</v>
      </c>
      <c r="P207" s="150">
        <f t="shared" si="11"/>
        <v>0</v>
      </c>
      <c r="Q207" s="150">
        <v>2.6509999999999999E-4</v>
      </c>
      <c r="R207" s="150">
        <f t="shared" si="12"/>
        <v>2.6509999999999999E-4</v>
      </c>
      <c r="S207" s="150">
        <v>0</v>
      </c>
      <c r="T207" s="151">
        <f t="shared" si="13"/>
        <v>0</v>
      </c>
      <c r="AR207" s="152" t="s">
        <v>372</v>
      </c>
      <c r="AT207" s="152" t="s">
        <v>319</v>
      </c>
      <c r="AU207" s="152" t="s">
        <v>87</v>
      </c>
      <c r="AY207" s="13" t="s">
        <v>317</v>
      </c>
      <c r="BE207" s="153">
        <f t="shared" si="14"/>
        <v>0</v>
      </c>
      <c r="BF207" s="153">
        <f t="shared" si="15"/>
        <v>0</v>
      </c>
      <c r="BG207" s="153">
        <f t="shared" si="16"/>
        <v>0</v>
      </c>
      <c r="BH207" s="153">
        <f t="shared" si="17"/>
        <v>0</v>
      </c>
      <c r="BI207" s="153">
        <f t="shared" si="18"/>
        <v>0</v>
      </c>
      <c r="BJ207" s="13" t="s">
        <v>87</v>
      </c>
      <c r="BK207" s="153">
        <f t="shared" si="19"/>
        <v>0</v>
      </c>
      <c r="BL207" s="13" t="s">
        <v>372</v>
      </c>
      <c r="BM207" s="152" t="s">
        <v>6590</v>
      </c>
    </row>
    <row r="208" spans="2:65" s="1" customFormat="1" ht="21.75" customHeight="1">
      <c r="B208" s="139"/>
      <c r="C208" s="154" t="s">
        <v>891</v>
      </c>
      <c r="D208" s="154" t="s">
        <v>353</v>
      </c>
      <c r="E208" s="155" t="s">
        <v>2507</v>
      </c>
      <c r="F208" s="156" t="s">
        <v>5279</v>
      </c>
      <c r="G208" s="157" t="s">
        <v>433</v>
      </c>
      <c r="H208" s="158">
        <v>1</v>
      </c>
      <c r="I208" s="159"/>
      <c r="J208" s="160">
        <f t="shared" si="10"/>
        <v>0</v>
      </c>
      <c r="K208" s="161"/>
      <c r="L208" s="162"/>
      <c r="M208" s="163" t="s">
        <v>1</v>
      </c>
      <c r="N208" s="164" t="s">
        <v>41</v>
      </c>
      <c r="P208" s="150">
        <f t="shared" si="11"/>
        <v>0</v>
      </c>
      <c r="Q208" s="150">
        <v>1.8499999999999999E-2</v>
      </c>
      <c r="R208" s="150">
        <f t="shared" si="12"/>
        <v>1.8499999999999999E-2</v>
      </c>
      <c r="S208" s="150">
        <v>0</v>
      </c>
      <c r="T208" s="151">
        <f t="shared" si="13"/>
        <v>0</v>
      </c>
      <c r="AR208" s="152" t="s">
        <v>529</v>
      </c>
      <c r="AT208" s="152" t="s">
        <v>353</v>
      </c>
      <c r="AU208" s="152" t="s">
        <v>87</v>
      </c>
      <c r="AY208" s="13" t="s">
        <v>317</v>
      </c>
      <c r="BE208" s="153">
        <f t="shared" si="14"/>
        <v>0</v>
      </c>
      <c r="BF208" s="153">
        <f t="shared" si="15"/>
        <v>0</v>
      </c>
      <c r="BG208" s="153">
        <f t="shared" si="16"/>
        <v>0</v>
      </c>
      <c r="BH208" s="153">
        <f t="shared" si="17"/>
        <v>0</v>
      </c>
      <c r="BI208" s="153">
        <f t="shared" si="18"/>
        <v>0</v>
      </c>
      <c r="BJ208" s="13" t="s">
        <v>87</v>
      </c>
      <c r="BK208" s="153">
        <f t="shared" si="19"/>
        <v>0</v>
      </c>
      <c r="BL208" s="13" t="s">
        <v>372</v>
      </c>
      <c r="BM208" s="152" t="s">
        <v>6591</v>
      </c>
    </row>
    <row r="209" spans="2:65" s="1" customFormat="1" ht="28.8">
      <c r="B209" s="28"/>
      <c r="D209" s="170" t="s">
        <v>484</v>
      </c>
      <c r="F209" s="171" t="s">
        <v>2510</v>
      </c>
      <c r="I209" s="172"/>
      <c r="L209" s="28"/>
      <c r="M209" s="173"/>
      <c r="T209" s="55"/>
      <c r="AT209" s="13" t="s">
        <v>484</v>
      </c>
      <c r="AU209" s="13" t="s">
        <v>87</v>
      </c>
    </row>
    <row r="210" spans="2:65" s="1" customFormat="1" ht="24.15" customHeight="1">
      <c r="B210" s="139"/>
      <c r="C210" s="154" t="s">
        <v>1236</v>
      </c>
      <c r="D210" s="154" t="s">
        <v>353</v>
      </c>
      <c r="E210" s="155" t="s">
        <v>2511</v>
      </c>
      <c r="F210" s="156" t="s">
        <v>2512</v>
      </c>
      <c r="G210" s="157" t="s">
        <v>433</v>
      </c>
      <c r="H210" s="158">
        <v>1</v>
      </c>
      <c r="I210" s="159"/>
      <c r="J210" s="160">
        <f>ROUND(I210*H210,2)</f>
        <v>0</v>
      </c>
      <c r="K210" s="161"/>
      <c r="L210" s="162"/>
      <c r="M210" s="163" t="s">
        <v>1</v>
      </c>
      <c r="N210" s="164" t="s">
        <v>41</v>
      </c>
      <c r="P210" s="150">
        <f>O210*H210</f>
        <v>0</v>
      </c>
      <c r="Q210" s="150">
        <v>1.6789999999999999E-2</v>
      </c>
      <c r="R210" s="150">
        <f>Q210*H210</f>
        <v>1.6789999999999999E-2</v>
      </c>
      <c r="S210" s="150">
        <v>0</v>
      </c>
      <c r="T210" s="151">
        <f>S210*H210</f>
        <v>0</v>
      </c>
      <c r="AR210" s="152" t="s">
        <v>529</v>
      </c>
      <c r="AT210" s="152" t="s">
        <v>353</v>
      </c>
      <c r="AU210" s="152" t="s">
        <v>87</v>
      </c>
      <c r="AY210" s="13" t="s">
        <v>317</v>
      </c>
      <c r="BE210" s="153">
        <f>IF(N210="základná",J210,0)</f>
        <v>0</v>
      </c>
      <c r="BF210" s="153">
        <f>IF(N210="znížená",J210,0)</f>
        <v>0</v>
      </c>
      <c r="BG210" s="153">
        <f>IF(N210="zákl. prenesená",J210,0)</f>
        <v>0</v>
      </c>
      <c r="BH210" s="153">
        <f>IF(N210="zníž. prenesená",J210,0)</f>
        <v>0</v>
      </c>
      <c r="BI210" s="153">
        <f>IF(N210="nulová",J210,0)</f>
        <v>0</v>
      </c>
      <c r="BJ210" s="13" t="s">
        <v>87</v>
      </c>
      <c r="BK210" s="153">
        <f>ROUND(I210*H210,2)</f>
        <v>0</v>
      </c>
      <c r="BL210" s="13" t="s">
        <v>372</v>
      </c>
      <c r="BM210" s="152" t="s">
        <v>6592</v>
      </c>
    </row>
    <row r="211" spans="2:65" s="1" customFormat="1" ht="24.15" customHeight="1">
      <c r="B211" s="139"/>
      <c r="C211" s="140" t="s">
        <v>1240</v>
      </c>
      <c r="D211" s="140" t="s">
        <v>319</v>
      </c>
      <c r="E211" s="141" t="s">
        <v>2514</v>
      </c>
      <c r="F211" s="142" t="s">
        <v>2515</v>
      </c>
      <c r="G211" s="143" t="s">
        <v>452</v>
      </c>
      <c r="H211" s="144">
        <v>92.924999999999997</v>
      </c>
      <c r="I211" s="145"/>
      <c r="J211" s="146">
        <f>ROUND(I211*H211,2)</f>
        <v>0</v>
      </c>
      <c r="K211" s="147"/>
      <c r="L211" s="28"/>
      <c r="M211" s="148" t="s">
        <v>1</v>
      </c>
      <c r="N211" s="149" t="s">
        <v>41</v>
      </c>
      <c r="P211" s="150">
        <f>O211*H211</f>
        <v>0</v>
      </c>
      <c r="Q211" s="150">
        <v>1.8652E-4</v>
      </c>
      <c r="R211" s="150">
        <f>Q211*H211</f>
        <v>1.7332370999999999E-2</v>
      </c>
      <c r="S211" s="150">
        <v>0</v>
      </c>
      <c r="T211" s="151">
        <f>S211*H211</f>
        <v>0</v>
      </c>
      <c r="AR211" s="152" t="s">
        <v>372</v>
      </c>
      <c r="AT211" s="152" t="s">
        <v>319</v>
      </c>
      <c r="AU211" s="152" t="s">
        <v>87</v>
      </c>
      <c r="AY211" s="13" t="s">
        <v>317</v>
      </c>
      <c r="BE211" s="153">
        <f>IF(N211="základná",J211,0)</f>
        <v>0</v>
      </c>
      <c r="BF211" s="153">
        <f>IF(N211="znížená",J211,0)</f>
        <v>0</v>
      </c>
      <c r="BG211" s="153">
        <f>IF(N211="zákl. prenesená",J211,0)</f>
        <v>0</v>
      </c>
      <c r="BH211" s="153">
        <f>IF(N211="zníž. prenesená",J211,0)</f>
        <v>0</v>
      </c>
      <c r="BI211" s="153">
        <f>IF(N211="nulová",J211,0)</f>
        <v>0</v>
      </c>
      <c r="BJ211" s="13" t="s">
        <v>87</v>
      </c>
      <c r="BK211" s="153">
        <f>ROUND(I211*H211,2)</f>
        <v>0</v>
      </c>
      <c r="BL211" s="13" t="s">
        <v>372</v>
      </c>
      <c r="BM211" s="152" t="s">
        <v>6593</v>
      </c>
    </row>
    <row r="212" spans="2:65" s="1" customFormat="1" ht="24.15" customHeight="1">
      <c r="B212" s="139"/>
      <c r="C212" s="140" t="s">
        <v>1244</v>
      </c>
      <c r="D212" s="140" t="s">
        <v>319</v>
      </c>
      <c r="E212" s="141" t="s">
        <v>2517</v>
      </c>
      <c r="F212" s="142" t="s">
        <v>2518</v>
      </c>
      <c r="G212" s="143" t="s">
        <v>452</v>
      </c>
      <c r="H212" s="144">
        <v>92.924999999999997</v>
      </c>
      <c r="I212" s="145"/>
      <c r="J212" s="146">
        <f>ROUND(I212*H212,2)</f>
        <v>0</v>
      </c>
      <c r="K212" s="147"/>
      <c r="L212" s="28"/>
      <c r="M212" s="148" t="s">
        <v>1</v>
      </c>
      <c r="N212" s="149" t="s">
        <v>41</v>
      </c>
      <c r="P212" s="150">
        <f>O212*H212</f>
        <v>0</v>
      </c>
      <c r="Q212" s="150">
        <v>1.0000000000000001E-5</v>
      </c>
      <c r="R212" s="150">
        <f>Q212*H212</f>
        <v>9.2925000000000006E-4</v>
      </c>
      <c r="S212" s="150">
        <v>0</v>
      </c>
      <c r="T212" s="151">
        <f>S212*H212</f>
        <v>0</v>
      </c>
      <c r="AR212" s="152" t="s">
        <v>372</v>
      </c>
      <c r="AT212" s="152" t="s">
        <v>319</v>
      </c>
      <c r="AU212" s="152" t="s">
        <v>87</v>
      </c>
      <c r="AY212" s="13" t="s">
        <v>317</v>
      </c>
      <c r="BE212" s="153">
        <f>IF(N212="základná",J212,0)</f>
        <v>0</v>
      </c>
      <c r="BF212" s="153">
        <f>IF(N212="znížená",J212,0)</f>
        <v>0</v>
      </c>
      <c r="BG212" s="153">
        <f>IF(N212="zákl. prenesená",J212,0)</f>
        <v>0</v>
      </c>
      <c r="BH212" s="153">
        <f>IF(N212="zníž. prenesená",J212,0)</f>
        <v>0</v>
      </c>
      <c r="BI212" s="153">
        <f>IF(N212="nulová",J212,0)</f>
        <v>0</v>
      </c>
      <c r="BJ212" s="13" t="s">
        <v>87</v>
      </c>
      <c r="BK212" s="153">
        <f>ROUND(I212*H212,2)</f>
        <v>0</v>
      </c>
      <c r="BL212" s="13" t="s">
        <v>372</v>
      </c>
      <c r="BM212" s="152" t="s">
        <v>6594</v>
      </c>
    </row>
    <row r="213" spans="2:65" s="1" customFormat="1" ht="24.15" customHeight="1">
      <c r="B213" s="139"/>
      <c r="C213" s="140" t="s">
        <v>453</v>
      </c>
      <c r="D213" s="140" t="s">
        <v>319</v>
      </c>
      <c r="E213" s="141" t="s">
        <v>2520</v>
      </c>
      <c r="F213" s="142" t="s">
        <v>2521</v>
      </c>
      <c r="G213" s="143" t="s">
        <v>433</v>
      </c>
      <c r="H213" s="144">
        <v>2</v>
      </c>
      <c r="I213" s="145"/>
      <c r="J213" s="146">
        <f>ROUND(I213*H213,2)</f>
        <v>0</v>
      </c>
      <c r="K213" s="147"/>
      <c r="L213" s="28"/>
      <c r="M213" s="148" t="s">
        <v>1</v>
      </c>
      <c r="N213" s="149" t="s">
        <v>41</v>
      </c>
      <c r="P213" s="150">
        <f>O213*H213</f>
        <v>0</v>
      </c>
      <c r="Q213" s="150">
        <v>0</v>
      </c>
      <c r="R213" s="150">
        <f>Q213*H213</f>
        <v>0</v>
      </c>
      <c r="S213" s="150">
        <v>0</v>
      </c>
      <c r="T213" s="151">
        <f>S213*H213</f>
        <v>0</v>
      </c>
      <c r="AR213" s="152" t="s">
        <v>259</v>
      </c>
      <c r="AT213" s="152" t="s">
        <v>319</v>
      </c>
      <c r="AU213" s="152" t="s">
        <v>87</v>
      </c>
      <c r="AY213" s="13" t="s">
        <v>317</v>
      </c>
      <c r="BE213" s="153">
        <f>IF(N213="základná",J213,0)</f>
        <v>0</v>
      </c>
      <c r="BF213" s="153">
        <f>IF(N213="znížená",J213,0)</f>
        <v>0</v>
      </c>
      <c r="BG213" s="153">
        <f>IF(N213="zákl. prenesená",J213,0)</f>
        <v>0</v>
      </c>
      <c r="BH213" s="153">
        <f>IF(N213="zníž. prenesená",J213,0)</f>
        <v>0</v>
      </c>
      <c r="BI213" s="153">
        <f>IF(N213="nulová",J213,0)</f>
        <v>0</v>
      </c>
      <c r="BJ213" s="13" t="s">
        <v>87</v>
      </c>
      <c r="BK213" s="153">
        <f>ROUND(I213*H213,2)</f>
        <v>0</v>
      </c>
      <c r="BL213" s="13" t="s">
        <v>259</v>
      </c>
      <c r="BM213" s="152" t="s">
        <v>6595</v>
      </c>
    </row>
    <row r="214" spans="2:65" s="1" customFormat="1" ht="24.15" customHeight="1">
      <c r="B214" s="139"/>
      <c r="C214" s="154" t="s">
        <v>1251</v>
      </c>
      <c r="D214" s="154" t="s">
        <v>353</v>
      </c>
      <c r="E214" s="155" t="s">
        <v>2523</v>
      </c>
      <c r="F214" s="156" t="s">
        <v>2524</v>
      </c>
      <c r="G214" s="157" t="s">
        <v>433</v>
      </c>
      <c r="H214" s="158">
        <v>2</v>
      </c>
      <c r="I214" s="159"/>
      <c r="J214" s="160">
        <f>ROUND(I214*H214,2)</f>
        <v>0</v>
      </c>
      <c r="K214" s="161"/>
      <c r="L214" s="162"/>
      <c r="M214" s="163" t="s">
        <v>1</v>
      </c>
      <c r="N214" s="164" t="s">
        <v>41</v>
      </c>
      <c r="P214" s="150">
        <f>O214*H214</f>
        <v>0</v>
      </c>
      <c r="Q214" s="150">
        <v>2.5000000000000001E-3</v>
      </c>
      <c r="R214" s="150">
        <f>Q214*H214</f>
        <v>5.0000000000000001E-3</v>
      </c>
      <c r="S214" s="150">
        <v>0</v>
      </c>
      <c r="T214" s="151">
        <f>S214*H214</f>
        <v>0</v>
      </c>
      <c r="AR214" s="152" t="s">
        <v>271</v>
      </c>
      <c r="AT214" s="152" t="s">
        <v>353</v>
      </c>
      <c r="AU214" s="152" t="s">
        <v>87</v>
      </c>
      <c r="AY214" s="13" t="s">
        <v>317</v>
      </c>
      <c r="BE214" s="153">
        <f>IF(N214="základná",J214,0)</f>
        <v>0</v>
      </c>
      <c r="BF214" s="153">
        <f>IF(N214="znížená",J214,0)</f>
        <v>0</v>
      </c>
      <c r="BG214" s="153">
        <f>IF(N214="zákl. prenesená",J214,0)</f>
        <v>0</v>
      </c>
      <c r="BH214" s="153">
        <f>IF(N214="zníž. prenesená",J214,0)</f>
        <v>0</v>
      </c>
      <c r="BI214" s="153">
        <f>IF(N214="nulová",J214,0)</f>
        <v>0</v>
      </c>
      <c r="BJ214" s="13" t="s">
        <v>87</v>
      </c>
      <c r="BK214" s="153">
        <f>ROUND(I214*H214,2)</f>
        <v>0</v>
      </c>
      <c r="BL214" s="13" t="s">
        <v>259</v>
      </c>
      <c r="BM214" s="152" t="s">
        <v>6596</v>
      </c>
    </row>
    <row r="215" spans="2:65" s="1" customFormat="1" ht="28.8">
      <c r="B215" s="28"/>
      <c r="D215" s="170" t="s">
        <v>484</v>
      </c>
      <c r="F215" s="171" t="s">
        <v>2526</v>
      </c>
      <c r="I215" s="172"/>
      <c r="L215" s="28"/>
      <c r="M215" s="173"/>
      <c r="T215" s="55"/>
      <c r="AT215" s="13" t="s">
        <v>484</v>
      </c>
      <c r="AU215" s="13" t="s">
        <v>87</v>
      </c>
    </row>
    <row r="216" spans="2:65" s="1" customFormat="1" ht="24.15" customHeight="1">
      <c r="B216" s="139"/>
      <c r="C216" s="140" t="s">
        <v>1255</v>
      </c>
      <c r="D216" s="140" t="s">
        <v>319</v>
      </c>
      <c r="E216" s="141" t="s">
        <v>2527</v>
      </c>
      <c r="F216" s="142" t="s">
        <v>2528</v>
      </c>
      <c r="G216" s="143" t="s">
        <v>652</v>
      </c>
      <c r="H216" s="176"/>
      <c r="I216" s="145"/>
      <c r="J216" s="146">
        <f>ROUND(I216*H216,2)</f>
        <v>0</v>
      </c>
      <c r="K216" s="147"/>
      <c r="L216" s="28"/>
      <c r="M216" s="148" t="s">
        <v>1</v>
      </c>
      <c r="N216" s="149" t="s">
        <v>41</v>
      </c>
      <c r="P216" s="150">
        <f>O216*H216</f>
        <v>0</v>
      </c>
      <c r="Q216" s="150">
        <v>0</v>
      </c>
      <c r="R216" s="150">
        <f>Q216*H216</f>
        <v>0</v>
      </c>
      <c r="S216" s="150">
        <v>0</v>
      </c>
      <c r="T216" s="151">
        <f>S216*H216</f>
        <v>0</v>
      </c>
      <c r="AR216" s="152" t="s">
        <v>372</v>
      </c>
      <c r="AT216" s="152" t="s">
        <v>319</v>
      </c>
      <c r="AU216" s="152" t="s">
        <v>87</v>
      </c>
      <c r="AY216" s="13" t="s">
        <v>317</v>
      </c>
      <c r="BE216" s="153">
        <f>IF(N216="základná",J216,0)</f>
        <v>0</v>
      </c>
      <c r="BF216" s="153">
        <f>IF(N216="znížená",J216,0)</f>
        <v>0</v>
      </c>
      <c r="BG216" s="153">
        <f>IF(N216="zákl. prenesená",J216,0)</f>
        <v>0</v>
      </c>
      <c r="BH216" s="153">
        <f>IF(N216="zníž. prenesená",J216,0)</f>
        <v>0</v>
      </c>
      <c r="BI216" s="153">
        <f>IF(N216="nulová",J216,0)</f>
        <v>0</v>
      </c>
      <c r="BJ216" s="13" t="s">
        <v>87</v>
      </c>
      <c r="BK216" s="153">
        <f>ROUND(I216*H216,2)</f>
        <v>0</v>
      </c>
      <c r="BL216" s="13" t="s">
        <v>372</v>
      </c>
      <c r="BM216" s="152" t="s">
        <v>6597</v>
      </c>
    </row>
    <row r="217" spans="2:65" s="11" customFormat="1" ht="22.8" customHeight="1">
      <c r="B217" s="127"/>
      <c r="D217" s="128" t="s">
        <v>74</v>
      </c>
      <c r="E217" s="137" t="s">
        <v>2530</v>
      </c>
      <c r="F217" s="137" t="s">
        <v>2531</v>
      </c>
      <c r="I217" s="130"/>
      <c r="J217" s="138">
        <f>BK217</f>
        <v>0</v>
      </c>
      <c r="L217" s="127"/>
      <c r="M217" s="132"/>
      <c r="P217" s="133">
        <f>SUM(P218:P272)</f>
        <v>0</v>
      </c>
      <c r="R217" s="133">
        <f>SUM(R218:R272)</f>
        <v>0.76287187071699991</v>
      </c>
      <c r="T217" s="134">
        <f>SUM(T218:T272)</f>
        <v>0</v>
      </c>
      <c r="AR217" s="128" t="s">
        <v>87</v>
      </c>
      <c r="AT217" s="135" t="s">
        <v>74</v>
      </c>
      <c r="AU217" s="135" t="s">
        <v>82</v>
      </c>
      <c r="AY217" s="128" t="s">
        <v>317</v>
      </c>
      <c r="BK217" s="136">
        <f>SUM(BK218:BK272)</f>
        <v>0</v>
      </c>
    </row>
    <row r="218" spans="2:65" s="1" customFormat="1" ht="24.15" customHeight="1">
      <c r="B218" s="139"/>
      <c r="C218" s="140" t="s">
        <v>1259</v>
      </c>
      <c r="D218" s="140" t="s">
        <v>319</v>
      </c>
      <c r="E218" s="141" t="s">
        <v>5856</v>
      </c>
      <c r="F218" s="142" t="s">
        <v>5857</v>
      </c>
      <c r="G218" s="143" t="s">
        <v>433</v>
      </c>
      <c r="H218" s="144">
        <v>1</v>
      </c>
      <c r="I218" s="145"/>
      <c r="J218" s="146">
        <f t="shared" ref="J218:J243" si="20">ROUND(I218*H218,2)</f>
        <v>0</v>
      </c>
      <c r="K218" s="147"/>
      <c r="L218" s="28"/>
      <c r="M218" s="148" t="s">
        <v>1</v>
      </c>
      <c r="N218" s="149" t="s">
        <v>41</v>
      </c>
      <c r="P218" s="150">
        <f t="shared" ref="P218:P243" si="21">O218*H218</f>
        <v>0</v>
      </c>
      <c r="Q218" s="150">
        <v>7.2999999999999996E-4</v>
      </c>
      <c r="R218" s="150">
        <f t="shared" ref="R218:R243" si="22">Q218*H218</f>
        <v>7.2999999999999996E-4</v>
      </c>
      <c r="S218" s="150">
        <v>0</v>
      </c>
      <c r="T218" s="151">
        <f t="shared" ref="T218:T243" si="23">S218*H218</f>
        <v>0</v>
      </c>
      <c r="AR218" s="152" t="s">
        <v>372</v>
      </c>
      <c r="AT218" s="152" t="s">
        <v>319</v>
      </c>
      <c r="AU218" s="152" t="s">
        <v>87</v>
      </c>
      <c r="AY218" s="13" t="s">
        <v>317</v>
      </c>
      <c r="BE218" s="153">
        <f t="shared" ref="BE218:BE243" si="24">IF(N218="základná",J218,0)</f>
        <v>0</v>
      </c>
      <c r="BF218" s="153">
        <f t="shared" ref="BF218:BF243" si="25">IF(N218="znížená",J218,0)</f>
        <v>0</v>
      </c>
      <c r="BG218" s="153">
        <f t="shared" ref="BG218:BG243" si="26">IF(N218="zákl. prenesená",J218,0)</f>
        <v>0</v>
      </c>
      <c r="BH218" s="153">
        <f t="shared" ref="BH218:BH243" si="27">IF(N218="zníž. prenesená",J218,0)</f>
        <v>0</v>
      </c>
      <c r="BI218" s="153">
        <f t="shared" ref="BI218:BI243" si="28">IF(N218="nulová",J218,0)</f>
        <v>0</v>
      </c>
      <c r="BJ218" s="13" t="s">
        <v>87</v>
      </c>
      <c r="BK218" s="153">
        <f t="shared" ref="BK218:BK243" si="29">ROUND(I218*H218,2)</f>
        <v>0</v>
      </c>
      <c r="BL218" s="13" t="s">
        <v>372</v>
      </c>
      <c r="BM218" s="152" t="s">
        <v>6598</v>
      </c>
    </row>
    <row r="219" spans="2:65" s="1" customFormat="1" ht="24.15" customHeight="1">
      <c r="B219" s="139"/>
      <c r="C219" s="154" t="s">
        <v>1263</v>
      </c>
      <c r="D219" s="154" t="s">
        <v>353</v>
      </c>
      <c r="E219" s="155" t="s">
        <v>5859</v>
      </c>
      <c r="F219" s="156" t="s">
        <v>6599</v>
      </c>
      <c r="G219" s="157" t="s">
        <v>433</v>
      </c>
      <c r="H219" s="158">
        <v>1</v>
      </c>
      <c r="I219" s="159"/>
      <c r="J219" s="160">
        <f t="shared" si="20"/>
        <v>0</v>
      </c>
      <c r="K219" s="161"/>
      <c r="L219" s="162"/>
      <c r="M219" s="163" t="s">
        <v>1</v>
      </c>
      <c r="N219" s="164" t="s">
        <v>41</v>
      </c>
      <c r="P219" s="150">
        <f t="shared" si="21"/>
        <v>0</v>
      </c>
      <c r="Q219" s="150">
        <v>2.3E-2</v>
      </c>
      <c r="R219" s="150">
        <f t="shared" si="22"/>
        <v>2.3E-2</v>
      </c>
      <c r="S219" s="150">
        <v>0</v>
      </c>
      <c r="T219" s="151">
        <f t="shared" si="23"/>
        <v>0</v>
      </c>
      <c r="AR219" s="152" t="s">
        <v>529</v>
      </c>
      <c r="AT219" s="152" t="s">
        <v>353</v>
      </c>
      <c r="AU219" s="152" t="s">
        <v>87</v>
      </c>
      <c r="AY219" s="13" t="s">
        <v>317</v>
      </c>
      <c r="BE219" s="153">
        <f t="shared" si="24"/>
        <v>0</v>
      </c>
      <c r="BF219" s="153">
        <f t="shared" si="25"/>
        <v>0</v>
      </c>
      <c r="BG219" s="153">
        <f t="shared" si="26"/>
        <v>0</v>
      </c>
      <c r="BH219" s="153">
        <f t="shared" si="27"/>
        <v>0</v>
      </c>
      <c r="BI219" s="153">
        <f t="shared" si="28"/>
        <v>0</v>
      </c>
      <c r="BJ219" s="13" t="s">
        <v>87</v>
      </c>
      <c r="BK219" s="153">
        <f t="shared" si="29"/>
        <v>0</v>
      </c>
      <c r="BL219" s="13" t="s">
        <v>372</v>
      </c>
      <c r="BM219" s="152" t="s">
        <v>6600</v>
      </c>
    </row>
    <row r="220" spans="2:65" s="1" customFormat="1" ht="24.15" customHeight="1">
      <c r="B220" s="139"/>
      <c r="C220" s="140" t="s">
        <v>1265</v>
      </c>
      <c r="D220" s="140" t="s">
        <v>319</v>
      </c>
      <c r="E220" s="141" t="s">
        <v>2538</v>
      </c>
      <c r="F220" s="142" t="s">
        <v>2539</v>
      </c>
      <c r="G220" s="143" t="s">
        <v>433</v>
      </c>
      <c r="H220" s="144">
        <v>10</v>
      </c>
      <c r="I220" s="145"/>
      <c r="J220" s="146">
        <f t="shared" si="20"/>
        <v>0</v>
      </c>
      <c r="K220" s="147"/>
      <c r="L220" s="28"/>
      <c r="M220" s="148" t="s">
        <v>1</v>
      </c>
      <c r="N220" s="149" t="s">
        <v>41</v>
      </c>
      <c r="P220" s="150">
        <f t="shared" si="21"/>
        <v>0</v>
      </c>
      <c r="Q220" s="150">
        <v>0</v>
      </c>
      <c r="R220" s="150">
        <f t="shared" si="22"/>
        <v>0</v>
      </c>
      <c r="S220" s="150">
        <v>0</v>
      </c>
      <c r="T220" s="151">
        <f t="shared" si="23"/>
        <v>0</v>
      </c>
      <c r="AR220" s="152" t="s">
        <v>372</v>
      </c>
      <c r="AT220" s="152" t="s">
        <v>319</v>
      </c>
      <c r="AU220" s="152" t="s">
        <v>87</v>
      </c>
      <c r="AY220" s="13" t="s">
        <v>317</v>
      </c>
      <c r="BE220" s="153">
        <f t="shared" si="24"/>
        <v>0</v>
      </c>
      <c r="BF220" s="153">
        <f t="shared" si="25"/>
        <v>0</v>
      </c>
      <c r="BG220" s="153">
        <f t="shared" si="26"/>
        <v>0</v>
      </c>
      <c r="BH220" s="153">
        <f t="shared" si="27"/>
        <v>0</v>
      </c>
      <c r="BI220" s="153">
        <f t="shared" si="28"/>
        <v>0</v>
      </c>
      <c r="BJ220" s="13" t="s">
        <v>87</v>
      </c>
      <c r="BK220" s="153">
        <f t="shared" si="29"/>
        <v>0</v>
      </c>
      <c r="BL220" s="13" t="s">
        <v>372</v>
      </c>
      <c r="BM220" s="152" t="s">
        <v>6601</v>
      </c>
    </row>
    <row r="221" spans="2:65" s="1" customFormat="1" ht="37.799999999999997" customHeight="1">
      <c r="B221" s="139"/>
      <c r="C221" s="154" t="s">
        <v>1269</v>
      </c>
      <c r="D221" s="154" t="s">
        <v>353</v>
      </c>
      <c r="E221" s="155" t="s">
        <v>2541</v>
      </c>
      <c r="F221" s="156" t="s">
        <v>2542</v>
      </c>
      <c r="G221" s="157" t="s">
        <v>433</v>
      </c>
      <c r="H221" s="158">
        <v>10</v>
      </c>
      <c r="I221" s="159"/>
      <c r="J221" s="160">
        <f t="shared" si="20"/>
        <v>0</v>
      </c>
      <c r="K221" s="161"/>
      <c r="L221" s="162"/>
      <c r="M221" s="163" t="s">
        <v>1</v>
      </c>
      <c r="N221" s="164" t="s">
        <v>41</v>
      </c>
      <c r="P221" s="150">
        <f t="shared" si="21"/>
        <v>0</v>
      </c>
      <c r="Q221" s="150">
        <v>1.6049999999999998E-2</v>
      </c>
      <c r="R221" s="150">
        <f t="shared" si="22"/>
        <v>0.16049999999999998</v>
      </c>
      <c r="S221" s="150">
        <v>0</v>
      </c>
      <c r="T221" s="151">
        <f t="shared" si="23"/>
        <v>0</v>
      </c>
      <c r="AR221" s="152" t="s">
        <v>529</v>
      </c>
      <c r="AT221" s="152" t="s">
        <v>353</v>
      </c>
      <c r="AU221" s="152" t="s">
        <v>87</v>
      </c>
      <c r="AY221" s="13" t="s">
        <v>317</v>
      </c>
      <c r="BE221" s="153">
        <f t="shared" si="24"/>
        <v>0</v>
      </c>
      <c r="BF221" s="153">
        <f t="shared" si="25"/>
        <v>0</v>
      </c>
      <c r="BG221" s="153">
        <f t="shared" si="26"/>
        <v>0</v>
      </c>
      <c r="BH221" s="153">
        <f t="shared" si="27"/>
        <v>0</v>
      </c>
      <c r="BI221" s="153">
        <f t="shared" si="28"/>
        <v>0</v>
      </c>
      <c r="BJ221" s="13" t="s">
        <v>87</v>
      </c>
      <c r="BK221" s="153">
        <f t="shared" si="29"/>
        <v>0</v>
      </c>
      <c r="BL221" s="13" t="s">
        <v>372</v>
      </c>
      <c r="BM221" s="152" t="s">
        <v>6602</v>
      </c>
    </row>
    <row r="222" spans="2:65" s="1" customFormat="1" ht="16.5" customHeight="1">
      <c r="B222" s="139"/>
      <c r="C222" s="140" t="s">
        <v>1274</v>
      </c>
      <c r="D222" s="140" t="s">
        <v>319</v>
      </c>
      <c r="E222" s="141" t="s">
        <v>2544</v>
      </c>
      <c r="F222" s="142" t="s">
        <v>2545</v>
      </c>
      <c r="G222" s="143" t="s">
        <v>433</v>
      </c>
      <c r="H222" s="144">
        <v>10</v>
      </c>
      <c r="I222" s="145"/>
      <c r="J222" s="146">
        <f t="shared" si="20"/>
        <v>0</v>
      </c>
      <c r="K222" s="147"/>
      <c r="L222" s="28"/>
      <c r="M222" s="148" t="s">
        <v>1</v>
      </c>
      <c r="N222" s="149" t="s">
        <v>41</v>
      </c>
      <c r="P222" s="150">
        <f t="shared" si="21"/>
        <v>0</v>
      </c>
      <c r="Q222" s="150">
        <v>0</v>
      </c>
      <c r="R222" s="150">
        <f t="shared" si="22"/>
        <v>0</v>
      </c>
      <c r="S222" s="150">
        <v>0</v>
      </c>
      <c r="T222" s="151">
        <f t="shared" si="23"/>
        <v>0</v>
      </c>
      <c r="AR222" s="152" t="s">
        <v>372</v>
      </c>
      <c r="AT222" s="152" t="s">
        <v>319</v>
      </c>
      <c r="AU222" s="152" t="s">
        <v>87</v>
      </c>
      <c r="AY222" s="13" t="s">
        <v>317</v>
      </c>
      <c r="BE222" s="153">
        <f t="shared" si="24"/>
        <v>0</v>
      </c>
      <c r="BF222" s="153">
        <f t="shared" si="25"/>
        <v>0</v>
      </c>
      <c r="BG222" s="153">
        <f t="shared" si="26"/>
        <v>0</v>
      </c>
      <c r="BH222" s="153">
        <f t="shared" si="27"/>
        <v>0</v>
      </c>
      <c r="BI222" s="153">
        <f t="shared" si="28"/>
        <v>0</v>
      </c>
      <c r="BJ222" s="13" t="s">
        <v>87</v>
      </c>
      <c r="BK222" s="153">
        <f t="shared" si="29"/>
        <v>0</v>
      </c>
      <c r="BL222" s="13" t="s">
        <v>372</v>
      </c>
      <c r="BM222" s="152" t="s">
        <v>6603</v>
      </c>
    </row>
    <row r="223" spans="2:65" s="1" customFormat="1" ht="24.15" customHeight="1">
      <c r="B223" s="139"/>
      <c r="C223" s="154" t="s">
        <v>1278</v>
      </c>
      <c r="D223" s="154" t="s">
        <v>353</v>
      </c>
      <c r="E223" s="155" t="s">
        <v>2547</v>
      </c>
      <c r="F223" s="156" t="s">
        <v>2548</v>
      </c>
      <c r="G223" s="157" t="s">
        <v>433</v>
      </c>
      <c r="H223" s="158">
        <v>10</v>
      </c>
      <c r="I223" s="159"/>
      <c r="J223" s="160">
        <f t="shared" si="20"/>
        <v>0</v>
      </c>
      <c r="K223" s="161"/>
      <c r="L223" s="162"/>
      <c r="M223" s="163" t="s">
        <v>1</v>
      </c>
      <c r="N223" s="164" t="s">
        <v>41</v>
      </c>
      <c r="P223" s="150">
        <f t="shared" si="21"/>
        <v>0</v>
      </c>
      <c r="Q223" s="150">
        <v>1.35E-2</v>
      </c>
      <c r="R223" s="150">
        <f t="shared" si="22"/>
        <v>0.13500000000000001</v>
      </c>
      <c r="S223" s="150">
        <v>0</v>
      </c>
      <c r="T223" s="151">
        <f t="shared" si="23"/>
        <v>0</v>
      </c>
      <c r="AR223" s="152" t="s">
        <v>529</v>
      </c>
      <c r="AT223" s="152" t="s">
        <v>353</v>
      </c>
      <c r="AU223" s="152" t="s">
        <v>87</v>
      </c>
      <c r="AY223" s="13" t="s">
        <v>317</v>
      </c>
      <c r="BE223" s="153">
        <f t="shared" si="24"/>
        <v>0</v>
      </c>
      <c r="BF223" s="153">
        <f t="shared" si="25"/>
        <v>0</v>
      </c>
      <c r="BG223" s="153">
        <f t="shared" si="26"/>
        <v>0</v>
      </c>
      <c r="BH223" s="153">
        <f t="shared" si="27"/>
        <v>0</v>
      </c>
      <c r="BI223" s="153">
        <f t="shared" si="28"/>
        <v>0</v>
      </c>
      <c r="BJ223" s="13" t="s">
        <v>87</v>
      </c>
      <c r="BK223" s="153">
        <f t="shared" si="29"/>
        <v>0</v>
      </c>
      <c r="BL223" s="13" t="s">
        <v>372</v>
      </c>
      <c r="BM223" s="152" t="s">
        <v>6604</v>
      </c>
    </row>
    <row r="224" spans="2:65" s="1" customFormat="1" ht="24.15" customHeight="1">
      <c r="B224" s="139"/>
      <c r="C224" s="154" t="s">
        <v>1282</v>
      </c>
      <c r="D224" s="154" t="s">
        <v>353</v>
      </c>
      <c r="E224" s="155" t="s">
        <v>2550</v>
      </c>
      <c r="F224" s="156" t="s">
        <v>2551</v>
      </c>
      <c r="G224" s="157" t="s">
        <v>433</v>
      </c>
      <c r="H224" s="158">
        <v>10</v>
      </c>
      <c r="I224" s="159"/>
      <c r="J224" s="160">
        <f t="shared" si="20"/>
        <v>0</v>
      </c>
      <c r="K224" s="161"/>
      <c r="L224" s="162"/>
      <c r="M224" s="163" t="s">
        <v>1</v>
      </c>
      <c r="N224" s="164" t="s">
        <v>41</v>
      </c>
      <c r="P224" s="150">
        <f t="shared" si="21"/>
        <v>0</v>
      </c>
      <c r="Q224" s="150">
        <v>3.3E-4</v>
      </c>
      <c r="R224" s="150">
        <f t="shared" si="22"/>
        <v>3.3E-3</v>
      </c>
      <c r="S224" s="150">
        <v>0</v>
      </c>
      <c r="T224" s="151">
        <f t="shared" si="23"/>
        <v>0</v>
      </c>
      <c r="AR224" s="152" t="s">
        <v>529</v>
      </c>
      <c r="AT224" s="152" t="s">
        <v>353</v>
      </c>
      <c r="AU224" s="152" t="s">
        <v>87</v>
      </c>
      <c r="AY224" s="13" t="s">
        <v>317</v>
      </c>
      <c r="BE224" s="153">
        <f t="shared" si="24"/>
        <v>0</v>
      </c>
      <c r="BF224" s="153">
        <f t="shared" si="25"/>
        <v>0</v>
      </c>
      <c r="BG224" s="153">
        <f t="shared" si="26"/>
        <v>0</v>
      </c>
      <c r="BH224" s="153">
        <f t="shared" si="27"/>
        <v>0</v>
      </c>
      <c r="BI224" s="153">
        <f t="shared" si="28"/>
        <v>0</v>
      </c>
      <c r="BJ224" s="13" t="s">
        <v>87</v>
      </c>
      <c r="BK224" s="153">
        <f t="shared" si="29"/>
        <v>0</v>
      </c>
      <c r="BL224" s="13" t="s">
        <v>372</v>
      </c>
      <c r="BM224" s="152" t="s">
        <v>6605</v>
      </c>
    </row>
    <row r="225" spans="2:65" s="1" customFormat="1" ht="24.15" customHeight="1">
      <c r="B225" s="139"/>
      <c r="C225" s="140" t="s">
        <v>1286</v>
      </c>
      <c r="D225" s="140" t="s">
        <v>319</v>
      </c>
      <c r="E225" s="141" t="s">
        <v>2553</v>
      </c>
      <c r="F225" s="142" t="s">
        <v>2554</v>
      </c>
      <c r="G225" s="143" t="s">
        <v>433</v>
      </c>
      <c r="H225" s="144">
        <v>3</v>
      </c>
      <c r="I225" s="145"/>
      <c r="J225" s="146">
        <f t="shared" si="20"/>
        <v>0</v>
      </c>
      <c r="K225" s="147"/>
      <c r="L225" s="28"/>
      <c r="M225" s="148" t="s">
        <v>1</v>
      </c>
      <c r="N225" s="149" t="s">
        <v>41</v>
      </c>
      <c r="P225" s="150">
        <f t="shared" si="21"/>
        <v>0</v>
      </c>
      <c r="Q225" s="150">
        <v>0</v>
      </c>
      <c r="R225" s="150">
        <f t="shared" si="22"/>
        <v>0</v>
      </c>
      <c r="S225" s="150">
        <v>0</v>
      </c>
      <c r="T225" s="151">
        <f t="shared" si="23"/>
        <v>0</v>
      </c>
      <c r="AR225" s="152" t="s">
        <v>372</v>
      </c>
      <c r="AT225" s="152" t="s">
        <v>319</v>
      </c>
      <c r="AU225" s="152" t="s">
        <v>87</v>
      </c>
      <c r="AY225" s="13" t="s">
        <v>317</v>
      </c>
      <c r="BE225" s="153">
        <f t="shared" si="24"/>
        <v>0</v>
      </c>
      <c r="BF225" s="153">
        <f t="shared" si="25"/>
        <v>0</v>
      </c>
      <c r="BG225" s="153">
        <f t="shared" si="26"/>
        <v>0</v>
      </c>
      <c r="BH225" s="153">
        <f t="shared" si="27"/>
        <v>0</v>
      </c>
      <c r="BI225" s="153">
        <f t="shared" si="28"/>
        <v>0</v>
      </c>
      <c r="BJ225" s="13" t="s">
        <v>87</v>
      </c>
      <c r="BK225" s="153">
        <f t="shared" si="29"/>
        <v>0</v>
      </c>
      <c r="BL225" s="13" t="s">
        <v>372</v>
      </c>
      <c r="BM225" s="152" t="s">
        <v>6606</v>
      </c>
    </row>
    <row r="226" spans="2:65" s="1" customFormat="1" ht="24.15" customHeight="1">
      <c r="B226" s="139"/>
      <c r="C226" s="154" t="s">
        <v>1290</v>
      </c>
      <c r="D226" s="154" t="s">
        <v>353</v>
      </c>
      <c r="E226" s="155" t="s">
        <v>2556</v>
      </c>
      <c r="F226" s="156" t="s">
        <v>2557</v>
      </c>
      <c r="G226" s="157" t="s">
        <v>433</v>
      </c>
      <c r="H226" s="158">
        <v>3</v>
      </c>
      <c r="I226" s="159"/>
      <c r="J226" s="160">
        <f t="shared" si="20"/>
        <v>0</v>
      </c>
      <c r="K226" s="161"/>
      <c r="L226" s="162"/>
      <c r="M226" s="163" t="s">
        <v>1</v>
      </c>
      <c r="N226" s="164" t="s">
        <v>41</v>
      </c>
      <c r="P226" s="150">
        <f t="shared" si="21"/>
        <v>0</v>
      </c>
      <c r="Q226" s="150">
        <v>1.3100000000000001E-2</v>
      </c>
      <c r="R226" s="150">
        <f t="shared" si="22"/>
        <v>3.9300000000000002E-2</v>
      </c>
      <c r="S226" s="150">
        <v>0</v>
      </c>
      <c r="T226" s="151">
        <f t="shared" si="23"/>
        <v>0</v>
      </c>
      <c r="AR226" s="152" t="s">
        <v>529</v>
      </c>
      <c r="AT226" s="152" t="s">
        <v>353</v>
      </c>
      <c r="AU226" s="152" t="s">
        <v>87</v>
      </c>
      <c r="AY226" s="13" t="s">
        <v>317</v>
      </c>
      <c r="BE226" s="153">
        <f t="shared" si="24"/>
        <v>0</v>
      </c>
      <c r="BF226" s="153">
        <f t="shared" si="25"/>
        <v>0</v>
      </c>
      <c r="BG226" s="153">
        <f t="shared" si="26"/>
        <v>0</v>
      </c>
      <c r="BH226" s="153">
        <f t="shared" si="27"/>
        <v>0</v>
      </c>
      <c r="BI226" s="153">
        <f t="shared" si="28"/>
        <v>0</v>
      </c>
      <c r="BJ226" s="13" t="s">
        <v>87</v>
      </c>
      <c r="BK226" s="153">
        <f t="shared" si="29"/>
        <v>0</v>
      </c>
      <c r="BL226" s="13" t="s">
        <v>372</v>
      </c>
      <c r="BM226" s="152" t="s">
        <v>6607</v>
      </c>
    </row>
    <row r="227" spans="2:65" s="1" customFormat="1" ht="16.5" customHeight="1">
      <c r="B227" s="139"/>
      <c r="C227" s="140" t="s">
        <v>1294</v>
      </c>
      <c r="D227" s="140" t="s">
        <v>319</v>
      </c>
      <c r="E227" s="141" t="s">
        <v>2559</v>
      </c>
      <c r="F227" s="142" t="s">
        <v>2560</v>
      </c>
      <c r="G227" s="143" t="s">
        <v>433</v>
      </c>
      <c r="H227" s="144">
        <v>3</v>
      </c>
      <c r="I227" s="145"/>
      <c r="J227" s="146">
        <f t="shared" si="20"/>
        <v>0</v>
      </c>
      <c r="K227" s="147"/>
      <c r="L227" s="28"/>
      <c r="M227" s="148" t="s">
        <v>1</v>
      </c>
      <c r="N227" s="149" t="s">
        <v>41</v>
      </c>
      <c r="P227" s="150">
        <f t="shared" si="21"/>
        <v>0</v>
      </c>
      <c r="Q227" s="150">
        <v>0</v>
      </c>
      <c r="R227" s="150">
        <f t="shared" si="22"/>
        <v>0</v>
      </c>
      <c r="S227" s="150">
        <v>0</v>
      </c>
      <c r="T227" s="151">
        <f t="shared" si="23"/>
        <v>0</v>
      </c>
      <c r="AR227" s="152" t="s">
        <v>372</v>
      </c>
      <c r="AT227" s="152" t="s">
        <v>319</v>
      </c>
      <c r="AU227" s="152" t="s">
        <v>87</v>
      </c>
      <c r="AY227" s="13" t="s">
        <v>317</v>
      </c>
      <c r="BE227" s="153">
        <f t="shared" si="24"/>
        <v>0</v>
      </c>
      <c r="BF227" s="153">
        <f t="shared" si="25"/>
        <v>0</v>
      </c>
      <c r="BG227" s="153">
        <f t="shared" si="26"/>
        <v>0</v>
      </c>
      <c r="BH227" s="153">
        <f t="shared" si="27"/>
        <v>0</v>
      </c>
      <c r="BI227" s="153">
        <f t="shared" si="28"/>
        <v>0</v>
      </c>
      <c r="BJ227" s="13" t="s">
        <v>87</v>
      </c>
      <c r="BK227" s="153">
        <f t="shared" si="29"/>
        <v>0</v>
      </c>
      <c r="BL227" s="13" t="s">
        <v>372</v>
      </c>
      <c r="BM227" s="152" t="s">
        <v>6608</v>
      </c>
    </row>
    <row r="228" spans="2:65" s="1" customFormat="1" ht="16.5" customHeight="1">
      <c r="B228" s="139"/>
      <c r="C228" s="154" t="s">
        <v>1298</v>
      </c>
      <c r="D228" s="154" t="s">
        <v>353</v>
      </c>
      <c r="E228" s="155" t="s">
        <v>2562</v>
      </c>
      <c r="F228" s="156" t="s">
        <v>2563</v>
      </c>
      <c r="G228" s="157" t="s">
        <v>433</v>
      </c>
      <c r="H228" s="158">
        <v>3</v>
      </c>
      <c r="I228" s="159"/>
      <c r="J228" s="160">
        <f t="shared" si="20"/>
        <v>0</v>
      </c>
      <c r="K228" s="161"/>
      <c r="L228" s="162"/>
      <c r="M228" s="163" t="s">
        <v>1</v>
      </c>
      <c r="N228" s="164" t="s">
        <v>41</v>
      </c>
      <c r="P228" s="150">
        <f t="shared" si="21"/>
        <v>0</v>
      </c>
      <c r="Q228" s="150">
        <v>0.02</v>
      </c>
      <c r="R228" s="150">
        <f t="shared" si="22"/>
        <v>0.06</v>
      </c>
      <c r="S228" s="150">
        <v>0</v>
      </c>
      <c r="T228" s="151">
        <f t="shared" si="23"/>
        <v>0</v>
      </c>
      <c r="AR228" s="152" t="s">
        <v>529</v>
      </c>
      <c r="AT228" s="152" t="s">
        <v>353</v>
      </c>
      <c r="AU228" s="152" t="s">
        <v>87</v>
      </c>
      <c r="AY228" s="13" t="s">
        <v>317</v>
      </c>
      <c r="BE228" s="153">
        <f t="shared" si="24"/>
        <v>0</v>
      </c>
      <c r="BF228" s="153">
        <f t="shared" si="25"/>
        <v>0</v>
      </c>
      <c r="BG228" s="153">
        <f t="shared" si="26"/>
        <v>0</v>
      </c>
      <c r="BH228" s="153">
        <f t="shared" si="27"/>
        <v>0</v>
      </c>
      <c r="BI228" s="153">
        <f t="shared" si="28"/>
        <v>0</v>
      </c>
      <c r="BJ228" s="13" t="s">
        <v>87</v>
      </c>
      <c r="BK228" s="153">
        <f t="shared" si="29"/>
        <v>0</v>
      </c>
      <c r="BL228" s="13" t="s">
        <v>372</v>
      </c>
      <c r="BM228" s="152" t="s">
        <v>6609</v>
      </c>
    </row>
    <row r="229" spans="2:65" s="1" customFormat="1" ht="24.15" customHeight="1">
      <c r="B229" s="139"/>
      <c r="C229" s="140" t="s">
        <v>1303</v>
      </c>
      <c r="D229" s="140" t="s">
        <v>319</v>
      </c>
      <c r="E229" s="141" t="s">
        <v>2565</v>
      </c>
      <c r="F229" s="142" t="s">
        <v>2566</v>
      </c>
      <c r="G229" s="143" t="s">
        <v>433</v>
      </c>
      <c r="H229" s="144">
        <v>12</v>
      </c>
      <c r="I229" s="145"/>
      <c r="J229" s="146">
        <f t="shared" si="20"/>
        <v>0</v>
      </c>
      <c r="K229" s="147"/>
      <c r="L229" s="28"/>
      <c r="M229" s="148" t="s">
        <v>1</v>
      </c>
      <c r="N229" s="149" t="s">
        <v>41</v>
      </c>
      <c r="P229" s="150">
        <f t="shared" si="21"/>
        <v>0</v>
      </c>
      <c r="Q229" s="150">
        <v>2.7999999999999998E-4</v>
      </c>
      <c r="R229" s="150">
        <f t="shared" si="22"/>
        <v>3.3599999999999997E-3</v>
      </c>
      <c r="S229" s="150">
        <v>0</v>
      </c>
      <c r="T229" s="151">
        <f t="shared" si="23"/>
        <v>0</v>
      </c>
      <c r="AR229" s="152" t="s">
        <v>372</v>
      </c>
      <c r="AT229" s="152" t="s">
        <v>319</v>
      </c>
      <c r="AU229" s="152" t="s">
        <v>87</v>
      </c>
      <c r="AY229" s="13" t="s">
        <v>317</v>
      </c>
      <c r="BE229" s="153">
        <f t="shared" si="24"/>
        <v>0</v>
      </c>
      <c r="BF229" s="153">
        <f t="shared" si="25"/>
        <v>0</v>
      </c>
      <c r="BG229" s="153">
        <f t="shared" si="26"/>
        <v>0</v>
      </c>
      <c r="BH229" s="153">
        <f t="shared" si="27"/>
        <v>0</v>
      </c>
      <c r="BI229" s="153">
        <f t="shared" si="28"/>
        <v>0</v>
      </c>
      <c r="BJ229" s="13" t="s">
        <v>87</v>
      </c>
      <c r="BK229" s="153">
        <f t="shared" si="29"/>
        <v>0</v>
      </c>
      <c r="BL229" s="13" t="s">
        <v>372</v>
      </c>
      <c r="BM229" s="152" t="s">
        <v>6610</v>
      </c>
    </row>
    <row r="230" spans="2:65" s="1" customFormat="1" ht="16.5" customHeight="1">
      <c r="B230" s="139"/>
      <c r="C230" s="154" t="s">
        <v>1307</v>
      </c>
      <c r="D230" s="154" t="s">
        <v>353</v>
      </c>
      <c r="E230" s="155" t="s">
        <v>2568</v>
      </c>
      <c r="F230" s="156" t="s">
        <v>2569</v>
      </c>
      <c r="G230" s="157" t="s">
        <v>433</v>
      </c>
      <c r="H230" s="158">
        <v>12</v>
      </c>
      <c r="I230" s="159"/>
      <c r="J230" s="160">
        <f t="shared" si="20"/>
        <v>0</v>
      </c>
      <c r="K230" s="161"/>
      <c r="L230" s="162"/>
      <c r="M230" s="163" t="s">
        <v>1</v>
      </c>
      <c r="N230" s="164" t="s">
        <v>41</v>
      </c>
      <c r="P230" s="150">
        <f t="shared" si="21"/>
        <v>0</v>
      </c>
      <c r="Q230" s="150">
        <v>1.41E-2</v>
      </c>
      <c r="R230" s="150">
        <f t="shared" si="22"/>
        <v>0.16919999999999999</v>
      </c>
      <c r="S230" s="150">
        <v>0</v>
      </c>
      <c r="T230" s="151">
        <f t="shared" si="23"/>
        <v>0</v>
      </c>
      <c r="AR230" s="152" t="s">
        <v>529</v>
      </c>
      <c r="AT230" s="152" t="s">
        <v>353</v>
      </c>
      <c r="AU230" s="152" t="s">
        <v>87</v>
      </c>
      <c r="AY230" s="13" t="s">
        <v>317</v>
      </c>
      <c r="BE230" s="153">
        <f t="shared" si="24"/>
        <v>0</v>
      </c>
      <c r="BF230" s="153">
        <f t="shared" si="25"/>
        <v>0</v>
      </c>
      <c r="BG230" s="153">
        <f t="shared" si="26"/>
        <v>0</v>
      </c>
      <c r="BH230" s="153">
        <f t="shared" si="27"/>
        <v>0</v>
      </c>
      <c r="BI230" s="153">
        <f t="shared" si="28"/>
        <v>0</v>
      </c>
      <c r="BJ230" s="13" t="s">
        <v>87</v>
      </c>
      <c r="BK230" s="153">
        <f t="shared" si="29"/>
        <v>0</v>
      </c>
      <c r="BL230" s="13" t="s">
        <v>372</v>
      </c>
      <c r="BM230" s="152" t="s">
        <v>6611</v>
      </c>
    </row>
    <row r="231" spans="2:65" s="1" customFormat="1" ht="24.15" customHeight="1">
      <c r="B231" s="139"/>
      <c r="C231" s="140" t="s">
        <v>1312</v>
      </c>
      <c r="D231" s="140" t="s">
        <v>319</v>
      </c>
      <c r="E231" s="141" t="s">
        <v>5873</v>
      </c>
      <c r="F231" s="142" t="s">
        <v>5874</v>
      </c>
      <c r="G231" s="143" t="s">
        <v>2505</v>
      </c>
      <c r="H231" s="144">
        <v>1</v>
      </c>
      <c r="I231" s="145"/>
      <c r="J231" s="146">
        <f t="shared" si="20"/>
        <v>0</v>
      </c>
      <c r="K231" s="147"/>
      <c r="L231" s="28"/>
      <c r="M231" s="148" t="s">
        <v>1</v>
      </c>
      <c r="N231" s="149" t="s">
        <v>41</v>
      </c>
      <c r="P231" s="150">
        <f t="shared" si="21"/>
        <v>0</v>
      </c>
      <c r="Q231" s="150">
        <v>2.7999999999999998E-4</v>
      </c>
      <c r="R231" s="150">
        <f t="shared" si="22"/>
        <v>2.7999999999999998E-4</v>
      </c>
      <c r="S231" s="150">
        <v>0</v>
      </c>
      <c r="T231" s="151">
        <f t="shared" si="23"/>
        <v>0</v>
      </c>
      <c r="AR231" s="152" t="s">
        <v>372</v>
      </c>
      <c r="AT231" s="152" t="s">
        <v>319</v>
      </c>
      <c r="AU231" s="152" t="s">
        <v>87</v>
      </c>
      <c r="AY231" s="13" t="s">
        <v>317</v>
      </c>
      <c r="BE231" s="153">
        <f t="shared" si="24"/>
        <v>0</v>
      </c>
      <c r="BF231" s="153">
        <f t="shared" si="25"/>
        <v>0</v>
      </c>
      <c r="BG231" s="153">
        <f t="shared" si="26"/>
        <v>0</v>
      </c>
      <c r="BH231" s="153">
        <f t="shared" si="27"/>
        <v>0</v>
      </c>
      <c r="BI231" s="153">
        <f t="shared" si="28"/>
        <v>0</v>
      </c>
      <c r="BJ231" s="13" t="s">
        <v>87</v>
      </c>
      <c r="BK231" s="153">
        <f t="shared" si="29"/>
        <v>0</v>
      </c>
      <c r="BL231" s="13" t="s">
        <v>372</v>
      </c>
      <c r="BM231" s="152" t="s">
        <v>6612</v>
      </c>
    </row>
    <row r="232" spans="2:65" s="1" customFormat="1" ht="24.15" customHeight="1">
      <c r="B232" s="139"/>
      <c r="C232" s="154" t="s">
        <v>1316</v>
      </c>
      <c r="D232" s="154" t="s">
        <v>353</v>
      </c>
      <c r="E232" s="155" t="s">
        <v>5876</v>
      </c>
      <c r="F232" s="156" t="s">
        <v>6613</v>
      </c>
      <c r="G232" s="157" t="s">
        <v>433</v>
      </c>
      <c r="H232" s="158">
        <v>1</v>
      </c>
      <c r="I232" s="159"/>
      <c r="J232" s="160">
        <f t="shared" si="20"/>
        <v>0</v>
      </c>
      <c r="K232" s="161"/>
      <c r="L232" s="162"/>
      <c r="M232" s="163" t="s">
        <v>1</v>
      </c>
      <c r="N232" s="164" t="s">
        <v>41</v>
      </c>
      <c r="P232" s="150">
        <f t="shared" si="21"/>
        <v>0</v>
      </c>
      <c r="Q232" s="150">
        <v>1.41E-2</v>
      </c>
      <c r="R232" s="150">
        <f t="shared" si="22"/>
        <v>1.41E-2</v>
      </c>
      <c r="S232" s="150">
        <v>0</v>
      </c>
      <c r="T232" s="151">
        <f t="shared" si="23"/>
        <v>0</v>
      </c>
      <c r="AR232" s="152" t="s">
        <v>529</v>
      </c>
      <c r="AT232" s="152" t="s">
        <v>353</v>
      </c>
      <c r="AU232" s="152" t="s">
        <v>87</v>
      </c>
      <c r="AY232" s="13" t="s">
        <v>317</v>
      </c>
      <c r="BE232" s="153">
        <f t="shared" si="24"/>
        <v>0</v>
      </c>
      <c r="BF232" s="153">
        <f t="shared" si="25"/>
        <v>0</v>
      </c>
      <c r="BG232" s="153">
        <f t="shared" si="26"/>
        <v>0</v>
      </c>
      <c r="BH232" s="153">
        <f t="shared" si="27"/>
        <v>0</v>
      </c>
      <c r="BI232" s="153">
        <f t="shared" si="28"/>
        <v>0</v>
      </c>
      <c r="BJ232" s="13" t="s">
        <v>87</v>
      </c>
      <c r="BK232" s="153">
        <f t="shared" si="29"/>
        <v>0</v>
      </c>
      <c r="BL232" s="13" t="s">
        <v>372</v>
      </c>
      <c r="BM232" s="152" t="s">
        <v>6614</v>
      </c>
    </row>
    <row r="233" spans="2:65" s="1" customFormat="1" ht="16.5" customHeight="1">
      <c r="B233" s="139"/>
      <c r="C233" s="140" t="s">
        <v>1320</v>
      </c>
      <c r="D233" s="140" t="s">
        <v>319</v>
      </c>
      <c r="E233" s="141" t="s">
        <v>5879</v>
      </c>
      <c r="F233" s="142" t="s">
        <v>5880</v>
      </c>
      <c r="G233" s="143" t="s">
        <v>433</v>
      </c>
      <c r="H233" s="144">
        <v>1</v>
      </c>
      <c r="I233" s="145"/>
      <c r="J233" s="146">
        <f t="shared" si="20"/>
        <v>0</v>
      </c>
      <c r="K233" s="147"/>
      <c r="L233" s="28"/>
      <c r="M233" s="148" t="s">
        <v>1</v>
      </c>
      <c r="N233" s="149" t="s">
        <v>41</v>
      </c>
      <c r="P233" s="150">
        <f t="shared" si="21"/>
        <v>0</v>
      </c>
      <c r="Q233" s="150">
        <v>0</v>
      </c>
      <c r="R233" s="150">
        <f t="shared" si="22"/>
        <v>0</v>
      </c>
      <c r="S233" s="150">
        <v>0</v>
      </c>
      <c r="T233" s="151">
        <f t="shared" si="23"/>
        <v>0</v>
      </c>
      <c r="AR233" s="152" t="s">
        <v>372</v>
      </c>
      <c r="AT233" s="152" t="s">
        <v>319</v>
      </c>
      <c r="AU233" s="152" t="s">
        <v>87</v>
      </c>
      <c r="AY233" s="13" t="s">
        <v>317</v>
      </c>
      <c r="BE233" s="153">
        <f t="shared" si="24"/>
        <v>0</v>
      </c>
      <c r="BF233" s="153">
        <f t="shared" si="25"/>
        <v>0</v>
      </c>
      <c r="BG233" s="153">
        <f t="shared" si="26"/>
        <v>0</v>
      </c>
      <c r="BH233" s="153">
        <f t="shared" si="27"/>
        <v>0</v>
      </c>
      <c r="BI233" s="153">
        <f t="shared" si="28"/>
        <v>0</v>
      </c>
      <c r="BJ233" s="13" t="s">
        <v>87</v>
      </c>
      <c r="BK233" s="153">
        <f t="shared" si="29"/>
        <v>0</v>
      </c>
      <c r="BL233" s="13" t="s">
        <v>372</v>
      </c>
      <c r="BM233" s="152" t="s">
        <v>6615</v>
      </c>
    </row>
    <row r="234" spans="2:65" s="1" customFormat="1" ht="16.5" customHeight="1">
      <c r="B234" s="139"/>
      <c r="C234" s="154" t="s">
        <v>1324</v>
      </c>
      <c r="D234" s="154" t="s">
        <v>353</v>
      </c>
      <c r="E234" s="155" t="s">
        <v>5882</v>
      </c>
      <c r="F234" s="156" t="s">
        <v>5883</v>
      </c>
      <c r="G234" s="157" t="s">
        <v>433</v>
      </c>
      <c r="H234" s="158">
        <v>1</v>
      </c>
      <c r="I234" s="159"/>
      <c r="J234" s="160">
        <f t="shared" si="20"/>
        <v>0</v>
      </c>
      <c r="K234" s="161"/>
      <c r="L234" s="162"/>
      <c r="M234" s="163" t="s">
        <v>1</v>
      </c>
      <c r="N234" s="164" t="s">
        <v>41</v>
      </c>
      <c r="P234" s="150">
        <f t="shared" si="21"/>
        <v>0</v>
      </c>
      <c r="Q234" s="150">
        <v>2E-3</v>
      </c>
      <c r="R234" s="150">
        <f t="shared" si="22"/>
        <v>2E-3</v>
      </c>
      <c r="S234" s="150">
        <v>0</v>
      </c>
      <c r="T234" s="151">
        <f t="shared" si="23"/>
        <v>0</v>
      </c>
      <c r="AR234" s="152" t="s">
        <v>529</v>
      </c>
      <c r="AT234" s="152" t="s">
        <v>353</v>
      </c>
      <c r="AU234" s="152" t="s">
        <v>87</v>
      </c>
      <c r="AY234" s="13" t="s">
        <v>317</v>
      </c>
      <c r="BE234" s="153">
        <f t="shared" si="24"/>
        <v>0</v>
      </c>
      <c r="BF234" s="153">
        <f t="shared" si="25"/>
        <v>0</v>
      </c>
      <c r="BG234" s="153">
        <f t="shared" si="26"/>
        <v>0</v>
      </c>
      <c r="BH234" s="153">
        <f t="shared" si="27"/>
        <v>0</v>
      </c>
      <c r="BI234" s="153">
        <f t="shared" si="28"/>
        <v>0</v>
      </c>
      <c r="BJ234" s="13" t="s">
        <v>87</v>
      </c>
      <c r="BK234" s="153">
        <f t="shared" si="29"/>
        <v>0</v>
      </c>
      <c r="BL234" s="13" t="s">
        <v>372</v>
      </c>
      <c r="BM234" s="152" t="s">
        <v>6616</v>
      </c>
    </row>
    <row r="235" spans="2:65" s="1" customFormat="1" ht="21.75" customHeight="1">
      <c r="B235" s="139"/>
      <c r="C235" s="140" t="s">
        <v>1328</v>
      </c>
      <c r="D235" s="140" t="s">
        <v>319</v>
      </c>
      <c r="E235" s="141" t="s">
        <v>5885</v>
      </c>
      <c r="F235" s="142" t="s">
        <v>5886</v>
      </c>
      <c r="G235" s="143" t="s">
        <v>433</v>
      </c>
      <c r="H235" s="144">
        <v>4</v>
      </c>
      <c r="I235" s="145"/>
      <c r="J235" s="146">
        <f t="shared" si="20"/>
        <v>0</v>
      </c>
      <c r="K235" s="147"/>
      <c r="L235" s="28"/>
      <c r="M235" s="148" t="s">
        <v>1</v>
      </c>
      <c r="N235" s="149" t="s">
        <v>41</v>
      </c>
      <c r="P235" s="150">
        <f t="shared" si="21"/>
        <v>0</v>
      </c>
      <c r="Q235" s="150">
        <v>0</v>
      </c>
      <c r="R235" s="150">
        <f t="shared" si="22"/>
        <v>0</v>
      </c>
      <c r="S235" s="150">
        <v>0</v>
      </c>
      <c r="T235" s="151">
        <f t="shared" si="23"/>
        <v>0</v>
      </c>
      <c r="AR235" s="152" t="s">
        <v>372</v>
      </c>
      <c r="AT235" s="152" t="s">
        <v>319</v>
      </c>
      <c r="AU235" s="152" t="s">
        <v>87</v>
      </c>
      <c r="AY235" s="13" t="s">
        <v>317</v>
      </c>
      <c r="BE235" s="153">
        <f t="shared" si="24"/>
        <v>0</v>
      </c>
      <c r="BF235" s="153">
        <f t="shared" si="25"/>
        <v>0</v>
      </c>
      <c r="BG235" s="153">
        <f t="shared" si="26"/>
        <v>0</v>
      </c>
      <c r="BH235" s="153">
        <f t="shared" si="27"/>
        <v>0</v>
      </c>
      <c r="BI235" s="153">
        <f t="shared" si="28"/>
        <v>0</v>
      </c>
      <c r="BJ235" s="13" t="s">
        <v>87</v>
      </c>
      <c r="BK235" s="153">
        <f t="shared" si="29"/>
        <v>0</v>
      </c>
      <c r="BL235" s="13" t="s">
        <v>372</v>
      </c>
      <c r="BM235" s="152" t="s">
        <v>6617</v>
      </c>
    </row>
    <row r="236" spans="2:65" s="1" customFormat="1" ht="24.15" customHeight="1">
      <c r="B236" s="139"/>
      <c r="C236" s="154" t="s">
        <v>1330</v>
      </c>
      <c r="D236" s="154" t="s">
        <v>353</v>
      </c>
      <c r="E236" s="155" t="s">
        <v>5888</v>
      </c>
      <c r="F236" s="156" t="s">
        <v>5889</v>
      </c>
      <c r="G236" s="157" t="s">
        <v>433</v>
      </c>
      <c r="H236" s="158">
        <v>1</v>
      </c>
      <c r="I236" s="159"/>
      <c r="J236" s="160">
        <f t="shared" si="20"/>
        <v>0</v>
      </c>
      <c r="K236" s="161"/>
      <c r="L236" s="162"/>
      <c r="M236" s="163" t="s">
        <v>1</v>
      </c>
      <c r="N236" s="164" t="s">
        <v>41</v>
      </c>
      <c r="P236" s="150">
        <f t="shared" si="21"/>
        <v>0</v>
      </c>
      <c r="Q236" s="150">
        <v>3.5E-4</v>
      </c>
      <c r="R236" s="150">
        <f t="shared" si="22"/>
        <v>3.5E-4</v>
      </c>
      <c r="S236" s="150">
        <v>0</v>
      </c>
      <c r="T236" s="151">
        <f t="shared" si="23"/>
        <v>0</v>
      </c>
      <c r="AR236" s="152" t="s">
        <v>529</v>
      </c>
      <c r="AT236" s="152" t="s">
        <v>353</v>
      </c>
      <c r="AU236" s="152" t="s">
        <v>87</v>
      </c>
      <c r="AY236" s="13" t="s">
        <v>317</v>
      </c>
      <c r="BE236" s="153">
        <f t="shared" si="24"/>
        <v>0</v>
      </c>
      <c r="BF236" s="153">
        <f t="shared" si="25"/>
        <v>0</v>
      </c>
      <c r="BG236" s="153">
        <f t="shared" si="26"/>
        <v>0</v>
      </c>
      <c r="BH236" s="153">
        <f t="shared" si="27"/>
        <v>0</v>
      </c>
      <c r="BI236" s="153">
        <f t="shared" si="28"/>
        <v>0</v>
      </c>
      <c r="BJ236" s="13" t="s">
        <v>87</v>
      </c>
      <c r="BK236" s="153">
        <f t="shared" si="29"/>
        <v>0</v>
      </c>
      <c r="BL236" s="13" t="s">
        <v>372</v>
      </c>
      <c r="BM236" s="152" t="s">
        <v>6618</v>
      </c>
    </row>
    <row r="237" spans="2:65" s="1" customFormat="1" ht="24.15" customHeight="1">
      <c r="B237" s="139"/>
      <c r="C237" s="154" t="s">
        <v>1334</v>
      </c>
      <c r="D237" s="154" t="s">
        <v>353</v>
      </c>
      <c r="E237" s="155" t="s">
        <v>5891</v>
      </c>
      <c r="F237" s="156" t="s">
        <v>5892</v>
      </c>
      <c r="G237" s="157" t="s">
        <v>433</v>
      </c>
      <c r="H237" s="158">
        <v>3</v>
      </c>
      <c r="I237" s="159"/>
      <c r="J237" s="160">
        <f t="shared" si="20"/>
        <v>0</v>
      </c>
      <c r="K237" s="161"/>
      <c r="L237" s="162"/>
      <c r="M237" s="163" t="s">
        <v>1</v>
      </c>
      <c r="N237" s="164" t="s">
        <v>41</v>
      </c>
      <c r="P237" s="150">
        <f t="shared" si="21"/>
        <v>0</v>
      </c>
      <c r="Q237" s="150">
        <v>3.5E-4</v>
      </c>
      <c r="R237" s="150">
        <f t="shared" si="22"/>
        <v>1.0499999999999999E-3</v>
      </c>
      <c r="S237" s="150">
        <v>0</v>
      </c>
      <c r="T237" s="151">
        <f t="shared" si="23"/>
        <v>0</v>
      </c>
      <c r="AR237" s="152" t="s">
        <v>529</v>
      </c>
      <c r="AT237" s="152" t="s">
        <v>353</v>
      </c>
      <c r="AU237" s="152" t="s">
        <v>87</v>
      </c>
      <c r="AY237" s="13" t="s">
        <v>317</v>
      </c>
      <c r="BE237" s="153">
        <f t="shared" si="24"/>
        <v>0</v>
      </c>
      <c r="BF237" s="153">
        <f t="shared" si="25"/>
        <v>0</v>
      </c>
      <c r="BG237" s="153">
        <f t="shared" si="26"/>
        <v>0</v>
      </c>
      <c r="BH237" s="153">
        <f t="shared" si="27"/>
        <v>0</v>
      </c>
      <c r="BI237" s="153">
        <f t="shared" si="28"/>
        <v>0</v>
      </c>
      <c r="BJ237" s="13" t="s">
        <v>87</v>
      </c>
      <c r="BK237" s="153">
        <f t="shared" si="29"/>
        <v>0</v>
      </c>
      <c r="BL237" s="13" t="s">
        <v>372</v>
      </c>
      <c r="BM237" s="152" t="s">
        <v>6619</v>
      </c>
    </row>
    <row r="238" spans="2:65" s="1" customFormat="1" ht="33" customHeight="1">
      <c r="B238" s="139"/>
      <c r="C238" s="140" t="s">
        <v>1336</v>
      </c>
      <c r="D238" s="140" t="s">
        <v>319</v>
      </c>
      <c r="E238" s="141" t="s">
        <v>2571</v>
      </c>
      <c r="F238" s="142" t="s">
        <v>2572</v>
      </c>
      <c r="G238" s="143" t="s">
        <v>433</v>
      </c>
      <c r="H238" s="144">
        <v>2</v>
      </c>
      <c r="I238" s="145"/>
      <c r="J238" s="146">
        <f t="shared" si="20"/>
        <v>0</v>
      </c>
      <c r="K238" s="147"/>
      <c r="L238" s="28"/>
      <c r="M238" s="148" t="s">
        <v>1</v>
      </c>
      <c r="N238" s="149" t="s">
        <v>41</v>
      </c>
      <c r="P238" s="150">
        <f t="shared" si="21"/>
        <v>0</v>
      </c>
      <c r="Q238" s="150">
        <v>6.3139999999999995E-4</v>
      </c>
      <c r="R238" s="150">
        <f t="shared" si="22"/>
        <v>1.2627999999999999E-3</v>
      </c>
      <c r="S238" s="150">
        <v>0</v>
      </c>
      <c r="T238" s="151">
        <f t="shared" si="23"/>
        <v>0</v>
      </c>
      <c r="AR238" s="152" t="s">
        <v>372</v>
      </c>
      <c r="AT238" s="152" t="s">
        <v>319</v>
      </c>
      <c r="AU238" s="152" t="s">
        <v>87</v>
      </c>
      <c r="AY238" s="13" t="s">
        <v>317</v>
      </c>
      <c r="BE238" s="153">
        <f t="shared" si="24"/>
        <v>0</v>
      </c>
      <c r="BF238" s="153">
        <f t="shared" si="25"/>
        <v>0</v>
      </c>
      <c r="BG238" s="153">
        <f t="shared" si="26"/>
        <v>0</v>
      </c>
      <c r="BH238" s="153">
        <f t="shared" si="27"/>
        <v>0</v>
      </c>
      <c r="BI238" s="153">
        <f t="shared" si="28"/>
        <v>0</v>
      </c>
      <c r="BJ238" s="13" t="s">
        <v>87</v>
      </c>
      <c r="BK238" s="153">
        <f t="shared" si="29"/>
        <v>0</v>
      </c>
      <c r="BL238" s="13" t="s">
        <v>372</v>
      </c>
      <c r="BM238" s="152" t="s">
        <v>6620</v>
      </c>
    </row>
    <row r="239" spans="2:65" s="1" customFormat="1" ht="24.15" customHeight="1">
      <c r="B239" s="139"/>
      <c r="C239" s="154" t="s">
        <v>1340</v>
      </c>
      <c r="D239" s="154" t="s">
        <v>353</v>
      </c>
      <c r="E239" s="155" t="s">
        <v>2574</v>
      </c>
      <c r="F239" s="156" t="s">
        <v>2575</v>
      </c>
      <c r="G239" s="157" t="s">
        <v>433</v>
      </c>
      <c r="H239" s="158">
        <v>2</v>
      </c>
      <c r="I239" s="159"/>
      <c r="J239" s="160">
        <f t="shared" si="20"/>
        <v>0</v>
      </c>
      <c r="K239" s="161"/>
      <c r="L239" s="162"/>
      <c r="M239" s="163" t="s">
        <v>1</v>
      </c>
      <c r="N239" s="164" t="s">
        <v>41</v>
      </c>
      <c r="P239" s="150">
        <f t="shared" si="21"/>
        <v>0</v>
      </c>
      <c r="Q239" s="150">
        <v>1.2999999999999999E-3</v>
      </c>
      <c r="R239" s="150">
        <f t="shared" si="22"/>
        <v>2.5999999999999999E-3</v>
      </c>
      <c r="S239" s="150">
        <v>0</v>
      </c>
      <c r="T239" s="151">
        <f t="shared" si="23"/>
        <v>0</v>
      </c>
      <c r="AR239" s="152" t="s">
        <v>529</v>
      </c>
      <c r="AT239" s="152" t="s">
        <v>353</v>
      </c>
      <c r="AU239" s="152" t="s">
        <v>87</v>
      </c>
      <c r="AY239" s="13" t="s">
        <v>317</v>
      </c>
      <c r="BE239" s="153">
        <f t="shared" si="24"/>
        <v>0</v>
      </c>
      <c r="BF239" s="153">
        <f t="shared" si="25"/>
        <v>0</v>
      </c>
      <c r="BG239" s="153">
        <f t="shared" si="26"/>
        <v>0</v>
      </c>
      <c r="BH239" s="153">
        <f t="shared" si="27"/>
        <v>0</v>
      </c>
      <c r="BI239" s="153">
        <f t="shared" si="28"/>
        <v>0</v>
      </c>
      <c r="BJ239" s="13" t="s">
        <v>87</v>
      </c>
      <c r="BK239" s="153">
        <f t="shared" si="29"/>
        <v>0</v>
      </c>
      <c r="BL239" s="13" t="s">
        <v>372</v>
      </c>
      <c r="BM239" s="152" t="s">
        <v>6621</v>
      </c>
    </row>
    <row r="240" spans="2:65" s="1" customFormat="1" ht="24.15" customHeight="1">
      <c r="B240" s="139"/>
      <c r="C240" s="140" t="s">
        <v>1344</v>
      </c>
      <c r="D240" s="140" t="s">
        <v>319</v>
      </c>
      <c r="E240" s="141" t="s">
        <v>2577</v>
      </c>
      <c r="F240" s="142" t="s">
        <v>2578</v>
      </c>
      <c r="G240" s="143" t="s">
        <v>433</v>
      </c>
      <c r="H240" s="144">
        <v>1</v>
      </c>
      <c r="I240" s="145"/>
      <c r="J240" s="146">
        <f t="shared" si="20"/>
        <v>0</v>
      </c>
      <c r="K240" s="147"/>
      <c r="L240" s="28"/>
      <c r="M240" s="148" t="s">
        <v>1</v>
      </c>
      <c r="N240" s="149" t="s">
        <v>41</v>
      </c>
      <c r="P240" s="150">
        <f t="shared" si="21"/>
        <v>0</v>
      </c>
      <c r="Q240" s="150">
        <v>2.7999999999999998E-4</v>
      </c>
      <c r="R240" s="150">
        <f t="shared" si="22"/>
        <v>2.7999999999999998E-4</v>
      </c>
      <c r="S240" s="150">
        <v>0</v>
      </c>
      <c r="T240" s="151">
        <f t="shared" si="23"/>
        <v>0</v>
      </c>
      <c r="AR240" s="152" t="s">
        <v>372</v>
      </c>
      <c r="AT240" s="152" t="s">
        <v>319</v>
      </c>
      <c r="AU240" s="152" t="s">
        <v>87</v>
      </c>
      <c r="AY240" s="13" t="s">
        <v>317</v>
      </c>
      <c r="BE240" s="153">
        <f t="shared" si="24"/>
        <v>0</v>
      </c>
      <c r="BF240" s="153">
        <f t="shared" si="25"/>
        <v>0</v>
      </c>
      <c r="BG240" s="153">
        <f t="shared" si="26"/>
        <v>0</v>
      </c>
      <c r="BH240" s="153">
        <f t="shared" si="27"/>
        <v>0</v>
      </c>
      <c r="BI240" s="153">
        <f t="shared" si="28"/>
        <v>0</v>
      </c>
      <c r="BJ240" s="13" t="s">
        <v>87</v>
      </c>
      <c r="BK240" s="153">
        <f t="shared" si="29"/>
        <v>0</v>
      </c>
      <c r="BL240" s="13" t="s">
        <v>372</v>
      </c>
      <c r="BM240" s="152" t="s">
        <v>6622</v>
      </c>
    </row>
    <row r="241" spans="2:65" s="1" customFormat="1" ht="24.15" customHeight="1">
      <c r="B241" s="139"/>
      <c r="C241" s="154" t="s">
        <v>1347</v>
      </c>
      <c r="D241" s="154" t="s">
        <v>353</v>
      </c>
      <c r="E241" s="155" t="s">
        <v>5895</v>
      </c>
      <c r="F241" s="156" t="s">
        <v>6623</v>
      </c>
      <c r="G241" s="157" t="s">
        <v>433</v>
      </c>
      <c r="H241" s="158">
        <v>1</v>
      </c>
      <c r="I241" s="159"/>
      <c r="J241" s="160">
        <f t="shared" si="20"/>
        <v>0</v>
      </c>
      <c r="K241" s="161"/>
      <c r="L241" s="162"/>
      <c r="M241" s="163" t="s">
        <v>1</v>
      </c>
      <c r="N241" s="164" t="s">
        <v>41</v>
      </c>
      <c r="P241" s="150">
        <f t="shared" si="21"/>
        <v>0</v>
      </c>
      <c r="Q241" s="150">
        <v>1.8499999999999999E-2</v>
      </c>
      <c r="R241" s="150">
        <f t="shared" si="22"/>
        <v>1.8499999999999999E-2</v>
      </c>
      <c r="S241" s="150">
        <v>0</v>
      </c>
      <c r="T241" s="151">
        <f t="shared" si="23"/>
        <v>0</v>
      </c>
      <c r="AR241" s="152" t="s">
        <v>529</v>
      </c>
      <c r="AT241" s="152" t="s">
        <v>353</v>
      </c>
      <c r="AU241" s="152" t="s">
        <v>87</v>
      </c>
      <c r="AY241" s="13" t="s">
        <v>317</v>
      </c>
      <c r="BE241" s="153">
        <f t="shared" si="24"/>
        <v>0</v>
      </c>
      <c r="BF241" s="153">
        <f t="shared" si="25"/>
        <v>0</v>
      </c>
      <c r="BG241" s="153">
        <f t="shared" si="26"/>
        <v>0</v>
      </c>
      <c r="BH241" s="153">
        <f t="shared" si="27"/>
        <v>0</v>
      </c>
      <c r="BI241" s="153">
        <f t="shared" si="28"/>
        <v>0</v>
      </c>
      <c r="BJ241" s="13" t="s">
        <v>87</v>
      </c>
      <c r="BK241" s="153">
        <f t="shared" si="29"/>
        <v>0</v>
      </c>
      <c r="BL241" s="13" t="s">
        <v>372</v>
      </c>
      <c r="BM241" s="152" t="s">
        <v>6624</v>
      </c>
    </row>
    <row r="242" spans="2:65" s="1" customFormat="1" ht="24.15" customHeight="1">
      <c r="B242" s="139"/>
      <c r="C242" s="140" t="s">
        <v>1349</v>
      </c>
      <c r="D242" s="140" t="s">
        <v>319</v>
      </c>
      <c r="E242" s="141" t="s">
        <v>6625</v>
      </c>
      <c r="F242" s="142" t="s">
        <v>6626</v>
      </c>
      <c r="G242" s="143" t="s">
        <v>433</v>
      </c>
      <c r="H242" s="144">
        <v>1</v>
      </c>
      <c r="I242" s="145"/>
      <c r="J242" s="146">
        <f t="shared" si="20"/>
        <v>0</v>
      </c>
      <c r="K242" s="147"/>
      <c r="L242" s="28"/>
      <c r="M242" s="148" t="s">
        <v>1</v>
      </c>
      <c r="N242" s="149" t="s">
        <v>41</v>
      </c>
      <c r="P242" s="150">
        <f t="shared" si="21"/>
        <v>0</v>
      </c>
      <c r="Q242" s="150">
        <v>6.6063999999999999E-4</v>
      </c>
      <c r="R242" s="150">
        <f t="shared" si="22"/>
        <v>6.6063999999999999E-4</v>
      </c>
      <c r="S242" s="150">
        <v>0</v>
      </c>
      <c r="T242" s="151">
        <f t="shared" si="23"/>
        <v>0</v>
      </c>
      <c r="AR242" s="152" t="s">
        <v>372</v>
      </c>
      <c r="AT242" s="152" t="s">
        <v>319</v>
      </c>
      <c r="AU242" s="152" t="s">
        <v>87</v>
      </c>
      <c r="AY242" s="13" t="s">
        <v>317</v>
      </c>
      <c r="BE242" s="153">
        <f t="shared" si="24"/>
        <v>0</v>
      </c>
      <c r="BF242" s="153">
        <f t="shared" si="25"/>
        <v>0</v>
      </c>
      <c r="BG242" s="153">
        <f t="shared" si="26"/>
        <v>0</v>
      </c>
      <c r="BH242" s="153">
        <f t="shared" si="27"/>
        <v>0</v>
      </c>
      <c r="BI242" s="153">
        <f t="shared" si="28"/>
        <v>0</v>
      </c>
      <c r="BJ242" s="13" t="s">
        <v>87</v>
      </c>
      <c r="BK242" s="153">
        <f t="shared" si="29"/>
        <v>0</v>
      </c>
      <c r="BL242" s="13" t="s">
        <v>372</v>
      </c>
      <c r="BM242" s="152" t="s">
        <v>6627</v>
      </c>
    </row>
    <row r="243" spans="2:65" s="1" customFormat="1" ht="24.15" customHeight="1">
      <c r="B243" s="139"/>
      <c r="C243" s="154" t="s">
        <v>1353</v>
      </c>
      <c r="D243" s="154" t="s">
        <v>353</v>
      </c>
      <c r="E243" s="155" t="s">
        <v>6628</v>
      </c>
      <c r="F243" s="156" t="s">
        <v>6629</v>
      </c>
      <c r="G243" s="157" t="s">
        <v>433</v>
      </c>
      <c r="H243" s="158">
        <v>1</v>
      </c>
      <c r="I243" s="159"/>
      <c r="J243" s="160">
        <f t="shared" si="20"/>
        <v>0</v>
      </c>
      <c r="K243" s="161"/>
      <c r="L243" s="162"/>
      <c r="M243" s="163" t="s">
        <v>1</v>
      </c>
      <c r="N243" s="164" t="s">
        <v>41</v>
      </c>
      <c r="P243" s="150">
        <f t="shared" si="21"/>
        <v>0</v>
      </c>
      <c r="Q243" s="150">
        <v>2.8199999999999999E-2</v>
      </c>
      <c r="R243" s="150">
        <f t="shared" si="22"/>
        <v>2.8199999999999999E-2</v>
      </c>
      <c r="S243" s="150">
        <v>0</v>
      </c>
      <c r="T243" s="151">
        <f t="shared" si="23"/>
        <v>0</v>
      </c>
      <c r="AR243" s="152" t="s">
        <v>529</v>
      </c>
      <c r="AT243" s="152" t="s">
        <v>353</v>
      </c>
      <c r="AU243" s="152" t="s">
        <v>87</v>
      </c>
      <c r="AY243" s="13" t="s">
        <v>317</v>
      </c>
      <c r="BE243" s="153">
        <f t="shared" si="24"/>
        <v>0</v>
      </c>
      <c r="BF243" s="153">
        <f t="shared" si="25"/>
        <v>0</v>
      </c>
      <c r="BG243" s="153">
        <f t="shared" si="26"/>
        <v>0</v>
      </c>
      <c r="BH243" s="153">
        <f t="shared" si="27"/>
        <v>0</v>
      </c>
      <c r="BI243" s="153">
        <f t="shared" si="28"/>
        <v>0</v>
      </c>
      <c r="BJ243" s="13" t="s">
        <v>87</v>
      </c>
      <c r="BK243" s="153">
        <f t="shared" si="29"/>
        <v>0</v>
      </c>
      <c r="BL243" s="13" t="s">
        <v>372</v>
      </c>
      <c r="BM243" s="152" t="s">
        <v>6630</v>
      </c>
    </row>
    <row r="244" spans="2:65" s="1" customFormat="1" ht="28.8">
      <c r="B244" s="28"/>
      <c r="D244" s="170" t="s">
        <v>484</v>
      </c>
      <c r="F244" s="171" t="s">
        <v>2589</v>
      </c>
      <c r="I244" s="172"/>
      <c r="L244" s="28"/>
      <c r="M244" s="173"/>
      <c r="T244" s="55"/>
      <c r="AT244" s="13" t="s">
        <v>484</v>
      </c>
      <c r="AU244" s="13" t="s">
        <v>87</v>
      </c>
    </row>
    <row r="245" spans="2:65" s="1" customFormat="1" ht="24.15" customHeight="1">
      <c r="B245" s="139"/>
      <c r="C245" s="140" t="s">
        <v>1357</v>
      </c>
      <c r="D245" s="140" t="s">
        <v>319</v>
      </c>
      <c r="E245" s="141" t="s">
        <v>2583</v>
      </c>
      <c r="F245" s="142" t="s">
        <v>2584</v>
      </c>
      <c r="G245" s="143" t="s">
        <v>433</v>
      </c>
      <c r="H245" s="144">
        <v>1</v>
      </c>
      <c r="I245" s="145"/>
      <c r="J245" s="146">
        <f>ROUND(I245*H245,2)</f>
        <v>0</v>
      </c>
      <c r="K245" s="147"/>
      <c r="L245" s="28"/>
      <c r="M245" s="148" t="s">
        <v>1</v>
      </c>
      <c r="N245" s="149" t="s">
        <v>41</v>
      </c>
      <c r="P245" s="150">
        <f>O245*H245</f>
        <v>0</v>
      </c>
      <c r="Q245" s="150">
        <v>1.0632E-3</v>
      </c>
      <c r="R245" s="150">
        <f>Q245*H245</f>
        <v>1.0632E-3</v>
      </c>
      <c r="S245" s="150">
        <v>0</v>
      </c>
      <c r="T245" s="151">
        <f>S245*H245</f>
        <v>0</v>
      </c>
      <c r="AR245" s="152" t="s">
        <v>372</v>
      </c>
      <c r="AT245" s="152" t="s">
        <v>319</v>
      </c>
      <c r="AU245" s="152" t="s">
        <v>87</v>
      </c>
      <c r="AY245" s="13" t="s">
        <v>317</v>
      </c>
      <c r="BE245" s="153">
        <f>IF(N245="základná",J245,0)</f>
        <v>0</v>
      </c>
      <c r="BF245" s="153">
        <f>IF(N245="znížená",J245,0)</f>
        <v>0</v>
      </c>
      <c r="BG245" s="153">
        <f>IF(N245="zákl. prenesená",J245,0)</f>
        <v>0</v>
      </c>
      <c r="BH245" s="153">
        <f>IF(N245="zníž. prenesená",J245,0)</f>
        <v>0</v>
      </c>
      <c r="BI245" s="153">
        <f>IF(N245="nulová",J245,0)</f>
        <v>0</v>
      </c>
      <c r="BJ245" s="13" t="s">
        <v>87</v>
      </c>
      <c r="BK245" s="153">
        <f>ROUND(I245*H245,2)</f>
        <v>0</v>
      </c>
      <c r="BL245" s="13" t="s">
        <v>372</v>
      </c>
      <c r="BM245" s="152" t="s">
        <v>6631</v>
      </c>
    </row>
    <row r="246" spans="2:65" s="1" customFormat="1" ht="24.15" customHeight="1">
      <c r="B246" s="139"/>
      <c r="C246" s="154" t="s">
        <v>1361</v>
      </c>
      <c r="D246" s="154" t="s">
        <v>353</v>
      </c>
      <c r="E246" s="155" t="s">
        <v>5899</v>
      </c>
      <c r="F246" s="156" t="s">
        <v>6632</v>
      </c>
      <c r="G246" s="157" t="s">
        <v>433</v>
      </c>
      <c r="H246" s="158">
        <v>1</v>
      </c>
      <c r="I246" s="159"/>
      <c r="J246" s="160">
        <f>ROUND(I246*H246,2)</f>
        <v>0</v>
      </c>
      <c r="K246" s="161"/>
      <c r="L246" s="162"/>
      <c r="M246" s="163" t="s">
        <v>1</v>
      </c>
      <c r="N246" s="164" t="s">
        <v>41</v>
      </c>
      <c r="P246" s="150">
        <f>O246*H246</f>
        <v>0</v>
      </c>
      <c r="Q246" s="150">
        <v>3.9100000000000003E-2</v>
      </c>
      <c r="R246" s="150">
        <f>Q246*H246</f>
        <v>3.9100000000000003E-2</v>
      </c>
      <c r="S246" s="150">
        <v>0</v>
      </c>
      <c r="T246" s="151">
        <f>S246*H246</f>
        <v>0</v>
      </c>
      <c r="AR246" s="152" t="s">
        <v>529</v>
      </c>
      <c r="AT246" s="152" t="s">
        <v>353</v>
      </c>
      <c r="AU246" s="152" t="s">
        <v>87</v>
      </c>
      <c r="AY246" s="13" t="s">
        <v>317</v>
      </c>
      <c r="BE246" s="153">
        <f>IF(N246="základná",J246,0)</f>
        <v>0</v>
      </c>
      <c r="BF246" s="153">
        <f>IF(N246="znížená",J246,0)</f>
        <v>0</v>
      </c>
      <c r="BG246" s="153">
        <f>IF(N246="zákl. prenesená",J246,0)</f>
        <v>0</v>
      </c>
      <c r="BH246" s="153">
        <f>IF(N246="zníž. prenesená",J246,0)</f>
        <v>0</v>
      </c>
      <c r="BI246" s="153">
        <f>IF(N246="nulová",J246,0)</f>
        <v>0</v>
      </c>
      <c r="BJ246" s="13" t="s">
        <v>87</v>
      </c>
      <c r="BK246" s="153">
        <f>ROUND(I246*H246,2)</f>
        <v>0</v>
      </c>
      <c r="BL246" s="13" t="s">
        <v>372</v>
      </c>
      <c r="BM246" s="152" t="s">
        <v>6633</v>
      </c>
    </row>
    <row r="247" spans="2:65" s="1" customFormat="1" ht="28.8">
      <c r="B247" s="28"/>
      <c r="D247" s="170" t="s">
        <v>484</v>
      </c>
      <c r="F247" s="171" t="s">
        <v>2589</v>
      </c>
      <c r="I247" s="172"/>
      <c r="L247" s="28"/>
      <c r="M247" s="173"/>
      <c r="T247" s="55"/>
      <c r="AT247" s="13" t="s">
        <v>484</v>
      </c>
      <c r="AU247" s="13" t="s">
        <v>87</v>
      </c>
    </row>
    <row r="248" spans="2:65" s="1" customFormat="1" ht="21.75" customHeight="1">
      <c r="B248" s="139"/>
      <c r="C248" s="140" t="s">
        <v>1365</v>
      </c>
      <c r="D248" s="140" t="s">
        <v>319</v>
      </c>
      <c r="E248" s="141" t="s">
        <v>2590</v>
      </c>
      <c r="F248" s="142" t="s">
        <v>2591</v>
      </c>
      <c r="G248" s="143" t="s">
        <v>433</v>
      </c>
      <c r="H248" s="144">
        <v>37</v>
      </c>
      <c r="I248" s="145"/>
      <c r="J248" s="146">
        <f t="shared" ref="J248:J262" si="30">ROUND(I248*H248,2)</f>
        <v>0</v>
      </c>
      <c r="K248" s="147"/>
      <c r="L248" s="28"/>
      <c r="M248" s="148" t="s">
        <v>1</v>
      </c>
      <c r="N248" s="149" t="s">
        <v>41</v>
      </c>
      <c r="P248" s="150">
        <f t="shared" ref="P248:P262" si="31">O248*H248</f>
        <v>0</v>
      </c>
      <c r="Q248" s="150">
        <v>8.0000000000000007E-5</v>
      </c>
      <c r="R248" s="150">
        <f t="shared" ref="R248:R262" si="32">Q248*H248</f>
        <v>2.9600000000000004E-3</v>
      </c>
      <c r="S248" s="150">
        <v>0</v>
      </c>
      <c r="T248" s="151">
        <f t="shared" ref="T248:T262" si="33">S248*H248</f>
        <v>0</v>
      </c>
      <c r="AR248" s="152" t="s">
        <v>372</v>
      </c>
      <c r="AT248" s="152" t="s">
        <v>319</v>
      </c>
      <c r="AU248" s="152" t="s">
        <v>87</v>
      </c>
      <c r="AY248" s="13" t="s">
        <v>317</v>
      </c>
      <c r="BE248" s="153">
        <f t="shared" ref="BE248:BE262" si="34">IF(N248="základná",J248,0)</f>
        <v>0</v>
      </c>
      <c r="BF248" s="153">
        <f t="shared" ref="BF248:BF262" si="35">IF(N248="znížená",J248,0)</f>
        <v>0</v>
      </c>
      <c r="BG248" s="153">
        <f t="shared" ref="BG248:BG262" si="36">IF(N248="zákl. prenesená",J248,0)</f>
        <v>0</v>
      </c>
      <c r="BH248" s="153">
        <f t="shared" ref="BH248:BH262" si="37">IF(N248="zníž. prenesená",J248,0)</f>
        <v>0</v>
      </c>
      <c r="BI248" s="153">
        <f t="shared" ref="BI248:BI262" si="38">IF(N248="nulová",J248,0)</f>
        <v>0</v>
      </c>
      <c r="BJ248" s="13" t="s">
        <v>87</v>
      </c>
      <c r="BK248" s="153">
        <f t="shared" ref="BK248:BK262" si="39">ROUND(I248*H248,2)</f>
        <v>0</v>
      </c>
      <c r="BL248" s="13" t="s">
        <v>372</v>
      </c>
      <c r="BM248" s="152" t="s">
        <v>6634</v>
      </c>
    </row>
    <row r="249" spans="2:65" s="1" customFormat="1" ht="24.15" customHeight="1">
      <c r="B249" s="139"/>
      <c r="C249" s="154" t="s">
        <v>1369</v>
      </c>
      <c r="D249" s="154" t="s">
        <v>353</v>
      </c>
      <c r="E249" s="155" t="s">
        <v>2593</v>
      </c>
      <c r="F249" s="156" t="s">
        <v>2594</v>
      </c>
      <c r="G249" s="157" t="s">
        <v>433</v>
      </c>
      <c r="H249" s="158">
        <v>37</v>
      </c>
      <c r="I249" s="159"/>
      <c r="J249" s="160">
        <f t="shared" si="30"/>
        <v>0</v>
      </c>
      <c r="K249" s="161"/>
      <c r="L249" s="162"/>
      <c r="M249" s="163" t="s">
        <v>1</v>
      </c>
      <c r="N249" s="164" t="s">
        <v>41</v>
      </c>
      <c r="P249" s="150">
        <f t="shared" si="31"/>
        <v>0</v>
      </c>
      <c r="Q249" s="150">
        <v>4.0000000000000002E-4</v>
      </c>
      <c r="R249" s="150">
        <f t="shared" si="32"/>
        <v>1.4800000000000001E-2</v>
      </c>
      <c r="S249" s="150">
        <v>0</v>
      </c>
      <c r="T249" s="151">
        <f t="shared" si="33"/>
        <v>0</v>
      </c>
      <c r="AR249" s="152" t="s">
        <v>529</v>
      </c>
      <c r="AT249" s="152" t="s">
        <v>353</v>
      </c>
      <c r="AU249" s="152" t="s">
        <v>87</v>
      </c>
      <c r="AY249" s="13" t="s">
        <v>317</v>
      </c>
      <c r="BE249" s="153">
        <f t="shared" si="34"/>
        <v>0</v>
      </c>
      <c r="BF249" s="153">
        <f t="shared" si="35"/>
        <v>0</v>
      </c>
      <c r="BG249" s="153">
        <f t="shared" si="36"/>
        <v>0</v>
      </c>
      <c r="BH249" s="153">
        <f t="shared" si="37"/>
        <v>0</v>
      </c>
      <c r="BI249" s="153">
        <f t="shared" si="38"/>
        <v>0</v>
      </c>
      <c r="BJ249" s="13" t="s">
        <v>87</v>
      </c>
      <c r="BK249" s="153">
        <f t="shared" si="39"/>
        <v>0</v>
      </c>
      <c r="BL249" s="13" t="s">
        <v>372</v>
      </c>
      <c r="BM249" s="152" t="s">
        <v>6635</v>
      </c>
    </row>
    <row r="250" spans="2:65" s="1" customFormat="1" ht="33" customHeight="1">
      <c r="B250" s="139"/>
      <c r="C250" s="140" t="s">
        <v>1373</v>
      </c>
      <c r="D250" s="140" t="s">
        <v>319</v>
      </c>
      <c r="E250" s="141" t="s">
        <v>2596</v>
      </c>
      <c r="F250" s="142" t="s">
        <v>2597</v>
      </c>
      <c r="G250" s="143" t="s">
        <v>433</v>
      </c>
      <c r="H250" s="144">
        <v>14</v>
      </c>
      <c r="I250" s="145"/>
      <c r="J250" s="146">
        <f t="shared" si="30"/>
        <v>0</v>
      </c>
      <c r="K250" s="147"/>
      <c r="L250" s="28"/>
      <c r="M250" s="148" t="s">
        <v>1</v>
      </c>
      <c r="N250" s="149" t="s">
        <v>41</v>
      </c>
      <c r="P250" s="150">
        <f t="shared" si="31"/>
        <v>0</v>
      </c>
      <c r="Q250" s="150">
        <v>4.1999999999999996E-6</v>
      </c>
      <c r="R250" s="150">
        <f t="shared" si="32"/>
        <v>5.8799999999999993E-5</v>
      </c>
      <c r="S250" s="150">
        <v>0</v>
      </c>
      <c r="T250" s="151">
        <f t="shared" si="33"/>
        <v>0</v>
      </c>
      <c r="AR250" s="152" t="s">
        <v>372</v>
      </c>
      <c r="AT250" s="152" t="s">
        <v>319</v>
      </c>
      <c r="AU250" s="152" t="s">
        <v>87</v>
      </c>
      <c r="AY250" s="13" t="s">
        <v>317</v>
      </c>
      <c r="BE250" s="153">
        <f t="shared" si="34"/>
        <v>0</v>
      </c>
      <c r="BF250" s="153">
        <f t="shared" si="35"/>
        <v>0</v>
      </c>
      <c r="BG250" s="153">
        <f t="shared" si="36"/>
        <v>0</v>
      </c>
      <c r="BH250" s="153">
        <f t="shared" si="37"/>
        <v>0</v>
      </c>
      <c r="BI250" s="153">
        <f t="shared" si="38"/>
        <v>0</v>
      </c>
      <c r="BJ250" s="13" t="s">
        <v>87</v>
      </c>
      <c r="BK250" s="153">
        <f t="shared" si="39"/>
        <v>0</v>
      </c>
      <c r="BL250" s="13" t="s">
        <v>372</v>
      </c>
      <c r="BM250" s="152" t="s">
        <v>6636</v>
      </c>
    </row>
    <row r="251" spans="2:65" s="1" customFormat="1" ht="16.5" customHeight="1">
      <c r="B251" s="139"/>
      <c r="C251" s="154" t="s">
        <v>1377</v>
      </c>
      <c r="D251" s="154" t="s">
        <v>353</v>
      </c>
      <c r="E251" s="155" t="s">
        <v>2599</v>
      </c>
      <c r="F251" s="156" t="s">
        <v>2600</v>
      </c>
      <c r="G251" s="157" t="s">
        <v>433</v>
      </c>
      <c r="H251" s="158">
        <v>13</v>
      </c>
      <c r="I251" s="159"/>
      <c r="J251" s="160">
        <f t="shared" si="30"/>
        <v>0</v>
      </c>
      <c r="K251" s="161"/>
      <c r="L251" s="162"/>
      <c r="M251" s="163" t="s">
        <v>1</v>
      </c>
      <c r="N251" s="164" t="s">
        <v>41</v>
      </c>
      <c r="P251" s="150">
        <f t="shared" si="31"/>
        <v>0</v>
      </c>
      <c r="Q251" s="150">
        <v>2E-3</v>
      </c>
      <c r="R251" s="150">
        <f t="shared" si="32"/>
        <v>2.6000000000000002E-2</v>
      </c>
      <c r="S251" s="150">
        <v>0</v>
      </c>
      <c r="T251" s="151">
        <f t="shared" si="33"/>
        <v>0</v>
      </c>
      <c r="AR251" s="152" t="s">
        <v>529</v>
      </c>
      <c r="AT251" s="152" t="s">
        <v>353</v>
      </c>
      <c r="AU251" s="152" t="s">
        <v>87</v>
      </c>
      <c r="AY251" s="13" t="s">
        <v>317</v>
      </c>
      <c r="BE251" s="153">
        <f t="shared" si="34"/>
        <v>0</v>
      </c>
      <c r="BF251" s="153">
        <f t="shared" si="35"/>
        <v>0</v>
      </c>
      <c r="BG251" s="153">
        <f t="shared" si="36"/>
        <v>0</v>
      </c>
      <c r="BH251" s="153">
        <f t="shared" si="37"/>
        <v>0</v>
      </c>
      <c r="BI251" s="153">
        <f t="shared" si="38"/>
        <v>0</v>
      </c>
      <c r="BJ251" s="13" t="s">
        <v>87</v>
      </c>
      <c r="BK251" s="153">
        <f t="shared" si="39"/>
        <v>0</v>
      </c>
      <c r="BL251" s="13" t="s">
        <v>372</v>
      </c>
      <c r="BM251" s="152" t="s">
        <v>6637</v>
      </c>
    </row>
    <row r="252" spans="2:65" s="1" customFormat="1" ht="16.5" customHeight="1">
      <c r="B252" s="139"/>
      <c r="C252" s="154" t="s">
        <v>589</v>
      </c>
      <c r="D252" s="154" t="s">
        <v>353</v>
      </c>
      <c r="E252" s="155" t="s">
        <v>2602</v>
      </c>
      <c r="F252" s="156" t="s">
        <v>2603</v>
      </c>
      <c r="G252" s="157" t="s">
        <v>433</v>
      </c>
      <c r="H252" s="158">
        <v>1</v>
      </c>
      <c r="I252" s="159"/>
      <c r="J252" s="160">
        <f t="shared" si="30"/>
        <v>0</v>
      </c>
      <c r="K252" s="161"/>
      <c r="L252" s="162"/>
      <c r="M252" s="163" t="s">
        <v>1</v>
      </c>
      <c r="N252" s="164" t="s">
        <v>41</v>
      </c>
      <c r="P252" s="150">
        <f t="shared" si="31"/>
        <v>0</v>
      </c>
      <c r="Q252" s="150">
        <v>1.2999999999999999E-3</v>
      </c>
      <c r="R252" s="150">
        <f t="shared" si="32"/>
        <v>1.2999999999999999E-3</v>
      </c>
      <c r="S252" s="150">
        <v>0</v>
      </c>
      <c r="T252" s="151">
        <f t="shared" si="33"/>
        <v>0</v>
      </c>
      <c r="AR252" s="152" t="s">
        <v>529</v>
      </c>
      <c r="AT252" s="152" t="s">
        <v>353</v>
      </c>
      <c r="AU252" s="152" t="s">
        <v>87</v>
      </c>
      <c r="AY252" s="13" t="s">
        <v>317</v>
      </c>
      <c r="BE252" s="153">
        <f t="shared" si="34"/>
        <v>0</v>
      </c>
      <c r="BF252" s="153">
        <f t="shared" si="35"/>
        <v>0</v>
      </c>
      <c r="BG252" s="153">
        <f t="shared" si="36"/>
        <v>0</v>
      </c>
      <c r="BH252" s="153">
        <f t="shared" si="37"/>
        <v>0</v>
      </c>
      <c r="BI252" s="153">
        <f t="shared" si="38"/>
        <v>0</v>
      </c>
      <c r="BJ252" s="13" t="s">
        <v>87</v>
      </c>
      <c r="BK252" s="153">
        <f t="shared" si="39"/>
        <v>0</v>
      </c>
      <c r="BL252" s="13" t="s">
        <v>372</v>
      </c>
      <c r="BM252" s="152" t="s">
        <v>6638</v>
      </c>
    </row>
    <row r="253" spans="2:65" s="1" customFormat="1" ht="33" customHeight="1">
      <c r="B253" s="139"/>
      <c r="C253" s="140" t="s">
        <v>1384</v>
      </c>
      <c r="D253" s="140" t="s">
        <v>319</v>
      </c>
      <c r="E253" s="141" t="s">
        <v>5906</v>
      </c>
      <c r="F253" s="142" t="s">
        <v>2597</v>
      </c>
      <c r="G253" s="143" t="s">
        <v>433</v>
      </c>
      <c r="H253" s="144">
        <v>1</v>
      </c>
      <c r="I253" s="145"/>
      <c r="J253" s="146">
        <f t="shared" si="30"/>
        <v>0</v>
      </c>
      <c r="K253" s="147"/>
      <c r="L253" s="28"/>
      <c r="M253" s="148" t="s">
        <v>1</v>
      </c>
      <c r="N253" s="149" t="s">
        <v>41</v>
      </c>
      <c r="P253" s="150">
        <f t="shared" si="31"/>
        <v>0</v>
      </c>
      <c r="Q253" s="150">
        <v>4.1999999999999996E-6</v>
      </c>
      <c r="R253" s="150">
        <f t="shared" si="32"/>
        <v>4.1999999999999996E-6</v>
      </c>
      <c r="S253" s="150">
        <v>0</v>
      </c>
      <c r="T253" s="151">
        <f t="shared" si="33"/>
        <v>0</v>
      </c>
      <c r="AR253" s="152" t="s">
        <v>372</v>
      </c>
      <c r="AT253" s="152" t="s">
        <v>319</v>
      </c>
      <c r="AU253" s="152" t="s">
        <v>87</v>
      </c>
      <c r="AY253" s="13" t="s">
        <v>317</v>
      </c>
      <c r="BE253" s="153">
        <f t="shared" si="34"/>
        <v>0</v>
      </c>
      <c r="BF253" s="153">
        <f t="shared" si="35"/>
        <v>0</v>
      </c>
      <c r="BG253" s="153">
        <f t="shared" si="36"/>
        <v>0</v>
      </c>
      <c r="BH253" s="153">
        <f t="shared" si="37"/>
        <v>0</v>
      </c>
      <c r="BI253" s="153">
        <f t="shared" si="38"/>
        <v>0</v>
      </c>
      <c r="BJ253" s="13" t="s">
        <v>87</v>
      </c>
      <c r="BK253" s="153">
        <f t="shared" si="39"/>
        <v>0</v>
      </c>
      <c r="BL253" s="13" t="s">
        <v>372</v>
      </c>
      <c r="BM253" s="152" t="s">
        <v>6639</v>
      </c>
    </row>
    <row r="254" spans="2:65" s="1" customFormat="1" ht="24.15" customHeight="1">
      <c r="B254" s="139"/>
      <c r="C254" s="154" t="s">
        <v>1386</v>
      </c>
      <c r="D254" s="154" t="s">
        <v>353</v>
      </c>
      <c r="E254" s="155" t="s">
        <v>5908</v>
      </c>
      <c r="F254" s="156" t="s">
        <v>2600</v>
      </c>
      <c r="G254" s="157" t="s">
        <v>433</v>
      </c>
      <c r="H254" s="158">
        <v>1</v>
      </c>
      <c r="I254" s="159"/>
      <c r="J254" s="160">
        <f t="shared" si="30"/>
        <v>0</v>
      </c>
      <c r="K254" s="161"/>
      <c r="L254" s="162"/>
      <c r="M254" s="163" t="s">
        <v>1</v>
      </c>
      <c r="N254" s="164" t="s">
        <v>41</v>
      </c>
      <c r="P254" s="150">
        <f t="shared" si="31"/>
        <v>0</v>
      </c>
      <c r="Q254" s="150">
        <v>2E-3</v>
      </c>
      <c r="R254" s="150">
        <f t="shared" si="32"/>
        <v>2E-3</v>
      </c>
      <c r="S254" s="150">
        <v>0</v>
      </c>
      <c r="T254" s="151">
        <f t="shared" si="33"/>
        <v>0</v>
      </c>
      <c r="AR254" s="152" t="s">
        <v>529</v>
      </c>
      <c r="AT254" s="152" t="s">
        <v>353</v>
      </c>
      <c r="AU254" s="152" t="s">
        <v>87</v>
      </c>
      <c r="AY254" s="13" t="s">
        <v>317</v>
      </c>
      <c r="BE254" s="153">
        <f t="shared" si="34"/>
        <v>0</v>
      </c>
      <c r="BF254" s="153">
        <f t="shared" si="35"/>
        <v>0</v>
      </c>
      <c r="BG254" s="153">
        <f t="shared" si="36"/>
        <v>0</v>
      </c>
      <c r="BH254" s="153">
        <f t="shared" si="37"/>
        <v>0</v>
      </c>
      <c r="BI254" s="153">
        <f t="shared" si="38"/>
        <v>0</v>
      </c>
      <c r="BJ254" s="13" t="s">
        <v>87</v>
      </c>
      <c r="BK254" s="153">
        <f t="shared" si="39"/>
        <v>0</v>
      </c>
      <c r="BL254" s="13" t="s">
        <v>372</v>
      </c>
      <c r="BM254" s="152" t="s">
        <v>6640</v>
      </c>
    </row>
    <row r="255" spans="2:65" s="1" customFormat="1" ht="16.5" customHeight="1">
      <c r="B255" s="139"/>
      <c r="C255" s="140" t="s">
        <v>1392</v>
      </c>
      <c r="D255" s="140" t="s">
        <v>319</v>
      </c>
      <c r="E255" s="141" t="s">
        <v>3705</v>
      </c>
      <c r="F255" s="142" t="s">
        <v>3706</v>
      </c>
      <c r="G255" s="143" t="s">
        <v>433</v>
      </c>
      <c r="H255" s="144">
        <v>1</v>
      </c>
      <c r="I255" s="145"/>
      <c r="J255" s="146">
        <f t="shared" si="30"/>
        <v>0</v>
      </c>
      <c r="K255" s="147"/>
      <c r="L255" s="28"/>
      <c r="M255" s="148" t="s">
        <v>1</v>
      </c>
      <c r="N255" s="149" t="s">
        <v>41</v>
      </c>
      <c r="P255" s="150">
        <f t="shared" si="31"/>
        <v>0</v>
      </c>
      <c r="Q255" s="150">
        <v>4.1999999999999996E-6</v>
      </c>
      <c r="R255" s="150">
        <f t="shared" si="32"/>
        <v>4.1999999999999996E-6</v>
      </c>
      <c r="S255" s="150">
        <v>0</v>
      </c>
      <c r="T255" s="151">
        <f t="shared" si="33"/>
        <v>0</v>
      </c>
      <c r="AR255" s="152" t="s">
        <v>372</v>
      </c>
      <c r="AT255" s="152" t="s">
        <v>319</v>
      </c>
      <c r="AU255" s="152" t="s">
        <v>87</v>
      </c>
      <c r="AY255" s="13" t="s">
        <v>317</v>
      </c>
      <c r="BE255" s="153">
        <f t="shared" si="34"/>
        <v>0</v>
      </c>
      <c r="BF255" s="153">
        <f t="shared" si="35"/>
        <v>0</v>
      </c>
      <c r="BG255" s="153">
        <f t="shared" si="36"/>
        <v>0</v>
      </c>
      <c r="BH255" s="153">
        <f t="shared" si="37"/>
        <v>0</v>
      </c>
      <c r="BI255" s="153">
        <f t="shared" si="38"/>
        <v>0</v>
      </c>
      <c r="BJ255" s="13" t="s">
        <v>87</v>
      </c>
      <c r="BK255" s="153">
        <f t="shared" si="39"/>
        <v>0</v>
      </c>
      <c r="BL255" s="13" t="s">
        <v>372</v>
      </c>
      <c r="BM255" s="152" t="s">
        <v>6641</v>
      </c>
    </row>
    <row r="256" spans="2:65" s="1" customFormat="1" ht="24.15" customHeight="1">
      <c r="B256" s="139"/>
      <c r="C256" s="154" t="s">
        <v>1396</v>
      </c>
      <c r="D256" s="154" t="s">
        <v>353</v>
      </c>
      <c r="E256" s="155" t="s">
        <v>5911</v>
      </c>
      <c r="F256" s="156" t="s">
        <v>6642</v>
      </c>
      <c r="G256" s="157" t="s">
        <v>433</v>
      </c>
      <c r="H256" s="158">
        <v>1</v>
      </c>
      <c r="I256" s="159"/>
      <c r="J256" s="160">
        <f t="shared" si="30"/>
        <v>0</v>
      </c>
      <c r="K256" s="161"/>
      <c r="L256" s="162"/>
      <c r="M256" s="163" t="s">
        <v>1</v>
      </c>
      <c r="N256" s="164" t="s">
        <v>41</v>
      </c>
      <c r="P256" s="150">
        <f t="shared" si="31"/>
        <v>0</v>
      </c>
      <c r="Q256" s="150">
        <v>1.4400000000000001E-3</v>
      </c>
      <c r="R256" s="150">
        <f t="shared" si="32"/>
        <v>1.4400000000000001E-3</v>
      </c>
      <c r="S256" s="150">
        <v>0</v>
      </c>
      <c r="T256" s="151">
        <f t="shared" si="33"/>
        <v>0</v>
      </c>
      <c r="AR256" s="152" t="s">
        <v>529</v>
      </c>
      <c r="AT256" s="152" t="s">
        <v>353</v>
      </c>
      <c r="AU256" s="152" t="s">
        <v>87</v>
      </c>
      <c r="AY256" s="13" t="s">
        <v>317</v>
      </c>
      <c r="BE256" s="153">
        <f t="shared" si="34"/>
        <v>0</v>
      </c>
      <c r="BF256" s="153">
        <f t="shared" si="35"/>
        <v>0</v>
      </c>
      <c r="BG256" s="153">
        <f t="shared" si="36"/>
        <v>0</v>
      </c>
      <c r="BH256" s="153">
        <f t="shared" si="37"/>
        <v>0</v>
      </c>
      <c r="BI256" s="153">
        <f t="shared" si="38"/>
        <v>0</v>
      </c>
      <c r="BJ256" s="13" t="s">
        <v>87</v>
      </c>
      <c r="BK256" s="153">
        <f t="shared" si="39"/>
        <v>0</v>
      </c>
      <c r="BL256" s="13" t="s">
        <v>372</v>
      </c>
      <c r="BM256" s="152" t="s">
        <v>6643</v>
      </c>
    </row>
    <row r="257" spans="2:65" s="1" customFormat="1" ht="24.15" customHeight="1">
      <c r="B257" s="139"/>
      <c r="C257" s="140" t="s">
        <v>1400</v>
      </c>
      <c r="D257" s="140" t="s">
        <v>319</v>
      </c>
      <c r="E257" s="141" t="s">
        <v>2605</v>
      </c>
      <c r="F257" s="142" t="s">
        <v>2606</v>
      </c>
      <c r="G257" s="143" t="s">
        <v>433</v>
      </c>
      <c r="H257" s="144">
        <v>12</v>
      </c>
      <c r="I257" s="145"/>
      <c r="J257" s="146">
        <f t="shared" si="30"/>
        <v>0</v>
      </c>
      <c r="K257" s="147"/>
      <c r="L257" s="28"/>
      <c r="M257" s="148" t="s">
        <v>1</v>
      </c>
      <c r="N257" s="149" t="s">
        <v>41</v>
      </c>
      <c r="P257" s="150">
        <f t="shared" si="31"/>
        <v>0</v>
      </c>
      <c r="Q257" s="150">
        <v>0</v>
      </c>
      <c r="R257" s="150">
        <f t="shared" si="32"/>
        <v>0</v>
      </c>
      <c r="S257" s="150">
        <v>0</v>
      </c>
      <c r="T257" s="151">
        <f t="shared" si="33"/>
        <v>0</v>
      </c>
      <c r="AR257" s="152" t="s">
        <v>372</v>
      </c>
      <c r="AT257" s="152" t="s">
        <v>319</v>
      </c>
      <c r="AU257" s="152" t="s">
        <v>87</v>
      </c>
      <c r="AY257" s="13" t="s">
        <v>317</v>
      </c>
      <c r="BE257" s="153">
        <f t="shared" si="34"/>
        <v>0</v>
      </c>
      <c r="BF257" s="153">
        <f t="shared" si="35"/>
        <v>0</v>
      </c>
      <c r="BG257" s="153">
        <f t="shared" si="36"/>
        <v>0</v>
      </c>
      <c r="BH257" s="153">
        <f t="shared" si="37"/>
        <v>0</v>
      </c>
      <c r="BI257" s="153">
        <f t="shared" si="38"/>
        <v>0</v>
      </c>
      <c r="BJ257" s="13" t="s">
        <v>87</v>
      </c>
      <c r="BK257" s="153">
        <f t="shared" si="39"/>
        <v>0</v>
      </c>
      <c r="BL257" s="13" t="s">
        <v>372</v>
      </c>
      <c r="BM257" s="152" t="s">
        <v>6644</v>
      </c>
    </row>
    <row r="258" spans="2:65" s="1" customFormat="1" ht="21.75" customHeight="1">
      <c r="B258" s="139"/>
      <c r="C258" s="154" t="s">
        <v>1926</v>
      </c>
      <c r="D258" s="154" t="s">
        <v>353</v>
      </c>
      <c r="E258" s="155" t="s">
        <v>2608</v>
      </c>
      <c r="F258" s="156" t="s">
        <v>2609</v>
      </c>
      <c r="G258" s="157" t="s">
        <v>433</v>
      </c>
      <c r="H258" s="158">
        <v>12</v>
      </c>
      <c r="I258" s="159"/>
      <c r="J258" s="160">
        <f t="shared" si="30"/>
        <v>0</v>
      </c>
      <c r="K258" s="161"/>
      <c r="L258" s="162"/>
      <c r="M258" s="163" t="s">
        <v>1</v>
      </c>
      <c r="N258" s="164" t="s">
        <v>41</v>
      </c>
      <c r="P258" s="150">
        <f t="shared" si="31"/>
        <v>0</v>
      </c>
      <c r="Q258" s="150">
        <v>3.3E-4</v>
      </c>
      <c r="R258" s="150">
        <f t="shared" si="32"/>
        <v>3.96E-3</v>
      </c>
      <c r="S258" s="150">
        <v>0</v>
      </c>
      <c r="T258" s="151">
        <f t="shared" si="33"/>
        <v>0</v>
      </c>
      <c r="AR258" s="152" t="s">
        <v>529</v>
      </c>
      <c r="AT258" s="152" t="s">
        <v>353</v>
      </c>
      <c r="AU258" s="152" t="s">
        <v>87</v>
      </c>
      <c r="AY258" s="13" t="s">
        <v>317</v>
      </c>
      <c r="BE258" s="153">
        <f t="shared" si="34"/>
        <v>0</v>
      </c>
      <c r="BF258" s="153">
        <f t="shared" si="35"/>
        <v>0</v>
      </c>
      <c r="BG258" s="153">
        <f t="shared" si="36"/>
        <v>0</v>
      </c>
      <c r="BH258" s="153">
        <f t="shared" si="37"/>
        <v>0</v>
      </c>
      <c r="BI258" s="153">
        <f t="shared" si="38"/>
        <v>0</v>
      </c>
      <c r="BJ258" s="13" t="s">
        <v>87</v>
      </c>
      <c r="BK258" s="153">
        <f t="shared" si="39"/>
        <v>0</v>
      </c>
      <c r="BL258" s="13" t="s">
        <v>372</v>
      </c>
      <c r="BM258" s="152" t="s">
        <v>6645</v>
      </c>
    </row>
    <row r="259" spans="2:65" s="1" customFormat="1" ht="33" customHeight="1">
      <c r="B259" s="139"/>
      <c r="C259" s="140" t="s">
        <v>1930</v>
      </c>
      <c r="D259" s="140" t="s">
        <v>319</v>
      </c>
      <c r="E259" s="141" t="s">
        <v>5919</v>
      </c>
      <c r="F259" s="142" t="s">
        <v>5920</v>
      </c>
      <c r="G259" s="143" t="s">
        <v>433</v>
      </c>
      <c r="H259" s="144">
        <v>1</v>
      </c>
      <c r="I259" s="145"/>
      <c r="J259" s="146">
        <f t="shared" si="30"/>
        <v>0</v>
      </c>
      <c r="K259" s="147"/>
      <c r="L259" s="28"/>
      <c r="M259" s="148" t="s">
        <v>1</v>
      </c>
      <c r="N259" s="149" t="s">
        <v>41</v>
      </c>
      <c r="P259" s="150">
        <f t="shared" si="31"/>
        <v>0</v>
      </c>
      <c r="Q259" s="150">
        <v>1.1039999999999999E-5</v>
      </c>
      <c r="R259" s="150">
        <f t="shared" si="32"/>
        <v>1.1039999999999999E-5</v>
      </c>
      <c r="S259" s="150">
        <v>0</v>
      </c>
      <c r="T259" s="151">
        <f t="shared" si="33"/>
        <v>0</v>
      </c>
      <c r="AR259" s="152" t="s">
        <v>372</v>
      </c>
      <c r="AT259" s="152" t="s">
        <v>319</v>
      </c>
      <c r="AU259" s="152" t="s">
        <v>87</v>
      </c>
      <c r="AY259" s="13" t="s">
        <v>317</v>
      </c>
      <c r="BE259" s="153">
        <f t="shared" si="34"/>
        <v>0</v>
      </c>
      <c r="BF259" s="153">
        <f t="shared" si="35"/>
        <v>0</v>
      </c>
      <c r="BG259" s="153">
        <f t="shared" si="36"/>
        <v>0</v>
      </c>
      <c r="BH259" s="153">
        <f t="shared" si="37"/>
        <v>0</v>
      </c>
      <c r="BI259" s="153">
        <f t="shared" si="38"/>
        <v>0</v>
      </c>
      <c r="BJ259" s="13" t="s">
        <v>87</v>
      </c>
      <c r="BK259" s="153">
        <f t="shared" si="39"/>
        <v>0</v>
      </c>
      <c r="BL259" s="13" t="s">
        <v>372</v>
      </c>
      <c r="BM259" s="152" t="s">
        <v>6646</v>
      </c>
    </row>
    <row r="260" spans="2:65" s="1" customFormat="1" ht="21.75" customHeight="1">
      <c r="B260" s="139"/>
      <c r="C260" s="154" t="s">
        <v>1934</v>
      </c>
      <c r="D260" s="154" t="s">
        <v>353</v>
      </c>
      <c r="E260" s="155" t="s">
        <v>5922</v>
      </c>
      <c r="F260" s="156" t="s">
        <v>5923</v>
      </c>
      <c r="G260" s="157" t="s">
        <v>433</v>
      </c>
      <c r="H260" s="158">
        <v>1</v>
      </c>
      <c r="I260" s="159"/>
      <c r="J260" s="160">
        <f t="shared" si="30"/>
        <v>0</v>
      </c>
      <c r="K260" s="161"/>
      <c r="L260" s="162"/>
      <c r="M260" s="163" t="s">
        <v>1</v>
      </c>
      <c r="N260" s="164" t="s">
        <v>41</v>
      </c>
      <c r="P260" s="150">
        <f t="shared" si="31"/>
        <v>0</v>
      </c>
      <c r="Q260" s="150">
        <v>0</v>
      </c>
      <c r="R260" s="150">
        <f t="shared" si="32"/>
        <v>0</v>
      </c>
      <c r="S260" s="150">
        <v>0</v>
      </c>
      <c r="T260" s="151">
        <f t="shared" si="33"/>
        <v>0</v>
      </c>
      <c r="AR260" s="152" t="s">
        <v>529</v>
      </c>
      <c r="AT260" s="152" t="s">
        <v>353</v>
      </c>
      <c r="AU260" s="152" t="s">
        <v>87</v>
      </c>
      <c r="AY260" s="13" t="s">
        <v>317</v>
      </c>
      <c r="BE260" s="153">
        <f t="shared" si="34"/>
        <v>0</v>
      </c>
      <c r="BF260" s="153">
        <f t="shared" si="35"/>
        <v>0</v>
      </c>
      <c r="BG260" s="153">
        <f t="shared" si="36"/>
        <v>0</v>
      </c>
      <c r="BH260" s="153">
        <f t="shared" si="37"/>
        <v>0</v>
      </c>
      <c r="BI260" s="153">
        <f t="shared" si="38"/>
        <v>0</v>
      </c>
      <c r="BJ260" s="13" t="s">
        <v>87</v>
      </c>
      <c r="BK260" s="153">
        <f t="shared" si="39"/>
        <v>0</v>
      </c>
      <c r="BL260" s="13" t="s">
        <v>372</v>
      </c>
      <c r="BM260" s="152" t="s">
        <v>6647</v>
      </c>
    </row>
    <row r="261" spans="2:65" s="1" customFormat="1" ht="33" customHeight="1">
      <c r="B261" s="139"/>
      <c r="C261" s="140" t="s">
        <v>1938</v>
      </c>
      <c r="D261" s="140" t="s">
        <v>319</v>
      </c>
      <c r="E261" s="141" t="s">
        <v>2611</v>
      </c>
      <c r="F261" s="142" t="s">
        <v>2612</v>
      </c>
      <c r="G261" s="143" t="s">
        <v>433</v>
      </c>
      <c r="H261" s="144">
        <v>1</v>
      </c>
      <c r="I261" s="145"/>
      <c r="J261" s="146">
        <f t="shared" si="30"/>
        <v>0</v>
      </c>
      <c r="K261" s="147"/>
      <c r="L261" s="28"/>
      <c r="M261" s="148" t="s">
        <v>1</v>
      </c>
      <c r="N261" s="149" t="s">
        <v>41</v>
      </c>
      <c r="P261" s="150">
        <f t="shared" si="31"/>
        <v>0</v>
      </c>
      <c r="Q261" s="150">
        <v>6.9907169999999997E-6</v>
      </c>
      <c r="R261" s="150">
        <f t="shared" si="32"/>
        <v>6.9907169999999997E-6</v>
      </c>
      <c r="S261" s="150">
        <v>0</v>
      </c>
      <c r="T261" s="151">
        <f t="shared" si="33"/>
        <v>0</v>
      </c>
      <c r="AR261" s="152" t="s">
        <v>259</v>
      </c>
      <c r="AT261" s="152" t="s">
        <v>319</v>
      </c>
      <c r="AU261" s="152" t="s">
        <v>87</v>
      </c>
      <c r="AY261" s="13" t="s">
        <v>317</v>
      </c>
      <c r="BE261" s="153">
        <f t="shared" si="34"/>
        <v>0</v>
      </c>
      <c r="BF261" s="153">
        <f t="shared" si="35"/>
        <v>0</v>
      </c>
      <c r="BG261" s="153">
        <f t="shared" si="36"/>
        <v>0</v>
      </c>
      <c r="BH261" s="153">
        <f t="shared" si="37"/>
        <v>0</v>
      </c>
      <c r="BI261" s="153">
        <f t="shared" si="38"/>
        <v>0</v>
      </c>
      <c r="BJ261" s="13" t="s">
        <v>87</v>
      </c>
      <c r="BK261" s="153">
        <f t="shared" si="39"/>
        <v>0</v>
      </c>
      <c r="BL261" s="13" t="s">
        <v>259</v>
      </c>
      <c r="BM261" s="152" t="s">
        <v>6648</v>
      </c>
    </row>
    <row r="262" spans="2:65" s="1" customFormat="1" ht="33" customHeight="1">
      <c r="B262" s="139"/>
      <c r="C262" s="154" t="s">
        <v>1942</v>
      </c>
      <c r="D262" s="154" t="s">
        <v>353</v>
      </c>
      <c r="E262" s="155" t="s">
        <v>2614</v>
      </c>
      <c r="F262" s="156" t="s">
        <v>3714</v>
      </c>
      <c r="G262" s="157" t="s">
        <v>433</v>
      </c>
      <c r="H262" s="158">
        <v>1</v>
      </c>
      <c r="I262" s="159"/>
      <c r="J262" s="160">
        <f t="shared" si="30"/>
        <v>0</v>
      </c>
      <c r="K262" s="161"/>
      <c r="L262" s="162"/>
      <c r="M262" s="163" t="s">
        <v>1</v>
      </c>
      <c r="N262" s="164" t="s">
        <v>41</v>
      </c>
      <c r="P262" s="150">
        <f t="shared" si="31"/>
        <v>0</v>
      </c>
      <c r="Q262" s="150">
        <v>2.2000000000000001E-4</v>
      </c>
      <c r="R262" s="150">
        <f t="shared" si="32"/>
        <v>2.2000000000000001E-4</v>
      </c>
      <c r="S262" s="150">
        <v>0</v>
      </c>
      <c r="T262" s="151">
        <f t="shared" si="33"/>
        <v>0</v>
      </c>
      <c r="AR262" s="152" t="s">
        <v>271</v>
      </c>
      <c r="AT262" s="152" t="s">
        <v>353</v>
      </c>
      <c r="AU262" s="152" t="s">
        <v>87</v>
      </c>
      <c r="AY262" s="13" t="s">
        <v>317</v>
      </c>
      <c r="BE262" s="153">
        <f t="shared" si="34"/>
        <v>0</v>
      </c>
      <c r="BF262" s="153">
        <f t="shared" si="35"/>
        <v>0</v>
      </c>
      <c r="BG262" s="153">
        <f t="shared" si="36"/>
        <v>0</v>
      </c>
      <c r="BH262" s="153">
        <f t="shared" si="37"/>
        <v>0</v>
      </c>
      <c r="BI262" s="153">
        <f t="shared" si="38"/>
        <v>0</v>
      </c>
      <c r="BJ262" s="13" t="s">
        <v>87</v>
      </c>
      <c r="BK262" s="153">
        <f t="shared" si="39"/>
        <v>0</v>
      </c>
      <c r="BL262" s="13" t="s">
        <v>259</v>
      </c>
      <c r="BM262" s="152" t="s">
        <v>6649</v>
      </c>
    </row>
    <row r="263" spans="2:65" s="1" customFormat="1" ht="19.2">
      <c r="B263" s="28"/>
      <c r="D263" s="170" t="s">
        <v>484</v>
      </c>
      <c r="F263" s="171" t="s">
        <v>2617</v>
      </c>
      <c r="I263" s="172"/>
      <c r="L263" s="28"/>
      <c r="M263" s="173"/>
      <c r="T263" s="55"/>
      <c r="AT263" s="13" t="s">
        <v>484</v>
      </c>
      <c r="AU263" s="13" t="s">
        <v>87</v>
      </c>
    </row>
    <row r="264" spans="2:65" s="1" customFormat="1" ht="24.15" customHeight="1">
      <c r="B264" s="139"/>
      <c r="C264" s="140" t="s">
        <v>1946</v>
      </c>
      <c r="D264" s="140" t="s">
        <v>319</v>
      </c>
      <c r="E264" s="141" t="s">
        <v>3716</v>
      </c>
      <c r="F264" s="142" t="s">
        <v>3717</v>
      </c>
      <c r="G264" s="143" t="s">
        <v>433</v>
      </c>
      <c r="H264" s="144">
        <v>1</v>
      </c>
      <c r="I264" s="145"/>
      <c r="J264" s="146">
        <f>ROUND(I264*H264,2)</f>
        <v>0</v>
      </c>
      <c r="K264" s="147"/>
      <c r="L264" s="28"/>
      <c r="M264" s="148" t="s">
        <v>1</v>
      </c>
      <c r="N264" s="149" t="s">
        <v>41</v>
      </c>
      <c r="P264" s="150">
        <f>O264*H264</f>
        <v>0</v>
      </c>
      <c r="Q264" s="150">
        <v>0</v>
      </c>
      <c r="R264" s="150">
        <f>Q264*H264</f>
        <v>0</v>
      </c>
      <c r="S264" s="150">
        <v>0</v>
      </c>
      <c r="T264" s="151">
        <f>S264*H264</f>
        <v>0</v>
      </c>
      <c r="AR264" s="152" t="s">
        <v>372</v>
      </c>
      <c r="AT264" s="152" t="s">
        <v>319</v>
      </c>
      <c r="AU264" s="152" t="s">
        <v>87</v>
      </c>
      <c r="AY264" s="13" t="s">
        <v>317</v>
      </c>
      <c r="BE264" s="153">
        <f>IF(N264="základná",J264,0)</f>
        <v>0</v>
      </c>
      <c r="BF264" s="153">
        <f>IF(N264="znížená",J264,0)</f>
        <v>0</v>
      </c>
      <c r="BG264" s="153">
        <f>IF(N264="zákl. prenesená",J264,0)</f>
        <v>0</v>
      </c>
      <c r="BH264" s="153">
        <f>IF(N264="zníž. prenesená",J264,0)</f>
        <v>0</v>
      </c>
      <c r="BI264" s="153">
        <f>IF(N264="nulová",J264,0)</f>
        <v>0</v>
      </c>
      <c r="BJ264" s="13" t="s">
        <v>87</v>
      </c>
      <c r="BK264" s="153">
        <f>ROUND(I264*H264,2)</f>
        <v>0</v>
      </c>
      <c r="BL264" s="13" t="s">
        <v>372</v>
      </c>
      <c r="BM264" s="152" t="s">
        <v>6650</v>
      </c>
    </row>
    <row r="265" spans="2:65" s="1" customFormat="1" ht="16.5" customHeight="1">
      <c r="B265" s="139"/>
      <c r="C265" s="154" t="s">
        <v>2161</v>
      </c>
      <c r="D265" s="154" t="s">
        <v>353</v>
      </c>
      <c r="E265" s="155" t="s">
        <v>3719</v>
      </c>
      <c r="F265" s="156" t="s">
        <v>3720</v>
      </c>
      <c r="G265" s="157" t="s">
        <v>433</v>
      </c>
      <c r="H265" s="158">
        <v>1</v>
      </c>
      <c r="I265" s="159"/>
      <c r="J265" s="160">
        <f>ROUND(I265*H265,2)</f>
        <v>0</v>
      </c>
      <c r="K265" s="161"/>
      <c r="L265" s="162"/>
      <c r="M265" s="163" t="s">
        <v>1</v>
      </c>
      <c r="N265" s="164" t="s">
        <v>41</v>
      </c>
      <c r="P265" s="150">
        <f>O265*H265</f>
        <v>0</v>
      </c>
      <c r="Q265" s="150">
        <v>4.0999999999999999E-4</v>
      </c>
      <c r="R265" s="150">
        <f>Q265*H265</f>
        <v>4.0999999999999999E-4</v>
      </c>
      <c r="S265" s="150">
        <v>0</v>
      </c>
      <c r="T265" s="151">
        <f>S265*H265</f>
        <v>0</v>
      </c>
      <c r="AR265" s="152" t="s">
        <v>529</v>
      </c>
      <c r="AT265" s="152" t="s">
        <v>353</v>
      </c>
      <c r="AU265" s="152" t="s">
        <v>87</v>
      </c>
      <c r="AY265" s="13" t="s">
        <v>317</v>
      </c>
      <c r="BE265" s="153">
        <f>IF(N265="základná",J265,0)</f>
        <v>0</v>
      </c>
      <c r="BF265" s="153">
        <f>IF(N265="znížená",J265,0)</f>
        <v>0</v>
      </c>
      <c r="BG265" s="153">
        <f>IF(N265="zákl. prenesená",J265,0)</f>
        <v>0</v>
      </c>
      <c r="BH265" s="153">
        <f>IF(N265="zníž. prenesená",J265,0)</f>
        <v>0</v>
      </c>
      <c r="BI265" s="153">
        <f>IF(N265="nulová",J265,0)</f>
        <v>0</v>
      </c>
      <c r="BJ265" s="13" t="s">
        <v>87</v>
      </c>
      <c r="BK265" s="153">
        <f>ROUND(I265*H265,2)</f>
        <v>0</v>
      </c>
      <c r="BL265" s="13" t="s">
        <v>372</v>
      </c>
      <c r="BM265" s="152" t="s">
        <v>6651</v>
      </c>
    </row>
    <row r="266" spans="2:65" s="1" customFormat="1" ht="57.6">
      <c r="B266" s="28"/>
      <c r="D266" s="170" t="s">
        <v>484</v>
      </c>
      <c r="F266" s="171" t="s">
        <v>3722</v>
      </c>
      <c r="I266" s="172"/>
      <c r="L266" s="28"/>
      <c r="M266" s="173"/>
      <c r="T266" s="55"/>
      <c r="AT266" s="13" t="s">
        <v>484</v>
      </c>
      <c r="AU266" s="13" t="s">
        <v>87</v>
      </c>
    </row>
    <row r="267" spans="2:65" s="1" customFormat="1" ht="37.799999999999997" customHeight="1">
      <c r="B267" s="139"/>
      <c r="C267" s="154" t="s">
        <v>2165</v>
      </c>
      <c r="D267" s="154" t="s">
        <v>353</v>
      </c>
      <c r="E267" s="155" t="s">
        <v>3723</v>
      </c>
      <c r="F267" s="156" t="s">
        <v>3724</v>
      </c>
      <c r="G267" s="157" t="s">
        <v>433</v>
      </c>
      <c r="H267" s="158">
        <v>1</v>
      </c>
      <c r="I267" s="159"/>
      <c r="J267" s="160">
        <f>ROUND(I267*H267,2)</f>
        <v>0</v>
      </c>
      <c r="K267" s="161"/>
      <c r="L267" s="162"/>
      <c r="M267" s="163" t="s">
        <v>1</v>
      </c>
      <c r="N267" s="164" t="s">
        <v>41</v>
      </c>
      <c r="P267" s="150">
        <f>O267*H267</f>
        <v>0</v>
      </c>
      <c r="Q267" s="150">
        <v>4.0600000000000002E-3</v>
      </c>
      <c r="R267" s="150">
        <f>Q267*H267</f>
        <v>4.0600000000000002E-3</v>
      </c>
      <c r="S267" s="150">
        <v>0</v>
      </c>
      <c r="T267" s="151">
        <f>S267*H267</f>
        <v>0</v>
      </c>
      <c r="AR267" s="152" t="s">
        <v>529</v>
      </c>
      <c r="AT267" s="152" t="s">
        <v>353</v>
      </c>
      <c r="AU267" s="152" t="s">
        <v>87</v>
      </c>
      <c r="AY267" s="13" t="s">
        <v>317</v>
      </c>
      <c r="BE267" s="153">
        <f>IF(N267="základná",J267,0)</f>
        <v>0</v>
      </c>
      <c r="BF267" s="153">
        <f>IF(N267="znížená",J267,0)</f>
        <v>0</v>
      </c>
      <c r="BG267" s="153">
        <f>IF(N267="zákl. prenesená",J267,0)</f>
        <v>0</v>
      </c>
      <c r="BH267" s="153">
        <f>IF(N267="zníž. prenesená",J267,0)</f>
        <v>0</v>
      </c>
      <c r="BI267" s="153">
        <f>IF(N267="nulová",J267,0)</f>
        <v>0</v>
      </c>
      <c r="BJ267" s="13" t="s">
        <v>87</v>
      </c>
      <c r="BK267" s="153">
        <f>ROUND(I267*H267,2)</f>
        <v>0</v>
      </c>
      <c r="BL267" s="13" t="s">
        <v>372</v>
      </c>
      <c r="BM267" s="152" t="s">
        <v>6652</v>
      </c>
    </row>
    <row r="268" spans="2:65" s="1" customFormat="1" ht="38.4">
      <c r="B268" s="28"/>
      <c r="D268" s="170" t="s">
        <v>484</v>
      </c>
      <c r="F268" s="171" t="s">
        <v>3726</v>
      </c>
      <c r="I268" s="172"/>
      <c r="L268" s="28"/>
      <c r="M268" s="173"/>
      <c r="T268" s="55"/>
      <c r="AT268" s="13" t="s">
        <v>484</v>
      </c>
      <c r="AU268" s="13" t="s">
        <v>87</v>
      </c>
    </row>
    <row r="269" spans="2:65" s="1" customFormat="1" ht="24.15" customHeight="1">
      <c r="B269" s="139"/>
      <c r="C269" s="140" t="s">
        <v>2169</v>
      </c>
      <c r="D269" s="140" t="s">
        <v>319</v>
      </c>
      <c r="E269" s="141" t="s">
        <v>2618</v>
      </c>
      <c r="F269" s="142" t="s">
        <v>2619</v>
      </c>
      <c r="G269" s="143" t="s">
        <v>433</v>
      </c>
      <c r="H269" s="144">
        <v>2</v>
      </c>
      <c r="I269" s="145"/>
      <c r="J269" s="146">
        <f>ROUND(I269*H269,2)</f>
        <v>0</v>
      </c>
      <c r="K269" s="147"/>
      <c r="L269" s="28"/>
      <c r="M269" s="148" t="s">
        <v>1</v>
      </c>
      <c r="N269" s="149" t="s">
        <v>41</v>
      </c>
      <c r="P269" s="150">
        <f>O269*H269</f>
        <v>0</v>
      </c>
      <c r="Q269" s="150">
        <v>0</v>
      </c>
      <c r="R269" s="150">
        <f>Q269*H269</f>
        <v>0</v>
      </c>
      <c r="S269" s="150">
        <v>0</v>
      </c>
      <c r="T269" s="151">
        <f>S269*H269</f>
        <v>0</v>
      </c>
      <c r="AR269" s="152" t="s">
        <v>372</v>
      </c>
      <c r="AT269" s="152" t="s">
        <v>319</v>
      </c>
      <c r="AU269" s="152" t="s">
        <v>87</v>
      </c>
      <c r="AY269" s="13" t="s">
        <v>317</v>
      </c>
      <c r="BE269" s="153">
        <f>IF(N269="základná",J269,0)</f>
        <v>0</v>
      </c>
      <c r="BF269" s="153">
        <f>IF(N269="znížená",J269,0)</f>
        <v>0</v>
      </c>
      <c r="BG269" s="153">
        <f>IF(N269="zákl. prenesená",J269,0)</f>
        <v>0</v>
      </c>
      <c r="BH269" s="153">
        <f>IF(N269="zníž. prenesená",J269,0)</f>
        <v>0</v>
      </c>
      <c r="BI269" s="153">
        <f>IF(N269="nulová",J269,0)</f>
        <v>0</v>
      </c>
      <c r="BJ269" s="13" t="s">
        <v>87</v>
      </c>
      <c r="BK269" s="153">
        <f>ROUND(I269*H269,2)</f>
        <v>0</v>
      </c>
      <c r="BL269" s="13" t="s">
        <v>372</v>
      </c>
      <c r="BM269" s="152" t="s">
        <v>6653</v>
      </c>
    </row>
    <row r="270" spans="2:65" s="1" customFormat="1" ht="33" customHeight="1">
      <c r="B270" s="139"/>
      <c r="C270" s="154" t="s">
        <v>2173</v>
      </c>
      <c r="D270" s="154" t="s">
        <v>353</v>
      </c>
      <c r="E270" s="155" t="s">
        <v>2621</v>
      </c>
      <c r="F270" s="156" t="s">
        <v>3728</v>
      </c>
      <c r="G270" s="157" t="s">
        <v>433</v>
      </c>
      <c r="H270" s="158">
        <v>2</v>
      </c>
      <c r="I270" s="159"/>
      <c r="J270" s="160">
        <f>ROUND(I270*H270,2)</f>
        <v>0</v>
      </c>
      <c r="K270" s="161"/>
      <c r="L270" s="162"/>
      <c r="M270" s="163" t="s">
        <v>1</v>
      </c>
      <c r="N270" s="164" t="s">
        <v>41</v>
      </c>
      <c r="P270" s="150">
        <f>O270*H270</f>
        <v>0</v>
      </c>
      <c r="Q270" s="150">
        <v>8.9999999999999998E-4</v>
      </c>
      <c r="R270" s="150">
        <f>Q270*H270</f>
        <v>1.8E-3</v>
      </c>
      <c r="S270" s="150">
        <v>0</v>
      </c>
      <c r="T270" s="151">
        <f>S270*H270</f>
        <v>0</v>
      </c>
      <c r="AR270" s="152" t="s">
        <v>529</v>
      </c>
      <c r="AT270" s="152" t="s">
        <v>353</v>
      </c>
      <c r="AU270" s="152" t="s">
        <v>87</v>
      </c>
      <c r="AY270" s="13" t="s">
        <v>317</v>
      </c>
      <c r="BE270" s="153">
        <f>IF(N270="základná",J270,0)</f>
        <v>0</v>
      </c>
      <c r="BF270" s="153">
        <f>IF(N270="znížená",J270,0)</f>
        <v>0</v>
      </c>
      <c r="BG270" s="153">
        <f>IF(N270="zákl. prenesená",J270,0)</f>
        <v>0</v>
      </c>
      <c r="BH270" s="153">
        <f>IF(N270="zníž. prenesená",J270,0)</f>
        <v>0</v>
      </c>
      <c r="BI270" s="153">
        <f>IF(N270="nulová",J270,0)</f>
        <v>0</v>
      </c>
      <c r="BJ270" s="13" t="s">
        <v>87</v>
      </c>
      <c r="BK270" s="153">
        <f>ROUND(I270*H270,2)</f>
        <v>0</v>
      </c>
      <c r="BL270" s="13" t="s">
        <v>372</v>
      </c>
      <c r="BM270" s="152" t="s">
        <v>6654</v>
      </c>
    </row>
    <row r="271" spans="2:65" s="1" customFormat="1" ht="48">
      <c r="B271" s="28"/>
      <c r="D271" s="170" t="s">
        <v>484</v>
      </c>
      <c r="F271" s="171" t="s">
        <v>2624</v>
      </c>
      <c r="I271" s="172"/>
      <c r="L271" s="28"/>
      <c r="M271" s="173"/>
      <c r="T271" s="55"/>
      <c r="AT271" s="13" t="s">
        <v>484</v>
      </c>
      <c r="AU271" s="13" t="s">
        <v>87</v>
      </c>
    </row>
    <row r="272" spans="2:65" s="1" customFormat="1" ht="24.15" customHeight="1">
      <c r="B272" s="139"/>
      <c r="C272" s="140" t="s">
        <v>2175</v>
      </c>
      <c r="D272" s="140" t="s">
        <v>319</v>
      </c>
      <c r="E272" s="141" t="s">
        <v>2625</v>
      </c>
      <c r="F272" s="142" t="s">
        <v>2626</v>
      </c>
      <c r="G272" s="143" t="s">
        <v>652</v>
      </c>
      <c r="H272" s="176"/>
      <c r="I272" s="145"/>
      <c r="J272" s="146">
        <f>ROUND(I272*H272,2)</f>
        <v>0</v>
      </c>
      <c r="K272" s="147"/>
      <c r="L272" s="28"/>
      <c r="M272" s="165" t="s">
        <v>1</v>
      </c>
      <c r="N272" s="166" t="s">
        <v>41</v>
      </c>
      <c r="O272" s="167"/>
      <c r="P272" s="168">
        <f>O272*H272</f>
        <v>0</v>
      </c>
      <c r="Q272" s="168">
        <v>0</v>
      </c>
      <c r="R272" s="168">
        <f>Q272*H272</f>
        <v>0</v>
      </c>
      <c r="S272" s="168">
        <v>0</v>
      </c>
      <c r="T272" s="169">
        <f>S272*H272</f>
        <v>0</v>
      </c>
      <c r="AR272" s="152" t="s">
        <v>372</v>
      </c>
      <c r="AT272" s="152" t="s">
        <v>319</v>
      </c>
      <c r="AU272" s="152" t="s">
        <v>87</v>
      </c>
      <c r="AY272" s="13" t="s">
        <v>317</v>
      </c>
      <c r="BE272" s="153">
        <f>IF(N272="základná",J272,0)</f>
        <v>0</v>
      </c>
      <c r="BF272" s="153">
        <f>IF(N272="znížená",J272,0)</f>
        <v>0</v>
      </c>
      <c r="BG272" s="153">
        <f>IF(N272="zákl. prenesená",J272,0)</f>
        <v>0</v>
      </c>
      <c r="BH272" s="153">
        <f>IF(N272="zníž. prenesená",J272,0)</f>
        <v>0</v>
      </c>
      <c r="BI272" s="153">
        <f>IF(N272="nulová",J272,0)</f>
        <v>0</v>
      </c>
      <c r="BJ272" s="13" t="s">
        <v>87</v>
      </c>
      <c r="BK272" s="153">
        <f>ROUND(I272*H272,2)</f>
        <v>0</v>
      </c>
      <c r="BL272" s="13" t="s">
        <v>372</v>
      </c>
      <c r="BM272" s="152" t="s">
        <v>6655</v>
      </c>
    </row>
    <row r="273" spans="2:12" s="1" customFormat="1" ht="6.9" customHeight="1">
      <c r="B273" s="43"/>
      <c r="C273" s="44"/>
      <c r="D273" s="44"/>
      <c r="E273" s="44"/>
      <c r="F273" s="44"/>
      <c r="G273" s="44"/>
      <c r="H273" s="44"/>
      <c r="I273" s="44"/>
      <c r="J273" s="44"/>
      <c r="K273" s="44"/>
      <c r="L273" s="28"/>
    </row>
  </sheetData>
  <autoFilter ref="C131:K272" xr:uid="{00000000-0009-0000-0000-000028000000}"/>
  <mergeCells count="15">
    <mergeCell ref="E118:H118"/>
    <mergeCell ref="E122:H122"/>
    <mergeCell ref="E120:H120"/>
    <mergeCell ref="E124:H124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B2:BM393"/>
  <sheetViews>
    <sheetView showGridLines="0" topLeftCell="A127" workbookViewId="0">
      <selection activeCell="F149" sqref="F149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01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3" t="s">
        <v>229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" customHeight="1">
      <c r="B4" s="16"/>
      <c r="D4" s="17" t="s">
        <v>286</v>
      </c>
      <c r="L4" s="16"/>
      <c r="M4" s="92" t="s">
        <v>9</v>
      </c>
      <c r="AT4" s="13" t="s">
        <v>3</v>
      </c>
    </row>
    <row r="5" spans="2:46" ht="6.9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226" t="str">
        <f>'Rekapitulácia stavby'!K6</f>
        <v>Archeoskanzen Bojná</v>
      </c>
      <c r="F7" s="227"/>
      <c r="G7" s="227"/>
      <c r="H7" s="227"/>
      <c r="L7" s="16"/>
    </row>
    <row r="8" spans="2:46" ht="13.2">
      <c r="B8" s="16"/>
      <c r="D8" s="23" t="s">
        <v>287</v>
      </c>
      <c r="L8" s="16"/>
    </row>
    <row r="9" spans="2:46" ht="16.5" customHeight="1">
      <c r="B9" s="16"/>
      <c r="E9" s="226" t="s">
        <v>4177</v>
      </c>
      <c r="F9" s="183"/>
      <c r="G9" s="183"/>
      <c r="H9" s="183"/>
      <c r="L9" s="16"/>
    </row>
    <row r="10" spans="2:46" ht="12" customHeight="1">
      <c r="B10" s="16"/>
      <c r="D10" s="23" t="s">
        <v>289</v>
      </c>
      <c r="L10" s="16"/>
    </row>
    <row r="11" spans="2:46" s="1" customFormat="1" ht="16.5" customHeight="1">
      <c r="B11" s="28"/>
      <c r="E11" s="221" t="s">
        <v>6656</v>
      </c>
      <c r="F11" s="228"/>
      <c r="G11" s="228"/>
      <c r="H11" s="228"/>
      <c r="L11" s="28"/>
    </row>
    <row r="12" spans="2:46" s="1" customFormat="1" ht="12" customHeight="1">
      <c r="B12" s="28"/>
      <c r="D12" s="23" t="s">
        <v>291</v>
      </c>
      <c r="L12" s="28"/>
    </row>
    <row r="13" spans="2:46" s="1" customFormat="1" ht="16.5" customHeight="1">
      <c r="B13" s="28"/>
      <c r="E13" s="208" t="s">
        <v>6657</v>
      </c>
      <c r="F13" s="228"/>
      <c r="G13" s="228"/>
      <c r="H13" s="228"/>
      <c r="L13" s="28"/>
    </row>
    <row r="14" spans="2:46" s="1" customFormat="1" ht="10.199999999999999">
      <c r="B14" s="28"/>
      <c r="L14" s="28"/>
    </row>
    <row r="15" spans="2:46" s="1" customFormat="1" ht="12" customHeight="1">
      <c r="B15" s="28"/>
      <c r="D15" s="23" t="s">
        <v>17</v>
      </c>
      <c r="F15" s="21" t="s">
        <v>1</v>
      </c>
      <c r="I15" s="23" t="s">
        <v>18</v>
      </c>
      <c r="J15" s="21" t="s">
        <v>1</v>
      </c>
      <c r="L15" s="28"/>
    </row>
    <row r="16" spans="2:46" s="1" customFormat="1" ht="12" customHeight="1">
      <c r="B16" s="28"/>
      <c r="D16" s="23" t="s">
        <v>19</v>
      </c>
      <c r="F16" s="21" t="s">
        <v>20</v>
      </c>
      <c r="I16" s="23" t="s">
        <v>21</v>
      </c>
      <c r="J16" s="51" t="str">
        <f>'Rekapitulácia stavby'!AN8</f>
        <v>19. 6. 2024</v>
      </c>
      <c r="L16" s="28"/>
    </row>
    <row r="17" spans="2:12" s="1" customFormat="1" ht="10.8" customHeight="1">
      <c r="B17" s="28"/>
      <c r="L17" s="28"/>
    </row>
    <row r="18" spans="2:12" s="1" customFormat="1" ht="12" customHeight="1">
      <c r="B18" s="28"/>
      <c r="D18" s="23" t="s">
        <v>23</v>
      </c>
      <c r="I18" s="23" t="s">
        <v>24</v>
      </c>
      <c r="J18" s="21" t="s">
        <v>1</v>
      </c>
      <c r="L18" s="28"/>
    </row>
    <row r="19" spans="2:12" s="1" customFormat="1" ht="18" customHeight="1">
      <c r="B19" s="28"/>
      <c r="E19" s="21" t="s">
        <v>25</v>
      </c>
      <c r="I19" s="23" t="s">
        <v>26</v>
      </c>
      <c r="J19" s="21" t="s">
        <v>1</v>
      </c>
      <c r="L19" s="28"/>
    </row>
    <row r="20" spans="2:12" s="1" customFormat="1" ht="6.9" customHeight="1">
      <c r="B20" s="28"/>
      <c r="L20" s="28"/>
    </row>
    <row r="21" spans="2:12" s="1" customFormat="1" ht="12" customHeight="1">
      <c r="B21" s="28"/>
      <c r="D21" s="23" t="s">
        <v>27</v>
      </c>
      <c r="I21" s="23" t="s">
        <v>24</v>
      </c>
      <c r="J21" s="24" t="str">
        <f>'Rekapitulácia stavby'!AN13</f>
        <v>Vyplň údaj</v>
      </c>
      <c r="L21" s="28"/>
    </row>
    <row r="22" spans="2:12" s="1" customFormat="1" ht="18" customHeight="1">
      <c r="B22" s="28"/>
      <c r="E22" s="229" t="str">
        <f>'Rekapitulácia stavby'!E14</f>
        <v>Vyplň údaj</v>
      </c>
      <c r="F22" s="182"/>
      <c r="G22" s="182"/>
      <c r="H22" s="182"/>
      <c r="I22" s="23" t="s">
        <v>26</v>
      </c>
      <c r="J22" s="24" t="str">
        <f>'Rekapitulácia stavby'!AN14</f>
        <v>Vyplň údaj</v>
      </c>
      <c r="L22" s="28"/>
    </row>
    <row r="23" spans="2:12" s="1" customFormat="1" ht="6.9" customHeight="1">
      <c r="B23" s="28"/>
      <c r="L23" s="28"/>
    </row>
    <row r="24" spans="2:12" s="1" customFormat="1" ht="12" customHeight="1">
      <c r="B24" s="28"/>
      <c r="D24" s="23" t="s">
        <v>29</v>
      </c>
      <c r="I24" s="23" t="s">
        <v>24</v>
      </c>
      <c r="J24" s="21" t="s">
        <v>1</v>
      </c>
      <c r="L24" s="28"/>
    </row>
    <row r="25" spans="2:12" s="1" customFormat="1" ht="18" customHeight="1">
      <c r="B25" s="28"/>
      <c r="E25" s="21" t="s">
        <v>30</v>
      </c>
      <c r="I25" s="23" t="s">
        <v>26</v>
      </c>
      <c r="J25" s="21" t="s">
        <v>1</v>
      </c>
      <c r="L25" s="28"/>
    </row>
    <row r="26" spans="2:12" s="1" customFormat="1" ht="6.9" customHeight="1">
      <c r="B26" s="28"/>
      <c r="L26" s="28"/>
    </row>
    <row r="27" spans="2:12" s="1" customFormat="1" ht="12" customHeight="1">
      <c r="B27" s="28"/>
      <c r="D27" s="23" t="s">
        <v>32</v>
      </c>
      <c r="I27" s="23" t="s">
        <v>24</v>
      </c>
      <c r="J27" s="21" t="s">
        <v>1</v>
      </c>
      <c r="L27" s="28"/>
    </row>
    <row r="28" spans="2:12" s="1" customFormat="1" ht="18" customHeight="1">
      <c r="B28" s="28"/>
      <c r="E28" s="21" t="s">
        <v>30</v>
      </c>
      <c r="I28" s="23" t="s">
        <v>26</v>
      </c>
      <c r="J28" s="21" t="s">
        <v>1</v>
      </c>
      <c r="L28" s="28"/>
    </row>
    <row r="29" spans="2:12" s="1" customFormat="1" ht="6.9" customHeight="1">
      <c r="B29" s="28"/>
      <c r="L29" s="28"/>
    </row>
    <row r="30" spans="2:12" s="1" customFormat="1" ht="12" customHeight="1">
      <c r="B30" s="28"/>
      <c r="D30" s="23" t="s">
        <v>33</v>
      </c>
      <c r="L30" s="28"/>
    </row>
    <row r="31" spans="2:12" s="7" customFormat="1" ht="16.5" customHeight="1">
      <c r="B31" s="93"/>
      <c r="E31" s="187" t="s">
        <v>1</v>
      </c>
      <c r="F31" s="187"/>
      <c r="G31" s="187"/>
      <c r="H31" s="187"/>
      <c r="L31" s="93"/>
    </row>
    <row r="32" spans="2:12" s="1" customFormat="1" ht="6.9" customHeight="1">
      <c r="B32" s="28"/>
      <c r="L32" s="28"/>
    </row>
    <row r="33" spans="2:12" s="1" customFormat="1" ht="6.9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35" customHeight="1">
      <c r="B34" s="28"/>
      <c r="D34" s="94" t="s">
        <v>35</v>
      </c>
      <c r="J34" s="65">
        <f>ROUND(J150, 2)</f>
        <v>0</v>
      </c>
      <c r="L34" s="28"/>
    </row>
    <row r="35" spans="2:12" s="1" customFormat="1" ht="6.9" customHeight="1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4" customHeight="1">
      <c r="B36" s="28"/>
      <c r="F36" s="31" t="s">
        <v>37</v>
      </c>
      <c r="I36" s="31" t="s">
        <v>36</v>
      </c>
      <c r="J36" s="31" t="s">
        <v>38</v>
      </c>
      <c r="L36" s="28"/>
    </row>
    <row r="37" spans="2:12" s="1" customFormat="1" ht="14.4" customHeight="1">
      <c r="B37" s="28"/>
      <c r="D37" s="54" t="s">
        <v>39</v>
      </c>
      <c r="E37" s="33" t="s">
        <v>40</v>
      </c>
      <c r="F37" s="95">
        <f>ROUND((SUM(BE150:BE392)),  2)</f>
        <v>0</v>
      </c>
      <c r="G37" s="96"/>
      <c r="H37" s="96"/>
      <c r="I37" s="97">
        <v>0.2</v>
      </c>
      <c r="J37" s="95">
        <f>ROUND(((SUM(BE150:BE392))*I37),  2)</f>
        <v>0</v>
      </c>
      <c r="L37" s="28"/>
    </row>
    <row r="38" spans="2:12" s="1" customFormat="1" ht="14.4" customHeight="1">
      <c r="B38" s="28"/>
      <c r="E38" s="33" t="s">
        <v>41</v>
      </c>
      <c r="F38" s="95">
        <f>ROUND((SUM(BF150:BF392)),  2)</f>
        <v>0</v>
      </c>
      <c r="G38" s="96"/>
      <c r="H38" s="96"/>
      <c r="I38" s="97">
        <v>0.2</v>
      </c>
      <c r="J38" s="95">
        <f>ROUND(((SUM(BF150:BF392))*I38),  2)</f>
        <v>0</v>
      </c>
      <c r="L38" s="28"/>
    </row>
    <row r="39" spans="2:12" s="1" customFormat="1" ht="14.4" hidden="1" customHeight="1">
      <c r="B39" s="28"/>
      <c r="E39" s="23" t="s">
        <v>42</v>
      </c>
      <c r="F39" s="84">
        <f>ROUND((SUM(BG150:BG392)),  2)</f>
        <v>0</v>
      </c>
      <c r="I39" s="98">
        <v>0.2</v>
      </c>
      <c r="J39" s="84">
        <f>0</f>
        <v>0</v>
      </c>
      <c r="L39" s="28"/>
    </row>
    <row r="40" spans="2:12" s="1" customFormat="1" ht="14.4" hidden="1" customHeight="1">
      <c r="B40" s="28"/>
      <c r="E40" s="23" t="s">
        <v>43</v>
      </c>
      <c r="F40" s="84">
        <f>ROUND((SUM(BH150:BH392)),  2)</f>
        <v>0</v>
      </c>
      <c r="I40" s="98">
        <v>0.2</v>
      </c>
      <c r="J40" s="84">
        <f>0</f>
        <v>0</v>
      </c>
      <c r="L40" s="28"/>
    </row>
    <row r="41" spans="2:12" s="1" customFormat="1" ht="14.4" hidden="1" customHeight="1">
      <c r="B41" s="28"/>
      <c r="E41" s="33" t="s">
        <v>44</v>
      </c>
      <c r="F41" s="95">
        <f>ROUND((SUM(BI150:BI392)),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6.9" customHeight="1">
      <c r="B42" s="28"/>
      <c r="L42" s="28"/>
    </row>
    <row r="43" spans="2:12" s="1" customFormat="1" ht="25.35" customHeight="1">
      <c r="B43" s="28"/>
      <c r="C43" s="99"/>
      <c r="D43" s="100" t="s">
        <v>45</v>
      </c>
      <c r="E43" s="56"/>
      <c r="F43" s="56"/>
      <c r="G43" s="101" t="s">
        <v>46</v>
      </c>
      <c r="H43" s="102" t="s">
        <v>47</v>
      </c>
      <c r="I43" s="56"/>
      <c r="J43" s="103">
        <f>SUM(J34:J41)</f>
        <v>0</v>
      </c>
      <c r="K43" s="104"/>
      <c r="L43" s="28"/>
    </row>
    <row r="44" spans="2:12" s="1" customFormat="1" ht="14.4" customHeight="1">
      <c r="B44" s="28"/>
      <c r="L44" s="28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ht="10.199999999999999">
      <c r="B51" s="16"/>
      <c r="L51" s="16"/>
    </row>
    <row r="52" spans="2:12" ht="10.199999999999999">
      <c r="B52" s="16"/>
      <c r="L52" s="16"/>
    </row>
    <row r="53" spans="2:12" ht="10.199999999999999">
      <c r="B53" s="16"/>
      <c r="L53" s="16"/>
    </row>
    <row r="54" spans="2:12" ht="10.199999999999999">
      <c r="B54" s="16"/>
      <c r="L54" s="16"/>
    </row>
    <row r="55" spans="2:12" ht="10.199999999999999">
      <c r="B55" s="16"/>
      <c r="L55" s="16"/>
    </row>
    <row r="56" spans="2:12" ht="10.199999999999999">
      <c r="B56" s="16"/>
      <c r="L56" s="16"/>
    </row>
    <row r="57" spans="2:12" ht="10.199999999999999">
      <c r="B57" s="16"/>
      <c r="L57" s="16"/>
    </row>
    <row r="58" spans="2:12" ht="10.199999999999999">
      <c r="B58" s="16"/>
      <c r="L58" s="16"/>
    </row>
    <row r="59" spans="2:12" ht="10.199999999999999">
      <c r="B59" s="16"/>
      <c r="L59" s="16"/>
    </row>
    <row r="60" spans="2:12" ht="10.199999999999999">
      <c r="B60" s="16"/>
      <c r="L60" s="16"/>
    </row>
    <row r="61" spans="2:12" s="1" customFormat="1" ht="13.2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ht="10.199999999999999">
      <c r="B62" s="16"/>
      <c r="L62" s="16"/>
    </row>
    <row r="63" spans="2:12" ht="10.199999999999999">
      <c r="B63" s="16"/>
      <c r="L63" s="16"/>
    </row>
    <row r="64" spans="2:12" ht="10.199999999999999">
      <c r="B64" s="16"/>
      <c r="L64" s="16"/>
    </row>
    <row r="65" spans="2:12" s="1" customFormat="1" ht="13.2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ht="10.199999999999999">
      <c r="B66" s="16"/>
      <c r="L66" s="16"/>
    </row>
    <row r="67" spans="2:12" ht="10.199999999999999">
      <c r="B67" s="16"/>
      <c r="L67" s="16"/>
    </row>
    <row r="68" spans="2:12" ht="10.199999999999999">
      <c r="B68" s="16"/>
      <c r="L68" s="16"/>
    </row>
    <row r="69" spans="2:12" ht="10.199999999999999">
      <c r="B69" s="16"/>
      <c r="L69" s="16"/>
    </row>
    <row r="70" spans="2:12" ht="10.199999999999999">
      <c r="B70" s="16"/>
      <c r="L70" s="16"/>
    </row>
    <row r="71" spans="2:12" ht="10.199999999999999">
      <c r="B71" s="16"/>
      <c r="L71" s="16"/>
    </row>
    <row r="72" spans="2:12" ht="10.199999999999999">
      <c r="B72" s="16"/>
      <c r="L72" s="16"/>
    </row>
    <row r="73" spans="2:12" ht="10.199999999999999">
      <c r="B73" s="16"/>
      <c r="L73" s="16"/>
    </row>
    <row r="74" spans="2:12" ht="10.199999999999999">
      <c r="B74" s="16"/>
      <c r="L74" s="16"/>
    </row>
    <row r="75" spans="2:12" ht="10.199999999999999">
      <c r="B75" s="16"/>
      <c r="L75" s="16"/>
    </row>
    <row r="76" spans="2:12" s="1" customFormat="1" ht="13.2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" customHeight="1">
      <c r="B82" s="28"/>
      <c r="C82" s="17" t="s">
        <v>293</v>
      </c>
      <c r="L82" s="28"/>
    </row>
    <row r="83" spans="2:12" s="1" customFormat="1" ht="6.9" customHeight="1">
      <c r="B83" s="28"/>
      <c r="L83" s="28"/>
    </row>
    <row r="84" spans="2:12" s="1" customFormat="1" ht="12" customHeight="1">
      <c r="B84" s="28"/>
      <c r="C84" s="23" t="s">
        <v>15</v>
      </c>
      <c r="L84" s="28"/>
    </row>
    <row r="85" spans="2:12" s="1" customFormat="1" ht="16.5" customHeight="1">
      <c r="B85" s="28"/>
      <c r="E85" s="226" t="str">
        <f>E7</f>
        <v>Archeoskanzen Bojná</v>
      </c>
      <c r="F85" s="227"/>
      <c r="G85" s="227"/>
      <c r="H85" s="227"/>
      <c r="L85" s="28"/>
    </row>
    <row r="86" spans="2:12" ht="12" customHeight="1">
      <c r="B86" s="16"/>
      <c r="C86" s="23" t="s">
        <v>287</v>
      </c>
      <c r="L86" s="16"/>
    </row>
    <row r="87" spans="2:12" ht="16.5" customHeight="1">
      <c r="B87" s="16"/>
      <c r="E87" s="226" t="s">
        <v>4177</v>
      </c>
      <c r="F87" s="183"/>
      <c r="G87" s="183"/>
      <c r="H87" s="183"/>
      <c r="L87" s="16"/>
    </row>
    <row r="88" spans="2:12" ht="12" customHeight="1">
      <c r="B88" s="16"/>
      <c r="C88" s="23" t="s">
        <v>289</v>
      </c>
      <c r="L88" s="16"/>
    </row>
    <row r="89" spans="2:12" s="1" customFormat="1" ht="16.5" customHeight="1">
      <c r="B89" s="28"/>
      <c r="E89" s="221" t="s">
        <v>6656</v>
      </c>
      <c r="F89" s="228"/>
      <c r="G89" s="228"/>
      <c r="H89" s="228"/>
      <c r="L89" s="28"/>
    </row>
    <row r="90" spans="2:12" s="1" customFormat="1" ht="12" customHeight="1">
      <c r="B90" s="28"/>
      <c r="C90" s="23" t="s">
        <v>291</v>
      </c>
      <c r="L90" s="28"/>
    </row>
    <row r="91" spans="2:12" s="1" customFormat="1" ht="16.5" customHeight="1">
      <c r="B91" s="28"/>
      <c r="E91" s="208" t="str">
        <f>E13</f>
        <v>SO-5.2.2_AA - Architektonicko stavebné riešenie, statika</v>
      </c>
      <c r="F91" s="228"/>
      <c r="G91" s="228"/>
      <c r="H91" s="228"/>
      <c r="L91" s="28"/>
    </row>
    <row r="92" spans="2:12" s="1" customFormat="1" ht="6.9" customHeight="1">
      <c r="B92" s="28"/>
      <c r="L92" s="28"/>
    </row>
    <row r="93" spans="2:12" s="1" customFormat="1" ht="12" customHeight="1">
      <c r="B93" s="28"/>
      <c r="C93" s="23" t="s">
        <v>19</v>
      </c>
      <c r="F93" s="21" t="str">
        <f>F16</f>
        <v>okrajová časť obce Bojná</v>
      </c>
      <c r="I93" s="23" t="s">
        <v>21</v>
      </c>
      <c r="J93" s="51" t="str">
        <f>IF(J16="","",J16)</f>
        <v>19. 6. 2024</v>
      </c>
      <c r="L93" s="28"/>
    </row>
    <row r="94" spans="2:12" s="1" customFormat="1" ht="6.9" customHeight="1">
      <c r="B94" s="28"/>
      <c r="L94" s="28"/>
    </row>
    <row r="95" spans="2:12" s="1" customFormat="1" ht="40.049999999999997" customHeight="1">
      <c r="B95" s="28"/>
      <c r="C95" s="23" t="s">
        <v>23</v>
      </c>
      <c r="F95" s="21" t="str">
        <f>E19</f>
        <v>Obec Bojná, 201 Bojná, 956 01 Bojná</v>
      </c>
      <c r="I95" s="23" t="s">
        <v>29</v>
      </c>
      <c r="J95" s="26" t="str">
        <f>E25</f>
        <v>Projekt design s.r.o., Brezová 89/1B, Tovarníky</v>
      </c>
      <c r="L95" s="28"/>
    </row>
    <row r="96" spans="2:12" s="1" customFormat="1" ht="40.049999999999997" customHeight="1">
      <c r="B96" s="28"/>
      <c r="C96" s="23" t="s">
        <v>27</v>
      </c>
      <c r="F96" s="21" t="str">
        <f>IF(E22="","",E22)</f>
        <v>Vyplň údaj</v>
      </c>
      <c r="I96" s="23" t="s">
        <v>32</v>
      </c>
      <c r="J96" s="26" t="str">
        <f>E28</f>
        <v>Projekt design s.r.o., Brezová 89/1B, Tovarníky</v>
      </c>
      <c r="L96" s="28"/>
    </row>
    <row r="97" spans="2:47" s="1" customFormat="1" ht="10.35" customHeight="1">
      <c r="B97" s="28"/>
      <c r="L97" s="28"/>
    </row>
    <row r="98" spans="2:47" s="1" customFormat="1" ht="29.25" customHeight="1">
      <c r="B98" s="28"/>
      <c r="C98" s="107" t="s">
        <v>294</v>
      </c>
      <c r="D98" s="99"/>
      <c r="E98" s="99"/>
      <c r="F98" s="99"/>
      <c r="G98" s="99"/>
      <c r="H98" s="99"/>
      <c r="I98" s="99"/>
      <c r="J98" s="108" t="s">
        <v>295</v>
      </c>
      <c r="K98" s="99"/>
      <c r="L98" s="28"/>
    </row>
    <row r="99" spans="2:47" s="1" customFormat="1" ht="10.35" customHeight="1">
      <c r="B99" s="28"/>
      <c r="L99" s="28"/>
    </row>
    <row r="100" spans="2:47" s="1" customFormat="1" ht="22.8" customHeight="1">
      <c r="B100" s="28"/>
      <c r="C100" s="109" t="s">
        <v>296</v>
      </c>
      <c r="J100" s="65">
        <f>J150</f>
        <v>0</v>
      </c>
      <c r="L100" s="28"/>
      <c r="AU100" s="13" t="s">
        <v>297</v>
      </c>
    </row>
    <row r="101" spans="2:47" s="8" customFormat="1" ht="24.9" customHeight="1">
      <c r="B101" s="110"/>
      <c r="D101" s="111" t="s">
        <v>298</v>
      </c>
      <c r="E101" s="112"/>
      <c r="F101" s="112"/>
      <c r="G101" s="112"/>
      <c r="H101" s="112"/>
      <c r="I101" s="112"/>
      <c r="J101" s="113">
        <f>J151</f>
        <v>0</v>
      </c>
      <c r="L101" s="110"/>
    </row>
    <row r="102" spans="2:47" s="9" customFormat="1" ht="19.95" customHeight="1">
      <c r="B102" s="114"/>
      <c r="D102" s="115" t="s">
        <v>2630</v>
      </c>
      <c r="E102" s="116"/>
      <c r="F102" s="116"/>
      <c r="G102" s="116"/>
      <c r="H102" s="116"/>
      <c r="I102" s="116"/>
      <c r="J102" s="117">
        <f>J152</f>
        <v>0</v>
      </c>
      <c r="L102" s="114"/>
    </row>
    <row r="103" spans="2:47" s="9" customFormat="1" ht="19.95" customHeight="1">
      <c r="B103" s="114"/>
      <c r="D103" s="115" t="s">
        <v>2631</v>
      </c>
      <c r="E103" s="116"/>
      <c r="F103" s="116"/>
      <c r="G103" s="116"/>
      <c r="H103" s="116"/>
      <c r="I103" s="116"/>
      <c r="J103" s="117">
        <f>J160</f>
        <v>0</v>
      </c>
      <c r="L103" s="114"/>
    </row>
    <row r="104" spans="2:47" s="9" customFormat="1" ht="19.95" customHeight="1">
      <c r="B104" s="114"/>
      <c r="D104" s="115" t="s">
        <v>2632</v>
      </c>
      <c r="E104" s="116"/>
      <c r="F104" s="116"/>
      <c r="G104" s="116"/>
      <c r="H104" s="116"/>
      <c r="I104" s="116"/>
      <c r="J104" s="117">
        <f>J184</f>
        <v>0</v>
      </c>
      <c r="L104" s="114"/>
    </row>
    <row r="105" spans="2:47" s="9" customFormat="1" ht="19.95" customHeight="1">
      <c r="B105" s="114"/>
      <c r="D105" s="115" t="s">
        <v>2633</v>
      </c>
      <c r="E105" s="116"/>
      <c r="F105" s="116"/>
      <c r="G105" s="116"/>
      <c r="H105" s="116"/>
      <c r="I105" s="116"/>
      <c r="J105" s="117">
        <f>J197</f>
        <v>0</v>
      </c>
      <c r="L105" s="114"/>
    </row>
    <row r="106" spans="2:47" s="9" customFormat="1" ht="19.95" customHeight="1">
      <c r="B106" s="114"/>
      <c r="D106" s="115" t="s">
        <v>2634</v>
      </c>
      <c r="E106" s="116"/>
      <c r="F106" s="116"/>
      <c r="G106" s="116"/>
      <c r="H106" s="116"/>
      <c r="I106" s="116"/>
      <c r="J106" s="117">
        <f>J205</f>
        <v>0</v>
      </c>
      <c r="L106" s="114"/>
    </row>
    <row r="107" spans="2:47" s="9" customFormat="1" ht="19.95" customHeight="1">
      <c r="B107" s="114"/>
      <c r="D107" s="115" t="s">
        <v>2746</v>
      </c>
      <c r="E107" s="116"/>
      <c r="F107" s="116"/>
      <c r="G107" s="116"/>
      <c r="H107" s="116"/>
      <c r="I107" s="116"/>
      <c r="J107" s="117">
        <f>J207</f>
        <v>0</v>
      </c>
      <c r="L107" s="114"/>
    </row>
    <row r="108" spans="2:47" s="9" customFormat="1" ht="19.95" customHeight="1">
      <c r="B108" s="114"/>
      <c r="D108" s="115" t="s">
        <v>2635</v>
      </c>
      <c r="E108" s="116"/>
      <c r="F108" s="116"/>
      <c r="G108" s="116"/>
      <c r="H108" s="116"/>
      <c r="I108" s="116"/>
      <c r="J108" s="117">
        <f>J238</f>
        <v>0</v>
      </c>
      <c r="L108" s="114"/>
    </row>
    <row r="109" spans="2:47" s="9" customFormat="1" ht="19.95" customHeight="1">
      <c r="B109" s="114"/>
      <c r="D109" s="115" t="s">
        <v>2636</v>
      </c>
      <c r="E109" s="116"/>
      <c r="F109" s="116"/>
      <c r="G109" s="116"/>
      <c r="H109" s="116"/>
      <c r="I109" s="116"/>
      <c r="J109" s="117">
        <f>J250</f>
        <v>0</v>
      </c>
      <c r="L109" s="114"/>
    </row>
    <row r="110" spans="2:47" s="8" customFormat="1" ht="24.9" customHeight="1">
      <c r="B110" s="110"/>
      <c r="D110" s="111" t="s">
        <v>2316</v>
      </c>
      <c r="E110" s="112"/>
      <c r="F110" s="112"/>
      <c r="G110" s="112"/>
      <c r="H110" s="112"/>
      <c r="I110" s="112"/>
      <c r="J110" s="113">
        <f>J252</f>
        <v>0</v>
      </c>
      <c r="L110" s="110"/>
    </row>
    <row r="111" spans="2:47" s="9" customFormat="1" ht="19.95" customHeight="1">
      <c r="B111" s="114"/>
      <c r="D111" s="115" t="s">
        <v>2747</v>
      </c>
      <c r="E111" s="116"/>
      <c r="F111" s="116"/>
      <c r="G111" s="116"/>
      <c r="H111" s="116"/>
      <c r="I111" s="116"/>
      <c r="J111" s="117">
        <f>J253</f>
        <v>0</v>
      </c>
      <c r="L111" s="114"/>
    </row>
    <row r="112" spans="2:47" s="9" customFormat="1" ht="19.95" customHeight="1">
      <c r="B112" s="114"/>
      <c r="D112" s="115" t="s">
        <v>2886</v>
      </c>
      <c r="E112" s="116"/>
      <c r="F112" s="116"/>
      <c r="G112" s="116"/>
      <c r="H112" s="116"/>
      <c r="I112" s="116"/>
      <c r="J112" s="117">
        <f>J277</f>
        <v>0</v>
      </c>
      <c r="L112" s="114"/>
    </row>
    <row r="113" spans="2:12" s="9" customFormat="1" ht="19.95" customHeight="1">
      <c r="B113" s="114"/>
      <c r="D113" s="115" t="s">
        <v>2317</v>
      </c>
      <c r="E113" s="116"/>
      <c r="F113" s="116"/>
      <c r="G113" s="116"/>
      <c r="H113" s="116"/>
      <c r="I113" s="116"/>
      <c r="J113" s="117">
        <f>J305</f>
        <v>0</v>
      </c>
      <c r="L113" s="114"/>
    </row>
    <row r="114" spans="2:12" s="9" customFormat="1" ht="19.95" customHeight="1">
      <c r="B114" s="114"/>
      <c r="D114" s="115" t="s">
        <v>5287</v>
      </c>
      <c r="E114" s="116"/>
      <c r="F114" s="116"/>
      <c r="G114" s="116"/>
      <c r="H114" s="116"/>
      <c r="I114" s="116"/>
      <c r="J114" s="117">
        <f>J324</f>
        <v>0</v>
      </c>
      <c r="L114" s="114"/>
    </row>
    <row r="115" spans="2:12" s="9" customFormat="1" ht="19.95" customHeight="1">
      <c r="B115" s="114"/>
      <c r="D115" s="115" t="s">
        <v>2887</v>
      </c>
      <c r="E115" s="116"/>
      <c r="F115" s="116"/>
      <c r="G115" s="116"/>
      <c r="H115" s="116"/>
      <c r="I115" s="116"/>
      <c r="J115" s="117">
        <f>J328</f>
        <v>0</v>
      </c>
      <c r="L115" s="114"/>
    </row>
    <row r="116" spans="2:12" s="9" customFormat="1" ht="19.95" customHeight="1">
      <c r="B116" s="114"/>
      <c r="D116" s="115" t="s">
        <v>2748</v>
      </c>
      <c r="E116" s="116"/>
      <c r="F116" s="116"/>
      <c r="G116" s="116"/>
      <c r="H116" s="116"/>
      <c r="I116" s="116"/>
      <c r="J116" s="117">
        <f>J339</f>
        <v>0</v>
      </c>
      <c r="L116" s="114"/>
    </row>
    <row r="117" spans="2:12" s="9" customFormat="1" ht="19.95" customHeight="1">
      <c r="B117" s="114"/>
      <c r="D117" s="115" t="s">
        <v>2749</v>
      </c>
      <c r="E117" s="116"/>
      <c r="F117" s="116"/>
      <c r="G117" s="116"/>
      <c r="H117" s="116"/>
      <c r="I117" s="116"/>
      <c r="J117" s="117">
        <f>J343</f>
        <v>0</v>
      </c>
      <c r="L117" s="114"/>
    </row>
    <row r="118" spans="2:12" s="9" customFormat="1" ht="19.95" customHeight="1">
      <c r="B118" s="114"/>
      <c r="D118" s="115" t="s">
        <v>2888</v>
      </c>
      <c r="E118" s="116"/>
      <c r="F118" s="116"/>
      <c r="G118" s="116"/>
      <c r="H118" s="116"/>
      <c r="I118" s="116"/>
      <c r="J118" s="117">
        <f>J350</f>
        <v>0</v>
      </c>
      <c r="L118" s="114"/>
    </row>
    <row r="119" spans="2:12" s="9" customFormat="1" ht="19.95" customHeight="1">
      <c r="B119" s="114"/>
      <c r="D119" s="115" t="s">
        <v>2750</v>
      </c>
      <c r="E119" s="116"/>
      <c r="F119" s="116"/>
      <c r="G119" s="116"/>
      <c r="H119" s="116"/>
      <c r="I119" s="116"/>
      <c r="J119" s="117">
        <f>J353</f>
        <v>0</v>
      </c>
      <c r="L119" s="114"/>
    </row>
    <row r="120" spans="2:12" s="9" customFormat="1" ht="19.95" customHeight="1">
      <c r="B120" s="114"/>
      <c r="D120" s="115" t="s">
        <v>4180</v>
      </c>
      <c r="E120" s="116"/>
      <c r="F120" s="116"/>
      <c r="G120" s="116"/>
      <c r="H120" s="116"/>
      <c r="I120" s="116"/>
      <c r="J120" s="117">
        <f>J361</f>
        <v>0</v>
      </c>
      <c r="L120" s="114"/>
    </row>
    <row r="121" spans="2:12" s="9" customFormat="1" ht="19.95" customHeight="1">
      <c r="B121" s="114"/>
      <c r="D121" s="115" t="s">
        <v>2889</v>
      </c>
      <c r="E121" s="116"/>
      <c r="F121" s="116"/>
      <c r="G121" s="116"/>
      <c r="H121" s="116"/>
      <c r="I121" s="116"/>
      <c r="J121" s="117">
        <f>J364</f>
        <v>0</v>
      </c>
      <c r="L121" s="114"/>
    </row>
    <row r="122" spans="2:12" s="9" customFormat="1" ht="19.95" customHeight="1">
      <c r="B122" s="114"/>
      <c r="D122" s="115" t="s">
        <v>2890</v>
      </c>
      <c r="E122" s="116"/>
      <c r="F122" s="116"/>
      <c r="G122" s="116"/>
      <c r="H122" s="116"/>
      <c r="I122" s="116"/>
      <c r="J122" s="117">
        <f>J368</f>
        <v>0</v>
      </c>
      <c r="L122" s="114"/>
    </row>
    <row r="123" spans="2:12" s="9" customFormat="1" ht="19.95" customHeight="1">
      <c r="B123" s="114"/>
      <c r="D123" s="115" t="s">
        <v>5288</v>
      </c>
      <c r="E123" s="116"/>
      <c r="F123" s="116"/>
      <c r="G123" s="116"/>
      <c r="H123" s="116"/>
      <c r="I123" s="116"/>
      <c r="J123" s="117">
        <f>J372</f>
        <v>0</v>
      </c>
      <c r="L123" s="114"/>
    </row>
    <row r="124" spans="2:12" s="9" customFormat="1" ht="19.95" customHeight="1">
      <c r="B124" s="114"/>
      <c r="D124" s="115" t="s">
        <v>2891</v>
      </c>
      <c r="E124" s="116"/>
      <c r="F124" s="116"/>
      <c r="G124" s="116"/>
      <c r="H124" s="116"/>
      <c r="I124" s="116"/>
      <c r="J124" s="117">
        <f>J376</f>
        <v>0</v>
      </c>
      <c r="L124" s="114"/>
    </row>
    <row r="125" spans="2:12" s="9" customFormat="1" ht="19.95" customHeight="1">
      <c r="B125" s="114"/>
      <c r="D125" s="115" t="s">
        <v>4182</v>
      </c>
      <c r="E125" s="116"/>
      <c r="F125" s="116"/>
      <c r="G125" s="116"/>
      <c r="H125" s="116"/>
      <c r="I125" s="116"/>
      <c r="J125" s="117">
        <f>J383</f>
        <v>0</v>
      </c>
      <c r="L125" s="114"/>
    </row>
    <row r="126" spans="2:12" s="8" customFormat="1" ht="24.9" customHeight="1">
      <c r="B126" s="110"/>
      <c r="D126" s="111" t="s">
        <v>689</v>
      </c>
      <c r="E126" s="112"/>
      <c r="F126" s="112"/>
      <c r="G126" s="112"/>
      <c r="H126" s="112"/>
      <c r="I126" s="112"/>
      <c r="J126" s="113">
        <f>J387</f>
        <v>0</v>
      </c>
      <c r="L126" s="110"/>
    </row>
    <row r="127" spans="2:12" s="1" customFormat="1" ht="21.75" customHeight="1">
      <c r="B127" s="28"/>
      <c r="L127" s="28"/>
    </row>
    <row r="128" spans="2:12" s="1" customFormat="1" ht="6.9" customHeight="1">
      <c r="B128" s="43"/>
      <c r="C128" s="44"/>
      <c r="D128" s="44"/>
      <c r="E128" s="44"/>
      <c r="F128" s="44"/>
      <c r="G128" s="44"/>
      <c r="H128" s="44"/>
      <c r="I128" s="44"/>
      <c r="J128" s="44"/>
      <c r="K128" s="44"/>
      <c r="L128" s="28"/>
    </row>
    <row r="132" spans="2:12" s="1" customFormat="1" ht="6.9" customHeight="1">
      <c r="B132" s="45"/>
      <c r="C132" s="46"/>
      <c r="D132" s="46"/>
      <c r="E132" s="46"/>
      <c r="F132" s="46"/>
      <c r="G132" s="46"/>
      <c r="H132" s="46"/>
      <c r="I132" s="46"/>
      <c r="J132" s="46"/>
      <c r="K132" s="46"/>
      <c r="L132" s="28"/>
    </row>
    <row r="133" spans="2:12" s="1" customFormat="1" ht="24.9" customHeight="1">
      <c r="B133" s="28"/>
      <c r="C133" s="17" t="s">
        <v>303</v>
      </c>
      <c r="L133" s="28"/>
    </row>
    <row r="134" spans="2:12" s="1" customFormat="1" ht="6.9" customHeight="1">
      <c r="B134" s="28"/>
      <c r="L134" s="28"/>
    </row>
    <row r="135" spans="2:12" s="1" customFormat="1" ht="12" customHeight="1">
      <c r="B135" s="28"/>
      <c r="C135" s="23" t="s">
        <v>15</v>
      </c>
      <c r="L135" s="28"/>
    </row>
    <row r="136" spans="2:12" s="1" customFormat="1" ht="16.5" customHeight="1">
      <c r="B136" s="28"/>
      <c r="E136" s="226" t="str">
        <f>E7</f>
        <v>Archeoskanzen Bojná</v>
      </c>
      <c r="F136" s="227"/>
      <c r="G136" s="227"/>
      <c r="H136" s="227"/>
      <c r="L136" s="28"/>
    </row>
    <row r="137" spans="2:12" ht="12" customHeight="1">
      <c r="B137" s="16"/>
      <c r="C137" s="23" t="s">
        <v>287</v>
      </c>
      <c r="L137" s="16"/>
    </row>
    <row r="138" spans="2:12" ht="16.5" customHeight="1">
      <c r="B138" s="16"/>
      <c r="E138" s="226" t="s">
        <v>4177</v>
      </c>
      <c r="F138" s="183"/>
      <c r="G138" s="183"/>
      <c r="H138" s="183"/>
      <c r="L138" s="16"/>
    </row>
    <row r="139" spans="2:12" ht="12" customHeight="1">
      <c r="B139" s="16"/>
      <c r="C139" s="23" t="s">
        <v>289</v>
      </c>
      <c r="L139" s="16"/>
    </row>
    <row r="140" spans="2:12" s="1" customFormat="1" ht="16.5" customHeight="1">
      <c r="B140" s="28"/>
      <c r="E140" s="221" t="s">
        <v>6656</v>
      </c>
      <c r="F140" s="228"/>
      <c r="G140" s="228"/>
      <c r="H140" s="228"/>
      <c r="L140" s="28"/>
    </row>
    <row r="141" spans="2:12" s="1" customFormat="1" ht="12" customHeight="1">
      <c r="B141" s="28"/>
      <c r="C141" s="23" t="s">
        <v>291</v>
      </c>
      <c r="L141" s="28"/>
    </row>
    <row r="142" spans="2:12" s="1" customFormat="1" ht="16.5" customHeight="1">
      <c r="B142" s="28"/>
      <c r="E142" s="208" t="str">
        <f>E13</f>
        <v>SO-5.2.2_AA - Architektonicko stavebné riešenie, statika</v>
      </c>
      <c r="F142" s="228"/>
      <c r="G142" s="228"/>
      <c r="H142" s="228"/>
      <c r="L142" s="28"/>
    </row>
    <row r="143" spans="2:12" s="1" customFormat="1" ht="6.9" customHeight="1">
      <c r="B143" s="28"/>
      <c r="L143" s="28"/>
    </row>
    <row r="144" spans="2:12" s="1" customFormat="1" ht="12" customHeight="1">
      <c r="B144" s="28"/>
      <c r="C144" s="23" t="s">
        <v>19</v>
      </c>
      <c r="F144" s="21" t="str">
        <f>F16</f>
        <v>okrajová časť obce Bojná</v>
      </c>
      <c r="I144" s="23" t="s">
        <v>21</v>
      </c>
      <c r="J144" s="51" t="str">
        <f>IF(J16="","",J16)</f>
        <v>19. 6. 2024</v>
      </c>
      <c r="L144" s="28"/>
    </row>
    <row r="145" spans="2:65" s="1" customFormat="1" ht="6.9" customHeight="1">
      <c r="B145" s="28"/>
      <c r="L145" s="28"/>
    </row>
    <row r="146" spans="2:65" s="1" customFormat="1" ht="40.049999999999997" customHeight="1">
      <c r="B146" s="28"/>
      <c r="C146" s="23" t="s">
        <v>23</v>
      </c>
      <c r="F146" s="21" t="str">
        <f>E19</f>
        <v>Obec Bojná, 201 Bojná, 956 01 Bojná</v>
      </c>
      <c r="I146" s="23" t="s">
        <v>29</v>
      </c>
      <c r="J146" s="26" t="str">
        <f>E25</f>
        <v>Projekt design s.r.o., Brezová 89/1B, Tovarníky</v>
      </c>
      <c r="L146" s="28"/>
    </row>
    <row r="147" spans="2:65" s="1" customFormat="1" ht="40.049999999999997" customHeight="1">
      <c r="B147" s="28"/>
      <c r="C147" s="23" t="s">
        <v>27</v>
      </c>
      <c r="F147" s="21" t="str">
        <f>IF(E22="","",E22)</f>
        <v>Vyplň údaj</v>
      </c>
      <c r="I147" s="23" t="s">
        <v>32</v>
      </c>
      <c r="J147" s="26" t="str">
        <f>E28</f>
        <v>Projekt design s.r.o., Brezová 89/1B, Tovarníky</v>
      </c>
      <c r="L147" s="28"/>
    </row>
    <row r="148" spans="2:65" s="1" customFormat="1" ht="10.35" customHeight="1">
      <c r="B148" s="28"/>
      <c r="L148" s="28"/>
    </row>
    <row r="149" spans="2:65" s="10" customFormat="1" ht="29.25" customHeight="1">
      <c r="B149" s="118"/>
      <c r="C149" s="119" t="s">
        <v>304</v>
      </c>
      <c r="D149" s="120" t="s">
        <v>60</v>
      </c>
      <c r="E149" s="120" t="s">
        <v>56</v>
      </c>
      <c r="F149" s="120" t="s">
        <v>7531</v>
      </c>
      <c r="G149" s="120" t="s">
        <v>305</v>
      </c>
      <c r="H149" s="120" t="s">
        <v>306</v>
      </c>
      <c r="I149" s="120" t="s">
        <v>307</v>
      </c>
      <c r="J149" s="121" t="s">
        <v>295</v>
      </c>
      <c r="K149" s="122" t="s">
        <v>308</v>
      </c>
      <c r="L149" s="118"/>
      <c r="M149" s="58" t="s">
        <v>1</v>
      </c>
      <c r="N149" s="59" t="s">
        <v>39</v>
      </c>
      <c r="O149" s="59" t="s">
        <v>309</v>
      </c>
      <c r="P149" s="59" t="s">
        <v>310</v>
      </c>
      <c r="Q149" s="59" t="s">
        <v>311</v>
      </c>
      <c r="R149" s="59" t="s">
        <v>312</v>
      </c>
      <c r="S149" s="59" t="s">
        <v>313</v>
      </c>
      <c r="T149" s="60" t="s">
        <v>314</v>
      </c>
    </row>
    <row r="150" spans="2:65" s="1" customFormat="1" ht="22.8" customHeight="1">
      <c r="B150" s="28"/>
      <c r="C150" s="63" t="s">
        <v>296</v>
      </c>
      <c r="J150" s="123">
        <f>BK150</f>
        <v>0</v>
      </c>
      <c r="L150" s="28"/>
      <c r="M150" s="61"/>
      <c r="N150" s="52"/>
      <c r="O150" s="52"/>
      <c r="P150" s="124">
        <f>P151+P252+P387</f>
        <v>0</v>
      </c>
      <c r="Q150" s="52"/>
      <c r="R150" s="124">
        <f>R151+R252+R387</f>
        <v>464.04103848556991</v>
      </c>
      <c r="S150" s="52"/>
      <c r="T150" s="125">
        <f>T151+T252+T387</f>
        <v>0</v>
      </c>
      <c r="AT150" s="13" t="s">
        <v>74</v>
      </c>
      <c r="AU150" s="13" t="s">
        <v>297</v>
      </c>
      <c r="BK150" s="126">
        <f>BK151+BK252+BK387</f>
        <v>0</v>
      </c>
    </row>
    <row r="151" spans="2:65" s="11" customFormat="1" ht="25.95" customHeight="1">
      <c r="B151" s="127"/>
      <c r="D151" s="128" t="s">
        <v>74</v>
      </c>
      <c r="E151" s="129" t="s">
        <v>315</v>
      </c>
      <c r="F151" s="129" t="s">
        <v>316</v>
      </c>
      <c r="I151" s="130"/>
      <c r="J151" s="131">
        <f>BK151</f>
        <v>0</v>
      </c>
      <c r="L151" s="127"/>
      <c r="M151" s="132"/>
      <c r="P151" s="133">
        <f>P152+P160+P184+P197+P205+P207+P238+P250</f>
        <v>0</v>
      </c>
      <c r="R151" s="133">
        <f>R152+R160+R184+R197+R205+R207+R238+R250</f>
        <v>451.54330344999994</v>
      </c>
      <c r="T151" s="134">
        <f>T152+T160+T184+T197+T205+T207+T238+T250</f>
        <v>0</v>
      </c>
      <c r="AR151" s="128" t="s">
        <v>82</v>
      </c>
      <c r="AT151" s="135" t="s">
        <v>74</v>
      </c>
      <c r="AU151" s="135" t="s">
        <v>75</v>
      </c>
      <c r="AY151" s="128" t="s">
        <v>317</v>
      </c>
      <c r="BK151" s="136">
        <f>BK152+BK160+BK184+BK197+BK205+BK207+BK238+BK250</f>
        <v>0</v>
      </c>
    </row>
    <row r="152" spans="2:65" s="11" customFormat="1" ht="22.8" customHeight="1">
      <c r="B152" s="127"/>
      <c r="D152" s="128" t="s">
        <v>74</v>
      </c>
      <c r="E152" s="137" t="s">
        <v>82</v>
      </c>
      <c r="F152" s="137" t="s">
        <v>2637</v>
      </c>
      <c r="I152" s="130"/>
      <c r="J152" s="138">
        <f>BK152</f>
        <v>0</v>
      </c>
      <c r="L152" s="127"/>
      <c r="M152" s="132"/>
      <c r="P152" s="133">
        <f>SUM(P153:P159)</f>
        <v>0</v>
      </c>
      <c r="R152" s="133">
        <f>SUM(R153:R159)</f>
        <v>0</v>
      </c>
      <c r="T152" s="134">
        <f>SUM(T153:T159)</f>
        <v>0</v>
      </c>
      <c r="AR152" s="128" t="s">
        <v>82</v>
      </c>
      <c r="AT152" s="135" t="s">
        <v>74</v>
      </c>
      <c r="AU152" s="135" t="s">
        <v>82</v>
      </c>
      <c r="AY152" s="128" t="s">
        <v>317</v>
      </c>
      <c r="BK152" s="136">
        <f>SUM(BK153:BK159)</f>
        <v>0</v>
      </c>
    </row>
    <row r="153" spans="2:65" s="1" customFormat="1" ht="33" customHeight="1">
      <c r="B153" s="139"/>
      <c r="C153" s="140" t="s">
        <v>82</v>
      </c>
      <c r="D153" s="140" t="s">
        <v>319</v>
      </c>
      <c r="E153" s="141" t="s">
        <v>4185</v>
      </c>
      <c r="F153" s="142" t="s">
        <v>4186</v>
      </c>
      <c r="G153" s="143" t="s">
        <v>322</v>
      </c>
      <c r="H153" s="144">
        <v>44.8</v>
      </c>
      <c r="I153" s="145"/>
      <c r="J153" s="146">
        <f t="shared" ref="J153:J159" si="0">ROUND(I153*H153,2)</f>
        <v>0</v>
      </c>
      <c r="K153" s="147"/>
      <c r="L153" s="28"/>
      <c r="M153" s="148" t="s">
        <v>1</v>
      </c>
      <c r="N153" s="149" t="s">
        <v>41</v>
      </c>
      <c r="P153" s="150">
        <f t="shared" ref="P153:P159" si="1">O153*H153</f>
        <v>0</v>
      </c>
      <c r="Q153" s="150">
        <v>0</v>
      </c>
      <c r="R153" s="150">
        <f t="shared" ref="R153:R159" si="2">Q153*H153</f>
        <v>0</v>
      </c>
      <c r="S153" s="150">
        <v>0</v>
      </c>
      <c r="T153" s="151">
        <f t="shared" ref="T153:T159" si="3">S153*H153</f>
        <v>0</v>
      </c>
      <c r="AR153" s="152" t="s">
        <v>259</v>
      </c>
      <c r="AT153" s="152" t="s">
        <v>319</v>
      </c>
      <c r="AU153" s="152" t="s">
        <v>87</v>
      </c>
      <c r="AY153" s="13" t="s">
        <v>317</v>
      </c>
      <c r="BE153" s="153">
        <f t="shared" ref="BE153:BE159" si="4">IF(N153="základná",J153,0)</f>
        <v>0</v>
      </c>
      <c r="BF153" s="153">
        <f t="shared" ref="BF153:BF159" si="5">IF(N153="znížená",J153,0)</f>
        <v>0</v>
      </c>
      <c r="BG153" s="153">
        <f t="shared" ref="BG153:BG159" si="6">IF(N153="zákl. prenesená",J153,0)</f>
        <v>0</v>
      </c>
      <c r="BH153" s="153">
        <f t="shared" ref="BH153:BH159" si="7">IF(N153="zníž. prenesená",J153,0)</f>
        <v>0</v>
      </c>
      <c r="BI153" s="153">
        <f t="shared" ref="BI153:BI159" si="8">IF(N153="nulová",J153,0)</f>
        <v>0</v>
      </c>
      <c r="BJ153" s="13" t="s">
        <v>87</v>
      </c>
      <c r="BK153" s="153">
        <f t="shared" ref="BK153:BK159" si="9">ROUND(I153*H153,2)</f>
        <v>0</v>
      </c>
      <c r="BL153" s="13" t="s">
        <v>259</v>
      </c>
      <c r="BM153" s="152" t="s">
        <v>6658</v>
      </c>
    </row>
    <row r="154" spans="2:65" s="1" customFormat="1" ht="21.75" customHeight="1">
      <c r="B154" s="139"/>
      <c r="C154" s="140" t="s">
        <v>87</v>
      </c>
      <c r="D154" s="140" t="s">
        <v>319</v>
      </c>
      <c r="E154" s="141" t="s">
        <v>2894</v>
      </c>
      <c r="F154" s="142" t="s">
        <v>2895</v>
      </c>
      <c r="G154" s="143" t="s">
        <v>322</v>
      </c>
      <c r="H154" s="144">
        <v>409.47399999999999</v>
      </c>
      <c r="I154" s="145"/>
      <c r="J154" s="146">
        <f t="shared" si="0"/>
        <v>0</v>
      </c>
      <c r="K154" s="147"/>
      <c r="L154" s="28"/>
      <c r="M154" s="148" t="s">
        <v>1</v>
      </c>
      <c r="N154" s="149" t="s">
        <v>41</v>
      </c>
      <c r="P154" s="150">
        <f t="shared" si="1"/>
        <v>0</v>
      </c>
      <c r="Q154" s="150">
        <v>0</v>
      </c>
      <c r="R154" s="150">
        <f t="shared" si="2"/>
        <v>0</v>
      </c>
      <c r="S154" s="150">
        <v>0</v>
      </c>
      <c r="T154" s="151">
        <f t="shared" si="3"/>
        <v>0</v>
      </c>
      <c r="AR154" s="152" t="s">
        <v>259</v>
      </c>
      <c r="AT154" s="152" t="s">
        <v>319</v>
      </c>
      <c r="AU154" s="152" t="s">
        <v>87</v>
      </c>
      <c r="AY154" s="13" t="s">
        <v>317</v>
      </c>
      <c r="BE154" s="153">
        <f t="shared" si="4"/>
        <v>0</v>
      </c>
      <c r="BF154" s="153">
        <f t="shared" si="5"/>
        <v>0</v>
      </c>
      <c r="BG154" s="153">
        <f t="shared" si="6"/>
        <v>0</v>
      </c>
      <c r="BH154" s="153">
        <f t="shared" si="7"/>
        <v>0</v>
      </c>
      <c r="BI154" s="153">
        <f t="shared" si="8"/>
        <v>0</v>
      </c>
      <c r="BJ154" s="13" t="s">
        <v>87</v>
      </c>
      <c r="BK154" s="153">
        <f t="shared" si="9"/>
        <v>0</v>
      </c>
      <c r="BL154" s="13" t="s">
        <v>259</v>
      </c>
      <c r="BM154" s="152" t="s">
        <v>6659</v>
      </c>
    </row>
    <row r="155" spans="2:65" s="1" customFormat="1" ht="24.15" customHeight="1">
      <c r="B155" s="139"/>
      <c r="C155" s="140" t="s">
        <v>92</v>
      </c>
      <c r="D155" s="140" t="s">
        <v>319</v>
      </c>
      <c r="E155" s="141" t="s">
        <v>2644</v>
      </c>
      <c r="F155" s="142" t="s">
        <v>2645</v>
      </c>
      <c r="G155" s="143" t="s">
        <v>322</v>
      </c>
      <c r="H155" s="144">
        <v>122.842</v>
      </c>
      <c r="I155" s="145"/>
      <c r="J155" s="146">
        <f t="shared" si="0"/>
        <v>0</v>
      </c>
      <c r="K155" s="147"/>
      <c r="L155" s="28"/>
      <c r="M155" s="148" t="s">
        <v>1</v>
      </c>
      <c r="N155" s="149" t="s">
        <v>41</v>
      </c>
      <c r="P155" s="150">
        <f t="shared" si="1"/>
        <v>0</v>
      </c>
      <c r="Q155" s="150">
        <v>0</v>
      </c>
      <c r="R155" s="150">
        <f t="shared" si="2"/>
        <v>0</v>
      </c>
      <c r="S155" s="150">
        <v>0</v>
      </c>
      <c r="T155" s="151">
        <f t="shared" si="3"/>
        <v>0</v>
      </c>
      <c r="AR155" s="152" t="s">
        <v>259</v>
      </c>
      <c r="AT155" s="152" t="s">
        <v>319</v>
      </c>
      <c r="AU155" s="152" t="s">
        <v>87</v>
      </c>
      <c r="AY155" s="13" t="s">
        <v>317</v>
      </c>
      <c r="BE155" s="153">
        <f t="shared" si="4"/>
        <v>0</v>
      </c>
      <c r="BF155" s="153">
        <f t="shared" si="5"/>
        <v>0</v>
      </c>
      <c r="BG155" s="153">
        <f t="shared" si="6"/>
        <v>0</v>
      </c>
      <c r="BH155" s="153">
        <f t="shared" si="7"/>
        <v>0</v>
      </c>
      <c r="BI155" s="153">
        <f t="shared" si="8"/>
        <v>0</v>
      </c>
      <c r="BJ155" s="13" t="s">
        <v>87</v>
      </c>
      <c r="BK155" s="153">
        <f t="shared" si="9"/>
        <v>0</v>
      </c>
      <c r="BL155" s="13" t="s">
        <v>259</v>
      </c>
      <c r="BM155" s="152" t="s">
        <v>6660</v>
      </c>
    </row>
    <row r="156" spans="2:65" s="1" customFormat="1" ht="24.15" customHeight="1">
      <c r="B156" s="139"/>
      <c r="C156" s="140" t="s">
        <v>259</v>
      </c>
      <c r="D156" s="140" t="s">
        <v>319</v>
      </c>
      <c r="E156" s="141" t="s">
        <v>4190</v>
      </c>
      <c r="F156" s="142" t="s">
        <v>4191</v>
      </c>
      <c r="G156" s="143" t="s">
        <v>322</v>
      </c>
      <c r="H156" s="144">
        <v>409.47399999999999</v>
      </c>
      <c r="I156" s="145"/>
      <c r="J156" s="146">
        <f t="shared" si="0"/>
        <v>0</v>
      </c>
      <c r="K156" s="147"/>
      <c r="L156" s="28"/>
      <c r="M156" s="148" t="s">
        <v>1</v>
      </c>
      <c r="N156" s="149" t="s">
        <v>41</v>
      </c>
      <c r="P156" s="150">
        <f t="shared" si="1"/>
        <v>0</v>
      </c>
      <c r="Q156" s="150">
        <v>0</v>
      </c>
      <c r="R156" s="150">
        <f t="shared" si="2"/>
        <v>0</v>
      </c>
      <c r="S156" s="150">
        <v>0</v>
      </c>
      <c r="T156" s="151">
        <f t="shared" si="3"/>
        <v>0</v>
      </c>
      <c r="AR156" s="152" t="s">
        <v>259</v>
      </c>
      <c r="AT156" s="152" t="s">
        <v>319</v>
      </c>
      <c r="AU156" s="152" t="s">
        <v>87</v>
      </c>
      <c r="AY156" s="13" t="s">
        <v>317</v>
      </c>
      <c r="BE156" s="153">
        <f t="shared" si="4"/>
        <v>0</v>
      </c>
      <c r="BF156" s="153">
        <f t="shared" si="5"/>
        <v>0</v>
      </c>
      <c r="BG156" s="153">
        <f t="shared" si="6"/>
        <v>0</v>
      </c>
      <c r="BH156" s="153">
        <f t="shared" si="7"/>
        <v>0</v>
      </c>
      <c r="BI156" s="153">
        <f t="shared" si="8"/>
        <v>0</v>
      </c>
      <c r="BJ156" s="13" t="s">
        <v>87</v>
      </c>
      <c r="BK156" s="153">
        <f t="shared" si="9"/>
        <v>0</v>
      </c>
      <c r="BL156" s="13" t="s">
        <v>259</v>
      </c>
      <c r="BM156" s="152" t="s">
        <v>6661</v>
      </c>
    </row>
    <row r="157" spans="2:65" s="1" customFormat="1" ht="33" customHeight="1">
      <c r="B157" s="139"/>
      <c r="C157" s="140" t="s">
        <v>262</v>
      </c>
      <c r="D157" s="140" t="s">
        <v>319</v>
      </c>
      <c r="E157" s="141" t="s">
        <v>4193</v>
      </c>
      <c r="F157" s="142" t="s">
        <v>4194</v>
      </c>
      <c r="G157" s="143" t="s">
        <v>322</v>
      </c>
      <c r="H157" s="144">
        <v>295.726</v>
      </c>
      <c r="I157" s="145"/>
      <c r="J157" s="146">
        <f t="shared" si="0"/>
        <v>0</v>
      </c>
      <c r="K157" s="147"/>
      <c r="L157" s="28"/>
      <c r="M157" s="148" t="s">
        <v>1</v>
      </c>
      <c r="N157" s="149" t="s">
        <v>41</v>
      </c>
      <c r="P157" s="150">
        <f t="shared" si="1"/>
        <v>0</v>
      </c>
      <c r="Q157" s="150">
        <v>0</v>
      </c>
      <c r="R157" s="150">
        <f t="shared" si="2"/>
        <v>0</v>
      </c>
      <c r="S157" s="150">
        <v>0</v>
      </c>
      <c r="T157" s="151">
        <f t="shared" si="3"/>
        <v>0</v>
      </c>
      <c r="AR157" s="152" t="s">
        <v>259</v>
      </c>
      <c r="AT157" s="152" t="s">
        <v>319</v>
      </c>
      <c r="AU157" s="152" t="s">
        <v>87</v>
      </c>
      <c r="AY157" s="13" t="s">
        <v>317</v>
      </c>
      <c r="BE157" s="153">
        <f t="shared" si="4"/>
        <v>0</v>
      </c>
      <c r="BF157" s="153">
        <f t="shared" si="5"/>
        <v>0</v>
      </c>
      <c r="BG157" s="153">
        <f t="shared" si="6"/>
        <v>0</v>
      </c>
      <c r="BH157" s="153">
        <f t="shared" si="7"/>
        <v>0</v>
      </c>
      <c r="BI157" s="153">
        <f t="shared" si="8"/>
        <v>0</v>
      </c>
      <c r="BJ157" s="13" t="s">
        <v>87</v>
      </c>
      <c r="BK157" s="153">
        <f t="shared" si="9"/>
        <v>0</v>
      </c>
      <c r="BL157" s="13" t="s">
        <v>259</v>
      </c>
      <c r="BM157" s="152" t="s">
        <v>6662</v>
      </c>
    </row>
    <row r="158" spans="2:65" s="1" customFormat="1" ht="24.15" customHeight="1">
      <c r="B158" s="139"/>
      <c r="C158" s="140" t="s">
        <v>265</v>
      </c>
      <c r="D158" s="140" t="s">
        <v>319</v>
      </c>
      <c r="E158" s="141" t="s">
        <v>4196</v>
      </c>
      <c r="F158" s="142" t="s">
        <v>4197</v>
      </c>
      <c r="G158" s="143" t="s">
        <v>322</v>
      </c>
      <c r="H158" s="144">
        <v>794.8</v>
      </c>
      <c r="I158" s="145"/>
      <c r="J158" s="146">
        <f t="shared" si="0"/>
        <v>0</v>
      </c>
      <c r="K158" s="147"/>
      <c r="L158" s="28"/>
      <c r="M158" s="148" t="s">
        <v>1</v>
      </c>
      <c r="N158" s="149" t="s">
        <v>41</v>
      </c>
      <c r="P158" s="150">
        <f t="shared" si="1"/>
        <v>0</v>
      </c>
      <c r="Q158" s="150">
        <v>0</v>
      </c>
      <c r="R158" s="150">
        <f t="shared" si="2"/>
        <v>0</v>
      </c>
      <c r="S158" s="150">
        <v>0</v>
      </c>
      <c r="T158" s="151">
        <f t="shared" si="3"/>
        <v>0</v>
      </c>
      <c r="AR158" s="152" t="s">
        <v>259</v>
      </c>
      <c r="AT158" s="152" t="s">
        <v>319</v>
      </c>
      <c r="AU158" s="152" t="s">
        <v>87</v>
      </c>
      <c r="AY158" s="13" t="s">
        <v>317</v>
      </c>
      <c r="BE158" s="153">
        <f t="shared" si="4"/>
        <v>0</v>
      </c>
      <c r="BF158" s="153">
        <f t="shared" si="5"/>
        <v>0</v>
      </c>
      <c r="BG158" s="153">
        <f t="shared" si="6"/>
        <v>0</v>
      </c>
      <c r="BH158" s="153">
        <f t="shared" si="7"/>
        <v>0</v>
      </c>
      <c r="BI158" s="153">
        <f t="shared" si="8"/>
        <v>0</v>
      </c>
      <c r="BJ158" s="13" t="s">
        <v>87</v>
      </c>
      <c r="BK158" s="153">
        <f t="shared" si="9"/>
        <v>0</v>
      </c>
      <c r="BL158" s="13" t="s">
        <v>259</v>
      </c>
      <c r="BM158" s="152" t="s">
        <v>6663</v>
      </c>
    </row>
    <row r="159" spans="2:65" s="1" customFormat="1" ht="24.15" customHeight="1">
      <c r="B159" s="139"/>
      <c r="C159" s="140" t="s">
        <v>268</v>
      </c>
      <c r="D159" s="140" t="s">
        <v>319</v>
      </c>
      <c r="E159" s="141" t="s">
        <v>4199</v>
      </c>
      <c r="F159" s="142" t="s">
        <v>4200</v>
      </c>
      <c r="G159" s="143" t="s">
        <v>322</v>
      </c>
      <c r="H159" s="144">
        <v>750</v>
      </c>
      <c r="I159" s="145"/>
      <c r="J159" s="146">
        <f t="shared" si="0"/>
        <v>0</v>
      </c>
      <c r="K159" s="147"/>
      <c r="L159" s="28"/>
      <c r="M159" s="148" t="s">
        <v>1</v>
      </c>
      <c r="N159" s="149" t="s">
        <v>41</v>
      </c>
      <c r="P159" s="150">
        <f t="shared" si="1"/>
        <v>0</v>
      </c>
      <c r="Q159" s="150">
        <v>0</v>
      </c>
      <c r="R159" s="150">
        <f t="shared" si="2"/>
        <v>0</v>
      </c>
      <c r="S159" s="150">
        <v>0</v>
      </c>
      <c r="T159" s="151">
        <f t="shared" si="3"/>
        <v>0</v>
      </c>
      <c r="AR159" s="152" t="s">
        <v>259</v>
      </c>
      <c r="AT159" s="152" t="s">
        <v>319</v>
      </c>
      <c r="AU159" s="152" t="s">
        <v>87</v>
      </c>
      <c r="AY159" s="13" t="s">
        <v>317</v>
      </c>
      <c r="BE159" s="153">
        <f t="shared" si="4"/>
        <v>0</v>
      </c>
      <c r="BF159" s="153">
        <f t="shared" si="5"/>
        <v>0</v>
      </c>
      <c r="BG159" s="153">
        <f t="shared" si="6"/>
        <v>0</v>
      </c>
      <c r="BH159" s="153">
        <f t="shared" si="7"/>
        <v>0</v>
      </c>
      <c r="BI159" s="153">
        <f t="shared" si="8"/>
        <v>0</v>
      </c>
      <c r="BJ159" s="13" t="s">
        <v>87</v>
      </c>
      <c r="BK159" s="153">
        <f t="shared" si="9"/>
        <v>0</v>
      </c>
      <c r="BL159" s="13" t="s">
        <v>259</v>
      </c>
      <c r="BM159" s="152" t="s">
        <v>6664</v>
      </c>
    </row>
    <row r="160" spans="2:65" s="11" customFormat="1" ht="22.8" customHeight="1">
      <c r="B160" s="127"/>
      <c r="D160" s="128" t="s">
        <v>74</v>
      </c>
      <c r="E160" s="137" t="s">
        <v>87</v>
      </c>
      <c r="F160" s="137" t="s">
        <v>2702</v>
      </c>
      <c r="I160" s="130"/>
      <c r="J160" s="138">
        <f>BK160</f>
        <v>0</v>
      </c>
      <c r="L160" s="127"/>
      <c r="M160" s="132"/>
      <c r="P160" s="133">
        <f>SUM(P161:P183)</f>
        <v>0</v>
      </c>
      <c r="R160" s="133">
        <f>SUM(R161:R183)</f>
        <v>325.25486342999994</v>
      </c>
      <c r="T160" s="134">
        <f>SUM(T161:T183)</f>
        <v>0</v>
      </c>
      <c r="AR160" s="128" t="s">
        <v>82</v>
      </c>
      <c r="AT160" s="135" t="s">
        <v>74</v>
      </c>
      <c r="AU160" s="135" t="s">
        <v>82</v>
      </c>
      <c r="AY160" s="128" t="s">
        <v>317</v>
      </c>
      <c r="BK160" s="136">
        <f>SUM(BK161:BK183)</f>
        <v>0</v>
      </c>
    </row>
    <row r="161" spans="2:65" s="1" customFormat="1" ht="33" customHeight="1">
      <c r="B161" s="139"/>
      <c r="C161" s="140" t="s">
        <v>271</v>
      </c>
      <c r="D161" s="140" t="s">
        <v>319</v>
      </c>
      <c r="E161" s="141" t="s">
        <v>4202</v>
      </c>
      <c r="F161" s="142" t="s">
        <v>4203</v>
      </c>
      <c r="G161" s="143" t="s">
        <v>375</v>
      </c>
      <c r="H161" s="144">
        <v>61.628999999999998</v>
      </c>
      <c r="I161" s="145"/>
      <c r="J161" s="146">
        <f t="shared" ref="J161:J183" si="10">ROUND(I161*H161,2)</f>
        <v>0</v>
      </c>
      <c r="K161" s="147"/>
      <c r="L161" s="28"/>
      <c r="M161" s="148" t="s">
        <v>1</v>
      </c>
      <c r="N161" s="149" t="s">
        <v>41</v>
      </c>
      <c r="P161" s="150">
        <f t="shared" ref="P161:P183" si="11">O161*H161</f>
        <v>0</v>
      </c>
      <c r="Q161" s="150">
        <v>1.8000000000000001E-4</v>
      </c>
      <c r="R161" s="150">
        <f t="shared" ref="R161:R183" si="12">Q161*H161</f>
        <v>1.1093220000000001E-2</v>
      </c>
      <c r="S161" s="150">
        <v>0</v>
      </c>
      <c r="T161" s="151">
        <f t="shared" ref="T161:T183" si="13">S161*H161</f>
        <v>0</v>
      </c>
      <c r="AR161" s="152" t="s">
        <v>259</v>
      </c>
      <c r="AT161" s="152" t="s">
        <v>319</v>
      </c>
      <c r="AU161" s="152" t="s">
        <v>87</v>
      </c>
      <c r="AY161" s="13" t="s">
        <v>317</v>
      </c>
      <c r="BE161" s="153">
        <f t="shared" ref="BE161:BE183" si="14">IF(N161="základná",J161,0)</f>
        <v>0</v>
      </c>
      <c r="BF161" s="153">
        <f t="shared" ref="BF161:BF183" si="15">IF(N161="znížená",J161,0)</f>
        <v>0</v>
      </c>
      <c r="BG161" s="153">
        <f t="shared" ref="BG161:BG183" si="16">IF(N161="zákl. prenesená",J161,0)</f>
        <v>0</v>
      </c>
      <c r="BH161" s="153">
        <f t="shared" ref="BH161:BH183" si="17">IF(N161="zníž. prenesená",J161,0)</f>
        <v>0</v>
      </c>
      <c r="BI161" s="153">
        <f t="shared" ref="BI161:BI183" si="18">IF(N161="nulová",J161,0)</f>
        <v>0</v>
      </c>
      <c r="BJ161" s="13" t="s">
        <v>87</v>
      </c>
      <c r="BK161" s="153">
        <f t="shared" ref="BK161:BK183" si="19">ROUND(I161*H161,2)</f>
        <v>0</v>
      </c>
      <c r="BL161" s="13" t="s">
        <v>259</v>
      </c>
      <c r="BM161" s="152" t="s">
        <v>6665</v>
      </c>
    </row>
    <row r="162" spans="2:65" s="1" customFormat="1" ht="16.5" customHeight="1">
      <c r="B162" s="139"/>
      <c r="C162" s="154" t="s">
        <v>274</v>
      </c>
      <c r="D162" s="154" t="s">
        <v>353</v>
      </c>
      <c r="E162" s="155" t="s">
        <v>4205</v>
      </c>
      <c r="F162" s="156" t="s">
        <v>4206</v>
      </c>
      <c r="G162" s="157" t="s">
        <v>375</v>
      </c>
      <c r="H162" s="158">
        <v>62.862000000000002</v>
      </c>
      <c r="I162" s="159"/>
      <c r="J162" s="160">
        <f t="shared" si="10"/>
        <v>0</v>
      </c>
      <c r="K162" s="161"/>
      <c r="L162" s="162"/>
      <c r="M162" s="163" t="s">
        <v>1</v>
      </c>
      <c r="N162" s="164" t="s">
        <v>41</v>
      </c>
      <c r="P162" s="150">
        <f t="shared" si="11"/>
        <v>0</v>
      </c>
      <c r="Q162" s="150">
        <v>2.9999999999999997E-4</v>
      </c>
      <c r="R162" s="150">
        <f t="shared" si="12"/>
        <v>1.88586E-2</v>
      </c>
      <c r="S162" s="150">
        <v>0</v>
      </c>
      <c r="T162" s="151">
        <f t="shared" si="13"/>
        <v>0</v>
      </c>
      <c r="AR162" s="152" t="s">
        <v>271</v>
      </c>
      <c r="AT162" s="152" t="s">
        <v>353</v>
      </c>
      <c r="AU162" s="152" t="s">
        <v>87</v>
      </c>
      <c r="AY162" s="13" t="s">
        <v>317</v>
      </c>
      <c r="BE162" s="153">
        <f t="shared" si="14"/>
        <v>0</v>
      </c>
      <c r="BF162" s="153">
        <f t="shared" si="15"/>
        <v>0</v>
      </c>
      <c r="BG162" s="153">
        <f t="shared" si="16"/>
        <v>0</v>
      </c>
      <c r="BH162" s="153">
        <f t="shared" si="17"/>
        <v>0</v>
      </c>
      <c r="BI162" s="153">
        <f t="shared" si="18"/>
        <v>0</v>
      </c>
      <c r="BJ162" s="13" t="s">
        <v>87</v>
      </c>
      <c r="BK162" s="153">
        <f t="shared" si="19"/>
        <v>0</v>
      </c>
      <c r="BL162" s="13" t="s">
        <v>259</v>
      </c>
      <c r="BM162" s="152" t="s">
        <v>6666</v>
      </c>
    </row>
    <row r="163" spans="2:65" s="1" customFormat="1" ht="16.5" customHeight="1">
      <c r="B163" s="139"/>
      <c r="C163" s="140" t="s">
        <v>277</v>
      </c>
      <c r="D163" s="140" t="s">
        <v>319</v>
      </c>
      <c r="E163" s="141" t="s">
        <v>4208</v>
      </c>
      <c r="F163" s="142" t="s">
        <v>4209</v>
      </c>
      <c r="G163" s="143" t="s">
        <v>322</v>
      </c>
      <c r="H163" s="144">
        <v>28.166</v>
      </c>
      <c r="I163" s="145"/>
      <c r="J163" s="146">
        <f t="shared" si="10"/>
        <v>0</v>
      </c>
      <c r="K163" s="147"/>
      <c r="L163" s="28"/>
      <c r="M163" s="148" t="s">
        <v>1</v>
      </c>
      <c r="N163" s="149" t="s">
        <v>41</v>
      </c>
      <c r="P163" s="150">
        <f t="shared" si="11"/>
        <v>0</v>
      </c>
      <c r="Q163" s="150">
        <v>1.9205000000000001</v>
      </c>
      <c r="R163" s="150">
        <f t="shared" si="12"/>
        <v>54.092803000000004</v>
      </c>
      <c r="S163" s="150">
        <v>0</v>
      </c>
      <c r="T163" s="151">
        <f t="shared" si="13"/>
        <v>0</v>
      </c>
      <c r="AR163" s="152" t="s">
        <v>259</v>
      </c>
      <c r="AT163" s="152" t="s">
        <v>319</v>
      </c>
      <c r="AU163" s="152" t="s">
        <v>87</v>
      </c>
      <c r="AY163" s="13" t="s">
        <v>317</v>
      </c>
      <c r="BE163" s="153">
        <f t="shared" si="14"/>
        <v>0</v>
      </c>
      <c r="BF163" s="153">
        <f t="shared" si="15"/>
        <v>0</v>
      </c>
      <c r="BG163" s="153">
        <f t="shared" si="16"/>
        <v>0</v>
      </c>
      <c r="BH163" s="153">
        <f t="shared" si="17"/>
        <v>0</v>
      </c>
      <c r="BI163" s="153">
        <f t="shared" si="18"/>
        <v>0</v>
      </c>
      <c r="BJ163" s="13" t="s">
        <v>87</v>
      </c>
      <c r="BK163" s="153">
        <f t="shared" si="19"/>
        <v>0</v>
      </c>
      <c r="BL163" s="13" t="s">
        <v>259</v>
      </c>
      <c r="BM163" s="152" t="s">
        <v>6667</v>
      </c>
    </row>
    <row r="164" spans="2:65" s="1" customFormat="1" ht="16.5" customHeight="1">
      <c r="B164" s="139"/>
      <c r="C164" s="140" t="s">
        <v>280</v>
      </c>
      <c r="D164" s="140" t="s">
        <v>319</v>
      </c>
      <c r="E164" s="141" t="s">
        <v>4211</v>
      </c>
      <c r="F164" s="142" t="s">
        <v>4212</v>
      </c>
      <c r="G164" s="143" t="s">
        <v>452</v>
      </c>
      <c r="H164" s="144">
        <v>112.66500000000001</v>
      </c>
      <c r="I164" s="145"/>
      <c r="J164" s="146">
        <f t="shared" si="10"/>
        <v>0</v>
      </c>
      <c r="K164" s="147"/>
      <c r="L164" s="28"/>
      <c r="M164" s="148" t="s">
        <v>1</v>
      </c>
      <c r="N164" s="149" t="s">
        <v>41</v>
      </c>
      <c r="P164" s="150">
        <f t="shared" si="11"/>
        <v>0</v>
      </c>
      <c r="Q164" s="150">
        <v>6.4000000000000005E-4</v>
      </c>
      <c r="R164" s="150">
        <f t="shared" si="12"/>
        <v>7.2105600000000006E-2</v>
      </c>
      <c r="S164" s="150">
        <v>0</v>
      </c>
      <c r="T164" s="151">
        <f t="shared" si="13"/>
        <v>0</v>
      </c>
      <c r="AR164" s="152" t="s">
        <v>259</v>
      </c>
      <c r="AT164" s="152" t="s">
        <v>319</v>
      </c>
      <c r="AU164" s="152" t="s">
        <v>87</v>
      </c>
      <c r="AY164" s="13" t="s">
        <v>317</v>
      </c>
      <c r="BE164" s="153">
        <f t="shared" si="14"/>
        <v>0</v>
      </c>
      <c r="BF164" s="153">
        <f t="shared" si="15"/>
        <v>0</v>
      </c>
      <c r="BG164" s="153">
        <f t="shared" si="16"/>
        <v>0</v>
      </c>
      <c r="BH164" s="153">
        <f t="shared" si="17"/>
        <v>0</v>
      </c>
      <c r="BI164" s="153">
        <f t="shared" si="18"/>
        <v>0</v>
      </c>
      <c r="BJ164" s="13" t="s">
        <v>87</v>
      </c>
      <c r="BK164" s="153">
        <f t="shared" si="19"/>
        <v>0</v>
      </c>
      <c r="BL164" s="13" t="s">
        <v>259</v>
      </c>
      <c r="BM164" s="152" t="s">
        <v>6668</v>
      </c>
    </row>
    <row r="165" spans="2:65" s="1" customFormat="1" ht="33" customHeight="1">
      <c r="B165" s="139"/>
      <c r="C165" s="140" t="s">
        <v>358</v>
      </c>
      <c r="D165" s="140" t="s">
        <v>319</v>
      </c>
      <c r="E165" s="141" t="s">
        <v>4214</v>
      </c>
      <c r="F165" s="142" t="s">
        <v>4215</v>
      </c>
      <c r="G165" s="143" t="s">
        <v>375</v>
      </c>
      <c r="H165" s="144">
        <v>234.15</v>
      </c>
      <c r="I165" s="145"/>
      <c r="J165" s="146">
        <f t="shared" si="10"/>
        <v>0</v>
      </c>
      <c r="K165" s="147"/>
      <c r="L165" s="28"/>
      <c r="M165" s="148" t="s">
        <v>1</v>
      </c>
      <c r="N165" s="149" t="s">
        <v>41</v>
      </c>
      <c r="P165" s="150">
        <f t="shared" si="11"/>
        <v>0</v>
      </c>
      <c r="Q165" s="150">
        <v>0</v>
      </c>
      <c r="R165" s="150">
        <f t="shared" si="12"/>
        <v>0</v>
      </c>
      <c r="S165" s="150">
        <v>0</v>
      </c>
      <c r="T165" s="151">
        <f t="shared" si="13"/>
        <v>0</v>
      </c>
      <c r="AR165" s="152" t="s">
        <v>259</v>
      </c>
      <c r="AT165" s="152" t="s">
        <v>319</v>
      </c>
      <c r="AU165" s="152" t="s">
        <v>87</v>
      </c>
      <c r="AY165" s="13" t="s">
        <v>317</v>
      </c>
      <c r="BE165" s="153">
        <f t="shared" si="14"/>
        <v>0</v>
      </c>
      <c r="BF165" s="153">
        <f t="shared" si="15"/>
        <v>0</v>
      </c>
      <c r="BG165" s="153">
        <f t="shared" si="16"/>
        <v>0</v>
      </c>
      <c r="BH165" s="153">
        <f t="shared" si="17"/>
        <v>0</v>
      </c>
      <c r="BI165" s="153">
        <f t="shared" si="18"/>
        <v>0</v>
      </c>
      <c r="BJ165" s="13" t="s">
        <v>87</v>
      </c>
      <c r="BK165" s="153">
        <f t="shared" si="19"/>
        <v>0</v>
      </c>
      <c r="BL165" s="13" t="s">
        <v>259</v>
      </c>
      <c r="BM165" s="152" t="s">
        <v>6669</v>
      </c>
    </row>
    <row r="166" spans="2:65" s="1" customFormat="1" ht="21.75" customHeight="1">
      <c r="B166" s="139"/>
      <c r="C166" s="140" t="s">
        <v>362</v>
      </c>
      <c r="D166" s="140" t="s">
        <v>319</v>
      </c>
      <c r="E166" s="141" t="s">
        <v>4217</v>
      </c>
      <c r="F166" s="142" t="s">
        <v>4218</v>
      </c>
      <c r="G166" s="143" t="s">
        <v>452</v>
      </c>
      <c r="H166" s="144">
        <v>61.11</v>
      </c>
      <c r="I166" s="145"/>
      <c r="J166" s="146">
        <f t="shared" si="10"/>
        <v>0</v>
      </c>
      <c r="K166" s="147"/>
      <c r="L166" s="28"/>
      <c r="M166" s="148" t="s">
        <v>1</v>
      </c>
      <c r="N166" s="149" t="s">
        <v>41</v>
      </c>
      <c r="P166" s="150">
        <f t="shared" si="11"/>
        <v>0</v>
      </c>
      <c r="Q166" s="150">
        <v>0.56000000000000005</v>
      </c>
      <c r="R166" s="150">
        <f t="shared" si="12"/>
        <v>34.221600000000002</v>
      </c>
      <c r="S166" s="150">
        <v>0</v>
      </c>
      <c r="T166" s="151">
        <f t="shared" si="13"/>
        <v>0</v>
      </c>
      <c r="AR166" s="152" t="s">
        <v>259</v>
      </c>
      <c r="AT166" s="152" t="s">
        <v>319</v>
      </c>
      <c r="AU166" s="152" t="s">
        <v>87</v>
      </c>
      <c r="AY166" s="13" t="s">
        <v>317</v>
      </c>
      <c r="BE166" s="153">
        <f t="shared" si="14"/>
        <v>0</v>
      </c>
      <c r="BF166" s="153">
        <f t="shared" si="15"/>
        <v>0</v>
      </c>
      <c r="BG166" s="153">
        <f t="shared" si="16"/>
        <v>0</v>
      </c>
      <c r="BH166" s="153">
        <f t="shared" si="17"/>
        <v>0</v>
      </c>
      <c r="BI166" s="153">
        <f t="shared" si="18"/>
        <v>0</v>
      </c>
      <c r="BJ166" s="13" t="s">
        <v>87</v>
      </c>
      <c r="BK166" s="153">
        <f t="shared" si="19"/>
        <v>0</v>
      </c>
      <c r="BL166" s="13" t="s">
        <v>259</v>
      </c>
      <c r="BM166" s="152" t="s">
        <v>6670</v>
      </c>
    </row>
    <row r="167" spans="2:65" s="1" customFormat="1" ht="16.5" customHeight="1">
      <c r="B167" s="139"/>
      <c r="C167" s="140" t="s">
        <v>364</v>
      </c>
      <c r="D167" s="140" t="s">
        <v>319</v>
      </c>
      <c r="E167" s="141" t="s">
        <v>4220</v>
      </c>
      <c r="F167" s="142" t="s">
        <v>4221</v>
      </c>
      <c r="G167" s="143" t="s">
        <v>4222</v>
      </c>
      <c r="H167" s="144">
        <v>1</v>
      </c>
      <c r="I167" s="145"/>
      <c r="J167" s="146">
        <f t="shared" si="10"/>
        <v>0</v>
      </c>
      <c r="K167" s="147"/>
      <c r="L167" s="28"/>
      <c r="M167" s="148" t="s">
        <v>1</v>
      </c>
      <c r="N167" s="149" t="s">
        <v>41</v>
      </c>
      <c r="P167" s="150">
        <f t="shared" si="11"/>
        <v>0</v>
      </c>
      <c r="Q167" s="150">
        <v>0</v>
      </c>
      <c r="R167" s="150">
        <f t="shared" si="12"/>
        <v>0</v>
      </c>
      <c r="S167" s="150">
        <v>0</v>
      </c>
      <c r="T167" s="151">
        <f t="shared" si="13"/>
        <v>0</v>
      </c>
      <c r="AR167" s="152" t="s">
        <v>259</v>
      </c>
      <c r="AT167" s="152" t="s">
        <v>319</v>
      </c>
      <c r="AU167" s="152" t="s">
        <v>87</v>
      </c>
      <c r="AY167" s="13" t="s">
        <v>317</v>
      </c>
      <c r="BE167" s="153">
        <f t="shared" si="14"/>
        <v>0</v>
      </c>
      <c r="BF167" s="153">
        <f t="shared" si="15"/>
        <v>0</v>
      </c>
      <c r="BG167" s="153">
        <f t="shared" si="16"/>
        <v>0</v>
      </c>
      <c r="BH167" s="153">
        <f t="shared" si="17"/>
        <v>0</v>
      </c>
      <c r="BI167" s="153">
        <f t="shared" si="18"/>
        <v>0</v>
      </c>
      <c r="BJ167" s="13" t="s">
        <v>87</v>
      </c>
      <c r="BK167" s="153">
        <f t="shared" si="19"/>
        <v>0</v>
      </c>
      <c r="BL167" s="13" t="s">
        <v>259</v>
      </c>
      <c r="BM167" s="152" t="s">
        <v>6671</v>
      </c>
    </row>
    <row r="168" spans="2:65" s="1" customFormat="1" ht="24.15" customHeight="1">
      <c r="B168" s="139"/>
      <c r="C168" s="140" t="s">
        <v>368</v>
      </c>
      <c r="D168" s="140" t="s">
        <v>319</v>
      </c>
      <c r="E168" s="141" t="s">
        <v>2703</v>
      </c>
      <c r="F168" s="142" t="s">
        <v>2704</v>
      </c>
      <c r="G168" s="143" t="s">
        <v>322</v>
      </c>
      <c r="H168" s="144">
        <v>70.245000000000005</v>
      </c>
      <c r="I168" s="145"/>
      <c r="J168" s="146">
        <f t="shared" si="10"/>
        <v>0</v>
      </c>
      <c r="K168" s="147"/>
      <c r="L168" s="28"/>
      <c r="M168" s="148" t="s">
        <v>1</v>
      </c>
      <c r="N168" s="149" t="s">
        <v>41</v>
      </c>
      <c r="P168" s="150">
        <f t="shared" si="11"/>
        <v>0</v>
      </c>
      <c r="Q168" s="150">
        <v>2.0699999999999998</v>
      </c>
      <c r="R168" s="150">
        <f t="shared" si="12"/>
        <v>145.40715</v>
      </c>
      <c r="S168" s="150">
        <v>0</v>
      </c>
      <c r="T168" s="151">
        <f t="shared" si="13"/>
        <v>0</v>
      </c>
      <c r="AR168" s="152" t="s">
        <v>259</v>
      </c>
      <c r="AT168" s="152" t="s">
        <v>319</v>
      </c>
      <c r="AU168" s="152" t="s">
        <v>87</v>
      </c>
      <c r="AY168" s="13" t="s">
        <v>317</v>
      </c>
      <c r="BE168" s="153">
        <f t="shared" si="14"/>
        <v>0</v>
      </c>
      <c r="BF168" s="153">
        <f t="shared" si="15"/>
        <v>0</v>
      </c>
      <c r="BG168" s="153">
        <f t="shared" si="16"/>
        <v>0</v>
      </c>
      <c r="BH168" s="153">
        <f t="shared" si="17"/>
        <v>0</v>
      </c>
      <c r="BI168" s="153">
        <f t="shared" si="18"/>
        <v>0</v>
      </c>
      <c r="BJ168" s="13" t="s">
        <v>87</v>
      </c>
      <c r="BK168" s="153">
        <f t="shared" si="19"/>
        <v>0</v>
      </c>
      <c r="BL168" s="13" t="s">
        <v>259</v>
      </c>
      <c r="BM168" s="152" t="s">
        <v>6672</v>
      </c>
    </row>
    <row r="169" spans="2:65" s="1" customFormat="1" ht="24.15" customHeight="1">
      <c r="B169" s="139"/>
      <c r="C169" s="140" t="s">
        <v>372</v>
      </c>
      <c r="D169" s="140" t="s">
        <v>319</v>
      </c>
      <c r="E169" s="141" t="s">
        <v>4225</v>
      </c>
      <c r="F169" s="142" t="s">
        <v>4226</v>
      </c>
      <c r="G169" s="143" t="s">
        <v>322</v>
      </c>
      <c r="H169" s="144">
        <v>8.19</v>
      </c>
      <c r="I169" s="145"/>
      <c r="J169" s="146">
        <f t="shared" si="10"/>
        <v>0</v>
      </c>
      <c r="K169" s="147"/>
      <c r="L169" s="28"/>
      <c r="M169" s="148" t="s">
        <v>1</v>
      </c>
      <c r="N169" s="149" t="s">
        <v>41</v>
      </c>
      <c r="P169" s="150">
        <f t="shared" si="11"/>
        <v>0</v>
      </c>
      <c r="Q169" s="150">
        <v>2.2151299999999998</v>
      </c>
      <c r="R169" s="150">
        <f t="shared" si="12"/>
        <v>18.141914699999997</v>
      </c>
      <c r="S169" s="150">
        <v>0</v>
      </c>
      <c r="T169" s="151">
        <f t="shared" si="13"/>
        <v>0</v>
      </c>
      <c r="AR169" s="152" t="s">
        <v>259</v>
      </c>
      <c r="AT169" s="152" t="s">
        <v>319</v>
      </c>
      <c r="AU169" s="152" t="s">
        <v>87</v>
      </c>
      <c r="AY169" s="13" t="s">
        <v>317</v>
      </c>
      <c r="BE169" s="153">
        <f t="shared" si="14"/>
        <v>0</v>
      </c>
      <c r="BF169" s="153">
        <f t="shared" si="15"/>
        <v>0</v>
      </c>
      <c r="BG169" s="153">
        <f t="shared" si="16"/>
        <v>0</v>
      </c>
      <c r="BH169" s="153">
        <f t="shared" si="17"/>
        <v>0</v>
      </c>
      <c r="BI169" s="153">
        <f t="shared" si="18"/>
        <v>0</v>
      </c>
      <c r="BJ169" s="13" t="s">
        <v>87</v>
      </c>
      <c r="BK169" s="153">
        <f t="shared" si="19"/>
        <v>0</v>
      </c>
      <c r="BL169" s="13" t="s">
        <v>259</v>
      </c>
      <c r="BM169" s="152" t="s">
        <v>6673</v>
      </c>
    </row>
    <row r="170" spans="2:65" s="1" customFormat="1" ht="24.15" customHeight="1">
      <c r="B170" s="139"/>
      <c r="C170" s="140" t="s">
        <v>377</v>
      </c>
      <c r="D170" s="140" t="s">
        <v>319</v>
      </c>
      <c r="E170" s="141" t="s">
        <v>4228</v>
      </c>
      <c r="F170" s="142" t="s">
        <v>4229</v>
      </c>
      <c r="G170" s="143" t="s">
        <v>322</v>
      </c>
      <c r="H170" s="144">
        <v>14.414</v>
      </c>
      <c r="I170" s="145"/>
      <c r="J170" s="146">
        <f t="shared" si="10"/>
        <v>0</v>
      </c>
      <c r="K170" s="147"/>
      <c r="L170" s="28"/>
      <c r="M170" s="148" t="s">
        <v>1</v>
      </c>
      <c r="N170" s="149" t="s">
        <v>41</v>
      </c>
      <c r="P170" s="150">
        <f t="shared" si="11"/>
        <v>0</v>
      </c>
      <c r="Q170" s="150">
        <v>2.3453400000000002</v>
      </c>
      <c r="R170" s="150">
        <f t="shared" si="12"/>
        <v>33.805730760000003</v>
      </c>
      <c r="S170" s="150">
        <v>0</v>
      </c>
      <c r="T170" s="151">
        <f t="shared" si="13"/>
        <v>0</v>
      </c>
      <c r="AR170" s="152" t="s">
        <v>259</v>
      </c>
      <c r="AT170" s="152" t="s">
        <v>319</v>
      </c>
      <c r="AU170" s="152" t="s">
        <v>87</v>
      </c>
      <c r="AY170" s="13" t="s">
        <v>317</v>
      </c>
      <c r="BE170" s="153">
        <f t="shared" si="14"/>
        <v>0</v>
      </c>
      <c r="BF170" s="153">
        <f t="shared" si="15"/>
        <v>0</v>
      </c>
      <c r="BG170" s="153">
        <f t="shared" si="16"/>
        <v>0</v>
      </c>
      <c r="BH170" s="153">
        <f t="shared" si="17"/>
        <v>0</v>
      </c>
      <c r="BI170" s="153">
        <f t="shared" si="18"/>
        <v>0</v>
      </c>
      <c r="BJ170" s="13" t="s">
        <v>87</v>
      </c>
      <c r="BK170" s="153">
        <f t="shared" si="19"/>
        <v>0</v>
      </c>
      <c r="BL170" s="13" t="s">
        <v>259</v>
      </c>
      <c r="BM170" s="152" t="s">
        <v>6674</v>
      </c>
    </row>
    <row r="171" spans="2:65" s="1" customFormat="1" ht="21.75" customHeight="1">
      <c r="B171" s="139"/>
      <c r="C171" s="140" t="s">
        <v>383</v>
      </c>
      <c r="D171" s="140" t="s">
        <v>319</v>
      </c>
      <c r="E171" s="141" t="s">
        <v>4231</v>
      </c>
      <c r="F171" s="142" t="s">
        <v>4232</v>
      </c>
      <c r="G171" s="143" t="s">
        <v>375</v>
      </c>
      <c r="H171" s="144">
        <v>7.56</v>
      </c>
      <c r="I171" s="145"/>
      <c r="J171" s="146">
        <f t="shared" si="10"/>
        <v>0</v>
      </c>
      <c r="K171" s="147"/>
      <c r="L171" s="28"/>
      <c r="M171" s="148" t="s">
        <v>1</v>
      </c>
      <c r="N171" s="149" t="s">
        <v>41</v>
      </c>
      <c r="P171" s="150">
        <f t="shared" si="11"/>
        <v>0</v>
      </c>
      <c r="Q171" s="150">
        <v>1.5900000000000001E-3</v>
      </c>
      <c r="R171" s="150">
        <f t="shared" si="12"/>
        <v>1.2020400000000001E-2</v>
      </c>
      <c r="S171" s="150">
        <v>0</v>
      </c>
      <c r="T171" s="151">
        <f t="shared" si="13"/>
        <v>0</v>
      </c>
      <c r="AR171" s="152" t="s">
        <v>259</v>
      </c>
      <c r="AT171" s="152" t="s">
        <v>319</v>
      </c>
      <c r="AU171" s="152" t="s">
        <v>87</v>
      </c>
      <c r="AY171" s="13" t="s">
        <v>317</v>
      </c>
      <c r="BE171" s="153">
        <f t="shared" si="14"/>
        <v>0</v>
      </c>
      <c r="BF171" s="153">
        <f t="shared" si="15"/>
        <v>0</v>
      </c>
      <c r="BG171" s="153">
        <f t="shared" si="16"/>
        <v>0</v>
      </c>
      <c r="BH171" s="153">
        <f t="shared" si="17"/>
        <v>0</v>
      </c>
      <c r="BI171" s="153">
        <f t="shared" si="18"/>
        <v>0</v>
      </c>
      <c r="BJ171" s="13" t="s">
        <v>87</v>
      </c>
      <c r="BK171" s="153">
        <f t="shared" si="19"/>
        <v>0</v>
      </c>
      <c r="BL171" s="13" t="s">
        <v>259</v>
      </c>
      <c r="BM171" s="152" t="s">
        <v>6675</v>
      </c>
    </row>
    <row r="172" spans="2:65" s="1" customFormat="1" ht="21.75" customHeight="1">
      <c r="B172" s="139"/>
      <c r="C172" s="140" t="s">
        <v>385</v>
      </c>
      <c r="D172" s="140" t="s">
        <v>319</v>
      </c>
      <c r="E172" s="141" t="s">
        <v>4234</v>
      </c>
      <c r="F172" s="142" t="s">
        <v>4235</v>
      </c>
      <c r="G172" s="143" t="s">
        <v>375</v>
      </c>
      <c r="H172" s="144">
        <v>7.56</v>
      </c>
      <c r="I172" s="145"/>
      <c r="J172" s="146">
        <f t="shared" si="10"/>
        <v>0</v>
      </c>
      <c r="K172" s="147"/>
      <c r="L172" s="28"/>
      <c r="M172" s="148" t="s">
        <v>1</v>
      </c>
      <c r="N172" s="149" t="s">
        <v>41</v>
      </c>
      <c r="P172" s="150">
        <f t="shared" si="11"/>
        <v>0</v>
      </c>
      <c r="Q172" s="150">
        <v>0</v>
      </c>
      <c r="R172" s="150">
        <f t="shared" si="12"/>
        <v>0</v>
      </c>
      <c r="S172" s="150">
        <v>0</v>
      </c>
      <c r="T172" s="151">
        <f t="shared" si="13"/>
        <v>0</v>
      </c>
      <c r="AR172" s="152" t="s">
        <v>259</v>
      </c>
      <c r="AT172" s="152" t="s">
        <v>319</v>
      </c>
      <c r="AU172" s="152" t="s">
        <v>87</v>
      </c>
      <c r="AY172" s="13" t="s">
        <v>317</v>
      </c>
      <c r="BE172" s="153">
        <f t="shared" si="14"/>
        <v>0</v>
      </c>
      <c r="BF172" s="153">
        <f t="shared" si="15"/>
        <v>0</v>
      </c>
      <c r="BG172" s="153">
        <f t="shared" si="16"/>
        <v>0</v>
      </c>
      <c r="BH172" s="153">
        <f t="shared" si="17"/>
        <v>0</v>
      </c>
      <c r="BI172" s="153">
        <f t="shared" si="18"/>
        <v>0</v>
      </c>
      <c r="BJ172" s="13" t="s">
        <v>87</v>
      </c>
      <c r="BK172" s="153">
        <f t="shared" si="19"/>
        <v>0</v>
      </c>
      <c r="BL172" s="13" t="s">
        <v>259</v>
      </c>
      <c r="BM172" s="152" t="s">
        <v>6676</v>
      </c>
    </row>
    <row r="173" spans="2:65" s="1" customFormat="1" ht="16.5" customHeight="1">
      <c r="B173" s="139"/>
      <c r="C173" s="140" t="s">
        <v>7</v>
      </c>
      <c r="D173" s="140" t="s">
        <v>319</v>
      </c>
      <c r="E173" s="141" t="s">
        <v>4237</v>
      </c>
      <c r="F173" s="142" t="s">
        <v>4238</v>
      </c>
      <c r="G173" s="143" t="s">
        <v>356</v>
      </c>
      <c r="H173" s="144">
        <v>1.853</v>
      </c>
      <c r="I173" s="145"/>
      <c r="J173" s="146">
        <f t="shared" si="10"/>
        <v>0</v>
      </c>
      <c r="K173" s="147"/>
      <c r="L173" s="28"/>
      <c r="M173" s="148" t="s">
        <v>1</v>
      </c>
      <c r="N173" s="149" t="s">
        <v>41</v>
      </c>
      <c r="P173" s="150">
        <f t="shared" si="11"/>
        <v>0</v>
      </c>
      <c r="Q173" s="150">
        <v>1.0189600000000001</v>
      </c>
      <c r="R173" s="150">
        <f t="shared" si="12"/>
        <v>1.8881328800000001</v>
      </c>
      <c r="S173" s="150">
        <v>0</v>
      </c>
      <c r="T173" s="151">
        <f t="shared" si="13"/>
        <v>0</v>
      </c>
      <c r="AR173" s="152" t="s">
        <v>259</v>
      </c>
      <c r="AT173" s="152" t="s">
        <v>319</v>
      </c>
      <c r="AU173" s="152" t="s">
        <v>87</v>
      </c>
      <c r="AY173" s="13" t="s">
        <v>317</v>
      </c>
      <c r="BE173" s="153">
        <f t="shared" si="14"/>
        <v>0</v>
      </c>
      <c r="BF173" s="153">
        <f t="shared" si="15"/>
        <v>0</v>
      </c>
      <c r="BG173" s="153">
        <f t="shared" si="16"/>
        <v>0</v>
      </c>
      <c r="BH173" s="153">
        <f t="shared" si="17"/>
        <v>0</v>
      </c>
      <c r="BI173" s="153">
        <f t="shared" si="18"/>
        <v>0</v>
      </c>
      <c r="BJ173" s="13" t="s">
        <v>87</v>
      </c>
      <c r="BK173" s="153">
        <f t="shared" si="19"/>
        <v>0</v>
      </c>
      <c r="BL173" s="13" t="s">
        <v>259</v>
      </c>
      <c r="BM173" s="152" t="s">
        <v>6677</v>
      </c>
    </row>
    <row r="174" spans="2:65" s="1" customFormat="1" ht="16.5" customHeight="1">
      <c r="B174" s="139"/>
      <c r="C174" s="140" t="s">
        <v>388</v>
      </c>
      <c r="D174" s="140" t="s">
        <v>319</v>
      </c>
      <c r="E174" s="141" t="s">
        <v>2774</v>
      </c>
      <c r="F174" s="142" t="s">
        <v>2920</v>
      </c>
      <c r="G174" s="143" t="s">
        <v>356</v>
      </c>
      <c r="H174" s="144">
        <v>0.161</v>
      </c>
      <c r="I174" s="145"/>
      <c r="J174" s="146">
        <f t="shared" si="10"/>
        <v>0</v>
      </c>
      <c r="K174" s="147"/>
      <c r="L174" s="28"/>
      <c r="M174" s="148" t="s">
        <v>1</v>
      </c>
      <c r="N174" s="149" t="s">
        <v>41</v>
      </c>
      <c r="P174" s="150">
        <f t="shared" si="11"/>
        <v>0</v>
      </c>
      <c r="Q174" s="150">
        <v>1.20296</v>
      </c>
      <c r="R174" s="150">
        <f t="shared" si="12"/>
        <v>0.19367656</v>
      </c>
      <c r="S174" s="150">
        <v>0</v>
      </c>
      <c r="T174" s="151">
        <f t="shared" si="13"/>
        <v>0</v>
      </c>
      <c r="AR174" s="152" t="s">
        <v>259</v>
      </c>
      <c r="AT174" s="152" t="s">
        <v>319</v>
      </c>
      <c r="AU174" s="152" t="s">
        <v>87</v>
      </c>
      <c r="AY174" s="13" t="s">
        <v>317</v>
      </c>
      <c r="BE174" s="153">
        <f t="shared" si="14"/>
        <v>0</v>
      </c>
      <c r="BF174" s="153">
        <f t="shared" si="15"/>
        <v>0</v>
      </c>
      <c r="BG174" s="153">
        <f t="shared" si="16"/>
        <v>0</v>
      </c>
      <c r="BH174" s="153">
        <f t="shared" si="17"/>
        <v>0</v>
      </c>
      <c r="BI174" s="153">
        <f t="shared" si="18"/>
        <v>0</v>
      </c>
      <c r="BJ174" s="13" t="s">
        <v>87</v>
      </c>
      <c r="BK174" s="153">
        <f t="shared" si="19"/>
        <v>0</v>
      </c>
      <c r="BL174" s="13" t="s">
        <v>259</v>
      </c>
      <c r="BM174" s="152" t="s">
        <v>6678</v>
      </c>
    </row>
    <row r="175" spans="2:65" s="1" customFormat="1" ht="24.15" customHeight="1">
      <c r="B175" s="139"/>
      <c r="C175" s="140" t="s">
        <v>392</v>
      </c>
      <c r="D175" s="140" t="s">
        <v>319</v>
      </c>
      <c r="E175" s="141" t="s">
        <v>4241</v>
      </c>
      <c r="F175" s="142" t="s">
        <v>4242</v>
      </c>
      <c r="G175" s="143" t="s">
        <v>322</v>
      </c>
      <c r="H175" s="144">
        <v>15.311999999999999</v>
      </c>
      <c r="I175" s="145"/>
      <c r="J175" s="146">
        <f t="shared" si="10"/>
        <v>0</v>
      </c>
      <c r="K175" s="147"/>
      <c r="L175" s="28"/>
      <c r="M175" s="148" t="s">
        <v>1</v>
      </c>
      <c r="N175" s="149" t="s">
        <v>41</v>
      </c>
      <c r="P175" s="150">
        <f t="shared" si="11"/>
        <v>0</v>
      </c>
      <c r="Q175" s="150">
        <v>2.3223500000000001</v>
      </c>
      <c r="R175" s="150">
        <f t="shared" si="12"/>
        <v>35.559823200000004</v>
      </c>
      <c r="S175" s="150">
        <v>0</v>
      </c>
      <c r="T175" s="151">
        <f t="shared" si="13"/>
        <v>0</v>
      </c>
      <c r="AR175" s="152" t="s">
        <v>259</v>
      </c>
      <c r="AT175" s="152" t="s">
        <v>319</v>
      </c>
      <c r="AU175" s="152" t="s">
        <v>87</v>
      </c>
      <c r="AY175" s="13" t="s">
        <v>317</v>
      </c>
      <c r="BE175" s="153">
        <f t="shared" si="14"/>
        <v>0</v>
      </c>
      <c r="BF175" s="153">
        <f t="shared" si="15"/>
        <v>0</v>
      </c>
      <c r="BG175" s="153">
        <f t="shared" si="16"/>
        <v>0</v>
      </c>
      <c r="BH175" s="153">
        <f t="shared" si="17"/>
        <v>0</v>
      </c>
      <c r="BI175" s="153">
        <f t="shared" si="18"/>
        <v>0</v>
      </c>
      <c r="BJ175" s="13" t="s">
        <v>87</v>
      </c>
      <c r="BK175" s="153">
        <f t="shared" si="19"/>
        <v>0</v>
      </c>
      <c r="BL175" s="13" t="s">
        <v>259</v>
      </c>
      <c r="BM175" s="152" t="s">
        <v>6679</v>
      </c>
    </row>
    <row r="176" spans="2:65" s="1" customFormat="1" ht="21.75" customHeight="1">
      <c r="B176" s="139"/>
      <c r="C176" s="140" t="s">
        <v>396</v>
      </c>
      <c r="D176" s="140" t="s">
        <v>319</v>
      </c>
      <c r="E176" s="141" t="s">
        <v>4244</v>
      </c>
      <c r="F176" s="142" t="s">
        <v>4245</v>
      </c>
      <c r="G176" s="143" t="s">
        <v>375</v>
      </c>
      <c r="H176" s="144">
        <v>34.106000000000002</v>
      </c>
      <c r="I176" s="145"/>
      <c r="J176" s="146">
        <f t="shared" si="10"/>
        <v>0</v>
      </c>
      <c r="K176" s="147"/>
      <c r="L176" s="28"/>
      <c r="M176" s="148" t="s">
        <v>1</v>
      </c>
      <c r="N176" s="149" t="s">
        <v>41</v>
      </c>
      <c r="P176" s="150">
        <f t="shared" si="11"/>
        <v>0</v>
      </c>
      <c r="Q176" s="150">
        <v>1.5900000000000001E-3</v>
      </c>
      <c r="R176" s="150">
        <f t="shared" si="12"/>
        <v>5.4228540000000006E-2</v>
      </c>
      <c r="S176" s="150">
        <v>0</v>
      </c>
      <c r="T176" s="151">
        <f t="shared" si="13"/>
        <v>0</v>
      </c>
      <c r="AR176" s="152" t="s">
        <v>259</v>
      </c>
      <c r="AT176" s="152" t="s">
        <v>319</v>
      </c>
      <c r="AU176" s="152" t="s">
        <v>87</v>
      </c>
      <c r="AY176" s="13" t="s">
        <v>317</v>
      </c>
      <c r="BE176" s="153">
        <f t="shared" si="14"/>
        <v>0</v>
      </c>
      <c r="BF176" s="153">
        <f t="shared" si="15"/>
        <v>0</v>
      </c>
      <c r="BG176" s="153">
        <f t="shared" si="16"/>
        <v>0</v>
      </c>
      <c r="BH176" s="153">
        <f t="shared" si="17"/>
        <v>0</v>
      </c>
      <c r="BI176" s="153">
        <f t="shared" si="18"/>
        <v>0</v>
      </c>
      <c r="BJ176" s="13" t="s">
        <v>87</v>
      </c>
      <c r="BK176" s="153">
        <f t="shared" si="19"/>
        <v>0</v>
      </c>
      <c r="BL176" s="13" t="s">
        <v>259</v>
      </c>
      <c r="BM176" s="152" t="s">
        <v>6680</v>
      </c>
    </row>
    <row r="177" spans="2:65" s="1" customFormat="1" ht="21.75" customHeight="1">
      <c r="B177" s="139"/>
      <c r="C177" s="140" t="s">
        <v>398</v>
      </c>
      <c r="D177" s="140" t="s">
        <v>319</v>
      </c>
      <c r="E177" s="141" t="s">
        <v>4247</v>
      </c>
      <c r="F177" s="142" t="s">
        <v>4248</v>
      </c>
      <c r="G177" s="143" t="s">
        <v>375</v>
      </c>
      <c r="H177" s="144">
        <v>34.106000000000002</v>
      </c>
      <c r="I177" s="145"/>
      <c r="J177" s="146">
        <f t="shared" si="10"/>
        <v>0</v>
      </c>
      <c r="K177" s="147"/>
      <c r="L177" s="28"/>
      <c r="M177" s="148" t="s">
        <v>1</v>
      </c>
      <c r="N177" s="149" t="s">
        <v>41</v>
      </c>
      <c r="P177" s="150">
        <f t="shared" si="11"/>
        <v>0</v>
      </c>
      <c r="Q177" s="150">
        <v>0</v>
      </c>
      <c r="R177" s="150">
        <f t="shared" si="12"/>
        <v>0</v>
      </c>
      <c r="S177" s="150">
        <v>0</v>
      </c>
      <c r="T177" s="151">
        <f t="shared" si="13"/>
        <v>0</v>
      </c>
      <c r="AR177" s="152" t="s">
        <v>259</v>
      </c>
      <c r="AT177" s="152" t="s">
        <v>319</v>
      </c>
      <c r="AU177" s="152" t="s">
        <v>87</v>
      </c>
      <c r="AY177" s="13" t="s">
        <v>317</v>
      </c>
      <c r="BE177" s="153">
        <f t="shared" si="14"/>
        <v>0</v>
      </c>
      <c r="BF177" s="153">
        <f t="shared" si="15"/>
        <v>0</v>
      </c>
      <c r="BG177" s="153">
        <f t="shared" si="16"/>
        <v>0</v>
      </c>
      <c r="BH177" s="153">
        <f t="shared" si="17"/>
        <v>0</v>
      </c>
      <c r="BI177" s="153">
        <f t="shared" si="18"/>
        <v>0</v>
      </c>
      <c r="BJ177" s="13" t="s">
        <v>87</v>
      </c>
      <c r="BK177" s="153">
        <f t="shared" si="19"/>
        <v>0</v>
      </c>
      <c r="BL177" s="13" t="s">
        <v>259</v>
      </c>
      <c r="BM177" s="152" t="s">
        <v>6681</v>
      </c>
    </row>
    <row r="178" spans="2:65" s="1" customFormat="1" ht="24.15" customHeight="1">
      <c r="B178" s="139"/>
      <c r="C178" s="140" t="s">
        <v>402</v>
      </c>
      <c r="D178" s="140" t="s">
        <v>319</v>
      </c>
      <c r="E178" s="141" t="s">
        <v>4250</v>
      </c>
      <c r="F178" s="142" t="s">
        <v>4251</v>
      </c>
      <c r="G178" s="143" t="s">
        <v>4252</v>
      </c>
      <c r="H178" s="144">
        <v>1</v>
      </c>
      <c r="I178" s="145"/>
      <c r="J178" s="146">
        <f t="shared" si="10"/>
        <v>0</v>
      </c>
      <c r="K178" s="147"/>
      <c r="L178" s="28"/>
      <c r="M178" s="148" t="s">
        <v>1</v>
      </c>
      <c r="N178" s="149" t="s">
        <v>41</v>
      </c>
      <c r="P178" s="150">
        <f t="shared" si="11"/>
        <v>0</v>
      </c>
      <c r="Q178" s="150">
        <v>0</v>
      </c>
      <c r="R178" s="150">
        <f t="shared" si="12"/>
        <v>0</v>
      </c>
      <c r="S178" s="150">
        <v>0</v>
      </c>
      <c r="T178" s="151">
        <f t="shared" si="13"/>
        <v>0</v>
      </c>
      <c r="AR178" s="152" t="s">
        <v>259</v>
      </c>
      <c r="AT178" s="152" t="s">
        <v>319</v>
      </c>
      <c r="AU178" s="152" t="s">
        <v>87</v>
      </c>
      <c r="AY178" s="13" t="s">
        <v>317</v>
      </c>
      <c r="BE178" s="153">
        <f t="shared" si="14"/>
        <v>0</v>
      </c>
      <c r="BF178" s="153">
        <f t="shared" si="15"/>
        <v>0</v>
      </c>
      <c r="BG178" s="153">
        <f t="shared" si="16"/>
        <v>0</v>
      </c>
      <c r="BH178" s="153">
        <f t="shared" si="17"/>
        <v>0</v>
      </c>
      <c r="BI178" s="153">
        <f t="shared" si="18"/>
        <v>0</v>
      </c>
      <c r="BJ178" s="13" t="s">
        <v>87</v>
      </c>
      <c r="BK178" s="153">
        <f t="shared" si="19"/>
        <v>0</v>
      </c>
      <c r="BL178" s="13" t="s">
        <v>259</v>
      </c>
      <c r="BM178" s="152" t="s">
        <v>6682</v>
      </c>
    </row>
    <row r="179" spans="2:65" s="1" customFormat="1" ht="24.15" customHeight="1">
      <c r="B179" s="139"/>
      <c r="C179" s="140" t="s">
        <v>408</v>
      </c>
      <c r="D179" s="140" t="s">
        <v>319</v>
      </c>
      <c r="E179" s="141" t="s">
        <v>4254</v>
      </c>
      <c r="F179" s="142" t="s">
        <v>4255</v>
      </c>
      <c r="G179" s="143" t="s">
        <v>322</v>
      </c>
      <c r="H179" s="144">
        <v>0.53700000000000003</v>
      </c>
      <c r="I179" s="145"/>
      <c r="J179" s="146">
        <f t="shared" si="10"/>
        <v>0</v>
      </c>
      <c r="K179" s="147"/>
      <c r="L179" s="28"/>
      <c r="M179" s="148" t="s">
        <v>1</v>
      </c>
      <c r="N179" s="149" t="s">
        <v>41</v>
      </c>
      <c r="P179" s="150">
        <f t="shared" si="11"/>
        <v>0</v>
      </c>
      <c r="Q179" s="150">
        <v>2.3223500000000001</v>
      </c>
      <c r="R179" s="150">
        <f t="shared" si="12"/>
        <v>1.2471019500000002</v>
      </c>
      <c r="S179" s="150">
        <v>0</v>
      </c>
      <c r="T179" s="151">
        <f t="shared" si="13"/>
        <v>0</v>
      </c>
      <c r="AR179" s="152" t="s">
        <v>259</v>
      </c>
      <c r="AT179" s="152" t="s">
        <v>319</v>
      </c>
      <c r="AU179" s="152" t="s">
        <v>87</v>
      </c>
      <c r="AY179" s="13" t="s">
        <v>317</v>
      </c>
      <c r="BE179" s="153">
        <f t="shared" si="14"/>
        <v>0</v>
      </c>
      <c r="BF179" s="153">
        <f t="shared" si="15"/>
        <v>0</v>
      </c>
      <c r="BG179" s="153">
        <f t="shared" si="16"/>
        <v>0</v>
      </c>
      <c r="BH179" s="153">
        <f t="shared" si="17"/>
        <v>0</v>
      </c>
      <c r="BI179" s="153">
        <f t="shared" si="18"/>
        <v>0</v>
      </c>
      <c r="BJ179" s="13" t="s">
        <v>87</v>
      </c>
      <c r="BK179" s="153">
        <f t="shared" si="19"/>
        <v>0</v>
      </c>
      <c r="BL179" s="13" t="s">
        <v>259</v>
      </c>
      <c r="BM179" s="152" t="s">
        <v>6683</v>
      </c>
    </row>
    <row r="180" spans="2:65" s="1" customFormat="1" ht="21.75" customHeight="1">
      <c r="B180" s="139"/>
      <c r="C180" s="140" t="s">
        <v>410</v>
      </c>
      <c r="D180" s="140" t="s">
        <v>319</v>
      </c>
      <c r="E180" s="141" t="s">
        <v>4257</v>
      </c>
      <c r="F180" s="142" t="s">
        <v>4258</v>
      </c>
      <c r="G180" s="143" t="s">
        <v>375</v>
      </c>
      <c r="H180" s="144">
        <v>3.5779999999999998</v>
      </c>
      <c r="I180" s="145"/>
      <c r="J180" s="146">
        <f t="shared" si="10"/>
        <v>0</v>
      </c>
      <c r="K180" s="147"/>
      <c r="L180" s="28"/>
      <c r="M180" s="148" t="s">
        <v>1</v>
      </c>
      <c r="N180" s="149" t="s">
        <v>41</v>
      </c>
      <c r="P180" s="150">
        <f t="shared" si="11"/>
        <v>0</v>
      </c>
      <c r="Q180" s="150">
        <v>1.5900000000000001E-3</v>
      </c>
      <c r="R180" s="150">
        <f t="shared" si="12"/>
        <v>5.6890200000000004E-3</v>
      </c>
      <c r="S180" s="150">
        <v>0</v>
      </c>
      <c r="T180" s="151">
        <f t="shared" si="13"/>
        <v>0</v>
      </c>
      <c r="AR180" s="152" t="s">
        <v>259</v>
      </c>
      <c r="AT180" s="152" t="s">
        <v>319</v>
      </c>
      <c r="AU180" s="152" t="s">
        <v>87</v>
      </c>
      <c r="AY180" s="13" t="s">
        <v>317</v>
      </c>
      <c r="BE180" s="153">
        <f t="shared" si="14"/>
        <v>0</v>
      </c>
      <c r="BF180" s="153">
        <f t="shared" si="15"/>
        <v>0</v>
      </c>
      <c r="BG180" s="153">
        <f t="shared" si="16"/>
        <v>0</v>
      </c>
      <c r="BH180" s="153">
        <f t="shared" si="17"/>
        <v>0</v>
      </c>
      <c r="BI180" s="153">
        <f t="shared" si="18"/>
        <v>0</v>
      </c>
      <c r="BJ180" s="13" t="s">
        <v>87</v>
      </c>
      <c r="BK180" s="153">
        <f t="shared" si="19"/>
        <v>0</v>
      </c>
      <c r="BL180" s="13" t="s">
        <v>259</v>
      </c>
      <c r="BM180" s="152" t="s">
        <v>6684</v>
      </c>
    </row>
    <row r="181" spans="2:65" s="1" customFormat="1" ht="21.75" customHeight="1">
      <c r="B181" s="139"/>
      <c r="C181" s="140" t="s">
        <v>412</v>
      </c>
      <c r="D181" s="140" t="s">
        <v>319</v>
      </c>
      <c r="E181" s="141" t="s">
        <v>4260</v>
      </c>
      <c r="F181" s="142" t="s">
        <v>4261</v>
      </c>
      <c r="G181" s="143" t="s">
        <v>375</v>
      </c>
      <c r="H181" s="144">
        <v>3.5779999999999998</v>
      </c>
      <c r="I181" s="145"/>
      <c r="J181" s="146">
        <f t="shared" si="10"/>
        <v>0</v>
      </c>
      <c r="K181" s="147"/>
      <c r="L181" s="28"/>
      <c r="M181" s="148" t="s">
        <v>1</v>
      </c>
      <c r="N181" s="149" t="s">
        <v>41</v>
      </c>
      <c r="P181" s="150">
        <f t="shared" si="11"/>
        <v>0</v>
      </c>
      <c r="Q181" s="150">
        <v>0</v>
      </c>
      <c r="R181" s="150">
        <f t="shared" si="12"/>
        <v>0</v>
      </c>
      <c r="S181" s="150">
        <v>0</v>
      </c>
      <c r="T181" s="151">
        <f t="shared" si="13"/>
        <v>0</v>
      </c>
      <c r="AR181" s="152" t="s">
        <v>259</v>
      </c>
      <c r="AT181" s="152" t="s">
        <v>319</v>
      </c>
      <c r="AU181" s="152" t="s">
        <v>87</v>
      </c>
      <c r="AY181" s="13" t="s">
        <v>317</v>
      </c>
      <c r="BE181" s="153">
        <f t="shared" si="14"/>
        <v>0</v>
      </c>
      <c r="BF181" s="153">
        <f t="shared" si="15"/>
        <v>0</v>
      </c>
      <c r="BG181" s="153">
        <f t="shared" si="16"/>
        <v>0</v>
      </c>
      <c r="BH181" s="153">
        <f t="shared" si="17"/>
        <v>0</v>
      </c>
      <c r="BI181" s="153">
        <f t="shared" si="18"/>
        <v>0</v>
      </c>
      <c r="BJ181" s="13" t="s">
        <v>87</v>
      </c>
      <c r="BK181" s="153">
        <f t="shared" si="19"/>
        <v>0</v>
      </c>
      <c r="BL181" s="13" t="s">
        <v>259</v>
      </c>
      <c r="BM181" s="152" t="s">
        <v>6685</v>
      </c>
    </row>
    <row r="182" spans="2:65" s="1" customFormat="1" ht="16.5" customHeight="1">
      <c r="B182" s="139"/>
      <c r="C182" s="140" t="s">
        <v>414</v>
      </c>
      <c r="D182" s="140" t="s">
        <v>319</v>
      </c>
      <c r="E182" s="141" t="s">
        <v>4263</v>
      </c>
      <c r="F182" s="142" t="s">
        <v>4264</v>
      </c>
      <c r="G182" s="143" t="s">
        <v>375</v>
      </c>
      <c r="H182" s="144">
        <v>223</v>
      </c>
      <c r="I182" s="145"/>
      <c r="J182" s="146">
        <f t="shared" si="10"/>
        <v>0</v>
      </c>
      <c r="K182" s="147"/>
      <c r="L182" s="28"/>
      <c r="M182" s="148" t="s">
        <v>1</v>
      </c>
      <c r="N182" s="149" t="s">
        <v>41</v>
      </c>
      <c r="P182" s="150">
        <f t="shared" si="11"/>
        <v>0</v>
      </c>
      <c r="Q182" s="150">
        <v>2.3449999999999999E-3</v>
      </c>
      <c r="R182" s="150">
        <f t="shared" si="12"/>
        <v>0.52293499999999993</v>
      </c>
      <c r="S182" s="150">
        <v>0</v>
      </c>
      <c r="T182" s="151">
        <f t="shared" si="13"/>
        <v>0</v>
      </c>
      <c r="AR182" s="152" t="s">
        <v>259</v>
      </c>
      <c r="AT182" s="152" t="s">
        <v>319</v>
      </c>
      <c r="AU182" s="152" t="s">
        <v>87</v>
      </c>
      <c r="AY182" s="13" t="s">
        <v>317</v>
      </c>
      <c r="BE182" s="153">
        <f t="shared" si="14"/>
        <v>0</v>
      </c>
      <c r="BF182" s="153">
        <f t="shared" si="15"/>
        <v>0</v>
      </c>
      <c r="BG182" s="153">
        <f t="shared" si="16"/>
        <v>0</v>
      </c>
      <c r="BH182" s="153">
        <f t="shared" si="17"/>
        <v>0</v>
      </c>
      <c r="BI182" s="153">
        <f t="shared" si="18"/>
        <v>0</v>
      </c>
      <c r="BJ182" s="13" t="s">
        <v>87</v>
      </c>
      <c r="BK182" s="153">
        <f t="shared" si="19"/>
        <v>0</v>
      </c>
      <c r="BL182" s="13" t="s">
        <v>259</v>
      </c>
      <c r="BM182" s="152" t="s">
        <v>6686</v>
      </c>
    </row>
    <row r="183" spans="2:65" s="1" customFormat="1" ht="24.15" customHeight="1">
      <c r="B183" s="139"/>
      <c r="C183" s="154" t="s">
        <v>416</v>
      </c>
      <c r="D183" s="154" t="s">
        <v>353</v>
      </c>
      <c r="E183" s="155" t="s">
        <v>4266</v>
      </c>
      <c r="F183" s="156" t="s">
        <v>4267</v>
      </c>
      <c r="G183" s="157" t="s">
        <v>375</v>
      </c>
      <c r="H183" s="158">
        <v>245.3</v>
      </c>
      <c r="I183" s="159"/>
      <c r="J183" s="160">
        <f t="shared" si="10"/>
        <v>0</v>
      </c>
      <c r="K183" s="161"/>
      <c r="L183" s="162"/>
      <c r="M183" s="163" t="s">
        <v>1</v>
      </c>
      <c r="N183" s="164" t="s">
        <v>41</v>
      </c>
      <c r="P183" s="150">
        <f t="shared" si="11"/>
        <v>0</v>
      </c>
      <c r="Q183" s="150">
        <v>0</v>
      </c>
      <c r="R183" s="150">
        <f t="shared" si="12"/>
        <v>0</v>
      </c>
      <c r="S183" s="150">
        <v>0</v>
      </c>
      <c r="T183" s="151">
        <f t="shared" si="13"/>
        <v>0</v>
      </c>
      <c r="AR183" s="152" t="s">
        <v>271</v>
      </c>
      <c r="AT183" s="152" t="s">
        <v>353</v>
      </c>
      <c r="AU183" s="152" t="s">
        <v>87</v>
      </c>
      <c r="AY183" s="13" t="s">
        <v>317</v>
      </c>
      <c r="BE183" s="153">
        <f t="shared" si="14"/>
        <v>0</v>
      </c>
      <c r="BF183" s="153">
        <f t="shared" si="15"/>
        <v>0</v>
      </c>
      <c r="BG183" s="153">
        <f t="shared" si="16"/>
        <v>0</v>
      </c>
      <c r="BH183" s="153">
        <f t="shared" si="17"/>
        <v>0</v>
      </c>
      <c r="BI183" s="153">
        <f t="shared" si="18"/>
        <v>0</v>
      </c>
      <c r="BJ183" s="13" t="s">
        <v>87</v>
      </c>
      <c r="BK183" s="153">
        <f t="shared" si="19"/>
        <v>0</v>
      </c>
      <c r="BL183" s="13" t="s">
        <v>259</v>
      </c>
      <c r="BM183" s="152" t="s">
        <v>6687</v>
      </c>
    </row>
    <row r="184" spans="2:65" s="11" customFormat="1" ht="22.8" customHeight="1">
      <c r="B184" s="127"/>
      <c r="D184" s="128" t="s">
        <v>74</v>
      </c>
      <c r="E184" s="137" t="s">
        <v>92</v>
      </c>
      <c r="F184" s="137" t="s">
        <v>2706</v>
      </c>
      <c r="I184" s="130"/>
      <c r="J184" s="138">
        <f>BK184</f>
        <v>0</v>
      </c>
      <c r="L184" s="127"/>
      <c r="M184" s="132"/>
      <c r="P184" s="133">
        <f>SUM(P185:P196)</f>
        <v>0</v>
      </c>
      <c r="R184" s="133">
        <f>SUM(R185:R196)</f>
        <v>64.912301380000002</v>
      </c>
      <c r="T184" s="134">
        <f>SUM(T185:T196)</f>
        <v>0</v>
      </c>
      <c r="AR184" s="128" t="s">
        <v>82</v>
      </c>
      <c r="AT184" s="135" t="s">
        <v>74</v>
      </c>
      <c r="AU184" s="135" t="s">
        <v>82</v>
      </c>
      <c r="AY184" s="128" t="s">
        <v>317</v>
      </c>
      <c r="BK184" s="136">
        <f>SUM(BK185:BK196)</f>
        <v>0</v>
      </c>
    </row>
    <row r="185" spans="2:65" s="1" customFormat="1" ht="24.15" customHeight="1">
      <c r="B185" s="139"/>
      <c r="C185" s="140" t="s">
        <v>418</v>
      </c>
      <c r="D185" s="140" t="s">
        <v>319</v>
      </c>
      <c r="E185" s="141" t="s">
        <v>5323</v>
      </c>
      <c r="F185" s="142" t="s">
        <v>5324</v>
      </c>
      <c r="G185" s="143" t="s">
        <v>433</v>
      </c>
      <c r="H185" s="144">
        <v>2</v>
      </c>
      <c r="I185" s="145"/>
      <c r="J185" s="146">
        <f t="shared" ref="J185:J196" si="20">ROUND(I185*H185,2)</f>
        <v>0</v>
      </c>
      <c r="K185" s="147"/>
      <c r="L185" s="28"/>
      <c r="M185" s="148" t="s">
        <v>1</v>
      </c>
      <c r="N185" s="149" t="s">
        <v>41</v>
      </c>
      <c r="P185" s="150">
        <f t="shared" ref="P185:P196" si="21">O185*H185</f>
        <v>0</v>
      </c>
      <c r="Q185" s="150">
        <v>2.033157E-2</v>
      </c>
      <c r="R185" s="150">
        <f t="shared" ref="R185:R196" si="22">Q185*H185</f>
        <v>4.066314E-2</v>
      </c>
      <c r="S185" s="150">
        <v>0</v>
      </c>
      <c r="T185" s="151">
        <f t="shared" ref="T185:T196" si="23">S185*H185</f>
        <v>0</v>
      </c>
      <c r="AR185" s="152" t="s">
        <v>259</v>
      </c>
      <c r="AT185" s="152" t="s">
        <v>319</v>
      </c>
      <c r="AU185" s="152" t="s">
        <v>87</v>
      </c>
      <c r="AY185" s="13" t="s">
        <v>317</v>
      </c>
      <c r="BE185" s="153">
        <f t="shared" ref="BE185:BE196" si="24">IF(N185="základná",J185,0)</f>
        <v>0</v>
      </c>
      <c r="BF185" s="153">
        <f t="shared" ref="BF185:BF196" si="25">IF(N185="znížená",J185,0)</f>
        <v>0</v>
      </c>
      <c r="BG185" s="153">
        <f t="shared" ref="BG185:BG196" si="26">IF(N185="zákl. prenesená",J185,0)</f>
        <v>0</v>
      </c>
      <c r="BH185" s="153">
        <f t="shared" ref="BH185:BH196" si="27">IF(N185="zníž. prenesená",J185,0)</f>
        <v>0</v>
      </c>
      <c r="BI185" s="153">
        <f t="shared" ref="BI185:BI196" si="28">IF(N185="nulová",J185,0)</f>
        <v>0</v>
      </c>
      <c r="BJ185" s="13" t="s">
        <v>87</v>
      </c>
      <c r="BK185" s="153">
        <f t="shared" ref="BK185:BK196" si="29">ROUND(I185*H185,2)</f>
        <v>0</v>
      </c>
      <c r="BL185" s="13" t="s">
        <v>259</v>
      </c>
      <c r="BM185" s="152" t="s">
        <v>6688</v>
      </c>
    </row>
    <row r="186" spans="2:65" s="1" customFormat="1" ht="21.75" customHeight="1">
      <c r="B186" s="139"/>
      <c r="C186" s="140" t="s">
        <v>529</v>
      </c>
      <c r="D186" s="140" t="s">
        <v>319</v>
      </c>
      <c r="E186" s="141" t="s">
        <v>4272</v>
      </c>
      <c r="F186" s="142" t="s">
        <v>4273</v>
      </c>
      <c r="G186" s="143" t="s">
        <v>322</v>
      </c>
      <c r="H186" s="144">
        <v>23.646999999999998</v>
      </c>
      <c r="I186" s="145"/>
      <c r="J186" s="146">
        <f t="shared" si="20"/>
        <v>0</v>
      </c>
      <c r="K186" s="147"/>
      <c r="L186" s="28"/>
      <c r="M186" s="148" t="s">
        <v>1</v>
      </c>
      <c r="N186" s="149" t="s">
        <v>41</v>
      </c>
      <c r="P186" s="150">
        <f t="shared" si="21"/>
        <v>0</v>
      </c>
      <c r="Q186" s="150">
        <v>2.3140399999999999</v>
      </c>
      <c r="R186" s="150">
        <f t="shared" si="22"/>
        <v>54.720103879999996</v>
      </c>
      <c r="S186" s="150">
        <v>0</v>
      </c>
      <c r="T186" s="151">
        <f t="shared" si="23"/>
        <v>0</v>
      </c>
      <c r="AR186" s="152" t="s">
        <v>259</v>
      </c>
      <c r="AT186" s="152" t="s">
        <v>319</v>
      </c>
      <c r="AU186" s="152" t="s">
        <v>87</v>
      </c>
      <c r="AY186" s="13" t="s">
        <v>317</v>
      </c>
      <c r="BE186" s="153">
        <f t="shared" si="24"/>
        <v>0</v>
      </c>
      <c r="BF186" s="153">
        <f t="shared" si="25"/>
        <v>0</v>
      </c>
      <c r="BG186" s="153">
        <f t="shared" si="26"/>
        <v>0</v>
      </c>
      <c r="BH186" s="153">
        <f t="shared" si="27"/>
        <v>0</v>
      </c>
      <c r="BI186" s="153">
        <f t="shared" si="28"/>
        <v>0</v>
      </c>
      <c r="BJ186" s="13" t="s">
        <v>87</v>
      </c>
      <c r="BK186" s="153">
        <f t="shared" si="29"/>
        <v>0</v>
      </c>
      <c r="BL186" s="13" t="s">
        <v>259</v>
      </c>
      <c r="BM186" s="152" t="s">
        <v>6689</v>
      </c>
    </row>
    <row r="187" spans="2:65" s="1" customFormat="1" ht="24.15" customHeight="1">
      <c r="B187" s="139"/>
      <c r="C187" s="140" t="s">
        <v>780</v>
      </c>
      <c r="D187" s="140" t="s">
        <v>319</v>
      </c>
      <c r="E187" s="141" t="s">
        <v>4275</v>
      </c>
      <c r="F187" s="142" t="s">
        <v>4276</v>
      </c>
      <c r="G187" s="143" t="s">
        <v>375</v>
      </c>
      <c r="H187" s="144">
        <v>197.46299999999999</v>
      </c>
      <c r="I187" s="145"/>
      <c r="J187" s="146">
        <f t="shared" si="20"/>
        <v>0</v>
      </c>
      <c r="K187" s="147"/>
      <c r="L187" s="28"/>
      <c r="M187" s="148" t="s">
        <v>1</v>
      </c>
      <c r="N187" s="149" t="s">
        <v>41</v>
      </c>
      <c r="P187" s="150">
        <f t="shared" si="21"/>
        <v>0</v>
      </c>
      <c r="Q187" s="150">
        <v>3.96E-3</v>
      </c>
      <c r="R187" s="150">
        <f t="shared" si="22"/>
        <v>0.78195347999999998</v>
      </c>
      <c r="S187" s="150">
        <v>0</v>
      </c>
      <c r="T187" s="151">
        <f t="shared" si="23"/>
        <v>0</v>
      </c>
      <c r="AR187" s="152" t="s">
        <v>259</v>
      </c>
      <c r="AT187" s="152" t="s">
        <v>319</v>
      </c>
      <c r="AU187" s="152" t="s">
        <v>87</v>
      </c>
      <c r="AY187" s="13" t="s">
        <v>317</v>
      </c>
      <c r="BE187" s="153">
        <f t="shared" si="24"/>
        <v>0</v>
      </c>
      <c r="BF187" s="153">
        <f t="shared" si="25"/>
        <v>0</v>
      </c>
      <c r="BG187" s="153">
        <f t="shared" si="26"/>
        <v>0</v>
      </c>
      <c r="BH187" s="153">
        <f t="shared" si="27"/>
        <v>0</v>
      </c>
      <c r="BI187" s="153">
        <f t="shared" si="28"/>
        <v>0</v>
      </c>
      <c r="BJ187" s="13" t="s">
        <v>87</v>
      </c>
      <c r="BK187" s="153">
        <f t="shared" si="29"/>
        <v>0</v>
      </c>
      <c r="BL187" s="13" t="s">
        <v>259</v>
      </c>
      <c r="BM187" s="152" t="s">
        <v>6690</v>
      </c>
    </row>
    <row r="188" spans="2:65" s="1" customFormat="1" ht="24.15" customHeight="1">
      <c r="B188" s="139"/>
      <c r="C188" s="140" t="s">
        <v>784</v>
      </c>
      <c r="D188" s="140" t="s">
        <v>319</v>
      </c>
      <c r="E188" s="141" t="s">
        <v>4278</v>
      </c>
      <c r="F188" s="142" t="s">
        <v>4279</v>
      </c>
      <c r="G188" s="143" t="s">
        <v>375</v>
      </c>
      <c r="H188" s="144">
        <v>197.46299999999999</v>
      </c>
      <c r="I188" s="145"/>
      <c r="J188" s="146">
        <f t="shared" si="20"/>
        <v>0</v>
      </c>
      <c r="K188" s="147"/>
      <c r="L188" s="28"/>
      <c r="M188" s="148" t="s">
        <v>1</v>
      </c>
      <c r="N188" s="149" t="s">
        <v>41</v>
      </c>
      <c r="P188" s="150">
        <f t="shared" si="21"/>
        <v>0</v>
      </c>
      <c r="Q188" s="150">
        <v>0</v>
      </c>
      <c r="R188" s="150">
        <f t="shared" si="22"/>
        <v>0</v>
      </c>
      <c r="S188" s="150">
        <v>0</v>
      </c>
      <c r="T188" s="151">
        <f t="shared" si="23"/>
        <v>0</v>
      </c>
      <c r="AR188" s="152" t="s">
        <v>259</v>
      </c>
      <c r="AT188" s="152" t="s">
        <v>319</v>
      </c>
      <c r="AU188" s="152" t="s">
        <v>87</v>
      </c>
      <c r="AY188" s="13" t="s">
        <v>317</v>
      </c>
      <c r="BE188" s="153">
        <f t="shared" si="24"/>
        <v>0</v>
      </c>
      <c r="BF188" s="153">
        <f t="shared" si="25"/>
        <v>0</v>
      </c>
      <c r="BG188" s="153">
        <f t="shared" si="26"/>
        <v>0</v>
      </c>
      <c r="BH188" s="153">
        <f t="shared" si="27"/>
        <v>0</v>
      </c>
      <c r="BI188" s="153">
        <f t="shared" si="28"/>
        <v>0</v>
      </c>
      <c r="BJ188" s="13" t="s">
        <v>87</v>
      </c>
      <c r="BK188" s="153">
        <f t="shared" si="29"/>
        <v>0</v>
      </c>
      <c r="BL188" s="13" t="s">
        <v>259</v>
      </c>
      <c r="BM188" s="152" t="s">
        <v>6691</v>
      </c>
    </row>
    <row r="189" spans="2:65" s="1" customFormat="1" ht="16.5" customHeight="1">
      <c r="B189" s="139"/>
      <c r="C189" s="140" t="s">
        <v>788</v>
      </c>
      <c r="D189" s="140" t="s">
        <v>319</v>
      </c>
      <c r="E189" s="141" t="s">
        <v>4281</v>
      </c>
      <c r="F189" s="142" t="s">
        <v>4282</v>
      </c>
      <c r="G189" s="143" t="s">
        <v>356</v>
      </c>
      <c r="H189" s="144">
        <v>2.8559999999999999</v>
      </c>
      <c r="I189" s="145"/>
      <c r="J189" s="146">
        <f t="shared" si="20"/>
        <v>0</v>
      </c>
      <c r="K189" s="147"/>
      <c r="L189" s="28"/>
      <c r="M189" s="148" t="s">
        <v>1</v>
      </c>
      <c r="N189" s="149" t="s">
        <v>41</v>
      </c>
      <c r="P189" s="150">
        <f t="shared" si="21"/>
        <v>0</v>
      </c>
      <c r="Q189" s="150">
        <v>1.01555</v>
      </c>
      <c r="R189" s="150">
        <f t="shared" si="22"/>
        <v>2.9004108</v>
      </c>
      <c r="S189" s="150">
        <v>0</v>
      </c>
      <c r="T189" s="151">
        <f t="shared" si="23"/>
        <v>0</v>
      </c>
      <c r="AR189" s="152" t="s">
        <v>259</v>
      </c>
      <c r="AT189" s="152" t="s">
        <v>319</v>
      </c>
      <c r="AU189" s="152" t="s">
        <v>87</v>
      </c>
      <c r="AY189" s="13" t="s">
        <v>317</v>
      </c>
      <c r="BE189" s="153">
        <f t="shared" si="24"/>
        <v>0</v>
      </c>
      <c r="BF189" s="153">
        <f t="shared" si="25"/>
        <v>0</v>
      </c>
      <c r="BG189" s="153">
        <f t="shared" si="26"/>
        <v>0</v>
      </c>
      <c r="BH189" s="153">
        <f t="shared" si="27"/>
        <v>0</v>
      </c>
      <c r="BI189" s="153">
        <f t="shared" si="28"/>
        <v>0</v>
      </c>
      <c r="BJ189" s="13" t="s">
        <v>87</v>
      </c>
      <c r="BK189" s="153">
        <f t="shared" si="29"/>
        <v>0</v>
      </c>
      <c r="BL189" s="13" t="s">
        <v>259</v>
      </c>
      <c r="BM189" s="152" t="s">
        <v>6692</v>
      </c>
    </row>
    <row r="190" spans="2:65" s="1" customFormat="1" ht="33" customHeight="1">
      <c r="B190" s="139"/>
      <c r="C190" s="140" t="s">
        <v>792</v>
      </c>
      <c r="D190" s="140" t="s">
        <v>319</v>
      </c>
      <c r="E190" s="141" t="s">
        <v>2955</v>
      </c>
      <c r="F190" s="142" t="s">
        <v>2956</v>
      </c>
      <c r="G190" s="143" t="s">
        <v>375</v>
      </c>
      <c r="H190" s="144">
        <v>14.265000000000001</v>
      </c>
      <c r="I190" s="145"/>
      <c r="J190" s="146">
        <f t="shared" si="20"/>
        <v>0</v>
      </c>
      <c r="K190" s="147"/>
      <c r="L190" s="28"/>
      <c r="M190" s="148" t="s">
        <v>1</v>
      </c>
      <c r="N190" s="149" t="s">
        <v>41</v>
      </c>
      <c r="P190" s="150">
        <f t="shared" si="21"/>
        <v>0</v>
      </c>
      <c r="Q190" s="150">
        <v>0.11114</v>
      </c>
      <c r="R190" s="150">
        <f t="shared" si="22"/>
        <v>1.5854121000000001</v>
      </c>
      <c r="S190" s="150">
        <v>0</v>
      </c>
      <c r="T190" s="151">
        <f t="shared" si="23"/>
        <v>0</v>
      </c>
      <c r="AR190" s="152" t="s">
        <v>259</v>
      </c>
      <c r="AT190" s="152" t="s">
        <v>319</v>
      </c>
      <c r="AU190" s="152" t="s">
        <v>87</v>
      </c>
      <c r="AY190" s="13" t="s">
        <v>317</v>
      </c>
      <c r="BE190" s="153">
        <f t="shared" si="24"/>
        <v>0</v>
      </c>
      <c r="BF190" s="153">
        <f t="shared" si="25"/>
        <v>0</v>
      </c>
      <c r="BG190" s="153">
        <f t="shared" si="26"/>
        <v>0</v>
      </c>
      <c r="BH190" s="153">
        <f t="shared" si="27"/>
        <v>0</v>
      </c>
      <c r="BI190" s="153">
        <f t="shared" si="28"/>
        <v>0</v>
      </c>
      <c r="BJ190" s="13" t="s">
        <v>87</v>
      </c>
      <c r="BK190" s="153">
        <f t="shared" si="29"/>
        <v>0</v>
      </c>
      <c r="BL190" s="13" t="s">
        <v>259</v>
      </c>
      <c r="BM190" s="152" t="s">
        <v>6693</v>
      </c>
    </row>
    <row r="191" spans="2:65" s="1" customFormat="1" ht="24.15" customHeight="1">
      <c r="B191" s="139"/>
      <c r="C191" s="140" t="s">
        <v>796</v>
      </c>
      <c r="D191" s="140" t="s">
        <v>319</v>
      </c>
      <c r="E191" s="141" t="s">
        <v>5331</v>
      </c>
      <c r="F191" s="142" t="s">
        <v>5332</v>
      </c>
      <c r="G191" s="143" t="s">
        <v>452</v>
      </c>
      <c r="H191" s="144">
        <v>11.44</v>
      </c>
      <c r="I191" s="145"/>
      <c r="J191" s="146">
        <f t="shared" si="20"/>
        <v>0</v>
      </c>
      <c r="K191" s="147"/>
      <c r="L191" s="28"/>
      <c r="M191" s="148" t="s">
        <v>1</v>
      </c>
      <c r="N191" s="149" t="s">
        <v>41</v>
      </c>
      <c r="P191" s="150">
        <f t="shared" si="21"/>
        <v>0</v>
      </c>
      <c r="Q191" s="150">
        <v>2.5999999999999998E-4</v>
      </c>
      <c r="R191" s="150">
        <f t="shared" si="22"/>
        <v>2.9743999999999994E-3</v>
      </c>
      <c r="S191" s="150">
        <v>0</v>
      </c>
      <c r="T191" s="151">
        <f t="shared" si="23"/>
        <v>0</v>
      </c>
      <c r="AR191" s="152" t="s">
        <v>259</v>
      </c>
      <c r="AT191" s="152" t="s">
        <v>319</v>
      </c>
      <c r="AU191" s="152" t="s">
        <v>87</v>
      </c>
      <c r="AY191" s="13" t="s">
        <v>317</v>
      </c>
      <c r="BE191" s="153">
        <f t="shared" si="24"/>
        <v>0</v>
      </c>
      <c r="BF191" s="153">
        <f t="shared" si="25"/>
        <v>0</v>
      </c>
      <c r="BG191" s="153">
        <f t="shared" si="26"/>
        <v>0</v>
      </c>
      <c r="BH191" s="153">
        <f t="shared" si="27"/>
        <v>0</v>
      </c>
      <c r="BI191" s="153">
        <f t="shared" si="28"/>
        <v>0</v>
      </c>
      <c r="BJ191" s="13" t="s">
        <v>87</v>
      </c>
      <c r="BK191" s="153">
        <f t="shared" si="29"/>
        <v>0</v>
      </c>
      <c r="BL191" s="13" t="s">
        <v>259</v>
      </c>
      <c r="BM191" s="152" t="s">
        <v>6694</v>
      </c>
    </row>
    <row r="192" spans="2:65" s="1" customFormat="1" ht="24.15" customHeight="1">
      <c r="B192" s="139"/>
      <c r="C192" s="140" t="s">
        <v>800</v>
      </c>
      <c r="D192" s="140" t="s">
        <v>319</v>
      </c>
      <c r="E192" s="141" t="s">
        <v>5991</v>
      </c>
      <c r="F192" s="142" t="s">
        <v>5992</v>
      </c>
      <c r="G192" s="143" t="s">
        <v>452</v>
      </c>
      <c r="H192" s="144">
        <v>2.9</v>
      </c>
      <c r="I192" s="145"/>
      <c r="J192" s="146">
        <f t="shared" si="20"/>
        <v>0</v>
      </c>
      <c r="K192" s="147"/>
      <c r="L192" s="28"/>
      <c r="M192" s="148" t="s">
        <v>1</v>
      </c>
      <c r="N192" s="149" t="s">
        <v>41</v>
      </c>
      <c r="P192" s="150">
        <f t="shared" si="21"/>
        <v>0</v>
      </c>
      <c r="Q192" s="150">
        <v>1E-4</v>
      </c>
      <c r="R192" s="150">
        <f t="shared" si="22"/>
        <v>2.9E-4</v>
      </c>
      <c r="S192" s="150">
        <v>0</v>
      </c>
      <c r="T192" s="151">
        <f t="shared" si="23"/>
        <v>0</v>
      </c>
      <c r="AR192" s="152" t="s">
        <v>259</v>
      </c>
      <c r="AT192" s="152" t="s">
        <v>319</v>
      </c>
      <c r="AU192" s="152" t="s">
        <v>87</v>
      </c>
      <c r="AY192" s="13" t="s">
        <v>317</v>
      </c>
      <c r="BE192" s="153">
        <f t="shared" si="24"/>
        <v>0</v>
      </c>
      <c r="BF192" s="153">
        <f t="shared" si="25"/>
        <v>0</v>
      </c>
      <c r="BG192" s="153">
        <f t="shared" si="26"/>
        <v>0</v>
      </c>
      <c r="BH192" s="153">
        <f t="shared" si="27"/>
        <v>0</v>
      </c>
      <c r="BI192" s="153">
        <f t="shared" si="28"/>
        <v>0</v>
      </c>
      <c r="BJ192" s="13" t="s">
        <v>87</v>
      </c>
      <c r="BK192" s="153">
        <f t="shared" si="29"/>
        <v>0</v>
      </c>
      <c r="BL192" s="13" t="s">
        <v>259</v>
      </c>
      <c r="BM192" s="152" t="s">
        <v>6695</v>
      </c>
    </row>
    <row r="193" spans="2:65" s="1" customFormat="1" ht="24.15" customHeight="1">
      <c r="B193" s="139"/>
      <c r="C193" s="140" t="s">
        <v>804</v>
      </c>
      <c r="D193" s="140" t="s">
        <v>319</v>
      </c>
      <c r="E193" s="141" t="s">
        <v>5334</v>
      </c>
      <c r="F193" s="142" t="s">
        <v>5335</v>
      </c>
      <c r="G193" s="143" t="s">
        <v>452</v>
      </c>
      <c r="H193" s="144">
        <v>5.24</v>
      </c>
      <c r="I193" s="145"/>
      <c r="J193" s="146">
        <f t="shared" si="20"/>
        <v>0</v>
      </c>
      <c r="K193" s="147"/>
      <c r="L193" s="28"/>
      <c r="M193" s="148" t="s">
        <v>1</v>
      </c>
      <c r="N193" s="149" t="s">
        <v>41</v>
      </c>
      <c r="P193" s="150">
        <f t="shared" si="21"/>
        <v>0</v>
      </c>
      <c r="Q193" s="150">
        <v>1.4999999999999999E-4</v>
      </c>
      <c r="R193" s="150">
        <f t="shared" si="22"/>
        <v>7.8599999999999991E-4</v>
      </c>
      <c r="S193" s="150">
        <v>0</v>
      </c>
      <c r="T193" s="151">
        <f t="shared" si="23"/>
        <v>0</v>
      </c>
      <c r="AR193" s="152" t="s">
        <v>259</v>
      </c>
      <c r="AT193" s="152" t="s">
        <v>319</v>
      </c>
      <c r="AU193" s="152" t="s">
        <v>87</v>
      </c>
      <c r="AY193" s="13" t="s">
        <v>317</v>
      </c>
      <c r="BE193" s="153">
        <f t="shared" si="24"/>
        <v>0</v>
      </c>
      <c r="BF193" s="153">
        <f t="shared" si="25"/>
        <v>0</v>
      </c>
      <c r="BG193" s="153">
        <f t="shared" si="26"/>
        <v>0</v>
      </c>
      <c r="BH193" s="153">
        <f t="shared" si="27"/>
        <v>0</v>
      </c>
      <c r="BI193" s="153">
        <f t="shared" si="28"/>
        <v>0</v>
      </c>
      <c r="BJ193" s="13" t="s">
        <v>87</v>
      </c>
      <c r="BK193" s="153">
        <f t="shared" si="29"/>
        <v>0</v>
      </c>
      <c r="BL193" s="13" t="s">
        <v>259</v>
      </c>
      <c r="BM193" s="152" t="s">
        <v>6696</v>
      </c>
    </row>
    <row r="194" spans="2:65" s="1" customFormat="1" ht="33" customHeight="1">
      <c r="B194" s="139"/>
      <c r="C194" s="140" t="s">
        <v>808</v>
      </c>
      <c r="D194" s="140" t="s">
        <v>319</v>
      </c>
      <c r="E194" s="141" t="s">
        <v>4287</v>
      </c>
      <c r="F194" s="142" t="s">
        <v>4288</v>
      </c>
      <c r="G194" s="143" t="s">
        <v>322</v>
      </c>
      <c r="H194" s="144">
        <v>2.048</v>
      </c>
      <c r="I194" s="145"/>
      <c r="J194" s="146">
        <f t="shared" si="20"/>
        <v>0</v>
      </c>
      <c r="K194" s="147"/>
      <c r="L194" s="28"/>
      <c r="M194" s="148" t="s">
        <v>1</v>
      </c>
      <c r="N194" s="149" t="s">
        <v>41</v>
      </c>
      <c r="P194" s="150">
        <f t="shared" si="21"/>
        <v>0</v>
      </c>
      <c r="Q194" s="150">
        <v>2.3369599999999999</v>
      </c>
      <c r="R194" s="150">
        <f t="shared" si="22"/>
        <v>4.7860940799999998</v>
      </c>
      <c r="S194" s="150">
        <v>0</v>
      </c>
      <c r="T194" s="151">
        <f t="shared" si="23"/>
        <v>0</v>
      </c>
      <c r="AR194" s="152" t="s">
        <v>259</v>
      </c>
      <c r="AT194" s="152" t="s">
        <v>319</v>
      </c>
      <c r="AU194" s="152" t="s">
        <v>87</v>
      </c>
      <c r="AY194" s="13" t="s">
        <v>317</v>
      </c>
      <c r="BE194" s="153">
        <f t="shared" si="24"/>
        <v>0</v>
      </c>
      <c r="BF194" s="153">
        <f t="shared" si="25"/>
        <v>0</v>
      </c>
      <c r="BG194" s="153">
        <f t="shared" si="26"/>
        <v>0</v>
      </c>
      <c r="BH194" s="153">
        <f t="shared" si="27"/>
        <v>0</v>
      </c>
      <c r="BI194" s="153">
        <f t="shared" si="28"/>
        <v>0</v>
      </c>
      <c r="BJ194" s="13" t="s">
        <v>87</v>
      </c>
      <c r="BK194" s="153">
        <f t="shared" si="29"/>
        <v>0</v>
      </c>
      <c r="BL194" s="13" t="s">
        <v>259</v>
      </c>
      <c r="BM194" s="152" t="s">
        <v>6697</v>
      </c>
    </row>
    <row r="195" spans="2:65" s="1" customFormat="1" ht="24.15" customHeight="1">
      <c r="B195" s="139"/>
      <c r="C195" s="140" t="s">
        <v>812</v>
      </c>
      <c r="D195" s="140" t="s">
        <v>319</v>
      </c>
      <c r="E195" s="141" t="s">
        <v>4290</v>
      </c>
      <c r="F195" s="142" t="s">
        <v>4291</v>
      </c>
      <c r="G195" s="143" t="s">
        <v>375</v>
      </c>
      <c r="H195" s="144">
        <v>20.803000000000001</v>
      </c>
      <c r="I195" s="145"/>
      <c r="J195" s="146">
        <f t="shared" si="20"/>
        <v>0</v>
      </c>
      <c r="K195" s="147"/>
      <c r="L195" s="28"/>
      <c r="M195" s="148" t="s">
        <v>1</v>
      </c>
      <c r="N195" s="149" t="s">
        <v>41</v>
      </c>
      <c r="P195" s="150">
        <f t="shared" si="21"/>
        <v>0</v>
      </c>
      <c r="Q195" s="150">
        <v>4.4999999999999997E-3</v>
      </c>
      <c r="R195" s="150">
        <f t="shared" si="22"/>
        <v>9.3613500000000002E-2</v>
      </c>
      <c r="S195" s="150">
        <v>0</v>
      </c>
      <c r="T195" s="151">
        <f t="shared" si="23"/>
        <v>0</v>
      </c>
      <c r="AR195" s="152" t="s">
        <v>259</v>
      </c>
      <c r="AT195" s="152" t="s">
        <v>319</v>
      </c>
      <c r="AU195" s="152" t="s">
        <v>87</v>
      </c>
      <c r="AY195" s="13" t="s">
        <v>317</v>
      </c>
      <c r="BE195" s="153">
        <f t="shared" si="24"/>
        <v>0</v>
      </c>
      <c r="BF195" s="153">
        <f t="shared" si="25"/>
        <v>0</v>
      </c>
      <c r="BG195" s="153">
        <f t="shared" si="26"/>
        <v>0</v>
      </c>
      <c r="BH195" s="153">
        <f t="shared" si="27"/>
        <v>0</v>
      </c>
      <c r="BI195" s="153">
        <f t="shared" si="28"/>
        <v>0</v>
      </c>
      <c r="BJ195" s="13" t="s">
        <v>87</v>
      </c>
      <c r="BK195" s="153">
        <f t="shared" si="29"/>
        <v>0</v>
      </c>
      <c r="BL195" s="13" t="s">
        <v>259</v>
      </c>
      <c r="BM195" s="152" t="s">
        <v>6698</v>
      </c>
    </row>
    <row r="196" spans="2:65" s="1" customFormat="1" ht="24.15" customHeight="1">
      <c r="B196" s="139"/>
      <c r="C196" s="140" t="s">
        <v>816</v>
      </c>
      <c r="D196" s="140" t="s">
        <v>319</v>
      </c>
      <c r="E196" s="141" t="s">
        <v>4293</v>
      </c>
      <c r="F196" s="142" t="s">
        <v>4294</v>
      </c>
      <c r="G196" s="143" t="s">
        <v>375</v>
      </c>
      <c r="H196" s="144">
        <v>20.803000000000001</v>
      </c>
      <c r="I196" s="145"/>
      <c r="J196" s="146">
        <f t="shared" si="20"/>
        <v>0</v>
      </c>
      <c r="K196" s="147"/>
      <c r="L196" s="28"/>
      <c r="M196" s="148" t="s">
        <v>1</v>
      </c>
      <c r="N196" s="149" t="s">
        <v>41</v>
      </c>
      <c r="P196" s="150">
        <f t="shared" si="21"/>
        <v>0</v>
      </c>
      <c r="Q196" s="150">
        <v>0</v>
      </c>
      <c r="R196" s="150">
        <f t="shared" si="22"/>
        <v>0</v>
      </c>
      <c r="S196" s="150">
        <v>0</v>
      </c>
      <c r="T196" s="151">
        <f t="shared" si="23"/>
        <v>0</v>
      </c>
      <c r="AR196" s="152" t="s">
        <v>259</v>
      </c>
      <c r="AT196" s="152" t="s">
        <v>319</v>
      </c>
      <c r="AU196" s="152" t="s">
        <v>87</v>
      </c>
      <c r="AY196" s="13" t="s">
        <v>317</v>
      </c>
      <c r="BE196" s="153">
        <f t="shared" si="24"/>
        <v>0</v>
      </c>
      <c r="BF196" s="153">
        <f t="shared" si="25"/>
        <v>0</v>
      </c>
      <c r="BG196" s="153">
        <f t="shared" si="26"/>
        <v>0</v>
      </c>
      <c r="BH196" s="153">
        <f t="shared" si="27"/>
        <v>0</v>
      </c>
      <c r="BI196" s="153">
        <f t="shared" si="28"/>
        <v>0</v>
      </c>
      <c r="BJ196" s="13" t="s">
        <v>87</v>
      </c>
      <c r="BK196" s="153">
        <f t="shared" si="29"/>
        <v>0</v>
      </c>
      <c r="BL196" s="13" t="s">
        <v>259</v>
      </c>
      <c r="BM196" s="152" t="s">
        <v>6699</v>
      </c>
    </row>
    <row r="197" spans="2:65" s="11" customFormat="1" ht="22.8" customHeight="1">
      <c r="B197" s="127"/>
      <c r="D197" s="128" t="s">
        <v>74</v>
      </c>
      <c r="E197" s="137" t="s">
        <v>259</v>
      </c>
      <c r="F197" s="137" t="s">
        <v>2713</v>
      </c>
      <c r="I197" s="130"/>
      <c r="J197" s="138">
        <f>BK197</f>
        <v>0</v>
      </c>
      <c r="L197" s="127"/>
      <c r="M197" s="132"/>
      <c r="P197" s="133">
        <f>SUM(P198:P204)</f>
        <v>0</v>
      </c>
      <c r="R197" s="133">
        <f>SUM(R198:R204)</f>
        <v>31.892471459999996</v>
      </c>
      <c r="T197" s="134">
        <f>SUM(T198:T204)</f>
        <v>0</v>
      </c>
      <c r="AR197" s="128" t="s">
        <v>82</v>
      </c>
      <c r="AT197" s="135" t="s">
        <v>74</v>
      </c>
      <c r="AU197" s="135" t="s">
        <v>82</v>
      </c>
      <c r="AY197" s="128" t="s">
        <v>317</v>
      </c>
      <c r="BK197" s="136">
        <f>SUM(BK198:BK204)</f>
        <v>0</v>
      </c>
    </row>
    <row r="198" spans="2:65" s="1" customFormat="1" ht="24.15" customHeight="1">
      <c r="B198" s="139"/>
      <c r="C198" s="140" t="s">
        <v>820</v>
      </c>
      <c r="D198" s="140" t="s">
        <v>319</v>
      </c>
      <c r="E198" s="141" t="s">
        <v>4296</v>
      </c>
      <c r="F198" s="142" t="s">
        <v>4297</v>
      </c>
      <c r="G198" s="143" t="s">
        <v>322</v>
      </c>
      <c r="H198" s="144">
        <v>12.852</v>
      </c>
      <c r="I198" s="145"/>
      <c r="J198" s="146">
        <f t="shared" ref="J198:J204" si="30">ROUND(I198*H198,2)</f>
        <v>0</v>
      </c>
      <c r="K198" s="147"/>
      <c r="L198" s="28"/>
      <c r="M198" s="148" t="s">
        <v>1</v>
      </c>
      <c r="N198" s="149" t="s">
        <v>41</v>
      </c>
      <c r="P198" s="150">
        <f t="shared" ref="P198:P204" si="31">O198*H198</f>
        <v>0</v>
      </c>
      <c r="Q198" s="150">
        <v>2.3141699999999998</v>
      </c>
      <c r="R198" s="150">
        <f t="shared" ref="R198:R204" si="32">Q198*H198</f>
        <v>29.741712839999998</v>
      </c>
      <c r="S198" s="150">
        <v>0</v>
      </c>
      <c r="T198" s="151">
        <f t="shared" ref="T198:T204" si="33">S198*H198</f>
        <v>0</v>
      </c>
      <c r="AR198" s="152" t="s">
        <v>259</v>
      </c>
      <c r="AT198" s="152" t="s">
        <v>319</v>
      </c>
      <c r="AU198" s="152" t="s">
        <v>87</v>
      </c>
      <c r="AY198" s="13" t="s">
        <v>317</v>
      </c>
      <c r="BE198" s="153">
        <f t="shared" ref="BE198:BE204" si="34">IF(N198="základná",J198,0)</f>
        <v>0</v>
      </c>
      <c r="BF198" s="153">
        <f t="shared" ref="BF198:BF204" si="35">IF(N198="znížená",J198,0)</f>
        <v>0</v>
      </c>
      <c r="BG198" s="153">
        <f t="shared" ref="BG198:BG204" si="36">IF(N198="zákl. prenesená",J198,0)</f>
        <v>0</v>
      </c>
      <c r="BH198" s="153">
        <f t="shared" ref="BH198:BH204" si="37">IF(N198="zníž. prenesená",J198,0)</f>
        <v>0</v>
      </c>
      <c r="BI198" s="153">
        <f t="shared" ref="BI198:BI204" si="38">IF(N198="nulová",J198,0)</f>
        <v>0</v>
      </c>
      <c r="BJ198" s="13" t="s">
        <v>87</v>
      </c>
      <c r="BK198" s="153">
        <f t="shared" ref="BK198:BK204" si="39">ROUND(I198*H198,2)</f>
        <v>0</v>
      </c>
      <c r="BL198" s="13" t="s">
        <v>259</v>
      </c>
      <c r="BM198" s="152" t="s">
        <v>6700</v>
      </c>
    </row>
    <row r="199" spans="2:65" s="1" customFormat="1" ht="24.15" customHeight="1">
      <c r="B199" s="139"/>
      <c r="C199" s="140" t="s">
        <v>824</v>
      </c>
      <c r="D199" s="140" t="s">
        <v>319</v>
      </c>
      <c r="E199" s="141" t="s">
        <v>4299</v>
      </c>
      <c r="F199" s="142" t="s">
        <v>4300</v>
      </c>
      <c r="G199" s="143" t="s">
        <v>375</v>
      </c>
      <c r="H199" s="144">
        <v>6.9450000000000003</v>
      </c>
      <c r="I199" s="145"/>
      <c r="J199" s="146">
        <f t="shared" si="30"/>
        <v>0</v>
      </c>
      <c r="K199" s="147"/>
      <c r="L199" s="28"/>
      <c r="M199" s="148" t="s">
        <v>1</v>
      </c>
      <c r="N199" s="149" t="s">
        <v>41</v>
      </c>
      <c r="P199" s="150">
        <f t="shared" si="31"/>
        <v>0</v>
      </c>
      <c r="Q199" s="150">
        <v>0</v>
      </c>
      <c r="R199" s="150">
        <f t="shared" si="32"/>
        <v>0</v>
      </c>
      <c r="S199" s="150">
        <v>0</v>
      </c>
      <c r="T199" s="151">
        <f t="shared" si="33"/>
        <v>0</v>
      </c>
      <c r="AR199" s="152" t="s">
        <v>259</v>
      </c>
      <c r="AT199" s="152" t="s">
        <v>319</v>
      </c>
      <c r="AU199" s="152" t="s">
        <v>87</v>
      </c>
      <c r="AY199" s="13" t="s">
        <v>317</v>
      </c>
      <c r="BE199" s="153">
        <f t="shared" si="34"/>
        <v>0</v>
      </c>
      <c r="BF199" s="153">
        <f t="shared" si="35"/>
        <v>0</v>
      </c>
      <c r="BG199" s="153">
        <f t="shared" si="36"/>
        <v>0</v>
      </c>
      <c r="BH199" s="153">
        <f t="shared" si="37"/>
        <v>0</v>
      </c>
      <c r="BI199" s="153">
        <f t="shared" si="38"/>
        <v>0</v>
      </c>
      <c r="BJ199" s="13" t="s">
        <v>87</v>
      </c>
      <c r="BK199" s="153">
        <f t="shared" si="39"/>
        <v>0</v>
      </c>
      <c r="BL199" s="13" t="s">
        <v>259</v>
      </c>
      <c r="BM199" s="152" t="s">
        <v>6701</v>
      </c>
    </row>
    <row r="200" spans="2:65" s="1" customFormat="1" ht="16.5" customHeight="1">
      <c r="B200" s="139"/>
      <c r="C200" s="140" t="s">
        <v>828</v>
      </c>
      <c r="D200" s="140" t="s">
        <v>319</v>
      </c>
      <c r="E200" s="141" t="s">
        <v>4302</v>
      </c>
      <c r="F200" s="142" t="s">
        <v>4303</v>
      </c>
      <c r="G200" s="143" t="s">
        <v>375</v>
      </c>
      <c r="H200" s="144">
        <v>63.63</v>
      </c>
      <c r="I200" s="145"/>
      <c r="J200" s="146">
        <f t="shared" si="30"/>
        <v>0</v>
      </c>
      <c r="K200" s="147"/>
      <c r="L200" s="28"/>
      <c r="M200" s="148" t="s">
        <v>1</v>
      </c>
      <c r="N200" s="149" t="s">
        <v>41</v>
      </c>
      <c r="P200" s="150">
        <f t="shared" si="31"/>
        <v>0</v>
      </c>
      <c r="Q200" s="150">
        <v>1.8600000000000001E-3</v>
      </c>
      <c r="R200" s="150">
        <f t="shared" si="32"/>
        <v>0.11835180000000001</v>
      </c>
      <c r="S200" s="150">
        <v>0</v>
      </c>
      <c r="T200" s="151">
        <f t="shared" si="33"/>
        <v>0</v>
      </c>
      <c r="AR200" s="152" t="s">
        <v>259</v>
      </c>
      <c r="AT200" s="152" t="s">
        <v>319</v>
      </c>
      <c r="AU200" s="152" t="s">
        <v>87</v>
      </c>
      <c r="AY200" s="13" t="s">
        <v>317</v>
      </c>
      <c r="BE200" s="153">
        <f t="shared" si="34"/>
        <v>0</v>
      </c>
      <c r="BF200" s="153">
        <f t="shared" si="35"/>
        <v>0</v>
      </c>
      <c r="BG200" s="153">
        <f t="shared" si="36"/>
        <v>0</v>
      </c>
      <c r="BH200" s="153">
        <f t="shared" si="37"/>
        <v>0</v>
      </c>
      <c r="BI200" s="153">
        <f t="shared" si="38"/>
        <v>0</v>
      </c>
      <c r="BJ200" s="13" t="s">
        <v>87</v>
      </c>
      <c r="BK200" s="153">
        <f t="shared" si="39"/>
        <v>0</v>
      </c>
      <c r="BL200" s="13" t="s">
        <v>259</v>
      </c>
      <c r="BM200" s="152" t="s">
        <v>6702</v>
      </c>
    </row>
    <row r="201" spans="2:65" s="1" customFormat="1" ht="16.5" customHeight="1">
      <c r="B201" s="139"/>
      <c r="C201" s="140" t="s">
        <v>832</v>
      </c>
      <c r="D201" s="140" t="s">
        <v>319</v>
      </c>
      <c r="E201" s="141" t="s">
        <v>4305</v>
      </c>
      <c r="F201" s="142" t="s">
        <v>4306</v>
      </c>
      <c r="G201" s="143" t="s">
        <v>375</v>
      </c>
      <c r="H201" s="144">
        <v>63.63</v>
      </c>
      <c r="I201" s="145"/>
      <c r="J201" s="146">
        <f t="shared" si="30"/>
        <v>0</v>
      </c>
      <c r="K201" s="147"/>
      <c r="L201" s="28"/>
      <c r="M201" s="148" t="s">
        <v>1</v>
      </c>
      <c r="N201" s="149" t="s">
        <v>41</v>
      </c>
      <c r="P201" s="150">
        <f t="shared" si="31"/>
        <v>0</v>
      </c>
      <c r="Q201" s="150">
        <v>0</v>
      </c>
      <c r="R201" s="150">
        <f t="shared" si="32"/>
        <v>0</v>
      </c>
      <c r="S201" s="150">
        <v>0</v>
      </c>
      <c r="T201" s="151">
        <f t="shared" si="33"/>
        <v>0</v>
      </c>
      <c r="AR201" s="152" t="s">
        <v>259</v>
      </c>
      <c r="AT201" s="152" t="s">
        <v>319</v>
      </c>
      <c r="AU201" s="152" t="s">
        <v>87</v>
      </c>
      <c r="AY201" s="13" t="s">
        <v>317</v>
      </c>
      <c r="BE201" s="153">
        <f t="shared" si="34"/>
        <v>0</v>
      </c>
      <c r="BF201" s="153">
        <f t="shared" si="35"/>
        <v>0</v>
      </c>
      <c r="BG201" s="153">
        <f t="shared" si="36"/>
        <v>0</v>
      </c>
      <c r="BH201" s="153">
        <f t="shared" si="37"/>
        <v>0</v>
      </c>
      <c r="BI201" s="153">
        <f t="shared" si="38"/>
        <v>0</v>
      </c>
      <c r="BJ201" s="13" t="s">
        <v>87</v>
      </c>
      <c r="BK201" s="153">
        <f t="shared" si="39"/>
        <v>0</v>
      </c>
      <c r="BL201" s="13" t="s">
        <v>259</v>
      </c>
      <c r="BM201" s="152" t="s">
        <v>6703</v>
      </c>
    </row>
    <row r="202" spans="2:65" s="1" customFormat="1" ht="24.15" customHeight="1">
      <c r="B202" s="139"/>
      <c r="C202" s="140" t="s">
        <v>836</v>
      </c>
      <c r="D202" s="140" t="s">
        <v>319</v>
      </c>
      <c r="E202" s="141" t="s">
        <v>4308</v>
      </c>
      <c r="F202" s="142" t="s">
        <v>4309</v>
      </c>
      <c r="G202" s="143" t="s">
        <v>375</v>
      </c>
      <c r="H202" s="144">
        <v>53.55</v>
      </c>
      <c r="I202" s="145"/>
      <c r="J202" s="146">
        <f t="shared" si="30"/>
        <v>0</v>
      </c>
      <c r="K202" s="147"/>
      <c r="L202" s="28"/>
      <c r="M202" s="148" t="s">
        <v>1</v>
      </c>
      <c r="N202" s="149" t="s">
        <v>41</v>
      </c>
      <c r="P202" s="150">
        <f t="shared" si="31"/>
        <v>0</v>
      </c>
      <c r="Q202" s="150">
        <v>5.3299999999999997E-3</v>
      </c>
      <c r="R202" s="150">
        <f t="shared" si="32"/>
        <v>0.28542149999999999</v>
      </c>
      <c r="S202" s="150">
        <v>0</v>
      </c>
      <c r="T202" s="151">
        <f t="shared" si="33"/>
        <v>0</v>
      </c>
      <c r="AR202" s="152" t="s">
        <v>259</v>
      </c>
      <c r="AT202" s="152" t="s">
        <v>319</v>
      </c>
      <c r="AU202" s="152" t="s">
        <v>87</v>
      </c>
      <c r="AY202" s="13" t="s">
        <v>317</v>
      </c>
      <c r="BE202" s="153">
        <f t="shared" si="34"/>
        <v>0</v>
      </c>
      <c r="BF202" s="153">
        <f t="shared" si="35"/>
        <v>0</v>
      </c>
      <c r="BG202" s="153">
        <f t="shared" si="36"/>
        <v>0</v>
      </c>
      <c r="BH202" s="153">
        <f t="shared" si="37"/>
        <v>0</v>
      </c>
      <c r="BI202" s="153">
        <f t="shared" si="38"/>
        <v>0</v>
      </c>
      <c r="BJ202" s="13" t="s">
        <v>87</v>
      </c>
      <c r="BK202" s="153">
        <f t="shared" si="39"/>
        <v>0</v>
      </c>
      <c r="BL202" s="13" t="s">
        <v>259</v>
      </c>
      <c r="BM202" s="152" t="s">
        <v>6704</v>
      </c>
    </row>
    <row r="203" spans="2:65" s="1" customFormat="1" ht="24.15" customHeight="1">
      <c r="B203" s="139"/>
      <c r="C203" s="140" t="s">
        <v>840</v>
      </c>
      <c r="D203" s="140" t="s">
        <v>319</v>
      </c>
      <c r="E203" s="141" t="s">
        <v>4311</v>
      </c>
      <c r="F203" s="142" t="s">
        <v>4312</v>
      </c>
      <c r="G203" s="143" t="s">
        <v>375</v>
      </c>
      <c r="H203" s="144">
        <v>53.55</v>
      </c>
      <c r="I203" s="145"/>
      <c r="J203" s="146">
        <f t="shared" si="30"/>
        <v>0</v>
      </c>
      <c r="K203" s="147"/>
      <c r="L203" s="28"/>
      <c r="M203" s="148" t="s">
        <v>1</v>
      </c>
      <c r="N203" s="149" t="s">
        <v>41</v>
      </c>
      <c r="P203" s="150">
        <f t="shared" si="31"/>
        <v>0</v>
      </c>
      <c r="Q203" s="150">
        <v>0</v>
      </c>
      <c r="R203" s="150">
        <f t="shared" si="32"/>
        <v>0</v>
      </c>
      <c r="S203" s="150">
        <v>0</v>
      </c>
      <c r="T203" s="151">
        <f t="shared" si="33"/>
        <v>0</v>
      </c>
      <c r="AR203" s="152" t="s">
        <v>259</v>
      </c>
      <c r="AT203" s="152" t="s">
        <v>319</v>
      </c>
      <c r="AU203" s="152" t="s">
        <v>87</v>
      </c>
      <c r="AY203" s="13" t="s">
        <v>317</v>
      </c>
      <c r="BE203" s="153">
        <f t="shared" si="34"/>
        <v>0</v>
      </c>
      <c r="BF203" s="153">
        <f t="shared" si="35"/>
        <v>0</v>
      </c>
      <c r="BG203" s="153">
        <f t="shared" si="36"/>
        <v>0</v>
      </c>
      <c r="BH203" s="153">
        <f t="shared" si="37"/>
        <v>0</v>
      </c>
      <c r="BI203" s="153">
        <f t="shared" si="38"/>
        <v>0</v>
      </c>
      <c r="BJ203" s="13" t="s">
        <v>87</v>
      </c>
      <c r="BK203" s="153">
        <f t="shared" si="39"/>
        <v>0</v>
      </c>
      <c r="BL203" s="13" t="s">
        <v>259</v>
      </c>
      <c r="BM203" s="152" t="s">
        <v>6705</v>
      </c>
    </row>
    <row r="204" spans="2:65" s="1" customFormat="1" ht="37.799999999999997" customHeight="1">
      <c r="B204" s="139"/>
      <c r="C204" s="140" t="s">
        <v>844</v>
      </c>
      <c r="D204" s="140" t="s">
        <v>319</v>
      </c>
      <c r="E204" s="141" t="s">
        <v>4314</v>
      </c>
      <c r="F204" s="142" t="s">
        <v>4315</v>
      </c>
      <c r="G204" s="143" t="s">
        <v>356</v>
      </c>
      <c r="H204" s="144">
        <v>1.7190000000000001</v>
      </c>
      <c r="I204" s="145"/>
      <c r="J204" s="146">
        <f t="shared" si="30"/>
        <v>0</v>
      </c>
      <c r="K204" s="147"/>
      <c r="L204" s="28"/>
      <c r="M204" s="148" t="s">
        <v>1</v>
      </c>
      <c r="N204" s="149" t="s">
        <v>41</v>
      </c>
      <c r="P204" s="150">
        <f t="shared" si="31"/>
        <v>0</v>
      </c>
      <c r="Q204" s="150">
        <v>1.0162800000000001</v>
      </c>
      <c r="R204" s="150">
        <f t="shared" si="32"/>
        <v>1.7469853200000003</v>
      </c>
      <c r="S204" s="150">
        <v>0</v>
      </c>
      <c r="T204" s="151">
        <f t="shared" si="33"/>
        <v>0</v>
      </c>
      <c r="AR204" s="152" t="s">
        <v>259</v>
      </c>
      <c r="AT204" s="152" t="s">
        <v>319</v>
      </c>
      <c r="AU204" s="152" t="s">
        <v>87</v>
      </c>
      <c r="AY204" s="13" t="s">
        <v>317</v>
      </c>
      <c r="BE204" s="153">
        <f t="shared" si="34"/>
        <v>0</v>
      </c>
      <c r="BF204" s="153">
        <f t="shared" si="35"/>
        <v>0</v>
      </c>
      <c r="BG204" s="153">
        <f t="shared" si="36"/>
        <v>0</v>
      </c>
      <c r="BH204" s="153">
        <f t="shared" si="37"/>
        <v>0</v>
      </c>
      <c r="BI204" s="153">
        <f t="shared" si="38"/>
        <v>0</v>
      </c>
      <c r="BJ204" s="13" t="s">
        <v>87</v>
      </c>
      <c r="BK204" s="153">
        <f t="shared" si="39"/>
        <v>0</v>
      </c>
      <c r="BL204" s="13" t="s">
        <v>259</v>
      </c>
      <c r="BM204" s="152" t="s">
        <v>6706</v>
      </c>
    </row>
    <row r="205" spans="2:65" s="11" customFormat="1" ht="22.8" customHeight="1">
      <c r="B205" s="127"/>
      <c r="D205" s="128" t="s">
        <v>74</v>
      </c>
      <c r="E205" s="137" t="s">
        <v>262</v>
      </c>
      <c r="F205" s="137" t="s">
        <v>2717</v>
      </c>
      <c r="I205" s="130"/>
      <c r="J205" s="138">
        <f>BK205</f>
        <v>0</v>
      </c>
      <c r="L205" s="127"/>
      <c r="M205" s="132"/>
      <c r="P205" s="133">
        <f>P206</f>
        <v>0</v>
      </c>
      <c r="R205" s="133">
        <f>R206</f>
        <v>5.6774849999999999</v>
      </c>
      <c r="T205" s="134">
        <f>T206</f>
        <v>0</v>
      </c>
      <c r="AR205" s="128" t="s">
        <v>82</v>
      </c>
      <c r="AT205" s="135" t="s">
        <v>74</v>
      </c>
      <c r="AU205" s="135" t="s">
        <v>82</v>
      </c>
      <c r="AY205" s="128" t="s">
        <v>317</v>
      </c>
      <c r="BK205" s="136">
        <f>BK206</f>
        <v>0</v>
      </c>
    </row>
    <row r="206" spans="2:65" s="1" customFormat="1" ht="24.15" customHeight="1">
      <c r="B206" s="139"/>
      <c r="C206" s="140" t="s">
        <v>848</v>
      </c>
      <c r="D206" s="140" t="s">
        <v>319</v>
      </c>
      <c r="E206" s="141" t="s">
        <v>4317</v>
      </c>
      <c r="F206" s="142" t="s">
        <v>4318</v>
      </c>
      <c r="G206" s="143" t="s">
        <v>375</v>
      </c>
      <c r="H206" s="144">
        <v>16.5</v>
      </c>
      <c r="I206" s="145"/>
      <c r="J206" s="146">
        <f>ROUND(I206*H206,2)</f>
        <v>0</v>
      </c>
      <c r="K206" s="147"/>
      <c r="L206" s="28"/>
      <c r="M206" s="148" t="s">
        <v>1</v>
      </c>
      <c r="N206" s="149" t="s">
        <v>41</v>
      </c>
      <c r="P206" s="150">
        <f>O206*H206</f>
        <v>0</v>
      </c>
      <c r="Q206" s="150">
        <v>0.34409000000000001</v>
      </c>
      <c r="R206" s="150">
        <f>Q206*H206</f>
        <v>5.6774849999999999</v>
      </c>
      <c r="S206" s="150">
        <v>0</v>
      </c>
      <c r="T206" s="151">
        <f>S206*H206</f>
        <v>0</v>
      </c>
      <c r="AR206" s="152" t="s">
        <v>259</v>
      </c>
      <c r="AT206" s="152" t="s">
        <v>319</v>
      </c>
      <c r="AU206" s="152" t="s">
        <v>87</v>
      </c>
      <c r="AY206" s="13" t="s">
        <v>317</v>
      </c>
      <c r="BE206" s="153">
        <f>IF(N206="základná",J206,0)</f>
        <v>0</v>
      </c>
      <c r="BF206" s="153">
        <f>IF(N206="znížená",J206,0)</f>
        <v>0</v>
      </c>
      <c r="BG206" s="153">
        <f>IF(N206="zákl. prenesená",J206,0)</f>
        <v>0</v>
      </c>
      <c r="BH206" s="153">
        <f>IF(N206="zníž. prenesená",J206,0)</f>
        <v>0</v>
      </c>
      <c r="BI206" s="153">
        <f>IF(N206="nulová",J206,0)</f>
        <v>0</v>
      </c>
      <c r="BJ206" s="13" t="s">
        <v>87</v>
      </c>
      <c r="BK206" s="153">
        <f>ROUND(I206*H206,2)</f>
        <v>0</v>
      </c>
      <c r="BL206" s="13" t="s">
        <v>259</v>
      </c>
      <c r="BM206" s="152" t="s">
        <v>6707</v>
      </c>
    </row>
    <row r="207" spans="2:65" s="11" customFormat="1" ht="22.8" customHeight="1">
      <c r="B207" s="127"/>
      <c r="D207" s="128" t="s">
        <v>74</v>
      </c>
      <c r="E207" s="137" t="s">
        <v>265</v>
      </c>
      <c r="F207" s="137" t="s">
        <v>2795</v>
      </c>
      <c r="I207" s="130"/>
      <c r="J207" s="138">
        <f>BK207</f>
        <v>0</v>
      </c>
      <c r="L207" s="127"/>
      <c r="M207" s="132"/>
      <c r="P207" s="133">
        <f>SUM(P208:P237)</f>
        <v>0</v>
      </c>
      <c r="R207" s="133">
        <f>SUM(R208:R237)</f>
        <v>11.604452119999998</v>
      </c>
      <c r="T207" s="134">
        <f>SUM(T208:T237)</f>
        <v>0</v>
      </c>
      <c r="AR207" s="128" t="s">
        <v>82</v>
      </c>
      <c r="AT207" s="135" t="s">
        <v>74</v>
      </c>
      <c r="AU207" s="135" t="s">
        <v>82</v>
      </c>
      <c r="AY207" s="128" t="s">
        <v>317</v>
      </c>
      <c r="BK207" s="136">
        <f>SUM(BK208:BK237)</f>
        <v>0</v>
      </c>
    </row>
    <row r="208" spans="2:65" s="1" customFormat="1" ht="24.15" customHeight="1">
      <c r="B208" s="139"/>
      <c r="C208" s="140" t="s">
        <v>852</v>
      </c>
      <c r="D208" s="140" t="s">
        <v>319</v>
      </c>
      <c r="E208" s="141" t="s">
        <v>1716</v>
      </c>
      <c r="F208" s="142" t="s">
        <v>2980</v>
      </c>
      <c r="G208" s="143" t="s">
        <v>375</v>
      </c>
      <c r="H208" s="144">
        <v>6.3</v>
      </c>
      <c r="I208" s="145"/>
      <c r="J208" s="146">
        <f t="shared" ref="J208:J231" si="40">ROUND(I208*H208,2)</f>
        <v>0</v>
      </c>
      <c r="K208" s="147"/>
      <c r="L208" s="28"/>
      <c r="M208" s="148" t="s">
        <v>1</v>
      </c>
      <c r="N208" s="149" t="s">
        <v>41</v>
      </c>
      <c r="P208" s="150">
        <f t="shared" ref="P208:P231" si="41">O208*H208</f>
        <v>0</v>
      </c>
      <c r="Q208" s="150">
        <v>2.0471000000000001E-4</v>
      </c>
      <c r="R208" s="150">
        <f t="shared" ref="R208:R231" si="42">Q208*H208</f>
        <v>1.2896730000000001E-3</v>
      </c>
      <c r="S208" s="150">
        <v>0</v>
      </c>
      <c r="T208" s="151">
        <f t="shared" ref="T208:T231" si="43">S208*H208</f>
        <v>0</v>
      </c>
      <c r="AR208" s="152" t="s">
        <v>259</v>
      </c>
      <c r="AT208" s="152" t="s">
        <v>319</v>
      </c>
      <c r="AU208" s="152" t="s">
        <v>87</v>
      </c>
      <c r="AY208" s="13" t="s">
        <v>317</v>
      </c>
      <c r="BE208" s="153">
        <f t="shared" ref="BE208:BE231" si="44">IF(N208="základná",J208,0)</f>
        <v>0</v>
      </c>
      <c r="BF208" s="153">
        <f t="shared" ref="BF208:BF231" si="45">IF(N208="znížená",J208,0)</f>
        <v>0</v>
      </c>
      <c r="BG208" s="153">
        <f t="shared" ref="BG208:BG231" si="46">IF(N208="zákl. prenesená",J208,0)</f>
        <v>0</v>
      </c>
      <c r="BH208" s="153">
        <f t="shared" ref="BH208:BH231" si="47">IF(N208="zníž. prenesená",J208,0)</f>
        <v>0</v>
      </c>
      <c r="BI208" s="153">
        <f t="shared" ref="BI208:BI231" si="48">IF(N208="nulová",J208,0)</f>
        <v>0</v>
      </c>
      <c r="BJ208" s="13" t="s">
        <v>87</v>
      </c>
      <c r="BK208" s="153">
        <f t="shared" ref="BK208:BK231" si="49">ROUND(I208*H208,2)</f>
        <v>0</v>
      </c>
      <c r="BL208" s="13" t="s">
        <v>259</v>
      </c>
      <c r="BM208" s="152" t="s">
        <v>6708</v>
      </c>
    </row>
    <row r="209" spans="2:65" s="1" customFormat="1" ht="24.15" customHeight="1">
      <c r="B209" s="139"/>
      <c r="C209" s="140" t="s">
        <v>858</v>
      </c>
      <c r="D209" s="140" t="s">
        <v>319</v>
      </c>
      <c r="E209" s="141" t="s">
        <v>4321</v>
      </c>
      <c r="F209" s="142" t="s">
        <v>4322</v>
      </c>
      <c r="G209" s="143" t="s">
        <v>375</v>
      </c>
      <c r="H209" s="144">
        <v>39.69</v>
      </c>
      <c r="I209" s="145"/>
      <c r="J209" s="146">
        <f t="shared" si="40"/>
        <v>0</v>
      </c>
      <c r="K209" s="147"/>
      <c r="L209" s="28"/>
      <c r="M209" s="148" t="s">
        <v>1</v>
      </c>
      <c r="N209" s="149" t="s">
        <v>41</v>
      </c>
      <c r="P209" s="150">
        <f t="shared" si="41"/>
        <v>0</v>
      </c>
      <c r="Q209" s="150">
        <v>4.2999999999999999E-4</v>
      </c>
      <c r="R209" s="150">
        <f t="shared" si="42"/>
        <v>1.7066699999999997E-2</v>
      </c>
      <c r="S209" s="150">
        <v>0</v>
      </c>
      <c r="T209" s="151">
        <f t="shared" si="43"/>
        <v>0</v>
      </c>
      <c r="AR209" s="152" t="s">
        <v>259</v>
      </c>
      <c r="AT209" s="152" t="s">
        <v>319</v>
      </c>
      <c r="AU209" s="152" t="s">
        <v>87</v>
      </c>
      <c r="AY209" s="13" t="s">
        <v>317</v>
      </c>
      <c r="BE209" s="153">
        <f t="shared" si="44"/>
        <v>0</v>
      </c>
      <c r="BF209" s="153">
        <f t="shared" si="45"/>
        <v>0</v>
      </c>
      <c r="BG209" s="153">
        <f t="shared" si="46"/>
        <v>0</v>
      </c>
      <c r="BH209" s="153">
        <f t="shared" si="47"/>
        <v>0</v>
      </c>
      <c r="BI209" s="153">
        <f t="shared" si="48"/>
        <v>0</v>
      </c>
      <c r="BJ209" s="13" t="s">
        <v>87</v>
      </c>
      <c r="BK209" s="153">
        <f t="shared" si="49"/>
        <v>0</v>
      </c>
      <c r="BL209" s="13" t="s">
        <v>259</v>
      </c>
      <c r="BM209" s="152" t="s">
        <v>6709</v>
      </c>
    </row>
    <row r="210" spans="2:65" s="1" customFormat="1" ht="24.15" customHeight="1">
      <c r="B210" s="139"/>
      <c r="C210" s="140" t="s">
        <v>862</v>
      </c>
      <c r="D210" s="140" t="s">
        <v>319</v>
      </c>
      <c r="E210" s="141" t="s">
        <v>5349</v>
      </c>
      <c r="F210" s="142" t="s">
        <v>5350</v>
      </c>
      <c r="G210" s="143" t="s">
        <v>375</v>
      </c>
      <c r="H210" s="144">
        <v>39.69</v>
      </c>
      <c r="I210" s="145"/>
      <c r="J210" s="146">
        <f t="shared" si="40"/>
        <v>0</v>
      </c>
      <c r="K210" s="147"/>
      <c r="L210" s="28"/>
      <c r="M210" s="148" t="s">
        <v>1</v>
      </c>
      <c r="N210" s="149" t="s">
        <v>41</v>
      </c>
      <c r="P210" s="150">
        <f t="shared" si="41"/>
        <v>0</v>
      </c>
      <c r="Q210" s="150">
        <v>1.375E-2</v>
      </c>
      <c r="R210" s="150">
        <f t="shared" si="42"/>
        <v>0.54573749999999999</v>
      </c>
      <c r="S210" s="150">
        <v>0</v>
      </c>
      <c r="T210" s="151">
        <f t="shared" si="43"/>
        <v>0</v>
      </c>
      <c r="AR210" s="152" t="s">
        <v>259</v>
      </c>
      <c r="AT210" s="152" t="s">
        <v>319</v>
      </c>
      <c r="AU210" s="152" t="s">
        <v>87</v>
      </c>
      <c r="AY210" s="13" t="s">
        <v>317</v>
      </c>
      <c r="BE210" s="153">
        <f t="shared" si="44"/>
        <v>0</v>
      </c>
      <c r="BF210" s="153">
        <f t="shared" si="45"/>
        <v>0</v>
      </c>
      <c r="BG210" s="153">
        <f t="shared" si="46"/>
        <v>0</v>
      </c>
      <c r="BH210" s="153">
        <f t="shared" si="47"/>
        <v>0</v>
      </c>
      <c r="BI210" s="153">
        <f t="shared" si="48"/>
        <v>0</v>
      </c>
      <c r="BJ210" s="13" t="s">
        <v>87</v>
      </c>
      <c r="BK210" s="153">
        <f t="shared" si="49"/>
        <v>0</v>
      </c>
      <c r="BL210" s="13" t="s">
        <v>259</v>
      </c>
      <c r="BM210" s="152" t="s">
        <v>6710</v>
      </c>
    </row>
    <row r="211" spans="2:65" s="1" customFormat="1" ht="24.15" customHeight="1">
      <c r="B211" s="139"/>
      <c r="C211" s="140" t="s">
        <v>866</v>
      </c>
      <c r="D211" s="140" t="s">
        <v>319</v>
      </c>
      <c r="E211" s="141" t="s">
        <v>4324</v>
      </c>
      <c r="F211" s="142" t="s">
        <v>4325</v>
      </c>
      <c r="G211" s="143" t="s">
        <v>375</v>
      </c>
      <c r="H211" s="144">
        <v>135.18199999999999</v>
      </c>
      <c r="I211" s="145"/>
      <c r="J211" s="146">
        <f t="shared" si="40"/>
        <v>0</v>
      </c>
      <c r="K211" s="147"/>
      <c r="L211" s="28"/>
      <c r="M211" s="148" t="s">
        <v>1</v>
      </c>
      <c r="N211" s="149" t="s">
        <v>41</v>
      </c>
      <c r="P211" s="150">
        <f t="shared" si="41"/>
        <v>0</v>
      </c>
      <c r="Q211" s="150">
        <v>4.0000000000000002E-4</v>
      </c>
      <c r="R211" s="150">
        <f t="shared" si="42"/>
        <v>5.4072799999999997E-2</v>
      </c>
      <c r="S211" s="150">
        <v>0</v>
      </c>
      <c r="T211" s="151">
        <f t="shared" si="43"/>
        <v>0</v>
      </c>
      <c r="AR211" s="152" t="s">
        <v>259</v>
      </c>
      <c r="AT211" s="152" t="s">
        <v>319</v>
      </c>
      <c r="AU211" s="152" t="s">
        <v>87</v>
      </c>
      <c r="AY211" s="13" t="s">
        <v>317</v>
      </c>
      <c r="BE211" s="153">
        <f t="shared" si="44"/>
        <v>0</v>
      </c>
      <c r="BF211" s="153">
        <f t="shared" si="45"/>
        <v>0</v>
      </c>
      <c r="BG211" s="153">
        <f t="shared" si="46"/>
        <v>0</v>
      </c>
      <c r="BH211" s="153">
        <f t="shared" si="47"/>
        <v>0</v>
      </c>
      <c r="BI211" s="153">
        <f t="shared" si="48"/>
        <v>0</v>
      </c>
      <c r="BJ211" s="13" t="s">
        <v>87</v>
      </c>
      <c r="BK211" s="153">
        <f t="shared" si="49"/>
        <v>0</v>
      </c>
      <c r="BL211" s="13" t="s">
        <v>259</v>
      </c>
      <c r="BM211" s="152" t="s">
        <v>6711</v>
      </c>
    </row>
    <row r="212" spans="2:65" s="1" customFormat="1" ht="24.15" customHeight="1">
      <c r="B212" s="139"/>
      <c r="C212" s="140" t="s">
        <v>870</v>
      </c>
      <c r="D212" s="140" t="s">
        <v>319</v>
      </c>
      <c r="E212" s="141" t="s">
        <v>5352</v>
      </c>
      <c r="F212" s="142" t="s">
        <v>5353</v>
      </c>
      <c r="G212" s="143" t="s">
        <v>375</v>
      </c>
      <c r="H212" s="144">
        <v>33.860999999999997</v>
      </c>
      <c r="I212" s="145"/>
      <c r="J212" s="146">
        <f t="shared" si="40"/>
        <v>0</v>
      </c>
      <c r="K212" s="147"/>
      <c r="L212" s="28"/>
      <c r="M212" s="148" t="s">
        <v>1</v>
      </c>
      <c r="N212" s="149" t="s">
        <v>41</v>
      </c>
      <c r="P212" s="150">
        <f t="shared" si="41"/>
        <v>0</v>
      </c>
      <c r="Q212" s="150">
        <v>1.575E-2</v>
      </c>
      <c r="R212" s="150">
        <f t="shared" si="42"/>
        <v>0.53331074999999994</v>
      </c>
      <c r="S212" s="150">
        <v>0</v>
      </c>
      <c r="T212" s="151">
        <f t="shared" si="43"/>
        <v>0</v>
      </c>
      <c r="AR212" s="152" t="s">
        <v>259</v>
      </c>
      <c r="AT212" s="152" t="s">
        <v>319</v>
      </c>
      <c r="AU212" s="152" t="s">
        <v>87</v>
      </c>
      <c r="AY212" s="13" t="s">
        <v>317</v>
      </c>
      <c r="BE212" s="153">
        <f t="shared" si="44"/>
        <v>0</v>
      </c>
      <c r="BF212" s="153">
        <f t="shared" si="45"/>
        <v>0</v>
      </c>
      <c r="BG212" s="153">
        <f t="shared" si="46"/>
        <v>0</v>
      </c>
      <c r="BH212" s="153">
        <f t="shared" si="47"/>
        <v>0</v>
      </c>
      <c r="BI212" s="153">
        <f t="shared" si="48"/>
        <v>0</v>
      </c>
      <c r="BJ212" s="13" t="s">
        <v>87</v>
      </c>
      <c r="BK212" s="153">
        <f t="shared" si="49"/>
        <v>0</v>
      </c>
      <c r="BL212" s="13" t="s">
        <v>259</v>
      </c>
      <c r="BM212" s="152" t="s">
        <v>6712</v>
      </c>
    </row>
    <row r="213" spans="2:65" s="1" customFormat="1" ht="24.15" customHeight="1">
      <c r="B213" s="139"/>
      <c r="C213" s="140" t="s">
        <v>874</v>
      </c>
      <c r="D213" s="140" t="s">
        <v>319</v>
      </c>
      <c r="E213" s="141" t="s">
        <v>2988</v>
      </c>
      <c r="F213" s="142" t="s">
        <v>2989</v>
      </c>
      <c r="G213" s="143" t="s">
        <v>375</v>
      </c>
      <c r="H213" s="144">
        <v>40.496000000000002</v>
      </c>
      <c r="I213" s="145"/>
      <c r="J213" s="146">
        <f t="shared" si="40"/>
        <v>0</v>
      </c>
      <c r="K213" s="147"/>
      <c r="L213" s="28"/>
      <c r="M213" s="148" t="s">
        <v>1</v>
      </c>
      <c r="N213" s="149" t="s">
        <v>41</v>
      </c>
      <c r="P213" s="150">
        <f t="shared" si="41"/>
        <v>0</v>
      </c>
      <c r="Q213" s="150">
        <v>1.3129999999999999E-2</v>
      </c>
      <c r="R213" s="150">
        <f t="shared" si="42"/>
        <v>0.53171248000000004</v>
      </c>
      <c r="S213" s="150">
        <v>0</v>
      </c>
      <c r="T213" s="151">
        <f t="shared" si="43"/>
        <v>0</v>
      </c>
      <c r="AR213" s="152" t="s">
        <v>259</v>
      </c>
      <c r="AT213" s="152" t="s">
        <v>319</v>
      </c>
      <c r="AU213" s="152" t="s">
        <v>87</v>
      </c>
      <c r="AY213" s="13" t="s">
        <v>317</v>
      </c>
      <c r="BE213" s="153">
        <f t="shared" si="44"/>
        <v>0</v>
      </c>
      <c r="BF213" s="153">
        <f t="shared" si="45"/>
        <v>0</v>
      </c>
      <c r="BG213" s="153">
        <f t="shared" si="46"/>
        <v>0</v>
      </c>
      <c r="BH213" s="153">
        <f t="shared" si="47"/>
        <v>0</v>
      </c>
      <c r="BI213" s="153">
        <f t="shared" si="48"/>
        <v>0</v>
      </c>
      <c r="BJ213" s="13" t="s">
        <v>87</v>
      </c>
      <c r="BK213" s="153">
        <f t="shared" si="49"/>
        <v>0</v>
      </c>
      <c r="BL213" s="13" t="s">
        <v>259</v>
      </c>
      <c r="BM213" s="152" t="s">
        <v>6713</v>
      </c>
    </row>
    <row r="214" spans="2:65" s="1" customFormat="1" ht="24.15" customHeight="1">
      <c r="B214" s="139"/>
      <c r="C214" s="140" t="s">
        <v>876</v>
      </c>
      <c r="D214" s="140" t="s">
        <v>319</v>
      </c>
      <c r="E214" s="141" t="s">
        <v>4328</v>
      </c>
      <c r="F214" s="142" t="s">
        <v>4329</v>
      </c>
      <c r="G214" s="143" t="s">
        <v>375</v>
      </c>
      <c r="H214" s="144">
        <v>40.496000000000002</v>
      </c>
      <c r="I214" s="145"/>
      <c r="J214" s="146">
        <f t="shared" si="40"/>
        <v>0</v>
      </c>
      <c r="K214" s="147"/>
      <c r="L214" s="28"/>
      <c r="M214" s="148" t="s">
        <v>1</v>
      </c>
      <c r="N214" s="149" t="s">
        <v>41</v>
      </c>
      <c r="P214" s="150">
        <f t="shared" si="41"/>
        <v>0</v>
      </c>
      <c r="Q214" s="150">
        <v>1.7639999999999999E-3</v>
      </c>
      <c r="R214" s="150">
        <f t="shared" si="42"/>
        <v>7.1434944E-2</v>
      </c>
      <c r="S214" s="150">
        <v>0</v>
      </c>
      <c r="T214" s="151">
        <f t="shared" si="43"/>
        <v>0</v>
      </c>
      <c r="AR214" s="152" t="s">
        <v>259</v>
      </c>
      <c r="AT214" s="152" t="s">
        <v>319</v>
      </c>
      <c r="AU214" s="152" t="s">
        <v>87</v>
      </c>
      <c r="AY214" s="13" t="s">
        <v>317</v>
      </c>
      <c r="BE214" s="153">
        <f t="shared" si="44"/>
        <v>0</v>
      </c>
      <c r="BF214" s="153">
        <f t="shared" si="45"/>
        <v>0</v>
      </c>
      <c r="BG214" s="153">
        <f t="shared" si="46"/>
        <v>0</v>
      </c>
      <c r="BH214" s="153">
        <f t="shared" si="47"/>
        <v>0</v>
      </c>
      <c r="BI214" s="153">
        <f t="shared" si="48"/>
        <v>0</v>
      </c>
      <c r="BJ214" s="13" t="s">
        <v>87</v>
      </c>
      <c r="BK214" s="153">
        <f t="shared" si="49"/>
        <v>0</v>
      </c>
      <c r="BL214" s="13" t="s">
        <v>259</v>
      </c>
      <c r="BM214" s="152" t="s">
        <v>6714</v>
      </c>
    </row>
    <row r="215" spans="2:65" s="1" customFormat="1" ht="24.15" customHeight="1">
      <c r="B215" s="139"/>
      <c r="C215" s="140" t="s">
        <v>881</v>
      </c>
      <c r="D215" s="140" t="s">
        <v>319</v>
      </c>
      <c r="E215" s="141" t="s">
        <v>5357</v>
      </c>
      <c r="F215" s="142" t="s">
        <v>5358</v>
      </c>
      <c r="G215" s="143" t="s">
        <v>375</v>
      </c>
      <c r="H215" s="144">
        <v>54.387999999999998</v>
      </c>
      <c r="I215" s="145"/>
      <c r="J215" s="146">
        <f t="shared" si="40"/>
        <v>0</v>
      </c>
      <c r="K215" s="147"/>
      <c r="L215" s="28"/>
      <c r="M215" s="148" t="s">
        <v>1</v>
      </c>
      <c r="N215" s="149" t="s">
        <v>41</v>
      </c>
      <c r="P215" s="150">
        <f t="shared" si="41"/>
        <v>0</v>
      </c>
      <c r="Q215" s="150">
        <v>5.1500000000000001E-3</v>
      </c>
      <c r="R215" s="150">
        <f t="shared" si="42"/>
        <v>0.28009820000000002</v>
      </c>
      <c r="S215" s="150">
        <v>0</v>
      </c>
      <c r="T215" s="151">
        <f t="shared" si="43"/>
        <v>0</v>
      </c>
      <c r="AR215" s="152" t="s">
        <v>259</v>
      </c>
      <c r="AT215" s="152" t="s">
        <v>319</v>
      </c>
      <c r="AU215" s="152" t="s">
        <v>87</v>
      </c>
      <c r="AY215" s="13" t="s">
        <v>317</v>
      </c>
      <c r="BE215" s="153">
        <f t="shared" si="44"/>
        <v>0</v>
      </c>
      <c r="BF215" s="153">
        <f t="shared" si="45"/>
        <v>0</v>
      </c>
      <c r="BG215" s="153">
        <f t="shared" si="46"/>
        <v>0</v>
      </c>
      <c r="BH215" s="153">
        <f t="shared" si="47"/>
        <v>0</v>
      </c>
      <c r="BI215" s="153">
        <f t="shared" si="48"/>
        <v>0</v>
      </c>
      <c r="BJ215" s="13" t="s">
        <v>87</v>
      </c>
      <c r="BK215" s="153">
        <f t="shared" si="49"/>
        <v>0</v>
      </c>
      <c r="BL215" s="13" t="s">
        <v>259</v>
      </c>
      <c r="BM215" s="152" t="s">
        <v>6715</v>
      </c>
    </row>
    <row r="216" spans="2:65" s="1" customFormat="1" ht="16.5" customHeight="1">
      <c r="B216" s="139"/>
      <c r="C216" s="140" t="s">
        <v>885</v>
      </c>
      <c r="D216" s="140" t="s">
        <v>319</v>
      </c>
      <c r="E216" s="141" t="s">
        <v>4331</v>
      </c>
      <c r="F216" s="142" t="s">
        <v>4332</v>
      </c>
      <c r="G216" s="143" t="s">
        <v>375</v>
      </c>
      <c r="H216" s="144">
        <v>40.496000000000002</v>
      </c>
      <c r="I216" s="145"/>
      <c r="J216" s="146">
        <f t="shared" si="40"/>
        <v>0</v>
      </c>
      <c r="K216" s="147"/>
      <c r="L216" s="28"/>
      <c r="M216" s="148" t="s">
        <v>1</v>
      </c>
      <c r="N216" s="149" t="s">
        <v>41</v>
      </c>
      <c r="P216" s="150">
        <f t="shared" si="41"/>
        <v>0</v>
      </c>
      <c r="Q216" s="150">
        <v>0</v>
      </c>
      <c r="R216" s="150">
        <f t="shared" si="42"/>
        <v>0</v>
      </c>
      <c r="S216" s="150">
        <v>0</v>
      </c>
      <c r="T216" s="151">
        <f t="shared" si="43"/>
        <v>0</v>
      </c>
      <c r="AR216" s="152" t="s">
        <v>259</v>
      </c>
      <c r="AT216" s="152" t="s">
        <v>319</v>
      </c>
      <c r="AU216" s="152" t="s">
        <v>87</v>
      </c>
      <c r="AY216" s="13" t="s">
        <v>317</v>
      </c>
      <c r="BE216" s="153">
        <f t="shared" si="44"/>
        <v>0</v>
      </c>
      <c r="BF216" s="153">
        <f t="shared" si="45"/>
        <v>0</v>
      </c>
      <c r="BG216" s="153">
        <f t="shared" si="46"/>
        <v>0</v>
      </c>
      <c r="BH216" s="153">
        <f t="shared" si="47"/>
        <v>0</v>
      </c>
      <c r="BI216" s="153">
        <f t="shared" si="48"/>
        <v>0</v>
      </c>
      <c r="BJ216" s="13" t="s">
        <v>87</v>
      </c>
      <c r="BK216" s="153">
        <f t="shared" si="49"/>
        <v>0</v>
      </c>
      <c r="BL216" s="13" t="s">
        <v>259</v>
      </c>
      <c r="BM216" s="152" t="s">
        <v>6716</v>
      </c>
    </row>
    <row r="217" spans="2:65" s="1" customFormat="1" ht="37.799999999999997" customHeight="1">
      <c r="B217" s="139"/>
      <c r="C217" s="140" t="s">
        <v>891</v>
      </c>
      <c r="D217" s="140" t="s">
        <v>319</v>
      </c>
      <c r="E217" s="141" t="s">
        <v>4334</v>
      </c>
      <c r="F217" s="142" t="s">
        <v>2998</v>
      </c>
      <c r="G217" s="143" t="s">
        <v>375</v>
      </c>
      <c r="H217" s="144">
        <v>6.3</v>
      </c>
      <c r="I217" s="145"/>
      <c r="J217" s="146">
        <f t="shared" si="40"/>
        <v>0</v>
      </c>
      <c r="K217" s="147"/>
      <c r="L217" s="28"/>
      <c r="M217" s="148" t="s">
        <v>1</v>
      </c>
      <c r="N217" s="149" t="s">
        <v>41</v>
      </c>
      <c r="P217" s="150">
        <f t="shared" si="41"/>
        <v>0</v>
      </c>
      <c r="Q217" s="150">
        <v>2.0571000000000001E-4</v>
      </c>
      <c r="R217" s="150">
        <f t="shared" si="42"/>
        <v>1.295973E-3</v>
      </c>
      <c r="S217" s="150">
        <v>0</v>
      </c>
      <c r="T217" s="151">
        <f t="shared" si="43"/>
        <v>0</v>
      </c>
      <c r="AR217" s="152" t="s">
        <v>259</v>
      </c>
      <c r="AT217" s="152" t="s">
        <v>319</v>
      </c>
      <c r="AU217" s="152" t="s">
        <v>87</v>
      </c>
      <c r="AY217" s="13" t="s">
        <v>317</v>
      </c>
      <c r="BE217" s="153">
        <f t="shared" si="44"/>
        <v>0</v>
      </c>
      <c r="BF217" s="153">
        <f t="shared" si="45"/>
        <v>0</v>
      </c>
      <c r="BG217" s="153">
        <f t="shared" si="46"/>
        <v>0</v>
      </c>
      <c r="BH217" s="153">
        <f t="shared" si="47"/>
        <v>0</v>
      </c>
      <c r="BI217" s="153">
        <f t="shared" si="48"/>
        <v>0</v>
      </c>
      <c r="BJ217" s="13" t="s">
        <v>87</v>
      </c>
      <c r="BK217" s="153">
        <f t="shared" si="49"/>
        <v>0</v>
      </c>
      <c r="BL217" s="13" t="s">
        <v>259</v>
      </c>
      <c r="BM217" s="152" t="s">
        <v>6717</v>
      </c>
    </row>
    <row r="218" spans="2:65" s="1" customFormat="1" ht="24.15" customHeight="1">
      <c r="B218" s="139"/>
      <c r="C218" s="140" t="s">
        <v>1236</v>
      </c>
      <c r="D218" s="140" t="s">
        <v>319</v>
      </c>
      <c r="E218" s="141" t="s">
        <v>3000</v>
      </c>
      <c r="F218" s="142" t="s">
        <v>3001</v>
      </c>
      <c r="G218" s="143" t="s">
        <v>375</v>
      </c>
      <c r="H218" s="144">
        <v>57.552</v>
      </c>
      <c r="I218" s="145"/>
      <c r="J218" s="146">
        <f t="shared" si="40"/>
        <v>0</v>
      </c>
      <c r="K218" s="147"/>
      <c r="L218" s="28"/>
      <c r="M218" s="148" t="s">
        <v>1</v>
      </c>
      <c r="N218" s="149" t="s">
        <v>41</v>
      </c>
      <c r="P218" s="150">
        <f t="shared" si="41"/>
        <v>0</v>
      </c>
      <c r="Q218" s="150">
        <v>4.0000000000000002E-4</v>
      </c>
      <c r="R218" s="150">
        <f t="shared" si="42"/>
        <v>2.3020800000000001E-2</v>
      </c>
      <c r="S218" s="150">
        <v>0</v>
      </c>
      <c r="T218" s="151">
        <f t="shared" si="43"/>
        <v>0</v>
      </c>
      <c r="AR218" s="152" t="s">
        <v>259</v>
      </c>
      <c r="AT218" s="152" t="s">
        <v>319</v>
      </c>
      <c r="AU218" s="152" t="s">
        <v>87</v>
      </c>
      <c r="AY218" s="13" t="s">
        <v>317</v>
      </c>
      <c r="BE218" s="153">
        <f t="shared" si="44"/>
        <v>0</v>
      </c>
      <c r="BF218" s="153">
        <f t="shared" si="45"/>
        <v>0</v>
      </c>
      <c r="BG218" s="153">
        <f t="shared" si="46"/>
        <v>0</v>
      </c>
      <c r="BH218" s="153">
        <f t="shared" si="47"/>
        <v>0</v>
      </c>
      <c r="BI218" s="153">
        <f t="shared" si="48"/>
        <v>0</v>
      </c>
      <c r="BJ218" s="13" t="s">
        <v>87</v>
      </c>
      <c r="BK218" s="153">
        <f t="shared" si="49"/>
        <v>0</v>
      </c>
      <c r="BL218" s="13" t="s">
        <v>259</v>
      </c>
      <c r="BM218" s="152" t="s">
        <v>6718</v>
      </c>
    </row>
    <row r="219" spans="2:65" s="1" customFormat="1" ht="24.15" customHeight="1">
      <c r="B219" s="139"/>
      <c r="C219" s="140" t="s">
        <v>1240</v>
      </c>
      <c r="D219" s="140" t="s">
        <v>319</v>
      </c>
      <c r="E219" s="141" t="s">
        <v>4346</v>
      </c>
      <c r="F219" s="142" t="s">
        <v>4347</v>
      </c>
      <c r="G219" s="143" t="s">
        <v>375</v>
      </c>
      <c r="H219" s="144">
        <v>57.552</v>
      </c>
      <c r="I219" s="145"/>
      <c r="J219" s="146">
        <f t="shared" si="40"/>
        <v>0</v>
      </c>
      <c r="K219" s="147"/>
      <c r="L219" s="28"/>
      <c r="M219" s="148" t="s">
        <v>1</v>
      </c>
      <c r="N219" s="149" t="s">
        <v>41</v>
      </c>
      <c r="P219" s="150">
        <f t="shared" si="41"/>
        <v>0</v>
      </c>
      <c r="Q219" s="150">
        <v>5.3E-3</v>
      </c>
      <c r="R219" s="150">
        <f t="shared" si="42"/>
        <v>0.30502560000000001</v>
      </c>
      <c r="S219" s="150">
        <v>0</v>
      </c>
      <c r="T219" s="151">
        <f t="shared" si="43"/>
        <v>0</v>
      </c>
      <c r="AR219" s="152" t="s">
        <v>259</v>
      </c>
      <c r="AT219" s="152" t="s">
        <v>319</v>
      </c>
      <c r="AU219" s="152" t="s">
        <v>87</v>
      </c>
      <c r="AY219" s="13" t="s">
        <v>317</v>
      </c>
      <c r="BE219" s="153">
        <f t="shared" si="44"/>
        <v>0</v>
      </c>
      <c r="BF219" s="153">
        <f t="shared" si="45"/>
        <v>0</v>
      </c>
      <c r="BG219" s="153">
        <f t="shared" si="46"/>
        <v>0</v>
      </c>
      <c r="BH219" s="153">
        <f t="shared" si="47"/>
        <v>0</v>
      </c>
      <c r="BI219" s="153">
        <f t="shared" si="48"/>
        <v>0</v>
      </c>
      <c r="BJ219" s="13" t="s">
        <v>87</v>
      </c>
      <c r="BK219" s="153">
        <f t="shared" si="49"/>
        <v>0</v>
      </c>
      <c r="BL219" s="13" t="s">
        <v>259</v>
      </c>
      <c r="BM219" s="152" t="s">
        <v>6719</v>
      </c>
    </row>
    <row r="220" spans="2:65" s="1" customFormat="1" ht="33" customHeight="1">
      <c r="B220" s="139"/>
      <c r="C220" s="140" t="s">
        <v>1244</v>
      </c>
      <c r="D220" s="140" t="s">
        <v>319</v>
      </c>
      <c r="E220" s="141" t="s">
        <v>4355</v>
      </c>
      <c r="F220" s="142" t="s">
        <v>4356</v>
      </c>
      <c r="G220" s="143" t="s">
        <v>375</v>
      </c>
      <c r="H220" s="144">
        <v>4.2619999999999996</v>
      </c>
      <c r="I220" s="145"/>
      <c r="J220" s="146">
        <f t="shared" si="40"/>
        <v>0</v>
      </c>
      <c r="K220" s="147"/>
      <c r="L220" s="28"/>
      <c r="M220" s="148" t="s">
        <v>1</v>
      </c>
      <c r="N220" s="149" t="s">
        <v>41</v>
      </c>
      <c r="P220" s="150">
        <f t="shared" si="41"/>
        <v>0</v>
      </c>
      <c r="Q220" s="150">
        <v>1.469E-2</v>
      </c>
      <c r="R220" s="150">
        <f t="shared" si="42"/>
        <v>6.2608779999999989E-2</v>
      </c>
      <c r="S220" s="150">
        <v>0</v>
      </c>
      <c r="T220" s="151">
        <f t="shared" si="43"/>
        <v>0</v>
      </c>
      <c r="AR220" s="152" t="s">
        <v>259</v>
      </c>
      <c r="AT220" s="152" t="s">
        <v>319</v>
      </c>
      <c r="AU220" s="152" t="s">
        <v>87</v>
      </c>
      <c r="AY220" s="13" t="s">
        <v>317</v>
      </c>
      <c r="BE220" s="153">
        <f t="shared" si="44"/>
        <v>0</v>
      </c>
      <c r="BF220" s="153">
        <f t="shared" si="45"/>
        <v>0</v>
      </c>
      <c r="BG220" s="153">
        <f t="shared" si="46"/>
        <v>0</v>
      </c>
      <c r="BH220" s="153">
        <f t="shared" si="47"/>
        <v>0</v>
      </c>
      <c r="BI220" s="153">
        <f t="shared" si="48"/>
        <v>0</v>
      </c>
      <c r="BJ220" s="13" t="s">
        <v>87</v>
      </c>
      <c r="BK220" s="153">
        <f t="shared" si="49"/>
        <v>0</v>
      </c>
      <c r="BL220" s="13" t="s">
        <v>259</v>
      </c>
      <c r="BM220" s="152" t="s">
        <v>6720</v>
      </c>
    </row>
    <row r="221" spans="2:65" s="1" customFormat="1" ht="24.15" customHeight="1">
      <c r="B221" s="139"/>
      <c r="C221" s="140" t="s">
        <v>453</v>
      </c>
      <c r="D221" s="140" t="s">
        <v>319</v>
      </c>
      <c r="E221" s="141" t="s">
        <v>4358</v>
      </c>
      <c r="F221" s="142" t="s">
        <v>4359</v>
      </c>
      <c r="G221" s="143" t="s">
        <v>375</v>
      </c>
      <c r="H221" s="144">
        <v>2.625</v>
      </c>
      <c r="I221" s="145"/>
      <c r="J221" s="146">
        <f t="shared" si="40"/>
        <v>0</v>
      </c>
      <c r="K221" s="147"/>
      <c r="L221" s="28"/>
      <c r="M221" s="148" t="s">
        <v>1</v>
      </c>
      <c r="N221" s="149" t="s">
        <v>41</v>
      </c>
      <c r="P221" s="150">
        <f t="shared" si="41"/>
        <v>0</v>
      </c>
      <c r="Q221" s="150">
        <v>2.0809999999999999E-2</v>
      </c>
      <c r="R221" s="150">
        <f t="shared" si="42"/>
        <v>5.4626249999999994E-2</v>
      </c>
      <c r="S221" s="150">
        <v>0</v>
      </c>
      <c r="T221" s="151">
        <f t="shared" si="43"/>
        <v>0</v>
      </c>
      <c r="AR221" s="152" t="s">
        <v>259</v>
      </c>
      <c r="AT221" s="152" t="s">
        <v>319</v>
      </c>
      <c r="AU221" s="152" t="s">
        <v>87</v>
      </c>
      <c r="AY221" s="13" t="s">
        <v>317</v>
      </c>
      <c r="BE221" s="153">
        <f t="shared" si="44"/>
        <v>0</v>
      </c>
      <c r="BF221" s="153">
        <f t="shared" si="45"/>
        <v>0</v>
      </c>
      <c r="BG221" s="153">
        <f t="shared" si="46"/>
        <v>0</v>
      </c>
      <c r="BH221" s="153">
        <f t="shared" si="47"/>
        <v>0</v>
      </c>
      <c r="BI221" s="153">
        <f t="shared" si="48"/>
        <v>0</v>
      </c>
      <c r="BJ221" s="13" t="s">
        <v>87</v>
      </c>
      <c r="BK221" s="153">
        <f t="shared" si="49"/>
        <v>0</v>
      </c>
      <c r="BL221" s="13" t="s">
        <v>259</v>
      </c>
      <c r="BM221" s="152" t="s">
        <v>6721</v>
      </c>
    </row>
    <row r="222" spans="2:65" s="1" customFormat="1" ht="24.15" customHeight="1">
      <c r="B222" s="139"/>
      <c r="C222" s="140" t="s">
        <v>1251</v>
      </c>
      <c r="D222" s="140" t="s">
        <v>319</v>
      </c>
      <c r="E222" s="141" t="s">
        <v>4361</v>
      </c>
      <c r="F222" s="142" t="s">
        <v>4362</v>
      </c>
      <c r="G222" s="143" t="s">
        <v>375</v>
      </c>
      <c r="H222" s="144">
        <v>1.5629999999999999</v>
      </c>
      <c r="I222" s="145"/>
      <c r="J222" s="146">
        <f t="shared" si="40"/>
        <v>0</v>
      </c>
      <c r="K222" s="147"/>
      <c r="L222" s="28"/>
      <c r="M222" s="148" t="s">
        <v>1</v>
      </c>
      <c r="N222" s="149" t="s">
        <v>41</v>
      </c>
      <c r="P222" s="150">
        <f t="shared" si="41"/>
        <v>0</v>
      </c>
      <c r="Q222" s="150">
        <v>2.759E-2</v>
      </c>
      <c r="R222" s="150">
        <f t="shared" si="42"/>
        <v>4.3123169999999995E-2</v>
      </c>
      <c r="S222" s="150">
        <v>0</v>
      </c>
      <c r="T222" s="151">
        <f t="shared" si="43"/>
        <v>0</v>
      </c>
      <c r="AR222" s="152" t="s">
        <v>259</v>
      </c>
      <c r="AT222" s="152" t="s">
        <v>319</v>
      </c>
      <c r="AU222" s="152" t="s">
        <v>87</v>
      </c>
      <c r="AY222" s="13" t="s">
        <v>317</v>
      </c>
      <c r="BE222" s="153">
        <f t="shared" si="44"/>
        <v>0</v>
      </c>
      <c r="BF222" s="153">
        <f t="shared" si="45"/>
        <v>0</v>
      </c>
      <c r="BG222" s="153">
        <f t="shared" si="46"/>
        <v>0</v>
      </c>
      <c r="BH222" s="153">
        <f t="shared" si="47"/>
        <v>0</v>
      </c>
      <c r="BI222" s="153">
        <f t="shared" si="48"/>
        <v>0</v>
      </c>
      <c r="BJ222" s="13" t="s">
        <v>87</v>
      </c>
      <c r="BK222" s="153">
        <f t="shared" si="49"/>
        <v>0</v>
      </c>
      <c r="BL222" s="13" t="s">
        <v>259</v>
      </c>
      <c r="BM222" s="152" t="s">
        <v>6722</v>
      </c>
    </row>
    <row r="223" spans="2:65" s="1" customFormat="1" ht="24.15" customHeight="1">
      <c r="B223" s="139"/>
      <c r="C223" s="140" t="s">
        <v>1255</v>
      </c>
      <c r="D223" s="140" t="s">
        <v>319</v>
      </c>
      <c r="E223" s="141" t="s">
        <v>4364</v>
      </c>
      <c r="F223" s="142" t="s">
        <v>4365</v>
      </c>
      <c r="G223" s="143" t="s">
        <v>375</v>
      </c>
      <c r="H223" s="144">
        <v>45.99</v>
      </c>
      <c r="I223" s="145"/>
      <c r="J223" s="146">
        <f t="shared" si="40"/>
        <v>0</v>
      </c>
      <c r="K223" s="147"/>
      <c r="L223" s="28"/>
      <c r="M223" s="148" t="s">
        <v>1</v>
      </c>
      <c r="N223" s="149" t="s">
        <v>41</v>
      </c>
      <c r="P223" s="150">
        <f t="shared" si="41"/>
        <v>0</v>
      </c>
      <c r="Q223" s="150">
        <v>3.3689999999999998E-2</v>
      </c>
      <c r="R223" s="150">
        <f t="shared" si="42"/>
        <v>1.5494030999999999</v>
      </c>
      <c r="S223" s="150">
        <v>0</v>
      </c>
      <c r="T223" s="151">
        <f t="shared" si="43"/>
        <v>0</v>
      </c>
      <c r="AR223" s="152" t="s">
        <v>259</v>
      </c>
      <c r="AT223" s="152" t="s">
        <v>319</v>
      </c>
      <c r="AU223" s="152" t="s">
        <v>87</v>
      </c>
      <c r="AY223" s="13" t="s">
        <v>317</v>
      </c>
      <c r="BE223" s="153">
        <f t="shared" si="44"/>
        <v>0</v>
      </c>
      <c r="BF223" s="153">
        <f t="shared" si="45"/>
        <v>0</v>
      </c>
      <c r="BG223" s="153">
        <f t="shared" si="46"/>
        <v>0</v>
      </c>
      <c r="BH223" s="153">
        <f t="shared" si="47"/>
        <v>0</v>
      </c>
      <c r="BI223" s="153">
        <f t="shared" si="48"/>
        <v>0</v>
      </c>
      <c r="BJ223" s="13" t="s">
        <v>87</v>
      </c>
      <c r="BK223" s="153">
        <f t="shared" si="49"/>
        <v>0</v>
      </c>
      <c r="BL223" s="13" t="s">
        <v>259</v>
      </c>
      <c r="BM223" s="152" t="s">
        <v>6723</v>
      </c>
    </row>
    <row r="224" spans="2:65" s="1" customFormat="1" ht="24.15" customHeight="1">
      <c r="B224" s="139"/>
      <c r="C224" s="140" t="s">
        <v>1259</v>
      </c>
      <c r="D224" s="140" t="s">
        <v>319</v>
      </c>
      <c r="E224" s="141" t="s">
        <v>4367</v>
      </c>
      <c r="F224" s="142" t="s">
        <v>4368</v>
      </c>
      <c r="G224" s="143" t="s">
        <v>375</v>
      </c>
      <c r="H224" s="144">
        <v>3.1120000000000001</v>
      </c>
      <c r="I224" s="145"/>
      <c r="J224" s="146">
        <f t="shared" si="40"/>
        <v>0</v>
      </c>
      <c r="K224" s="147"/>
      <c r="L224" s="28"/>
      <c r="M224" s="148" t="s">
        <v>1</v>
      </c>
      <c r="N224" s="149" t="s">
        <v>41</v>
      </c>
      <c r="P224" s="150">
        <f t="shared" si="41"/>
        <v>0</v>
      </c>
      <c r="Q224" s="150">
        <v>1.8689999999999998E-2</v>
      </c>
      <c r="R224" s="150">
        <f t="shared" si="42"/>
        <v>5.8163279999999998E-2</v>
      </c>
      <c r="S224" s="150">
        <v>0</v>
      </c>
      <c r="T224" s="151">
        <f t="shared" si="43"/>
        <v>0</v>
      </c>
      <c r="AR224" s="152" t="s">
        <v>259</v>
      </c>
      <c r="AT224" s="152" t="s">
        <v>319</v>
      </c>
      <c r="AU224" s="152" t="s">
        <v>87</v>
      </c>
      <c r="AY224" s="13" t="s">
        <v>317</v>
      </c>
      <c r="BE224" s="153">
        <f t="shared" si="44"/>
        <v>0</v>
      </c>
      <c r="BF224" s="153">
        <f t="shared" si="45"/>
        <v>0</v>
      </c>
      <c r="BG224" s="153">
        <f t="shared" si="46"/>
        <v>0</v>
      </c>
      <c r="BH224" s="153">
        <f t="shared" si="47"/>
        <v>0</v>
      </c>
      <c r="BI224" s="153">
        <f t="shared" si="48"/>
        <v>0</v>
      </c>
      <c r="BJ224" s="13" t="s">
        <v>87</v>
      </c>
      <c r="BK224" s="153">
        <f t="shared" si="49"/>
        <v>0</v>
      </c>
      <c r="BL224" s="13" t="s">
        <v>259</v>
      </c>
      <c r="BM224" s="152" t="s">
        <v>6724</v>
      </c>
    </row>
    <row r="225" spans="2:65" s="1" customFormat="1" ht="24.15" customHeight="1">
      <c r="B225" s="139"/>
      <c r="C225" s="140" t="s">
        <v>1263</v>
      </c>
      <c r="D225" s="140" t="s">
        <v>319</v>
      </c>
      <c r="E225" s="141" t="s">
        <v>4367</v>
      </c>
      <c r="F225" s="142" t="s">
        <v>4368</v>
      </c>
      <c r="G225" s="143" t="s">
        <v>375</v>
      </c>
      <c r="H225" s="144">
        <v>4.6310000000000002</v>
      </c>
      <c r="I225" s="145"/>
      <c r="J225" s="146">
        <f t="shared" si="40"/>
        <v>0</v>
      </c>
      <c r="K225" s="147"/>
      <c r="L225" s="28"/>
      <c r="M225" s="148" t="s">
        <v>1</v>
      </c>
      <c r="N225" s="149" t="s">
        <v>41</v>
      </c>
      <c r="P225" s="150">
        <f t="shared" si="41"/>
        <v>0</v>
      </c>
      <c r="Q225" s="150">
        <v>1.8689999999999998E-2</v>
      </c>
      <c r="R225" s="150">
        <f t="shared" si="42"/>
        <v>8.6553389999999994E-2</v>
      </c>
      <c r="S225" s="150">
        <v>0</v>
      </c>
      <c r="T225" s="151">
        <f t="shared" si="43"/>
        <v>0</v>
      </c>
      <c r="AR225" s="152" t="s">
        <v>259</v>
      </c>
      <c r="AT225" s="152" t="s">
        <v>319</v>
      </c>
      <c r="AU225" s="152" t="s">
        <v>87</v>
      </c>
      <c r="AY225" s="13" t="s">
        <v>317</v>
      </c>
      <c r="BE225" s="153">
        <f t="shared" si="44"/>
        <v>0</v>
      </c>
      <c r="BF225" s="153">
        <f t="shared" si="45"/>
        <v>0</v>
      </c>
      <c r="BG225" s="153">
        <f t="shared" si="46"/>
        <v>0</v>
      </c>
      <c r="BH225" s="153">
        <f t="shared" si="47"/>
        <v>0</v>
      </c>
      <c r="BI225" s="153">
        <f t="shared" si="48"/>
        <v>0</v>
      </c>
      <c r="BJ225" s="13" t="s">
        <v>87</v>
      </c>
      <c r="BK225" s="153">
        <f t="shared" si="49"/>
        <v>0</v>
      </c>
      <c r="BL225" s="13" t="s">
        <v>259</v>
      </c>
      <c r="BM225" s="152" t="s">
        <v>6725</v>
      </c>
    </row>
    <row r="226" spans="2:65" s="1" customFormat="1" ht="16.5" customHeight="1">
      <c r="B226" s="139"/>
      <c r="C226" s="140" t="s">
        <v>1265</v>
      </c>
      <c r="D226" s="140" t="s">
        <v>319</v>
      </c>
      <c r="E226" s="141" t="s">
        <v>4370</v>
      </c>
      <c r="F226" s="142" t="s">
        <v>4371</v>
      </c>
      <c r="G226" s="143" t="s">
        <v>4252</v>
      </c>
      <c r="H226" s="144">
        <v>1</v>
      </c>
      <c r="I226" s="145"/>
      <c r="J226" s="146">
        <f t="shared" si="40"/>
        <v>0</v>
      </c>
      <c r="K226" s="147"/>
      <c r="L226" s="28"/>
      <c r="M226" s="148" t="s">
        <v>1</v>
      </c>
      <c r="N226" s="149" t="s">
        <v>41</v>
      </c>
      <c r="P226" s="150">
        <f t="shared" si="41"/>
        <v>0</v>
      </c>
      <c r="Q226" s="150">
        <v>0</v>
      </c>
      <c r="R226" s="150">
        <f t="shared" si="42"/>
        <v>0</v>
      </c>
      <c r="S226" s="150">
        <v>0</v>
      </c>
      <c r="T226" s="151">
        <f t="shared" si="43"/>
        <v>0</v>
      </c>
      <c r="AR226" s="152" t="s">
        <v>259</v>
      </c>
      <c r="AT226" s="152" t="s">
        <v>319</v>
      </c>
      <c r="AU226" s="152" t="s">
        <v>87</v>
      </c>
      <c r="AY226" s="13" t="s">
        <v>317</v>
      </c>
      <c r="BE226" s="153">
        <f t="shared" si="44"/>
        <v>0</v>
      </c>
      <c r="BF226" s="153">
        <f t="shared" si="45"/>
        <v>0</v>
      </c>
      <c r="BG226" s="153">
        <f t="shared" si="46"/>
        <v>0</v>
      </c>
      <c r="BH226" s="153">
        <f t="shared" si="47"/>
        <v>0</v>
      </c>
      <c r="BI226" s="153">
        <f t="shared" si="48"/>
        <v>0</v>
      </c>
      <c r="BJ226" s="13" t="s">
        <v>87</v>
      </c>
      <c r="BK226" s="153">
        <f t="shared" si="49"/>
        <v>0</v>
      </c>
      <c r="BL226" s="13" t="s">
        <v>259</v>
      </c>
      <c r="BM226" s="152" t="s">
        <v>6726</v>
      </c>
    </row>
    <row r="227" spans="2:65" s="1" customFormat="1" ht="16.5" customHeight="1">
      <c r="B227" s="139"/>
      <c r="C227" s="140" t="s">
        <v>1269</v>
      </c>
      <c r="D227" s="140" t="s">
        <v>319</v>
      </c>
      <c r="E227" s="141" t="s">
        <v>4373</v>
      </c>
      <c r="F227" s="142" t="s">
        <v>4374</v>
      </c>
      <c r="G227" s="143" t="s">
        <v>1</v>
      </c>
      <c r="H227" s="144">
        <v>175.66</v>
      </c>
      <c r="I227" s="145"/>
      <c r="J227" s="146">
        <f t="shared" si="40"/>
        <v>0</v>
      </c>
      <c r="K227" s="147"/>
      <c r="L227" s="28"/>
      <c r="M227" s="148" t="s">
        <v>1</v>
      </c>
      <c r="N227" s="149" t="s">
        <v>41</v>
      </c>
      <c r="P227" s="150">
        <f t="shared" si="41"/>
        <v>0</v>
      </c>
      <c r="Q227" s="150">
        <v>0</v>
      </c>
      <c r="R227" s="150">
        <f t="shared" si="42"/>
        <v>0</v>
      </c>
      <c r="S227" s="150">
        <v>0</v>
      </c>
      <c r="T227" s="151">
        <f t="shared" si="43"/>
        <v>0</v>
      </c>
      <c r="AR227" s="152" t="s">
        <v>259</v>
      </c>
      <c r="AT227" s="152" t="s">
        <v>319</v>
      </c>
      <c r="AU227" s="152" t="s">
        <v>87</v>
      </c>
      <c r="AY227" s="13" t="s">
        <v>317</v>
      </c>
      <c r="BE227" s="153">
        <f t="shared" si="44"/>
        <v>0</v>
      </c>
      <c r="BF227" s="153">
        <f t="shared" si="45"/>
        <v>0</v>
      </c>
      <c r="BG227" s="153">
        <f t="shared" si="46"/>
        <v>0</v>
      </c>
      <c r="BH227" s="153">
        <f t="shared" si="47"/>
        <v>0</v>
      </c>
      <c r="BI227" s="153">
        <f t="shared" si="48"/>
        <v>0</v>
      </c>
      <c r="BJ227" s="13" t="s">
        <v>87</v>
      </c>
      <c r="BK227" s="153">
        <f t="shared" si="49"/>
        <v>0</v>
      </c>
      <c r="BL227" s="13" t="s">
        <v>259</v>
      </c>
      <c r="BM227" s="152" t="s">
        <v>6727</v>
      </c>
    </row>
    <row r="228" spans="2:65" s="1" customFormat="1" ht="24.15" customHeight="1">
      <c r="B228" s="139"/>
      <c r="C228" s="140" t="s">
        <v>1274</v>
      </c>
      <c r="D228" s="140" t="s">
        <v>319</v>
      </c>
      <c r="E228" s="141" t="s">
        <v>4376</v>
      </c>
      <c r="F228" s="142" t="s">
        <v>4377</v>
      </c>
      <c r="G228" s="143" t="s">
        <v>322</v>
      </c>
      <c r="H228" s="144">
        <v>2.9769999999999999</v>
      </c>
      <c r="I228" s="145"/>
      <c r="J228" s="146">
        <f t="shared" si="40"/>
        <v>0</v>
      </c>
      <c r="K228" s="147"/>
      <c r="L228" s="28"/>
      <c r="M228" s="148" t="s">
        <v>1</v>
      </c>
      <c r="N228" s="149" t="s">
        <v>41</v>
      </c>
      <c r="P228" s="150">
        <f t="shared" si="41"/>
        <v>0</v>
      </c>
      <c r="Q228" s="150">
        <v>2.2654899999999998</v>
      </c>
      <c r="R228" s="150">
        <f t="shared" si="42"/>
        <v>6.744363729999999</v>
      </c>
      <c r="S228" s="150">
        <v>0</v>
      </c>
      <c r="T228" s="151">
        <f t="shared" si="43"/>
        <v>0</v>
      </c>
      <c r="AR228" s="152" t="s">
        <v>259</v>
      </c>
      <c r="AT228" s="152" t="s">
        <v>319</v>
      </c>
      <c r="AU228" s="152" t="s">
        <v>87</v>
      </c>
      <c r="AY228" s="13" t="s">
        <v>317</v>
      </c>
      <c r="BE228" s="153">
        <f t="shared" si="44"/>
        <v>0</v>
      </c>
      <c r="BF228" s="153">
        <f t="shared" si="45"/>
        <v>0</v>
      </c>
      <c r="BG228" s="153">
        <f t="shared" si="46"/>
        <v>0</v>
      </c>
      <c r="BH228" s="153">
        <f t="shared" si="47"/>
        <v>0</v>
      </c>
      <c r="BI228" s="153">
        <f t="shared" si="48"/>
        <v>0</v>
      </c>
      <c r="BJ228" s="13" t="s">
        <v>87</v>
      </c>
      <c r="BK228" s="153">
        <f t="shared" si="49"/>
        <v>0</v>
      </c>
      <c r="BL228" s="13" t="s">
        <v>259</v>
      </c>
      <c r="BM228" s="152" t="s">
        <v>6728</v>
      </c>
    </row>
    <row r="229" spans="2:65" s="1" customFormat="1" ht="37.799999999999997" customHeight="1">
      <c r="B229" s="139"/>
      <c r="C229" s="140" t="s">
        <v>1278</v>
      </c>
      <c r="D229" s="140" t="s">
        <v>319</v>
      </c>
      <c r="E229" s="141" t="s">
        <v>4379</v>
      </c>
      <c r="F229" s="142" t="s">
        <v>4380</v>
      </c>
      <c r="G229" s="143" t="s">
        <v>322</v>
      </c>
      <c r="H229" s="144">
        <v>0.184</v>
      </c>
      <c r="I229" s="145"/>
      <c r="J229" s="146">
        <f t="shared" si="40"/>
        <v>0</v>
      </c>
      <c r="K229" s="147"/>
      <c r="L229" s="28"/>
      <c r="M229" s="148" t="s">
        <v>1</v>
      </c>
      <c r="N229" s="149" t="s">
        <v>41</v>
      </c>
      <c r="P229" s="150">
        <f t="shared" si="41"/>
        <v>0</v>
      </c>
      <c r="Q229" s="150">
        <v>1.837</v>
      </c>
      <c r="R229" s="150">
        <f t="shared" si="42"/>
        <v>0.33800799999999998</v>
      </c>
      <c r="S229" s="150">
        <v>0</v>
      </c>
      <c r="T229" s="151">
        <f t="shared" si="43"/>
        <v>0</v>
      </c>
      <c r="AR229" s="152" t="s">
        <v>259</v>
      </c>
      <c r="AT229" s="152" t="s">
        <v>319</v>
      </c>
      <c r="AU229" s="152" t="s">
        <v>87</v>
      </c>
      <c r="AY229" s="13" t="s">
        <v>317</v>
      </c>
      <c r="BE229" s="153">
        <f t="shared" si="44"/>
        <v>0</v>
      </c>
      <c r="BF229" s="153">
        <f t="shared" si="45"/>
        <v>0</v>
      </c>
      <c r="BG229" s="153">
        <f t="shared" si="46"/>
        <v>0</v>
      </c>
      <c r="BH229" s="153">
        <f t="shared" si="47"/>
        <v>0</v>
      </c>
      <c r="BI229" s="153">
        <f t="shared" si="48"/>
        <v>0</v>
      </c>
      <c r="BJ229" s="13" t="s">
        <v>87</v>
      </c>
      <c r="BK229" s="153">
        <f t="shared" si="49"/>
        <v>0</v>
      </c>
      <c r="BL229" s="13" t="s">
        <v>259</v>
      </c>
      <c r="BM229" s="152" t="s">
        <v>6729</v>
      </c>
    </row>
    <row r="230" spans="2:65" s="1" customFormat="1" ht="16.5" customHeight="1">
      <c r="B230" s="139"/>
      <c r="C230" s="140" t="s">
        <v>1282</v>
      </c>
      <c r="D230" s="140" t="s">
        <v>319</v>
      </c>
      <c r="E230" s="141" t="s">
        <v>3027</v>
      </c>
      <c r="F230" s="142" t="s">
        <v>3028</v>
      </c>
      <c r="G230" s="143" t="s">
        <v>452</v>
      </c>
      <c r="H230" s="144">
        <v>59.2</v>
      </c>
      <c r="I230" s="145"/>
      <c r="J230" s="146">
        <f t="shared" si="40"/>
        <v>0</v>
      </c>
      <c r="K230" s="147"/>
      <c r="L230" s="28"/>
      <c r="M230" s="148" t="s">
        <v>1</v>
      </c>
      <c r="N230" s="149" t="s">
        <v>41</v>
      </c>
      <c r="P230" s="150">
        <f t="shared" si="41"/>
        <v>0</v>
      </c>
      <c r="Q230" s="150">
        <v>0</v>
      </c>
      <c r="R230" s="150">
        <f t="shared" si="42"/>
        <v>0</v>
      </c>
      <c r="S230" s="150">
        <v>0</v>
      </c>
      <c r="T230" s="151">
        <f t="shared" si="43"/>
        <v>0</v>
      </c>
      <c r="AR230" s="152" t="s">
        <v>259</v>
      </c>
      <c r="AT230" s="152" t="s">
        <v>319</v>
      </c>
      <c r="AU230" s="152" t="s">
        <v>87</v>
      </c>
      <c r="AY230" s="13" t="s">
        <v>317</v>
      </c>
      <c r="BE230" s="153">
        <f t="shared" si="44"/>
        <v>0</v>
      </c>
      <c r="BF230" s="153">
        <f t="shared" si="45"/>
        <v>0</v>
      </c>
      <c r="BG230" s="153">
        <f t="shared" si="46"/>
        <v>0</v>
      </c>
      <c r="BH230" s="153">
        <f t="shared" si="47"/>
        <v>0</v>
      </c>
      <c r="BI230" s="153">
        <f t="shared" si="48"/>
        <v>0</v>
      </c>
      <c r="BJ230" s="13" t="s">
        <v>87</v>
      </c>
      <c r="BK230" s="153">
        <f t="shared" si="49"/>
        <v>0</v>
      </c>
      <c r="BL230" s="13" t="s">
        <v>259</v>
      </c>
      <c r="BM230" s="152" t="s">
        <v>6730</v>
      </c>
    </row>
    <row r="231" spans="2:65" s="1" customFormat="1" ht="24.15" customHeight="1">
      <c r="B231" s="139"/>
      <c r="C231" s="154" t="s">
        <v>1286</v>
      </c>
      <c r="D231" s="154" t="s">
        <v>353</v>
      </c>
      <c r="E231" s="155" t="s">
        <v>4383</v>
      </c>
      <c r="F231" s="156" t="s">
        <v>4384</v>
      </c>
      <c r="G231" s="157" t="s">
        <v>4385</v>
      </c>
      <c r="H231" s="158">
        <v>1.1839999999999999</v>
      </c>
      <c r="I231" s="159"/>
      <c r="J231" s="160">
        <f t="shared" si="40"/>
        <v>0</v>
      </c>
      <c r="K231" s="161"/>
      <c r="L231" s="162"/>
      <c r="M231" s="163" t="s">
        <v>1</v>
      </c>
      <c r="N231" s="164" t="s">
        <v>41</v>
      </c>
      <c r="P231" s="150">
        <f t="shared" si="41"/>
        <v>0</v>
      </c>
      <c r="Q231" s="150">
        <v>0</v>
      </c>
      <c r="R231" s="150">
        <f t="shared" si="42"/>
        <v>0</v>
      </c>
      <c r="S231" s="150">
        <v>0</v>
      </c>
      <c r="T231" s="151">
        <f t="shared" si="43"/>
        <v>0</v>
      </c>
      <c r="AR231" s="152" t="s">
        <v>271</v>
      </c>
      <c r="AT231" s="152" t="s">
        <v>353</v>
      </c>
      <c r="AU231" s="152" t="s">
        <v>87</v>
      </c>
      <c r="AY231" s="13" t="s">
        <v>317</v>
      </c>
      <c r="BE231" s="153">
        <f t="shared" si="44"/>
        <v>0</v>
      </c>
      <c r="BF231" s="153">
        <f t="shared" si="45"/>
        <v>0</v>
      </c>
      <c r="BG231" s="153">
        <f t="shared" si="46"/>
        <v>0</v>
      </c>
      <c r="BH231" s="153">
        <f t="shared" si="47"/>
        <v>0</v>
      </c>
      <c r="BI231" s="153">
        <f t="shared" si="48"/>
        <v>0</v>
      </c>
      <c r="BJ231" s="13" t="s">
        <v>87</v>
      </c>
      <c r="BK231" s="153">
        <f t="shared" si="49"/>
        <v>0</v>
      </c>
      <c r="BL231" s="13" t="s">
        <v>259</v>
      </c>
      <c r="BM231" s="152" t="s">
        <v>6731</v>
      </c>
    </row>
    <row r="232" spans="2:65" s="1" customFormat="1" ht="76.8">
      <c r="B232" s="28"/>
      <c r="D232" s="170" t="s">
        <v>484</v>
      </c>
      <c r="F232" s="171" t="s">
        <v>4387</v>
      </c>
      <c r="I232" s="172"/>
      <c r="L232" s="28"/>
      <c r="M232" s="173"/>
      <c r="T232" s="55"/>
      <c r="AT232" s="13" t="s">
        <v>484</v>
      </c>
      <c r="AU232" s="13" t="s">
        <v>87</v>
      </c>
    </row>
    <row r="233" spans="2:65" s="1" customFormat="1" ht="24.15" customHeight="1">
      <c r="B233" s="139"/>
      <c r="C233" s="140" t="s">
        <v>1290</v>
      </c>
      <c r="D233" s="140" t="s">
        <v>319</v>
      </c>
      <c r="E233" s="141" t="s">
        <v>3033</v>
      </c>
      <c r="F233" s="142" t="s">
        <v>1726</v>
      </c>
      <c r="G233" s="143" t="s">
        <v>375</v>
      </c>
      <c r="H233" s="144">
        <v>39.69</v>
      </c>
      <c r="I233" s="145"/>
      <c r="J233" s="146">
        <f>ROUND(I233*H233,2)</f>
        <v>0</v>
      </c>
      <c r="K233" s="147"/>
      <c r="L233" s="28"/>
      <c r="M233" s="148" t="s">
        <v>1</v>
      </c>
      <c r="N233" s="149" t="s">
        <v>41</v>
      </c>
      <c r="P233" s="150">
        <f>O233*H233</f>
        <v>0</v>
      </c>
      <c r="Q233" s="150">
        <v>0</v>
      </c>
      <c r="R233" s="150">
        <f>Q233*H233</f>
        <v>0</v>
      </c>
      <c r="S233" s="150">
        <v>0</v>
      </c>
      <c r="T233" s="151">
        <f>S233*H233</f>
        <v>0</v>
      </c>
      <c r="AR233" s="152" t="s">
        <v>259</v>
      </c>
      <c r="AT233" s="152" t="s">
        <v>319</v>
      </c>
      <c r="AU233" s="152" t="s">
        <v>87</v>
      </c>
      <c r="AY233" s="13" t="s">
        <v>317</v>
      </c>
      <c r="BE233" s="153">
        <f>IF(N233="základná",J233,0)</f>
        <v>0</v>
      </c>
      <c r="BF233" s="153">
        <f>IF(N233="znížená",J233,0)</f>
        <v>0</v>
      </c>
      <c r="BG233" s="153">
        <f>IF(N233="zákl. prenesená",J233,0)</f>
        <v>0</v>
      </c>
      <c r="BH233" s="153">
        <f>IF(N233="zníž. prenesená",J233,0)</f>
        <v>0</v>
      </c>
      <c r="BI233" s="153">
        <f>IF(N233="nulová",J233,0)</f>
        <v>0</v>
      </c>
      <c r="BJ233" s="13" t="s">
        <v>87</v>
      </c>
      <c r="BK233" s="153">
        <f>ROUND(I233*H233,2)</f>
        <v>0</v>
      </c>
      <c r="BL233" s="13" t="s">
        <v>259</v>
      </c>
      <c r="BM233" s="152" t="s">
        <v>6732</v>
      </c>
    </row>
    <row r="234" spans="2:65" s="1" customFormat="1" ht="24.15" customHeight="1">
      <c r="B234" s="139"/>
      <c r="C234" s="154" t="s">
        <v>1294</v>
      </c>
      <c r="D234" s="154" t="s">
        <v>353</v>
      </c>
      <c r="E234" s="155" t="s">
        <v>1709</v>
      </c>
      <c r="F234" s="156" t="s">
        <v>1710</v>
      </c>
      <c r="G234" s="157" t="s">
        <v>1711</v>
      </c>
      <c r="H234" s="158">
        <v>8.1760000000000002</v>
      </c>
      <c r="I234" s="159"/>
      <c r="J234" s="160">
        <f>ROUND(I234*H234,2)</f>
        <v>0</v>
      </c>
      <c r="K234" s="161"/>
      <c r="L234" s="162"/>
      <c r="M234" s="163" t="s">
        <v>1</v>
      </c>
      <c r="N234" s="164" t="s">
        <v>41</v>
      </c>
      <c r="P234" s="150">
        <f>O234*H234</f>
        <v>0</v>
      </c>
      <c r="Q234" s="150">
        <v>1E-3</v>
      </c>
      <c r="R234" s="150">
        <f>Q234*H234</f>
        <v>8.176000000000001E-3</v>
      </c>
      <c r="S234" s="150">
        <v>0</v>
      </c>
      <c r="T234" s="151">
        <f>S234*H234</f>
        <v>0</v>
      </c>
      <c r="AR234" s="152" t="s">
        <v>271</v>
      </c>
      <c r="AT234" s="152" t="s">
        <v>353</v>
      </c>
      <c r="AU234" s="152" t="s">
        <v>87</v>
      </c>
      <c r="AY234" s="13" t="s">
        <v>317</v>
      </c>
      <c r="BE234" s="153">
        <f>IF(N234="základná",J234,0)</f>
        <v>0</v>
      </c>
      <c r="BF234" s="153">
        <f>IF(N234="znížená",J234,0)</f>
        <v>0</v>
      </c>
      <c r="BG234" s="153">
        <f>IF(N234="zákl. prenesená",J234,0)</f>
        <v>0</v>
      </c>
      <c r="BH234" s="153">
        <f>IF(N234="zníž. prenesená",J234,0)</f>
        <v>0</v>
      </c>
      <c r="BI234" s="153">
        <f>IF(N234="nulová",J234,0)</f>
        <v>0</v>
      </c>
      <c r="BJ234" s="13" t="s">
        <v>87</v>
      </c>
      <c r="BK234" s="153">
        <f>ROUND(I234*H234,2)</f>
        <v>0</v>
      </c>
      <c r="BL234" s="13" t="s">
        <v>259</v>
      </c>
      <c r="BM234" s="152" t="s">
        <v>6733</v>
      </c>
    </row>
    <row r="235" spans="2:65" s="1" customFormat="1" ht="24.15" customHeight="1">
      <c r="B235" s="139"/>
      <c r="C235" s="140" t="s">
        <v>1298</v>
      </c>
      <c r="D235" s="140" t="s">
        <v>319</v>
      </c>
      <c r="E235" s="141" t="s">
        <v>4390</v>
      </c>
      <c r="F235" s="142" t="s">
        <v>4391</v>
      </c>
      <c r="G235" s="143" t="s">
        <v>375</v>
      </c>
      <c r="H235" s="144">
        <v>39.69</v>
      </c>
      <c r="I235" s="145"/>
      <c r="J235" s="146">
        <f>ROUND(I235*H235,2)</f>
        <v>0</v>
      </c>
      <c r="K235" s="147"/>
      <c r="L235" s="28"/>
      <c r="M235" s="148" t="s">
        <v>1</v>
      </c>
      <c r="N235" s="149" t="s">
        <v>41</v>
      </c>
      <c r="P235" s="150">
        <f>O235*H235</f>
        <v>0</v>
      </c>
      <c r="Q235" s="150">
        <v>4.8999999999999998E-3</v>
      </c>
      <c r="R235" s="150">
        <f>Q235*H235</f>
        <v>0.19448099999999999</v>
      </c>
      <c r="S235" s="150">
        <v>0</v>
      </c>
      <c r="T235" s="151">
        <f>S235*H235</f>
        <v>0</v>
      </c>
      <c r="AR235" s="152" t="s">
        <v>259</v>
      </c>
      <c r="AT235" s="152" t="s">
        <v>319</v>
      </c>
      <c r="AU235" s="152" t="s">
        <v>87</v>
      </c>
      <c r="AY235" s="13" t="s">
        <v>317</v>
      </c>
      <c r="BE235" s="153">
        <f>IF(N235="základná",J235,0)</f>
        <v>0</v>
      </c>
      <c r="BF235" s="153">
        <f>IF(N235="znížená",J235,0)</f>
        <v>0</v>
      </c>
      <c r="BG235" s="153">
        <f>IF(N235="zákl. prenesená",J235,0)</f>
        <v>0</v>
      </c>
      <c r="BH235" s="153">
        <f>IF(N235="zníž. prenesená",J235,0)</f>
        <v>0</v>
      </c>
      <c r="BI235" s="153">
        <f>IF(N235="nulová",J235,0)</f>
        <v>0</v>
      </c>
      <c r="BJ235" s="13" t="s">
        <v>87</v>
      </c>
      <c r="BK235" s="153">
        <f>ROUND(I235*H235,2)</f>
        <v>0</v>
      </c>
      <c r="BL235" s="13" t="s">
        <v>259</v>
      </c>
      <c r="BM235" s="152" t="s">
        <v>6734</v>
      </c>
    </row>
    <row r="236" spans="2:65" s="1" customFormat="1" ht="24.15" customHeight="1">
      <c r="B236" s="139"/>
      <c r="C236" s="140" t="s">
        <v>1303</v>
      </c>
      <c r="D236" s="140" t="s">
        <v>319</v>
      </c>
      <c r="E236" s="141" t="s">
        <v>5376</v>
      </c>
      <c r="F236" s="142" t="s">
        <v>5377</v>
      </c>
      <c r="G236" s="143" t="s">
        <v>433</v>
      </c>
      <c r="H236" s="144">
        <v>2</v>
      </c>
      <c r="I236" s="145"/>
      <c r="J236" s="146">
        <f>ROUND(I236*H236,2)</f>
        <v>0</v>
      </c>
      <c r="K236" s="147"/>
      <c r="L236" s="28"/>
      <c r="M236" s="148" t="s">
        <v>1</v>
      </c>
      <c r="N236" s="149" t="s">
        <v>41</v>
      </c>
      <c r="P236" s="150">
        <f>O236*H236</f>
        <v>0</v>
      </c>
      <c r="Q236" s="150">
        <v>3.9640000000000002E-2</v>
      </c>
      <c r="R236" s="150">
        <f>Q236*H236</f>
        <v>7.9280000000000003E-2</v>
      </c>
      <c r="S236" s="150">
        <v>0</v>
      </c>
      <c r="T236" s="151">
        <f>S236*H236</f>
        <v>0</v>
      </c>
      <c r="AR236" s="152" t="s">
        <v>372</v>
      </c>
      <c r="AT236" s="152" t="s">
        <v>319</v>
      </c>
      <c r="AU236" s="152" t="s">
        <v>87</v>
      </c>
      <c r="AY236" s="13" t="s">
        <v>317</v>
      </c>
      <c r="BE236" s="153">
        <f>IF(N236="základná",J236,0)</f>
        <v>0</v>
      </c>
      <c r="BF236" s="153">
        <f>IF(N236="znížená",J236,0)</f>
        <v>0</v>
      </c>
      <c r="BG236" s="153">
        <f>IF(N236="zákl. prenesená",J236,0)</f>
        <v>0</v>
      </c>
      <c r="BH236" s="153">
        <f>IF(N236="zníž. prenesená",J236,0)</f>
        <v>0</v>
      </c>
      <c r="BI236" s="153">
        <f>IF(N236="nulová",J236,0)</f>
        <v>0</v>
      </c>
      <c r="BJ236" s="13" t="s">
        <v>87</v>
      </c>
      <c r="BK236" s="153">
        <f>ROUND(I236*H236,2)</f>
        <v>0</v>
      </c>
      <c r="BL236" s="13" t="s">
        <v>372</v>
      </c>
      <c r="BM236" s="152" t="s">
        <v>6735</v>
      </c>
    </row>
    <row r="237" spans="2:65" s="1" customFormat="1" ht="21.75" customHeight="1">
      <c r="B237" s="139"/>
      <c r="C237" s="154" t="s">
        <v>1307</v>
      </c>
      <c r="D237" s="154" t="s">
        <v>353</v>
      </c>
      <c r="E237" s="155" t="s">
        <v>3054</v>
      </c>
      <c r="F237" s="156" t="s">
        <v>5382</v>
      </c>
      <c r="G237" s="157" t="s">
        <v>433</v>
      </c>
      <c r="H237" s="158">
        <v>2</v>
      </c>
      <c r="I237" s="159"/>
      <c r="J237" s="160">
        <f>ROUND(I237*H237,2)</f>
        <v>0</v>
      </c>
      <c r="K237" s="161"/>
      <c r="L237" s="162"/>
      <c r="M237" s="163" t="s">
        <v>1</v>
      </c>
      <c r="N237" s="164" t="s">
        <v>41</v>
      </c>
      <c r="P237" s="150">
        <f>O237*H237</f>
        <v>0</v>
      </c>
      <c r="Q237" s="150">
        <v>1.0800000000000001E-2</v>
      </c>
      <c r="R237" s="150">
        <f>Q237*H237</f>
        <v>2.1600000000000001E-2</v>
      </c>
      <c r="S237" s="150">
        <v>0</v>
      </c>
      <c r="T237" s="151">
        <f>S237*H237</f>
        <v>0</v>
      </c>
      <c r="AR237" s="152" t="s">
        <v>529</v>
      </c>
      <c r="AT237" s="152" t="s">
        <v>353</v>
      </c>
      <c r="AU237" s="152" t="s">
        <v>87</v>
      </c>
      <c r="AY237" s="13" t="s">
        <v>317</v>
      </c>
      <c r="BE237" s="153">
        <f>IF(N237="základná",J237,0)</f>
        <v>0</v>
      </c>
      <c r="BF237" s="153">
        <f>IF(N237="znížená",J237,0)</f>
        <v>0</v>
      </c>
      <c r="BG237" s="153">
        <f>IF(N237="zákl. prenesená",J237,0)</f>
        <v>0</v>
      </c>
      <c r="BH237" s="153">
        <f>IF(N237="zníž. prenesená",J237,0)</f>
        <v>0</v>
      </c>
      <c r="BI237" s="153">
        <f>IF(N237="nulová",J237,0)</f>
        <v>0</v>
      </c>
      <c r="BJ237" s="13" t="s">
        <v>87</v>
      </c>
      <c r="BK237" s="153">
        <f>ROUND(I237*H237,2)</f>
        <v>0</v>
      </c>
      <c r="BL237" s="13" t="s">
        <v>372</v>
      </c>
      <c r="BM237" s="152" t="s">
        <v>6736</v>
      </c>
    </row>
    <row r="238" spans="2:65" s="11" customFormat="1" ht="22.8" customHeight="1">
      <c r="B238" s="127"/>
      <c r="D238" s="128" t="s">
        <v>74</v>
      </c>
      <c r="E238" s="137" t="s">
        <v>274</v>
      </c>
      <c r="F238" s="137" t="s">
        <v>2736</v>
      </c>
      <c r="I238" s="130"/>
      <c r="J238" s="138">
        <f>BK238</f>
        <v>0</v>
      </c>
      <c r="L238" s="127"/>
      <c r="M238" s="132"/>
      <c r="P238" s="133">
        <f>SUM(P239:P249)</f>
        <v>0</v>
      </c>
      <c r="R238" s="133">
        <f>SUM(R239:R249)</f>
        <v>12.201730060000001</v>
      </c>
      <c r="T238" s="134">
        <f>SUM(T239:T249)</f>
        <v>0</v>
      </c>
      <c r="AR238" s="128" t="s">
        <v>82</v>
      </c>
      <c r="AT238" s="135" t="s">
        <v>74</v>
      </c>
      <c r="AU238" s="135" t="s">
        <v>82</v>
      </c>
      <c r="AY238" s="128" t="s">
        <v>317</v>
      </c>
      <c r="BK238" s="136">
        <f>SUM(BK239:BK249)</f>
        <v>0</v>
      </c>
    </row>
    <row r="239" spans="2:65" s="1" customFormat="1" ht="37.799999999999997" customHeight="1">
      <c r="B239" s="139"/>
      <c r="C239" s="140" t="s">
        <v>1312</v>
      </c>
      <c r="D239" s="140" t="s">
        <v>319</v>
      </c>
      <c r="E239" s="141" t="s">
        <v>4393</v>
      </c>
      <c r="F239" s="142" t="s">
        <v>4394</v>
      </c>
      <c r="G239" s="143" t="s">
        <v>452</v>
      </c>
      <c r="H239" s="144">
        <v>8.94</v>
      </c>
      <c r="I239" s="145"/>
      <c r="J239" s="146">
        <f t="shared" ref="J239:J249" si="50">ROUND(I239*H239,2)</f>
        <v>0</v>
      </c>
      <c r="K239" s="147"/>
      <c r="L239" s="28"/>
      <c r="M239" s="148" t="s">
        <v>1</v>
      </c>
      <c r="N239" s="149" t="s">
        <v>41</v>
      </c>
      <c r="P239" s="150">
        <f t="shared" ref="P239:P249" si="51">O239*H239</f>
        <v>0</v>
      </c>
      <c r="Q239" s="150">
        <v>9.8530000000000006E-2</v>
      </c>
      <c r="R239" s="150">
        <f t="shared" ref="R239:R249" si="52">Q239*H239</f>
        <v>0.88085820000000004</v>
      </c>
      <c r="S239" s="150">
        <v>0</v>
      </c>
      <c r="T239" s="151">
        <f t="shared" ref="T239:T249" si="53">S239*H239</f>
        <v>0</v>
      </c>
      <c r="AR239" s="152" t="s">
        <v>259</v>
      </c>
      <c r="AT239" s="152" t="s">
        <v>319</v>
      </c>
      <c r="AU239" s="152" t="s">
        <v>87</v>
      </c>
      <c r="AY239" s="13" t="s">
        <v>317</v>
      </c>
      <c r="BE239" s="153">
        <f t="shared" ref="BE239:BE249" si="54">IF(N239="základná",J239,0)</f>
        <v>0</v>
      </c>
      <c r="BF239" s="153">
        <f t="shared" ref="BF239:BF249" si="55">IF(N239="znížená",J239,0)</f>
        <v>0</v>
      </c>
      <c r="BG239" s="153">
        <f t="shared" ref="BG239:BG249" si="56">IF(N239="zákl. prenesená",J239,0)</f>
        <v>0</v>
      </c>
      <c r="BH239" s="153">
        <f t="shared" ref="BH239:BH249" si="57">IF(N239="zníž. prenesená",J239,0)</f>
        <v>0</v>
      </c>
      <c r="BI239" s="153">
        <f t="shared" ref="BI239:BI249" si="58">IF(N239="nulová",J239,0)</f>
        <v>0</v>
      </c>
      <c r="BJ239" s="13" t="s">
        <v>87</v>
      </c>
      <c r="BK239" s="153">
        <f t="shared" ref="BK239:BK249" si="59">ROUND(I239*H239,2)</f>
        <v>0</v>
      </c>
      <c r="BL239" s="13" t="s">
        <v>259</v>
      </c>
      <c r="BM239" s="152" t="s">
        <v>6737</v>
      </c>
    </row>
    <row r="240" spans="2:65" s="1" customFormat="1" ht="21.75" customHeight="1">
      <c r="B240" s="139"/>
      <c r="C240" s="154" t="s">
        <v>1316</v>
      </c>
      <c r="D240" s="154" t="s">
        <v>353</v>
      </c>
      <c r="E240" s="155" t="s">
        <v>3813</v>
      </c>
      <c r="F240" s="156" t="s">
        <v>3814</v>
      </c>
      <c r="G240" s="157" t="s">
        <v>433</v>
      </c>
      <c r="H240" s="158">
        <v>9.0289999999999999</v>
      </c>
      <c r="I240" s="159"/>
      <c r="J240" s="160">
        <f t="shared" si="50"/>
        <v>0</v>
      </c>
      <c r="K240" s="161"/>
      <c r="L240" s="162"/>
      <c r="M240" s="163" t="s">
        <v>1</v>
      </c>
      <c r="N240" s="164" t="s">
        <v>41</v>
      </c>
      <c r="P240" s="150">
        <f t="shared" si="51"/>
        <v>0</v>
      </c>
      <c r="Q240" s="150">
        <v>2.35E-2</v>
      </c>
      <c r="R240" s="150">
        <f t="shared" si="52"/>
        <v>0.2121815</v>
      </c>
      <c r="S240" s="150">
        <v>0</v>
      </c>
      <c r="T240" s="151">
        <f t="shared" si="53"/>
        <v>0</v>
      </c>
      <c r="AR240" s="152" t="s">
        <v>271</v>
      </c>
      <c r="AT240" s="152" t="s">
        <v>353</v>
      </c>
      <c r="AU240" s="152" t="s">
        <v>87</v>
      </c>
      <c r="AY240" s="13" t="s">
        <v>317</v>
      </c>
      <c r="BE240" s="153">
        <f t="shared" si="54"/>
        <v>0</v>
      </c>
      <c r="BF240" s="153">
        <f t="shared" si="55"/>
        <v>0</v>
      </c>
      <c r="BG240" s="153">
        <f t="shared" si="56"/>
        <v>0</v>
      </c>
      <c r="BH240" s="153">
        <f t="shared" si="57"/>
        <v>0</v>
      </c>
      <c r="BI240" s="153">
        <f t="shared" si="58"/>
        <v>0</v>
      </c>
      <c r="BJ240" s="13" t="s">
        <v>87</v>
      </c>
      <c r="BK240" s="153">
        <f t="shared" si="59"/>
        <v>0</v>
      </c>
      <c r="BL240" s="13" t="s">
        <v>259</v>
      </c>
      <c r="BM240" s="152" t="s">
        <v>6738</v>
      </c>
    </row>
    <row r="241" spans="2:65" s="1" customFormat="1" ht="33" customHeight="1">
      <c r="B241" s="139"/>
      <c r="C241" s="140" t="s">
        <v>1320</v>
      </c>
      <c r="D241" s="140" t="s">
        <v>319</v>
      </c>
      <c r="E241" s="141" t="s">
        <v>4397</v>
      </c>
      <c r="F241" s="142" t="s">
        <v>4398</v>
      </c>
      <c r="G241" s="143" t="s">
        <v>322</v>
      </c>
      <c r="H241" s="144">
        <v>0.17899999999999999</v>
      </c>
      <c r="I241" s="145"/>
      <c r="J241" s="146">
        <f t="shared" si="50"/>
        <v>0</v>
      </c>
      <c r="K241" s="147"/>
      <c r="L241" s="28"/>
      <c r="M241" s="148" t="s">
        <v>1</v>
      </c>
      <c r="N241" s="149" t="s">
        <v>41</v>
      </c>
      <c r="P241" s="150">
        <f t="shared" si="51"/>
        <v>0</v>
      </c>
      <c r="Q241" s="150">
        <v>2.2151299999999998</v>
      </c>
      <c r="R241" s="150">
        <f t="shared" si="52"/>
        <v>0.39650826999999994</v>
      </c>
      <c r="S241" s="150">
        <v>0</v>
      </c>
      <c r="T241" s="151">
        <f t="shared" si="53"/>
        <v>0</v>
      </c>
      <c r="AR241" s="152" t="s">
        <v>259</v>
      </c>
      <c r="AT241" s="152" t="s">
        <v>319</v>
      </c>
      <c r="AU241" s="152" t="s">
        <v>87</v>
      </c>
      <c r="AY241" s="13" t="s">
        <v>317</v>
      </c>
      <c r="BE241" s="153">
        <f t="shared" si="54"/>
        <v>0</v>
      </c>
      <c r="BF241" s="153">
        <f t="shared" si="55"/>
        <v>0</v>
      </c>
      <c r="BG241" s="153">
        <f t="shared" si="56"/>
        <v>0</v>
      </c>
      <c r="BH241" s="153">
        <f t="shared" si="57"/>
        <v>0</v>
      </c>
      <c r="BI241" s="153">
        <f t="shared" si="58"/>
        <v>0</v>
      </c>
      <c r="BJ241" s="13" t="s">
        <v>87</v>
      </c>
      <c r="BK241" s="153">
        <f t="shared" si="59"/>
        <v>0</v>
      </c>
      <c r="BL241" s="13" t="s">
        <v>259</v>
      </c>
      <c r="BM241" s="152" t="s">
        <v>6739</v>
      </c>
    </row>
    <row r="242" spans="2:65" s="1" customFormat="1" ht="33" customHeight="1">
      <c r="B242" s="139"/>
      <c r="C242" s="140" t="s">
        <v>1324</v>
      </c>
      <c r="D242" s="140" t="s">
        <v>319</v>
      </c>
      <c r="E242" s="141" t="s">
        <v>1245</v>
      </c>
      <c r="F242" s="142" t="s">
        <v>4424</v>
      </c>
      <c r="G242" s="143" t="s">
        <v>375</v>
      </c>
      <c r="H242" s="144">
        <v>140</v>
      </c>
      <c r="I242" s="145"/>
      <c r="J242" s="146">
        <f t="shared" si="50"/>
        <v>0</v>
      </c>
      <c r="K242" s="147"/>
      <c r="L242" s="28"/>
      <c r="M242" s="148" t="s">
        <v>1</v>
      </c>
      <c r="N242" s="149" t="s">
        <v>41</v>
      </c>
      <c r="P242" s="150">
        <f t="shared" si="51"/>
        <v>0</v>
      </c>
      <c r="Q242" s="150">
        <v>2.5710469999999999E-2</v>
      </c>
      <c r="R242" s="150">
        <f t="shared" si="52"/>
        <v>3.5994657999999999</v>
      </c>
      <c r="S242" s="150">
        <v>0</v>
      </c>
      <c r="T242" s="151">
        <f t="shared" si="53"/>
        <v>0</v>
      </c>
      <c r="AR242" s="152" t="s">
        <v>259</v>
      </c>
      <c r="AT242" s="152" t="s">
        <v>319</v>
      </c>
      <c r="AU242" s="152" t="s">
        <v>87</v>
      </c>
      <c r="AY242" s="13" t="s">
        <v>317</v>
      </c>
      <c r="BE242" s="153">
        <f t="shared" si="54"/>
        <v>0</v>
      </c>
      <c r="BF242" s="153">
        <f t="shared" si="55"/>
        <v>0</v>
      </c>
      <c r="BG242" s="153">
        <f t="shared" si="56"/>
        <v>0</v>
      </c>
      <c r="BH242" s="153">
        <f t="shared" si="57"/>
        <v>0</v>
      </c>
      <c r="BI242" s="153">
        <f t="shared" si="58"/>
        <v>0</v>
      </c>
      <c r="BJ242" s="13" t="s">
        <v>87</v>
      </c>
      <c r="BK242" s="153">
        <f t="shared" si="59"/>
        <v>0</v>
      </c>
      <c r="BL242" s="13" t="s">
        <v>259</v>
      </c>
      <c r="BM242" s="152" t="s">
        <v>6740</v>
      </c>
    </row>
    <row r="243" spans="2:65" s="1" customFormat="1" ht="44.25" customHeight="1">
      <c r="B243" s="139"/>
      <c r="C243" s="140" t="s">
        <v>1328</v>
      </c>
      <c r="D243" s="140" t="s">
        <v>319</v>
      </c>
      <c r="E243" s="141" t="s">
        <v>1248</v>
      </c>
      <c r="F243" s="142" t="s">
        <v>4426</v>
      </c>
      <c r="G243" s="143" t="s">
        <v>375</v>
      </c>
      <c r="H243" s="144">
        <v>280</v>
      </c>
      <c r="I243" s="145"/>
      <c r="J243" s="146">
        <f t="shared" si="50"/>
        <v>0</v>
      </c>
      <c r="K243" s="147"/>
      <c r="L243" s="28"/>
      <c r="M243" s="148" t="s">
        <v>1</v>
      </c>
      <c r="N243" s="149" t="s">
        <v>41</v>
      </c>
      <c r="P243" s="150">
        <f t="shared" si="51"/>
        <v>0</v>
      </c>
      <c r="Q243" s="150">
        <v>0</v>
      </c>
      <c r="R243" s="150">
        <f t="shared" si="52"/>
        <v>0</v>
      </c>
      <c r="S243" s="150">
        <v>0</v>
      </c>
      <c r="T243" s="151">
        <f t="shared" si="53"/>
        <v>0</v>
      </c>
      <c r="AR243" s="152" t="s">
        <v>259</v>
      </c>
      <c r="AT243" s="152" t="s">
        <v>319</v>
      </c>
      <c r="AU243" s="152" t="s">
        <v>87</v>
      </c>
      <c r="AY243" s="13" t="s">
        <v>317</v>
      </c>
      <c r="BE243" s="153">
        <f t="shared" si="54"/>
        <v>0</v>
      </c>
      <c r="BF243" s="153">
        <f t="shared" si="55"/>
        <v>0</v>
      </c>
      <c r="BG243" s="153">
        <f t="shared" si="56"/>
        <v>0</v>
      </c>
      <c r="BH243" s="153">
        <f t="shared" si="57"/>
        <v>0</v>
      </c>
      <c r="BI243" s="153">
        <f t="shared" si="58"/>
        <v>0</v>
      </c>
      <c r="BJ243" s="13" t="s">
        <v>87</v>
      </c>
      <c r="BK243" s="153">
        <f t="shared" si="59"/>
        <v>0</v>
      </c>
      <c r="BL243" s="13" t="s">
        <v>259</v>
      </c>
      <c r="BM243" s="152" t="s">
        <v>6741</v>
      </c>
    </row>
    <row r="244" spans="2:65" s="1" customFormat="1" ht="33" customHeight="1">
      <c r="B244" s="139"/>
      <c r="C244" s="140" t="s">
        <v>1330</v>
      </c>
      <c r="D244" s="140" t="s">
        <v>319</v>
      </c>
      <c r="E244" s="141" t="s">
        <v>1252</v>
      </c>
      <c r="F244" s="142" t="s">
        <v>4428</v>
      </c>
      <c r="G244" s="143" t="s">
        <v>375</v>
      </c>
      <c r="H244" s="144">
        <v>140</v>
      </c>
      <c r="I244" s="145"/>
      <c r="J244" s="146">
        <f t="shared" si="50"/>
        <v>0</v>
      </c>
      <c r="K244" s="147"/>
      <c r="L244" s="28"/>
      <c r="M244" s="148" t="s">
        <v>1</v>
      </c>
      <c r="N244" s="149" t="s">
        <v>41</v>
      </c>
      <c r="P244" s="150">
        <f t="shared" si="51"/>
        <v>0</v>
      </c>
      <c r="Q244" s="150">
        <v>2.571E-2</v>
      </c>
      <c r="R244" s="150">
        <f t="shared" si="52"/>
        <v>3.5994000000000002</v>
      </c>
      <c r="S244" s="150">
        <v>0</v>
      </c>
      <c r="T244" s="151">
        <f t="shared" si="53"/>
        <v>0</v>
      </c>
      <c r="AR244" s="152" t="s">
        <v>259</v>
      </c>
      <c r="AT244" s="152" t="s">
        <v>319</v>
      </c>
      <c r="AU244" s="152" t="s">
        <v>87</v>
      </c>
      <c r="AY244" s="13" t="s">
        <v>317</v>
      </c>
      <c r="BE244" s="153">
        <f t="shared" si="54"/>
        <v>0</v>
      </c>
      <c r="BF244" s="153">
        <f t="shared" si="55"/>
        <v>0</v>
      </c>
      <c r="BG244" s="153">
        <f t="shared" si="56"/>
        <v>0</v>
      </c>
      <c r="BH244" s="153">
        <f t="shared" si="57"/>
        <v>0</v>
      </c>
      <c r="BI244" s="153">
        <f t="shared" si="58"/>
        <v>0</v>
      </c>
      <c r="BJ244" s="13" t="s">
        <v>87</v>
      </c>
      <c r="BK244" s="153">
        <f t="shared" si="59"/>
        <v>0</v>
      </c>
      <c r="BL244" s="13" t="s">
        <v>259</v>
      </c>
      <c r="BM244" s="152" t="s">
        <v>6742</v>
      </c>
    </row>
    <row r="245" spans="2:65" s="1" customFormat="1" ht="24.15" customHeight="1">
      <c r="B245" s="139"/>
      <c r="C245" s="140" t="s">
        <v>1334</v>
      </c>
      <c r="D245" s="140" t="s">
        <v>319</v>
      </c>
      <c r="E245" s="141" t="s">
        <v>1744</v>
      </c>
      <c r="F245" s="142" t="s">
        <v>3079</v>
      </c>
      <c r="G245" s="143" t="s">
        <v>375</v>
      </c>
      <c r="H245" s="144">
        <v>83</v>
      </c>
      <c r="I245" s="145"/>
      <c r="J245" s="146">
        <f t="shared" si="50"/>
        <v>0</v>
      </c>
      <c r="K245" s="147"/>
      <c r="L245" s="28"/>
      <c r="M245" s="148" t="s">
        <v>1</v>
      </c>
      <c r="N245" s="149" t="s">
        <v>41</v>
      </c>
      <c r="P245" s="150">
        <f t="shared" si="51"/>
        <v>0</v>
      </c>
      <c r="Q245" s="150">
        <v>4.2198630000000001E-2</v>
      </c>
      <c r="R245" s="150">
        <f t="shared" si="52"/>
        <v>3.5024862900000002</v>
      </c>
      <c r="S245" s="150">
        <v>0</v>
      </c>
      <c r="T245" s="151">
        <f t="shared" si="53"/>
        <v>0</v>
      </c>
      <c r="AR245" s="152" t="s">
        <v>259</v>
      </c>
      <c r="AT245" s="152" t="s">
        <v>319</v>
      </c>
      <c r="AU245" s="152" t="s">
        <v>87</v>
      </c>
      <c r="AY245" s="13" t="s">
        <v>317</v>
      </c>
      <c r="BE245" s="153">
        <f t="shared" si="54"/>
        <v>0</v>
      </c>
      <c r="BF245" s="153">
        <f t="shared" si="55"/>
        <v>0</v>
      </c>
      <c r="BG245" s="153">
        <f t="shared" si="56"/>
        <v>0</v>
      </c>
      <c r="BH245" s="153">
        <f t="shared" si="57"/>
        <v>0</v>
      </c>
      <c r="BI245" s="153">
        <f t="shared" si="58"/>
        <v>0</v>
      </c>
      <c r="BJ245" s="13" t="s">
        <v>87</v>
      </c>
      <c r="BK245" s="153">
        <f t="shared" si="59"/>
        <v>0</v>
      </c>
      <c r="BL245" s="13" t="s">
        <v>259</v>
      </c>
      <c r="BM245" s="152" t="s">
        <v>6743</v>
      </c>
    </row>
    <row r="246" spans="2:65" s="1" customFormat="1" ht="16.5" customHeight="1">
      <c r="B246" s="139"/>
      <c r="C246" s="140" t="s">
        <v>1336</v>
      </c>
      <c r="D246" s="140" t="s">
        <v>319</v>
      </c>
      <c r="E246" s="141" t="s">
        <v>772</v>
      </c>
      <c r="F246" s="142" t="s">
        <v>4431</v>
      </c>
      <c r="G246" s="143" t="s">
        <v>375</v>
      </c>
      <c r="H246" s="144">
        <v>37.799999999999997</v>
      </c>
      <c r="I246" s="145"/>
      <c r="J246" s="146">
        <f t="shared" si="50"/>
        <v>0</v>
      </c>
      <c r="K246" s="147"/>
      <c r="L246" s="28"/>
      <c r="M246" s="148" t="s">
        <v>1</v>
      </c>
      <c r="N246" s="149" t="s">
        <v>41</v>
      </c>
      <c r="P246" s="150">
        <f t="shared" si="51"/>
        <v>0</v>
      </c>
      <c r="Q246" s="150">
        <v>4.8999999999999998E-5</v>
      </c>
      <c r="R246" s="150">
        <f t="shared" si="52"/>
        <v>1.8521999999999998E-3</v>
      </c>
      <c r="S246" s="150">
        <v>0</v>
      </c>
      <c r="T246" s="151">
        <f t="shared" si="53"/>
        <v>0</v>
      </c>
      <c r="AR246" s="152" t="s">
        <v>259</v>
      </c>
      <c r="AT246" s="152" t="s">
        <v>319</v>
      </c>
      <c r="AU246" s="152" t="s">
        <v>87</v>
      </c>
      <c r="AY246" s="13" t="s">
        <v>317</v>
      </c>
      <c r="BE246" s="153">
        <f t="shared" si="54"/>
        <v>0</v>
      </c>
      <c r="BF246" s="153">
        <f t="shared" si="55"/>
        <v>0</v>
      </c>
      <c r="BG246" s="153">
        <f t="shared" si="56"/>
        <v>0</v>
      </c>
      <c r="BH246" s="153">
        <f t="shared" si="57"/>
        <v>0</v>
      </c>
      <c r="BI246" s="153">
        <f t="shared" si="58"/>
        <v>0</v>
      </c>
      <c r="BJ246" s="13" t="s">
        <v>87</v>
      </c>
      <c r="BK246" s="153">
        <f t="shared" si="59"/>
        <v>0</v>
      </c>
      <c r="BL246" s="13" t="s">
        <v>259</v>
      </c>
      <c r="BM246" s="152" t="s">
        <v>6744</v>
      </c>
    </row>
    <row r="247" spans="2:65" s="1" customFormat="1" ht="16.5" customHeight="1">
      <c r="B247" s="139"/>
      <c r="C247" s="140" t="s">
        <v>1340</v>
      </c>
      <c r="D247" s="140" t="s">
        <v>319</v>
      </c>
      <c r="E247" s="141" t="s">
        <v>4433</v>
      </c>
      <c r="F247" s="142" t="s">
        <v>4434</v>
      </c>
      <c r="G247" s="143" t="s">
        <v>452</v>
      </c>
      <c r="H247" s="144">
        <v>12.3</v>
      </c>
      <c r="I247" s="145"/>
      <c r="J247" s="146">
        <f t="shared" si="50"/>
        <v>0</v>
      </c>
      <c r="K247" s="147"/>
      <c r="L247" s="28"/>
      <c r="M247" s="148" t="s">
        <v>1</v>
      </c>
      <c r="N247" s="149" t="s">
        <v>41</v>
      </c>
      <c r="P247" s="150">
        <f t="shared" si="51"/>
        <v>0</v>
      </c>
      <c r="Q247" s="150">
        <v>4.0000000000000002E-4</v>
      </c>
      <c r="R247" s="150">
        <f t="shared" si="52"/>
        <v>4.9200000000000008E-3</v>
      </c>
      <c r="S247" s="150">
        <v>0</v>
      </c>
      <c r="T247" s="151">
        <f t="shared" si="53"/>
        <v>0</v>
      </c>
      <c r="AR247" s="152" t="s">
        <v>259</v>
      </c>
      <c r="AT247" s="152" t="s">
        <v>319</v>
      </c>
      <c r="AU247" s="152" t="s">
        <v>87</v>
      </c>
      <c r="AY247" s="13" t="s">
        <v>317</v>
      </c>
      <c r="BE247" s="153">
        <f t="shared" si="54"/>
        <v>0</v>
      </c>
      <c r="BF247" s="153">
        <f t="shared" si="55"/>
        <v>0</v>
      </c>
      <c r="BG247" s="153">
        <f t="shared" si="56"/>
        <v>0</v>
      </c>
      <c r="BH247" s="153">
        <f t="shared" si="57"/>
        <v>0</v>
      </c>
      <c r="BI247" s="153">
        <f t="shared" si="58"/>
        <v>0</v>
      </c>
      <c r="BJ247" s="13" t="s">
        <v>87</v>
      </c>
      <c r="BK247" s="153">
        <f t="shared" si="59"/>
        <v>0</v>
      </c>
      <c r="BL247" s="13" t="s">
        <v>259</v>
      </c>
      <c r="BM247" s="152" t="s">
        <v>6745</v>
      </c>
    </row>
    <row r="248" spans="2:65" s="1" customFormat="1" ht="24.15" customHeight="1">
      <c r="B248" s="139"/>
      <c r="C248" s="140" t="s">
        <v>1344</v>
      </c>
      <c r="D248" s="140" t="s">
        <v>319</v>
      </c>
      <c r="E248" s="141" t="s">
        <v>4436</v>
      </c>
      <c r="F248" s="142" t="s">
        <v>4437</v>
      </c>
      <c r="G248" s="143" t="s">
        <v>452</v>
      </c>
      <c r="H248" s="144">
        <v>13.8</v>
      </c>
      <c r="I248" s="145"/>
      <c r="J248" s="146">
        <f t="shared" si="50"/>
        <v>0</v>
      </c>
      <c r="K248" s="147"/>
      <c r="L248" s="28"/>
      <c r="M248" s="148" t="s">
        <v>1</v>
      </c>
      <c r="N248" s="149" t="s">
        <v>41</v>
      </c>
      <c r="P248" s="150">
        <f t="shared" si="51"/>
        <v>0</v>
      </c>
      <c r="Q248" s="150">
        <v>1.2999999999999999E-4</v>
      </c>
      <c r="R248" s="150">
        <f t="shared" si="52"/>
        <v>1.794E-3</v>
      </c>
      <c r="S248" s="150">
        <v>0</v>
      </c>
      <c r="T248" s="151">
        <f t="shared" si="53"/>
        <v>0</v>
      </c>
      <c r="AR248" s="152" t="s">
        <v>259</v>
      </c>
      <c r="AT248" s="152" t="s">
        <v>319</v>
      </c>
      <c r="AU248" s="152" t="s">
        <v>87</v>
      </c>
      <c r="AY248" s="13" t="s">
        <v>317</v>
      </c>
      <c r="BE248" s="153">
        <f t="shared" si="54"/>
        <v>0</v>
      </c>
      <c r="BF248" s="153">
        <f t="shared" si="55"/>
        <v>0</v>
      </c>
      <c r="BG248" s="153">
        <f t="shared" si="56"/>
        <v>0</v>
      </c>
      <c r="BH248" s="153">
        <f t="shared" si="57"/>
        <v>0</v>
      </c>
      <c r="BI248" s="153">
        <f t="shared" si="58"/>
        <v>0</v>
      </c>
      <c r="BJ248" s="13" t="s">
        <v>87</v>
      </c>
      <c r="BK248" s="153">
        <f t="shared" si="59"/>
        <v>0</v>
      </c>
      <c r="BL248" s="13" t="s">
        <v>259</v>
      </c>
      <c r="BM248" s="152" t="s">
        <v>6746</v>
      </c>
    </row>
    <row r="249" spans="2:65" s="1" customFormat="1" ht="16.5" customHeight="1">
      <c r="B249" s="139"/>
      <c r="C249" s="140" t="s">
        <v>1347</v>
      </c>
      <c r="D249" s="140" t="s">
        <v>319</v>
      </c>
      <c r="E249" s="141" t="s">
        <v>4439</v>
      </c>
      <c r="F249" s="142" t="s">
        <v>4440</v>
      </c>
      <c r="G249" s="143" t="s">
        <v>452</v>
      </c>
      <c r="H249" s="144">
        <v>9.8000000000000007</v>
      </c>
      <c r="I249" s="145"/>
      <c r="J249" s="146">
        <f t="shared" si="50"/>
        <v>0</v>
      </c>
      <c r="K249" s="147"/>
      <c r="L249" s="28"/>
      <c r="M249" s="148" t="s">
        <v>1</v>
      </c>
      <c r="N249" s="149" t="s">
        <v>41</v>
      </c>
      <c r="P249" s="150">
        <f t="shared" si="51"/>
        <v>0</v>
      </c>
      <c r="Q249" s="150">
        <v>2.31E-4</v>
      </c>
      <c r="R249" s="150">
        <f t="shared" si="52"/>
        <v>2.2638000000000003E-3</v>
      </c>
      <c r="S249" s="150">
        <v>0</v>
      </c>
      <c r="T249" s="151">
        <f t="shared" si="53"/>
        <v>0</v>
      </c>
      <c r="AR249" s="152" t="s">
        <v>259</v>
      </c>
      <c r="AT249" s="152" t="s">
        <v>319</v>
      </c>
      <c r="AU249" s="152" t="s">
        <v>87</v>
      </c>
      <c r="AY249" s="13" t="s">
        <v>317</v>
      </c>
      <c r="BE249" s="153">
        <f t="shared" si="54"/>
        <v>0</v>
      </c>
      <c r="BF249" s="153">
        <f t="shared" si="55"/>
        <v>0</v>
      </c>
      <c r="BG249" s="153">
        <f t="shared" si="56"/>
        <v>0</v>
      </c>
      <c r="BH249" s="153">
        <f t="shared" si="57"/>
        <v>0</v>
      </c>
      <c r="BI249" s="153">
        <f t="shared" si="58"/>
        <v>0</v>
      </c>
      <c r="BJ249" s="13" t="s">
        <v>87</v>
      </c>
      <c r="BK249" s="153">
        <f t="shared" si="59"/>
        <v>0</v>
      </c>
      <c r="BL249" s="13" t="s">
        <v>259</v>
      </c>
      <c r="BM249" s="152" t="s">
        <v>6747</v>
      </c>
    </row>
    <row r="250" spans="2:65" s="11" customFormat="1" ht="22.8" customHeight="1">
      <c r="B250" s="127"/>
      <c r="D250" s="128" t="s">
        <v>74</v>
      </c>
      <c r="E250" s="137" t="s">
        <v>589</v>
      </c>
      <c r="F250" s="137" t="s">
        <v>2741</v>
      </c>
      <c r="I250" s="130"/>
      <c r="J250" s="138">
        <f>BK250</f>
        <v>0</v>
      </c>
      <c r="L250" s="127"/>
      <c r="M250" s="132"/>
      <c r="P250" s="133">
        <f>P251</f>
        <v>0</v>
      </c>
      <c r="R250" s="133">
        <f>R251</f>
        <v>0</v>
      </c>
      <c r="T250" s="134">
        <f>T251</f>
        <v>0</v>
      </c>
      <c r="AR250" s="128" t="s">
        <v>82</v>
      </c>
      <c r="AT250" s="135" t="s">
        <v>74</v>
      </c>
      <c r="AU250" s="135" t="s">
        <v>82</v>
      </c>
      <c r="AY250" s="128" t="s">
        <v>317</v>
      </c>
      <c r="BK250" s="136">
        <f>BK251</f>
        <v>0</v>
      </c>
    </row>
    <row r="251" spans="2:65" s="1" customFormat="1" ht="24.15" customHeight="1">
      <c r="B251" s="139"/>
      <c r="C251" s="140" t="s">
        <v>1349</v>
      </c>
      <c r="D251" s="140" t="s">
        <v>319</v>
      </c>
      <c r="E251" s="141" t="s">
        <v>4445</v>
      </c>
      <c r="F251" s="142" t="s">
        <v>4446</v>
      </c>
      <c r="G251" s="143" t="s">
        <v>356</v>
      </c>
      <c r="H251" s="144">
        <v>451.44200000000001</v>
      </c>
      <c r="I251" s="145"/>
      <c r="J251" s="146">
        <f>ROUND(I251*H251,2)</f>
        <v>0</v>
      </c>
      <c r="K251" s="147"/>
      <c r="L251" s="28"/>
      <c r="M251" s="148" t="s">
        <v>1</v>
      </c>
      <c r="N251" s="149" t="s">
        <v>41</v>
      </c>
      <c r="P251" s="150">
        <f>O251*H251</f>
        <v>0</v>
      </c>
      <c r="Q251" s="150">
        <v>0</v>
      </c>
      <c r="R251" s="150">
        <f>Q251*H251</f>
        <v>0</v>
      </c>
      <c r="S251" s="150">
        <v>0</v>
      </c>
      <c r="T251" s="151">
        <f>S251*H251</f>
        <v>0</v>
      </c>
      <c r="AR251" s="152" t="s">
        <v>259</v>
      </c>
      <c r="AT251" s="152" t="s">
        <v>319</v>
      </c>
      <c r="AU251" s="152" t="s">
        <v>87</v>
      </c>
      <c r="AY251" s="13" t="s">
        <v>317</v>
      </c>
      <c r="BE251" s="153">
        <f>IF(N251="základná",J251,0)</f>
        <v>0</v>
      </c>
      <c r="BF251" s="153">
        <f>IF(N251="znížená",J251,0)</f>
        <v>0</v>
      </c>
      <c r="BG251" s="153">
        <f>IF(N251="zákl. prenesená",J251,0)</f>
        <v>0</v>
      </c>
      <c r="BH251" s="153">
        <f>IF(N251="zníž. prenesená",J251,0)</f>
        <v>0</v>
      </c>
      <c r="BI251" s="153">
        <f>IF(N251="nulová",J251,0)</f>
        <v>0</v>
      </c>
      <c r="BJ251" s="13" t="s">
        <v>87</v>
      </c>
      <c r="BK251" s="153">
        <f>ROUND(I251*H251,2)</f>
        <v>0</v>
      </c>
      <c r="BL251" s="13" t="s">
        <v>259</v>
      </c>
      <c r="BM251" s="152" t="s">
        <v>6748</v>
      </c>
    </row>
    <row r="252" spans="2:65" s="11" customFormat="1" ht="25.95" customHeight="1">
      <c r="B252" s="127"/>
      <c r="D252" s="128" t="s">
        <v>74</v>
      </c>
      <c r="E252" s="129" t="s">
        <v>2372</v>
      </c>
      <c r="F252" s="129" t="s">
        <v>2373</v>
      </c>
      <c r="I252" s="130"/>
      <c r="J252" s="131">
        <f>BK252</f>
        <v>0</v>
      </c>
      <c r="L252" s="127"/>
      <c r="M252" s="132"/>
      <c r="P252" s="133">
        <f>P253+P277+P305+P324+P328+P339+P343+P350+P353+P361+P364+P368+P372+P376+P383</f>
        <v>0</v>
      </c>
      <c r="R252" s="133">
        <f>R253+R277+R305+R324+R328+R339+R343+R350+R353+R361+R364+R368+R372+R376+R383</f>
        <v>12.497735035570001</v>
      </c>
      <c r="T252" s="134">
        <f>T253+T277+T305+T324+T328+T339+T343+T350+T353+T361+T364+T368+T372+T376+T383</f>
        <v>0</v>
      </c>
      <c r="AR252" s="128" t="s">
        <v>87</v>
      </c>
      <c r="AT252" s="135" t="s">
        <v>74</v>
      </c>
      <c r="AU252" s="135" t="s">
        <v>75</v>
      </c>
      <c r="AY252" s="128" t="s">
        <v>317</v>
      </c>
      <c r="BK252" s="136">
        <f>BK253+BK277+BK305+BK324+BK328+BK339+BK343+BK350+BK353+BK361+BK364+BK368+BK372+BK376+BK383</f>
        <v>0</v>
      </c>
    </row>
    <row r="253" spans="2:65" s="11" customFormat="1" ht="22.8" customHeight="1">
      <c r="B253" s="127"/>
      <c r="D253" s="128" t="s">
        <v>74</v>
      </c>
      <c r="E253" s="137" t="s">
        <v>603</v>
      </c>
      <c r="F253" s="137" t="s">
        <v>2805</v>
      </c>
      <c r="I253" s="130"/>
      <c r="J253" s="138">
        <f>BK253</f>
        <v>0</v>
      </c>
      <c r="L253" s="127"/>
      <c r="M253" s="132"/>
      <c r="P253" s="133">
        <f>SUM(P254:P276)</f>
        <v>0</v>
      </c>
      <c r="R253" s="133">
        <f>SUM(R254:R276)</f>
        <v>1.8554910199999997</v>
      </c>
      <c r="T253" s="134">
        <f>SUM(T254:T276)</f>
        <v>0</v>
      </c>
      <c r="AR253" s="128" t="s">
        <v>87</v>
      </c>
      <c r="AT253" s="135" t="s">
        <v>74</v>
      </c>
      <c r="AU253" s="135" t="s">
        <v>82</v>
      </c>
      <c r="AY253" s="128" t="s">
        <v>317</v>
      </c>
      <c r="BK253" s="136">
        <f>SUM(BK254:BK276)</f>
        <v>0</v>
      </c>
    </row>
    <row r="254" spans="2:65" s="1" customFormat="1" ht="24.15" customHeight="1">
      <c r="B254" s="139"/>
      <c r="C254" s="140" t="s">
        <v>1353</v>
      </c>
      <c r="D254" s="140" t="s">
        <v>319</v>
      </c>
      <c r="E254" s="141" t="s">
        <v>3101</v>
      </c>
      <c r="F254" s="142" t="s">
        <v>3102</v>
      </c>
      <c r="G254" s="143" t="s">
        <v>375</v>
      </c>
      <c r="H254" s="144">
        <v>75.180000000000007</v>
      </c>
      <c r="I254" s="145"/>
      <c r="J254" s="146">
        <f t="shared" ref="J254:J276" si="60">ROUND(I254*H254,2)</f>
        <v>0</v>
      </c>
      <c r="K254" s="147"/>
      <c r="L254" s="28"/>
      <c r="M254" s="148" t="s">
        <v>1</v>
      </c>
      <c r="N254" s="149" t="s">
        <v>41</v>
      </c>
      <c r="P254" s="150">
        <f t="shared" ref="P254:P276" si="61">O254*H254</f>
        <v>0</v>
      </c>
      <c r="Q254" s="150">
        <v>0</v>
      </c>
      <c r="R254" s="150">
        <f t="shared" ref="R254:R276" si="62">Q254*H254</f>
        <v>0</v>
      </c>
      <c r="S254" s="150">
        <v>0</v>
      </c>
      <c r="T254" s="151">
        <f t="shared" ref="T254:T276" si="63">S254*H254</f>
        <v>0</v>
      </c>
      <c r="AR254" s="152" t="s">
        <v>372</v>
      </c>
      <c r="AT254" s="152" t="s">
        <v>319</v>
      </c>
      <c r="AU254" s="152" t="s">
        <v>87</v>
      </c>
      <c r="AY254" s="13" t="s">
        <v>317</v>
      </c>
      <c r="BE254" s="153">
        <f t="shared" ref="BE254:BE276" si="64">IF(N254="základná",J254,0)</f>
        <v>0</v>
      </c>
      <c r="BF254" s="153">
        <f t="shared" ref="BF254:BF276" si="65">IF(N254="znížená",J254,0)</f>
        <v>0</v>
      </c>
      <c r="BG254" s="153">
        <f t="shared" ref="BG254:BG276" si="66">IF(N254="zákl. prenesená",J254,0)</f>
        <v>0</v>
      </c>
      <c r="BH254" s="153">
        <f t="shared" ref="BH254:BH276" si="67">IF(N254="zníž. prenesená",J254,0)</f>
        <v>0</v>
      </c>
      <c r="BI254" s="153">
        <f t="shared" ref="BI254:BI276" si="68">IF(N254="nulová",J254,0)</f>
        <v>0</v>
      </c>
      <c r="BJ254" s="13" t="s">
        <v>87</v>
      </c>
      <c r="BK254" s="153">
        <f t="shared" ref="BK254:BK276" si="69">ROUND(I254*H254,2)</f>
        <v>0</v>
      </c>
      <c r="BL254" s="13" t="s">
        <v>372</v>
      </c>
      <c r="BM254" s="152" t="s">
        <v>6749</v>
      </c>
    </row>
    <row r="255" spans="2:65" s="1" customFormat="1" ht="16.5" customHeight="1">
      <c r="B255" s="139"/>
      <c r="C255" s="154" t="s">
        <v>1357</v>
      </c>
      <c r="D255" s="154" t="s">
        <v>353</v>
      </c>
      <c r="E255" s="155" t="s">
        <v>3098</v>
      </c>
      <c r="F255" s="156" t="s">
        <v>3099</v>
      </c>
      <c r="G255" s="157" t="s">
        <v>356</v>
      </c>
      <c r="H255" s="158">
        <v>2.5999999999999999E-2</v>
      </c>
      <c r="I255" s="159"/>
      <c r="J255" s="160">
        <f t="shared" si="60"/>
        <v>0</v>
      </c>
      <c r="K255" s="161"/>
      <c r="L255" s="162"/>
      <c r="M255" s="163" t="s">
        <v>1</v>
      </c>
      <c r="N255" s="164" t="s">
        <v>41</v>
      </c>
      <c r="P255" s="150">
        <f t="shared" si="61"/>
        <v>0</v>
      </c>
      <c r="Q255" s="150">
        <v>1</v>
      </c>
      <c r="R255" s="150">
        <f t="shared" si="62"/>
        <v>2.5999999999999999E-2</v>
      </c>
      <c r="S255" s="150">
        <v>0</v>
      </c>
      <c r="T255" s="151">
        <f t="shared" si="63"/>
        <v>0</v>
      </c>
      <c r="AR255" s="152" t="s">
        <v>529</v>
      </c>
      <c r="AT255" s="152" t="s">
        <v>353</v>
      </c>
      <c r="AU255" s="152" t="s">
        <v>87</v>
      </c>
      <c r="AY255" s="13" t="s">
        <v>317</v>
      </c>
      <c r="BE255" s="153">
        <f t="shared" si="64"/>
        <v>0</v>
      </c>
      <c r="BF255" s="153">
        <f t="shared" si="65"/>
        <v>0</v>
      </c>
      <c r="BG255" s="153">
        <f t="shared" si="66"/>
        <v>0</v>
      </c>
      <c r="BH255" s="153">
        <f t="shared" si="67"/>
        <v>0</v>
      </c>
      <c r="BI255" s="153">
        <f t="shared" si="68"/>
        <v>0</v>
      </c>
      <c r="BJ255" s="13" t="s">
        <v>87</v>
      </c>
      <c r="BK255" s="153">
        <f t="shared" si="69"/>
        <v>0</v>
      </c>
      <c r="BL255" s="13" t="s">
        <v>372</v>
      </c>
      <c r="BM255" s="152" t="s">
        <v>6750</v>
      </c>
    </row>
    <row r="256" spans="2:65" s="1" customFormat="1" ht="37.799999999999997" customHeight="1">
      <c r="B256" s="139"/>
      <c r="C256" s="140" t="s">
        <v>1361</v>
      </c>
      <c r="D256" s="140" t="s">
        <v>319</v>
      </c>
      <c r="E256" s="141" t="s">
        <v>5401</v>
      </c>
      <c r="F256" s="142" t="s">
        <v>1758</v>
      </c>
      <c r="G256" s="143" t="s">
        <v>375</v>
      </c>
      <c r="H256" s="144">
        <v>39.69</v>
      </c>
      <c r="I256" s="145"/>
      <c r="J256" s="146">
        <f t="shared" si="60"/>
        <v>0</v>
      </c>
      <c r="K256" s="147"/>
      <c r="L256" s="28"/>
      <c r="M256" s="148" t="s">
        <v>1</v>
      </c>
      <c r="N256" s="149" t="s">
        <v>41</v>
      </c>
      <c r="P256" s="150">
        <f t="shared" si="61"/>
        <v>0</v>
      </c>
      <c r="Q256" s="150">
        <v>3.5000000000000001E-3</v>
      </c>
      <c r="R256" s="150">
        <f t="shared" si="62"/>
        <v>0.13891499999999998</v>
      </c>
      <c r="S256" s="150">
        <v>0</v>
      </c>
      <c r="T256" s="151">
        <f t="shared" si="63"/>
        <v>0</v>
      </c>
      <c r="AR256" s="152" t="s">
        <v>372</v>
      </c>
      <c r="AT256" s="152" t="s">
        <v>319</v>
      </c>
      <c r="AU256" s="152" t="s">
        <v>87</v>
      </c>
      <c r="AY256" s="13" t="s">
        <v>317</v>
      </c>
      <c r="BE256" s="153">
        <f t="shared" si="64"/>
        <v>0</v>
      </c>
      <c r="BF256" s="153">
        <f t="shared" si="65"/>
        <v>0</v>
      </c>
      <c r="BG256" s="153">
        <f t="shared" si="66"/>
        <v>0</v>
      </c>
      <c r="BH256" s="153">
        <f t="shared" si="67"/>
        <v>0</v>
      </c>
      <c r="BI256" s="153">
        <f t="shared" si="68"/>
        <v>0</v>
      </c>
      <c r="BJ256" s="13" t="s">
        <v>87</v>
      </c>
      <c r="BK256" s="153">
        <f t="shared" si="69"/>
        <v>0</v>
      </c>
      <c r="BL256" s="13" t="s">
        <v>372</v>
      </c>
      <c r="BM256" s="152" t="s">
        <v>6751</v>
      </c>
    </row>
    <row r="257" spans="2:65" s="1" customFormat="1" ht="37.799999999999997" customHeight="1">
      <c r="B257" s="139"/>
      <c r="C257" s="140" t="s">
        <v>1365</v>
      </c>
      <c r="D257" s="140" t="s">
        <v>319</v>
      </c>
      <c r="E257" s="141" t="s">
        <v>5403</v>
      </c>
      <c r="F257" s="142" t="s">
        <v>5404</v>
      </c>
      <c r="G257" s="143" t="s">
        <v>375</v>
      </c>
      <c r="H257" s="144">
        <v>17.61</v>
      </c>
      <c r="I257" s="145"/>
      <c r="J257" s="146">
        <f t="shared" si="60"/>
        <v>0</v>
      </c>
      <c r="K257" s="147"/>
      <c r="L257" s="28"/>
      <c r="M257" s="148" t="s">
        <v>1</v>
      </c>
      <c r="N257" s="149" t="s">
        <v>41</v>
      </c>
      <c r="P257" s="150">
        <f t="shared" si="61"/>
        <v>0</v>
      </c>
      <c r="Q257" s="150">
        <v>3.5000000000000001E-3</v>
      </c>
      <c r="R257" s="150">
        <f t="shared" si="62"/>
        <v>6.1635000000000002E-2</v>
      </c>
      <c r="S257" s="150">
        <v>0</v>
      </c>
      <c r="T257" s="151">
        <f t="shared" si="63"/>
        <v>0</v>
      </c>
      <c r="AR257" s="152" t="s">
        <v>372</v>
      </c>
      <c r="AT257" s="152" t="s">
        <v>319</v>
      </c>
      <c r="AU257" s="152" t="s">
        <v>87</v>
      </c>
      <c r="AY257" s="13" t="s">
        <v>317</v>
      </c>
      <c r="BE257" s="153">
        <f t="shared" si="64"/>
        <v>0</v>
      </c>
      <c r="BF257" s="153">
        <f t="shared" si="65"/>
        <v>0</v>
      </c>
      <c r="BG257" s="153">
        <f t="shared" si="66"/>
        <v>0</v>
      </c>
      <c r="BH257" s="153">
        <f t="shared" si="67"/>
        <v>0</v>
      </c>
      <c r="BI257" s="153">
        <f t="shared" si="68"/>
        <v>0</v>
      </c>
      <c r="BJ257" s="13" t="s">
        <v>87</v>
      </c>
      <c r="BK257" s="153">
        <f t="shared" si="69"/>
        <v>0</v>
      </c>
      <c r="BL257" s="13" t="s">
        <v>372</v>
      </c>
      <c r="BM257" s="152" t="s">
        <v>6752</v>
      </c>
    </row>
    <row r="258" spans="2:65" s="1" customFormat="1" ht="24.15" customHeight="1">
      <c r="B258" s="139"/>
      <c r="C258" s="140" t="s">
        <v>1369</v>
      </c>
      <c r="D258" s="140" t="s">
        <v>319</v>
      </c>
      <c r="E258" s="141" t="s">
        <v>4450</v>
      </c>
      <c r="F258" s="142" t="s">
        <v>4451</v>
      </c>
      <c r="G258" s="143" t="s">
        <v>375</v>
      </c>
      <c r="H258" s="144">
        <v>239.232</v>
      </c>
      <c r="I258" s="145"/>
      <c r="J258" s="146">
        <f t="shared" si="60"/>
        <v>0</v>
      </c>
      <c r="K258" s="147"/>
      <c r="L258" s="28"/>
      <c r="M258" s="148" t="s">
        <v>1</v>
      </c>
      <c r="N258" s="149" t="s">
        <v>41</v>
      </c>
      <c r="P258" s="150">
        <f t="shared" si="61"/>
        <v>0</v>
      </c>
      <c r="Q258" s="150">
        <v>0</v>
      </c>
      <c r="R258" s="150">
        <f t="shared" si="62"/>
        <v>0</v>
      </c>
      <c r="S258" s="150">
        <v>0</v>
      </c>
      <c r="T258" s="151">
        <f t="shared" si="63"/>
        <v>0</v>
      </c>
      <c r="AR258" s="152" t="s">
        <v>372</v>
      </c>
      <c r="AT258" s="152" t="s">
        <v>319</v>
      </c>
      <c r="AU258" s="152" t="s">
        <v>87</v>
      </c>
      <c r="AY258" s="13" t="s">
        <v>317</v>
      </c>
      <c r="BE258" s="153">
        <f t="shared" si="64"/>
        <v>0</v>
      </c>
      <c r="BF258" s="153">
        <f t="shared" si="65"/>
        <v>0</v>
      </c>
      <c r="BG258" s="153">
        <f t="shared" si="66"/>
        <v>0</v>
      </c>
      <c r="BH258" s="153">
        <f t="shared" si="67"/>
        <v>0</v>
      </c>
      <c r="BI258" s="153">
        <f t="shared" si="68"/>
        <v>0</v>
      </c>
      <c r="BJ258" s="13" t="s">
        <v>87</v>
      </c>
      <c r="BK258" s="153">
        <f t="shared" si="69"/>
        <v>0</v>
      </c>
      <c r="BL258" s="13" t="s">
        <v>372</v>
      </c>
      <c r="BM258" s="152" t="s">
        <v>6753</v>
      </c>
    </row>
    <row r="259" spans="2:65" s="1" customFormat="1" ht="16.5" customHeight="1">
      <c r="B259" s="139"/>
      <c r="C259" s="154" t="s">
        <v>1373</v>
      </c>
      <c r="D259" s="154" t="s">
        <v>353</v>
      </c>
      <c r="E259" s="155" t="s">
        <v>4453</v>
      </c>
      <c r="F259" s="156" t="s">
        <v>4454</v>
      </c>
      <c r="G259" s="157" t="s">
        <v>375</v>
      </c>
      <c r="H259" s="158">
        <v>287.07799999999997</v>
      </c>
      <c r="I259" s="159"/>
      <c r="J259" s="160">
        <f t="shared" si="60"/>
        <v>0</v>
      </c>
      <c r="K259" s="161"/>
      <c r="L259" s="162"/>
      <c r="M259" s="163" t="s">
        <v>1</v>
      </c>
      <c r="N259" s="164" t="s">
        <v>41</v>
      </c>
      <c r="P259" s="150">
        <f t="shared" si="61"/>
        <v>0</v>
      </c>
      <c r="Q259" s="150">
        <v>2.0000000000000001E-4</v>
      </c>
      <c r="R259" s="150">
        <f t="shared" si="62"/>
        <v>5.7415599999999997E-2</v>
      </c>
      <c r="S259" s="150">
        <v>0</v>
      </c>
      <c r="T259" s="151">
        <f t="shared" si="63"/>
        <v>0</v>
      </c>
      <c r="AR259" s="152" t="s">
        <v>529</v>
      </c>
      <c r="AT259" s="152" t="s">
        <v>353</v>
      </c>
      <c r="AU259" s="152" t="s">
        <v>87</v>
      </c>
      <c r="AY259" s="13" t="s">
        <v>317</v>
      </c>
      <c r="BE259" s="153">
        <f t="shared" si="64"/>
        <v>0</v>
      </c>
      <c r="BF259" s="153">
        <f t="shared" si="65"/>
        <v>0</v>
      </c>
      <c r="BG259" s="153">
        <f t="shared" si="66"/>
        <v>0</v>
      </c>
      <c r="BH259" s="153">
        <f t="shared" si="67"/>
        <v>0</v>
      </c>
      <c r="BI259" s="153">
        <f t="shared" si="68"/>
        <v>0</v>
      </c>
      <c r="BJ259" s="13" t="s">
        <v>87</v>
      </c>
      <c r="BK259" s="153">
        <f t="shared" si="69"/>
        <v>0</v>
      </c>
      <c r="BL259" s="13" t="s">
        <v>372</v>
      </c>
      <c r="BM259" s="152" t="s">
        <v>6754</v>
      </c>
    </row>
    <row r="260" spans="2:65" s="1" customFormat="1" ht="24.15" customHeight="1">
      <c r="B260" s="139"/>
      <c r="C260" s="140" t="s">
        <v>1377</v>
      </c>
      <c r="D260" s="140" t="s">
        <v>319</v>
      </c>
      <c r="E260" s="141" t="s">
        <v>3121</v>
      </c>
      <c r="F260" s="142" t="s">
        <v>4456</v>
      </c>
      <c r="G260" s="143" t="s">
        <v>375</v>
      </c>
      <c r="H260" s="144">
        <v>75.180000000000007</v>
      </c>
      <c r="I260" s="145"/>
      <c r="J260" s="146">
        <f t="shared" si="60"/>
        <v>0</v>
      </c>
      <c r="K260" s="147"/>
      <c r="L260" s="28"/>
      <c r="M260" s="148" t="s">
        <v>1</v>
      </c>
      <c r="N260" s="149" t="s">
        <v>41</v>
      </c>
      <c r="P260" s="150">
        <f t="shared" si="61"/>
        <v>0</v>
      </c>
      <c r="Q260" s="150">
        <v>5.4000000000000001E-4</v>
      </c>
      <c r="R260" s="150">
        <f t="shared" si="62"/>
        <v>4.0597200000000007E-2</v>
      </c>
      <c r="S260" s="150">
        <v>0</v>
      </c>
      <c r="T260" s="151">
        <f t="shared" si="63"/>
        <v>0</v>
      </c>
      <c r="AR260" s="152" t="s">
        <v>372</v>
      </c>
      <c r="AT260" s="152" t="s">
        <v>319</v>
      </c>
      <c r="AU260" s="152" t="s">
        <v>87</v>
      </c>
      <c r="AY260" s="13" t="s">
        <v>317</v>
      </c>
      <c r="BE260" s="153">
        <f t="shared" si="64"/>
        <v>0</v>
      </c>
      <c r="BF260" s="153">
        <f t="shared" si="65"/>
        <v>0</v>
      </c>
      <c r="BG260" s="153">
        <f t="shared" si="66"/>
        <v>0</v>
      </c>
      <c r="BH260" s="153">
        <f t="shared" si="67"/>
        <v>0</v>
      </c>
      <c r="BI260" s="153">
        <f t="shared" si="68"/>
        <v>0</v>
      </c>
      <c r="BJ260" s="13" t="s">
        <v>87</v>
      </c>
      <c r="BK260" s="153">
        <f t="shared" si="69"/>
        <v>0</v>
      </c>
      <c r="BL260" s="13" t="s">
        <v>372</v>
      </c>
      <c r="BM260" s="152" t="s">
        <v>6755</v>
      </c>
    </row>
    <row r="261" spans="2:65" s="1" customFormat="1" ht="24.15" customHeight="1">
      <c r="B261" s="139"/>
      <c r="C261" s="154" t="s">
        <v>589</v>
      </c>
      <c r="D261" s="154" t="s">
        <v>353</v>
      </c>
      <c r="E261" s="155" t="s">
        <v>4458</v>
      </c>
      <c r="F261" s="156" t="s">
        <v>4459</v>
      </c>
      <c r="G261" s="157" t="s">
        <v>375</v>
      </c>
      <c r="H261" s="158">
        <v>90.215999999999994</v>
      </c>
      <c r="I261" s="159"/>
      <c r="J261" s="160">
        <f t="shared" si="60"/>
        <v>0</v>
      </c>
      <c r="K261" s="161"/>
      <c r="L261" s="162"/>
      <c r="M261" s="163" t="s">
        <v>1</v>
      </c>
      <c r="N261" s="164" t="s">
        <v>41</v>
      </c>
      <c r="P261" s="150">
        <f t="shared" si="61"/>
        <v>0</v>
      </c>
      <c r="Q261" s="150">
        <v>5.13E-3</v>
      </c>
      <c r="R261" s="150">
        <f t="shared" si="62"/>
        <v>0.46280807999999996</v>
      </c>
      <c r="S261" s="150">
        <v>0</v>
      </c>
      <c r="T261" s="151">
        <f t="shared" si="63"/>
        <v>0</v>
      </c>
      <c r="AR261" s="152" t="s">
        <v>529</v>
      </c>
      <c r="AT261" s="152" t="s">
        <v>353</v>
      </c>
      <c r="AU261" s="152" t="s">
        <v>87</v>
      </c>
      <c r="AY261" s="13" t="s">
        <v>317</v>
      </c>
      <c r="BE261" s="153">
        <f t="shared" si="64"/>
        <v>0</v>
      </c>
      <c r="BF261" s="153">
        <f t="shared" si="65"/>
        <v>0</v>
      </c>
      <c r="BG261" s="153">
        <f t="shared" si="66"/>
        <v>0</v>
      </c>
      <c r="BH261" s="153">
        <f t="shared" si="67"/>
        <v>0</v>
      </c>
      <c r="BI261" s="153">
        <f t="shared" si="68"/>
        <v>0</v>
      </c>
      <c r="BJ261" s="13" t="s">
        <v>87</v>
      </c>
      <c r="BK261" s="153">
        <f t="shared" si="69"/>
        <v>0</v>
      </c>
      <c r="BL261" s="13" t="s">
        <v>372</v>
      </c>
      <c r="BM261" s="152" t="s">
        <v>6756</v>
      </c>
    </row>
    <row r="262" spans="2:65" s="1" customFormat="1" ht="37.799999999999997" customHeight="1">
      <c r="B262" s="139"/>
      <c r="C262" s="140" t="s">
        <v>1384</v>
      </c>
      <c r="D262" s="140" t="s">
        <v>319</v>
      </c>
      <c r="E262" s="141" t="s">
        <v>4461</v>
      </c>
      <c r="F262" s="142" t="s">
        <v>4462</v>
      </c>
      <c r="G262" s="143" t="s">
        <v>375</v>
      </c>
      <c r="H262" s="144">
        <v>87.15</v>
      </c>
      <c r="I262" s="145"/>
      <c r="J262" s="146">
        <f t="shared" si="60"/>
        <v>0</v>
      </c>
      <c r="K262" s="147"/>
      <c r="L262" s="28"/>
      <c r="M262" s="148" t="s">
        <v>1</v>
      </c>
      <c r="N262" s="149" t="s">
        <v>41</v>
      </c>
      <c r="P262" s="150">
        <f t="shared" si="61"/>
        <v>0</v>
      </c>
      <c r="Q262" s="150">
        <v>3.0000000000000001E-5</v>
      </c>
      <c r="R262" s="150">
        <f t="shared" si="62"/>
        <v>2.6145000000000001E-3</v>
      </c>
      <c r="S262" s="150">
        <v>0</v>
      </c>
      <c r="T262" s="151">
        <f t="shared" si="63"/>
        <v>0</v>
      </c>
      <c r="AR262" s="152" t="s">
        <v>372</v>
      </c>
      <c r="AT262" s="152" t="s">
        <v>319</v>
      </c>
      <c r="AU262" s="152" t="s">
        <v>87</v>
      </c>
      <c r="AY262" s="13" t="s">
        <v>317</v>
      </c>
      <c r="BE262" s="153">
        <f t="shared" si="64"/>
        <v>0</v>
      </c>
      <c r="BF262" s="153">
        <f t="shared" si="65"/>
        <v>0</v>
      </c>
      <c r="BG262" s="153">
        <f t="shared" si="66"/>
        <v>0</v>
      </c>
      <c r="BH262" s="153">
        <f t="shared" si="67"/>
        <v>0</v>
      </c>
      <c r="BI262" s="153">
        <f t="shared" si="68"/>
        <v>0</v>
      </c>
      <c r="BJ262" s="13" t="s">
        <v>87</v>
      </c>
      <c r="BK262" s="153">
        <f t="shared" si="69"/>
        <v>0</v>
      </c>
      <c r="BL262" s="13" t="s">
        <v>372</v>
      </c>
      <c r="BM262" s="152" t="s">
        <v>6757</v>
      </c>
    </row>
    <row r="263" spans="2:65" s="1" customFormat="1" ht="33" customHeight="1">
      <c r="B263" s="139"/>
      <c r="C263" s="154" t="s">
        <v>1386</v>
      </c>
      <c r="D263" s="154" t="s">
        <v>353</v>
      </c>
      <c r="E263" s="155" t="s">
        <v>4464</v>
      </c>
      <c r="F263" s="156" t="s">
        <v>4465</v>
      </c>
      <c r="G263" s="157" t="s">
        <v>375</v>
      </c>
      <c r="H263" s="158">
        <v>100.223</v>
      </c>
      <c r="I263" s="159"/>
      <c r="J263" s="160">
        <f t="shared" si="60"/>
        <v>0</v>
      </c>
      <c r="K263" s="161"/>
      <c r="L263" s="162"/>
      <c r="M263" s="163" t="s">
        <v>1</v>
      </c>
      <c r="N263" s="164" t="s">
        <v>41</v>
      </c>
      <c r="P263" s="150">
        <f t="shared" si="61"/>
        <v>0</v>
      </c>
      <c r="Q263" s="150">
        <v>2.6199999999999999E-3</v>
      </c>
      <c r="R263" s="150">
        <f t="shared" si="62"/>
        <v>0.26258426000000001</v>
      </c>
      <c r="S263" s="150">
        <v>0</v>
      </c>
      <c r="T263" s="151">
        <f t="shared" si="63"/>
        <v>0</v>
      </c>
      <c r="AR263" s="152" t="s">
        <v>529</v>
      </c>
      <c r="AT263" s="152" t="s">
        <v>353</v>
      </c>
      <c r="AU263" s="152" t="s">
        <v>87</v>
      </c>
      <c r="AY263" s="13" t="s">
        <v>317</v>
      </c>
      <c r="BE263" s="153">
        <f t="shared" si="64"/>
        <v>0</v>
      </c>
      <c r="BF263" s="153">
        <f t="shared" si="65"/>
        <v>0</v>
      </c>
      <c r="BG263" s="153">
        <f t="shared" si="66"/>
        <v>0</v>
      </c>
      <c r="BH263" s="153">
        <f t="shared" si="67"/>
        <v>0</v>
      </c>
      <c r="BI263" s="153">
        <f t="shared" si="68"/>
        <v>0</v>
      </c>
      <c r="BJ263" s="13" t="s">
        <v>87</v>
      </c>
      <c r="BK263" s="153">
        <f t="shared" si="69"/>
        <v>0</v>
      </c>
      <c r="BL263" s="13" t="s">
        <v>372</v>
      </c>
      <c r="BM263" s="152" t="s">
        <v>6758</v>
      </c>
    </row>
    <row r="264" spans="2:65" s="1" customFormat="1" ht="33" customHeight="1">
      <c r="B264" s="139"/>
      <c r="C264" s="140" t="s">
        <v>1392</v>
      </c>
      <c r="D264" s="140" t="s">
        <v>319</v>
      </c>
      <c r="E264" s="141" t="s">
        <v>4467</v>
      </c>
      <c r="F264" s="142" t="s">
        <v>4468</v>
      </c>
      <c r="G264" s="143" t="s">
        <v>375</v>
      </c>
      <c r="H264" s="144">
        <v>97.911000000000001</v>
      </c>
      <c r="I264" s="145"/>
      <c r="J264" s="146">
        <f t="shared" si="60"/>
        <v>0</v>
      </c>
      <c r="K264" s="147"/>
      <c r="L264" s="28"/>
      <c r="M264" s="148" t="s">
        <v>1</v>
      </c>
      <c r="N264" s="149" t="s">
        <v>41</v>
      </c>
      <c r="P264" s="150">
        <f t="shared" si="61"/>
        <v>0</v>
      </c>
      <c r="Q264" s="150">
        <v>3.0000000000000001E-5</v>
      </c>
      <c r="R264" s="150">
        <f t="shared" si="62"/>
        <v>2.9373300000000001E-3</v>
      </c>
      <c r="S264" s="150">
        <v>0</v>
      </c>
      <c r="T264" s="151">
        <f t="shared" si="63"/>
        <v>0</v>
      </c>
      <c r="AR264" s="152" t="s">
        <v>372</v>
      </c>
      <c r="AT264" s="152" t="s">
        <v>319</v>
      </c>
      <c r="AU264" s="152" t="s">
        <v>87</v>
      </c>
      <c r="AY264" s="13" t="s">
        <v>317</v>
      </c>
      <c r="BE264" s="153">
        <f t="shared" si="64"/>
        <v>0</v>
      </c>
      <c r="BF264" s="153">
        <f t="shared" si="65"/>
        <v>0</v>
      </c>
      <c r="BG264" s="153">
        <f t="shared" si="66"/>
        <v>0</v>
      </c>
      <c r="BH264" s="153">
        <f t="shared" si="67"/>
        <v>0</v>
      </c>
      <c r="BI264" s="153">
        <f t="shared" si="68"/>
        <v>0</v>
      </c>
      <c r="BJ264" s="13" t="s">
        <v>87</v>
      </c>
      <c r="BK264" s="153">
        <f t="shared" si="69"/>
        <v>0</v>
      </c>
      <c r="BL264" s="13" t="s">
        <v>372</v>
      </c>
      <c r="BM264" s="152" t="s">
        <v>6759</v>
      </c>
    </row>
    <row r="265" spans="2:65" s="1" customFormat="1" ht="33" customHeight="1">
      <c r="B265" s="139"/>
      <c r="C265" s="154" t="s">
        <v>1396</v>
      </c>
      <c r="D265" s="154" t="s">
        <v>353</v>
      </c>
      <c r="E265" s="155" t="s">
        <v>4464</v>
      </c>
      <c r="F265" s="156" t="s">
        <v>4465</v>
      </c>
      <c r="G265" s="157" t="s">
        <v>375</v>
      </c>
      <c r="H265" s="158">
        <v>117.49299999999999</v>
      </c>
      <c r="I265" s="159"/>
      <c r="J265" s="160">
        <f t="shared" si="60"/>
        <v>0</v>
      </c>
      <c r="K265" s="161"/>
      <c r="L265" s="162"/>
      <c r="M265" s="163" t="s">
        <v>1</v>
      </c>
      <c r="N265" s="164" t="s">
        <v>41</v>
      </c>
      <c r="P265" s="150">
        <f t="shared" si="61"/>
        <v>0</v>
      </c>
      <c r="Q265" s="150">
        <v>2.6199999999999999E-3</v>
      </c>
      <c r="R265" s="150">
        <f t="shared" si="62"/>
        <v>0.30783165999999995</v>
      </c>
      <c r="S265" s="150">
        <v>0</v>
      </c>
      <c r="T265" s="151">
        <f t="shared" si="63"/>
        <v>0</v>
      </c>
      <c r="AR265" s="152" t="s">
        <v>529</v>
      </c>
      <c r="AT265" s="152" t="s">
        <v>353</v>
      </c>
      <c r="AU265" s="152" t="s">
        <v>87</v>
      </c>
      <c r="AY265" s="13" t="s">
        <v>317</v>
      </c>
      <c r="BE265" s="153">
        <f t="shared" si="64"/>
        <v>0</v>
      </c>
      <c r="BF265" s="153">
        <f t="shared" si="65"/>
        <v>0</v>
      </c>
      <c r="BG265" s="153">
        <f t="shared" si="66"/>
        <v>0</v>
      </c>
      <c r="BH265" s="153">
        <f t="shared" si="67"/>
        <v>0</v>
      </c>
      <c r="BI265" s="153">
        <f t="shared" si="68"/>
        <v>0</v>
      </c>
      <c r="BJ265" s="13" t="s">
        <v>87</v>
      </c>
      <c r="BK265" s="153">
        <f t="shared" si="69"/>
        <v>0</v>
      </c>
      <c r="BL265" s="13" t="s">
        <v>372</v>
      </c>
      <c r="BM265" s="152" t="s">
        <v>6760</v>
      </c>
    </row>
    <row r="266" spans="2:65" s="1" customFormat="1" ht="24.15" customHeight="1">
      <c r="B266" s="139"/>
      <c r="C266" s="140" t="s">
        <v>1400</v>
      </c>
      <c r="D266" s="140" t="s">
        <v>319</v>
      </c>
      <c r="E266" s="141" t="s">
        <v>4471</v>
      </c>
      <c r="F266" s="142" t="s">
        <v>4472</v>
      </c>
      <c r="G266" s="143" t="s">
        <v>375</v>
      </c>
      <c r="H266" s="144">
        <v>82.697999999999993</v>
      </c>
      <c r="I266" s="145"/>
      <c r="J266" s="146">
        <f t="shared" si="60"/>
        <v>0</v>
      </c>
      <c r="K266" s="147"/>
      <c r="L266" s="28"/>
      <c r="M266" s="148" t="s">
        <v>1</v>
      </c>
      <c r="N266" s="149" t="s">
        <v>41</v>
      </c>
      <c r="P266" s="150">
        <f t="shared" si="61"/>
        <v>0</v>
      </c>
      <c r="Q266" s="150">
        <v>7.5000000000000002E-4</v>
      </c>
      <c r="R266" s="150">
        <f t="shared" si="62"/>
        <v>6.2023499999999995E-2</v>
      </c>
      <c r="S266" s="150">
        <v>0</v>
      </c>
      <c r="T266" s="151">
        <f t="shared" si="63"/>
        <v>0</v>
      </c>
      <c r="AR266" s="152" t="s">
        <v>372</v>
      </c>
      <c r="AT266" s="152" t="s">
        <v>319</v>
      </c>
      <c r="AU266" s="152" t="s">
        <v>87</v>
      </c>
      <c r="AY266" s="13" t="s">
        <v>317</v>
      </c>
      <c r="BE266" s="153">
        <f t="shared" si="64"/>
        <v>0</v>
      </c>
      <c r="BF266" s="153">
        <f t="shared" si="65"/>
        <v>0</v>
      </c>
      <c r="BG266" s="153">
        <f t="shared" si="66"/>
        <v>0</v>
      </c>
      <c r="BH266" s="153">
        <f t="shared" si="67"/>
        <v>0</v>
      </c>
      <c r="BI266" s="153">
        <f t="shared" si="68"/>
        <v>0</v>
      </c>
      <c r="BJ266" s="13" t="s">
        <v>87</v>
      </c>
      <c r="BK266" s="153">
        <f t="shared" si="69"/>
        <v>0</v>
      </c>
      <c r="BL266" s="13" t="s">
        <v>372</v>
      </c>
      <c r="BM266" s="152" t="s">
        <v>6761</v>
      </c>
    </row>
    <row r="267" spans="2:65" s="1" customFormat="1" ht="37.799999999999997" customHeight="1">
      <c r="B267" s="139"/>
      <c r="C267" s="154" t="s">
        <v>1926</v>
      </c>
      <c r="D267" s="154" t="s">
        <v>353</v>
      </c>
      <c r="E267" s="155" t="s">
        <v>3108</v>
      </c>
      <c r="F267" s="156" t="s">
        <v>3109</v>
      </c>
      <c r="G267" s="157" t="s">
        <v>375</v>
      </c>
      <c r="H267" s="158">
        <v>99.238</v>
      </c>
      <c r="I267" s="159"/>
      <c r="J267" s="160">
        <f t="shared" si="60"/>
        <v>0</v>
      </c>
      <c r="K267" s="161"/>
      <c r="L267" s="162"/>
      <c r="M267" s="163" t="s">
        <v>1</v>
      </c>
      <c r="N267" s="164" t="s">
        <v>41</v>
      </c>
      <c r="P267" s="150">
        <f t="shared" si="61"/>
        <v>0</v>
      </c>
      <c r="Q267" s="150">
        <v>2E-3</v>
      </c>
      <c r="R267" s="150">
        <f t="shared" si="62"/>
        <v>0.19847600000000001</v>
      </c>
      <c r="S267" s="150">
        <v>0</v>
      </c>
      <c r="T267" s="151">
        <f t="shared" si="63"/>
        <v>0</v>
      </c>
      <c r="AR267" s="152" t="s">
        <v>529</v>
      </c>
      <c r="AT267" s="152" t="s">
        <v>353</v>
      </c>
      <c r="AU267" s="152" t="s">
        <v>87</v>
      </c>
      <c r="AY267" s="13" t="s">
        <v>317</v>
      </c>
      <c r="BE267" s="153">
        <f t="shared" si="64"/>
        <v>0</v>
      </c>
      <c r="BF267" s="153">
        <f t="shared" si="65"/>
        <v>0</v>
      </c>
      <c r="BG267" s="153">
        <f t="shared" si="66"/>
        <v>0</v>
      </c>
      <c r="BH267" s="153">
        <f t="shared" si="67"/>
        <v>0</v>
      </c>
      <c r="BI267" s="153">
        <f t="shared" si="68"/>
        <v>0</v>
      </c>
      <c r="BJ267" s="13" t="s">
        <v>87</v>
      </c>
      <c r="BK267" s="153">
        <f t="shared" si="69"/>
        <v>0</v>
      </c>
      <c r="BL267" s="13" t="s">
        <v>372</v>
      </c>
      <c r="BM267" s="152" t="s">
        <v>6762</v>
      </c>
    </row>
    <row r="268" spans="2:65" s="1" customFormat="1" ht="37.799999999999997" customHeight="1">
      <c r="B268" s="139"/>
      <c r="C268" s="140" t="s">
        <v>1930</v>
      </c>
      <c r="D268" s="140" t="s">
        <v>319</v>
      </c>
      <c r="E268" s="141" t="s">
        <v>4475</v>
      </c>
      <c r="F268" s="142" t="s">
        <v>4476</v>
      </c>
      <c r="G268" s="143" t="s">
        <v>375</v>
      </c>
      <c r="H268" s="144">
        <v>174.3</v>
      </c>
      <c r="I268" s="145"/>
      <c r="J268" s="146">
        <f t="shared" si="60"/>
        <v>0</v>
      </c>
      <c r="K268" s="147"/>
      <c r="L268" s="28"/>
      <c r="M268" s="148" t="s">
        <v>1</v>
      </c>
      <c r="N268" s="149" t="s">
        <v>41</v>
      </c>
      <c r="P268" s="150">
        <f t="shared" si="61"/>
        <v>0</v>
      </c>
      <c r="Q268" s="150">
        <v>0</v>
      </c>
      <c r="R268" s="150">
        <f t="shared" si="62"/>
        <v>0</v>
      </c>
      <c r="S268" s="150">
        <v>0</v>
      </c>
      <c r="T268" s="151">
        <f t="shared" si="63"/>
        <v>0</v>
      </c>
      <c r="AR268" s="152" t="s">
        <v>372</v>
      </c>
      <c r="AT268" s="152" t="s">
        <v>319</v>
      </c>
      <c r="AU268" s="152" t="s">
        <v>87</v>
      </c>
      <c r="AY268" s="13" t="s">
        <v>317</v>
      </c>
      <c r="BE268" s="153">
        <f t="shared" si="64"/>
        <v>0</v>
      </c>
      <c r="BF268" s="153">
        <f t="shared" si="65"/>
        <v>0</v>
      </c>
      <c r="BG268" s="153">
        <f t="shared" si="66"/>
        <v>0</v>
      </c>
      <c r="BH268" s="153">
        <f t="shared" si="67"/>
        <v>0</v>
      </c>
      <c r="BI268" s="153">
        <f t="shared" si="68"/>
        <v>0</v>
      </c>
      <c r="BJ268" s="13" t="s">
        <v>87</v>
      </c>
      <c r="BK268" s="153">
        <f t="shared" si="69"/>
        <v>0</v>
      </c>
      <c r="BL268" s="13" t="s">
        <v>372</v>
      </c>
      <c r="BM268" s="152" t="s">
        <v>6763</v>
      </c>
    </row>
    <row r="269" spans="2:65" s="1" customFormat="1" ht="16.5" customHeight="1">
      <c r="B269" s="139"/>
      <c r="C269" s="154" t="s">
        <v>1934</v>
      </c>
      <c r="D269" s="154" t="s">
        <v>353</v>
      </c>
      <c r="E269" s="155" t="s">
        <v>4205</v>
      </c>
      <c r="F269" s="156" t="s">
        <v>4206</v>
      </c>
      <c r="G269" s="157" t="s">
        <v>375</v>
      </c>
      <c r="H269" s="158">
        <v>200.44499999999999</v>
      </c>
      <c r="I269" s="159"/>
      <c r="J269" s="160">
        <f t="shared" si="60"/>
        <v>0</v>
      </c>
      <c r="K269" s="161"/>
      <c r="L269" s="162"/>
      <c r="M269" s="163" t="s">
        <v>1</v>
      </c>
      <c r="N269" s="164" t="s">
        <v>41</v>
      </c>
      <c r="P269" s="150">
        <f t="shared" si="61"/>
        <v>0</v>
      </c>
      <c r="Q269" s="150">
        <v>2.9999999999999997E-4</v>
      </c>
      <c r="R269" s="150">
        <f t="shared" si="62"/>
        <v>6.0133499999999993E-2</v>
      </c>
      <c r="S269" s="150">
        <v>0</v>
      </c>
      <c r="T269" s="151">
        <f t="shared" si="63"/>
        <v>0</v>
      </c>
      <c r="AR269" s="152" t="s">
        <v>529</v>
      </c>
      <c r="AT269" s="152" t="s">
        <v>353</v>
      </c>
      <c r="AU269" s="152" t="s">
        <v>87</v>
      </c>
      <c r="AY269" s="13" t="s">
        <v>317</v>
      </c>
      <c r="BE269" s="153">
        <f t="shared" si="64"/>
        <v>0</v>
      </c>
      <c r="BF269" s="153">
        <f t="shared" si="65"/>
        <v>0</v>
      </c>
      <c r="BG269" s="153">
        <f t="shared" si="66"/>
        <v>0</v>
      </c>
      <c r="BH269" s="153">
        <f t="shared" si="67"/>
        <v>0</v>
      </c>
      <c r="BI269" s="153">
        <f t="shared" si="68"/>
        <v>0</v>
      </c>
      <c r="BJ269" s="13" t="s">
        <v>87</v>
      </c>
      <c r="BK269" s="153">
        <f t="shared" si="69"/>
        <v>0</v>
      </c>
      <c r="BL269" s="13" t="s">
        <v>372</v>
      </c>
      <c r="BM269" s="152" t="s">
        <v>6764</v>
      </c>
    </row>
    <row r="270" spans="2:65" s="1" customFormat="1" ht="37.799999999999997" customHeight="1">
      <c r="B270" s="139"/>
      <c r="C270" s="140" t="s">
        <v>1938</v>
      </c>
      <c r="D270" s="140" t="s">
        <v>319</v>
      </c>
      <c r="E270" s="141" t="s">
        <v>4479</v>
      </c>
      <c r="F270" s="142" t="s">
        <v>4480</v>
      </c>
      <c r="G270" s="143" t="s">
        <v>375</v>
      </c>
      <c r="H270" s="144">
        <v>87.15</v>
      </c>
      <c r="I270" s="145"/>
      <c r="J270" s="146">
        <f t="shared" si="60"/>
        <v>0</v>
      </c>
      <c r="K270" s="147"/>
      <c r="L270" s="28"/>
      <c r="M270" s="148" t="s">
        <v>1</v>
      </c>
      <c r="N270" s="149" t="s">
        <v>41</v>
      </c>
      <c r="P270" s="150">
        <f t="shared" si="61"/>
        <v>0</v>
      </c>
      <c r="Q270" s="150">
        <v>0</v>
      </c>
      <c r="R270" s="150">
        <f t="shared" si="62"/>
        <v>0</v>
      </c>
      <c r="S270" s="150">
        <v>0</v>
      </c>
      <c r="T270" s="151">
        <f t="shared" si="63"/>
        <v>0</v>
      </c>
      <c r="AR270" s="152" t="s">
        <v>372</v>
      </c>
      <c r="AT270" s="152" t="s">
        <v>319</v>
      </c>
      <c r="AU270" s="152" t="s">
        <v>87</v>
      </c>
      <c r="AY270" s="13" t="s">
        <v>317</v>
      </c>
      <c r="BE270" s="153">
        <f t="shared" si="64"/>
        <v>0</v>
      </c>
      <c r="BF270" s="153">
        <f t="shared" si="65"/>
        <v>0</v>
      </c>
      <c r="BG270" s="153">
        <f t="shared" si="66"/>
        <v>0</v>
      </c>
      <c r="BH270" s="153">
        <f t="shared" si="67"/>
        <v>0</v>
      </c>
      <c r="BI270" s="153">
        <f t="shared" si="68"/>
        <v>0</v>
      </c>
      <c r="BJ270" s="13" t="s">
        <v>87</v>
      </c>
      <c r="BK270" s="153">
        <f t="shared" si="69"/>
        <v>0</v>
      </c>
      <c r="BL270" s="13" t="s">
        <v>372</v>
      </c>
      <c r="BM270" s="152" t="s">
        <v>6765</v>
      </c>
    </row>
    <row r="271" spans="2:65" s="1" customFormat="1" ht="16.5" customHeight="1">
      <c r="B271" s="139"/>
      <c r="C271" s="154" t="s">
        <v>1942</v>
      </c>
      <c r="D271" s="154" t="s">
        <v>353</v>
      </c>
      <c r="E271" s="155" t="s">
        <v>4205</v>
      </c>
      <c r="F271" s="156" t="s">
        <v>4206</v>
      </c>
      <c r="G271" s="157" t="s">
        <v>375</v>
      </c>
      <c r="H271" s="158">
        <v>100.223</v>
      </c>
      <c r="I271" s="159"/>
      <c r="J271" s="160">
        <f t="shared" si="60"/>
        <v>0</v>
      </c>
      <c r="K271" s="161"/>
      <c r="L271" s="162"/>
      <c r="M271" s="163" t="s">
        <v>1</v>
      </c>
      <c r="N271" s="164" t="s">
        <v>41</v>
      </c>
      <c r="P271" s="150">
        <f t="shared" si="61"/>
        <v>0</v>
      </c>
      <c r="Q271" s="150">
        <v>2.9999999999999997E-4</v>
      </c>
      <c r="R271" s="150">
        <f t="shared" si="62"/>
        <v>3.0066899999999997E-2</v>
      </c>
      <c r="S271" s="150">
        <v>0</v>
      </c>
      <c r="T271" s="151">
        <f t="shared" si="63"/>
        <v>0</v>
      </c>
      <c r="AR271" s="152" t="s">
        <v>529</v>
      </c>
      <c r="AT271" s="152" t="s">
        <v>353</v>
      </c>
      <c r="AU271" s="152" t="s">
        <v>87</v>
      </c>
      <c r="AY271" s="13" t="s">
        <v>317</v>
      </c>
      <c r="BE271" s="153">
        <f t="shared" si="64"/>
        <v>0</v>
      </c>
      <c r="BF271" s="153">
        <f t="shared" si="65"/>
        <v>0</v>
      </c>
      <c r="BG271" s="153">
        <f t="shared" si="66"/>
        <v>0</v>
      </c>
      <c r="BH271" s="153">
        <f t="shared" si="67"/>
        <v>0</v>
      </c>
      <c r="BI271" s="153">
        <f t="shared" si="68"/>
        <v>0</v>
      </c>
      <c r="BJ271" s="13" t="s">
        <v>87</v>
      </c>
      <c r="BK271" s="153">
        <f t="shared" si="69"/>
        <v>0</v>
      </c>
      <c r="BL271" s="13" t="s">
        <v>372</v>
      </c>
      <c r="BM271" s="152" t="s">
        <v>6766</v>
      </c>
    </row>
    <row r="272" spans="2:65" s="1" customFormat="1" ht="37.799999999999997" customHeight="1">
      <c r="B272" s="139"/>
      <c r="C272" s="140" t="s">
        <v>1946</v>
      </c>
      <c r="D272" s="140" t="s">
        <v>319</v>
      </c>
      <c r="E272" s="141" t="s">
        <v>4483</v>
      </c>
      <c r="F272" s="142" t="s">
        <v>4484</v>
      </c>
      <c r="G272" s="143" t="s">
        <v>375</v>
      </c>
      <c r="H272" s="144">
        <v>98.582999999999998</v>
      </c>
      <c r="I272" s="145"/>
      <c r="J272" s="146">
        <f t="shared" si="60"/>
        <v>0</v>
      </c>
      <c r="K272" s="147"/>
      <c r="L272" s="28"/>
      <c r="M272" s="148" t="s">
        <v>1</v>
      </c>
      <c r="N272" s="149" t="s">
        <v>41</v>
      </c>
      <c r="P272" s="150">
        <f t="shared" si="61"/>
        <v>0</v>
      </c>
      <c r="Q272" s="150">
        <v>3.0000000000000001E-5</v>
      </c>
      <c r="R272" s="150">
        <f t="shared" si="62"/>
        <v>2.9574900000000001E-3</v>
      </c>
      <c r="S272" s="150">
        <v>0</v>
      </c>
      <c r="T272" s="151">
        <f t="shared" si="63"/>
        <v>0</v>
      </c>
      <c r="AR272" s="152" t="s">
        <v>372</v>
      </c>
      <c r="AT272" s="152" t="s">
        <v>319</v>
      </c>
      <c r="AU272" s="152" t="s">
        <v>87</v>
      </c>
      <c r="AY272" s="13" t="s">
        <v>317</v>
      </c>
      <c r="BE272" s="153">
        <f t="shared" si="64"/>
        <v>0</v>
      </c>
      <c r="BF272" s="153">
        <f t="shared" si="65"/>
        <v>0</v>
      </c>
      <c r="BG272" s="153">
        <f t="shared" si="66"/>
        <v>0</v>
      </c>
      <c r="BH272" s="153">
        <f t="shared" si="67"/>
        <v>0</v>
      </c>
      <c r="BI272" s="153">
        <f t="shared" si="68"/>
        <v>0</v>
      </c>
      <c r="BJ272" s="13" t="s">
        <v>87</v>
      </c>
      <c r="BK272" s="153">
        <f t="shared" si="69"/>
        <v>0</v>
      </c>
      <c r="BL272" s="13" t="s">
        <v>372</v>
      </c>
      <c r="BM272" s="152" t="s">
        <v>6767</v>
      </c>
    </row>
    <row r="273" spans="2:65" s="1" customFormat="1" ht="16.5" customHeight="1">
      <c r="B273" s="139"/>
      <c r="C273" s="154" t="s">
        <v>2161</v>
      </c>
      <c r="D273" s="154" t="s">
        <v>353</v>
      </c>
      <c r="E273" s="155" t="s">
        <v>4205</v>
      </c>
      <c r="F273" s="156" t="s">
        <v>4206</v>
      </c>
      <c r="G273" s="157" t="s">
        <v>375</v>
      </c>
      <c r="H273" s="158">
        <v>118.3</v>
      </c>
      <c r="I273" s="159"/>
      <c r="J273" s="160">
        <f t="shared" si="60"/>
        <v>0</v>
      </c>
      <c r="K273" s="161"/>
      <c r="L273" s="162"/>
      <c r="M273" s="163" t="s">
        <v>1</v>
      </c>
      <c r="N273" s="164" t="s">
        <v>41</v>
      </c>
      <c r="P273" s="150">
        <f t="shared" si="61"/>
        <v>0</v>
      </c>
      <c r="Q273" s="150">
        <v>2.9999999999999997E-4</v>
      </c>
      <c r="R273" s="150">
        <f t="shared" si="62"/>
        <v>3.5489999999999994E-2</v>
      </c>
      <c r="S273" s="150">
        <v>0</v>
      </c>
      <c r="T273" s="151">
        <f t="shared" si="63"/>
        <v>0</v>
      </c>
      <c r="AR273" s="152" t="s">
        <v>529</v>
      </c>
      <c r="AT273" s="152" t="s">
        <v>353</v>
      </c>
      <c r="AU273" s="152" t="s">
        <v>87</v>
      </c>
      <c r="AY273" s="13" t="s">
        <v>317</v>
      </c>
      <c r="BE273" s="153">
        <f t="shared" si="64"/>
        <v>0</v>
      </c>
      <c r="BF273" s="153">
        <f t="shared" si="65"/>
        <v>0</v>
      </c>
      <c r="BG273" s="153">
        <f t="shared" si="66"/>
        <v>0</v>
      </c>
      <c r="BH273" s="153">
        <f t="shared" si="67"/>
        <v>0</v>
      </c>
      <c r="BI273" s="153">
        <f t="shared" si="68"/>
        <v>0</v>
      </c>
      <c r="BJ273" s="13" t="s">
        <v>87</v>
      </c>
      <c r="BK273" s="153">
        <f t="shared" si="69"/>
        <v>0</v>
      </c>
      <c r="BL273" s="13" t="s">
        <v>372</v>
      </c>
      <c r="BM273" s="152" t="s">
        <v>6768</v>
      </c>
    </row>
    <row r="274" spans="2:65" s="1" customFormat="1" ht="21.75" customHeight="1">
      <c r="B274" s="139"/>
      <c r="C274" s="140" t="s">
        <v>2165</v>
      </c>
      <c r="D274" s="140" t="s">
        <v>319</v>
      </c>
      <c r="E274" s="141" t="s">
        <v>4487</v>
      </c>
      <c r="F274" s="142" t="s">
        <v>4488</v>
      </c>
      <c r="G274" s="143" t="s">
        <v>452</v>
      </c>
      <c r="H274" s="144">
        <v>94.5</v>
      </c>
      <c r="I274" s="145"/>
      <c r="J274" s="146">
        <f t="shared" si="60"/>
        <v>0</v>
      </c>
      <c r="K274" s="147"/>
      <c r="L274" s="28"/>
      <c r="M274" s="148" t="s">
        <v>1</v>
      </c>
      <c r="N274" s="149" t="s">
        <v>41</v>
      </c>
      <c r="P274" s="150">
        <f t="shared" si="61"/>
        <v>0</v>
      </c>
      <c r="Q274" s="150">
        <v>4.0000000000000003E-5</v>
      </c>
      <c r="R274" s="150">
        <f t="shared" si="62"/>
        <v>3.7800000000000004E-3</v>
      </c>
      <c r="S274" s="150">
        <v>0</v>
      </c>
      <c r="T274" s="151">
        <f t="shared" si="63"/>
        <v>0</v>
      </c>
      <c r="AR274" s="152" t="s">
        <v>372</v>
      </c>
      <c r="AT274" s="152" t="s">
        <v>319</v>
      </c>
      <c r="AU274" s="152" t="s">
        <v>87</v>
      </c>
      <c r="AY274" s="13" t="s">
        <v>317</v>
      </c>
      <c r="BE274" s="153">
        <f t="shared" si="64"/>
        <v>0</v>
      </c>
      <c r="BF274" s="153">
        <f t="shared" si="65"/>
        <v>0</v>
      </c>
      <c r="BG274" s="153">
        <f t="shared" si="66"/>
        <v>0</v>
      </c>
      <c r="BH274" s="153">
        <f t="shared" si="67"/>
        <v>0</v>
      </c>
      <c r="BI274" s="153">
        <f t="shared" si="68"/>
        <v>0</v>
      </c>
      <c r="BJ274" s="13" t="s">
        <v>87</v>
      </c>
      <c r="BK274" s="153">
        <f t="shared" si="69"/>
        <v>0</v>
      </c>
      <c r="BL274" s="13" t="s">
        <v>372</v>
      </c>
      <c r="BM274" s="152" t="s">
        <v>6769</v>
      </c>
    </row>
    <row r="275" spans="2:65" s="1" customFormat="1" ht="16.5" customHeight="1">
      <c r="B275" s="139"/>
      <c r="C275" s="154" t="s">
        <v>2169</v>
      </c>
      <c r="D275" s="154" t="s">
        <v>353</v>
      </c>
      <c r="E275" s="155" t="s">
        <v>4490</v>
      </c>
      <c r="F275" s="156" t="s">
        <v>4491</v>
      </c>
      <c r="G275" s="157" t="s">
        <v>1711</v>
      </c>
      <c r="H275" s="158">
        <v>99.224999999999994</v>
      </c>
      <c r="I275" s="159"/>
      <c r="J275" s="160">
        <f t="shared" si="60"/>
        <v>0</v>
      </c>
      <c r="K275" s="161"/>
      <c r="L275" s="162"/>
      <c r="M275" s="163" t="s">
        <v>1</v>
      </c>
      <c r="N275" s="164" t="s">
        <v>41</v>
      </c>
      <c r="P275" s="150">
        <f t="shared" si="61"/>
        <v>0</v>
      </c>
      <c r="Q275" s="150">
        <v>1E-3</v>
      </c>
      <c r="R275" s="150">
        <f t="shared" si="62"/>
        <v>9.9224999999999994E-2</v>
      </c>
      <c r="S275" s="150">
        <v>0</v>
      </c>
      <c r="T275" s="151">
        <f t="shared" si="63"/>
        <v>0</v>
      </c>
      <c r="AR275" s="152" t="s">
        <v>529</v>
      </c>
      <c r="AT275" s="152" t="s">
        <v>353</v>
      </c>
      <c r="AU275" s="152" t="s">
        <v>87</v>
      </c>
      <c r="AY275" s="13" t="s">
        <v>317</v>
      </c>
      <c r="BE275" s="153">
        <f t="shared" si="64"/>
        <v>0</v>
      </c>
      <c r="BF275" s="153">
        <f t="shared" si="65"/>
        <v>0</v>
      </c>
      <c r="BG275" s="153">
        <f t="shared" si="66"/>
        <v>0</v>
      </c>
      <c r="BH275" s="153">
        <f t="shared" si="67"/>
        <v>0</v>
      </c>
      <c r="BI275" s="153">
        <f t="shared" si="68"/>
        <v>0</v>
      </c>
      <c r="BJ275" s="13" t="s">
        <v>87</v>
      </c>
      <c r="BK275" s="153">
        <f t="shared" si="69"/>
        <v>0</v>
      </c>
      <c r="BL275" s="13" t="s">
        <v>372</v>
      </c>
      <c r="BM275" s="152" t="s">
        <v>6770</v>
      </c>
    </row>
    <row r="276" spans="2:65" s="1" customFormat="1" ht="24.15" customHeight="1">
      <c r="B276" s="139"/>
      <c r="C276" s="140" t="s">
        <v>2173</v>
      </c>
      <c r="D276" s="140" t="s">
        <v>319</v>
      </c>
      <c r="E276" s="141" t="s">
        <v>2809</v>
      </c>
      <c r="F276" s="142" t="s">
        <v>2810</v>
      </c>
      <c r="G276" s="143" t="s">
        <v>652</v>
      </c>
      <c r="H276" s="176"/>
      <c r="I276" s="145"/>
      <c r="J276" s="146">
        <f t="shared" si="60"/>
        <v>0</v>
      </c>
      <c r="K276" s="147"/>
      <c r="L276" s="28"/>
      <c r="M276" s="148" t="s">
        <v>1</v>
      </c>
      <c r="N276" s="149" t="s">
        <v>41</v>
      </c>
      <c r="P276" s="150">
        <f t="shared" si="61"/>
        <v>0</v>
      </c>
      <c r="Q276" s="150">
        <v>0</v>
      </c>
      <c r="R276" s="150">
        <f t="shared" si="62"/>
        <v>0</v>
      </c>
      <c r="S276" s="150">
        <v>0</v>
      </c>
      <c r="T276" s="151">
        <f t="shared" si="63"/>
        <v>0</v>
      </c>
      <c r="AR276" s="152" t="s">
        <v>372</v>
      </c>
      <c r="AT276" s="152" t="s">
        <v>319</v>
      </c>
      <c r="AU276" s="152" t="s">
        <v>87</v>
      </c>
      <c r="AY276" s="13" t="s">
        <v>317</v>
      </c>
      <c r="BE276" s="153">
        <f t="shared" si="64"/>
        <v>0</v>
      </c>
      <c r="BF276" s="153">
        <f t="shared" si="65"/>
        <v>0</v>
      </c>
      <c r="BG276" s="153">
        <f t="shared" si="66"/>
        <v>0</v>
      </c>
      <c r="BH276" s="153">
        <f t="shared" si="67"/>
        <v>0</v>
      </c>
      <c r="BI276" s="153">
        <f t="shared" si="68"/>
        <v>0</v>
      </c>
      <c r="BJ276" s="13" t="s">
        <v>87</v>
      </c>
      <c r="BK276" s="153">
        <f t="shared" si="69"/>
        <v>0</v>
      </c>
      <c r="BL276" s="13" t="s">
        <v>372</v>
      </c>
      <c r="BM276" s="152" t="s">
        <v>6771</v>
      </c>
    </row>
    <row r="277" spans="2:65" s="11" customFormat="1" ht="22.8" customHeight="1">
      <c r="B277" s="127"/>
      <c r="D277" s="128" t="s">
        <v>74</v>
      </c>
      <c r="E277" s="137" t="s">
        <v>1310</v>
      </c>
      <c r="F277" s="137" t="s">
        <v>3132</v>
      </c>
      <c r="I277" s="130"/>
      <c r="J277" s="138">
        <f>BK277</f>
        <v>0</v>
      </c>
      <c r="L277" s="127"/>
      <c r="M277" s="132"/>
      <c r="P277" s="133">
        <f>SUM(P278:P304)</f>
        <v>0</v>
      </c>
      <c r="R277" s="133">
        <f>SUM(R278:R304)</f>
        <v>0.59658671500000005</v>
      </c>
      <c r="T277" s="134">
        <f>SUM(T278:T304)</f>
        <v>0</v>
      </c>
      <c r="AR277" s="128" t="s">
        <v>87</v>
      </c>
      <c r="AT277" s="135" t="s">
        <v>74</v>
      </c>
      <c r="AU277" s="135" t="s">
        <v>82</v>
      </c>
      <c r="AY277" s="128" t="s">
        <v>317</v>
      </c>
      <c r="BK277" s="136">
        <f>SUM(BK278:BK304)</f>
        <v>0</v>
      </c>
    </row>
    <row r="278" spans="2:65" s="1" customFormat="1" ht="24.15" customHeight="1">
      <c r="B278" s="139"/>
      <c r="C278" s="140" t="s">
        <v>2175</v>
      </c>
      <c r="D278" s="140" t="s">
        <v>319</v>
      </c>
      <c r="E278" s="141" t="s">
        <v>4494</v>
      </c>
      <c r="F278" s="142" t="s">
        <v>4495</v>
      </c>
      <c r="G278" s="143" t="s">
        <v>375</v>
      </c>
      <c r="H278" s="144">
        <v>174.3</v>
      </c>
      <c r="I278" s="145"/>
      <c r="J278" s="146">
        <f t="shared" ref="J278:J304" si="70">ROUND(I278*H278,2)</f>
        <v>0</v>
      </c>
      <c r="K278" s="147"/>
      <c r="L278" s="28"/>
      <c r="M278" s="148" t="s">
        <v>1</v>
      </c>
      <c r="N278" s="149" t="s">
        <v>41</v>
      </c>
      <c r="P278" s="150">
        <f t="shared" ref="P278:P304" si="71">O278*H278</f>
        <v>0</v>
      </c>
      <c r="Q278" s="150">
        <v>0</v>
      </c>
      <c r="R278" s="150">
        <f t="shared" ref="R278:R304" si="72">Q278*H278</f>
        <v>0</v>
      </c>
      <c r="S278" s="150">
        <v>0</v>
      </c>
      <c r="T278" s="151">
        <f t="shared" ref="T278:T304" si="73">S278*H278</f>
        <v>0</v>
      </c>
      <c r="AR278" s="152" t="s">
        <v>372</v>
      </c>
      <c r="AT278" s="152" t="s">
        <v>319</v>
      </c>
      <c r="AU278" s="152" t="s">
        <v>87</v>
      </c>
      <c r="AY278" s="13" t="s">
        <v>317</v>
      </c>
      <c r="BE278" s="153">
        <f t="shared" ref="BE278:BE304" si="74">IF(N278="základná",J278,0)</f>
        <v>0</v>
      </c>
      <c r="BF278" s="153">
        <f t="shared" ref="BF278:BF304" si="75">IF(N278="znížená",J278,0)</f>
        <v>0</v>
      </c>
      <c r="BG278" s="153">
        <f t="shared" ref="BG278:BG304" si="76">IF(N278="zákl. prenesená",J278,0)</f>
        <v>0</v>
      </c>
      <c r="BH278" s="153">
        <f t="shared" ref="BH278:BH304" si="77">IF(N278="zníž. prenesená",J278,0)</f>
        <v>0</v>
      </c>
      <c r="BI278" s="153">
        <f t="shared" ref="BI278:BI304" si="78">IF(N278="nulová",J278,0)</f>
        <v>0</v>
      </c>
      <c r="BJ278" s="13" t="s">
        <v>87</v>
      </c>
      <c r="BK278" s="153">
        <f t="shared" ref="BK278:BK304" si="79">ROUND(I278*H278,2)</f>
        <v>0</v>
      </c>
      <c r="BL278" s="13" t="s">
        <v>372</v>
      </c>
      <c r="BM278" s="152" t="s">
        <v>6772</v>
      </c>
    </row>
    <row r="279" spans="2:65" s="1" customFormat="1" ht="16.5" customHeight="1">
      <c r="B279" s="139"/>
      <c r="C279" s="154" t="s">
        <v>2178</v>
      </c>
      <c r="D279" s="154" t="s">
        <v>353</v>
      </c>
      <c r="E279" s="155" t="s">
        <v>4497</v>
      </c>
      <c r="F279" s="156" t="s">
        <v>4498</v>
      </c>
      <c r="G279" s="157" t="s">
        <v>375</v>
      </c>
      <c r="H279" s="158">
        <v>177.786</v>
      </c>
      <c r="I279" s="159"/>
      <c r="J279" s="160">
        <f t="shared" si="70"/>
        <v>0</v>
      </c>
      <c r="K279" s="161"/>
      <c r="L279" s="162"/>
      <c r="M279" s="163" t="s">
        <v>1</v>
      </c>
      <c r="N279" s="164" t="s">
        <v>41</v>
      </c>
      <c r="P279" s="150">
        <f t="shared" si="71"/>
        <v>0</v>
      </c>
      <c r="Q279" s="150">
        <v>1E-4</v>
      </c>
      <c r="R279" s="150">
        <f t="shared" si="72"/>
        <v>1.7778600000000002E-2</v>
      </c>
      <c r="S279" s="150">
        <v>0</v>
      </c>
      <c r="T279" s="151">
        <f t="shared" si="73"/>
        <v>0</v>
      </c>
      <c r="AR279" s="152" t="s">
        <v>529</v>
      </c>
      <c r="AT279" s="152" t="s">
        <v>353</v>
      </c>
      <c r="AU279" s="152" t="s">
        <v>87</v>
      </c>
      <c r="AY279" s="13" t="s">
        <v>317</v>
      </c>
      <c r="BE279" s="153">
        <f t="shared" si="74"/>
        <v>0</v>
      </c>
      <c r="BF279" s="153">
        <f t="shared" si="75"/>
        <v>0</v>
      </c>
      <c r="BG279" s="153">
        <f t="shared" si="76"/>
        <v>0</v>
      </c>
      <c r="BH279" s="153">
        <f t="shared" si="77"/>
        <v>0</v>
      </c>
      <c r="BI279" s="153">
        <f t="shared" si="78"/>
        <v>0</v>
      </c>
      <c r="BJ279" s="13" t="s">
        <v>87</v>
      </c>
      <c r="BK279" s="153">
        <f t="shared" si="79"/>
        <v>0</v>
      </c>
      <c r="BL279" s="13" t="s">
        <v>372</v>
      </c>
      <c r="BM279" s="152" t="s">
        <v>6773</v>
      </c>
    </row>
    <row r="280" spans="2:65" s="1" customFormat="1" ht="24.15" customHeight="1">
      <c r="B280" s="139"/>
      <c r="C280" s="140" t="s">
        <v>2181</v>
      </c>
      <c r="D280" s="140" t="s">
        <v>319</v>
      </c>
      <c r="E280" s="141" t="s">
        <v>4500</v>
      </c>
      <c r="F280" s="142" t="s">
        <v>4501</v>
      </c>
      <c r="G280" s="143" t="s">
        <v>375</v>
      </c>
      <c r="H280" s="144">
        <v>97.388000000000005</v>
      </c>
      <c r="I280" s="145"/>
      <c r="J280" s="146">
        <f t="shared" si="70"/>
        <v>0</v>
      </c>
      <c r="K280" s="147"/>
      <c r="L280" s="28"/>
      <c r="M280" s="148" t="s">
        <v>1</v>
      </c>
      <c r="N280" s="149" t="s">
        <v>41</v>
      </c>
      <c r="P280" s="150">
        <f t="shared" si="71"/>
        <v>0</v>
      </c>
      <c r="Q280" s="150">
        <v>0</v>
      </c>
      <c r="R280" s="150">
        <f t="shared" si="72"/>
        <v>0</v>
      </c>
      <c r="S280" s="150">
        <v>0</v>
      </c>
      <c r="T280" s="151">
        <f t="shared" si="73"/>
        <v>0</v>
      </c>
      <c r="AR280" s="152" t="s">
        <v>372</v>
      </c>
      <c r="AT280" s="152" t="s">
        <v>319</v>
      </c>
      <c r="AU280" s="152" t="s">
        <v>87</v>
      </c>
      <c r="AY280" s="13" t="s">
        <v>317</v>
      </c>
      <c r="BE280" s="153">
        <f t="shared" si="74"/>
        <v>0</v>
      </c>
      <c r="BF280" s="153">
        <f t="shared" si="75"/>
        <v>0</v>
      </c>
      <c r="BG280" s="153">
        <f t="shared" si="76"/>
        <v>0</v>
      </c>
      <c r="BH280" s="153">
        <f t="shared" si="77"/>
        <v>0</v>
      </c>
      <c r="BI280" s="153">
        <f t="shared" si="78"/>
        <v>0</v>
      </c>
      <c r="BJ280" s="13" t="s">
        <v>87</v>
      </c>
      <c r="BK280" s="153">
        <f t="shared" si="79"/>
        <v>0</v>
      </c>
      <c r="BL280" s="13" t="s">
        <v>372</v>
      </c>
      <c r="BM280" s="152" t="s">
        <v>6774</v>
      </c>
    </row>
    <row r="281" spans="2:65" s="1" customFormat="1" ht="16.5" customHeight="1">
      <c r="B281" s="139"/>
      <c r="C281" s="154" t="s">
        <v>2184</v>
      </c>
      <c r="D281" s="154" t="s">
        <v>353</v>
      </c>
      <c r="E281" s="155" t="s">
        <v>4503</v>
      </c>
      <c r="F281" s="156" t="s">
        <v>4504</v>
      </c>
      <c r="G281" s="157" t="s">
        <v>4505</v>
      </c>
      <c r="H281" s="158">
        <v>24.347000000000001</v>
      </c>
      <c r="I281" s="159"/>
      <c r="J281" s="160">
        <f t="shared" si="70"/>
        <v>0</v>
      </c>
      <c r="K281" s="161"/>
      <c r="L281" s="162"/>
      <c r="M281" s="163" t="s">
        <v>1</v>
      </c>
      <c r="N281" s="164" t="s">
        <v>41</v>
      </c>
      <c r="P281" s="150">
        <f t="shared" si="71"/>
        <v>0</v>
      </c>
      <c r="Q281" s="150">
        <v>9.2000000000000003E-4</v>
      </c>
      <c r="R281" s="150">
        <f t="shared" si="72"/>
        <v>2.2399240000000001E-2</v>
      </c>
      <c r="S281" s="150">
        <v>0</v>
      </c>
      <c r="T281" s="151">
        <f t="shared" si="73"/>
        <v>0</v>
      </c>
      <c r="AR281" s="152" t="s">
        <v>529</v>
      </c>
      <c r="AT281" s="152" t="s">
        <v>353</v>
      </c>
      <c r="AU281" s="152" t="s">
        <v>87</v>
      </c>
      <c r="AY281" s="13" t="s">
        <v>317</v>
      </c>
      <c r="BE281" s="153">
        <f t="shared" si="74"/>
        <v>0</v>
      </c>
      <c r="BF281" s="153">
        <f t="shared" si="75"/>
        <v>0</v>
      </c>
      <c r="BG281" s="153">
        <f t="shared" si="76"/>
        <v>0</v>
      </c>
      <c r="BH281" s="153">
        <f t="shared" si="77"/>
        <v>0</v>
      </c>
      <c r="BI281" s="153">
        <f t="shared" si="78"/>
        <v>0</v>
      </c>
      <c r="BJ281" s="13" t="s">
        <v>87</v>
      </c>
      <c r="BK281" s="153">
        <f t="shared" si="79"/>
        <v>0</v>
      </c>
      <c r="BL281" s="13" t="s">
        <v>372</v>
      </c>
      <c r="BM281" s="152" t="s">
        <v>6775</v>
      </c>
    </row>
    <row r="282" spans="2:65" s="1" customFormat="1" ht="33" customHeight="1">
      <c r="B282" s="139"/>
      <c r="C282" s="140" t="s">
        <v>2188</v>
      </c>
      <c r="D282" s="140" t="s">
        <v>319</v>
      </c>
      <c r="E282" s="141" t="s">
        <v>4513</v>
      </c>
      <c r="F282" s="142" t="s">
        <v>4514</v>
      </c>
      <c r="G282" s="143" t="s">
        <v>375</v>
      </c>
      <c r="H282" s="144">
        <v>87.15</v>
      </c>
      <c r="I282" s="145"/>
      <c r="J282" s="146">
        <f t="shared" si="70"/>
        <v>0</v>
      </c>
      <c r="K282" s="147"/>
      <c r="L282" s="28"/>
      <c r="M282" s="148" t="s">
        <v>1</v>
      </c>
      <c r="N282" s="149" t="s">
        <v>41</v>
      </c>
      <c r="P282" s="150">
        <f t="shared" si="71"/>
        <v>0</v>
      </c>
      <c r="Q282" s="150">
        <v>0</v>
      </c>
      <c r="R282" s="150">
        <f t="shared" si="72"/>
        <v>0</v>
      </c>
      <c r="S282" s="150">
        <v>0</v>
      </c>
      <c r="T282" s="151">
        <f t="shared" si="73"/>
        <v>0</v>
      </c>
      <c r="AR282" s="152" t="s">
        <v>372</v>
      </c>
      <c r="AT282" s="152" t="s">
        <v>319</v>
      </c>
      <c r="AU282" s="152" t="s">
        <v>87</v>
      </c>
      <c r="AY282" s="13" t="s">
        <v>317</v>
      </c>
      <c r="BE282" s="153">
        <f t="shared" si="74"/>
        <v>0</v>
      </c>
      <c r="BF282" s="153">
        <f t="shared" si="75"/>
        <v>0</v>
      </c>
      <c r="BG282" s="153">
        <f t="shared" si="76"/>
        <v>0</v>
      </c>
      <c r="BH282" s="153">
        <f t="shared" si="77"/>
        <v>0</v>
      </c>
      <c r="BI282" s="153">
        <f t="shared" si="78"/>
        <v>0</v>
      </c>
      <c r="BJ282" s="13" t="s">
        <v>87</v>
      </c>
      <c r="BK282" s="153">
        <f t="shared" si="79"/>
        <v>0</v>
      </c>
      <c r="BL282" s="13" t="s">
        <v>372</v>
      </c>
      <c r="BM282" s="152" t="s">
        <v>6776</v>
      </c>
    </row>
    <row r="283" spans="2:65" s="1" customFormat="1" ht="16.5" customHeight="1">
      <c r="B283" s="139"/>
      <c r="C283" s="154" t="s">
        <v>2192</v>
      </c>
      <c r="D283" s="154" t="s">
        <v>353</v>
      </c>
      <c r="E283" s="155" t="s">
        <v>4516</v>
      </c>
      <c r="F283" s="156" t="s">
        <v>4517</v>
      </c>
      <c r="G283" s="157" t="s">
        <v>433</v>
      </c>
      <c r="H283" s="158">
        <v>3.4860000000000002</v>
      </c>
      <c r="I283" s="159"/>
      <c r="J283" s="160">
        <f t="shared" si="70"/>
        <v>0</v>
      </c>
      <c r="K283" s="161"/>
      <c r="L283" s="162"/>
      <c r="M283" s="163" t="s">
        <v>1</v>
      </c>
      <c r="N283" s="164" t="s">
        <v>41</v>
      </c>
      <c r="P283" s="150">
        <f t="shared" si="71"/>
        <v>0</v>
      </c>
      <c r="Q283" s="150">
        <v>7.5000000000000002E-4</v>
      </c>
      <c r="R283" s="150">
        <f t="shared" si="72"/>
        <v>2.6145000000000001E-3</v>
      </c>
      <c r="S283" s="150">
        <v>0</v>
      </c>
      <c r="T283" s="151">
        <f t="shared" si="73"/>
        <v>0</v>
      </c>
      <c r="AR283" s="152" t="s">
        <v>529</v>
      </c>
      <c r="AT283" s="152" t="s">
        <v>353</v>
      </c>
      <c r="AU283" s="152" t="s">
        <v>87</v>
      </c>
      <c r="AY283" s="13" t="s">
        <v>317</v>
      </c>
      <c r="BE283" s="153">
        <f t="shared" si="74"/>
        <v>0</v>
      </c>
      <c r="BF283" s="153">
        <f t="shared" si="75"/>
        <v>0</v>
      </c>
      <c r="BG283" s="153">
        <f t="shared" si="76"/>
        <v>0</v>
      </c>
      <c r="BH283" s="153">
        <f t="shared" si="77"/>
        <v>0</v>
      </c>
      <c r="BI283" s="153">
        <f t="shared" si="78"/>
        <v>0</v>
      </c>
      <c r="BJ283" s="13" t="s">
        <v>87</v>
      </c>
      <c r="BK283" s="153">
        <f t="shared" si="79"/>
        <v>0</v>
      </c>
      <c r="BL283" s="13" t="s">
        <v>372</v>
      </c>
      <c r="BM283" s="152" t="s">
        <v>6777</v>
      </c>
    </row>
    <row r="284" spans="2:65" s="1" customFormat="1" ht="21.75" customHeight="1">
      <c r="B284" s="139"/>
      <c r="C284" s="154" t="s">
        <v>2195</v>
      </c>
      <c r="D284" s="154" t="s">
        <v>353</v>
      </c>
      <c r="E284" s="155" t="s">
        <v>4519</v>
      </c>
      <c r="F284" s="156" t="s">
        <v>4520</v>
      </c>
      <c r="G284" s="157" t="s">
        <v>1711</v>
      </c>
      <c r="H284" s="158">
        <v>0.69699999999999995</v>
      </c>
      <c r="I284" s="159"/>
      <c r="J284" s="160">
        <f t="shared" si="70"/>
        <v>0</v>
      </c>
      <c r="K284" s="161"/>
      <c r="L284" s="162"/>
      <c r="M284" s="163" t="s">
        <v>1</v>
      </c>
      <c r="N284" s="164" t="s">
        <v>41</v>
      </c>
      <c r="P284" s="150">
        <f t="shared" si="71"/>
        <v>0</v>
      </c>
      <c r="Q284" s="150">
        <v>1E-3</v>
      </c>
      <c r="R284" s="150">
        <f t="shared" si="72"/>
        <v>6.9699999999999992E-4</v>
      </c>
      <c r="S284" s="150">
        <v>0</v>
      </c>
      <c r="T284" s="151">
        <f t="shared" si="73"/>
        <v>0</v>
      </c>
      <c r="AR284" s="152" t="s">
        <v>529</v>
      </c>
      <c r="AT284" s="152" t="s">
        <v>353</v>
      </c>
      <c r="AU284" s="152" t="s">
        <v>87</v>
      </c>
      <c r="AY284" s="13" t="s">
        <v>317</v>
      </c>
      <c r="BE284" s="153">
        <f t="shared" si="74"/>
        <v>0</v>
      </c>
      <c r="BF284" s="153">
        <f t="shared" si="75"/>
        <v>0</v>
      </c>
      <c r="BG284" s="153">
        <f t="shared" si="76"/>
        <v>0</v>
      </c>
      <c r="BH284" s="153">
        <f t="shared" si="77"/>
        <v>0</v>
      </c>
      <c r="BI284" s="153">
        <f t="shared" si="78"/>
        <v>0</v>
      </c>
      <c r="BJ284" s="13" t="s">
        <v>87</v>
      </c>
      <c r="BK284" s="153">
        <f t="shared" si="79"/>
        <v>0</v>
      </c>
      <c r="BL284" s="13" t="s">
        <v>372</v>
      </c>
      <c r="BM284" s="152" t="s">
        <v>6778</v>
      </c>
    </row>
    <row r="285" spans="2:65" s="1" customFormat="1" ht="24.15" customHeight="1">
      <c r="B285" s="139"/>
      <c r="C285" s="154" t="s">
        <v>2199</v>
      </c>
      <c r="D285" s="154" t="s">
        <v>353</v>
      </c>
      <c r="E285" s="155" t="s">
        <v>3159</v>
      </c>
      <c r="F285" s="156" t="s">
        <v>3160</v>
      </c>
      <c r="G285" s="157" t="s">
        <v>375</v>
      </c>
      <c r="H285" s="158">
        <v>100.223</v>
      </c>
      <c r="I285" s="159"/>
      <c r="J285" s="160">
        <f t="shared" si="70"/>
        <v>0</v>
      </c>
      <c r="K285" s="161"/>
      <c r="L285" s="162"/>
      <c r="M285" s="163" t="s">
        <v>1</v>
      </c>
      <c r="N285" s="164" t="s">
        <v>41</v>
      </c>
      <c r="P285" s="150">
        <f t="shared" si="71"/>
        <v>0</v>
      </c>
      <c r="Q285" s="150">
        <v>2.5600000000000002E-3</v>
      </c>
      <c r="R285" s="150">
        <f t="shared" si="72"/>
        <v>0.25657088</v>
      </c>
      <c r="S285" s="150">
        <v>0</v>
      </c>
      <c r="T285" s="151">
        <f t="shared" si="73"/>
        <v>0</v>
      </c>
      <c r="AR285" s="152" t="s">
        <v>529</v>
      </c>
      <c r="AT285" s="152" t="s">
        <v>353</v>
      </c>
      <c r="AU285" s="152" t="s">
        <v>87</v>
      </c>
      <c r="AY285" s="13" t="s">
        <v>317</v>
      </c>
      <c r="BE285" s="153">
        <f t="shared" si="74"/>
        <v>0</v>
      </c>
      <c r="BF285" s="153">
        <f t="shared" si="75"/>
        <v>0</v>
      </c>
      <c r="BG285" s="153">
        <f t="shared" si="76"/>
        <v>0</v>
      </c>
      <c r="BH285" s="153">
        <f t="shared" si="77"/>
        <v>0</v>
      </c>
      <c r="BI285" s="153">
        <f t="shared" si="78"/>
        <v>0</v>
      </c>
      <c r="BJ285" s="13" t="s">
        <v>87</v>
      </c>
      <c r="BK285" s="153">
        <f t="shared" si="79"/>
        <v>0</v>
      </c>
      <c r="BL285" s="13" t="s">
        <v>372</v>
      </c>
      <c r="BM285" s="152" t="s">
        <v>6779</v>
      </c>
    </row>
    <row r="286" spans="2:65" s="1" customFormat="1" ht="33" customHeight="1">
      <c r="B286" s="139"/>
      <c r="C286" s="140" t="s">
        <v>2203</v>
      </c>
      <c r="D286" s="140" t="s">
        <v>319</v>
      </c>
      <c r="E286" s="141" t="s">
        <v>3144</v>
      </c>
      <c r="F286" s="142" t="s">
        <v>3145</v>
      </c>
      <c r="G286" s="143" t="s">
        <v>375</v>
      </c>
      <c r="H286" s="144">
        <v>87.15</v>
      </c>
      <c r="I286" s="145"/>
      <c r="J286" s="146">
        <f t="shared" si="70"/>
        <v>0</v>
      </c>
      <c r="K286" s="147"/>
      <c r="L286" s="28"/>
      <c r="M286" s="148" t="s">
        <v>1</v>
      </c>
      <c r="N286" s="149" t="s">
        <v>41</v>
      </c>
      <c r="P286" s="150">
        <f t="shared" si="71"/>
        <v>0</v>
      </c>
      <c r="Q286" s="150">
        <v>0</v>
      </c>
      <c r="R286" s="150">
        <f t="shared" si="72"/>
        <v>0</v>
      </c>
      <c r="S286" s="150">
        <v>0</v>
      </c>
      <c r="T286" s="151">
        <f t="shared" si="73"/>
        <v>0</v>
      </c>
      <c r="AR286" s="152" t="s">
        <v>372</v>
      </c>
      <c r="AT286" s="152" t="s">
        <v>319</v>
      </c>
      <c r="AU286" s="152" t="s">
        <v>87</v>
      </c>
      <c r="AY286" s="13" t="s">
        <v>317</v>
      </c>
      <c r="BE286" s="153">
        <f t="shared" si="74"/>
        <v>0</v>
      </c>
      <c r="BF286" s="153">
        <f t="shared" si="75"/>
        <v>0</v>
      </c>
      <c r="BG286" s="153">
        <f t="shared" si="76"/>
        <v>0</v>
      </c>
      <c r="BH286" s="153">
        <f t="shared" si="77"/>
        <v>0</v>
      </c>
      <c r="BI286" s="153">
        <f t="shared" si="78"/>
        <v>0</v>
      </c>
      <c r="BJ286" s="13" t="s">
        <v>87</v>
      </c>
      <c r="BK286" s="153">
        <f t="shared" si="79"/>
        <v>0</v>
      </c>
      <c r="BL286" s="13" t="s">
        <v>372</v>
      </c>
      <c r="BM286" s="152" t="s">
        <v>6780</v>
      </c>
    </row>
    <row r="287" spans="2:65" s="1" customFormat="1" ht="37.799999999999997" customHeight="1">
      <c r="B287" s="139"/>
      <c r="C287" s="154" t="s">
        <v>2207</v>
      </c>
      <c r="D287" s="154" t="s">
        <v>353</v>
      </c>
      <c r="E287" s="155" t="s">
        <v>4524</v>
      </c>
      <c r="F287" s="156" t="s">
        <v>4525</v>
      </c>
      <c r="G287" s="157" t="s">
        <v>375</v>
      </c>
      <c r="H287" s="158">
        <v>100.223</v>
      </c>
      <c r="I287" s="159"/>
      <c r="J287" s="160">
        <f t="shared" si="70"/>
        <v>0</v>
      </c>
      <c r="K287" s="161"/>
      <c r="L287" s="162"/>
      <c r="M287" s="163" t="s">
        <v>1</v>
      </c>
      <c r="N287" s="164" t="s">
        <v>41</v>
      </c>
      <c r="P287" s="150">
        <f t="shared" si="71"/>
        <v>0</v>
      </c>
      <c r="Q287" s="150">
        <v>9.5E-4</v>
      </c>
      <c r="R287" s="150">
        <f t="shared" si="72"/>
        <v>9.5211850000000001E-2</v>
      </c>
      <c r="S287" s="150">
        <v>0</v>
      </c>
      <c r="T287" s="151">
        <f t="shared" si="73"/>
        <v>0</v>
      </c>
      <c r="AR287" s="152" t="s">
        <v>529</v>
      </c>
      <c r="AT287" s="152" t="s">
        <v>353</v>
      </c>
      <c r="AU287" s="152" t="s">
        <v>87</v>
      </c>
      <c r="AY287" s="13" t="s">
        <v>317</v>
      </c>
      <c r="BE287" s="153">
        <f t="shared" si="74"/>
        <v>0</v>
      </c>
      <c r="BF287" s="153">
        <f t="shared" si="75"/>
        <v>0</v>
      </c>
      <c r="BG287" s="153">
        <f t="shared" si="76"/>
        <v>0</v>
      </c>
      <c r="BH287" s="153">
        <f t="shared" si="77"/>
        <v>0</v>
      </c>
      <c r="BI287" s="153">
        <f t="shared" si="78"/>
        <v>0</v>
      </c>
      <c r="BJ287" s="13" t="s">
        <v>87</v>
      </c>
      <c r="BK287" s="153">
        <f t="shared" si="79"/>
        <v>0</v>
      </c>
      <c r="BL287" s="13" t="s">
        <v>372</v>
      </c>
      <c r="BM287" s="152" t="s">
        <v>6781</v>
      </c>
    </row>
    <row r="288" spans="2:65" s="1" customFormat="1" ht="37.799999999999997" customHeight="1">
      <c r="B288" s="139"/>
      <c r="C288" s="140" t="s">
        <v>2211</v>
      </c>
      <c r="D288" s="140" t="s">
        <v>319</v>
      </c>
      <c r="E288" s="141" t="s">
        <v>3150</v>
      </c>
      <c r="F288" s="142" t="s">
        <v>3151</v>
      </c>
      <c r="G288" s="143" t="s">
        <v>375</v>
      </c>
      <c r="H288" s="144">
        <v>97.388000000000005</v>
      </c>
      <c r="I288" s="145"/>
      <c r="J288" s="146">
        <f t="shared" si="70"/>
        <v>0</v>
      </c>
      <c r="K288" s="147"/>
      <c r="L288" s="28"/>
      <c r="M288" s="148" t="s">
        <v>1</v>
      </c>
      <c r="N288" s="149" t="s">
        <v>41</v>
      </c>
      <c r="P288" s="150">
        <f t="shared" si="71"/>
        <v>0</v>
      </c>
      <c r="Q288" s="150">
        <v>0</v>
      </c>
      <c r="R288" s="150">
        <f t="shared" si="72"/>
        <v>0</v>
      </c>
      <c r="S288" s="150">
        <v>0</v>
      </c>
      <c r="T288" s="151">
        <f t="shared" si="73"/>
        <v>0</v>
      </c>
      <c r="AR288" s="152" t="s">
        <v>372</v>
      </c>
      <c r="AT288" s="152" t="s">
        <v>319</v>
      </c>
      <c r="AU288" s="152" t="s">
        <v>87</v>
      </c>
      <c r="AY288" s="13" t="s">
        <v>317</v>
      </c>
      <c r="BE288" s="153">
        <f t="shared" si="74"/>
        <v>0</v>
      </c>
      <c r="BF288" s="153">
        <f t="shared" si="75"/>
        <v>0</v>
      </c>
      <c r="BG288" s="153">
        <f t="shared" si="76"/>
        <v>0</v>
      </c>
      <c r="BH288" s="153">
        <f t="shared" si="77"/>
        <v>0</v>
      </c>
      <c r="BI288" s="153">
        <f t="shared" si="78"/>
        <v>0</v>
      </c>
      <c r="BJ288" s="13" t="s">
        <v>87</v>
      </c>
      <c r="BK288" s="153">
        <f t="shared" si="79"/>
        <v>0</v>
      </c>
      <c r="BL288" s="13" t="s">
        <v>372</v>
      </c>
      <c r="BM288" s="152" t="s">
        <v>6782</v>
      </c>
    </row>
    <row r="289" spans="2:65" s="1" customFormat="1" ht="24.15" customHeight="1">
      <c r="B289" s="139"/>
      <c r="C289" s="154" t="s">
        <v>2215</v>
      </c>
      <c r="D289" s="154" t="s">
        <v>353</v>
      </c>
      <c r="E289" s="155" t="s">
        <v>3153</v>
      </c>
      <c r="F289" s="156" t="s">
        <v>3154</v>
      </c>
      <c r="G289" s="157" t="s">
        <v>375</v>
      </c>
      <c r="H289" s="158">
        <v>111.996</v>
      </c>
      <c r="I289" s="159"/>
      <c r="J289" s="160">
        <f t="shared" si="70"/>
        <v>0</v>
      </c>
      <c r="K289" s="161"/>
      <c r="L289" s="162"/>
      <c r="M289" s="163" t="s">
        <v>1</v>
      </c>
      <c r="N289" s="164" t="s">
        <v>41</v>
      </c>
      <c r="P289" s="150">
        <f t="shared" si="71"/>
        <v>0</v>
      </c>
      <c r="Q289" s="150">
        <v>2.0000000000000001E-4</v>
      </c>
      <c r="R289" s="150">
        <f t="shared" si="72"/>
        <v>2.2399200000000001E-2</v>
      </c>
      <c r="S289" s="150">
        <v>0</v>
      </c>
      <c r="T289" s="151">
        <f t="shared" si="73"/>
        <v>0</v>
      </c>
      <c r="AR289" s="152" t="s">
        <v>529</v>
      </c>
      <c r="AT289" s="152" t="s">
        <v>353</v>
      </c>
      <c r="AU289" s="152" t="s">
        <v>87</v>
      </c>
      <c r="AY289" s="13" t="s">
        <v>317</v>
      </c>
      <c r="BE289" s="153">
        <f t="shared" si="74"/>
        <v>0</v>
      </c>
      <c r="BF289" s="153">
        <f t="shared" si="75"/>
        <v>0</v>
      </c>
      <c r="BG289" s="153">
        <f t="shared" si="76"/>
        <v>0</v>
      </c>
      <c r="BH289" s="153">
        <f t="shared" si="77"/>
        <v>0</v>
      </c>
      <c r="BI289" s="153">
        <f t="shared" si="78"/>
        <v>0</v>
      </c>
      <c r="BJ289" s="13" t="s">
        <v>87</v>
      </c>
      <c r="BK289" s="153">
        <f t="shared" si="79"/>
        <v>0</v>
      </c>
      <c r="BL289" s="13" t="s">
        <v>372</v>
      </c>
      <c r="BM289" s="152" t="s">
        <v>6783</v>
      </c>
    </row>
    <row r="290" spans="2:65" s="1" customFormat="1" ht="44.25" customHeight="1">
      <c r="B290" s="139"/>
      <c r="C290" s="140" t="s">
        <v>2219</v>
      </c>
      <c r="D290" s="140" t="s">
        <v>319</v>
      </c>
      <c r="E290" s="141" t="s">
        <v>4529</v>
      </c>
      <c r="F290" s="142" t="s">
        <v>4530</v>
      </c>
      <c r="G290" s="143" t="s">
        <v>375</v>
      </c>
      <c r="H290" s="144">
        <v>12.863</v>
      </c>
      <c r="I290" s="145"/>
      <c r="J290" s="146">
        <f t="shared" si="70"/>
        <v>0</v>
      </c>
      <c r="K290" s="147"/>
      <c r="L290" s="28"/>
      <c r="M290" s="148" t="s">
        <v>1</v>
      </c>
      <c r="N290" s="149" t="s">
        <v>41</v>
      </c>
      <c r="P290" s="150">
        <f t="shared" si="71"/>
        <v>0</v>
      </c>
      <c r="Q290" s="150">
        <v>0</v>
      </c>
      <c r="R290" s="150">
        <f t="shared" si="72"/>
        <v>0</v>
      </c>
      <c r="S290" s="150">
        <v>0</v>
      </c>
      <c r="T290" s="151">
        <f t="shared" si="73"/>
        <v>0</v>
      </c>
      <c r="AR290" s="152" t="s">
        <v>372</v>
      </c>
      <c r="AT290" s="152" t="s">
        <v>319</v>
      </c>
      <c r="AU290" s="152" t="s">
        <v>87</v>
      </c>
      <c r="AY290" s="13" t="s">
        <v>317</v>
      </c>
      <c r="BE290" s="153">
        <f t="shared" si="74"/>
        <v>0</v>
      </c>
      <c r="BF290" s="153">
        <f t="shared" si="75"/>
        <v>0</v>
      </c>
      <c r="BG290" s="153">
        <f t="shared" si="76"/>
        <v>0</v>
      </c>
      <c r="BH290" s="153">
        <f t="shared" si="77"/>
        <v>0</v>
      </c>
      <c r="BI290" s="153">
        <f t="shared" si="78"/>
        <v>0</v>
      </c>
      <c r="BJ290" s="13" t="s">
        <v>87</v>
      </c>
      <c r="BK290" s="153">
        <f t="shared" si="79"/>
        <v>0</v>
      </c>
      <c r="BL290" s="13" t="s">
        <v>372</v>
      </c>
      <c r="BM290" s="152" t="s">
        <v>6784</v>
      </c>
    </row>
    <row r="291" spans="2:65" s="1" customFormat="1" ht="24.15" customHeight="1">
      <c r="B291" s="139"/>
      <c r="C291" s="154" t="s">
        <v>460</v>
      </c>
      <c r="D291" s="154" t="s">
        <v>353</v>
      </c>
      <c r="E291" s="155" t="s">
        <v>3159</v>
      </c>
      <c r="F291" s="156" t="s">
        <v>3160</v>
      </c>
      <c r="G291" s="157" t="s">
        <v>375</v>
      </c>
      <c r="H291" s="158">
        <v>14.792</v>
      </c>
      <c r="I291" s="159"/>
      <c r="J291" s="160">
        <f t="shared" si="70"/>
        <v>0</v>
      </c>
      <c r="K291" s="161"/>
      <c r="L291" s="162"/>
      <c r="M291" s="163" t="s">
        <v>1</v>
      </c>
      <c r="N291" s="164" t="s">
        <v>41</v>
      </c>
      <c r="P291" s="150">
        <f t="shared" si="71"/>
        <v>0</v>
      </c>
      <c r="Q291" s="150">
        <v>2.5600000000000002E-3</v>
      </c>
      <c r="R291" s="150">
        <f t="shared" si="72"/>
        <v>3.7867520000000002E-2</v>
      </c>
      <c r="S291" s="150">
        <v>0</v>
      </c>
      <c r="T291" s="151">
        <f t="shared" si="73"/>
        <v>0</v>
      </c>
      <c r="AR291" s="152" t="s">
        <v>529</v>
      </c>
      <c r="AT291" s="152" t="s">
        <v>353</v>
      </c>
      <c r="AU291" s="152" t="s">
        <v>87</v>
      </c>
      <c r="AY291" s="13" t="s">
        <v>317</v>
      </c>
      <c r="BE291" s="153">
        <f t="shared" si="74"/>
        <v>0</v>
      </c>
      <c r="BF291" s="153">
        <f t="shared" si="75"/>
        <v>0</v>
      </c>
      <c r="BG291" s="153">
        <f t="shared" si="76"/>
        <v>0</v>
      </c>
      <c r="BH291" s="153">
        <f t="shared" si="77"/>
        <v>0</v>
      </c>
      <c r="BI291" s="153">
        <f t="shared" si="78"/>
        <v>0</v>
      </c>
      <c r="BJ291" s="13" t="s">
        <v>87</v>
      </c>
      <c r="BK291" s="153">
        <f t="shared" si="79"/>
        <v>0</v>
      </c>
      <c r="BL291" s="13" t="s">
        <v>372</v>
      </c>
      <c r="BM291" s="152" t="s">
        <v>6785</v>
      </c>
    </row>
    <row r="292" spans="2:65" s="1" customFormat="1" ht="21.75" customHeight="1">
      <c r="B292" s="139"/>
      <c r="C292" s="154" t="s">
        <v>2226</v>
      </c>
      <c r="D292" s="154" t="s">
        <v>353</v>
      </c>
      <c r="E292" s="155" t="s">
        <v>3141</v>
      </c>
      <c r="F292" s="156" t="s">
        <v>3142</v>
      </c>
      <c r="G292" s="157" t="s">
        <v>433</v>
      </c>
      <c r="H292" s="158">
        <v>52.351999999999997</v>
      </c>
      <c r="I292" s="159"/>
      <c r="J292" s="160">
        <f t="shared" si="70"/>
        <v>0</v>
      </c>
      <c r="K292" s="161"/>
      <c r="L292" s="162"/>
      <c r="M292" s="163" t="s">
        <v>1</v>
      </c>
      <c r="N292" s="164" t="s">
        <v>41</v>
      </c>
      <c r="P292" s="150">
        <f t="shared" si="71"/>
        <v>0</v>
      </c>
      <c r="Q292" s="150">
        <v>1.4999999999999999E-4</v>
      </c>
      <c r="R292" s="150">
        <f t="shared" si="72"/>
        <v>7.8527999999999983E-3</v>
      </c>
      <c r="S292" s="150">
        <v>0</v>
      </c>
      <c r="T292" s="151">
        <f t="shared" si="73"/>
        <v>0</v>
      </c>
      <c r="AR292" s="152" t="s">
        <v>529</v>
      </c>
      <c r="AT292" s="152" t="s">
        <v>353</v>
      </c>
      <c r="AU292" s="152" t="s">
        <v>87</v>
      </c>
      <c r="AY292" s="13" t="s">
        <v>317</v>
      </c>
      <c r="BE292" s="153">
        <f t="shared" si="74"/>
        <v>0</v>
      </c>
      <c r="BF292" s="153">
        <f t="shared" si="75"/>
        <v>0</v>
      </c>
      <c r="BG292" s="153">
        <f t="shared" si="76"/>
        <v>0</v>
      </c>
      <c r="BH292" s="153">
        <f t="shared" si="77"/>
        <v>0</v>
      </c>
      <c r="BI292" s="153">
        <f t="shared" si="78"/>
        <v>0</v>
      </c>
      <c r="BJ292" s="13" t="s">
        <v>87</v>
      </c>
      <c r="BK292" s="153">
        <f t="shared" si="79"/>
        <v>0</v>
      </c>
      <c r="BL292" s="13" t="s">
        <v>372</v>
      </c>
      <c r="BM292" s="152" t="s">
        <v>6786</v>
      </c>
    </row>
    <row r="293" spans="2:65" s="1" customFormat="1" ht="37.799999999999997" customHeight="1">
      <c r="B293" s="139"/>
      <c r="C293" s="140" t="s">
        <v>2232</v>
      </c>
      <c r="D293" s="140" t="s">
        <v>319</v>
      </c>
      <c r="E293" s="141" t="s">
        <v>4534</v>
      </c>
      <c r="F293" s="142" t="s">
        <v>4535</v>
      </c>
      <c r="G293" s="143" t="s">
        <v>452</v>
      </c>
      <c r="H293" s="144">
        <v>12.5</v>
      </c>
      <c r="I293" s="145"/>
      <c r="J293" s="146">
        <f t="shared" si="70"/>
        <v>0</v>
      </c>
      <c r="K293" s="147"/>
      <c r="L293" s="28"/>
      <c r="M293" s="148" t="s">
        <v>1</v>
      </c>
      <c r="N293" s="149" t="s">
        <v>41</v>
      </c>
      <c r="P293" s="150">
        <f t="shared" si="71"/>
        <v>0</v>
      </c>
      <c r="Q293" s="150">
        <v>7.6999999999999996E-4</v>
      </c>
      <c r="R293" s="150">
        <f t="shared" si="72"/>
        <v>9.6249999999999999E-3</v>
      </c>
      <c r="S293" s="150">
        <v>0</v>
      </c>
      <c r="T293" s="151">
        <f t="shared" si="73"/>
        <v>0</v>
      </c>
      <c r="AR293" s="152" t="s">
        <v>372</v>
      </c>
      <c r="AT293" s="152" t="s">
        <v>319</v>
      </c>
      <c r="AU293" s="152" t="s">
        <v>87</v>
      </c>
      <c r="AY293" s="13" t="s">
        <v>317</v>
      </c>
      <c r="BE293" s="153">
        <f t="shared" si="74"/>
        <v>0</v>
      </c>
      <c r="BF293" s="153">
        <f t="shared" si="75"/>
        <v>0</v>
      </c>
      <c r="BG293" s="153">
        <f t="shared" si="76"/>
        <v>0</v>
      </c>
      <c r="BH293" s="153">
        <f t="shared" si="77"/>
        <v>0</v>
      </c>
      <c r="BI293" s="153">
        <f t="shared" si="78"/>
        <v>0</v>
      </c>
      <c r="BJ293" s="13" t="s">
        <v>87</v>
      </c>
      <c r="BK293" s="153">
        <f t="shared" si="79"/>
        <v>0</v>
      </c>
      <c r="BL293" s="13" t="s">
        <v>372</v>
      </c>
      <c r="BM293" s="152" t="s">
        <v>6787</v>
      </c>
    </row>
    <row r="294" spans="2:65" s="1" customFormat="1" ht="16.5" customHeight="1">
      <c r="B294" s="139"/>
      <c r="C294" s="154" t="s">
        <v>2236</v>
      </c>
      <c r="D294" s="154" t="s">
        <v>353</v>
      </c>
      <c r="E294" s="155" t="s">
        <v>4537</v>
      </c>
      <c r="F294" s="156" t="s">
        <v>4538</v>
      </c>
      <c r="G294" s="157" t="s">
        <v>433</v>
      </c>
      <c r="H294" s="158">
        <v>100</v>
      </c>
      <c r="I294" s="159"/>
      <c r="J294" s="160">
        <f t="shared" si="70"/>
        <v>0</v>
      </c>
      <c r="K294" s="161"/>
      <c r="L294" s="162"/>
      <c r="M294" s="163" t="s">
        <v>1</v>
      </c>
      <c r="N294" s="164" t="s">
        <v>41</v>
      </c>
      <c r="P294" s="150">
        <f t="shared" si="71"/>
        <v>0</v>
      </c>
      <c r="Q294" s="150">
        <v>1E-4</v>
      </c>
      <c r="R294" s="150">
        <f t="shared" si="72"/>
        <v>0.01</v>
      </c>
      <c r="S294" s="150">
        <v>0</v>
      </c>
      <c r="T294" s="151">
        <f t="shared" si="73"/>
        <v>0</v>
      </c>
      <c r="AR294" s="152" t="s">
        <v>529</v>
      </c>
      <c r="AT294" s="152" t="s">
        <v>353</v>
      </c>
      <c r="AU294" s="152" t="s">
        <v>87</v>
      </c>
      <c r="AY294" s="13" t="s">
        <v>317</v>
      </c>
      <c r="BE294" s="153">
        <f t="shared" si="74"/>
        <v>0</v>
      </c>
      <c r="BF294" s="153">
        <f t="shared" si="75"/>
        <v>0</v>
      </c>
      <c r="BG294" s="153">
        <f t="shared" si="76"/>
        <v>0</v>
      </c>
      <c r="BH294" s="153">
        <f t="shared" si="77"/>
        <v>0</v>
      </c>
      <c r="BI294" s="153">
        <f t="shared" si="78"/>
        <v>0</v>
      </c>
      <c r="BJ294" s="13" t="s">
        <v>87</v>
      </c>
      <c r="BK294" s="153">
        <f t="shared" si="79"/>
        <v>0</v>
      </c>
      <c r="BL294" s="13" t="s">
        <v>372</v>
      </c>
      <c r="BM294" s="152" t="s">
        <v>6788</v>
      </c>
    </row>
    <row r="295" spans="2:65" s="1" customFormat="1" ht="33" customHeight="1">
      <c r="B295" s="139"/>
      <c r="C295" s="140" t="s">
        <v>2240</v>
      </c>
      <c r="D295" s="140" t="s">
        <v>319</v>
      </c>
      <c r="E295" s="141" t="s">
        <v>4540</v>
      </c>
      <c r="F295" s="142" t="s">
        <v>4541</v>
      </c>
      <c r="G295" s="143" t="s">
        <v>452</v>
      </c>
      <c r="H295" s="144">
        <v>12.5</v>
      </c>
      <c r="I295" s="145"/>
      <c r="J295" s="146">
        <f t="shared" si="70"/>
        <v>0</v>
      </c>
      <c r="K295" s="147"/>
      <c r="L295" s="28"/>
      <c r="M295" s="148" t="s">
        <v>1</v>
      </c>
      <c r="N295" s="149" t="s">
        <v>41</v>
      </c>
      <c r="P295" s="150">
        <f t="shared" si="71"/>
        <v>0</v>
      </c>
      <c r="Q295" s="150">
        <v>7.6999999999999996E-4</v>
      </c>
      <c r="R295" s="150">
        <f t="shared" si="72"/>
        <v>9.6249999999999999E-3</v>
      </c>
      <c r="S295" s="150">
        <v>0</v>
      </c>
      <c r="T295" s="151">
        <f t="shared" si="73"/>
        <v>0</v>
      </c>
      <c r="AR295" s="152" t="s">
        <v>372</v>
      </c>
      <c r="AT295" s="152" t="s">
        <v>319</v>
      </c>
      <c r="AU295" s="152" t="s">
        <v>87</v>
      </c>
      <c r="AY295" s="13" t="s">
        <v>317</v>
      </c>
      <c r="BE295" s="153">
        <f t="shared" si="74"/>
        <v>0</v>
      </c>
      <c r="BF295" s="153">
        <f t="shared" si="75"/>
        <v>0</v>
      </c>
      <c r="BG295" s="153">
        <f t="shared" si="76"/>
        <v>0</v>
      </c>
      <c r="BH295" s="153">
        <f t="shared" si="77"/>
        <v>0</v>
      </c>
      <c r="BI295" s="153">
        <f t="shared" si="78"/>
        <v>0</v>
      </c>
      <c r="BJ295" s="13" t="s">
        <v>87</v>
      </c>
      <c r="BK295" s="153">
        <f t="shared" si="79"/>
        <v>0</v>
      </c>
      <c r="BL295" s="13" t="s">
        <v>372</v>
      </c>
      <c r="BM295" s="152" t="s">
        <v>6789</v>
      </c>
    </row>
    <row r="296" spans="2:65" s="1" customFormat="1" ht="16.5" customHeight="1">
      <c r="B296" s="139"/>
      <c r="C296" s="154" t="s">
        <v>2244</v>
      </c>
      <c r="D296" s="154" t="s">
        <v>353</v>
      </c>
      <c r="E296" s="155" t="s">
        <v>4537</v>
      </c>
      <c r="F296" s="156" t="s">
        <v>4538</v>
      </c>
      <c r="G296" s="157" t="s">
        <v>433</v>
      </c>
      <c r="H296" s="158">
        <v>100</v>
      </c>
      <c r="I296" s="159"/>
      <c r="J296" s="160">
        <f t="shared" si="70"/>
        <v>0</v>
      </c>
      <c r="K296" s="161"/>
      <c r="L296" s="162"/>
      <c r="M296" s="163" t="s">
        <v>1</v>
      </c>
      <c r="N296" s="164" t="s">
        <v>41</v>
      </c>
      <c r="P296" s="150">
        <f t="shared" si="71"/>
        <v>0</v>
      </c>
      <c r="Q296" s="150">
        <v>1E-4</v>
      </c>
      <c r="R296" s="150">
        <f t="shared" si="72"/>
        <v>0.01</v>
      </c>
      <c r="S296" s="150">
        <v>0</v>
      </c>
      <c r="T296" s="151">
        <f t="shared" si="73"/>
        <v>0</v>
      </c>
      <c r="AR296" s="152" t="s">
        <v>529</v>
      </c>
      <c r="AT296" s="152" t="s">
        <v>353</v>
      </c>
      <c r="AU296" s="152" t="s">
        <v>87</v>
      </c>
      <c r="AY296" s="13" t="s">
        <v>317</v>
      </c>
      <c r="BE296" s="153">
        <f t="shared" si="74"/>
        <v>0</v>
      </c>
      <c r="BF296" s="153">
        <f t="shared" si="75"/>
        <v>0</v>
      </c>
      <c r="BG296" s="153">
        <f t="shared" si="76"/>
        <v>0</v>
      </c>
      <c r="BH296" s="153">
        <f t="shared" si="77"/>
        <v>0</v>
      </c>
      <c r="BI296" s="153">
        <f t="shared" si="78"/>
        <v>0</v>
      </c>
      <c r="BJ296" s="13" t="s">
        <v>87</v>
      </c>
      <c r="BK296" s="153">
        <f t="shared" si="79"/>
        <v>0</v>
      </c>
      <c r="BL296" s="13" t="s">
        <v>372</v>
      </c>
      <c r="BM296" s="152" t="s">
        <v>6790</v>
      </c>
    </row>
    <row r="297" spans="2:65" s="1" customFormat="1" ht="37.799999999999997" customHeight="1">
      <c r="B297" s="139"/>
      <c r="C297" s="140" t="s">
        <v>2248</v>
      </c>
      <c r="D297" s="140" t="s">
        <v>319</v>
      </c>
      <c r="E297" s="141" t="s">
        <v>3172</v>
      </c>
      <c r="F297" s="142" t="s">
        <v>4544</v>
      </c>
      <c r="G297" s="143" t="s">
        <v>452</v>
      </c>
      <c r="H297" s="144">
        <v>12.5</v>
      </c>
      <c r="I297" s="145"/>
      <c r="J297" s="146">
        <f t="shared" si="70"/>
        <v>0</v>
      </c>
      <c r="K297" s="147"/>
      <c r="L297" s="28"/>
      <c r="M297" s="148" t="s">
        <v>1</v>
      </c>
      <c r="N297" s="149" t="s">
        <v>41</v>
      </c>
      <c r="P297" s="150">
        <f t="shared" si="71"/>
        <v>0</v>
      </c>
      <c r="Q297" s="150">
        <v>1.2828099999999999E-3</v>
      </c>
      <c r="R297" s="150">
        <f t="shared" si="72"/>
        <v>1.6035124999999997E-2</v>
      </c>
      <c r="S297" s="150">
        <v>0</v>
      </c>
      <c r="T297" s="151">
        <f t="shared" si="73"/>
        <v>0</v>
      </c>
      <c r="AR297" s="152" t="s">
        <v>372</v>
      </c>
      <c r="AT297" s="152" t="s">
        <v>319</v>
      </c>
      <c r="AU297" s="152" t="s">
        <v>87</v>
      </c>
      <c r="AY297" s="13" t="s">
        <v>317</v>
      </c>
      <c r="BE297" s="153">
        <f t="shared" si="74"/>
        <v>0</v>
      </c>
      <c r="BF297" s="153">
        <f t="shared" si="75"/>
        <v>0</v>
      </c>
      <c r="BG297" s="153">
        <f t="shared" si="76"/>
        <v>0</v>
      </c>
      <c r="BH297" s="153">
        <f t="shared" si="77"/>
        <v>0</v>
      </c>
      <c r="BI297" s="153">
        <f t="shared" si="78"/>
        <v>0</v>
      </c>
      <c r="BJ297" s="13" t="s">
        <v>87</v>
      </c>
      <c r="BK297" s="153">
        <f t="shared" si="79"/>
        <v>0</v>
      </c>
      <c r="BL297" s="13" t="s">
        <v>372</v>
      </c>
      <c r="BM297" s="152" t="s">
        <v>6791</v>
      </c>
    </row>
    <row r="298" spans="2:65" s="1" customFormat="1" ht="16.5" customHeight="1">
      <c r="B298" s="139"/>
      <c r="C298" s="154" t="s">
        <v>2252</v>
      </c>
      <c r="D298" s="154" t="s">
        <v>353</v>
      </c>
      <c r="E298" s="155" t="s">
        <v>4537</v>
      </c>
      <c r="F298" s="156" t="s">
        <v>4538</v>
      </c>
      <c r="G298" s="157" t="s">
        <v>433</v>
      </c>
      <c r="H298" s="158">
        <v>100</v>
      </c>
      <c r="I298" s="159"/>
      <c r="J298" s="160">
        <f t="shared" si="70"/>
        <v>0</v>
      </c>
      <c r="K298" s="161"/>
      <c r="L298" s="162"/>
      <c r="M298" s="163" t="s">
        <v>1</v>
      </c>
      <c r="N298" s="164" t="s">
        <v>41</v>
      </c>
      <c r="P298" s="150">
        <f t="shared" si="71"/>
        <v>0</v>
      </c>
      <c r="Q298" s="150">
        <v>1E-4</v>
      </c>
      <c r="R298" s="150">
        <f t="shared" si="72"/>
        <v>0.01</v>
      </c>
      <c r="S298" s="150">
        <v>0</v>
      </c>
      <c r="T298" s="151">
        <f t="shared" si="73"/>
        <v>0</v>
      </c>
      <c r="AR298" s="152" t="s">
        <v>529</v>
      </c>
      <c r="AT298" s="152" t="s">
        <v>353</v>
      </c>
      <c r="AU298" s="152" t="s">
        <v>87</v>
      </c>
      <c r="AY298" s="13" t="s">
        <v>317</v>
      </c>
      <c r="BE298" s="153">
        <f t="shared" si="74"/>
        <v>0</v>
      </c>
      <c r="BF298" s="153">
        <f t="shared" si="75"/>
        <v>0</v>
      </c>
      <c r="BG298" s="153">
        <f t="shared" si="76"/>
        <v>0</v>
      </c>
      <c r="BH298" s="153">
        <f t="shared" si="77"/>
        <v>0</v>
      </c>
      <c r="BI298" s="153">
        <f t="shared" si="78"/>
        <v>0</v>
      </c>
      <c r="BJ298" s="13" t="s">
        <v>87</v>
      </c>
      <c r="BK298" s="153">
        <f t="shared" si="79"/>
        <v>0</v>
      </c>
      <c r="BL298" s="13" t="s">
        <v>372</v>
      </c>
      <c r="BM298" s="152" t="s">
        <v>6792</v>
      </c>
    </row>
    <row r="299" spans="2:65" s="1" customFormat="1" ht="24.15" customHeight="1">
      <c r="B299" s="139"/>
      <c r="C299" s="140" t="s">
        <v>2256</v>
      </c>
      <c r="D299" s="140" t="s">
        <v>319</v>
      </c>
      <c r="E299" s="141" t="s">
        <v>3194</v>
      </c>
      <c r="F299" s="142" t="s">
        <v>3195</v>
      </c>
      <c r="G299" s="143" t="s">
        <v>452</v>
      </c>
      <c r="H299" s="144">
        <v>25</v>
      </c>
      <c r="I299" s="145"/>
      <c r="J299" s="146">
        <f t="shared" si="70"/>
        <v>0</v>
      </c>
      <c r="K299" s="147"/>
      <c r="L299" s="28"/>
      <c r="M299" s="148" t="s">
        <v>1</v>
      </c>
      <c r="N299" s="149" t="s">
        <v>41</v>
      </c>
      <c r="P299" s="150">
        <f t="shared" si="71"/>
        <v>0</v>
      </c>
      <c r="Q299" s="150">
        <v>8.4999999999999995E-4</v>
      </c>
      <c r="R299" s="150">
        <f t="shared" si="72"/>
        <v>2.1249999999999998E-2</v>
      </c>
      <c r="S299" s="150">
        <v>0</v>
      </c>
      <c r="T299" s="151">
        <f t="shared" si="73"/>
        <v>0</v>
      </c>
      <c r="AR299" s="152" t="s">
        <v>372</v>
      </c>
      <c r="AT299" s="152" t="s">
        <v>319</v>
      </c>
      <c r="AU299" s="152" t="s">
        <v>87</v>
      </c>
      <c r="AY299" s="13" t="s">
        <v>317</v>
      </c>
      <c r="BE299" s="153">
        <f t="shared" si="74"/>
        <v>0</v>
      </c>
      <c r="BF299" s="153">
        <f t="shared" si="75"/>
        <v>0</v>
      </c>
      <c r="BG299" s="153">
        <f t="shared" si="76"/>
        <v>0</v>
      </c>
      <c r="BH299" s="153">
        <f t="shared" si="77"/>
        <v>0</v>
      </c>
      <c r="BI299" s="153">
        <f t="shared" si="78"/>
        <v>0</v>
      </c>
      <c r="BJ299" s="13" t="s">
        <v>87</v>
      </c>
      <c r="BK299" s="153">
        <f t="shared" si="79"/>
        <v>0</v>
      </c>
      <c r="BL299" s="13" t="s">
        <v>372</v>
      </c>
      <c r="BM299" s="152" t="s">
        <v>6793</v>
      </c>
    </row>
    <row r="300" spans="2:65" s="1" customFormat="1" ht="33" customHeight="1">
      <c r="B300" s="139"/>
      <c r="C300" s="154" t="s">
        <v>2260</v>
      </c>
      <c r="D300" s="154" t="s">
        <v>353</v>
      </c>
      <c r="E300" s="155" t="s">
        <v>4548</v>
      </c>
      <c r="F300" s="156" t="s">
        <v>4549</v>
      </c>
      <c r="G300" s="157" t="s">
        <v>452</v>
      </c>
      <c r="H300" s="158">
        <v>25.5</v>
      </c>
      <c r="I300" s="159"/>
      <c r="J300" s="160">
        <f t="shared" si="70"/>
        <v>0</v>
      </c>
      <c r="K300" s="161"/>
      <c r="L300" s="162"/>
      <c r="M300" s="163" t="s">
        <v>1</v>
      </c>
      <c r="N300" s="164" t="s">
        <v>41</v>
      </c>
      <c r="P300" s="150">
        <f t="shared" si="71"/>
        <v>0</v>
      </c>
      <c r="Q300" s="150">
        <v>4.2000000000000002E-4</v>
      </c>
      <c r="R300" s="150">
        <f t="shared" si="72"/>
        <v>1.0710000000000001E-2</v>
      </c>
      <c r="S300" s="150">
        <v>0</v>
      </c>
      <c r="T300" s="151">
        <f t="shared" si="73"/>
        <v>0</v>
      </c>
      <c r="AR300" s="152" t="s">
        <v>529</v>
      </c>
      <c r="AT300" s="152" t="s">
        <v>353</v>
      </c>
      <c r="AU300" s="152" t="s">
        <v>87</v>
      </c>
      <c r="AY300" s="13" t="s">
        <v>317</v>
      </c>
      <c r="BE300" s="153">
        <f t="shared" si="74"/>
        <v>0</v>
      </c>
      <c r="BF300" s="153">
        <f t="shared" si="75"/>
        <v>0</v>
      </c>
      <c r="BG300" s="153">
        <f t="shared" si="76"/>
        <v>0</v>
      </c>
      <c r="BH300" s="153">
        <f t="shared" si="77"/>
        <v>0</v>
      </c>
      <c r="BI300" s="153">
        <f t="shared" si="78"/>
        <v>0</v>
      </c>
      <c r="BJ300" s="13" t="s">
        <v>87</v>
      </c>
      <c r="BK300" s="153">
        <f t="shared" si="79"/>
        <v>0</v>
      </c>
      <c r="BL300" s="13" t="s">
        <v>372</v>
      </c>
      <c r="BM300" s="152" t="s">
        <v>6794</v>
      </c>
    </row>
    <row r="301" spans="2:65" s="1" customFormat="1" ht="33" customHeight="1">
      <c r="B301" s="139"/>
      <c r="C301" s="140" t="s">
        <v>2264</v>
      </c>
      <c r="D301" s="140" t="s">
        <v>319</v>
      </c>
      <c r="E301" s="141" t="s">
        <v>4551</v>
      </c>
      <c r="F301" s="142" t="s">
        <v>4552</v>
      </c>
      <c r="G301" s="143" t="s">
        <v>452</v>
      </c>
      <c r="H301" s="144">
        <v>12.5</v>
      </c>
      <c r="I301" s="145"/>
      <c r="J301" s="146">
        <f t="shared" si="70"/>
        <v>0</v>
      </c>
      <c r="K301" s="147"/>
      <c r="L301" s="28"/>
      <c r="M301" s="148" t="s">
        <v>1</v>
      </c>
      <c r="N301" s="149" t="s">
        <v>41</v>
      </c>
      <c r="P301" s="150">
        <f t="shared" si="71"/>
        <v>0</v>
      </c>
      <c r="Q301" s="150">
        <v>3.0000000000000001E-5</v>
      </c>
      <c r="R301" s="150">
        <f t="shared" si="72"/>
        <v>3.7500000000000001E-4</v>
      </c>
      <c r="S301" s="150">
        <v>0</v>
      </c>
      <c r="T301" s="151">
        <f t="shared" si="73"/>
        <v>0</v>
      </c>
      <c r="AR301" s="152" t="s">
        <v>372</v>
      </c>
      <c r="AT301" s="152" t="s">
        <v>319</v>
      </c>
      <c r="AU301" s="152" t="s">
        <v>87</v>
      </c>
      <c r="AY301" s="13" t="s">
        <v>317</v>
      </c>
      <c r="BE301" s="153">
        <f t="shared" si="74"/>
        <v>0</v>
      </c>
      <c r="BF301" s="153">
        <f t="shared" si="75"/>
        <v>0</v>
      </c>
      <c r="BG301" s="153">
        <f t="shared" si="76"/>
        <v>0</v>
      </c>
      <c r="BH301" s="153">
        <f t="shared" si="77"/>
        <v>0</v>
      </c>
      <c r="BI301" s="153">
        <f t="shared" si="78"/>
        <v>0</v>
      </c>
      <c r="BJ301" s="13" t="s">
        <v>87</v>
      </c>
      <c r="BK301" s="153">
        <f t="shared" si="79"/>
        <v>0</v>
      </c>
      <c r="BL301" s="13" t="s">
        <v>372</v>
      </c>
      <c r="BM301" s="152" t="s">
        <v>6795</v>
      </c>
    </row>
    <row r="302" spans="2:65" s="1" customFormat="1" ht="16.5" customHeight="1">
      <c r="B302" s="139"/>
      <c r="C302" s="154" t="s">
        <v>2268</v>
      </c>
      <c r="D302" s="154" t="s">
        <v>353</v>
      </c>
      <c r="E302" s="155" t="s">
        <v>4537</v>
      </c>
      <c r="F302" s="156" t="s">
        <v>4538</v>
      </c>
      <c r="G302" s="157" t="s">
        <v>433</v>
      </c>
      <c r="H302" s="158">
        <v>100</v>
      </c>
      <c r="I302" s="159"/>
      <c r="J302" s="160">
        <f t="shared" si="70"/>
        <v>0</v>
      </c>
      <c r="K302" s="161"/>
      <c r="L302" s="162"/>
      <c r="M302" s="163" t="s">
        <v>1</v>
      </c>
      <c r="N302" s="164" t="s">
        <v>41</v>
      </c>
      <c r="P302" s="150">
        <f t="shared" si="71"/>
        <v>0</v>
      </c>
      <c r="Q302" s="150">
        <v>1E-4</v>
      </c>
      <c r="R302" s="150">
        <f t="shared" si="72"/>
        <v>0.01</v>
      </c>
      <c r="S302" s="150">
        <v>0</v>
      </c>
      <c r="T302" s="151">
        <f t="shared" si="73"/>
        <v>0</v>
      </c>
      <c r="AR302" s="152" t="s">
        <v>529</v>
      </c>
      <c r="AT302" s="152" t="s">
        <v>353</v>
      </c>
      <c r="AU302" s="152" t="s">
        <v>87</v>
      </c>
      <c r="AY302" s="13" t="s">
        <v>317</v>
      </c>
      <c r="BE302" s="153">
        <f t="shared" si="74"/>
        <v>0</v>
      </c>
      <c r="BF302" s="153">
        <f t="shared" si="75"/>
        <v>0</v>
      </c>
      <c r="BG302" s="153">
        <f t="shared" si="76"/>
        <v>0</v>
      </c>
      <c r="BH302" s="153">
        <f t="shared" si="77"/>
        <v>0</v>
      </c>
      <c r="BI302" s="153">
        <f t="shared" si="78"/>
        <v>0</v>
      </c>
      <c r="BJ302" s="13" t="s">
        <v>87</v>
      </c>
      <c r="BK302" s="153">
        <f t="shared" si="79"/>
        <v>0</v>
      </c>
      <c r="BL302" s="13" t="s">
        <v>372</v>
      </c>
      <c r="BM302" s="152" t="s">
        <v>6796</v>
      </c>
    </row>
    <row r="303" spans="2:65" s="1" customFormat="1" ht="16.5" customHeight="1">
      <c r="B303" s="139"/>
      <c r="C303" s="154" t="s">
        <v>2271</v>
      </c>
      <c r="D303" s="154" t="s">
        <v>353</v>
      </c>
      <c r="E303" s="155" t="s">
        <v>4555</v>
      </c>
      <c r="F303" s="156" t="s">
        <v>4556</v>
      </c>
      <c r="G303" s="157" t="s">
        <v>375</v>
      </c>
      <c r="H303" s="158">
        <v>3.875</v>
      </c>
      <c r="I303" s="159"/>
      <c r="J303" s="160">
        <f t="shared" si="70"/>
        <v>0</v>
      </c>
      <c r="K303" s="161"/>
      <c r="L303" s="162"/>
      <c r="M303" s="163" t="s">
        <v>1</v>
      </c>
      <c r="N303" s="164" t="s">
        <v>41</v>
      </c>
      <c r="P303" s="150">
        <f t="shared" si="71"/>
        <v>0</v>
      </c>
      <c r="Q303" s="150">
        <v>6.6E-3</v>
      </c>
      <c r="R303" s="150">
        <f t="shared" si="72"/>
        <v>2.5575000000000001E-2</v>
      </c>
      <c r="S303" s="150">
        <v>0</v>
      </c>
      <c r="T303" s="151">
        <f t="shared" si="73"/>
        <v>0</v>
      </c>
      <c r="AR303" s="152" t="s">
        <v>529</v>
      </c>
      <c r="AT303" s="152" t="s">
        <v>353</v>
      </c>
      <c r="AU303" s="152" t="s">
        <v>87</v>
      </c>
      <c r="AY303" s="13" t="s">
        <v>317</v>
      </c>
      <c r="BE303" s="153">
        <f t="shared" si="74"/>
        <v>0</v>
      </c>
      <c r="BF303" s="153">
        <f t="shared" si="75"/>
        <v>0</v>
      </c>
      <c r="BG303" s="153">
        <f t="shared" si="76"/>
        <v>0</v>
      </c>
      <c r="BH303" s="153">
        <f t="shared" si="77"/>
        <v>0</v>
      </c>
      <c r="BI303" s="153">
        <f t="shared" si="78"/>
        <v>0</v>
      </c>
      <c r="BJ303" s="13" t="s">
        <v>87</v>
      </c>
      <c r="BK303" s="153">
        <f t="shared" si="79"/>
        <v>0</v>
      </c>
      <c r="BL303" s="13" t="s">
        <v>372</v>
      </c>
      <c r="BM303" s="152" t="s">
        <v>6797</v>
      </c>
    </row>
    <row r="304" spans="2:65" s="1" customFormat="1" ht="24.15" customHeight="1">
      <c r="B304" s="139"/>
      <c r="C304" s="140" t="s">
        <v>2275</v>
      </c>
      <c r="D304" s="140" t="s">
        <v>319</v>
      </c>
      <c r="E304" s="141" t="s">
        <v>4558</v>
      </c>
      <c r="F304" s="142" t="s">
        <v>3210</v>
      </c>
      <c r="G304" s="143" t="s">
        <v>652</v>
      </c>
      <c r="H304" s="176"/>
      <c r="I304" s="145"/>
      <c r="J304" s="146">
        <f t="shared" si="70"/>
        <v>0</v>
      </c>
      <c r="K304" s="147"/>
      <c r="L304" s="28"/>
      <c r="M304" s="148" t="s">
        <v>1</v>
      </c>
      <c r="N304" s="149" t="s">
        <v>41</v>
      </c>
      <c r="P304" s="150">
        <f t="shared" si="71"/>
        <v>0</v>
      </c>
      <c r="Q304" s="150">
        <v>0</v>
      </c>
      <c r="R304" s="150">
        <f t="shared" si="72"/>
        <v>0</v>
      </c>
      <c r="S304" s="150">
        <v>0</v>
      </c>
      <c r="T304" s="151">
        <f t="shared" si="73"/>
        <v>0</v>
      </c>
      <c r="AR304" s="152" t="s">
        <v>372</v>
      </c>
      <c r="AT304" s="152" t="s">
        <v>319</v>
      </c>
      <c r="AU304" s="152" t="s">
        <v>87</v>
      </c>
      <c r="AY304" s="13" t="s">
        <v>317</v>
      </c>
      <c r="BE304" s="153">
        <f t="shared" si="74"/>
        <v>0</v>
      </c>
      <c r="BF304" s="153">
        <f t="shared" si="75"/>
        <v>0</v>
      </c>
      <c r="BG304" s="153">
        <f t="shared" si="76"/>
        <v>0</v>
      </c>
      <c r="BH304" s="153">
        <f t="shared" si="77"/>
        <v>0</v>
      </c>
      <c r="BI304" s="153">
        <f t="shared" si="78"/>
        <v>0</v>
      </c>
      <c r="BJ304" s="13" t="s">
        <v>87</v>
      </c>
      <c r="BK304" s="153">
        <f t="shared" si="79"/>
        <v>0</v>
      </c>
      <c r="BL304" s="13" t="s">
        <v>372</v>
      </c>
      <c r="BM304" s="152" t="s">
        <v>6798</v>
      </c>
    </row>
    <row r="305" spans="2:65" s="11" customFormat="1" ht="22.8" customHeight="1">
      <c r="B305" s="127"/>
      <c r="D305" s="128" t="s">
        <v>74</v>
      </c>
      <c r="E305" s="137" t="s">
        <v>1765</v>
      </c>
      <c r="F305" s="137" t="s">
        <v>2374</v>
      </c>
      <c r="I305" s="130"/>
      <c r="J305" s="138">
        <f>BK305</f>
        <v>0</v>
      </c>
      <c r="L305" s="127"/>
      <c r="M305" s="132"/>
      <c r="P305" s="133">
        <f>SUM(P306:P323)</f>
        <v>0</v>
      </c>
      <c r="R305" s="133">
        <f>SUM(R306:R323)</f>
        <v>1.9971648399999999</v>
      </c>
      <c r="T305" s="134">
        <f>SUM(T306:T323)</f>
        <v>0</v>
      </c>
      <c r="AR305" s="128" t="s">
        <v>87</v>
      </c>
      <c r="AT305" s="135" t="s">
        <v>74</v>
      </c>
      <c r="AU305" s="135" t="s">
        <v>82</v>
      </c>
      <c r="AY305" s="128" t="s">
        <v>317</v>
      </c>
      <c r="BK305" s="136">
        <f>SUM(BK306:BK323)</f>
        <v>0</v>
      </c>
    </row>
    <row r="306" spans="2:65" s="1" customFormat="1" ht="16.5" customHeight="1">
      <c r="B306" s="139"/>
      <c r="C306" s="140" t="s">
        <v>2281</v>
      </c>
      <c r="D306" s="140" t="s">
        <v>319</v>
      </c>
      <c r="E306" s="141" t="s">
        <v>3212</v>
      </c>
      <c r="F306" s="142" t="s">
        <v>3213</v>
      </c>
      <c r="G306" s="143" t="s">
        <v>375</v>
      </c>
      <c r="H306" s="144">
        <v>213.99</v>
      </c>
      <c r="I306" s="145"/>
      <c r="J306" s="146">
        <f t="shared" ref="J306:J323" si="80">ROUND(I306*H306,2)</f>
        <v>0</v>
      </c>
      <c r="K306" s="147"/>
      <c r="L306" s="28"/>
      <c r="M306" s="148" t="s">
        <v>1</v>
      </c>
      <c r="N306" s="149" t="s">
        <v>41</v>
      </c>
      <c r="P306" s="150">
        <f t="shared" ref="P306:P323" si="81">O306*H306</f>
        <v>0</v>
      </c>
      <c r="Q306" s="150">
        <v>0</v>
      </c>
      <c r="R306" s="150">
        <f t="shared" ref="R306:R323" si="82">Q306*H306</f>
        <v>0</v>
      </c>
      <c r="S306" s="150">
        <v>0</v>
      </c>
      <c r="T306" s="151">
        <f t="shared" ref="T306:T323" si="83">S306*H306</f>
        <v>0</v>
      </c>
      <c r="AR306" s="152" t="s">
        <v>372</v>
      </c>
      <c r="AT306" s="152" t="s">
        <v>319</v>
      </c>
      <c r="AU306" s="152" t="s">
        <v>87</v>
      </c>
      <c r="AY306" s="13" t="s">
        <v>317</v>
      </c>
      <c r="BE306" s="153">
        <f t="shared" ref="BE306:BE323" si="84">IF(N306="základná",J306,0)</f>
        <v>0</v>
      </c>
      <c r="BF306" s="153">
        <f t="shared" ref="BF306:BF323" si="85">IF(N306="znížená",J306,0)</f>
        <v>0</v>
      </c>
      <c r="BG306" s="153">
        <f t="shared" ref="BG306:BG323" si="86">IF(N306="zákl. prenesená",J306,0)</f>
        <v>0</v>
      </c>
      <c r="BH306" s="153">
        <f t="shared" ref="BH306:BH323" si="87">IF(N306="zníž. prenesená",J306,0)</f>
        <v>0</v>
      </c>
      <c r="BI306" s="153">
        <f t="shared" ref="BI306:BI323" si="88">IF(N306="nulová",J306,0)</f>
        <v>0</v>
      </c>
      <c r="BJ306" s="13" t="s">
        <v>87</v>
      </c>
      <c r="BK306" s="153">
        <f t="shared" ref="BK306:BK323" si="89">ROUND(I306*H306,2)</f>
        <v>0</v>
      </c>
      <c r="BL306" s="13" t="s">
        <v>372</v>
      </c>
      <c r="BM306" s="152" t="s">
        <v>6799</v>
      </c>
    </row>
    <row r="307" spans="2:65" s="1" customFormat="1" ht="16.5" customHeight="1">
      <c r="B307" s="139"/>
      <c r="C307" s="154" t="s">
        <v>2285</v>
      </c>
      <c r="D307" s="154" t="s">
        <v>353</v>
      </c>
      <c r="E307" s="155" t="s">
        <v>3215</v>
      </c>
      <c r="F307" s="156" t="s">
        <v>5455</v>
      </c>
      <c r="G307" s="157" t="s">
        <v>375</v>
      </c>
      <c r="H307" s="158">
        <v>246.089</v>
      </c>
      <c r="I307" s="159"/>
      <c r="J307" s="160">
        <f t="shared" si="80"/>
        <v>0</v>
      </c>
      <c r="K307" s="161"/>
      <c r="L307" s="162"/>
      <c r="M307" s="163" t="s">
        <v>1</v>
      </c>
      <c r="N307" s="164" t="s">
        <v>41</v>
      </c>
      <c r="P307" s="150">
        <f t="shared" si="81"/>
        <v>0</v>
      </c>
      <c r="Q307" s="150">
        <v>1E-4</v>
      </c>
      <c r="R307" s="150">
        <f t="shared" si="82"/>
        <v>2.46089E-2</v>
      </c>
      <c r="S307" s="150">
        <v>0</v>
      </c>
      <c r="T307" s="151">
        <f t="shared" si="83"/>
        <v>0</v>
      </c>
      <c r="AR307" s="152" t="s">
        <v>529</v>
      </c>
      <c r="AT307" s="152" t="s">
        <v>353</v>
      </c>
      <c r="AU307" s="152" t="s">
        <v>87</v>
      </c>
      <c r="AY307" s="13" t="s">
        <v>317</v>
      </c>
      <c r="BE307" s="153">
        <f t="shared" si="84"/>
        <v>0</v>
      </c>
      <c r="BF307" s="153">
        <f t="shared" si="85"/>
        <v>0</v>
      </c>
      <c r="BG307" s="153">
        <f t="shared" si="86"/>
        <v>0</v>
      </c>
      <c r="BH307" s="153">
        <f t="shared" si="87"/>
        <v>0</v>
      </c>
      <c r="BI307" s="153">
        <f t="shared" si="88"/>
        <v>0</v>
      </c>
      <c r="BJ307" s="13" t="s">
        <v>87</v>
      </c>
      <c r="BK307" s="153">
        <f t="shared" si="89"/>
        <v>0</v>
      </c>
      <c r="BL307" s="13" t="s">
        <v>372</v>
      </c>
      <c r="BM307" s="152" t="s">
        <v>6800</v>
      </c>
    </row>
    <row r="308" spans="2:65" s="1" customFormat="1" ht="24.15" customHeight="1">
      <c r="B308" s="139"/>
      <c r="C308" s="140" t="s">
        <v>2288</v>
      </c>
      <c r="D308" s="140" t="s">
        <v>319</v>
      </c>
      <c r="E308" s="141" t="s">
        <v>4569</v>
      </c>
      <c r="F308" s="142" t="s">
        <v>1774</v>
      </c>
      <c r="G308" s="143" t="s">
        <v>375</v>
      </c>
      <c r="H308" s="144">
        <v>39.69</v>
      </c>
      <c r="I308" s="145"/>
      <c r="J308" s="146">
        <f t="shared" si="80"/>
        <v>0</v>
      </c>
      <c r="K308" s="147"/>
      <c r="L308" s="28"/>
      <c r="M308" s="148" t="s">
        <v>1</v>
      </c>
      <c r="N308" s="149" t="s">
        <v>41</v>
      </c>
      <c r="P308" s="150">
        <f t="shared" si="81"/>
        <v>0</v>
      </c>
      <c r="Q308" s="150">
        <v>0</v>
      </c>
      <c r="R308" s="150">
        <f t="shared" si="82"/>
        <v>0</v>
      </c>
      <c r="S308" s="150">
        <v>0</v>
      </c>
      <c r="T308" s="151">
        <f t="shared" si="83"/>
        <v>0</v>
      </c>
      <c r="AR308" s="152" t="s">
        <v>372</v>
      </c>
      <c r="AT308" s="152" t="s">
        <v>319</v>
      </c>
      <c r="AU308" s="152" t="s">
        <v>87</v>
      </c>
      <c r="AY308" s="13" t="s">
        <v>317</v>
      </c>
      <c r="BE308" s="153">
        <f t="shared" si="84"/>
        <v>0</v>
      </c>
      <c r="BF308" s="153">
        <f t="shared" si="85"/>
        <v>0</v>
      </c>
      <c r="BG308" s="153">
        <f t="shared" si="86"/>
        <v>0</v>
      </c>
      <c r="BH308" s="153">
        <f t="shared" si="87"/>
        <v>0</v>
      </c>
      <c r="BI308" s="153">
        <f t="shared" si="88"/>
        <v>0</v>
      </c>
      <c r="BJ308" s="13" t="s">
        <v>87</v>
      </c>
      <c r="BK308" s="153">
        <f t="shared" si="89"/>
        <v>0</v>
      </c>
      <c r="BL308" s="13" t="s">
        <v>372</v>
      </c>
      <c r="BM308" s="152" t="s">
        <v>6801</v>
      </c>
    </row>
    <row r="309" spans="2:65" s="1" customFormat="1" ht="24.15" customHeight="1">
      <c r="B309" s="139"/>
      <c r="C309" s="154" t="s">
        <v>2292</v>
      </c>
      <c r="D309" s="154" t="s">
        <v>353</v>
      </c>
      <c r="E309" s="155" t="s">
        <v>4571</v>
      </c>
      <c r="F309" s="156" t="s">
        <v>4572</v>
      </c>
      <c r="G309" s="157" t="s">
        <v>375</v>
      </c>
      <c r="H309" s="158">
        <v>40.484000000000002</v>
      </c>
      <c r="I309" s="159"/>
      <c r="J309" s="160">
        <f t="shared" si="80"/>
        <v>0</v>
      </c>
      <c r="K309" s="161"/>
      <c r="L309" s="162"/>
      <c r="M309" s="163" t="s">
        <v>1</v>
      </c>
      <c r="N309" s="164" t="s">
        <v>41</v>
      </c>
      <c r="P309" s="150">
        <f t="shared" si="81"/>
        <v>0</v>
      </c>
      <c r="Q309" s="150">
        <v>1.56E-3</v>
      </c>
      <c r="R309" s="150">
        <f t="shared" si="82"/>
        <v>6.3155039999999996E-2</v>
      </c>
      <c r="S309" s="150">
        <v>0</v>
      </c>
      <c r="T309" s="151">
        <f t="shared" si="83"/>
        <v>0</v>
      </c>
      <c r="AR309" s="152" t="s">
        <v>529</v>
      </c>
      <c r="AT309" s="152" t="s">
        <v>353</v>
      </c>
      <c r="AU309" s="152" t="s">
        <v>87</v>
      </c>
      <c r="AY309" s="13" t="s">
        <v>317</v>
      </c>
      <c r="BE309" s="153">
        <f t="shared" si="84"/>
        <v>0</v>
      </c>
      <c r="BF309" s="153">
        <f t="shared" si="85"/>
        <v>0</v>
      </c>
      <c r="BG309" s="153">
        <f t="shared" si="86"/>
        <v>0</v>
      </c>
      <c r="BH309" s="153">
        <f t="shared" si="87"/>
        <v>0</v>
      </c>
      <c r="BI309" s="153">
        <f t="shared" si="88"/>
        <v>0</v>
      </c>
      <c r="BJ309" s="13" t="s">
        <v>87</v>
      </c>
      <c r="BK309" s="153">
        <f t="shared" si="89"/>
        <v>0</v>
      </c>
      <c r="BL309" s="13" t="s">
        <v>372</v>
      </c>
      <c r="BM309" s="152" t="s">
        <v>6802</v>
      </c>
    </row>
    <row r="310" spans="2:65" s="1" customFormat="1" ht="24.15" customHeight="1">
      <c r="B310" s="139"/>
      <c r="C310" s="140" t="s">
        <v>2296</v>
      </c>
      <c r="D310" s="140" t="s">
        <v>319</v>
      </c>
      <c r="E310" s="141" t="s">
        <v>4574</v>
      </c>
      <c r="F310" s="142" t="s">
        <v>4575</v>
      </c>
      <c r="G310" s="143" t="s">
        <v>375</v>
      </c>
      <c r="H310" s="144">
        <v>0.8</v>
      </c>
      <c r="I310" s="145"/>
      <c r="J310" s="146">
        <f t="shared" si="80"/>
        <v>0</v>
      </c>
      <c r="K310" s="147"/>
      <c r="L310" s="28"/>
      <c r="M310" s="148" t="s">
        <v>1</v>
      </c>
      <c r="N310" s="149" t="s">
        <v>41</v>
      </c>
      <c r="P310" s="150">
        <f t="shared" si="81"/>
        <v>0</v>
      </c>
      <c r="Q310" s="150">
        <v>0</v>
      </c>
      <c r="R310" s="150">
        <f t="shared" si="82"/>
        <v>0</v>
      </c>
      <c r="S310" s="150">
        <v>0</v>
      </c>
      <c r="T310" s="151">
        <f t="shared" si="83"/>
        <v>0</v>
      </c>
      <c r="AR310" s="152" t="s">
        <v>372</v>
      </c>
      <c r="AT310" s="152" t="s">
        <v>319</v>
      </c>
      <c r="AU310" s="152" t="s">
        <v>87</v>
      </c>
      <c r="AY310" s="13" t="s">
        <v>317</v>
      </c>
      <c r="BE310" s="153">
        <f t="shared" si="84"/>
        <v>0</v>
      </c>
      <c r="BF310" s="153">
        <f t="shared" si="85"/>
        <v>0</v>
      </c>
      <c r="BG310" s="153">
        <f t="shared" si="86"/>
        <v>0</v>
      </c>
      <c r="BH310" s="153">
        <f t="shared" si="87"/>
        <v>0</v>
      </c>
      <c r="BI310" s="153">
        <f t="shared" si="88"/>
        <v>0</v>
      </c>
      <c r="BJ310" s="13" t="s">
        <v>87</v>
      </c>
      <c r="BK310" s="153">
        <f t="shared" si="89"/>
        <v>0</v>
      </c>
      <c r="BL310" s="13" t="s">
        <v>372</v>
      </c>
      <c r="BM310" s="152" t="s">
        <v>6803</v>
      </c>
    </row>
    <row r="311" spans="2:65" s="1" customFormat="1" ht="16.5" customHeight="1">
      <c r="B311" s="139"/>
      <c r="C311" s="154" t="s">
        <v>2300</v>
      </c>
      <c r="D311" s="154" t="s">
        <v>353</v>
      </c>
      <c r="E311" s="155" t="s">
        <v>4577</v>
      </c>
      <c r="F311" s="156" t="s">
        <v>4578</v>
      </c>
      <c r="G311" s="157" t="s">
        <v>375</v>
      </c>
      <c r="H311" s="158">
        <v>0.81599999999999995</v>
      </c>
      <c r="I311" s="159"/>
      <c r="J311" s="160">
        <f t="shared" si="80"/>
        <v>0</v>
      </c>
      <c r="K311" s="161"/>
      <c r="L311" s="162"/>
      <c r="M311" s="163" t="s">
        <v>1</v>
      </c>
      <c r="N311" s="164" t="s">
        <v>41</v>
      </c>
      <c r="P311" s="150">
        <f t="shared" si="81"/>
        <v>0</v>
      </c>
      <c r="Q311" s="150">
        <v>0</v>
      </c>
      <c r="R311" s="150">
        <f t="shared" si="82"/>
        <v>0</v>
      </c>
      <c r="S311" s="150">
        <v>0</v>
      </c>
      <c r="T311" s="151">
        <f t="shared" si="83"/>
        <v>0</v>
      </c>
      <c r="AR311" s="152" t="s">
        <v>529</v>
      </c>
      <c r="AT311" s="152" t="s">
        <v>353</v>
      </c>
      <c r="AU311" s="152" t="s">
        <v>87</v>
      </c>
      <c r="AY311" s="13" t="s">
        <v>317</v>
      </c>
      <c r="BE311" s="153">
        <f t="shared" si="84"/>
        <v>0</v>
      </c>
      <c r="BF311" s="153">
        <f t="shared" si="85"/>
        <v>0</v>
      </c>
      <c r="BG311" s="153">
        <f t="shared" si="86"/>
        <v>0</v>
      </c>
      <c r="BH311" s="153">
        <f t="shared" si="87"/>
        <v>0</v>
      </c>
      <c r="BI311" s="153">
        <f t="shared" si="88"/>
        <v>0</v>
      </c>
      <c r="BJ311" s="13" t="s">
        <v>87</v>
      </c>
      <c r="BK311" s="153">
        <f t="shared" si="89"/>
        <v>0</v>
      </c>
      <c r="BL311" s="13" t="s">
        <v>372</v>
      </c>
      <c r="BM311" s="152" t="s">
        <v>6804</v>
      </c>
    </row>
    <row r="312" spans="2:65" s="1" customFormat="1" ht="24.15" customHeight="1">
      <c r="B312" s="139"/>
      <c r="C312" s="140" t="s">
        <v>2302</v>
      </c>
      <c r="D312" s="140" t="s">
        <v>319</v>
      </c>
      <c r="E312" s="141" t="s">
        <v>3230</v>
      </c>
      <c r="F312" s="142" t="s">
        <v>4580</v>
      </c>
      <c r="G312" s="143" t="s">
        <v>375</v>
      </c>
      <c r="H312" s="144">
        <v>94.322000000000003</v>
      </c>
      <c r="I312" s="145"/>
      <c r="J312" s="146">
        <f t="shared" si="80"/>
        <v>0</v>
      </c>
      <c r="K312" s="147"/>
      <c r="L312" s="28"/>
      <c r="M312" s="148" t="s">
        <v>1</v>
      </c>
      <c r="N312" s="149" t="s">
        <v>41</v>
      </c>
      <c r="P312" s="150">
        <f t="shared" si="81"/>
        <v>0</v>
      </c>
      <c r="Q312" s="150">
        <v>3.5000000000000001E-3</v>
      </c>
      <c r="R312" s="150">
        <f t="shared" si="82"/>
        <v>0.330127</v>
      </c>
      <c r="S312" s="150">
        <v>0</v>
      </c>
      <c r="T312" s="151">
        <f t="shared" si="83"/>
        <v>0</v>
      </c>
      <c r="AR312" s="152" t="s">
        <v>372</v>
      </c>
      <c r="AT312" s="152" t="s">
        <v>319</v>
      </c>
      <c r="AU312" s="152" t="s">
        <v>87</v>
      </c>
      <c r="AY312" s="13" t="s">
        <v>317</v>
      </c>
      <c r="BE312" s="153">
        <f t="shared" si="84"/>
        <v>0</v>
      </c>
      <c r="BF312" s="153">
        <f t="shared" si="85"/>
        <v>0</v>
      </c>
      <c r="BG312" s="153">
        <f t="shared" si="86"/>
        <v>0</v>
      </c>
      <c r="BH312" s="153">
        <f t="shared" si="87"/>
        <v>0</v>
      </c>
      <c r="BI312" s="153">
        <f t="shared" si="88"/>
        <v>0</v>
      </c>
      <c r="BJ312" s="13" t="s">
        <v>87</v>
      </c>
      <c r="BK312" s="153">
        <f t="shared" si="89"/>
        <v>0</v>
      </c>
      <c r="BL312" s="13" t="s">
        <v>372</v>
      </c>
      <c r="BM312" s="152" t="s">
        <v>6805</v>
      </c>
    </row>
    <row r="313" spans="2:65" s="1" customFormat="1" ht="24.15" customHeight="1">
      <c r="B313" s="139"/>
      <c r="C313" s="154" t="s">
        <v>2304</v>
      </c>
      <c r="D313" s="154" t="s">
        <v>353</v>
      </c>
      <c r="E313" s="155" t="s">
        <v>4582</v>
      </c>
      <c r="F313" s="156" t="s">
        <v>4583</v>
      </c>
      <c r="G313" s="157" t="s">
        <v>375</v>
      </c>
      <c r="H313" s="158">
        <v>96.207999999999998</v>
      </c>
      <c r="I313" s="159"/>
      <c r="J313" s="160">
        <f t="shared" si="80"/>
        <v>0</v>
      </c>
      <c r="K313" s="161"/>
      <c r="L313" s="162"/>
      <c r="M313" s="163" t="s">
        <v>1</v>
      </c>
      <c r="N313" s="164" t="s">
        <v>41</v>
      </c>
      <c r="P313" s="150">
        <f t="shared" si="81"/>
        <v>0</v>
      </c>
      <c r="Q313" s="150">
        <v>5.5500000000000002E-3</v>
      </c>
      <c r="R313" s="150">
        <f t="shared" si="82"/>
        <v>0.53395440000000005</v>
      </c>
      <c r="S313" s="150">
        <v>0</v>
      </c>
      <c r="T313" s="151">
        <f t="shared" si="83"/>
        <v>0</v>
      </c>
      <c r="AR313" s="152" t="s">
        <v>529</v>
      </c>
      <c r="AT313" s="152" t="s">
        <v>353</v>
      </c>
      <c r="AU313" s="152" t="s">
        <v>87</v>
      </c>
      <c r="AY313" s="13" t="s">
        <v>317</v>
      </c>
      <c r="BE313" s="153">
        <f t="shared" si="84"/>
        <v>0</v>
      </c>
      <c r="BF313" s="153">
        <f t="shared" si="85"/>
        <v>0</v>
      </c>
      <c r="BG313" s="153">
        <f t="shared" si="86"/>
        <v>0</v>
      </c>
      <c r="BH313" s="153">
        <f t="shared" si="87"/>
        <v>0</v>
      </c>
      <c r="BI313" s="153">
        <f t="shared" si="88"/>
        <v>0</v>
      </c>
      <c r="BJ313" s="13" t="s">
        <v>87</v>
      </c>
      <c r="BK313" s="153">
        <f t="shared" si="89"/>
        <v>0</v>
      </c>
      <c r="BL313" s="13" t="s">
        <v>372</v>
      </c>
      <c r="BM313" s="152" t="s">
        <v>6806</v>
      </c>
    </row>
    <row r="314" spans="2:65" s="1" customFormat="1" ht="33" customHeight="1">
      <c r="B314" s="139"/>
      <c r="C314" s="140" t="s">
        <v>2306</v>
      </c>
      <c r="D314" s="140" t="s">
        <v>319</v>
      </c>
      <c r="E314" s="141" t="s">
        <v>5463</v>
      </c>
      <c r="F314" s="142" t="s">
        <v>5464</v>
      </c>
      <c r="G314" s="143" t="s">
        <v>375</v>
      </c>
      <c r="H314" s="144">
        <v>113.3</v>
      </c>
      <c r="I314" s="145"/>
      <c r="J314" s="146">
        <f t="shared" si="80"/>
        <v>0</v>
      </c>
      <c r="K314" s="147"/>
      <c r="L314" s="28"/>
      <c r="M314" s="148" t="s">
        <v>1</v>
      </c>
      <c r="N314" s="149" t="s">
        <v>41</v>
      </c>
      <c r="P314" s="150">
        <f t="shared" si="81"/>
        <v>0</v>
      </c>
      <c r="Q314" s="150">
        <v>0</v>
      </c>
      <c r="R314" s="150">
        <f t="shared" si="82"/>
        <v>0</v>
      </c>
      <c r="S314" s="150">
        <v>0</v>
      </c>
      <c r="T314" s="151">
        <f t="shared" si="83"/>
        <v>0</v>
      </c>
      <c r="AR314" s="152" t="s">
        <v>372</v>
      </c>
      <c r="AT314" s="152" t="s">
        <v>319</v>
      </c>
      <c r="AU314" s="152" t="s">
        <v>87</v>
      </c>
      <c r="AY314" s="13" t="s">
        <v>317</v>
      </c>
      <c r="BE314" s="153">
        <f t="shared" si="84"/>
        <v>0</v>
      </c>
      <c r="BF314" s="153">
        <f t="shared" si="85"/>
        <v>0</v>
      </c>
      <c r="BG314" s="153">
        <f t="shared" si="86"/>
        <v>0</v>
      </c>
      <c r="BH314" s="153">
        <f t="shared" si="87"/>
        <v>0</v>
      </c>
      <c r="BI314" s="153">
        <f t="shared" si="88"/>
        <v>0</v>
      </c>
      <c r="BJ314" s="13" t="s">
        <v>87</v>
      </c>
      <c r="BK314" s="153">
        <f t="shared" si="89"/>
        <v>0</v>
      </c>
      <c r="BL314" s="13" t="s">
        <v>372</v>
      </c>
      <c r="BM314" s="152" t="s">
        <v>6807</v>
      </c>
    </row>
    <row r="315" spans="2:65" s="1" customFormat="1" ht="37.799999999999997" customHeight="1">
      <c r="B315" s="139"/>
      <c r="C315" s="154" t="s">
        <v>2308</v>
      </c>
      <c r="D315" s="154" t="s">
        <v>353</v>
      </c>
      <c r="E315" s="155" t="s">
        <v>5466</v>
      </c>
      <c r="F315" s="156" t="s">
        <v>5467</v>
      </c>
      <c r="G315" s="157" t="s">
        <v>322</v>
      </c>
      <c r="H315" s="158">
        <v>11.557</v>
      </c>
      <c r="I315" s="159"/>
      <c r="J315" s="160">
        <f t="shared" si="80"/>
        <v>0</v>
      </c>
      <c r="K315" s="161"/>
      <c r="L315" s="162"/>
      <c r="M315" s="163" t="s">
        <v>1</v>
      </c>
      <c r="N315" s="164" t="s">
        <v>41</v>
      </c>
      <c r="P315" s="150">
        <f t="shared" si="81"/>
        <v>0</v>
      </c>
      <c r="Q315" s="150">
        <v>2.9000000000000001E-2</v>
      </c>
      <c r="R315" s="150">
        <f t="shared" si="82"/>
        <v>0.33515300000000003</v>
      </c>
      <c r="S315" s="150">
        <v>0</v>
      </c>
      <c r="T315" s="151">
        <f t="shared" si="83"/>
        <v>0</v>
      </c>
      <c r="AR315" s="152" t="s">
        <v>529</v>
      </c>
      <c r="AT315" s="152" t="s">
        <v>353</v>
      </c>
      <c r="AU315" s="152" t="s">
        <v>87</v>
      </c>
      <c r="AY315" s="13" t="s">
        <v>317</v>
      </c>
      <c r="BE315" s="153">
        <f t="shared" si="84"/>
        <v>0</v>
      </c>
      <c r="BF315" s="153">
        <f t="shared" si="85"/>
        <v>0</v>
      </c>
      <c r="BG315" s="153">
        <f t="shared" si="86"/>
        <v>0</v>
      </c>
      <c r="BH315" s="153">
        <f t="shared" si="87"/>
        <v>0</v>
      </c>
      <c r="BI315" s="153">
        <f t="shared" si="88"/>
        <v>0</v>
      </c>
      <c r="BJ315" s="13" t="s">
        <v>87</v>
      </c>
      <c r="BK315" s="153">
        <f t="shared" si="89"/>
        <v>0</v>
      </c>
      <c r="BL315" s="13" t="s">
        <v>372</v>
      </c>
      <c r="BM315" s="152" t="s">
        <v>6808</v>
      </c>
    </row>
    <row r="316" spans="2:65" s="1" customFormat="1" ht="24.15" customHeight="1">
      <c r="B316" s="139"/>
      <c r="C316" s="140" t="s">
        <v>2310</v>
      </c>
      <c r="D316" s="140" t="s">
        <v>319</v>
      </c>
      <c r="E316" s="141" t="s">
        <v>4585</v>
      </c>
      <c r="F316" s="142" t="s">
        <v>4586</v>
      </c>
      <c r="G316" s="143" t="s">
        <v>375</v>
      </c>
      <c r="H316" s="144">
        <v>87.15</v>
      </c>
      <c r="I316" s="145"/>
      <c r="J316" s="146">
        <f t="shared" si="80"/>
        <v>0</v>
      </c>
      <c r="K316" s="147"/>
      <c r="L316" s="28"/>
      <c r="M316" s="148" t="s">
        <v>1</v>
      </c>
      <c r="N316" s="149" t="s">
        <v>41</v>
      </c>
      <c r="P316" s="150">
        <f t="shared" si="81"/>
        <v>0</v>
      </c>
      <c r="Q316" s="150">
        <v>0</v>
      </c>
      <c r="R316" s="150">
        <f t="shared" si="82"/>
        <v>0</v>
      </c>
      <c r="S316" s="150">
        <v>0</v>
      </c>
      <c r="T316" s="151">
        <f t="shared" si="83"/>
        <v>0</v>
      </c>
      <c r="AR316" s="152" t="s">
        <v>372</v>
      </c>
      <c r="AT316" s="152" t="s">
        <v>319</v>
      </c>
      <c r="AU316" s="152" t="s">
        <v>87</v>
      </c>
      <c r="AY316" s="13" t="s">
        <v>317</v>
      </c>
      <c r="BE316" s="153">
        <f t="shared" si="84"/>
        <v>0</v>
      </c>
      <c r="BF316" s="153">
        <f t="shared" si="85"/>
        <v>0</v>
      </c>
      <c r="BG316" s="153">
        <f t="shared" si="86"/>
        <v>0</v>
      </c>
      <c r="BH316" s="153">
        <f t="shared" si="87"/>
        <v>0</v>
      </c>
      <c r="BI316" s="153">
        <f t="shared" si="88"/>
        <v>0</v>
      </c>
      <c r="BJ316" s="13" t="s">
        <v>87</v>
      </c>
      <c r="BK316" s="153">
        <f t="shared" si="89"/>
        <v>0</v>
      </c>
      <c r="BL316" s="13" t="s">
        <v>372</v>
      </c>
      <c r="BM316" s="152" t="s">
        <v>6809</v>
      </c>
    </row>
    <row r="317" spans="2:65" s="1" customFormat="1" ht="24.15" customHeight="1">
      <c r="B317" s="139"/>
      <c r="C317" s="154" t="s">
        <v>2312</v>
      </c>
      <c r="D317" s="154" t="s">
        <v>353</v>
      </c>
      <c r="E317" s="155" t="s">
        <v>4588</v>
      </c>
      <c r="F317" s="156" t="s">
        <v>4589</v>
      </c>
      <c r="G317" s="157" t="s">
        <v>375</v>
      </c>
      <c r="H317" s="158">
        <v>84.66</v>
      </c>
      <c r="I317" s="159"/>
      <c r="J317" s="160">
        <f t="shared" si="80"/>
        <v>0</v>
      </c>
      <c r="K317" s="161"/>
      <c r="L317" s="162"/>
      <c r="M317" s="163" t="s">
        <v>1</v>
      </c>
      <c r="N317" s="164" t="s">
        <v>41</v>
      </c>
      <c r="P317" s="150">
        <f t="shared" si="81"/>
        <v>0</v>
      </c>
      <c r="Q317" s="150">
        <v>3.5999999999999999E-3</v>
      </c>
      <c r="R317" s="150">
        <f t="shared" si="82"/>
        <v>0.30477599999999999</v>
      </c>
      <c r="S317" s="150">
        <v>0</v>
      </c>
      <c r="T317" s="151">
        <f t="shared" si="83"/>
        <v>0</v>
      </c>
      <c r="AR317" s="152" t="s">
        <v>529</v>
      </c>
      <c r="AT317" s="152" t="s">
        <v>353</v>
      </c>
      <c r="AU317" s="152" t="s">
        <v>87</v>
      </c>
      <c r="AY317" s="13" t="s">
        <v>317</v>
      </c>
      <c r="BE317" s="153">
        <f t="shared" si="84"/>
        <v>0</v>
      </c>
      <c r="BF317" s="153">
        <f t="shared" si="85"/>
        <v>0</v>
      </c>
      <c r="BG317" s="153">
        <f t="shared" si="86"/>
        <v>0</v>
      </c>
      <c r="BH317" s="153">
        <f t="shared" si="87"/>
        <v>0</v>
      </c>
      <c r="BI317" s="153">
        <f t="shared" si="88"/>
        <v>0</v>
      </c>
      <c r="BJ317" s="13" t="s">
        <v>87</v>
      </c>
      <c r="BK317" s="153">
        <f t="shared" si="89"/>
        <v>0</v>
      </c>
      <c r="BL317" s="13" t="s">
        <v>372</v>
      </c>
      <c r="BM317" s="152" t="s">
        <v>6810</v>
      </c>
    </row>
    <row r="318" spans="2:65" s="1" customFormat="1" ht="24.15" customHeight="1">
      <c r="B318" s="139"/>
      <c r="C318" s="154" t="s">
        <v>3297</v>
      </c>
      <c r="D318" s="154" t="s">
        <v>353</v>
      </c>
      <c r="E318" s="155" t="s">
        <v>4594</v>
      </c>
      <c r="F318" s="156" t="s">
        <v>4595</v>
      </c>
      <c r="G318" s="157" t="s">
        <v>375</v>
      </c>
      <c r="H318" s="158">
        <v>84.66</v>
      </c>
      <c r="I318" s="159"/>
      <c r="J318" s="160">
        <f t="shared" si="80"/>
        <v>0</v>
      </c>
      <c r="K318" s="161"/>
      <c r="L318" s="162"/>
      <c r="M318" s="163" t="s">
        <v>1</v>
      </c>
      <c r="N318" s="164" t="s">
        <v>41</v>
      </c>
      <c r="P318" s="150">
        <f t="shared" si="81"/>
        <v>0</v>
      </c>
      <c r="Q318" s="150">
        <v>4.1999999999999997E-3</v>
      </c>
      <c r="R318" s="150">
        <f t="shared" si="82"/>
        <v>0.35557199999999994</v>
      </c>
      <c r="S318" s="150">
        <v>0</v>
      </c>
      <c r="T318" s="151">
        <f t="shared" si="83"/>
        <v>0</v>
      </c>
      <c r="AR318" s="152" t="s">
        <v>529</v>
      </c>
      <c r="AT318" s="152" t="s">
        <v>353</v>
      </c>
      <c r="AU318" s="152" t="s">
        <v>87</v>
      </c>
      <c r="AY318" s="13" t="s">
        <v>317</v>
      </c>
      <c r="BE318" s="153">
        <f t="shared" si="84"/>
        <v>0</v>
      </c>
      <c r="BF318" s="153">
        <f t="shared" si="85"/>
        <v>0</v>
      </c>
      <c r="BG318" s="153">
        <f t="shared" si="86"/>
        <v>0</v>
      </c>
      <c r="BH318" s="153">
        <f t="shared" si="87"/>
        <v>0</v>
      </c>
      <c r="BI318" s="153">
        <f t="shared" si="88"/>
        <v>0</v>
      </c>
      <c r="BJ318" s="13" t="s">
        <v>87</v>
      </c>
      <c r="BK318" s="153">
        <f t="shared" si="89"/>
        <v>0</v>
      </c>
      <c r="BL318" s="13" t="s">
        <v>372</v>
      </c>
      <c r="BM318" s="152" t="s">
        <v>6811</v>
      </c>
    </row>
    <row r="319" spans="2:65" s="1" customFormat="1" ht="24.15" customHeight="1">
      <c r="B319" s="139"/>
      <c r="C319" s="140" t="s">
        <v>3301</v>
      </c>
      <c r="D319" s="140" t="s">
        <v>319</v>
      </c>
      <c r="E319" s="141" t="s">
        <v>4597</v>
      </c>
      <c r="F319" s="142" t="s">
        <v>4598</v>
      </c>
      <c r="G319" s="143" t="s">
        <v>375</v>
      </c>
      <c r="H319" s="144">
        <v>1.641</v>
      </c>
      <c r="I319" s="145"/>
      <c r="J319" s="146">
        <f t="shared" si="80"/>
        <v>0</v>
      </c>
      <c r="K319" s="147"/>
      <c r="L319" s="28"/>
      <c r="M319" s="148" t="s">
        <v>1</v>
      </c>
      <c r="N319" s="149" t="s">
        <v>41</v>
      </c>
      <c r="P319" s="150">
        <f t="shared" si="81"/>
        <v>0</v>
      </c>
      <c r="Q319" s="150">
        <v>4.0000000000000001E-3</v>
      </c>
      <c r="R319" s="150">
        <f t="shared" si="82"/>
        <v>6.5640000000000004E-3</v>
      </c>
      <c r="S319" s="150">
        <v>0</v>
      </c>
      <c r="T319" s="151">
        <f t="shared" si="83"/>
        <v>0</v>
      </c>
      <c r="AR319" s="152" t="s">
        <v>372</v>
      </c>
      <c r="AT319" s="152" t="s">
        <v>319</v>
      </c>
      <c r="AU319" s="152" t="s">
        <v>87</v>
      </c>
      <c r="AY319" s="13" t="s">
        <v>317</v>
      </c>
      <c r="BE319" s="153">
        <f t="shared" si="84"/>
        <v>0</v>
      </c>
      <c r="BF319" s="153">
        <f t="shared" si="85"/>
        <v>0</v>
      </c>
      <c r="BG319" s="153">
        <f t="shared" si="86"/>
        <v>0</v>
      </c>
      <c r="BH319" s="153">
        <f t="shared" si="87"/>
        <v>0</v>
      </c>
      <c r="BI319" s="153">
        <f t="shared" si="88"/>
        <v>0</v>
      </c>
      <c r="BJ319" s="13" t="s">
        <v>87</v>
      </c>
      <c r="BK319" s="153">
        <f t="shared" si="89"/>
        <v>0</v>
      </c>
      <c r="BL319" s="13" t="s">
        <v>372</v>
      </c>
      <c r="BM319" s="152" t="s">
        <v>6812</v>
      </c>
    </row>
    <row r="320" spans="2:65" s="1" customFormat="1" ht="24.15" customHeight="1">
      <c r="B320" s="139"/>
      <c r="C320" s="154" t="s">
        <v>3305</v>
      </c>
      <c r="D320" s="154" t="s">
        <v>353</v>
      </c>
      <c r="E320" s="155" t="s">
        <v>4600</v>
      </c>
      <c r="F320" s="156" t="s">
        <v>4601</v>
      </c>
      <c r="G320" s="157" t="s">
        <v>375</v>
      </c>
      <c r="H320" s="158">
        <v>1.6739999999999999</v>
      </c>
      <c r="I320" s="159"/>
      <c r="J320" s="160">
        <f t="shared" si="80"/>
        <v>0</v>
      </c>
      <c r="K320" s="161"/>
      <c r="L320" s="162"/>
      <c r="M320" s="163" t="s">
        <v>1</v>
      </c>
      <c r="N320" s="164" t="s">
        <v>41</v>
      </c>
      <c r="P320" s="150">
        <f t="shared" si="81"/>
        <v>0</v>
      </c>
      <c r="Q320" s="150">
        <v>1.4999999999999999E-2</v>
      </c>
      <c r="R320" s="150">
        <f t="shared" si="82"/>
        <v>2.5109999999999997E-2</v>
      </c>
      <c r="S320" s="150">
        <v>0</v>
      </c>
      <c r="T320" s="151">
        <f t="shared" si="83"/>
        <v>0</v>
      </c>
      <c r="AR320" s="152" t="s">
        <v>529</v>
      </c>
      <c r="AT320" s="152" t="s">
        <v>353</v>
      </c>
      <c r="AU320" s="152" t="s">
        <v>87</v>
      </c>
      <c r="AY320" s="13" t="s">
        <v>317</v>
      </c>
      <c r="BE320" s="153">
        <f t="shared" si="84"/>
        <v>0</v>
      </c>
      <c r="BF320" s="153">
        <f t="shared" si="85"/>
        <v>0</v>
      </c>
      <c r="BG320" s="153">
        <f t="shared" si="86"/>
        <v>0</v>
      </c>
      <c r="BH320" s="153">
        <f t="shared" si="87"/>
        <v>0</v>
      </c>
      <c r="BI320" s="153">
        <f t="shared" si="88"/>
        <v>0</v>
      </c>
      <c r="BJ320" s="13" t="s">
        <v>87</v>
      </c>
      <c r="BK320" s="153">
        <f t="shared" si="89"/>
        <v>0</v>
      </c>
      <c r="BL320" s="13" t="s">
        <v>372</v>
      </c>
      <c r="BM320" s="152" t="s">
        <v>6813</v>
      </c>
    </row>
    <row r="321" spans="2:65" s="1" customFormat="1" ht="21.75" customHeight="1">
      <c r="B321" s="139"/>
      <c r="C321" s="140" t="s">
        <v>3309</v>
      </c>
      <c r="D321" s="140" t="s">
        <v>319</v>
      </c>
      <c r="E321" s="141" t="s">
        <v>4603</v>
      </c>
      <c r="F321" s="142" t="s">
        <v>4604</v>
      </c>
      <c r="G321" s="143" t="s">
        <v>375</v>
      </c>
      <c r="H321" s="144">
        <v>3.2810000000000001</v>
      </c>
      <c r="I321" s="145"/>
      <c r="J321" s="146">
        <f t="shared" si="80"/>
        <v>0</v>
      </c>
      <c r="K321" s="147"/>
      <c r="L321" s="28"/>
      <c r="M321" s="148" t="s">
        <v>1</v>
      </c>
      <c r="N321" s="149" t="s">
        <v>41</v>
      </c>
      <c r="P321" s="150">
        <f t="shared" si="81"/>
        <v>0</v>
      </c>
      <c r="Q321" s="150">
        <v>4.0000000000000001E-3</v>
      </c>
      <c r="R321" s="150">
        <f t="shared" si="82"/>
        <v>1.3124E-2</v>
      </c>
      <c r="S321" s="150">
        <v>0</v>
      </c>
      <c r="T321" s="151">
        <f t="shared" si="83"/>
        <v>0</v>
      </c>
      <c r="AR321" s="152" t="s">
        <v>372</v>
      </c>
      <c r="AT321" s="152" t="s">
        <v>319</v>
      </c>
      <c r="AU321" s="152" t="s">
        <v>87</v>
      </c>
      <c r="AY321" s="13" t="s">
        <v>317</v>
      </c>
      <c r="BE321" s="153">
        <f t="shared" si="84"/>
        <v>0</v>
      </c>
      <c r="BF321" s="153">
        <f t="shared" si="85"/>
        <v>0</v>
      </c>
      <c r="BG321" s="153">
        <f t="shared" si="86"/>
        <v>0</v>
      </c>
      <c r="BH321" s="153">
        <f t="shared" si="87"/>
        <v>0</v>
      </c>
      <c r="BI321" s="153">
        <f t="shared" si="88"/>
        <v>0</v>
      </c>
      <c r="BJ321" s="13" t="s">
        <v>87</v>
      </c>
      <c r="BK321" s="153">
        <f t="shared" si="89"/>
        <v>0</v>
      </c>
      <c r="BL321" s="13" t="s">
        <v>372</v>
      </c>
      <c r="BM321" s="152" t="s">
        <v>6814</v>
      </c>
    </row>
    <row r="322" spans="2:65" s="1" customFormat="1" ht="24.15" customHeight="1">
      <c r="B322" s="139"/>
      <c r="C322" s="154" t="s">
        <v>3313</v>
      </c>
      <c r="D322" s="154" t="s">
        <v>353</v>
      </c>
      <c r="E322" s="155" t="s">
        <v>2976</v>
      </c>
      <c r="F322" s="156" t="s">
        <v>2977</v>
      </c>
      <c r="G322" s="157" t="s">
        <v>375</v>
      </c>
      <c r="H322" s="158">
        <v>3.347</v>
      </c>
      <c r="I322" s="159"/>
      <c r="J322" s="160">
        <f t="shared" si="80"/>
        <v>0</v>
      </c>
      <c r="K322" s="161"/>
      <c r="L322" s="162"/>
      <c r="M322" s="163" t="s">
        <v>1</v>
      </c>
      <c r="N322" s="164" t="s">
        <v>41</v>
      </c>
      <c r="P322" s="150">
        <f t="shared" si="81"/>
        <v>0</v>
      </c>
      <c r="Q322" s="150">
        <v>1.5E-3</v>
      </c>
      <c r="R322" s="150">
        <f t="shared" si="82"/>
        <v>5.0204999999999998E-3</v>
      </c>
      <c r="S322" s="150">
        <v>0</v>
      </c>
      <c r="T322" s="151">
        <f t="shared" si="83"/>
        <v>0</v>
      </c>
      <c r="AR322" s="152" t="s">
        <v>529</v>
      </c>
      <c r="AT322" s="152" t="s">
        <v>353</v>
      </c>
      <c r="AU322" s="152" t="s">
        <v>87</v>
      </c>
      <c r="AY322" s="13" t="s">
        <v>317</v>
      </c>
      <c r="BE322" s="153">
        <f t="shared" si="84"/>
        <v>0</v>
      </c>
      <c r="BF322" s="153">
        <f t="shared" si="85"/>
        <v>0</v>
      </c>
      <c r="BG322" s="153">
        <f t="shared" si="86"/>
        <v>0</v>
      </c>
      <c r="BH322" s="153">
        <f t="shared" si="87"/>
        <v>0</v>
      </c>
      <c r="BI322" s="153">
        <f t="shared" si="88"/>
        <v>0</v>
      </c>
      <c r="BJ322" s="13" t="s">
        <v>87</v>
      </c>
      <c r="BK322" s="153">
        <f t="shared" si="89"/>
        <v>0</v>
      </c>
      <c r="BL322" s="13" t="s">
        <v>372</v>
      </c>
      <c r="BM322" s="152" t="s">
        <v>6815</v>
      </c>
    </row>
    <row r="323" spans="2:65" s="1" customFormat="1" ht="24.15" customHeight="1">
      <c r="B323" s="139"/>
      <c r="C323" s="140" t="s">
        <v>3317</v>
      </c>
      <c r="D323" s="140" t="s">
        <v>319</v>
      </c>
      <c r="E323" s="141" t="s">
        <v>2406</v>
      </c>
      <c r="F323" s="142" t="s">
        <v>2407</v>
      </c>
      <c r="G323" s="143" t="s">
        <v>652</v>
      </c>
      <c r="H323" s="176"/>
      <c r="I323" s="145"/>
      <c r="J323" s="146">
        <f t="shared" si="80"/>
        <v>0</v>
      </c>
      <c r="K323" s="147"/>
      <c r="L323" s="28"/>
      <c r="M323" s="148" t="s">
        <v>1</v>
      </c>
      <c r="N323" s="149" t="s">
        <v>41</v>
      </c>
      <c r="P323" s="150">
        <f t="shared" si="81"/>
        <v>0</v>
      </c>
      <c r="Q323" s="150">
        <v>0</v>
      </c>
      <c r="R323" s="150">
        <f t="shared" si="82"/>
        <v>0</v>
      </c>
      <c r="S323" s="150">
        <v>0</v>
      </c>
      <c r="T323" s="151">
        <f t="shared" si="83"/>
        <v>0</v>
      </c>
      <c r="AR323" s="152" t="s">
        <v>372</v>
      </c>
      <c r="AT323" s="152" t="s">
        <v>319</v>
      </c>
      <c r="AU323" s="152" t="s">
        <v>87</v>
      </c>
      <c r="AY323" s="13" t="s">
        <v>317</v>
      </c>
      <c r="BE323" s="153">
        <f t="shared" si="84"/>
        <v>0</v>
      </c>
      <c r="BF323" s="153">
        <f t="shared" si="85"/>
        <v>0</v>
      </c>
      <c r="BG323" s="153">
        <f t="shared" si="86"/>
        <v>0</v>
      </c>
      <c r="BH323" s="153">
        <f t="shared" si="87"/>
        <v>0</v>
      </c>
      <c r="BI323" s="153">
        <f t="shared" si="88"/>
        <v>0</v>
      </c>
      <c r="BJ323" s="13" t="s">
        <v>87</v>
      </c>
      <c r="BK323" s="153">
        <f t="shared" si="89"/>
        <v>0</v>
      </c>
      <c r="BL323" s="13" t="s">
        <v>372</v>
      </c>
      <c r="BM323" s="152" t="s">
        <v>6816</v>
      </c>
    </row>
    <row r="324" spans="2:65" s="11" customFormat="1" ht="22.8" customHeight="1">
      <c r="B324" s="127"/>
      <c r="D324" s="128" t="s">
        <v>74</v>
      </c>
      <c r="E324" s="137" t="s">
        <v>2530</v>
      </c>
      <c r="F324" s="137" t="s">
        <v>5477</v>
      </c>
      <c r="I324" s="130"/>
      <c r="J324" s="138">
        <f>BK324</f>
        <v>0</v>
      </c>
      <c r="L324" s="127"/>
      <c r="M324" s="132"/>
      <c r="P324" s="133">
        <f>SUM(P325:P327)</f>
        <v>0</v>
      </c>
      <c r="R324" s="133">
        <f>SUM(R325:R327)</f>
        <v>0.61438779999999993</v>
      </c>
      <c r="T324" s="134">
        <f>SUM(T325:T327)</f>
        <v>0</v>
      </c>
      <c r="AR324" s="128" t="s">
        <v>87</v>
      </c>
      <c r="AT324" s="135" t="s">
        <v>74</v>
      </c>
      <c r="AU324" s="135" t="s">
        <v>82</v>
      </c>
      <c r="AY324" s="128" t="s">
        <v>317</v>
      </c>
      <c r="BK324" s="136">
        <f>SUM(BK325:BK327)</f>
        <v>0</v>
      </c>
    </row>
    <row r="325" spans="2:65" s="1" customFormat="1" ht="37.799999999999997" customHeight="1">
      <c r="B325" s="139"/>
      <c r="C325" s="140" t="s">
        <v>3321</v>
      </c>
      <c r="D325" s="140" t="s">
        <v>319</v>
      </c>
      <c r="E325" s="141" t="s">
        <v>5478</v>
      </c>
      <c r="F325" s="142" t="s">
        <v>5479</v>
      </c>
      <c r="G325" s="143" t="s">
        <v>375</v>
      </c>
      <c r="H325" s="144">
        <v>30.536000000000001</v>
      </c>
      <c r="I325" s="145"/>
      <c r="J325" s="146">
        <f>ROUND(I325*H325,2)</f>
        <v>0</v>
      </c>
      <c r="K325" s="147"/>
      <c r="L325" s="28"/>
      <c r="M325" s="148" t="s">
        <v>1</v>
      </c>
      <c r="N325" s="149" t="s">
        <v>41</v>
      </c>
      <c r="P325" s="150">
        <f>O325*H325</f>
        <v>0</v>
      </c>
      <c r="Q325" s="150">
        <v>1.8500000000000001E-3</v>
      </c>
      <c r="R325" s="150">
        <f>Q325*H325</f>
        <v>5.6491600000000003E-2</v>
      </c>
      <c r="S325" s="150">
        <v>0</v>
      </c>
      <c r="T325" s="151">
        <f>S325*H325</f>
        <v>0</v>
      </c>
      <c r="AR325" s="152" t="s">
        <v>372</v>
      </c>
      <c r="AT325" s="152" t="s">
        <v>319</v>
      </c>
      <c r="AU325" s="152" t="s">
        <v>87</v>
      </c>
      <c r="AY325" s="13" t="s">
        <v>317</v>
      </c>
      <c r="BE325" s="153">
        <f>IF(N325="základná",J325,0)</f>
        <v>0</v>
      </c>
      <c r="BF325" s="153">
        <f>IF(N325="znížená",J325,0)</f>
        <v>0</v>
      </c>
      <c r="BG325" s="153">
        <f>IF(N325="zákl. prenesená",J325,0)</f>
        <v>0</v>
      </c>
      <c r="BH325" s="153">
        <f>IF(N325="zníž. prenesená",J325,0)</f>
        <v>0</v>
      </c>
      <c r="BI325" s="153">
        <f>IF(N325="nulová",J325,0)</f>
        <v>0</v>
      </c>
      <c r="BJ325" s="13" t="s">
        <v>87</v>
      </c>
      <c r="BK325" s="153">
        <f>ROUND(I325*H325,2)</f>
        <v>0</v>
      </c>
      <c r="BL325" s="13" t="s">
        <v>372</v>
      </c>
      <c r="BM325" s="152" t="s">
        <v>6817</v>
      </c>
    </row>
    <row r="326" spans="2:65" s="1" customFormat="1" ht="24.15" customHeight="1">
      <c r="B326" s="139"/>
      <c r="C326" s="154" t="s">
        <v>3325</v>
      </c>
      <c r="D326" s="154" t="s">
        <v>353</v>
      </c>
      <c r="E326" s="155" t="s">
        <v>5481</v>
      </c>
      <c r="F326" s="156" t="s">
        <v>5482</v>
      </c>
      <c r="G326" s="157" t="s">
        <v>375</v>
      </c>
      <c r="H326" s="158">
        <v>32.063000000000002</v>
      </c>
      <c r="I326" s="159"/>
      <c r="J326" s="160">
        <f>ROUND(I326*H326,2)</f>
        <v>0</v>
      </c>
      <c r="K326" s="161"/>
      <c r="L326" s="162"/>
      <c r="M326" s="163" t="s">
        <v>1</v>
      </c>
      <c r="N326" s="164" t="s">
        <v>41</v>
      </c>
      <c r="P326" s="150">
        <f>O326*H326</f>
        <v>0</v>
      </c>
      <c r="Q326" s="150">
        <v>1.7399999999999999E-2</v>
      </c>
      <c r="R326" s="150">
        <f>Q326*H326</f>
        <v>0.55789619999999995</v>
      </c>
      <c r="S326" s="150">
        <v>0</v>
      </c>
      <c r="T326" s="151">
        <f>S326*H326</f>
        <v>0</v>
      </c>
      <c r="AR326" s="152" t="s">
        <v>529</v>
      </c>
      <c r="AT326" s="152" t="s">
        <v>353</v>
      </c>
      <c r="AU326" s="152" t="s">
        <v>87</v>
      </c>
      <c r="AY326" s="13" t="s">
        <v>317</v>
      </c>
      <c r="BE326" s="153">
        <f>IF(N326="základná",J326,0)</f>
        <v>0</v>
      </c>
      <c r="BF326" s="153">
        <f>IF(N326="znížená",J326,0)</f>
        <v>0</v>
      </c>
      <c r="BG326" s="153">
        <f>IF(N326="zákl. prenesená",J326,0)</f>
        <v>0</v>
      </c>
      <c r="BH326" s="153">
        <f>IF(N326="zníž. prenesená",J326,0)</f>
        <v>0</v>
      </c>
      <c r="BI326" s="153">
        <f>IF(N326="nulová",J326,0)</f>
        <v>0</v>
      </c>
      <c r="BJ326" s="13" t="s">
        <v>87</v>
      </c>
      <c r="BK326" s="153">
        <f>ROUND(I326*H326,2)</f>
        <v>0</v>
      </c>
      <c r="BL326" s="13" t="s">
        <v>372</v>
      </c>
      <c r="BM326" s="152" t="s">
        <v>6818</v>
      </c>
    </row>
    <row r="327" spans="2:65" s="1" customFormat="1" ht="24.15" customHeight="1">
      <c r="B327" s="139"/>
      <c r="C327" s="140" t="s">
        <v>3328</v>
      </c>
      <c r="D327" s="140" t="s">
        <v>319</v>
      </c>
      <c r="E327" s="141" t="s">
        <v>2625</v>
      </c>
      <c r="F327" s="142" t="s">
        <v>2626</v>
      </c>
      <c r="G327" s="143" t="s">
        <v>652</v>
      </c>
      <c r="H327" s="176"/>
      <c r="I327" s="145"/>
      <c r="J327" s="146">
        <f>ROUND(I327*H327,2)</f>
        <v>0</v>
      </c>
      <c r="K327" s="147"/>
      <c r="L327" s="28"/>
      <c r="M327" s="148" t="s">
        <v>1</v>
      </c>
      <c r="N327" s="149" t="s">
        <v>41</v>
      </c>
      <c r="P327" s="150">
        <f>O327*H327</f>
        <v>0</v>
      </c>
      <c r="Q327" s="150">
        <v>0</v>
      </c>
      <c r="R327" s="150">
        <f>Q327*H327</f>
        <v>0</v>
      </c>
      <c r="S327" s="150">
        <v>0</v>
      </c>
      <c r="T327" s="151">
        <f>S327*H327</f>
        <v>0</v>
      </c>
      <c r="AR327" s="152" t="s">
        <v>372</v>
      </c>
      <c r="AT327" s="152" t="s">
        <v>319</v>
      </c>
      <c r="AU327" s="152" t="s">
        <v>87</v>
      </c>
      <c r="AY327" s="13" t="s">
        <v>317</v>
      </c>
      <c r="BE327" s="153">
        <f>IF(N327="základná",J327,0)</f>
        <v>0</v>
      </c>
      <c r="BF327" s="153">
        <f>IF(N327="znížená",J327,0)</f>
        <v>0</v>
      </c>
      <c r="BG327" s="153">
        <f>IF(N327="zákl. prenesená",J327,0)</f>
        <v>0</v>
      </c>
      <c r="BH327" s="153">
        <f>IF(N327="zníž. prenesená",J327,0)</f>
        <v>0</v>
      </c>
      <c r="BI327" s="153">
        <f>IF(N327="nulová",J327,0)</f>
        <v>0</v>
      </c>
      <c r="BJ327" s="13" t="s">
        <v>87</v>
      </c>
      <c r="BK327" s="153">
        <f>ROUND(I327*H327,2)</f>
        <v>0</v>
      </c>
      <c r="BL327" s="13" t="s">
        <v>372</v>
      </c>
      <c r="BM327" s="152" t="s">
        <v>6819</v>
      </c>
    </row>
    <row r="328" spans="2:65" s="11" customFormat="1" ht="22.8" customHeight="1">
      <c r="B328" s="127"/>
      <c r="D328" s="128" t="s">
        <v>74</v>
      </c>
      <c r="E328" s="137" t="s">
        <v>617</v>
      </c>
      <c r="F328" s="137" t="s">
        <v>3253</v>
      </c>
      <c r="I328" s="130"/>
      <c r="J328" s="138">
        <f>BK328</f>
        <v>0</v>
      </c>
      <c r="L328" s="127"/>
      <c r="M328" s="132"/>
      <c r="P328" s="133">
        <f>SUM(P329:P338)</f>
        <v>0</v>
      </c>
      <c r="R328" s="133">
        <f>SUM(R329:R338)</f>
        <v>1.1960583939100002</v>
      </c>
      <c r="T328" s="134">
        <f>SUM(T329:T338)</f>
        <v>0</v>
      </c>
      <c r="AR328" s="128" t="s">
        <v>87</v>
      </c>
      <c r="AT328" s="135" t="s">
        <v>74</v>
      </c>
      <c r="AU328" s="135" t="s">
        <v>82</v>
      </c>
      <c r="AY328" s="128" t="s">
        <v>317</v>
      </c>
      <c r="BK328" s="136">
        <f>SUM(BK329:BK338)</f>
        <v>0</v>
      </c>
    </row>
    <row r="329" spans="2:65" s="1" customFormat="1" ht="24.15" customHeight="1">
      <c r="B329" s="139"/>
      <c r="C329" s="140" t="s">
        <v>3332</v>
      </c>
      <c r="D329" s="140" t="s">
        <v>319</v>
      </c>
      <c r="E329" s="141" t="s">
        <v>4608</v>
      </c>
      <c r="F329" s="142" t="s">
        <v>4609</v>
      </c>
      <c r="G329" s="143" t="s">
        <v>452</v>
      </c>
      <c r="H329" s="144">
        <v>68.8</v>
      </c>
      <c r="I329" s="145"/>
      <c r="J329" s="146">
        <f t="shared" ref="J329:J338" si="90">ROUND(I329*H329,2)</f>
        <v>0</v>
      </c>
      <c r="K329" s="147"/>
      <c r="L329" s="28"/>
      <c r="M329" s="148" t="s">
        <v>1</v>
      </c>
      <c r="N329" s="149" t="s">
        <v>41</v>
      </c>
      <c r="P329" s="150">
        <f t="shared" ref="P329:P338" si="91">O329*H329</f>
        <v>0</v>
      </c>
      <c r="Q329" s="150">
        <v>2.5999999999999998E-4</v>
      </c>
      <c r="R329" s="150">
        <f t="shared" ref="R329:R338" si="92">Q329*H329</f>
        <v>1.7887999999999998E-2</v>
      </c>
      <c r="S329" s="150">
        <v>0</v>
      </c>
      <c r="T329" s="151">
        <f t="shared" ref="T329:T338" si="93">S329*H329</f>
        <v>0</v>
      </c>
      <c r="AR329" s="152" t="s">
        <v>372</v>
      </c>
      <c r="AT329" s="152" t="s">
        <v>319</v>
      </c>
      <c r="AU329" s="152" t="s">
        <v>87</v>
      </c>
      <c r="AY329" s="13" t="s">
        <v>317</v>
      </c>
      <c r="BE329" s="153">
        <f t="shared" ref="BE329:BE338" si="94">IF(N329="základná",J329,0)</f>
        <v>0</v>
      </c>
      <c r="BF329" s="153">
        <f t="shared" ref="BF329:BF338" si="95">IF(N329="znížená",J329,0)</f>
        <v>0</v>
      </c>
      <c r="BG329" s="153">
        <f t="shared" ref="BG329:BG338" si="96">IF(N329="zákl. prenesená",J329,0)</f>
        <v>0</v>
      </c>
      <c r="BH329" s="153">
        <f t="shared" ref="BH329:BH338" si="97">IF(N329="zníž. prenesená",J329,0)</f>
        <v>0</v>
      </c>
      <c r="BI329" s="153">
        <f t="shared" ref="BI329:BI338" si="98">IF(N329="nulová",J329,0)</f>
        <v>0</v>
      </c>
      <c r="BJ329" s="13" t="s">
        <v>87</v>
      </c>
      <c r="BK329" s="153">
        <f t="shared" ref="BK329:BK338" si="99">ROUND(I329*H329,2)</f>
        <v>0</v>
      </c>
      <c r="BL329" s="13" t="s">
        <v>372</v>
      </c>
      <c r="BM329" s="152" t="s">
        <v>6820</v>
      </c>
    </row>
    <row r="330" spans="2:65" s="1" customFormat="1" ht="24.15" customHeight="1">
      <c r="B330" s="139"/>
      <c r="C330" s="140" t="s">
        <v>3336</v>
      </c>
      <c r="D330" s="140" t="s">
        <v>319</v>
      </c>
      <c r="E330" s="141" t="s">
        <v>4608</v>
      </c>
      <c r="F330" s="142" t="s">
        <v>4609</v>
      </c>
      <c r="G330" s="143" t="s">
        <v>452</v>
      </c>
      <c r="H330" s="144">
        <v>12.5</v>
      </c>
      <c r="I330" s="145"/>
      <c r="J330" s="146">
        <f t="shared" si="90"/>
        <v>0</v>
      </c>
      <c r="K330" s="147"/>
      <c r="L330" s="28"/>
      <c r="M330" s="148" t="s">
        <v>1</v>
      </c>
      <c r="N330" s="149" t="s">
        <v>41</v>
      </c>
      <c r="P330" s="150">
        <f t="shared" si="91"/>
        <v>0</v>
      </c>
      <c r="Q330" s="150">
        <v>2.5999999999999998E-4</v>
      </c>
      <c r="R330" s="150">
        <f t="shared" si="92"/>
        <v>3.2499999999999999E-3</v>
      </c>
      <c r="S330" s="150">
        <v>0</v>
      </c>
      <c r="T330" s="151">
        <f t="shared" si="93"/>
        <v>0</v>
      </c>
      <c r="AR330" s="152" t="s">
        <v>372</v>
      </c>
      <c r="AT330" s="152" t="s">
        <v>319</v>
      </c>
      <c r="AU330" s="152" t="s">
        <v>87</v>
      </c>
      <c r="AY330" s="13" t="s">
        <v>317</v>
      </c>
      <c r="BE330" s="153">
        <f t="shared" si="94"/>
        <v>0</v>
      </c>
      <c r="BF330" s="153">
        <f t="shared" si="95"/>
        <v>0</v>
      </c>
      <c r="BG330" s="153">
        <f t="shared" si="96"/>
        <v>0</v>
      </c>
      <c r="BH330" s="153">
        <f t="shared" si="97"/>
        <v>0</v>
      </c>
      <c r="BI330" s="153">
        <f t="shared" si="98"/>
        <v>0</v>
      </c>
      <c r="BJ330" s="13" t="s">
        <v>87</v>
      </c>
      <c r="BK330" s="153">
        <f t="shared" si="99"/>
        <v>0</v>
      </c>
      <c r="BL330" s="13" t="s">
        <v>372</v>
      </c>
      <c r="BM330" s="152" t="s">
        <v>6821</v>
      </c>
    </row>
    <row r="331" spans="2:65" s="1" customFormat="1" ht="16.5" customHeight="1">
      <c r="B331" s="139"/>
      <c r="C331" s="154" t="s">
        <v>3338</v>
      </c>
      <c r="D331" s="154" t="s">
        <v>353</v>
      </c>
      <c r="E331" s="155" t="s">
        <v>4611</v>
      </c>
      <c r="F331" s="156" t="s">
        <v>5487</v>
      </c>
      <c r="G331" s="157" t="s">
        <v>322</v>
      </c>
      <c r="H331" s="158">
        <v>3.4000000000000002E-2</v>
      </c>
      <c r="I331" s="159"/>
      <c r="J331" s="160">
        <f t="shared" si="90"/>
        <v>0</v>
      </c>
      <c r="K331" s="161"/>
      <c r="L331" s="162"/>
      <c r="M331" s="163" t="s">
        <v>1</v>
      </c>
      <c r="N331" s="164" t="s">
        <v>41</v>
      </c>
      <c r="P331" s="150">
        <f t="shared" si="91"/>
        <v>0</v>
      </c>
      <c r="Q331" s="150">
        <v>0.55000000000000004</v>
      </c>
      <c r="R331" s="150">
        <f t="shared" si="92"/>
        <v>1.8700000000000001E-2</v>
      </c>
      <c r="S331" s="150">
        <v>0</v>
      </c>
      <c r="T331" s="151">
        <f t="shared" si="93"/>
        <v>0</v>
      </c>
      <c r="AR331" s="152" t="s">
        <v>529</v>
      </c>
      <c r="AT331" s="152" t="s">
        <v>353</v>
      </c>
      <c r="AU331" s="152" t="s">
        <v>87</v>
      </c>
      <c r="AY331" s="13" t="s">
        <v>317</v>
      </c>
      <c r="BE331" s="153">
        <f t="shared" si="94"/>
        <v>0</v>
      </c>
      <c r="BF331" s="153">
        <f t="shared" si="95"/>
        <v>0</v>
      </c>
      <c r="BG331" s="153">
        <f t="shared" si="96"/>
        <v>0</v>
      </c>
      <c r="BH331" s="153">
        <f t="shared" si="97"/>
        <v>0</v>
      </c>
      <c r="BI331" s="153">
        <f t="shared" si="98"/>
        <v>0</v>
      </c>
      <c r="BJ331" s="13" t="s">
        <v>87</v>
      </c>
      <c r="BK331" s="153">
        <f t="shared" si="99"/>
        <v>0</v>
      </c>
      <c r="BL331" s="13" t="s">
        <v>372</v>
      </c>
      <c r="BM331" s="152" t="s">
        <v>6822</v>
      </c>
    </row>
    <row r="332" spans="2:65" s="1" customFormat="1" ht="24.15" customHeight="1">
      <c r="B332" s="139"/>
      <c r="C332" s="140" t="s">
        <v>3340</v>
      </c>
      <c r="D332" s="140" t="s">
        <v>319</v>
      </c>
      <c r="E332" s="141" t="s">
        <v>6823</v>
      </c>
      <c r="F332" s="142" t="s">
        <v>6824</v>
      </c>
      <c r="G332" s="143" t="s">
        <v>452</v>
      </c>
      <c r="H332" s="144">
        <v>26.9</v>
      </c>
      <c r="I332" s="145"/>
      <c r="J332" s="146">
        <f t="shared" si="90"/>
        <v>0</v>
      </c>
      <c r="K332" s="147"/>
      <c r="L332" s="28"/>
      <c r="M332" s="148" t="s">
        <v>1</v>
      </c>
      <c r="N332" s="149" t="s">
        <v>41</v>
      </c>
      <c r="P332" s="150">
        <f t="shared" si="91"/>
        <v>0</v>
      </c>
      <c r="Q332" s="150">
        <v>2.5999999999999998E-4</v>
      </c>
      <c r="R332" s="150">
        <f t="shared" si="92"/>
        <v>6.9939999999999993E-3</v>
      </c>
      <c r="S332" s="150">
        <v>0</v>
      </c>
      <c r="T332" s="151">
        <f t="shared" si="93"/>
        <v>0</v>
      </c>
      <c r="AR332" s="152" t="s">
        <v>372</v>
      </c>
      <c r="AT332" s="152" t="s">
        <v>319</v>
      </c>
      <c r="AU332" s="152" t="s">
        <v>87</v>
      </c>
      <c r="AY332" s="13" t="s">
        <v>317</v>
      </c>
      <c r="BE332" s="153">
        <f t="shared" si="94"/>
        <v>0</v>
      </c>
      <c r="BF332" s="153">
        <f t="shared" si="95"/>
        <v>0</v>
      </c>
      <c r="BG332" s="153">
        <f t="shared" si="96"/>
        <v>0</v>
      </c>
      <c r="BH332" s="153">
        <f t="shared" si="97"/>
        <v>0</v>
      </c>
      <c r="BI332" s="153">
        <f t="shared" si="98"/>
        <v>0</v>
      </c>
      <c r="BJ332" s="13" t="s">
        <v>87</v>
      </c>
      <c r="BK332" s="153">
        <f t="shared" si="99"/>
        <v>0</v>
      </c>
      <c r="BL332" s="13" t="s">
        <v>372</v>
      </c>
      <c r="BM332" s="152" t="s">
        <v>6825</v>
      </c>
    </row>
    <row r="333" spans="2:65" s="1" customFormat="1" ht="24.15" customHeight="1">
      <c r="B333" s="139"/>
      <c r="C333" s="140" t="s">
        <v>3344</v>
      </c>
      <c r="D333" s="140" t="s">
        <v>319</v>
      </c>
      <c r="E333" s="141" t="s">
        <v>5489</v>
      </c>
      <c r="F333" s="142" t="s">
        <v>5490</v>
      </c>
      <c r="G333" s="143" t="s">
        <v>452</v>
      </c>
      <c r="H333" s="144">
        <v>38.700000000000003</v>
      </c>
      <c r="I333" s="145"/>
      <c r="J333" s="146">
        <f t="shared" si="90"/>
        <v>0</v>
      </c>
      <c r="K333" s="147"/>
      <c r="L333" s="28"/>
      <c r="M333" s="148" t="s">
        <v>1</v>
      </c>
      <c r="N333" s="149" t="s">
        <v>41</v>
      </c>
      <c r="P333" s="150">
        <f t="shared" si="91"/>
        <v>0</v>
      </c>
      <c r="Q333" s="150">
        <v>2.5999999999999998E-4</v>
      </c>
      <c r="R333" s="150">
        <f t="shared" si="92"/>
        <v>1.0062E-2</v>
      </c>
      <c r="S333" s="150">
        <v>0</v>
      </c>
      <c r="T333" s="151">
        <f t="shared" si="93"/>
        <v>0</v>
      </c>
      <c r="AR333" s="152" t="s">
        <v>372</v>
      </c>
      <c r="AT333" s="152" t="s">
        <v>319</v>
      </c>
      <c r="AU333" s="152" t="s">
        <v>87</v>
      </c>
      <c r="AY333" s="13" t="s">
        <v>317</v>
      </c>
      <c r="BE333" s="153">
        <f t="shared" si="94"/>
        <v>0</v>
      </c>
      <c r="BF333" s="153">
        <f t="shared" si="95"/>
        <v>0</v>
      </c>
      <c r="BG333" s="153">
        <f t="shared" si="96"/>
        <v>0</v>
      </c>
      <c r="BH333" s="153">
        <f t="shared" si="97"/>
        <v>0</v>
      </c>
      <c r="BI333" s="153">
        <f t="shared" si="98"/>
        <v>0</v>
      </c>
      <c r="BJ333" s="13" t="s">
        <v>87</v>
      </c>
      <c r="BK333" s="153">
        <f t="shared" si="99"/>
        <v>0</v>
      </c>
      <c r="BL333" s="13" t="s">
        <v>372</v>
      </c>
      <c r="BM333" s="152" t="s">
        <v>6826</v>
      </c>
    </row>
    <row r="334" spans="2:65" s="1" customFormat="1" ht="24.15" customHeight="1">
      <c r="B334" s="139"/>
      <c r="C334" s="140" t="s">
        <v>3348</v>
      </c>
      <c r="D334" s="140" t="s">
        <v>319</v>
      </c>
      <c r="E334" s="141" t="s">
        <v>5492</v>
      </c>
      <c r="F334" s="142" t="s">
        <v>5493</v>
      </c>
      <c r="G334" s="143" t="s">
        <v>452</v>
      </c>
      <c r="H334" s="144">
        <v>24.5</v>
      </c>
      <c r="I334" s="145"/>
      <c r="J334" s="146">
        <f t="shared" si="90"/>
        <v>0</v>
      </c>
      <c r="K334" s="147"/>
      <c r="L334" s="28"/>
      <c r="M334" s="148" t="s">
        <v>1</v>
      </c>
      <c r="N334" s="149" t="s">
        <v>41</v>
      </c>
      <c r="P334" s="150">
        <f t="shared" si="91"/>
        <v>0</v>
      </c>
      <c r="Q334" s="150">
        <v>0</v>
      </c>
      <c r="R334" s="150">
        <f t="shared" si="92"/>
        <v>0</v>
      </c>
      <c r="S334" s="150">
        <v>0</v>
      </c>
      <c r="T334" s="151">
        <f t="shared" si="93"/>
        <v>0</v>
      </c>
      <c r="AR334" s="152" t="s">
        <v>372</v>
      </c>
      <c r="AT334" s="152" t="s">
        <v>319</v>
      </c>
      <c r="AU334" s="152" t="s">
        <v>87</v>
      </c>
      <c r="AY334" s="13" t="s">
        <v>317</v>
      </c>
      <c r="BE334" s="153">
        <f t="shared" si="94"/>
        <v>0</v>
      </c>
      <c r="BF334" s="153">
        <f t="shared" si="95"/>
        <v>0</v>
      </c>
      <c r="BG334" s="153">
        <f t="shared" si="96"/>
        <v>0</v>
      </c>
      <c r="BH334" s="153">
        <f t="shared" si="97"/>
        <v>0</v>
      </c>
      <c r="BI334" s="153">
        <f t="shared" si="98"/>
        <v>0</v>
      </c>
      <c r="BJ334" s="13" t="s">
        <v>87</v>
      </c>
      <c r="BK334" s="153">
        <f t="shared" si="99"/>
        <v>0</v>
      </c>
      <c r="BL334" s="13" t="s">
        <v>372</v>
      </c>
      <c r="BM334" s="152" t="s">
        <v>6827</v>
      </c>
    </row>
    <row r="335" spans="2:65" s="1" customFormat="1" ht="16.5" customHeight="1">
      <c r="B335" s="139"/>
      <c r="C335" s="154" t="s">
        <v>3352</v>
      </c>
      <c r="D335" s="154" t="s">
        <v>353</v>
      </c>
      <c r="E335" s="155" t="s">
        <v>5495</v>
      </c>
      <c r="F335" s="156" t="s">
        <v>5487</v>
      </c>
      <c r="G335" s="157" t="s">
        <v>322</v>
      </c>
      <c r="H335" s="158">
        <v>1.9890000000000001</v>
      </c>
      <c r="I335" s="159"/>
      <c r="J335" s="160">
        <f t="shared" si="90"/>
        <v>0</v>
      </c>
      <c r="K335" s="161"/>
      <c r="L335" s="162"/>
      <c r="M335" s="163" t="s">
        <v>1</v>
      </c>
      <c r="N335" s="164" t="s">
        <v>41</v>
      </c>
      <c r="P335" s="150">
        <f t="shared" si="91"/>
        <v>0</v>
      </c>
      <c r="Q335" s="150">
        <v>0.55000000000000004</v>
      </c>
      <c r="R335" s="150">
        <f t="shared" si="92"/>
        <v>1.0939500000000002</v>
      </c>
      <c r="S335" s="150">
        <v>0</v>
      </c>
      <c r="T335" s="151">
        <f t="shared" si="93"/>
        <v>0</v>
      </c>
      <c r="AR335" s="152" t="s">
        <v>529</v>
      </c>
      <c r="AT335" s="152" t="s">
        <v>353</v>
      </c>
      <c r="AU335" s="152" t="s">
        <v>87</v>
      </c>
      <c r="AY335" s="13" t="s">
        <v>317</v>
      </c>
      <c r="BE335" s="153">
        <f t="shared" si="94"/>
        <v>0</v>
      </c>
      <c r="BF335" s="153">
        <f t="shared" si="95"/>
        <v>0</v>
      </c>
      <c r="BG335" s="153">
        <f t="shared" si="96"/>
        <v>0</v>
      </c>
      <c r="BH335" s="153">
        <f t="shared" si="97"/>
        <v>0</v>
      </c>
      <c r="BI335" s="153">
        <f t="shared" si="98"/>
        <v>0</v>
      </c>
      <c r="BJ335" s="13" t="s">
        <v>87</v>
      </c>
      <c r="BK335" s="153">
        <f t="shared" si="99"/>
        <v>0</v>
      </c>
      <c r="BL335" s="13" t="s">
        <v>372</v>
      </c>
      <c r="BM335" s="152" t="s">
        <v>6828</v>
      </c>
    </row>
    <row r="336" spans="2:65" s="1" customFormat="1" ht="44.25" customHeight="1">
      <c r="B336" s="139"/>
      <c r="C336" s="140" t="s">
        <v>3356</v>
      </c>
      <c r="D336" s="140" t="s">
        <v>319</v>
      </c>
      <c r="E336" s="141" t="s">
        <v>949</v>
      </c>
      <c r="F336" s="142" t="s">
        <v>4613</v>
      </c>
      <c r="G336" s="143" t="s">
        <v>322</v>
      </c>
      <c r="H336" s="144">
        <v>1.9890000000000001</v>
      </c>
      <c r="I336" s="145"/>
      <c r="J336" s="146">
        <f t="shared" si="90"/>
        <v>0</v>
      </c>
      <c r="K336" s="147"/>
      <c r="L336" s="28"/>
      <c r="M336" s="148" t="s">
        <v>1</v>
      </c>
      <c r="N336" s="149" t="s">
        <v>41</v>
      </c>
      <c r="P336" s="150">
        <f t="shared" si="91"/>
        <v>0</v>
      </c>
      <c r="Q336" s="150">
        <v>2.2350169999999999E-2</v>
      </c>
      <c r="R336" s="150">
        <f t="shared" si="92"/>
        <v>4.4454488129999997E-2</v>
      </c>
      <c r="S336" s="150">
        <v>0</v>
      </c>
      <c r="T336" s="151">
        <f t="shared" si="93"/>
        <v>0</v>
      </c>
      <c r="AR336" s="152" t="s">
        <v>372</v>
      </c>
      <c r="AT336" s="152" t="s">
        <v>319</v>
      </c>
      <c r="AU336" s="152" t="s">
        <v>87</v>
      </c>
      <c r="AY336" s="13" t="s">
        <v>317</v>
      </c>
      <c r="BE336" s="153">
        <f t="shared" si="94"/>
        <v>0</v>
      </c>
      <c r="BF336" s="153">
        <f t="shared" si="95"/>
        <v>0</v>
      </c>
      <c r="BG336" s="153">
        <f t="shared" si="96"/>
        <v>0</v>
      </c>
      <c r="BH336" s="153">
        <f t="shared" si="97"/>
        <v>0</v>
      </c>
      <c r="BI336" s="153">
        <f t="shared" si="98"/>
        <v>0</v>
      </c>
      <c r="BJ336" s="13" t="s">
        <v>87</v>
      </c>
      <c r="BK336" s="153">
        <f t="shared" si="99"/>
        <v>0</v>
      </c>
      <c r="BL336" s="13" t="s">
        <v>372</v>
      </c>
      <c r="BM336" s="152" t="s">
        <v>6829</v>
      </c>
    </row>
    <row r="337" spans="2:65" s="1" customFormat="1" ht="44.25" customHeight="1">
      <c r="B337" s="139"/>
      <c r="C337" s="140" t="s">
        <v>3360</v>
      </c>
      <c r="D337" s="140" t="s">
        <v>319</v>
      </c>
      <c r="E337" s="141" t="s">
        <v>949</v>
      </c>
      <c r="F337" s="142" t="s">
        <v>4613</v>
      </c>
      <c r="G337" s="143" t="s">
        <v>322</v>
      </c>
      <c r="H337" s="144">
        <v>3.4000000000000002E-2</v>
      </c>
      <c r="I337" s="145"/>
      <c r="J337" s="146">
        <f t="shared" si="90"/>
        <v>0</v>
      </c>
      <c r="K337" s="147"/>
      <c r="L337" s="28"/>
      <c r="M337" s="148" t="s">
        <v>1</v>
      </c>
      <c r="N337" s="149" t="s">
        <v>41</v>
      </c>
      <c r="P337" s="150">
        <f t="shared" si="91"/>
        <v>0</v>
      </c>
      <c r="Q337" s="150">
        <v>2.2350169999999999E-2</v>
      </c>
      <c r="R337" s="150">
        <f t="shared" si="92"/>
        <v>7.5990577999999998E-4</v>
      </c>
      <c r="S337" s="150">
        <v>0</v>
      </c>
      <c r="T337" s="151">
        <f t="shared" si="93"/>
        <v>0</v>
      </c>
      <c r="AR337" s="152" t="s">
        <v>372</v>
      </c>
      <c r="AT337" s="152" t="s">
        <v>319</v>
      </c>
      <c r="AU337" s="152" t="s">
        <v>87</v>
      </c>
      <c r="AY337" s="13" t="s">
        <v>317</v>
      </c>
      <c r="BE337" s="153">
        <f t="shared" si="94"/>
        <v>0</v>
      </c>
      <c r="BF337" s="153">
        <f t="shared" si="95"/>
        <v>0</v>
      </c>
      <c r="BG337" s="153">
        <f t="shared" si="96"/>
        <v>0</v>
      </c>
      <c r="BH337" s="153">
        <f t="shared" si="97"/>
        <v>0</v>
      </c>
      <c r="BI337" s="153">
        <f t="shared" si="98"/>
        <v>0</v>
      </c>
      <c r="BJ337" s="13" t="s">
        <v>87</v>
      </c>
      <c r="BK337" s="153">
        <f t="shared" si="99"/>
        <v>0</v>
      </c>
      <c r="BL337" s="13" t="s">
        <v>372</v>
      </c>
      <c r="BM337" s="152" t="s">
        <v>6830</v>
      </c>
    </row>
    <row r="338" spans="2:65" s="1" customFormat="1" ht="24.15" customHeight="1">
      <c r="B338" s="139"/>
      <c r="C338" s="140" t="s">
        <v>3364</v>
      </c>
      <c r="D338" s="140" t="s">
        <v>319</v>
      </c>
      <c r="E338" s="141" t="s">
        <v>905</v>
      </c>
      <c r="F338" s="142" t="s">
        <v>906</v>
      </c>
      <c r="G338" s="143" t="s">
        <v>652</v>
      </c>
      <c r="H338" s="176"/>
      <c r="I338" s="145"/>
      <c r="J338" s="146">
        <f t="shared" si="90"/>
        <v>0</v>
      </c>
      <c r="K338" s="147"/>
      <c r="L338" s="28"/>
      <c r="M338" s="148" t="s">
        <v>1</v>
      </c>
      <c r="N338" s="149" t="s">
        <v>41</v>
      </c>
      <c r="P338" s="150">
        <f t="shared" si="91"/>
        <v>0</v>
      </c>
      <c r="Q338" s="150">
        <v>0</v>
      </c>
      <c r="R338" s="150">
        <f t="shared" si="92"/>
        <v>0</v>
      </c>
      <c r="S338" s="150">
        <v>0</v>
      </c>
      <c r="T338" s="151">
        <f t="shared" si="93"/>
        <v>0</v>
      </c>
      <c r="AR338" s="152" t="s">
        <v>372</v>
      </c>
      <c r="AT338" s="152" t="s">
        <v>319</v>
      </c>
      <c r="AU338" s="152" t="s">
        <v>87</v>
      </c>
      <c r="AY338" s="13" t="s">
        <v>317</v>
      </c>
      <c r="BE338" s="153">
        <f t="shared" si="94"/>
        <v>0</v>
      </c>
      <c r="BF338" s="153">
        <f t="shared" si="95"/>
        <v>0</v>
      </c>
      <c r="BG338" s="153">
        <f t="shared" si="96"/>
        <v>0</v>
      </c>
      <c r="BH338" s="153">
        <f t="shared" si="97"/>
        <v>0</v>
      </c>
      <c r="BI338" s="153">
        <f t="shared" si="98"/>
        <v>0</v>
      </c>
      <c r="BJ338" s="13" t="s">
        <v>87</v>
      </c>
      <c r="BK338" s="153">
        <f t="shared" si="99"/>
        <v>0</v>
      </c>
      <c r="BL338" s="13" t="s">
        <v>372</v>
      </c>
      <c r="BM338" s="152" t="s">
        <v>6831</v>
      </c>
    </row>
    <row r="339" spans="2:65" s="11" customFormat="1" ht="22.8" customHeight="1">
      <c r="B339" s="127"/>
      <c r="D339" s="128" t="s">
        <v>74</v>
      </c>
      <c r="E339" s="137" t="s">
        <v>838</v>
      </c>
      <c r="F339" s="137" t="s">
        <v>2831</v>
      </c>
      <c r="I339" s="130"/>
      <c r="J339" s="138">
        <f>BK339</f>
        <v>0</v>
      </c>
      <c r="L339" s="127"/>
      <c r="M339" s="132"/>
      <c r="P339" s="133">
        <f>SUM(P340:P342)</f>
        <v>0</v>
      </c>
      <c r="R339" s="133">
        <f>SUM(R340:R342)</f>
        <v>1.3043839656</v>
      </c>
      <c r="T339" s="134">
        <f>SUM(T340:T342)</f>
        <v>0</v>
      </c>
      <c r="AR339" s="128" t="s">
        <v>87</v>
      </c>
      <c r="AT339" s="135" t="s">
        <v>74</v>
      </c>
      <c r="AU339" s="135" t="s">
        <v>82</v>
      </c>
      <c r="AY339" s="128" t="s">
        <v>317</v>
      </c>
      <c r="BK339" s="136">
        <f>SUM(BK340:BK342)</f>
        <v>0</v>
      </c>
    </row>
    <row r="340" spans="2:65" s="1" customFormat="1" ht="37.799999999999997" customHeight="1">
      <c r="B340" s="139"/>
      <c r="C340" s="140" t="s">
        <v>3368</v>
      </c>
      <c r="D340" s="140" t="s">
        <v>319</v>
      </c>
      <c r="E340" s="141" t="s">
        <v>3273</v>
      </c>
      <c r="F340" s="142" t="s">
        <v>3274</v>
      </c>
      <c r="G340" s="143" t="s">
        <v>375</v>
      </c>
      <c r="H340" s="144">
        <v>59.906999999999996</v>
      </c>
      <c r="I340" s="145"/>
      <c r="J340" s="146">
        <f>ROUND(I340*H340,2)</f>
        <v>0</v>
      </c>
      <c r="K340" s="147"/>
      <c r="L340" s="28"/>
      <c r="M340" s="148" t="s">
        <v>1</v>
      </c>
      <c r="N340" s="149" t="s">
        <v>41</v>
      </c>
      <c r="P340" s="150">
        <f>O340*H340</f>
        <v>0</v>
      </c>
      <c r="Q340" s="150">
        <v>2.1760000000000002E-2</v>
      </c>
      <c r="R340" s="150">
        <f>Q340*H340</f>
        <v>1.3035763200000001</v>
      </c>
      <c r="S340" s="150">
        <v>0</v>
      </c>
      <c r="T340" s="151">
        <f>S340*H340</f>
        <v>0</v>
      </c>
      <c r="AR340" s="152" t="s">
        <v>372</v>
      </c>
      <c r="AT340" s="152" t="s">
        <v>319</v>
      </c>
      <c r="AU340" s="152" t="s">
        <v>87</v>
      </c>
      <c r="AY340" s="13" t="s">
        <v>317</v>
      </c>
      <c r="BE340" s="153">
        <f>IF(N340="základná",J340,0)</f>
        <v>0</v>
      </c>
      <c r="BF340" s="153">
        <f>IF(N340="znížená",J340,0)</f>
        <v>0</v>
      </c>
      <c r="BG340" s="153">
        <f>IF(N340="zákl. prenesená",J340,0)</f>
        <v>0</v>
      </c>
      <c r="BH340" s="153">
        <f>IF(N340="zníž. prenesená",J340,0)</f>
        <v>0</v>
      </c>
      <c r="BI340" s="153">
        <f>IF(N340="nulová",J340,0)</f>
        <v>0</v>
      </c>
      <c r="BJ340" s="13" t="s">
        <v>87</v>
      </c>
      <c r="BK340" s="153">
        <f>ROUND(I340*H340,2)</f>
        <v>0</v>
      </c>
      <c r="BL340" s="13" t="s">
        <v>372</v>
      </c>
      <c r="BM340" s="152" t="s">
        <v>6832</v>
      </c>
    </row>
    <row r="341" spans="2:65" s="1" customFormat="1" ht="33" customHeight="1">
      <c r="B341" s="139"/>
      <c r="C341" s="140" t="s">
        <v>3372</v>
      </c>
      <c r="D341" s="140" t="s">
        <v>319</v>
      </c>
      <c r="E341" s="141" t="s">
        <v>3294</v>
      </c>
      <c r="F341" s="142" t="s">
        <v>3295</v>
      </c>
      <c r="G341" s="143" t="s">
        <v>452</v>
      </c>
      <c r="H341" s="144">
        <v>16.14</v>
      </c>
      <c r="I341" s="145"/>
      <c r="J341" s="146">
        <f>ROUND(I341*H341,2)</f>
        <v>0</v>
      </c>
      <c r="K341" s="147"/>
      <c r="L341" s="28"/>
      <c r="M341" s="148" t="s">
        <v>1</v>
      </c>
      <c r="N341" s="149" t="s">
        <v>41</v>
      </c>
      <c r="P341" s="150">
        <f>O341*H341</f>
        <v>0</v>
      </c>
      <c r="Q341" s="150">
        <v>5.0040000000000002E-5</v>
      </c>
      <c r="R341" s="150">
        <f>Q341*H341</f>
        <v>8.0764560000000005E-4</v>
      </c>
      <c r="S341" s="150">
        <v>0</v>
      </c>
      <c r="T341" s="151">
        <f>S341*H341</f>
        <v>0</v>
      </c>
      <c r="AR341" s="152" t="s">
        <v>372</v>
      </c>
      <c r="AT341" s="152" t="s">
        <v>319</v>
      </c>
      <c r="AU341" s="152" t="s">
        <v>87</v>
      </c>
      <c r="AY341" s="13" t="s">
        <v>317</v>
      </c>
      <c r="BE341" s="153">
        <f>IF(N341="základná",J341,0)</f>
        <v>0</v>
      </c>
      <c r="BF341" s="153">
        <f>IF(N341="znížená",J341,0)</f>
        <v>0</v>
      </c>
      <c r="BG341" s="153">
        <f>IF(N341="zákl. prenesená",J341,0)</f>
        <v>0</v>
      </c>
      <c r="BH341" s="153">
        <f>IF(N341="zníž. prenesená",J341,0)</f>
        <v>0</v>
      </c>
      <c r="BI341" s="153">
        <f>IF(N341="nulová",J341,0)</f>
        <v>0</v>
      </c>
      <c r="BJ341" s="13" t="s">
        <v>87</v>
      </c>
      <c r="BK341" s="153">
        <f>ROUND(I341*H341,2)</f>
        <v>0</v>
      </c>
      <c r="BL341" s="13" t="s">
        <v>372</v>
      </c>
      <c r="BM341" s="152" t="s">
        <v>6833</v>
      </c>
    </row>
    <row r="342" spans="2:65" s="1" customFormat="1" ht="21.75" customHeight="1">
      <c r="B342" s="139"/>
      <c r="C342" s="140" t="s">
        <v>3376</v>
      </c>
      <c r="D342" s="140" t="s">
        <v>319</v>
      </c>
      <c r="E342" s="141" t="s">
        <v>2853</v>
      </c>
      <c r="F342" s="142" t="s">
        <v>2854</v>
      </c>
      <c r="G342" s="143" t="s">
        <v>652</v>
      </c>
      <c r="H342" s="176"/>
      <c r="I342" s="145"/>
      <c r="J342" s="146">
        <f>ROUND(I342*H342,2)</f>
        <v>0</v>
      </c>
      <c r="K342" s="147"/>
      <c r="L342" s="28"/>
      <c r="M342" s="148" t="s">
        <v>1</v>
      </c>
      <c r="N342" s="149" t="s">
        <v>41</v>
      </c>
      <c r="P342" s="150">
        <f>O342*H342</f>
        <v>0</v>
      </c>
      <c r="Q342" s="150">
        <v>0</v>
      </c>
      <c r="R342" s="150">
        <f>Q342*H342</f>
        <v>0</v>
      </c>
      <c r="S342" s="150">
        <v>0</v>
      </c>
      <c r="T342" s="151">
        <f>S342*H342</f>
        <v>0</v>
      </c>
      <c r="AR342" s="152" t="s">
        <v>372</v>
      </c>
      <c r="AT342" s="152" t="s">
        <v>319</v>
      </c>
      <c r="AU342" s="152" t="s">
        <v>87</v>
      </c>
      <c r="AY342" s="13" t="s">
        <v>317</v>
      </c>
      <c r="BE342" s="153">
        <f>IF(N342="základná",J342,0)</f>
        <v>0</v>
      </c>
      <c r="BF342" s="153">
        <f>IF(N342="znížená",J342,0)</f>
        <v>0</v>
      </c>
      <c r="BG342" s="153">
        <f>IF(N342="zákl. prenesená",J342,0)</f>
        <v>0</v>
      </c>
      <c r="BH342" s="153">
        <f>IF(N342="zníž. prenesená",J342,0)</f>
        <v>0</v>
      </c>
      <c r="BI342" s="153">
        <f>IF(N342="nulová",J342,0)</f>
        <v>0</v>
      </c>
      <c r="BJ342" s="13" t="s">
        <v>87</v>
      </c>
      <c r="BK342" s="153">
        <f>ROUND(I342*H342,2)</f>
        <v>0</v>
      </c>
      <c r="BL342" s="13" t="s">
        <v>372</v>
      </c>
      <c r="BM342" s="152" t="s">
        <v>6834</v>
      </c>
    </row>
    <row r="343" spans="2:65" s="11" customFormat="1" ht="22.8" customHeight="1">
      <c r="B343" s="127"/>
      <c r="D343" s="128" t="s">
        <v>74</v>
      </c>
      <c r="E343" s="137" t="s">
        <v>2856</v>
      </c>
      <c r="F343" s="137" t="s">
        <v>2857</v>
      </c>
      <c r="I343" s="130"/>
      <c r="J343" s="138">
        <f>BK343</f>
        <v>0</v>
      </c>
      <c r="L343" s="127"/>
      <c r="M343" s="132"/>
      <c r="P343" s="133">
        <f>SUM(P344:P349)</f>
        <v>0</v>
      </c>
      <c r="R343" s="133">
        <f>SUM(R344:R349)</f>
        <v>0.23578711950000003</v>
      </c>
      <c r="T343" s="134">
        <f>SUM(T344:T349)</f>
        <v>0</v>
      </c>
      <c r="AR343" s="128" t="s">
        <v>87</v>
      </c>
      <c r="AT343" s="135" t="s">
        <v>74</v>
      </c>
      <c r="AU343" s="135" t="s">
        <v>82</v>
      </c>
      <c r="AY343" s="128" t="s">
        <v>317</v>
      </c>
      <c r="BK343" s="136">
        <f>SUM(BK344:BK349)</f>
        <v>0</v>
      </c>
    </row>
    <row r="344" spans="2:65" s="1" customFormat="1" ht="37.799999999999997" customHeight="1">
      <c r="B344" s="139"/>
      <c r="C344" s="140" t="s">
        <v>3380</v>
      </c>
      <c r="D344" s="140" t="s">
        <v>319</v>
      </c>
      <c r="E344" s="141" t="s">
        <v>4627</v>
      </c>
      <c r="F344" s="142" t="s">
        <v>4628</v>
      </c>
      <c r="G344" s="143" t="s">
        <v>452</v>
      </c>
      <c r="H344" s="144">
        <v>12.5</v>
      </c>
      <c r="I344" s="145"/>
      <c r="J344" s="146">
        <f t="shared" ref="J344:J349" si="100">ROUND(I344*H344,2)</f>
        <v>0</v>
      </c>
      <c r="K344" s="147"/>
      <c r="L344" s="28"/>
      <c r="M344" s="148" t="s">
        <v>1</v>
      </c>
      <c r="N344" s="149" t="s">
        <v>41</v>
      </c>
      <c r="P344" s="150">
        <f t="shared" ref="P344:P349" si="101">O344*H344</f>
        <v>0</v>
      </c>
      <c r="Q344" s="150">
        <v>9.9000000000000008E-3</v>
      </c>
      <c r="R344" s="150">
        <f t="shared" ref="R344:R349" si="102">Q344*H344</f>
        <v>0.12375000000000001</v>
      </c>
      <c r="S344" s="150">
        <v>0</v>
      </c>
      <c r="T344" s="151">
        <f t="shared" ref="T344:T349" si="103">S344*H344</f>
        <v>0</v>
      </c>
      <c r="AR344" s="152" t="s">
        <v>372</v>
      </c>
      <c r="AT344" s="152" t="s">
        <v>319</v>
      </c>
      <c r="AU344" s="152" t="s">
        <v>87</v>
      </c>
      <c r="AY344" s="13" t="s">
        <v>317</v>
      </c>
      <c r="BE344" s="153">
        <f t="shared" ref="BE344:BE349" si="104">IF(N344="základná",J344,0)</f>
        <v>0</v>
      </c>
      <c r="BF344" s="153">
        <f t="shared" ref="BF344:BF349" si="105">IF(N344="znížená",J344,0)</f>
        <v>0</v>
      </c>
      <c r="BG344" s="153">
        <f t="shared" ref="BG344:BG349" si="106">IF(N344="zákl. prenesená",J344,0)</f>
        <v>0</v>
      </c>
      <c r="BH344" s="153">
        <f t="shared" ref="BH344:BH349" si="107">IF(N344="zníž. prenesená",J344,0)</f>
        <v>0</v>
      </c>
      <c r="BI344" s="153">
        <f t="shared" ref="BI344:BI349" si="108">IF(N344="nulová",J344,0)</f>
        <v>0</v>
      </c>
      <c r="BJ344" s="13" t="s">
        <v>87</v>
      </c>
      <c r="BK344" s="153">
        <f t="shared" ref="BK344:BK349" si="109">ROUND(I344*H344,2)</f>
        <v>0</v>
      </c>
      <c r="BL344" s="13" t="s">
        <v>372</v>
      </c>
      <c r="BM344" s="152" t="s">
        <v>6835</v>
      </c>
    </row>
    <row r="345" spans="2:65" s="1" customFormat="1" ht="24.15" customHeight="1">
      <c r="B345" s="139"/>
      <c r="C345" s="140" t="s">
        <v>3384</v>
      </c>
      <c r="D345" s="140" t="s">
        <v>319</v>
      </c>
      <c r="E345" s="141" t="s">
        <v>5504</v>
      </c>
      <c r="F345" s="142" t="s">
        <v>5505</v>
      </c>
      <c r="G345" s="143" t="s">
        <v>452</v>
      </c>
      <c r="H345" s="144">
        <v>18.350000000000001</v>
      </c>
      <c r="I345" s="145"/>
      <c r="J345" s="146">
        <f t="shared" si="100"/>
        <v>0</v>
      </c>
      <c r="K345" s="147"/>
      <c r="L345" s="28"/>
      <c r="M345" s="148" t="s">
        <v>1</v>
      </c>
      <c r="N345" s="149" t="s">
        <v>41</v>
      </c>
      <c r="P345" s="150">
        <f t="shared" si="101"/>
        <v>0</v>
      </c>
      <c r="Q345" s="150">
        <v>4.67681E-3</v>
      </c>
      <c r="R345" s="150">
        <f t="shared" si="102"/>
        <v>8.5819463500000012E-2</v>
      </c>
      <c r="S345" s="150">
        <v>0</v>
      </c>
      <c r="T345" s="151">
        <f t="shared" si="103"/>
        <v>0</v>
      </c>
      <c r="AR345" s="152" t="s">
        <v>372</v>
      </c>
      <c r="AT345" s="152" t="s">
        <v>319</v>
      </c>
      <c r="AU345" s="152" t="s">
        <v>87</v>
      </c>
      <c r="AY345" s="13" t="s">
        <v>317</v>
      </c>
      <c r="BE345" s="153">
        <f t="shared" si="104"/>
        <v>0</v>
      </c>
      <c r="BF345" s="153">
        <f t="shared" si="105"/>
        <v>0</v>
      </c>
      <c r="BG345" s="153">
        <f t="shared" si="106"/>
        <v>0</v>
      </c>
      <c r="BH345" s="153">
        <f t="shared" si="107"/>
        <v>0</v>
      </c>
      <c r="BI345" s="153">
        <f t="shared" si="108"/>
        <v>0</v>
      </c>
      <c r="BJ345" s="13" t="s">
        <v>87</v>
      </c>
      <c r="BK345" s="153">
        <f t="shared" si="109"/>
        <v>0</v>
      </c>
      <c r="BL345" s="13" t="s">
        <v>372</v>
      </c>
      <c r="BM345" s="152" t="s">
        <v>6836</v>
      </c>
    </row>
    <row r="346" spans="2:65" s="1" customFormat="1" ht="49.05" customHeight="1">
      <c r="B346" s="139"/>
      <c r="C346" s="140" t="s">
        <v>3388</v>
      </c>
      <c r="D346" s="140" t="s">
        <v>319</v>
      </c>
      <c r="E346" s="141" t="s">
        <v>5507</v>
      </c>
      <c r="F346" s="142" t="s">
        <v>5508</v>
      </c>
      <c r="G346" s="143" t="s">
        <v>452</v>
      </c>
      <c r="H346" s="144">
        <v>1.8</v>
      </c>
      <c r="I346" s="145"/>
      <c r="J346" s="146">
        <f t="shared" si="100"/>
        <v>0</v>
      </c>
      <c r="K346" s="147"/>
      <c r="L346" s="28"/>
      <c r="M346" s="148" t="s">
        <v>1</v>
      </c>
      <c r="N346" s="149" t="s">
        <v>41</v>
      </c>
      <c r="P346" s="150">
        <f t="shared" si="101"/>
        <v>0</v>
      </c>
      <c r="Q346" s="150">
        <v>5.0169200000000002E-3</v>
      </c>
      <c r="R346" s="150">
        <f t="shared" si="102"/>
        <v>9.0304560000000009E-3</v>
      </c>
      <c r="S346" s="150">
        <v>0</v>
      </c>
      <c r="T346" s="151">
        <f t="shared" si="103"/>
        <v>0</v>
      </c>
      <c r="AR346" s="152" t="s">
        <v>372</v>
      </c>
      <c r="AT346" s="152" t="s">
        <v>319</v>
      </c>
      <c r="AU346" s="152" t="s">
        <v>87</v>
      </c>
      <c r="AY346" s="13" t="s">
        <v>317</v>
      </c>
      <c r="BE346" s="153">
        <f t="shared" si="104"/>
        <v>0</v>
      </c>
      <c r="BF346" s="153">
        <f t="shared" si="105"/>
        <v>0</v>
      </c>
      <c r="BG346" s="153">
        <f t="shared" si="106"/>
        <v>0</v>
      </c>
      <c r="BH346" s="153">
        <f t="shared" si="107"/>
        <v>0</v>
      </c>
      <c r="BI346" s="153">
        <f t="shared" si="108"/>
        <v>0</v>
      </c>
      <c r="BJ346" s="13" t="s">
        <v>87</v>
      </c>
      <c r="BK346" s="153">
        <f t="shared" si="109"/>
        <v>0</v>
      </c>
      <c r="BL346" s="13" t="s">
        <v>372</v>
      </c>
      <c r="BM346" s="152" t="s">
        <v>6837</v>
      </c>
    </row>
    <row r="347" spans="2:65" s="1" customFormat="1" ht="24.15" customHeight="1">
      <c r="B347" s="139"/>
      <c r="C347" s="140" t="s">
        <v>3392</v>
      </c>
      <c r="D347" s="140" t="s">
        <v>319</v>
      </c>
      <c r="E347" s="141" t="s">
        <v>5510</v>
      </c>
      <c r="F347" s="142" t="s">
        <v>5511</v>
      </c>
      <c r="G347" s="143" t="s">
        <v>452</v>
      </c>
      <c r="H347" s="144">
        <v>2.02</v>
      </c>
      <c r="I347" s="145"/>
      <c r="J347" s="146">
        <f t="shared" si="100"/>
        <v>0</v>
      </c>
      <c r="K347" s="147"/>
      <c r="L347" s="28"/>
      <c r="M347" s="148" t="s">
        <v>1</v>
      </c>
      <c r="N347" s="149" t="s">
        <v>41</v>
      </c>
      <c r="P347" s="150">
        <f t="shared" si="101"/>
        <v>0</v>
      </c>
      <c r="Q347" s="150">
        <v>2.8600000000000001E-3</v>
      </c>
      <c r="R347" s="150">
        <f t="shared" si="102"/>
        <v>5.7772000000000006E-3</v>
      </c>
      <c r="S347" s="150">
        <v>0</v>
      </c>
      <c r="T347" s="151">
        <f t="shared" si="103"/>
        <v>0</v>
      </c>
      <c r="AR347" s="152" t="s">
        <v>372</v>
      </c>
      <c r="AT347" s="152" t="s">
        <v>319</v>
      </c>
      <c r="AU347" s="152" t="s">
        <v>87</v>
      </c>
      <c r="AY347" s="13" t="s">
        <v>317</v>
      </c>
      <c r="BE347" s="153">
        <f t="shared" si="104"/>
        <v>0</v>
      </c>
      <c r="BF347" s="153">
        <f t="shared" si="105"/>
        <v>0</v>
      </c>
      <c r="BG347" s="153">
        <f t="shared" si="106"/>
        <v>0</v>
      </c>
      <c r="BH347" s="153">
        <f t="shared" si="107"/>
        <v>0</v>
      </c>
      <c r="BI347" s="153">
        <f t="shared" si="108"/>
        <v>0</v>
      </c>
      <c r="BJ347" s="13" t="s">
        <v>87</v>
      </c>
      <c r="BK347" s="153">
        <f t="shared" si="109"/>
        <v>0</v>
      </c>
      <c r="BL347" s="13" t="s">
        <v>372</v>
      </c>
      <c r="BM347" s="152" t="s">
        <v>6838</v>
      </c>
    </row>
    <row r="348" spans="2:65" s="1" customFormat="1" ht="24.15" customHeight="1">
      <c r="B348" s="139"/>
      <c r="C348" s="140" t="s">
        <v>3396</v>
      </c>
      <c r="D348" s="140" t="s">
        <v>319</v>
      </c>
      <c r="E348" s="141" t="s">
        <v>4630</v>
      </c>
      <c r="F348" s="142" t="s">
        <v>4631</v>
      </c>
      <c r="G348" s="143" t="s">
        <v>452</v>
      </c>
      <c r="H348" s="144">
        <v>7</v>
      </c>
      <c r="I348" s="145"/>
      <c r="J348" s="146">
        <f t="shared" si="100"/>
        <v>0</v>
      </c>
      <c r="K348" s="147"/>
      <c r="L348" s="28"/>
      <c r="M348" s="148" t="s">
        <v>1</v>
      </c>
      <c r="N348" s="149" t="s">
        <v>41</v>
      </c>
      <c r="P348" s="150">
        <f t="shared" si="101"/>
        <v>0</v>
      </c>
      <c r="Q348" s="150">
        <v>1.6299999999999999E-3</v>
      </c>
      <c r="R348" s="150">
        <f t="shared" si="102"/>
        <v>1.141E-2</v>
      </c>
      <c r="S348" s="150">
        <v>0</v>
      </c>
      <c r="T348" s="151">
        <f t="shared" si="103"/>
        <v>0</v>
      </c>
      <c r="AR348" s="152" t="s">
        <v>372</v>
      </c>
      <c r="AT348" s="152" t="s">
        <v>319</v>
      </c>
      <c r="AU348" s="152" t="s">
        <v>87</v>
      </c>
      <c r="AY348" s="13" t="s">
        <v>317</v>
      </c>
      <c r="BE348" s="153">
        <f t="shared" si="104"/>
        <v>0</v>
      </c>
      <c r="BF348" s="153">
        <f t="shared" si="105"/>
        <v>0</v>
      </c>
      <c r="BG348" s="153">
        <f t="shared" si="106"/>
        <v>0</v>
      </c>
      <c r="BH348" s="153">
        <f t="shared" si="107"/>
        <v>0</v>
      </c>
      <c r="BI348" s="153">
        <f t="shared" si="108"/>
        <v>0</v>
      </c>
      <c r="BJ348" s="13" t="s">
        <v>87</v>
      </c>
      <c r="BK348" s="153">
        <f t="shared" si="109"/>
        <v>0</v>
      </c>
      <c r="BL348" s="13" t="s">
        <v>372</v>
      </c>
      <c r="BM348" s="152" t="s">
        <v>6839</v>
      </c>
    </row>
    <row r="349" spans="2:65" s="1" customFormat="1" ht="24.15" customHeight="1">
      <c r="B349" s="139"/>
      <c r="C349" s="140" t="s">
        <v>3399</v>
      </c>
      <c r="D349" s="140" t="s">
        <v>319</v>
      </c>
      <c r="E349" s="141" t="s">
        <v>2864</v>
      </c>
      <c r="F349" s="142" t="s">
        <v>2865</v>
      </c>
      <c r="G349" s="143" t="s">
        <v>652</v>
      </c>
      <c r="H349" s="176"/>
      <c r="I349" s="145"/>
      <c r="J349" s="146">
        <f t="shared" si="100"/>
        <v>0</v>
      </c>
      <c r="K349" s="147"/>
      <c r="L349" s="28"/>
      <c r="M349" s="148" t="s">
        <v>1</v>
      </c>
      <c r="N349" s="149" t="s">
        <v>41</v>
      </c>
      <c r="P349" s="150">
        <f t="shared" si="101"/>
        <v>0</v>
      </c>
      <c r="Q349" s="150">
        <v>0</v>
      </c>
      <c r="R349" s="150">
        <f t="shared" si="102"/>
        <v>0</v>
      </c>
      <c r="S349" s="150">
        <v>0</v>
      </c>
      <c r="T349" s="151">
        <f t="shared" si="103"/>
        <v>0</v>
      </c>
      <c r="AR349" s="152" t="s">
        <v>372</v>
      </c>
      <c r="AT349" s="152" t="s">
        <v>319</v>
      </c>
      <c r="AU349" s="152" t="s">
        <v>87</v>
      </c>
      <c r="AY349" s="13" t="s">
        <v>317</v>
      </c>
      <c r="BE349" s="153">
        <f t="shared" si="104"/>
        <v>0</v>
      </c>
      <c r="BF349" s="153">
        <f t="shared" si="105"/>
        <v>0</v>
      </c>
      <c r="BG349" s="153">
        <f t="shared" si="106"/>
        <v>0</v>
      </c>
      <c r="BH349" s="153">
        <f t="shared" si="107"/>
        <v>0</v>
      </c>
      <c r="BI349" s="153">
        <f t="shared" si="108"/>
        <v>0</v>
      </c>
      <c r="BJ349" s="13" t="s">
        <v>87</v>
      </c>
      <c r="BK349" s="153">
        <f t="shared" si="109"/>
        <v>0</v>
      </c>
      <c r="BL349" s="13" t="s">
        <v>372</v>
      </c>
      <c r="BM349" s="152" t="s">
        <v>6840</v>
      </c>
    </row>
    <row r="350" spans="2:65" s="11" customFormat="1" ht="22.8" customHeight="1">
      <c r="B350" s="127"/>
      <c r="D350" s="128" t="s">
        <v>74</v>
      </c>
      <c r="E350" s="137" t="s">
        <v>856</v>
      </c>
      <c r="F350" s="137" t="s">
        <v>3327</v>
      </c>
      <c r="I350" s="130"/>
      <c r="J350" s="138">
        <f>BK350</f>
        <v>0</v>
      </c>
      <c r="L350" s="127"/>
      <c r="M350" s="132"/>
      <c r="P350" s="133">
        <f>SUM(P351:P352)</f>
        <v>0</v>
      </c>
      <c r="R350" s="133">
        <f>SUM(R351:R352)</f>
        <v>0.50006700999999998</v>
      </c>
      <c r="T350" s="134">
        <f>SUM(T351:T352)</f>
        <v>0</v>
      </c>
      <c r="AR350" s="128" t="s">
        <v>87</v>
      </c>
      <c r="AT350" s="135" t="s">
        <v>74</v>
      </c>
      <c r="AU350" s="135" t="s">
        <v>82</v>
      </c>
      <c r="AY350" s="128" t="s">
        <v>317</v>
      </c>
      <c r="BK350" s="136">
        <f>SUM(BK351:BK352)</f>
        <v>0</v>
      </c>
    </row>
    <row r="351" spans="2:65" s="1" customFormat="1" ht="24.15" customHeight="1">
      <c r="B351" s="139"/>
      <c r="C351" s="140" t="s">
        <v>3403</v>
      </c>
      <c r="D351" s="140" t="s">
        <v>319</v>
      </c>
      <c r="E351" s="141" t="s">
        <v>5515</v>
      </c>
      <c r="F351" s="142" t="s">
        <v>5516</v>
      </c>
      <c r="G351" s="143" t="s">
        <v>375</v>
      </c>
      <c r="H351" s="144">
        <v>17.777000000000001</v>
      </c>
      <c r="I351" s="145"/>
      <c r="J351" s="146">
        <f>ROUND(I351*H351,2)</f>
        <v>0</v>
      </c>
      <c r="K351" s="147"/>
      <c r="L351" s="28"/>
      <c r="M351" s="148" t="s">
        <v>1</v>
      </c>
      <c r="N351" s="149" t="s">
        <v>41</v>
      </c>
      <c r="P351" s="150">
        <f>O351*H351</f>
        <v>0</v>
      </c>
      <c r="Q351" s="150">
        <v>2.8129999999999999E-2</v>
      </c>
      <c r="R351" s="150">
        <f>Q351*H351</f>
        <v>0.50006700999999998</v>
      </c>
      <c r="S351" s="150">
        <v>0</v>
      </c>
      <c r="T351" s="151">
        <f>S351*H351</f>
        <v>0</v>
      </c>
      <c r="AR351" s="152" t="s">
        <v>372</v>
      </c>
      <c r="AT351" s="152" t="s">
        <v>319</v>
      </c>
      <c r="AU351" s="152" t="s">
        <v>87</v>
      </c>
      <c r="AY351" s="13" t="s">
        <v>317</v>
      </c>
      <c r="BE351" s="153">
        <f>IF(N351="základná",J351,0)</f>
        <v>0</v>
      </c>
      <c r="BF351" s="153">
        <f>IF(N351="znížená",J351,0)</f>
        <v>0</v>
      </c>
      <c r="BG351" s="153">
        <f>IF(N351="zákl. prenesená",J351,0)</f>
        <v>0</v>
      </c>
      <c r="BH351" s="153">
        <f>IF(N351="zníž. prenesená",J351,0)</f>
        <v>0</v>
      </c>
      <c r="BI351" s="153">
        <f>IF(N351="nulová",J351,0)</f>
        <v>0</v>
      </c>
      <c r="BJ351" s="13" t="s">
        <v>87</v>
      </c>
      <c r="BK351" s="153">
        <f>ROUND(I351*H351,2)</f>
        <v>0</v>
      </c>
      <c r="BL351" s="13" t="s">
        <v>372</v>
      </c>
      <c r="BM351" s="152" t="s">
        <v>6841</v>
      </c>
    </row>
    <row r="352" spans="2:65" s="1" customFormat="1" ht="21.75" customHeight="1">
      <c r="B352" s="139"/>
      <c r="C352" s="140" t="s">
        <v>3407</v>
      </c>
      <c r="D352" s="140" t="s">
        <v>319</v>
      </c>
      <c r="E352" s="141" t="s">
        <v>3333</v>
      </c>
      <c r="F352" s="142" t="s">
        <v>3334</v>
      </c>
      <c r="G352" s="143" t="s">
        <v>652</v>
      </c>
      <c r="H352" s="176"/>
      <c r="I352" s="145"/>
      <c r="J352" s="146">
        <f>ROUND(I352*H352,2)</f>
        <v>0</v>
      </c>
      <c r="K352" s="147"/>
      <c r="L352" s="28"/>
      <c r="M352" s="148" t="s">
        <v>1</v>
      </c>
      <c r="N352" s="149" t="s">
        <v>41</v>
      </c>
      <c r="P352" s="150">
        <f>O352*H352</f>
        <v>0</v>
      </c>
      <c r="Q352" s="150">
        <v>0</v>
      </c>
      <c r="R352" s="150">
        <f>Q352*H352</f>
        <v>0</v>
      </c>
      <c r="S352" s="150">
        <v>0</v>
      </c>
      <c r="T352" s="151">
        <f>S352*H352</f>
        <v>0</v>
      </c>
      <c r="AR352" s="152" t="s">
        <v>372</v>
      </c>
      <c r="AT352" s="152" t="s">
        <v>319</v>
      </c>
      <c r="AU352" s="152" t="s">
        <v>87</v>
      </c>
      <c r="AY352" s="13" t="s">
        <v>317</v>
      </c>
      <c r="BE352" s="153">
        <f>IF(N352="základná",J352,0)</f>
        <v>0</v>
      </c>
      <c r="BF352" s="153">
        <f>IF(N352="znížená",J352,0)</f>
        <v>0</v>
      </c>
      <c r="BG352" s="153">
        <f>IF(N352="zákl. prenesená",J352,0)</f>
        <v>0</v>
      </c>
      <c r="BH352" s="153">
        <f>IF(N352="zníž. prenesená",J352,0)</f>
        <v>0</v>
      </c>
      <c r="BI352" s="153">
        <f>IF(N352="nulová",J352,0)</f>
        <v>0</v>
      </c>
      <c r="BJ352" s="13" t="s">
        <v>87</v>
      </c>
      <c r="BK352" s="153">
        <f>ROUND(I352*H352,2)</f>
        <v>0</v>
      </c>
      <c r="BL352" s="13" t="s">
        <v>372</v>
      </c>
      <c r="BM352" s="152" t="s">
        <v>6842</v>
      </c>
    </row>
    <row r="353" spans="2:65" s="11" customFormat="1" ht="22.8" customHeight="1">
      <c r="B353" s="127"/>
      <c r="D353" s="128" t="s">
        <v>74</v>
      </c>
      <c r="E353" s="137" t="s">
        <v>644</v>
      </c>
      <c r="F353" s="137" t="s">
        <v>2867</v>
      </c>
      <c r="I353" s="130"/>
      <c r="J353" s="138">
        <f>BK353</f>
        <v>0</v>
      </c>
      <c r="L353" s="127"/>
      <c r="M353" s="132"/>
      <c r="P353" s="133">
        <f>SUM(P354:P360)</f>
        <v>0</v>
      </c>
      <c r="R353" s="133">
        <f>SUM(R354:R360)</f>
        <v>9.5335999999999997E-3</v>
      </c>
      <c r="T353" s="134">
        <f>SUM(T354:T360)</f>
        <v>0</v>
      </c>
      <c r="AR353" s="128" t="s">
        <v>87</v>
      </c>
      <c r="AT353" s="135" t="s">
        <v>74</v>
      </c>
      <c r="AU353" s="135" t="s">
        <v>82</v>
      </c>
      <c r="AY353" s="128" t="s">
        <v>317</v>
      </c>
      <c r="BK353" s="136">
        <f>SUM(BK354:BK360)</f>
        <v>0</v>
      </c>
    </row>
    <row r="354" spans="2:65" s="1" customFormat="1" ht="24.15" customHeight="1">
      <c r="B354" s="139"/>
      <c r="C354" s="140" t="s">
        <v>3411</v>
      </c>
      <c r="D354" s="140" t="s">
        <v>319</v>
      </c>
      <c r="E354" s="141" t="s">
        <v>4634</v>
      </c>
      <c r="F354" s="142" t="s">
        <v>4635</v>
      </c>
      <c r="G354" s="143" t="s">
        <v>452</v>
      </c>
      <c r="H354" s="144">
        <v>17.52</v>
      </c>
      <c r="I354" s="145"/>
      <c r="J354" s="146">
        <f t="shared" ref="J354:J360" si="110">ROUND(I354*H354,2)</f>
        <v>0</v>
      </c>
      <c r="K354" s="147"/>
      <c r="L354" s="28"/>
      <c r="M354" s="148" t="s">
        <v>1</v>
      </c>
      <c r="N354" s="149" t="s">
        <v>41</v>
      </c>
      <c r="P354" s="150">
        <f t="shared" ref="P354:P360" si="111">O354*H354</f>
        <v>0</v>
      </c>
      <c r="Q354" s="150">
        <v>4.2999999999999999E-4</v>
      </c>
      <c r="R354" s="150">
        <f t="shared" ref="R354:R360" si="112">Q354*H354</f>
        <v>7.5335999999999997E-3</v>
      </c>
      <c r="S354" s="150">
        <v>0</v>
      </c>
      <c r="T354" s="151">
        <f t="shared" ref="T354:T360" si="113">S354*H354</f>
        <v>0</v>
      </c>
      <c r="AR354" s="152" t="s">
        <v>372</v>
      </c>
      <c r="AT354" s="152" t="s">
        <v>319</v>
      </c>
      <c r="AU354" s="152" t="s">
        <v>87</v>
      </c>
      <c r="AY354" s="13" t="s">
        <v>317</v>
      </c>
      <c r="BE354" s="153">
        <f t="shared" ref="BE354:BE360" si="114">IF(N354="základná",J354,0)</f>
        <v>0</v>
      </c>
      <c r="BF354" s="153">
        <f t="shared" ref="BF354:BF360" si="115">IF(N354="znížená",J354,0)</f>
        <v>0</v>
      </c>
      <c r="BG354" s="153">
        <f t="shared" ref="BG354:BG360" si="116">IF(N354="zákl. prenesená",J354,0)</f>
        <v>0</v>
      </c>
      <c r="BH354" s="153">
        <f t="shared" ref="BH354:BH360" si="117">IF(N354="zníž. prenesená",J354,0)</f>
        <v>0</v>
      </c>
      <c r="BI354" s="153">
        <f t="shared" ref="BI354:BI360" si="118">IF(N354="nulová",J354,0)</f>
        <v>0</v>
      </c>
      <c r="BJ354" s="13" t="s">
        <v>87</v>
      </c>
      <c r="BK354" s="153">
        <f t="shared" ref="BK354:BK360" si="119">ROUND(I354*H354,2)</f>
        <v>0</v>
      </c>
      <c r="BL354" s="13" t="s">
        <v>372</v>
      </c>
      <c r="BM354" s="152" t="s">
        <v>6843</v>
      </c>
    </row>
    <row r="355" spans="2:65" s="1" customFormat="1" ht="66.75" customHeight="1">
      <c r="B355" s="139"/>
      <c r="C355" s="154" t="s">
        <v>3416</v>
      </c>
      <c r="D355" s="154" t="s">
        <v>353</v>
      </c>
      <c r="E355" s="155" t="s">
        <v>4637</v>
      </c>
      <c r="F355" s="156" t="s">
        <v>6155</v>
      </c>
      <c r="G355" s="157" t="s">
        <v>433</v>
      </c>
      <c r="H355" s="158">
        <v>3</v>
      </c>
      <c r="I355" s="159"/>
      <c r="J355" s="160">
        <f t="shared" si="110"/>
        <v>0</v>
      </c>
      <c r="K355" s="161"/>
      <c r="L355" s="162"/>
      <c r="M355" s="163" t="s">
        <v>1</v>
      </c>
      <c r="N355" s="164" t="s">
        <v>41</v>
      </c>
      <c r="P355" s="150">
        <f t="shared" si="111"/>
        <v>0</v>
      </c>
      <c r="Q355" s="150">
        <v>0</v>
      </c>
      <c r="R355" s="150">
        <f t="shared" si="112"/>
        <v>0</v>
      </c>
      <c r="S355" s="150">
        <v>0</v>
      </c>
      <c r="T355" s="151">
        <f t="shared" si="113"/>
        <v>0</v>
      </c>
      <c r="AR355" s="152" t="s">
        <v>529</v>
      </c>
      <c r="AT355" s="152" t="s">
        <v>353</v>
      </c>
      <c r="AU355" s="152" t="s">
        <v>87</v>
      </c>
      <c r="AY355" s="13" t="s">
        <v>317</v>
      </c>
      <c r="BE355" s="153">
        <f t="shared" si="114"/>
        <v>0</v>
      </c>
      <c r="BF355" s="153">
        <f t="shared" si="115"/>
        <v>0</v>
      </c>
      <c r="BG355" s="153">
        <f t="shared" si="116"/>
        <v>0</v>
      </c>
      <c r="BH355" s="153">
        <f t="shared" si="117"/>
        <v>0</v>
      </c>
      <c r="BI355" s="153">
        <f t="shared" si="118"/>
        <v>0</v>
      </c>
      <c r="BJ355" s="13" t="s">
        <v>87</v>
      </c>
      <c r="BK355" s="153">
        <f t="shared" si="119"/>
        <v>0</v>
      </c>
      <c r="BL355" s="13" t="s">
        <v>372</v>
      </c>
      <c r="BM355" s="152" t="s">
        <v>6844</v>
      </c>
    </row>
    <row r="356" spans="2:65" s="1" customFormat="1" ht="33" customHeight="1">
      <c r="B356" s="139"/>
      <c r="C356" s="140" t="s">
        <v>3419</v>
      </c>
      <c r="D356" s="140" t="s">
        <v>319</v>
      </c>
      <c r="E356" s="141" t="s">
        <v>3377</v>
      </c>
      <c r="F356" s="142" t="s">
        <v>3378</v>
      </c>
      <c r="G356" s="143" t="s">
        <v>433</v>
      </c>
      <c r="H356" s="144">
        <v>2</v>
      </c>
      <c r="I356" s="145"/>
      <c r="J356" s="146">
        <f t="shared" si="110"/>
        <v>0</v>
      </c>
      <c r="K356" s="147"/>
      <c r="L356" s="28"/>
      <c r="M356" s="148" t="s">
        <v>1</v>
      </c>
      <c r="N356" s="149" t="s">
        <v>41</v>
      </c>
      <c r="P356" s="150">
        <f t="shared" si="111"/>
        <v>0</v>
      </c>
      <c r="Q356" s="150">
        <v>0</v>
      </c>
      <c r="R356" s="150">
        <f t="shared" si="112"/>
        <v>0</v>
      </c>
      <c r="S356" s="150">
        <v>0</v>
      </c>
      <c r="T356" s="151">
        <f t="shared" si="113"/>
        <v>0</v>
      </c>
      <c r="AR356" s="152" t="s">
        <v>372</v>
      </c>
      <c r="AT356" s="152" t="s">
        <v>319</v>
      </c>
      <c r="AU356" s="152" t="s">
        <v>87</v>
      </c>
      <c r="AY356" s="13" t="s">
        <v>317</v>
      </c>
      <c r="BE356" s="153">
        <f t="shared" si="114"/>
        <v>0</v>
      </c>
      <c r="BF356" s="153">
        <f t="shared" si="115"/>
        <v>0</v>
      </c>
      <c r="BG356" s="153">
        <f t="shared" si="116"/>
        <v>0</v>
      </c>
      <c r="BH356" s="153">
        <f t="shared" si="117"/>
        <v>0</v>
      </c>
      <c r="BI356" s="153">
        <f t="shared" si="118"/>
        <v>0</v>
      </c>
      <c r="BJ356" s="13" t="s">
        <v>87</v>
      </c>
      <c r="BK356" s="153">
        <f t="shared" si="119"/>
        <v>0</v>
      </c>
      <c r="BL356" s="13" t="s">
        <v>372</v>
      </c>
      <c r="BM356" s="152" t="s">
        <v>6845</v>
      </c>
    </row>
    <row r="357" spans="2:65" s="1" customFormat="1" ht="24.15" customHeight="1">
      <c r="B357" s="139"/>
      <c r="C357" s="154" t="s">
        <v>3423</v>
      </c>
      <c r="D357" s="154" t="s">
        <v>353</v>
      </c>
      <c r="E357" s="155" t="s">
        <v>3381</v>
      </c>
      <c r="F357" s="156" t="s">
        <v>4652</v>
      </c>
      <c r="G357" s="157" t="s">
        <v>433</v>
      </c>
      <c r="H357" s="158">
        <v>2</v>
      </c>
      <c r="I357" s="159"/>
      <c r="J357" s="160">
        <f t="shared" si="110"/>
        <v>0</v>
      </c>
      <c r="K357" s="161"/>
      <c r="L357" s="162"/>
      <c r="M357" s="163" t="s">
        <v>1</v>
      </c>
      <c r="N357" s="164" t="s">
        <v>41</v>
      </c>
      <c r="P357" s="150">
        <f t="shared" si="111"/>
        <v>0</v>
      </c>
      <c r="Q357" s="150">
        <v>1E-3</v>
      </c>
      <c r="R357" s="150">
        <f t="shared" si="112"/>
        <v>2E-3</v>
      </c>
      <c r="S357" s="150">
        <v>0</v>
      </c>
      <c r="T357" s="151">
        <f t="shared" si="113"/>
        <v>0</v>
      </c>
      <c r="AR357" s="152" t="s">
        <v>529</v>
      </c>
      <c r="AT357" s="152" t="s">
        <v>353</v>
      </c>
      <c r="AU357" s="152" t="s">
        <v>87</v>
      </c>
      <c r="AY357" s="13" t="s">
        <v>317</v>
      </c>
      <c r="BE357" s="153">
        <f t="shared" si="114"/>
        <v>0</v>
      </c>
      <c r="BF357" s="153">
        <f t="shared" si="115"/>
        <v>0</v>
      </c>
      <c r="BG357" s="153">
        <f t="shared" si="116"/>
        <v>0</v>
      </c>
      <c r="BH357" s="153">
        <f t="shared" si="117"/>
        <v>0</v>
      </c>
      <c r="BI357" s="153">
        <f t="shared" si="118"/>
        <v>0</v>
      </c>
      <c r="BJ357" s="13" t="s">
        <v>87</v>
      </c>
      <c r="BK357" s="153">
        <f t="shared" si="119"/>
        <v>0</v>
      </c>
      <c r="BL357" s="13" t="s">
        <v>372</v>
      </c>
      <c r="BM357" s="152" t="s">
        <v>6846</v>
      </c>
    </row>
    <row r="358" spans="2:65" s="1" customFormat="1" ht="77.099999999999994" customHeight="1">
      <c r="B358" s="139"/>
      <c r="C358" s="154" t="s">
        <v>3427</v>
      </c>
      <c r="D358" s="154" t="s">
        <v>353</v>
      </c>
      <c r="E358" s="155" t="s">
        <v>5525</v>
      </c>
      <c r="F358" s="156" t="s">
        <v>5526</v>
      </c>
      <c r="G358" s="157" t="s">
        <v>433</v>
      </c>
      <c r="H358" s="158">
        <v>2</v>
      </c>
      <c r="I358" s="159"/>
      <c r="J358" s="160">
        <f t="shared" si="110"/>
        <v>0</v>
      </c>
      <c r="K358" s="161"/>
      <c r="L358" s="162"/>
      <c r="M358" s="163" t="s">
        <v>1</v>
      </c>
      <c r="N358" s="164" t="s">
        <v>41</v>
      </c>
      <c r="P358" s="150">
        <f t="shared" si="111"/>
        <v>0</v>
      </c>
      <c r="Q358" s="150">
        <v>0</v>
      </c>
      <c r="R358" s="150">
        <f t="shared" si="112"/>
        <v>0</v>
      </c>
      <c r="S358" s="150">
        <v>0</v>
      </c>
      <c r="T358" s="151">
        <f t="shared" si="113"/>
        <v>0</v>
      </c>
      <c r="AR358" s="152" t="s">
        <v>529</v>
      </c>
      <c r="AT358" s="152" t="s">
        <v>353</v>
      </c>
      <c r="AU358" s="152" t="s">
        <v>87</v>
      </c>
      <c r="AY358" s="13" t="s">
        <v>317</v>
      </c>
      <c r="BE358" s="153">
        <f t="shared" si="114"/>
        <v>0</v>
      </c>
      <c r="BF358" s="153">
        <f t="shared" si="115"/>
        <v>0</v>
      </c>
      <c r="BG358" s="153">
        <f t="shared" si="116"/>
        <v>0</v>
      </c>
      <c r="BH358" s="153">
        <f t="shared" si="117"/>
        <v>0</v>
      </c>
      <c r="BI358" s="153">
        <f t="shared" si="118"/>
        <v>0</v>
      </c>
      <c r="BJ358" s="13" t="s">
        <v>87</v>
      </c>
      <c r="BK358" s="153">
        <f t="shared" si="119"/>
        <v>0</v>
      </c>
      <c r="BL358" s="13" t="s">
        <v>372</v>
      </c>
      <c r="BM358" s="152" t="s">
        <v>6847</v>
      </c>
    </row>
    <row r="359" spans="2:65" s="1" customFormat="1" ht="24.15" customHeight="1">
      <c r="B359" s="139"/>
      <c r="C359" s="140" t="s">
        <v>3431</v>
      </c>
      <c r="D359" s="140" t="s">
        <v>319</v>
      </c>
      <c r="E359" s="141" t="s">
        <v>4663</v>
      </c>
      <c r="F359" s="142" t="s">
        <v>4664</v>
      </c>
      <c r="G359" s="143" t="s">
        <v>4665</v>
      </c>
      <c r="H359" s="144">
        <v>22.7</v>
      </c>
      <c r="I359" s="145"/>
      <c r="J359" s="146">
        <f t="shared" si="110"/>
        <v>0</v>
      </c>
      <c r="K359" s="147"/>
      <c r="L359" s="28"/>
      <c r="M359" s="148" t="s">
        <v>1</v>
      </c>
      <c r="N359" s="149" t="s">
        <v>41</v>
      </c>
      <c r="P359" s="150">
        <f t="shared" si="111"/>
        <v>0</v>
      </c>
      <c r="Q359" s="150">
        <v>0</v>
      </c>
      <c r="R359" s="150">
        <f t="shared" si="112"/>
        <v>0</v>
      </c>
      <c r="S359" s="150">
        <v>0</v>
      </c>
      <c r="T359" s="151">
        <f t="shared" si="113"/>
        <v>0</v>
      </c>
      <c r="AR359" s="152" t="s">
        <v>372</v>
      </c>
      <c r="AT359" s="152" t="s">
        <v>319</v>
      </c>
      <c r="AU359" s="152" t="s">
        <v>87</v>
      </c>
      <c r="AY359" s="13" t="s">
        <v>317</v>
      </c>
      <c r="BE359" s="153">
        <f t="shared" si="114"/>
        <v>0</v>
      </c>
      <c r="BF359" s="153">
        <f t="shared" si="115"/>
        <v>0</v>
      </c>
      <c r="BG359" s="153">
        <f t="shared" si="116"/>
        <v>0</v>
      </c>
      <c r="BH359" s="153">
        <f t="shared" si="117"/>
        <v>0</v>
      </c>
      <c r="BI359" s="153">
        <f t="shared" si="118"/>
        <v>0</v>
      </c>
      <c r="BJ359" s="13" t="s">
        <v>87</v>
      </c>
      <c r="BK359" s="153">
        <f t="shared" si="119"/>
        <v>0</v>
      </c>
      <c r="BL359" s="13" t="s">
        <v>372</v>
      </c>
      <c r="BM359" s="152" t="s">
        <v>6848</v>
      </c>
    </row>
    <row r="360" spans="2:65" s="1" customFormat="1" ht="24.15" customHeight="1">
      <c r="B360" s="139"/>
      <c r="C360" s="140" t="s">
        <v>3436</v>
      </c>
      <c r="D360" s="140" t="s">
        <v>319</v>
      </c>
      <c r="E360" s="141" t="s">
        <v>2877</v>
      </c>
      <c r="F360" s="142" t="s">
        <v>2878</v>
      </c>
      <c r="G360" s="143" t="s">
        <v>652</v>
      </c>
      <c r="H360" s="176"/>
      <c r="I360" s="145"/>
      <c r="J360" s="146">
        <f t="shared" si="110"/>
        <v>0</v>
      </c>
      <c r="K360" s="147"/>
      <c r="L360" s="28"/>
      <c r="M360" s="148" t="s">
        <v>1</v>
      </c>
      <c r="N360" s="149" t="s">
        <v>41</v>
      </c>
      <c r="P360" s="150">
        <f t="shared" si="111"/>
        <v>0</v>
      </c>
      <c r="Q360" s="150">
        <v>0</v>
      </c>
      <c r="R360" s="150">
        <f t="shared" si="112"/>
        <v>0</v>
      </c>
      <c r="S360" s="150">
        <v>0</v>
      </c>
      <c r="T360" s="151">
        <f t="shared" si="113"/>
        <v>0</v>
      </c>
      <c r="AR360" s="152" t="s">
        <v>372</v>
      </c>
      <c r="AT360" s="152" t="s">
        <v>319</v>
      </c>
      <c r="AU360" s="152" t="s">
        <v>87</v>
      </c>
      <c r="AY360" s="13" t="s">
        <v>317</v>
      </c>
      <c r="BE360" s="153">
        <f t="shared" si="114"/>
        <v>0</v>
      </c>
      <c r="BF360" s="153">
        <f t="shared" si="115"/>
        <v>0</v>
      </c>
      <c r="BG360" s="153">
        <f t="shared" si="116"/>
        <v>0</v>
      </c>
      <c r="BH360" s="153">
        <f t="shared" si="117"/>
        <v>0</v>
      </c>
      <c r="BI360" s="153">
        <f t="shared" si="118"/>
        <v>0</v>
      </c>
      <c r="BJ360" s="13" t="s">
        <v>87</v>
      </c>
      <c r="BK360" s="153">
        <f t="shared" si="119"/>
        <v>0</v>
      </c>
      <c r="BL360" s="13" t="s">
        <v>372</v>
      </c>
      <c r="BM360" s="152" t="s">
        <v>6849</v>
      </c>
    </row>
    <row r="361" spans="2:65" s="11" customFormat="1" ht="22.8" customHeight="1">
      <c r="B361" s="127"/>
      <c r="D361" s="128" t="s">
        <v>74</v>
      </c>
      <c r="E361" s="137" t="s">
        <v>1908</v>
      </c>
      <c r="F361" s="137" t="s">
        <v>4668</v>
      </c>
      <c r="I361" s="130"/>
      <c r="J361" s="138">
        <f>BK361</f>
        <v>0</v>
      </c>
      <c r="L361" s="127"/>
      <c r="M361" s="132"/>
      <c r="P361" s="133">
        <f>SUM(P362:P363)</f>
        <v>0</v>
      </c>
      <c r="R361" s="133">
        <f>SUM(R362:R363)</f>
        <v>0</v>
      </c>
      <c r="T361" s="134">
        <f>SUM(T362:T363)</f>
        <v>0</v>
      </c>
      <c r="AR361" s="128" t="s">
        <v>87</v>
      </c>
      <c r="AT361" s="135" t="s">
        <v>74</v>
      </c>
      <c r="AU361" s="135" t="s">
        <v>82</v>
      </c>
      <c r="AY361" s="128" t="s">
        <v>317</v>
      </c>
      <c r="BK361" s="136">
        <f>SUM(BK362:BK363)</f>
        <v>0</v>
      </c>
    </row>
    <row r="362" spans="2:65" s="1" customFormat="1" ht="44.25" customHeight="1">
      <c r="B362" s="139"/>
      <c r="C362" s="140" t="s">
        <v>3441</v>
      </c>
      <c r="D362" s="140" t="s">
        <v>319</v>
      </c>
      <c r="E362" s="141" t="s">
        <v>6850</v>
      </c>
      <c r="F362" s="142" t="s">
        <v>6851</v>
      </c>
      <c r="G362" s="143" t="s">
        <v>433</v>
      </c>
      <c r="H362" s="144">
        <v>1</v>
      </c>
      <c r="I362" s="145"/>
      <c r="J362" s="146">
        <f>ROUND(I362*H362,2)</f>
        <v>0</v>
      </c>
      <c r="K362" s="147"/>
      <c r="L362" s="28"/>
      <c r="M362" s="148" t="s">
        <v>1</v>
      </c>
      <c r="N362" s="149" t="s">
        <v>41</v>
      </c>
      <c r="P362" s="150">
        <f>O362*H362</f>
        <v>0</v>
      </c>
      <c r="Q362" s="150">
        <v>0</v>
      </c>
      <c r="R362" s="150">
        <f>Q362*H362</f>
        <v>0</v>
      </c>
      <c r="S362" s="150">
        <v>0</v>
      </c>
      <c r="T362" s="151">
        <f>S362*H362</f>
        <v>0</v>
      </c>
      <c r="AR362" s="152" t="s">
        <v>372</v>
      </c>
      <c r="AT362" s="152" t="s">
        <v>319</v>
      </c>
      <c r="AU362" s="152" t="s">
        <v>87</v>
      </c>
      <c r="AY362" s="13" t="s">
        <v>317</v>
      </c>
      <c r="BE362" s="153">
        <f>IF(N362="základná",J362,0)</f>
        <v>0</v>
      </c>
      <c r="BF362" s="153">
        <f>IF(N362="znížená",J362,0)</f>
        <v>0</v>
      </c>
      <c r="BG362" s="153">
        <f>IF(N362="zákl. prenesená",J362,0)</f>
        <v>0</v>
      </c>
      <c r="BH362" s="153">
        <f>IF(N362="zníž. prenesená",J362,0)</f>
        <v>0</v>
      </c>
      <c r="BI362" s="153">
        <f>IF(N362="nulová",J362,0)</f>
        <v>0</v>
      </c>
      <c r="BJ362" s="13" t="s">
        <v>87</v>
      </c>
      <c r="BK362" s="153">
        <f>ROUND(I362*H362,2)</f>
        <v>0</v>
      </c>
      <c r="BL362" s="13" t="s">
        <v>372</v>
      </c>
      <c r="BM362" s="152" t="s">
        <v>6852</v>
      </c>
    </row>
    <row r="363" spans="2:65" s="1" customFormat="1" ht="24.15" customHeight="1">
      <c r="B363" s="139"/>
      <c r="C363" s="140" t="s">
        <v>3446</v>
      </c>
      <c r="D363" s="140" t="s">
        <v>319</v>
      </c>
      <c r="E363" s="141" t="s">
        <v>4679</v>
      </c>
      <c r="F363" s="142" t="s">
        <v>4680</v>
      </c>
      <c r="G363" s="143" t="s">
        <v>652</v>
      </c>
      <c r="H363" s="176"/>
      <c r="I363" s="145"/>
      <c r="J363" s="146">
        <f>ROUND(I363*H363,2)</f>
        <v>0</v>
      </c>
      <c r="K363" s="147"/>
      <c r="L363" s="28"/>
      <c r="M363" s="148" t="s">
        <v>1</v>
      </c>
      <c r="N363" s="149" t="s">
        <v>41</v>
      </c>
      <c r="P363" s="150">
        <f>O363*H363</f>
        <v>0</v>
      </c>
      <c r="Q363" s="150">
        <v>0</v>
      </c>
      <c r="R363" s="150">
        <f>Q363*H363</f>
        <v>0</v>
      </c>
      <c r="S363" s="150">
        <v>0</v>
      </c>
      <c r="T363" s="151">
        <f>S363*H363</f>
        <v>0</v>
      </c>
      <c r="AR363" s="152" t="s">
        <v>372</v>
      </c>
      <c r="AT363" s="152" t="s">
        <v>319</v>
      </c>
      <c r="AU363" s="152" t="s">
        <v>87</v>
      </c>
      <c r="AY363" s="13" t="s">
        <v>317</v>
      </c>
      <c r="BE363" s="153">
        <f>IF(N363="základná",J363,0)</f>
        <v>0</v>
      </c>
      <c r="BF363" s="153">
        <f>IF(N363="znížená",J363,0)</f>
        <v>0</v>
      </c>
      <c r="BG363" s="153">
        <f>IF(N363="zákl. prenesená",J363,0)</f>
        <v>0</v>
      </c>
      <c r="BH363" s="153">
        <f>IF(N363="zníž. prenesená",J363,0)</f>
        <v>0</v>
      </c>
      <c r="BI363" s="153">
        <f>IF(N363="nulová",J363,0)</f>
        <v>0</v>
      </c>
      <c r="BJ363" s="13" t="s">
        <v>87</v>
      </c>
      <c r="BK363" s="153">
        <f>ROUND(I363*H363,2)</f>
        <v>0</v>
      </c>
      <c r="BL363" s="13" t="s">
        <v>372</v>
      </c>
      <c r="BM363" s="152" t="s">
        <v>6853</v>
      </c>
    </row>
    <row r="364" spans="2:65" s="11" customFormat="1" ht="22.8" customHeight="1">
      <c r="B364" s="127"/>
      <c r="D364" s="128" t="s">
        <v>74</v>
      </c>
      <c r="E364" s="137" t="s">
        <v>1913</v>
      </c>
      <c r="F364" s="137" t="s">
        <v>3398</v>
      </c>
      <c r="I364" s="130"/>
      <c r="J364" s="138">
        <f>BK364</f>
        <v>0</v>
      </c>
      <c r="L364" s="127"/>
      <c r="M364" s="132"/>
      <c r="P364" s="133">
        <f>SUM(P365:P367)</f>
        <v>0</v>
      </c>
      <c r="R364" s="133">
        <f>SUM(R365:R367)</f>
        <v>1.0964852</v>
      </c>
      <c r="T364" s="134">
        <f>SUM(T365:T367)</f>
        <v>0</v>
      </c>
      <c r="AR364" s="128" t="s">
        <v>87</v>
      </c>
      <c r="AT364" s="135" t="s">
        <v>74</v>
      </c>
      <c r="AU364" s="135" t="s">
        <v>82</v>
      </c>
      <c r="AY364" s="128" t="s">
        <v>317</v>
      </c>
      <c r="BK364" s="136">
        <f>SUM(BK365:BK367)</f>
        <v>0</v>
      </c>
    </row>
    <row r="365" spans="2:65" s="1" customFormat="1" ht="24.15" customHeight="1">
      <c r="B365" s="139"/>
      <c r="C365" s="140" t="s">
        <v>3450</v>
      </c>
      <c r="D365" s="140" t="s">
        <v>319</v>
      </c>
      <c r="E365" s="141" t="s">
        <v>5561</v>
      </c>
      <c r="F365" s="142" t="s">
        <v>5562</v>
      </c>
      <c r="G365" s="143" t="s">
        <v>375</v>
      </c>
      <c r="H365" s="144">
        <v>39.69</v>
      </c>
      <c r="I365" s="145"/>
      <c r="J365" s="146">
        <f>ROUND(I365*H365,2)</f>
        <v>0</v>
      </c>
      <c r="K365" s="147"/>
      <c r="L365" s="28"/>
      <c r="M365" s="148" t="s">
        <v>1</v>
      </c>
      <c r="N365" s="149" t="s">
        <v>41</v>
      </c>
      <c r="P365" s="150">
        <f>O365*H365</f>
        <v>0</v>
      </c>
      <c r="Q365" s="150">
        <v>3.5500000000000002E-3</v>
      </c>
      <c r="R365" s="150">
        <f>Q365*H365</f>
        <v>0.14089950000000001</v>
      </c>
      <c r="S365" s="150">
        <v>0</v>
      </c>
      <c r="T365" s="151">
        <f>S365*H365</f>
        <v>0</v>
      </c>
      <c r="AR365" s="152" t="s">
        <v>372</v>
      </c>
      <c r="AT365" s="152" t="s">
        <v>319</v>
      </c>
      <c r="AU365" s="152" t="s">
        <v>87</v>
      </c>
      <c r="AY365" s="13" t="s">
        <v>317</v>
      </c>
      <c r="BE365" s="153">
        <f>IF(N365="základná",J365,0)</f>
        <v>0</v>
      </c>
      <c r="BF365" s="153">
        <f>IF(N365="znížená",J365,0)</f>
        <v>0</v>
      </c>
      <c r="BG365" s="153">
        <f>IF(N365="zákl. prenesená",J365,0)</f>
        <v>0</v>
      </c>
      <c r="BH365" s="153">
        <f>IF(N365="zníž. prenesená",J365,0)</f>
        <v>0</v>
      </c>
      <c r="BI365" s="153">
        <f>IF(N365="nulová",J365,0)</f>
        <v>0</v>
      </c>
      <c r="BJ365" s="13" t="s">
        <v>87</v>
      </c>
      <c r="BK365" s="153">
        <f>ROUND(I365*H365,2)</f>
        <v>0</v>
      </c>
      <c r="BL365" s="13" t="s">
        <v>372</v>
      </c>
      <c r="BM365" s="152" t="s">
        <v>6854</v>
      </c>
    </row>
    <row r="366" spans="2:65" s="1" customFormat="1" ht="24.15" customHeight="1">
      <c r="B366" s="139"/>
      <c r="C366" s="154" t="s">
        <v>3454</v>
      </c>
      <c r="D366" s="154" t="s">
        <v>353</v>
      </c>
      <c r="E366" s="155" t="s">
        <v>3408</v>
      </c>
      <c r="F366" s="156" t="s">
        <v>5564</v>
      </c>
      <c r="G366" s="157" t="s">
        <v>375</v>
      </c>
      <c r="H366" s="158">
        <v>41.277999999999999</v>
      </c>
      <c r="I366" s="159"/>
      <c r="J366" s="160">
        <f>ROUND(I366*H366,2)</f>
        <v>0</v>
      </c>
      <c r="K366" s="161"/>
      <c r="L366" s="162"/>
      <c r="M366" s="163" t="s">
        <v>1</v>
      </c>
      <c r="N366" s="164" t="s">
        <v>41</v>
      </c>
      <c r="P366" s="150">
        <f>O366*H366</f>
        <v>0</v>
      </c>
      <c r="Q366" s="150">
        <v>2.315E-2</v>
      </c>
      <c r="R366" s="150">
        <f>Q366*H366</f>
        <v>0.95558569999999998</v>
      </c>
      <c r="S366" s="150">
        <v>0</v>
      </c>
      <c r="T366" s="151">
        <f>S366*H366</f>
        <v>0</v>
      </c>
      <c r="AR366" s="152" t="s">
        <v>529</v>
      </c>
      <c r="AT366" s="152" t="s">
        <v>353</v>
      </c>
      <c r="AU366" s="152" t="s">
        <v>87</v>
      </c>
      <c r="AY366" s="13" t="s">
        <v>317</v>
      </c>
      <c r="BE366" s="153">
        <f>IF(N366="základná",J366,0)</f>
        <v>0</v>
      </c>
      <c r="BF366" s="153">
        <f>IF(N366="znížená",J366,0)</f>
        <v>0</v>
      </c>
      <c r="BG366" s="153">
        <f>IF(N366="zákl. prenesená",J366,0)</f>
        <v>0</v>
      </c>
      <c r="BH366" s="153">
        <f>IF(N366="zníž. prenesená",J366,0)</f>
        <v>0</v>
      </c>
      <c r="BI366" s="153">
        <f>IF(N366="nulová",J366,0)</f>
        <v>0</v>
      </c>
      <c r="BJ366" s="13" t="s">
        <v>87</v>
      </c>
      <c r="BK366" s="153">
        <f>ROUND(I366*H366,2)</f>
        <v>0</v>
      </c>
      <c r="BL366" s="13" t="s">
        <v>372</v>
      </c>
      <c r="BM366" s="152" t="s">
        <v>6855</v>
      </c>
    </row>
    <row r="367" spans="2:65" s="1" customFormat="1" ht="24.15" customHeight="1">
      <c r="B367" s="139"/>
      <c r="C367" s="140" t="s">
        <v>3458</v>
      </c>
      <c r="D367" s="140" t="s">
        <v>319</v>
      </c>
      <c r="E367" s="141" t="s">
        <v>3412</v>
      </c>
      <c r="F367" s="142" t="s">
        <v>3413</v>
      </c>
      <c r="G367" s="143" t="s">
        <v>652</v>
      </c>
      <c r="H367" s="176"/>
      <c r="I367" s="145"/>
      <c r="J367" s="146">
        <f>ROUND(I367*H367,2)</f>
        <v>0</v>
      </c>
      <c r="K367" s="147"/>
      <c r="L367" s="28"/>
      <c r="M367" s="148" t="s">
        <v>1</v>
      </c>
      <c r="N367" s="149" t="s">
        <v>41</v>
      </c>
      <c r="P367" s="150">
        <f>O367*H367</f>
        <v>0</v>
      </c>
      <c r="Q367" s="150">
        <v>0</v>
      </c>
      <c r="R367" s="150">
        <f>Q367*H367</f>
        <v>0</v>
      </c>
      <c r="S367" s="150">
        <v>0</v>
      </c>
      <c r="T367" s="151">
        <f>S367*H367</f>
        <v>0</v>
      </c>
      <c r="AR367" s="152" t="s">
        <v>372</v>
      </c>
      <c r="AT367" s="152" t="s">
        <v>319</v>
      </c>
      <c r="AU367" s="152" t="s">
        <v>87</v>
      </c>
      <c r="AY367" s="13" t="s">
        <v>317</v>
      </c>
      <c r="BE367" s="153">
        <f>IF(N367="základná",J367,0)</f>
        <v>0</v>
      </c>
      <c r="BF367" s="153">
        <f>IF(N367="znížená",J367,0)</f>
        <v>0</v>
      </c>
      <c r="BG367" s="153">
        <f>IF(N367="zákl. prenesená",J367,0)</f>
        <v>0</v>
      </c>
      <c r="BH367" s="153">
        <f>IF(N367="zníž. prenesená",J367,0)</f>
        <v>0</v>
      </c>
      <c r="BI367" s="153">
        <f>IF(N367="nulová",J367,0)</f>
        <v>0</v>
      </c>
      <c r="BJ367" s="13" t="s">
        <v>87</v>
      </c>
      <c r="BK367" s="153">
        <f>ROUND(I367*H367,2)</f>
        <v>0</v>
      </c>
      <c r="BL367" s="13" t="s">
        <v>372</v>
      </c>
      <c r="BM367" s="152" t="s">
        <v>6856</v>
      </c>
    </row>
    <row r="368" spans="2:65" s="11" customFormat="1" ht="22.8" customHeight="1">
      <c r="B368" s="127"/>
      <c r="D368" s="128" t="s">
        <v>74</v>
      </c>
      <c r="E368" s="137" t="s">
        <v>1924</v>
      </c>
      <c r="F368" s="137" t="s">
        <v>3415</v>
      </c>
      <c r="I368" s="130"/>
      <c r="J368" s="138">
        <f>BK368</f>
        <v>0</v>
      </c>
      <c r="L368" s="127"/>
      <c r="M368" s="132"/>
      <c r="P368" s="133">
        <f>SUM(P369:P371)</f>
        <v>0</v>
      </c>
      <c r="R368" s="133">
        <f>SUM(R369:R371)</f>
        <v>2.52233076</v>
      </c>
      <c r="T368" s="134">
        <f>SUM(T369:T371)</f>
        <v>0</v>
      </c>
      <c r="AR368" s="128" t="s">
        <v>87</v>
      </c>
      <c r="AT368" s="135" t="s">
        <v>74</v>
      </c>
      <c r="AU368" s="135" t="s">
        <v>82</v>
      </c>
      <c r="AY368" s="128" t="s">
        <v>317</v>
      </c>
      <c r="BK368" s="136">
        <f>SUM(BK369:BK371)</f>
        <v>0</v>
      </c>
    </row>
    <row r="369" spans="2:65" s="1" customFormat="1" ht="24.15" customHeight="1">
      <c r="B369" s="139"/>
      <c r="C369" s="140" t="s">
        <v>3462</v>
      </c>
      <c r="D369" s="140" t="s">
        <v>319</v>
      </c>
      <c r="E369" s="141" t="s">
        <v>5567</v>
      </c>
      <c r="F369" s="142" t="s">
        <v>5568</v>
      </c>
      <c r="G369" s="143" t="s">
        <v>375</v>
      </c>
      <c r="H369" s="144">
        <v>110.72</v>
      </c>
      <c r="I369" s="145"/>
      <c r="J369" s="146">
        <f>ROUND(I369*H369,2)</f>
        <v>0</v>
      </c>
      <c r="K369" s="147"/>
      <c r="L369" s="28"/>
      <c r="M369" s="148" t="s">
        <v>1</v>
      </c>
      <c r="N369" s="149" t="s">
        <v>41</v>
      </c>
      <c r="P369" s="150">
        <f>O369*H369</f>
        <v>0</v>
      </c>
      <c r="Q369" s="150">
        <v>3.15E-3</v>
      </c>
      <c r="R369" s="150">
        <f>Q369*H369</f>
        <v>0.34876800000000002</v>
      </c>
      <c r="S369" s="150">
        <v>0</v>
      </c>
      <c r="T369" s="151">
        <f>S369*H369</f>
        <v>0</v>
      </c>
      <c r="AR369" s="152" t="s">
        <v>372</v>
      </c>
      <c r="AT369" s="152" t="s">
        <v>319</v>
      </c>
      <c r="AU369" s="152" t="s">
        <v>87</v>
      </c>
      <c r="AY369" s="13" t="s">
        <v>317</v>
      </c>
      <c r="BE369" s="153">
        <f>IF(N369="základná",J369,0)</f>
        <v>0</v>
      </c>
      <c r="BF369" s="153">
        <f>IF(N369="znížená",J369,0)</f>
        <v>0</v>
      </c>
      <c r="BG369" s="153">
        <f>IF(N369="zákl. prenesená",J369,0)</f>
        <v>0</v>
      </c>
      <c r="BH369" s="153">
        <f>IF(N369="zníž. prenesená",J369,0)</f>
        <v>0</v>
      </c>
      <c r="BI369" s="153">
        <f>IF(N369="nulová",J369,0)</f>
        <v>0</v>
      </c>
      <c r="BJ369" s="13" t="s">
        <v>87</v>
      </c>
      <c r="BK369" s="153">
        <f>ROUND(I369*H369,2)</f>
        <v>0</v>
      </c>
      <c r="BL369" s="13" t="s">
        <v>372</v>
      </c>
      <c r="BM369" s="152" t="s">
        <v>6857</v>
      </c>
    </row>
    <row r="370" spans="2:65" s="1" customFormat="1" ht="90" customHeight="1">
      <c r="B370" s="139"/>
      <c r="C370" s="154" t="s">
        <v>3466</v>
      </c>
      <c r="D370" s="154" t="s">
        <v>353</v>
      </c>
      <c r="E370" s="155" t="s">
        <v>5570</v>
      </c>
      <c r="F370" s="156" t="s">
        <v>5571</v>
      </c>
      <c r="G370" s="157" t="s">
        <v>375</v>
      </c>
      <c r="H370" s="158">
        <v>117.363</v>
      </c>
      <c r="I370" s="159"/>
      <c r="J370" s="160">
        <f>ROUND(I370*H370,2)</f>
        <v>0</v>
      </c>
      <c r="K370" s="161"/>
      <c r="L370" s="162"/>
      <c r="M370" s="163" t="s">
        <v>1</v>
      </c>
      <c r="N370" s="164" t="s">
        <v>41</v>
      </c>
      <c r="P370" s="150">
        <f>O370*H370</f>
        <v>0</v>
      </c>
      <c r="Q370" s="150">
        <v>1.8519999999999998E-2</v>
      </c>
      <c r="R370" s="150">
        <f>Q370*H370</f>
        <v>2.1735627599999998</v>
      </c>
      <c r="S370" s="150">
        <v>0</v>
      </c>
      <c r="T370" s="151">
        <f>S370*H370</f>
        <v>0</v>
      </c>
      <c r="AR370" s="152" t="s">
        <v>529</v>
      </c>
      <c r="AT370" s="152" t="s">
        <v>353</v>
      </c>
      <c r="AU370" s="152" t="s">
        <v>87</v>
      </c>
      <c r="AY370" s="13" t="s">
        <v>317</v>
      </c>
      <c r="BE370" s="153">
        <f>IF(N370="základná",J370,0)</f>
        <v>0</v>
      </c>
      <c r="BF370" s="153">
        <f>IF(N370="znížená",J370,0)</f>
        <v>0</v>
      </c>
      <c r="BG370" s="153">
        <f>IF(N370="zákl. prenesená",J370,0)</f>
        <v>0</v>
      </c>
      <c r="BH370" s="153">
        <f>IF(N370="zníž. prenesená",J370,0)</f>
        <v>0</v>
      </c>
      <c r="BI370" s="153">
        <f>IF(N370="nulová",J370,0)</f>
        <v>0</v>
      </c>
      <c r="BJ370" s="13" t="s">
        <v>87</v>
      </c>
      <c r="BK370" s="153">
        <f>ROUND(I370*H370,2)</f>
        <v>0</v>
      </c>
      <c r="BL370" s="13" t="s">
        <v>372</v>
      </c>
      <c r="BM370" s="152" t="s">
        <v>6858</v>
      </c>
    </row>
    <row r="371" spans="2:65" s="1" customFormat="1" ht="24.15" customHeight="1">
      <c r="B371" s="139"/>
      <c r="C371" s="140" t="s">
        <v>3468</v>
      </c>
      <c r="D371" s="140" t="s">
        <v>319</v>
      </c>
      <c r="E371" s="141" t="s">
        <v>3437</v>
      </c>
      <c r="F371" s="142" t="s">
        <v>3438</v>
      </c>
      <c r="G371" s="143" t="s">
        <v>652</v>
      </c>
      <c r="H371" s="176"/>
      <c r="I371" s="145"/>
      <c r="J371" s="146">
        <f>ROUND(I371*H371,2)</f>
        <v>0</v>
      </c>
      <c r="K371" s="147"/>
      <c r="L371" s="28"/>
      <c r="M371" s="148" t="s">
        <v>1</v>
      </c>
      <c r="N371" s="149" t="s">
        <v>41</v>
      </c>
      <c r="P371" s="150">
        <f>O371*H371</f>
        <v>0</v>
      </c>
      <c r="Q371" s="150">
        <v>0</v>
      </c>
      <c r="R371" s="150">
        <f>Q371*H371</f>
        <v>0</v>
      </c>
      <c r="S371" s="150">
        <v>0</v>
      </c>
      <c r="T371" s="151">
        <f>S371*H371</f>
        <v>0</v>
      </c>
      <c r="AR371" s="152" t="s">
        <v>372</v>
      </c>
      <c r="AT371" s="152" t="s">
        <v>319</v>
      </c>
      <c r="AU371" s="152" t="s">
        <v>87</v>
      </c>
      <c r="AY371" s="13" t="s">
        <v>317</v>
      </c>
      <c r="BE371" s="153">
        <f>IF(N371="základná",J371,0)</f>
        <v>0</v>
      </c>
      <c r="BF371" s="153">
        <f>IF(N371="znížená",J371,0)</f>
        <v>0</v>
      </c>
      <c r="BG371" s="153">
        <f>IF(N371="zákl. prenesená",J371,0)</f>
        <v>0</v>
      </c>
      <c r="BH371" s="153">
        <f>IF(N371="zníž. prenesená",J371,0)</f>
        <v>0</v>
      </c>
      <c r="BI371" s="153">
        <f>IF(N371="nulová",J371,0)</f>
        <v>0</v>
      </c>
      <c r="BJ371" s="13" t="s">
        <v>87</v>
      </c>
      <c r="BK371" s="153">
        <f>ROUND(I371*H371,2)</f>
        <v>0</v>
      </c>
      <c r="BL371" s="13" t="s">
        <v>372</v>
      </c>
      <c r="BM371" s="152" t="s">
        <v>6859</v>
      </c>
    </row>
    <row r="372" spans="2:65" s="11" customFormat="1" ht="22.8" customHeight="1">
      <c r="B372" s="127"/>
      <c r="D372" s="128" t="s">
        <v>74</v>
      </c>
      <c r="E372" s="137" t="s">
        <v>5574</v>
      </c>
      <c r="F372" s="137" t="s">
        <v>5575</v>
      </c>
      <c r="I372" s="130"/>
      <c r="J372" s="138">
        <f>BK372</f>
        <v>0</v>
      </c>
      <c r="L372" s="127"/>
      <c r="M372" s="132"/>
      <c r="P372" s="133">
        <f>SUM(P373:P375)</f>
        <v>0</v>
      </c>
      <c r="R372" s="133">
        <f>SUM(R373:R375)</f>
        <v>0.45472420000000002</v>
      </c>
      <c r="T372" s="134">
        <f>SUM(T373:T375)</f>
        <v>0</v>
      </c>
      <c r="AR372" s="128" t="s">
        <v>87</v>
      </c>
      <c r="AT372" s="135" t="s">
        <v>74</v>
      </c>
      <c r="AU372" s="135" t="s">
        <v>82</v>
      </c>
      <c r="AY372" s="128" t="s">
        <v>317</v>
      </c>
      <c r="BK372" s="136">
        <f>SUM(BK373:BK375)</f>
        <v>0</v>
      </c>
    </row>
    <row r="373" spans="2:65" s="1" customFormat="1" ht="24.15" customHeight="1">
      <c r="B373" s="139"/>
      <c r="C373" s="140" t="s">
        <v>4699</v>
      </c>
      <c r="D373" s="140" t="s">
        <v>319</v>
      </c>
      <c r="E373" s="141" t="s">
        <v>5576</v>
      </c>
      <c r="F373" s="142" t="s">
        <v>5577</v>
      </c>
      <c r="G373" s="143" t="s">
        <v>375</v>
      </c>
      <c r="H373" s="144">
        <v>17.14</v>
      </c>
      <c r="I373" s="145"/>
      <c r="J373" s="146">
        <f>ROUND(I373*H373,2)</f>
        <v>0</v>
      </c>
      <c r="K373" s="147"/>
      <c r="L373" s="28"/>
      <c r="M373" s="148" t="s">
        <v>1</v>
      </c>
      <c r="N373" s="149" t="s">
        <v>41</v>
      </c>
      <c r="P373" s="150">
        <f>O373*H373</f>
        <v>0</v>
      </c>
      <c r="Q373" s="150">
        <v>2.6530000000000001E-2</v>
      </c>
      <c r="R373" s="150">
        <f>Q373*H373</f>
        <v>0.45472420000000002</v>
      </c>
      <c r="S373" s="150">
        <v>0</v>
      </c>
      <c r="T373" s="151">
        <f>S373*H373</f>
        <v>0</v>
      </c>
      <c r="AR373" s="152" t="s">
        <v>372</v>
      </c>
      <c r="AT373" s="152" t="s">
        <v>319</v>
      </c>
      <c r="AU373" s="152" t="s">
        <v>87</v>
      </c>
      <c r="AY373" s="13" t="s">
        <v>317</v>
      </c>
      <c r="BE373" s="153">
        <f>IF(N373="základná",J373,0)</f>
        <v>0</v>
      </c>
      <c r="BF373" s="153">
        <f>IF(N373="znížená",J373,0)</f>
        <v>0</v>
      </c>
      <c r="BG373" s="153">
        <f>IF(N373="zákl. prenesená",J373,0)</f>
        <v>0</v>
      </c>
      <c r="BH373" s="153">
        <f>IF(N373="zníž. prenesená",J373,0)</f>
        <v>0</v>
      </c>
      <c r="BI373" s="153">
        <f>IF(N373="nulová",J373,0)</f>
        <v>0</v>
      </c>
      <c r="BJ373" s="13" t="s">
        <v>87</v>
      </c>
      <c r="BK373" s="153">
        <f>ROUND(I373*H373,2)</f>
        <v>0</v>
      </c>
      <c r="BL373" s="13" t="s">
        <v>372</v>
      </c>
      <c r="BM373" s="152" t="s">
        <v>6860</v>
      </c>
    </row>
    <row r="374" spans="2:65" s="1" customFormat="1" ht="16.5" customHeight="1">
      <c r="B374" s="139"/>
      <c r="C374" s="154" t="s">
        <v>4703</v>
      </c>
      <c r="D374" s="154" t="s">
        <v>353</v>
      </c>
      <c r="E374" s="155" t="s">
        <v>5579</v>
      </c>
      <c r="F374" s="156" t="s">
        <v>6861</v>
      </c>
      <c r="G374" s="157" t="s">
        <v>375</v>
      </c>
      <c r="H374" s="158">
        <v>14.413</v>
      </c>
      <c r="I374" s="159"/>
      <c r="J374" s="160">
        <f>ROUND(I374*H374,2)</f>
        <v>0</v>
      </c>
      <c r="K374" s="161"/>
      <c r="L374" s="162"/>
      <c r="M374" s="163" t="s">
        <v>1</v>
      </c>
      <c r="N374" s="164" t="s">
        <v>41</v>
      </c>
      <c r="P374" s="150">
        <f>O374*H374</f>
        <v>0</v>
      </c>
      <c r="Q374" s="150">
        <v>0</v>
      </c>
      <c r="R374" s="150">
        <f>Q374*H374</f>
        <v>0</v>
      </c>
      <c r="S374" s="150">
        <v>0</v>
      </c>
      <c r="T374" s="151">
        <f>S374*H374</f>
        <v>0</v>
      </c>
      <c r="AR374" s="152" t="s">
        <v>529</v>
      </c>
      <c r="AT374" s="152" t="s">
        <v>353</v>
      </c>
      <c r="AU374" s="152" t="s">
        <v>87</v>
      </c>
      <c r="AY374" s="13" t="s">
        <v>317</v>
      </c>
      <c r="BE374" s="153">
        <f>IF(N374="základná",J374,0)</f>
        <v>0</v>
      </c>
      <c r="BF374" s="153">
        <f>IF(N374="znížená",J374,0)</f>
        <v>0</v>
      </c>
      <c r="BG374" s="153">
        <f>IF(N374="zákl. prenesená",J374,0)</f>
        <v>0</v>
      </c>
      <c r="BH374" s="153">
        <f>IF(N374="zníž. prenesená",J374,0)</f>
        <v>0</v>
      </c>
      <c r="BI374" s="153">
        <f>IF(N374="nulová",J374,0)</f>
        <v>0</v>
      </c>
      <c r="BJ374" s="13" t="s">
        <v>87</v>
      </c>
      <c r="BK374" s="153">
        <f>ROUND(I374*H374,2)</f>
        <v>0</v>
      </c>
      <c r="BL374" s="13" t="s">
        <v>372</v>
      </c>
      <c r="BM374" s="152" t="s">
        <v>6862</v>
      </c>
    </row>
    <row r="375" spans="2:65" s="1" customFormat="1" ht="24.15" customHeight="1">
      <c r="B375" s="139"/>
      <c r="C375" s="140" t="s">
        <v>4707</v>
      </c>
      <c r="D375" s="140" t="s">
        <v>319</v>
      </c>
      <c r="E375" s="141" t="s">
        <v>5582</v>
      </c>
      <c r="F375" s="142" t="s">
        <v>5583</v>
      </c>
      <c r="G375" s="143" t="s">
        <v>652</v>
      </c>
      <c r="H375" s="176"/>
      <c r="I375" s="145"/>
      <c r="J375" s="146">
        <f>ROUND(I375*H375,2)</f>
        <v>0</v>
      </c>
      <c r="K375" s="147"/>
      <c r="L375" s="28"/>
      <c r="M375" s="148" t="s">
        <v>1</v>
      </c>
      <c r="N375" s="149" t="s">
        <v>41</v>
      </c>
      <c r="P375" s="150">
        <f>O375*H375</f>
        <v>0</v>
      </c>
      <c r="Q375" s="150">
        <v>0</v>
      </c>
      <c r="R375" s="150">
        <f>Q375*H375</f>
        <v>0</v>
      </c>
      <c r="S375" s="150">
        <v>0</v>
      </c>
      <c r="T375" s="151">
        <f>S375*H375</f>
        <v>0</v>
      </c>
      <c r="AR375" s="152" t="s">
        <v>372</v>
      </c>
      <c r="AT375" s="152" t="s">
        <v>319</v>
      </c>
      <c r="AU375" s="152" t="s">
        <v>87</v>
      </c>
      <c r="AY375" s="13" t="s">
        <v>317</v>
      </c>
      <c r="BE375" s="153">
        <f>IF(N375="základná",J375,0)</f>
        <v>0</v>
      </c>
      <c r="BF375" s="153">
        <f>IF(N375="znížená",J375,0)</f>
        <v>0</v>
      </c>
      <c r="BG375" s="153">
        <f>IF(N375="zákl. prenesená",J375,0)</f>
        <v>0</v>
      </c>
      <c r="BH375" s="153">
        <f>IF(N375="zníž. prenesená",J375,0)</f>
        <v>0</v>
      </c>
      <c r="BI375" s="153">
        <f>IF(N375="nulová",J375,0)</f>
        <v>0</v>
      </c>
      <c r="BJ375" s="13" t="s">
        <v>87</v>
      </c>
      <c r="BK375" s="153">
        <f>ROUND(I375*H375,2)</f>
        <v>0</v>
      </c>
      <c r="BL375" s="13" t="s">
        <v>372</v>
      </c>
      <c r="BM375" s="152" t="s">
        <v>6863</v>
      </c>
    </row>
    <row r="376" spans="2:65" s="11" customFormat="1" ht="22.8" customHeight="1">
      <c r="B376" s="127"/>
      <c r="D376" s="128" t="s">
        <v>74</v>
      </c>
      <c r="E376" s="137" t="s">
        <v>654</v>
      </c>
      <c r="F376" s="137" t="s">
        <v>3440</v>
      </c>
      <c r="I376" s="130"/>
      <c r="J376" s="138">
        <f>BK376</f>
        <v>0</v>
      </c>
      <c r="L376" s="127"/>
      <c r="M376" s="132"/>
      <c r="P376" s="133">
        <f>SUM(P377:P382)</f>
        <v>0</v>
      </c>
      <c r="R376" s="133">
        <f>SUM(R377:R382)</f>
        <v>9.8800981560000015E-2</v>
      </c>
      <c r="T376" s="134">
        <f>SUM(T377:T382)</f>
        <v>0</v>
      </c>
      <c r="AR376" s="128" t="s">
        <v>87</v>
      </c>
      <c r="AT376" s="135" t="s">
        <v>74</v>
      </c>
      <c r="AU376" s="135" t="s">
        <v>82</v>
      </c>
      <c r="AY376" s="128" t="s">
        <v>317</v>
      </c>
      <c r="BK376" s="136">
        <f>SUM(BK377:BK382)</f>
        <v>0</v>
      </c>
    </row>
    <row r="377" spans="2:65" s="1" customFormat="1" ht="24.15" customHeight="1">
      <c r="B377" s="139"/>
      <c r="C377" s="140" t="s">
        <v>4711</v>
      </c>
      <c r="D377" s="140" t="s">
        <v>319</v>
      </c>
      <c r="E377" s="141" t="s">
        <v>4690</v>
      </c>
      <c r="F377" s="142" t="s">
        <v>4691</v>
      </c>
      <c r="G377" s="143" t="s">
        <v>375</v>
      </c>
      <c r="H377" s="144">
        <v>1.034</v>
      </c>
      <c r="I377" s="145"/>
      <c r="J377" s="146">
        <f t="shared" ref="J377:J382" si="120">ROUND(I377*H377,2)</f>
        <v>0</v>
      </c>
      <c r="K377" s="147"/>
      <c r="L377" s="28"/>
      <c r="M377" s="148" t="s">
        <v>1</v>
      </c>
      <c r="N377" s="149" t="s">
        <v>41</v>
      </c>
      <c r="P377" s="150">
        <f t="shared" ref="P377:P382" si="121">O377*H377</f>
        <v>0</v>
      </c>
      <c r="Q377" s="150">
        <v>1.6184000000000001E-4</v>
      </c>
      <c r="R377" s="150">
        <f t="shared" ref="R377:R382" si="122">Q377*H377</f>
        <v>1.6734256000000002E-4</v>
      </c>
      <c r="S377" s="150">
        <v>0</v>
      </c>
      <c r="T377" s="151">
        <f t="shared" ref="T377:T382" si="123">S377*H377</f>
        <v>0</v>
      </c>
      <c r="AR377" s="152" t="s">
        <v>372</v>
      </c>
      <c r="AT377" s="152" t="s">
        <v>319</v>
      </c>
      <c r="AU377" s="152" t="s">
        <v>87</v>
      </c>
      <c r="AY377" s="13" t="s">
        <v>317</v>
      </c>
      <c r="BE377" s="153">
        <f t="shared" ref="BE377:BE382" si="124">IF(N377="základná",J377,0)</f>
        <v>0</v>
      </c>
      <c r="BF377" s="153">
        <f t="shared" ref="BF377:BF382" si="125">IF(N377="znížená",J377,0)</f>
        <v>0</v>
      </c>
      <c r="BG377" s="153">
        <f t="shared" ref="BG377:BG382" si="126">IF(N377="zákl. prenesená",J377,0)</f>
        <v>0</v>
      </c>
      <c r="BH377" s="153">
        <f t="shared" ref="BH377:BH382" si="127">IF(N377="zníž. prenesená",J377,0)</f>
        <v>0</v>
      </c>
      <c r="BI377" s="153">
        <f t="shared" ref="BI377:BI382" si="128">IF(N377="nulová",J377,0)</f>
        <v>0</v>
      </c>
      <c r="BJ377" s="13" t="s">
        <v>87</v>
      </c>
      <c r="BK377" s="153">
        <f t="shared" ref="BK377:BK382" si="129">ROUND(I377*H377,2)</f>
        <v>0</v>
      </c>
      <c r="BL377" s="13" t="s">
        <v>372</v>
      </c>
      <c r="BM377" s="152" t="s">
        <v>6864</v>
      </c>
    </row>
    <row r="378" spans="2:65" s="1" customFormat="1" ht="24.15" customHeight="1">
      <c r="B378" s="139"/>
      <c r="C378" s="140" t="s">
        <v>4716</v>
      </c>
      <c r="D378" s="140" t="s">
        <v>319</v>
      </c>
      <c r="E378" s="141" t="s">
        <v>4693</v>
      </c>
      <c r="F378" s="142" t="s">
        <v>4694</v>
      </c>
      <c r="G378" s="143" t="s">
        <v>375</v>
      </c>
      <c r="H378" s="144">
        <v>1.034</v>
      </c>
      <c r="I378" s="145"/>
      <c r="J378" s="146">
        <f t="shared" si="120"/>
        <v>0</v>
      </c>
      <c r="K378" s="147"/>
      <c r="L378" s="28"/>
      <c r="M378" s="148" t="s">
        <v>1</v>
      </c>
      <c r="N378" s="149" t="s">
        <v>41</v>
      </c>
      <c r="P378" s="150">
        <f t="shared" si="121"/>
        <v>0</v>
      </c>
      <c r="Q378" s="150">
        <v>8.0000000000000007E-5</v>
      </c>
      <c r="R378" s="150">
        <f t="shared" si="122"/>
        <v>8.2720000000000008E-5</v>
      </c>
      <c r="S378" s="150">
        <v>0</v>
      </c>
      <c r="T378" s="151">
        <f t="shared" si="123"/>
        <v>0</v>
      </c>
      <c r="AR378" s="152" t="s">
        <v>372</v>
      </c>
      <c r="AT378" s="152" t="s">
        <v>319</v>
      </c>
      <c r="AU378" s="152" t="s">
        <v>87</v>
      </c>
      <c r="AY378" s="13" t="s">
        <v>317</v>
      </c>
      <c r="BE378" s="153">
        <f t="shared" si="124"/>
        <v>0</v>
      </c>
      <c r="BF378" s="153">
        <f t="shared" si="125"/>
        <v>0</v>
      </c>
      <c r="BG378" s="153">
        <f t="shared" si="126"/>
        <v>0</v>
      </c>
      <c r="BH378" s="153">
        <f t="shared" si="127"/>
        <v>0</v>
      </c>
      <c r="BI378" s="153">
        <f t="shared" si="128"/>
        <v>0</v>
      </c>
      <c r="BJ378" s="13" t="s">
        <v>87</v>
      </c>
      <c r="BK378" s="153">
        <f t="shared" si="129"/>
        <v>0</v>
      </c>
      <c r="BL378" s="13" t="s">
        <v>372</v>
      </c>
      <c r="BM378" s="152" t="s">
        <v>6865</v>
      </c>
    </row>
    <row r="379" spans="2:65" s="1" customFormat="1" ht="24.15" customHeight="1">
      <c r="B379" s="139"/>
      <c r="C379" s="140" t="s">
        <v>4720</v>
      </c>
      <c r="D379" s="140" t="s">
        <v>319</v>
      </c>
      <c r="E379" s="141" t="s">
        <v>4696</v>
      </c>
      <c r="F379" s="142" t="s">
        <v>4697</v>
      </c>
      <c r="G379" s="143" t="s">
        <v>375</v>
      </c>
      <c r="H379" s="144">
        <v>138.24600000000001</v>
      </c>
      <c r="I379" s="145"/>
      <c r="J379" s="146">
        <f t="shared" si="120"/>
        <v>0</v>
      </c>
      <c r="K379" s="147"/>
      <c r="L379" s="28"/>
      <c r="M379" s="148" t="s">
        <v>1</v>
      </c>
      <c r="N379" s="149" t="s">
        <v>41</v>
      </c>
      <c r="P379" s="150">
        <f t="shared" si="121"/>
        <v>0</v>
      </c>
      <c r="Q379" s="150">
        <v>2.9999999999999997E-4</v>
      </c>
      <c r="R379" s="150">
        <f t="shared" si="122"/>
        <v>4.1473799999999998E-2</v>
      </c>
      <c r="S379" s="150">
        <v>0</v>
      </c>
      <c r="T379" s="151">
        <f t="shared" si="123"/>
        <v>0</v>
      </c>
      <c r="AR379" s="152" t="s">
        <v>372</v>
      </c>
      <c r="AT379" s="152" t="s">
        <v>319</v>
      </c>
      <c r="AU379" s="152" t="s">
        <v>87</v>
      </c>
      <c r="AY379" s="13" t="s">
        <v>317</v>
      </c>
      <c r="BE379" s="153">
        <f t="shared" si="124"/>
        <v>0</v>
      </c>
      <c r="BF379" s="153">
        <f t="shared" si="125"/>
        <v>0</v>
      </c>
      <c r="BG379" s="153">
        <f t="shared" si="126"/>
        <v>0</v>
      </c>
      <c r="BH379" s="153">
        <f t="shared" si="127"/>
        <v>0</v>
      </c>
      <c r="BI379" s="153">
        <f t="shared" si="128"/>
        <v>0</v>
      </c>
      <c r="BJ379" s="13" t="s">
        <v>87</v>
      </c>
      <c r="BK379" s="153">
        <f t="shared" si="129"/>
        <v>0</v>
      </c>
      <c r="BL379" s="13" t="s">
        <v>372</v>
      </c>
      <c r="BM379" s="152" t="s">
        <v>6866</v>
      </c>
    </row>
    <row r="380" spans="2:65" s="1" customFormat="1" ht="24.15" customHeight="1">
      <c r="B380" s="139"/>
      <c r="C380" s="140" t="s">
        <v>4722</v>
      </c>
      <c r="D380" s="140" t="s">
        <v>319</v>
      </c>
      <c r="E380" s="141" t="s">
        <v>4700</v>
      </c>
      <c r="F380" s="142" t="s">
        <v>4701</v>
      </c>
      <c r="G380" s="143" t="s">
        <v>375</v>
      </c>
      <c r="H380" s="144">
        <v>138.24600000000001</v>
      </c>
      <c r="I380" s="145"/>
      <c r="J380" s="146">
        <f t="shared" si="120"/>
        <v>0</v>
      </c>
      <c r="K380" s="147"/>
      <c r="L380" s="28"/>
      <c r="M380" s="148" t="s">
        <v>1</v>
      </c>
      <c r="N380" s="149" t="s">
        <v>41</v>
      </c>
      <c r="P380" s="150">
        <f t="shared" si="121"/>
        <v>0</v>
      </c>
      <c r="Q380" s="150">
        <v>2.265E-4</v>
      </c>
      <c r="R380" s="150">
        <f t="shared" si="122"/>
        <v>3.1312719000000003E-2</v>
      </c>
      <c r="S380" s="150">
        <v>0</v>
      </c>
      <c r="T380" s="151">
        <f t="shared" si="123"/>
        <v>0</v>
      </c>
      <c r="AR380" s="152" t="s">
        <v>372</v>
      </c>
      <c r="AT380" s="152" t="s">
        <v>319</v>
      </c>
      <c r="AU380" s="152" t="s">
        <v>87</v>
      </c>
      <c r="AY380" s="13" t="s">
        <v>317</v>
      </c>
      <c r="BE380" s="153">
        <f t="shared" si="124"/>
        <v>0</v>
      </c>
      <c r="BF380" s="153">
        <f t="shared" si="125"/>
        <v>0</v>
      </c>
      <c r="BG380" s="153">
        <f t="shared" si="126"/>
        <v>0</v>
      </c>
      <c r="BH380" s="153">
        <f t="shared" si="127"/>
        <v>0</v>
      </c>
      <c r="BI380" s="153">
        <f t="shared" si="128"/>
        <v>0</v>
      </c>
      <c r="BJ380" s="13" t="s">
        <v>87</v>
      </c>
      <c r="BK380" s="153">
        <f t="shared" si="129"/>
        <v>0</v>
      </c>
      <c r="BL380" s="13" t="s">
        <v>372</v>
      </c>
      <c r="BM380" s="152" t="s">
        <v>6867</v>
      </c>
    </row>
    <row r="381" spans="2:65" s="1" customFormat="1" ht="24.15" customHeight="1">
      <c r="B381" s="139"/>
      <c r="C381" s="140" t="s">
        <v>4724</v>
      </c>
      <c r="D381" s="140" t="s">
        <v>319</v>
      </c>
      <c r="E381" s="141" t="s">
        <v>5594</v>
      </c>
      <c r="F381" s="142" t="s">
        <v>5595</v>
      </c>
      <c r="G381" s="143" t="s">
        <v>375</v>
      </c>
      <c r="H381" s="144">
        <v>39.69</v>
      </c>
      <c r="I381" s="145"/>
      <c r="J381" s="146">
        <f t="shared" si="120"/>
        <v>0</v>
      </c>
      <c r="K381" s="147"/>
      <c r="L381" s="28"/>
      <c r="M381" s="148" t="s">
        <v>1</v>
      </c>
      <c r="N381" s="149" t="s">
        <v>41</v>
      </c>
      <c r="P381" s="150">
        <f t="shared" si="121"/>
        <v>0</v>
      </c>
      <c r="Q381" s="150">
        <v>4.0000000000000002E-4</v>
      </c>
      <c r="R381" s="150">
        <f t="shared" si="122"/>
        <v>1.5876000000000001E-2</v>
      </c>
      <c r="S381" s="150">
        <v>0</v>
      </c>
      <c r="T381" s="151">
        <f t="shared" si="123"/>
        <v>0</v>
      </c>
      <c r="AR381" s="152" t="s">
        <v>372</v>
      </c>
      <c r="AT381" s="152" t="s">
        <v>319</v>
      </c>
      <c r="AU381" s="152" t="s">
        <v>87</v>
      </c>
      <c r="AY381" s="13" t="s">
        <v>317</v>
      </c>
      <c r="BE381" s="153">
        <f t="shared" si="124"/>
        <v>0</v>
      </c>
      <c r="BF381" s="153">
        <f t="shared" si="125"/>
        <v>0</v>
      </c>
      <c r="BG381" s="153">
        <f t="shared" si="126"/>
        <v>0</v>
      </c>
      <c r="BH381" s="153">
        <f t="shared" si="127"/>
        <v>0</v>
      </c>
      <c r="BI381" s="153">
        <f t="shared" si="128"/>
        <v>0</v>
      </c>
      <c r="BJ381" s="13" t="s">
        <v>87</v>
      </c>
      <c r="BK381" s="153">
        <f t="shared" si="129"/>
        <v>0</v>
      </c>
      <c r="BL381" s="13" t="s">
        <v>372</v>
      </c>
      <c r="BM381" s="152" t="s">
        <v>6868</v>
      </c>
    </row>
    <row r="382" spans="2:65" s="1" customFormat="1" ht="24.15" customHeight="1">
      <c r="B382" s="139"/>
      <c r="C382" s="140" t="s">
        <v>4728</v>
      </c>
      <c r="D382" s="140" t="s">
        <v>319</v>
      </c>
      <c r="E382" s="141" t="s">
        <v>4712</v>
      </c>
      <c r="F382" s="142" t="s">
        <v>4713</v>
      </c>
      <c r="G382" s="143" t="s">
        <v>375</v>
      </c>
      <c r="H382" s="144">
        <v>24.721</v>
      </c>
      <c r="I382" s="145"/>
      <c r="J382" s="146">
        <f t="shared" si="120"/>
        <v>0</v>
      </c>
      <c r="K382" s="147"/>
      <c r="L382" s="28"/>
      <c r="M382" s="148" t="s">
        <v>1</v>
      </c>
      <c r="N382" s="149" t="s">
        <v>41</v>
      </c>
      <c r="P382" s="150">
        <f t="shared" si="121"/>
        <v>0</v>
      </c>
      <c r="Q382" s="150">
        <v>4.0000000000000002E-4</v>
      </c>
      <c r="R382" s="150">
        <f t="shared" si="122"/>
        <v>9.8884000000000003E-3</v>
      </c>
      <c r="S382" s="150">
        <v>0</v>
      </c>
      <c r="T382" s="151">
        <f t="shared" si="123"/>
        <v>0</v>
      </c>
      <c r="AR382" s="152" t="s">
        <v>372</v>
      </c>
      <c r="AT382" s="152" t="s">
        <v>319</v>
      </c>
      <c r="AU382" s="152" t="s">
        <v>87</v>
      </c>
      <c r="AY382" s="13" t="s">
        <v>317</v>
      </c>
      <c r="BE382" s="153">
        <f t="shared" si="124"/>
        <v>0</v>
      </c>
      <c r="BF382" s="153">
        <f t="shared" si="125"/>
        <v>0</v>
      </c>
      <c r="BG382" s="153">
        <f t="shared" si="126"/>
        <v>0</v>
      </c>
      <c r="BH382" s="153">
        <f t="shared" si="127"/>
        <v>0</v>
      </c>
      <c r="BI382" s="153">
        <f t="shared" si="128"/>
        <v>0</v>
      </c>
      <c r="BJ382" s="13" t="s">
        <v>87</v>
      </c>
      <c r="BK382" s="153">
        <f t="shared" si="129"/>
        <v>0</v>
      </c>
      <c r="BL382" s="13" t="s">
        <v>372</v>
      </c>
      <c r="BM382" s="152" t="s">
        <v>6869</v>
      </c>
    </row>
    <row r="383" spans="2:65" s="11" customFormat="1" ht="22.8" customHeight="1">
      <c r="B383" s="127"/>
      <c r="D383" s="128" t="s">
        <v>74</v>
      </c>
      <c r="E383" s="137" t="s">
        <v>1390</v>
      </c>
      <c r="F383" s="137" t="s">
        <v>4715</v>
      </c>
      <c r="I383" s="130"/>
      <c r="J383" s="138">
        <f>BK383</f>
        <v>0</v>
      </c>
      <c r="L383" s="127"/>
      <c r="M383" s="132"/>
      <c r="P383" s="133">
        <f>SUM(P384:P386)</f>
        <v>0</v>
      </c>
      <c r="R383" s="133">
        <f>SUM(R384:R386)</f>
        <v>1.5933429999999998E-2</v>
      </c>
      <c r="T383" s="134">
        <f>SUM(T384:T386)</f>
        <v>0</v>
      </c>
      <c r="AR383" s="128" t="s">
        <v>87</v>
      </c>
      <c r="AT383" s="135" t="s">
        <v>74</v>
      </c>
      <c r="AU383" s="135" t="s">
        <v>82</v>
      </c>
      <c r="AY383" s="128" t="s">
        <v>317</v>
      </c>
      <c r="BK383" s="136">
        <f>SUM(BK384:BK386)</f>
        <v>0</v>
      </c>
    </row>
    <row r="384" spans="2:65" s="1" customFormat="1" ht="24.15" customHeight="1">
      <c r="B384" s="139"/>
      <c r="C384" s="140" t="s">
        <v>4732</v>
      </c>
      <c r="D384" s="140" t="s">
        <v>319</v>
      </c>
      <c r="E384" s="141" t="s">
        <v>3447</v>
      </c>
      <c r="F384" s="142" t="s">
        <v>3448</v>
      </c>
      <c r="G384" s="143" t="s">
        <v>375</v>
      </c>
      <c r="H384" s="144">
        <v>64.411000000000001</v>
      </c>
      <c r="I384" s="145"/>
      <c r="J384" s="146">
        <f>ROUND(I384*H384,2)</f>
        <v>0</v>
      </c>
      <c r="K384" s="147"/>
      <c r="L384" s="28"/>
      <c r="M384" s="148" t="s">
        <v>1</v>
      </c>
      <c r="N384" s="149" t="s">
        <v>41</v>
      </c>
      <c r="P384" s="150">
        <f>O384*H384</f>
        <v>0</v>
      </c>
      <c r="Q384" s="150">
        <v>1.2999999999999999E-4</v>
      </c>
      <c r="R384" s="150">
        <f>Q384*H384</f>
        <v>8.3734299999999994E-3</v>
      </c>
      <c r="S384" s="150">
        <v>0</v>
      </c>
      <c r="T384" s="151">
        <f>S384*H384</f>
        <v>0</v>
      </c>
      <c r="AR384" s="152" t="s">
        <v>372</v>
      </c>
      <c r="AT384" s="152" t="s">
        <v>319</v>
      </c>
      <c r="AU384" s="152" t="s">
        <v>87</v>
      </c>
      <c r="AY384" s="13" t="s">
        <v>317</v>
      </c>
      <c r="BE384" s="153">
        <f>IF(N384="základná",J384,0)</f>
        <v>0</v>
      </c>
      <c r="BF384" s="153">
        <f>IF(N384="znížená",J384,0)</f>
        <v>0</v>
      </c>
      <c r="BG384" s="153">
        <f>IF(N384="zákl. prenesená",J384,0)</f>
        <v>0</v>
      </c>
      <c r="BH384" s="153">
        <f>IF(N384="zníž. prenesená",J384,0)</f>
        <v>0</v>
      </c>
      <c r="BI384" s="153">
        <f>IF(N384="nulová",J384,0)</f>
        <v>0</v>
      </c>
      <c r="BJ384" s="13" t="s">
        <v>87</v>
      </c>
      <c r="BK384" s="153">
        <f>ROUND(I384*H384,2)</f>
        <v>0</v>
      </c>
      <c r="BL384" s="13" t="s">
        <v>372</v>
      </c>
      <c r="BM384" s="152" t="s">
        <v>6870</v>
      </c>
    </row>
    <row r="385" spans="2:65" s="1" customFormat="1" ht="24.15" customHeight="1">
      <c r="B385" s="139"/>
      <c r="C385" s="140" t="s">
        <v>5585</v>
      </c>
      <c r="D385" s="140" t="s">
        <v>319</v>
      </c>
      <c r="E385" s="141" t="s">
        <v>3451</v>
      </c>
      <c r="F385" s="142" t="s">
        <v>3452</v>
      </c>
      <c r="G385" s="143" t="s">
        <v>375</v>
      </c>
      <c r="H385" s="144">
        <v>140.977</v>
      </c>
      <c r="I385" s="145"/>
      <c r="J385" s="146">
        <f>ROUND(I385*H385,2)</f>
        <v>0</v>
      </c>
      <c r="K385" s="147"/>
      <c r="L385" s="28"/>
      <c r="M385" s="148" t="s">
        <v>1</v>
      </c>
      <c r="N385" s="149" t="s">
        <v>41</v>
      </c>
      <c r="P385" s="150">
        <f>O385*H385</f>
        <v>0</v>
      </c>
      <c r="Q385" s="150">
        <v>0</v>
      </c>
      <c r="R385" s="150">
        <f>Q385*H385</f>
        <v>0</v>
      </c>
      <c r="S385" s="150">
        <v>0</v>
      </c>
      <c r="T385" s="151">
        <f>S385*H385</f>
        <v>0</v>
      </c>
      <c r="AR385" s="152" t="s">
        <v>372</v>
      </c>
      <c r="AT385" s="152" t="s">
        <v>319</v>
      </c>
      <c r="AU385" s="152" t="s">
        <v>87</v>
      </c>
      <c r="AY385" s="13" t="s">
        <v>317</v>
      </c>
      <c r="BE385" s="153">
        <f>IF(N385="základná",J385,0)</f>
        <v>0</v>
      </c>
      <c r="BF385" s="153">
        <f>IF(N385="znížená",J385,0)</f>
        <v>0</v>
      </c>
      <c r="BG385" s="153">
        <f>IF(N385="zákl. prenesená",J385,0)</f>
        <v>0</v>
      </c>
      <c r="BH385" s="153">
        <f>IF(N385="zníž. prenesená",J385,0)</f>
        <v>0</v>
      </c>
      <c r="BI385" s="153">
        <f>IF(N385="nulová",J385,0)</f>
        <v>0</v>
      </c>
      <c r="BJ385" s="13" t="s">
        <v>87</v>
      </c>
      <c r="BK385" s="153">
        <f>ROUND(I385*H385,2)</f>
        <v>0</v>
      </c>
      <c r="BL385" s="13" t="s">
        <v>372</v>
      </c>
      <c r="BM385" s="152" t="s">
        <v>6871</v>
      </c>
    </row>
    <row r="386" spans="2:65" s="1" customFormat="1" ht="24.15" customHeight="1">
      <c r="B386" s="139"/>
      <c r="C386" s="140" t="s">
        <v>5587</v>
      </c>
      <c r="D386" s="140" t="s">
        <v>319</v>
      </c>
      <c r="E386" s="141" t="s">
        <v>4725</v>
      </c>
      <c r="F386" s="142" t="s">
        <v>4726</v>
      </c>
      <c r="G386" s="143" t="s">
        <v>375</v>
      </c>
      <c r="H386" s="144">
        <v>37.799999999999997</v>
      </c>
      <c r="I386" s="145"/>
      <c r="J386" s="146">
        <f>ROUND(I386*H386,2)</f>
        <v>0</v>
      </c>
      <c r="K386" s="147"/>
      <c r="L386" s="28"/>
      <c r="M386" s="148" t="s">
        <v>1</v>
      </c>
      <c r="N386" s="149" t="s">
        <v>41</v>
      </c>
      <c r="P386" s="150">
        <f>O386*H386</f>
        <v>0</v>
      </c>
      <c r="Q386" s="150">
        <v>2.0000000000000001E-4</v>
      </c>
      <c r="R386" s="150">
        <f>Q386*H386</f>
        <v>7.5599999999999999E-3</v>
      </c>
      <c r="S386" s="150">
        <v>0</v>
      </c>
      <c r="T386" s="151">
        <f>S386*H386</f>
        <v>0</v>
      </c>
      <c r="AR386" s="152" t="s">
        <v>372</v>
      </c>
      <c r="AT386" s="152" t="s">
        <v>319</v>
      </c>
      <c r="AU386" s="152" t="s">
        <v>87</v>
      </c>
      <c r="AY386" s="13" t="s">
        <v>317</v>
      </c>
      <c r="BE386" s="153">
        <f>IF(N386="základná",J386,0)</f>
        <v>0</v>
      </c>
      <c r="BF386" s="153">
        <f>IF(N386="znížená",J386,0)</f>
        <v>0</v>
      </c>
      <c r="BG386" s="153">
        <f>IF(N386="zákl. prenesená",J386,0)</f>
        <v>0</v>
      </c>
      <c r="BH386" s="153">
        <f>IF(N386="zníž. prenesená",J386,0)</f>
        <v>0</v>
      </c>
      <c r="BI386" s="153">
        <f>IF(N386="nulová",J386,0)</f>
        <v>0</v>
      </c>
      <c r="BJ386" s="13" t="s">
        <v>87</v>
      </c>
      <c r="BK386" s="153">
        <f>ROUND(I386*H386,2)</f>
        <v>0</v>
      </c>
      <c r="BL386" s="13" t="s">
        <v>372</v>
      </c>
      <c r="BM386" s="152" t="s">
        <v>6872</v>
      </c>
    </row>
    <row r="387" spans="2:65" s="11" customFormat="1" ht="25.95" customHeight="1">
      <c r="B387" s="127"/>
      <c r="D387" s="128" t="s">
        <v>74</v>
      </c>
      <c r="E387" s="129" t="s">
        <v>889</v>
      </c>
      <c r="F387" s="129" t="s">
        <v>890</v>
      </c>
      <c r="I387" s="130"/>
      <c r="J387" s="131">
        <f>BK387</f>
        <v>0</v>
      </c>
      <c r="L387" s="127"/>
      <c r="M387" s="132"/>
      <c r="P387" s="133">
        <f>SUM(P388:P392)</f>
        <v>0</v>
      </c>
      <c r="R387" s="133">
        <f>SUM(R388:R392)</f>
        <v>0</v>
      </c>
      <c r="T387" s="134">
        <f>SUM(T388:T392)</f>
        <v>0</v>
      </c>
      <c r="AR387" s="128" t="s">
        <v>259</v>
      </c>
      <c r="AT387" s="135" t="s">
        <v>74</v>
      </c>
      <c r="AU387" s="135" t="s">
        <v>75</v>
      </c>
      <c r="AY387" s="128" t="s">
        <v>317</v>
      </c>
      <c r="BK387" s="136">
        <f>SUM(BK388:BK392)</f>
        <v>0</v>
      </c>
    </row>
    <row r="388" spans="2:65" s="1" customFormat="1" ht="16.5" customHeight="1">
      <c r="B388" s="139"/>
      <c r="C388" s="140" t="s">
        <v>5589</v>
      </c>
      <c r="D388" s="140" t="s">
        <v>319</v>
      </c>
      <c r="E388" s="141" t="s">
        <v>892</v>
      </c>
      <c r="F388" s="142" t="s">
        <v>893</v>
      </c>
      <c r="G388" s="143" t="s">
        <v>433</v>
      </c>
      <c r="H388" s="144">
        <v>2</v>
      </c>
      <c r="I388" s="145"/>
      <c r="J388" s="146">
        <f>ROUND(I388*H388,2)</f>
        <v>0</v>
      </c>
      <c r="K388" s="147"/>
      <c r="L388" s="28"/>
      <c r="M388" s="148" t="s">
        <v>1</v>
      </c>
      <c r="N388" s="149" t="s">
        <v>41</v>
      </c>
      <c r="P388" s="150">
        <f>O388*H388</f>
        <v>0</v>
      </c>
      <c r="Q388" s="150">
        <v>0</v>
      </c>
      <c r="R388" s="150">
        <f>Q388*H388</f>
        <v>0</v>
      </c>
      <c r="S388" s="150">
        <v>0</v>
      </c>
      <c r="T388" s="151">
        <f>S388*H388</f>
        <v>0</v>
      </c>
      <c r="AR388" s="152" t="s">
        <v>894</v>
      </c>
      <c r="AT388" s="152" t="s">
        <v>319</v>
      </c>
      <c r="AU388" s="152" t="s">
        <v>82</v>
      </c>
      <c r="AY388" s="13" t="s">
        <v>317</v>
      </c>
      <c r="BE388" s="153">
        <f>IF(N388="základná",J388,0)</f>
        <v>0</v>
      </c>
      <c r="BF388" s="153">
        <f>IF(N388="znížená",J388,0)</f>
        <v>0</v>
      </c>
      <c r="BG388" s="153">
        <f>IF(N388="zákl. prenesená",J388,0)</f>
        <v>0</v>
      </c>
      <c r="BH388" s="153">
        <f>IF(N388="zníž. prenesená",J388,0)</f>
        <v>0</v>
      </c>
      <c r="BI388" s="153">
        <f>IF(N388="nulová",J388,0)</f>
        <v>0</v>
      </c>
      <c r="BJ388" s="13" t="s">
        <v>87</v>
      </c>
      <c r="BK388" s="153">
        <f>ROUND(I388*H388,2)</f>
        <v>0</v>
      </c>
      <c r="BL388" s="13" t="s">
        <v>894</v>
      </c>
      <c r="BM388" s="152" t="s">
        <v>6873</v>
      </c>
    </row>
    <row r="389" spans="2:65" s="1" customFormat="1" ht="24.9" customHeight="1">
      <c r="B389" s="139"/>
      <c r="C389" s="140" t="s">
        <v>5591</v>
      </c>
      <c r="D389" s="140" t="s">
        <v>319</v>
      </c>
      <c r="E389" s="141" t="s">
        <v>6284</v>
      </c>
      <c r="F389" s="142" t="s">
        <v>5610</v>
      </c>
      <c r="G389" s="143" t="s">
        <v>4649</v>
      </c>
      <c r="H389" s="144">
        <v>9</v>
      </c>
      <c r="I389" s="145"/>
      <c r="J389" s="146">
        <f>ROUND(I389*H389,2)</f>
        <v>0</v>
      </c>
      <c r="K389" s="147"/>
      <c r="L389" s="28"/>
      <c r="M389" s="148" t="s">
        <v>1</v>
      </c>
      <c r="N389" s="149" t="s">
        <v>41</v>
      </c>
      <c r="P389" s="150">
        <f>O389*H389</f>
        <v>0</v>
      </c>
      <c r="Q389" s="150">
        <v>0</v>
      </c>
      <c r="R389" s="150">
        <f>Q389*H389</f>
        <v>0</v>
      </c>
      <c r="S389" s="150">
        <v>0</v>
      </c>
      <c r="T389" s="151">
        <f>S389*H389</f>
        <v>0</v>
      </c>
      <c r="AR389" s="152" t="s">
        <v>259</v>
      </c>
      <c r="AT389" s="152" t="s">
        <v>319</v>
      </c>
      <c r="AU389" s="152" t="s">
        <v>82</v>
      </c>
      <c r="AY389" s="13" t="s">
        <v>317</v>
      </c>
      <c r="BE389" s="153">
        <f>IF(N389="základná",J389,0)</f>
        <v>0</v>
      </c>
      <c r="BF389" s="153">
        <f>IF(N389="znížená",J389,0)</f>
        <v>0</v>
      </c>
      <c r="BG389" s="153">
        <f>IF(N389="zákl. prenesená",J389,0)</f>
        <v>0</v>
      </c>
      <c r="BH389" s="153">
        <f>IF(N389="zníž. prenesená",J389,0)</f>
        <v>0</v>
      </c>
      <c r="BI389" s="153">
        <f>IF(N389="nulová",J389,0)</f>
        <v>0</v>
      </c>
      <c r="BJ389" s="13" t="s">
        <v>87</v>
      </c>
      <c r="BK389" s="153">
        <f>ROUND(I389*H389,2)</f>
        <v>0</v>
      </c>
      <c r="BL389" s="13" t="s">
        <v>259</v>
      </c>
      <c r="BM389" s="152" t="s">
        <v>6874</v>
      </c>
    </row>
    <row r="390" spans="2:65" s="1" customFormat="1" ht="24.9" customHeight="1">
      <c r="B390" s="139"/>
      <c r="C390" s="140" t="s">
        <v>5593</v>
      </c>
      <c r="D390" s="140" t="s">
        <v>319</v>
      </c>
      <c r="E390" s="141" t="s">
        <v>6293</v>
      </c>
      <c r="F390" s="142" t="s">
        <v>5614</v>
      </c>
      <c r="G390" s="143" t="s">
        <v>4649</v>
      </c>
      <c r="H390" s="144">
        <v>9</v>
      </c>
      <c r="I390" s="145"/>
      <c r="J390" s="146">
        <f>ROUND(I390*H390,2)</f>
        <v>0</v>
      </c>
      <c r="K390" s="147"/>
      <c r="L390" s="28"/>
      <c r="M390" s="148" t="s">
        <v>1</v>
      </c>
      <c r="N390" s="149" t="s">
        <v>41</v>
      </c>
      <c r="P390" s="150">
        <f>O390*H390</f>
        <v>0</v>
      </c>
      <c r="Q390" s="150">
        <v>0</v>
      </c>
      <c r="R390" s="150">
        <f>Q390*H390</f>
        <v>0</v>
      </c>
      <c r="S390" s="150">
        <v>0</v>
      </c>
      <c r="T390" s="151">
        <f>S390*H390</f>
        <v>0</v>
      </c>
      <c r="AR390" s="152" t="s">
        <v>259</v>
      </c>
      <c r="AT390" s="152" t="s">
        <v>319</v>
      </c>
      <c r="AU390" s="152" t="s">
        <v>82</v>
      </c>
      <c r="AY390" s="13" t="s">
        <v>317</v>
      </c>
      <c r="BE390" s="153">
        <f>IF(N390="základná",J390,0)</f>
        <v>0</v>
      </c>
      <c r="BF390" s="153">
        <f>IF(N390="znížená",J390,0)</f>
        <v>0</v>
      </c>
      <c r="BG390" s="153">
        <f>IF(N390="zákl. prenesená",J390,0)</f>
        <v>0</v>
      </c>
      <c r="BH390" s="153">
        <f>IF(N390="zníž. prenesená",J390,0)</f>
        <v>0</v>
      </c>
      <c r="BI390" s="153">
        <f>IF(N390="nulová",J390,0)</f>
        <v>0</v>
      </c>
      <c r="BJ390" s="13" t="s">
        <v>87</v>
      </c>
      <c r="BK390" s="153">
        <f>ROUND(I390*H390,2)</f>
        <v>0</v>
      </c>
      <c r="BL390" s="13" t="s">
        <v>259</v>
      </c>
      <c r="BM390" s="152" t="s">
        <v>6875</v>
      </c>
    </row>
    <row r="391" spans="2:65" s="1" customFormat="1" ht="24.9" customHeight="1">
      <c r="B391" s="139"/>
      <c r="C391" s="140" t="s">
        <v>5597</v>
      </c>
      <c r="D391" s="140" t="s">
        <v>319</v>
      </c>
      <c r="E391" s="141" t="s">
        <v>6297</v>
      </c>
      <c r="F391" s="142" t="s">
        <v>5618</v>
      </c>
      <c r="G391" s="143" t="s">
        <v>4649</v>
      </c>
      <c r="H391" s="144">
        <v>3</v>
      </c>
      <c r="I391" s="145"/>
      <c r="J391" s="146">
        <f>ROUND(I391*H391,2)</f>
        <v>0</v>
      </c>
      <c r="K391" s="147"/>
      <c r="L391" s="28"/>
      <c r="M391" s="148" t="s">
        <v>1</v>
      </c>
      <c r="N391" s="149" t="s">
        <v>41</v>
      </c>
      <c r="P391" s="150">
        <f>O391*H391</f>
        <v>0</v>
      </c>
      <c r="Q391" s="150">
        <v>0</v>
      </c>
      <c r="R391" s="150">
        <f>Q391*H391</f>
        <v>0</v>
      </c>
      <c r="S391" s="150">
        <v>0</v>
      </c>
      <c r="T391" s="151">
        <f>S391*H391</f>
        <v>0</v>
      </c>
      <c r="AR391" s="152" t="s">
        <v>259</v>
      </c>
      <c r="AT391" s="152" t="s">
        <v>319</v>
      </c>
      <c r="AU391" s="152" t="s">
        <v>82</v>
      </c>
      <c r="AY391" s="13" t="s">
        <v>317</v>
      </c>
      <c r="BE391" s="153">
        <f>IF(N391="základná",J391,0)</f>
        <v>0</v>
      </c>
      <c r="BF391" s="153">
        <f>IF(N391="znížená",J391,0)</f>
        <v>0</v>
      </c>
      <c r="BG391" s="153">
        <f>IF(N391="zákl. prenesená",J391,0)</f>
        <v>0</v>
      </c>
      <c r="BH391" s="153">
        <f>IF(N391="zníž. prenesená",J391,0)</f>
        <v>0</v>
      </c>
      <c r="BI391" s="153">
        <f>IF(N391="nulová",J391,0)</f>
        <v>0</v>
      </c>
      <c r="BJ391" s="13" t="s">
        <v>87</v>
      </c>
      <c r="BK391" s="153">
        <f>ROUND(I391*H391,2)</f>
        <v>0</v>
      </c>
      <c r="BL391" s="13" t="s">
        <v>259</v>
      </c>
      <c r="BM391" s="152" t="s">
        <v>6876</v>
      </c>
    </row>
    <row r="392" spans="2:65" s="1" customFormat="1" ht="24.9" customHeight="1">
      <c r="B392" s="139"/>
      <c r="C392" s="140" t="s">
        <v>5599</v>
      </c>
      <c r="D392" s="140" t="s">
        <v>319</v>
      </c>
      <c r="E392" s="141" t="s">
        <v>6301</v>
      </c>
      <c r="F392" s="142" t="s">
        <v>5622</v>
      </c>
      <c r="G392" s="143" t="s">
        <v>4649</v>
      </c>
      <c r="H392" s="144">
        <v>7</v>
      </c>
      <c r="I392" s="145"/>
      <c r="J392" s="146">
        <f>ROUND(I392*H392,2)</f>
        <v>0</v>
      </c>
      <c r="K392" s="147"/>
      <c r="L392" s="28"/>
      <c r="M392" s="165" t="s">
        <v>1</v>
      </c>
      <c r="N392" s="166" t="s">
        <v>41</v>
      </c>
      <c r="O392" s="167"/>
      <c r="P392" s="168">
        <f>O392*H392</f>
        <v>0</v>
      </c>
      <c r="Q392" s="168">
        <v>0</v>
      </c>
      <c r="R392" s="168">
        <f>Q392*H392</f>
        <v>0</v>
      </c>
      <c r="S392" s="168">
        <v>0</v>
      </c>
      <c r="T392" s="169">
        <f>S392*H392</f>
        <v>0</v>
      </c>
      <c r="AR392" s="152" t="s">
        <v>259</v>
      </c>
      <c r="AT392" s="152" t="s">
        <v>319</v>
      </c>
      <c r="AU392" s="152" t="s">
        <v>82</v>
      </c>
      <c r="AY392" s="13" t="s">
        <v>317</v>
      </c>
      <c r="BE392" s="153">
        <f>IF(N392="základná",J392,0)</f>
        <v>0</v>
      </c>
      <c r="BF392" s="153">
        <f>IF(N392="znížená",J392,0)</f>
        <v>0</v>
      </c>
      <c r="BG392" s="153">
        <f>IF(N392="zákl. prenesená",J392,0)</f>
        <v>0</v>
      </c>
      <c r="BH392" s="153">
        <f>IF(N392="zníž. prenesená",J392,0)</f>
        <v>0</v>
      </c>
      <c r="BI392" s="153">
        <f>IF(N392="nulová",J392,0)</f>
        <v>0</v>
      </c>
      <c r="BJ392" s="13" t="s">
        <v>87</v>
      </c>
      <c r="BK392" s="153">
        <f>ROUND(I392*H392,2)</f>
        <v>0</v>
      </c>
      <c r="BL392" s="13" t="s">
        <v>259</v>
      </c>
      <c r="BM392" s="152" t="s">
        <v>6877</v>
      </c>
    </row>
    <row r="393" spans="2:65" s="1" customFormat="1" ht="6.9" customHeight="1">
      <c r="B393" s="43"/>
      <c r="C393" s="44"/>
      <c r="D393" s="44"/>
      <c r="E393" s="44"/>
      <c r="F393" s="44"/>
      <c r="G393" s="44"/>
      <c r="H393" s="44"/>
      <c r="I393" s="44"/>
      <c r="J393" s="44"/>
      <c r="K393" s="44"/>
      <c r="L393" s="28"/>
    </row>
  </sheetData>
  <autoFilter ref="C149:K392" xr:uid="{00000000-0009-0000-0000-000029000000}"/>
  <mergeCells count="15">
    <mergeCell ref="E136:H136"/>
    <mergeCell ref="E140:H140"/>
    <mergeCell ref="E138:H138"/>
    <mergeCell ref="E142:H142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B2:BM164"/>
  <sheetViews>
    <sheetView showGridLines="0" topLeftCell="A119" workbookViewId="0">
      <selection activeCell="X128" sqref="X128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01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3" t="s">
        <v>231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" customHeight="1">
      <c r="B4" s="16"/>
      <c r="D4" s="17" t="s">
        <v>286</v>
      </c>
      <c r="L4" s="16"/>
      <c r="M4" s="92" t="s">
        <v>9</v>
      </c>
      <c r="AT4" s="13" t="s">
        <v>3</v>
      </c>
    </row>
    <row r="5" spans="2:46" ht="6.9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226" t="str">
        <f>'Rekapitulácia stavby'!K6</f>
        <v>Archeoskanzen Bojná</v>
      </c>
      <c r="F7" s="227"/>
      <c r="G7" s="227"/>
      <c r="H7" s="227"/>
      <c r="L7" s="16"/>
    </row>
    <row r="8" spans="2:46" ht="13.2">
      <c r="B8" s="16"/>
      <c r="D8" s="23" t="s">
        <v>287</v>
      </c>
      <c r="L8" s="16"/>
    </row>
    <row r="9" spans="2:46" ht="16.5" customHeight="1">
      <c r="B9" s="16"/>
      <c r="E9" s="226" t="s">
        <v>4177</v>
      </c>
      <c r="F9" s="183"/>
      <c r="G9" s="183"/>
      <c r="H9" s="183"/>
      <c r="L9" s="16"/>
    </row>
    <row r="10" spans="2:46" ht="12" customHeight="1">
      <c r="B10" s="16"/>
      <c r="D10" s="23" t="s">
        <v>289</v>
      </c>
      <c r="L10" s="16"/>
    </row>
    <row r="11" spans="2:46" s="1" customFormat="1" ht="16.5" customHeight="1">
      <c r="B11" s="28"/>
      <c r="E11" s="221" t="s">
        <v>6656</v>
      </c>
      <c r="F11" s="228"/>
      <c r="G11" s="228"/>
      <c r="H11" s="228"/>
      <c r="L11" s="28"/>
    </row>
    <row r="12" spans="2:46" s="1" customFormat="1" ht="12" customHeight="1">
      <c r="B12" s="28"/>
      <c r="D12" s="23" t="s">
        <v>291</v>
      </c>
      <c r="L12" s="28"/>
    </row>
    <row r="13" spans="2:46" s="1" customFormat="1" ht="16.5" customHeight="1">
      <c r="B13" s="28"/>
      <c r="E13" s="208" t="s">
        <v>6878</v>
      </c>
      <c r="F13" s="228"/>
      <c r="G13" s="228"/>
      <c r="H13" s="228"/>
      <c r="L13" s="28"/>
    </row>
    <row r="14" spans="2:46" s="1" customFormat="1" ht="10.199999999999999">
      <c r="B14" s="28"/>
      <c r="L14" s="28"/>
    </row>
    <row r="15" spans="2:46" s="1" customFormat="1" ht="12" customHeight="1">
      <c r="B15" s="28"/>
      <c r="D15" s="23" t="s">
        <v>17</v>
      </c>
      <c r="F15" s="21" t="s">
        <v>1</v>
      </c>
      <c r="I15" s="23" t="s">
        <v>18</v>
      </c>
      <c r="J15" s="21" t="s">
        <v>1</v>
      </c>
      <c r="L15" s="28"/>
    </row>
    <row r="16" spans="2:46" s="1" customFormat="1" ht="12" customHeight="1">
      <c r="B16" s="28"/>
      <c r="D16" s="23" t="s">
        <v>19</v>
      </c>
      <c r="F16" s="21" t="s">
        <v>20</v>
      </c>
      <c r="I16" s="23" t="s">
        <v>21</v>
      </c>
      <c r="J16" s="51" t="str">
        <f>'Rekapitulácia stavby'!AN8</f>
        <v>19. 6. 2024</v>
      </c>
      <c r="L16" s="28"/>
    </row>
    <row r="17" spans="2:12" s="1" customFormat="1" ht="10.8" customHeight="1">
      <c r="B17" s="28"/>
      <c r="L17" s="28"/>
    </row>
    <row r="18" spans="2:12" s="1" customFormat="1" ht="12" customHeight="1">
      <c r="B18" s="28"/>
      <c r="D18" s="23" t="s">
        <v>23</v>
      </c>
      <c r="I18" s="23" t="s">
        <v>24</v>
      </c>
      <c r="J18" s="21" t="s">
        <v>1</v>
      </c>
      <c r="L18" s="28"/>
    </row>
    <row r="19" spans="2:12" s="1" customFormat="1" ht="18" customHeight="1">
      <c r="B19" s="28"/>
      <c r="E19" s="21" t="s">
        <v>25</v>
      </c>
      <c r="I19" s="23" t="s">
        <v>26</v>
      </c>
      <c r="J19" s="21" t="s">
        <v>1</v>
      </c>
      <c r="L19" s="28"/>
    </row>
    <row r="20" spans="2:12" s="1" customFormat="1" ht="6.9" customHeight="1">
      <c r="B20" s="28"/>
      <c r="L20" s="28"/>
    </row>
    <row r="21" spans="2:12" s="1" customFormat="1" ht="12" customHeight="1">
      <c r="B21" s="28"/>
      <c r="D21" s="23" t="s">
        <v>27</v>
      </c>
      <c r="I21" s="23" t="s">
        <v>24</v>
      </c>
      <c r="J21" s="24" t="str">
        <f>'Rekapitulácia stavby'!AN13</f>
        <v>Vyplň údaj</v>
      </c>
      <c r="L21" s="28"/>
    </row>
    <row r="22" spans="2:12" s="1" customFormat="1" ht="18" customHeight="1">
      <c r="B22" s="28"/>
      <c r="E22" s="229" t="str">
        <f>'Rekapitulácia stavby'!E14</f>
        <v>Vyplň údaj</v>
      </c>
      <c r="F22" s="182"/>
      <c r="G22" s="182"/>
      <c r="H22" s="182"/>
      <c r="I22" s="23" t="s">
        <v>26</v>
      </c>
      <c r="J22" s="24" t="str">
        <f>'Rekapitulácia stavby'!AN14</f>
        <v>Vyplň údaj</v>
      </c>
      <c r="L22" s="28"/>
    </row>
    <row r="23" spans="2:12" s="1" customFormat="1" ht="6.9" customHeight="1">
      <c r="B23" s="28"/>
      <c r="L23" s="28"/>
    </row>
    <row r="24" spans="2:12" s="1" customFormat="1" ht="12" customHeight="1">
      <c r="B24" s="28"/>
      <c r="D24" s="23" t="s">
        <v>29</v>
      </c>
      <c r="I24" s="23" t="s">
        <v>24</v>
      </c>
      <c r="J24" s="21" t="s">
        <v>1</v>
      </c>
      <c r="L24" s="28"/>
    </row>
    <row r="25" spans="2:12" s="1" customFormat="1" ht="18" customHeight="1">
      <c r="B25" s="28"/>
      <c r="E25" s="21" t="s">
        <v>30</v>
      </c>
      <c r="I25" s="23" t="s">
        <v>26</v>
      </c>
      <c r="J25" s="21" t="s">
        <v>1</v>
      </c>
      <c r="L25" s="28"/>
    </row>
    <row r="26" spans="2:12" s="1" customFormat="1" ht="6.9" customHeight="1">
      <c r="B26" s="28"/>
      <c r="L26" s="28"/>
    </row>
    <row r="27" spans="2:12" s="1" customFormat="1" ht="12" customHeight="1">
      <c r="B27" s="28"/>
      <c r="D27" s="23" t="s">
        <v>32</v>
      </c>
      <c r="I27" s="23" t="s">
        <v>24</v>
      </c>
      <c r="J27" s="21" t="s">
        <v>1</v>
      </c>
      <c r="L27" s="28"/>
    </row>
    <row r="28" spans="2:12" s="1" customFormat="1" ht="18" customHeight="1">
      <c r="B28" s="28"/>
      <c r="E28" s="21" t="s">
        <v>30</v>
      </c>
      <c r="I28" s="23" t="s">
        <v>26</v>
      </c>
      <c r="J28" s="21" t="s">
        <v>1</v>
      </c>
      <c r="L28" s="28"/>
    </row>
    <row r="29" spans="2:12" s="1" customFormat="1" ht="6.9" customHeight="1">
      <c r="B29" s="28"/>
      <c r="L29" s="28"/>
    </row>
    <row r="30" spans="2:12" s="1" customFormat="1" ht="12" customHeight="1">
      <c r="B30" s="28"/>
      <c r="D30" s="23" t="s">
        <v>33</v>
      </c>
      <c r="L30" s="28"/>
    </row>
    <row r="31" spans="2:12" s="7" customFormat="1" ht="16.5" customHeight="1">
      <c r="B31" s="93"/>
      <c r="E31" s="187" t="s">
        <v>1</v>
      </c>
      <c r="F31" s="187"/>
      <c r="G31" s="187"/>
      <c r="H31" s="187"/>
      <c r="L31" s="93"/>
    </row>
    <row r="32" spans="2:12" s="1" customFormat="1" ht="6.9" customHeight="1">
      <c r="B32" s="28"/>
      <c r="L32" s="28"/>
    </row>
    <row r="33" spans="2:12" s="1" customFormat="1" ht="6.9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35" customHeight="1">
      <c r="B34" s="28"/>
      <c r="D34" s="94" t="s">
        <v>35</v>
      </c>
      <c r="J34" s="65">
        <f>ROUND(J129, 2)</f>
        <v>0</v>
      </c>
      <c r="L34" s="28"/>
    </row>
    <row r="35" spans="2:12" s="1" customFormat="1" ht="6.9" customHeight="1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4" customHeight="1">
      <c r="B36" s="28"/>
      <c r="F36" s="31" t="s">
        <v>37</v>
      </c>
      <c r="I36" s="31" t="s">
        <v>36</v>
      </c>
      <c r="J36" s="31" t="s">
        <v>38</v>
      </c>
      <c r="L36" s="28"/>
    </row>
    <row r="37" spans="2:12" s="1" customFormat="1" ht="14.4" customHeight="1">
      <c r="B37" s="28"/>
      <c r="D37" s="54" t="s">
        <v>39</v>
      </c>
      <c r="E37" s="33" t="s">
        <v>40</v>
      </c>
      <c r="F37" s="95">
        <f>ROUND((SUM(BE129:BE163)),  2)</f>
        <v>0</v>
      </c>
      <c r="G37" s="96"/>
      <c r="H37" s="96"/>
      <c r="I37" s="97">
        <v>0.2</v>
      </c>
      <c r="J37" s="95">
        <f>ROUND(((SUM(BE129:BE163))*I37),  2)</f>
        <v>0</v>
      </c>
      <c r="L37" s="28"/>
    </row>
    <row r="38" spans="2:12" s="1" customFormat="1" ht="14.4" customHeight="1">
      <c r="B38" s="28"/>
      <c r="E38" s="33" t="s">
        <v>41</v>
      </c>
      <c r="F38" s="95">
        <f>ROUND((SUM(BF129:BF163)),  2)</f>
        <v>0</v>
      </c>
      <c r="G38" s="96"/>
      <c r="H38" s="96"/>
      <c r="I38" s="97">
        <v>0.2</v>
      </c>
      <c r="J38" s="95">
        <f>ROUND(((SUM(BF129:BF163))*I38),  2)</f>
        <v>0</v>
      </c>
      <c r="L38" s="28"/>
    </row>
    <row r="39" spans="2:12" s="1" customFormat="1" ht="14.4" hidden="1" customHeight="1">
      <c r="B39" s="28"/>
      <c r="E39" s="23" t="s">
        <v>42</v>
      </c>
      <c r="F39" s="84">
        <f>ROUND((SUM(BG129:BG163)),  2)</f>
        <v>0</v>
      </c>
      <c r="I39" s="98">
        <v>0.2</v>
      </c>
      <c r="J39" s="84">
        <f>0</f>
        <v>0</v>
      </c>
      <c r="L39" s="28"/>
    </row>
    <row r="40" spans="2:12" s="1" customFormat="1" ht="14.4" hidden="1" customHeight="1">
      <c r="B40" s="28"/>
      <c r="E40" s="23" t="s">
        <v>43</v>
      </c>
      <c r="F40" s="84">
        <f>ROUND((SUM(BH129:BH163)),  2)</f>
        <v>0</v>
      </c>
      <c r="I40" s="98">
        <v>0.2</v>
      </c>
      <c r="J40" s="84">
        <f>0</f>
        <v>0</v>
      </c>
      <c r="L40" s="28"/>
    </row>
    <row r="41" spans="2:12" s="1" customFormat="1" ht="14.4" hidden="1" customHeight="1">
      <c r="B41" s="28"/>
      <c r="E41" s="33" t="s">
        <v>44</v>
      </c>
      <c r="F41" s="95">
        <f>ROUND((SUM(BI129:BI163)),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6.9" customHeight="1">
      <c r="B42" s="28"/>
      <c r="L42" s="28"/>
    </row>
    <row r="43" spans="2:12" s="1" customFormat="1" ht="25.35" customHeight="1">
      <c r="B43" s="28"/>
      <c r="C43" s="99"/>
      <c r="D43" s="100" t="s">
        <v>45</v>
      </c>
      <c r="E43" s="56"/>
      <c r="F43" s="56"/>
      <c r="G43" s="101" t="s">
        <v>46</v>
      </c>
      <c r="H43" s="102" t="s">
        <v>47</v>
      </c>
      <c r="I43" s="56"/>
      <c r="J43" s="103">
        <f>SUM(J34:J41)</f>
        <v>0</v>
      </c>
      <c r="K43" s="104"/>
      <c r="L43" s="28"/>
    </row>
    <row r="44" spans="2:12" s="1" customFormat="1" ht="14.4" customHeight="1">
      <c r="B44" s="28"/>
      <c r="L44" s="28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ht="10.199999999999999">
      <c r="B51" s="16"/>
      <c r="L51" s="16"/>
    </row>
    <row r="52" spans="2:12" ht="10.199999999999999">
      <c r="B52" s="16"/>
      <c r="L52" s="16"/>
    </row>
    <row r="53" spans="2:12" ht="10.199999999999999">
      <c r="B53" s="16"/>
      <c r="L53" s="16"/>
    </row>
    <row r="54" spans="2:12" ht="10.199999999999999">
      <c r="B54" s="16"/>
      <c r="L54" s="16"/>
    </row>
    <row r="55" spans="2:12" ht="10.199999999999999">
      <c r="B55" s="16"/>
      <c r="L55" s="16"/>
    </row>
    <row r="56" spans="2:12" ht="10.199999999999999">
      <c r="B56" s="16"/>
      <c r="L56" s="16"/>
    </row>
    <row r="57" spans="2:12" ht="10.199999999999999">
      <c r="B57" s="16"/>
      <c r="L57" s="16"/>
    </row>
    <row r="58" spans="2:12" ht="10.199999999999999">
      <c r="B58" s="16"/>
      <c r="L58" s="16"/>
    </row>
    <row r="59" spans="2:12" ht="10.199999999999999">
      <c r="B59" s="16"/>
      <c r="L59" s="16"/>
    </row>
    <row r="60" spans="2:12" ht="10.199999999999999">
      <c r="B60" s="16"/>
      <c r="L60" s="16"/>
    </row>
    <row r="61" spans="2:12" s="1" customFormat="1" ht="13.2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ht="10.199999999999999">
      <c r="B62" s="16"/>
      <c r="L62" s="16"/>
    </row>
    <row r="63" spans="2:12" ht="10.199999999999999">
      <c r="B63" s="16"/>
      <c r="L63" s="16"/>
    </row>
    <row r="64" spans="2:12" ht="10.199999999999999">
      <c r="B64" s="16"/>
      <c r="L64" s="16"/>
    </row>
    <row r="65" spans="2:12" s="1" customFormat="1" ht="13.2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ht="10.199999999999999">
      <c r="B66" s="16"/>
      <c r="L66" s="16"/>
    </row>
    <row r="67" spans="2:12" ht="10.199999999999999">
      <c r="B67" s="16"/>
      <c r="L67" s="16"/>
    </row>
    <row r="68" spans="2:12" ht="10.199999999999999">
      <c r="B68" s="16"/>
      <c r="L68" s="16"/>
    </row>
    <row r="69" spans="2:12" ht="10.199999999999999">
      <c r="B69" s="16"/>
      <c r="L69" s="16"/>
    </row>
    <row r="70" spans="2:12" ht="10.199999999999999">
      <c r="B70" s="16"/>
      <c r="L70" s="16"/>
    </row>
    <row r="71" spans="2:12" ht="10.199999999999999">
      <c r="B71" s="16"/>
      <c r="L71" s="16"/>
    </row>
    <row r="72" spans="2:12" ht="10.199999999999999">
      <c r="B72" s="16"/>
      <c r="L72" s="16"/>
    </row>
    <row r="73" spans="2:12" ht="10.199999999999999">
      <c r="B73" s="16"/>
      <c r="L73" s="16"/>
    </row>
    <row r="74" spans="2:12" ht="10.199999999999999">
      <c r="B74" s="16"/>
      <c r="L74" s="16"/>
    </row>
    <row r="75" spans="2:12" ht="10.199999999999999">
      <c r="B75" s="16"/>
      <c r="L75" s="16"/>
    </row>
    <row r="76" spans="2:12" s="1" customFormat="1" ht="13.2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" customHeight="1">
      <c r="B82" s="28"/>
      <c r="C82" s="17" t="s">
        <v>293</v>
      </c>
      <c r="L82" s="28"/>
    </row>
    <row r="83" spans="2:12" s="1" customFormat="1" ht="6.9" customHeight="1">
      <c r="B83" s="28"/>
      <c r="L83" s="28"/>
    </row>
    <row r="84" spans="2:12" s="1" customFormat="1" ht="12" customHeight="1">
      <c r="B84" s="28"/>
      <c r="C84" s="23" t="s">
        <v>15</v>
      </c>
      <c r="L84" s="28"/>
    </row>
    <row r="85" spans="2:12" s="1" customFormat="1" ht="16.5" customHeight="1">
      <c r="B85" s="28"/>
      <c r="E85" s="226" t="str">
        <f>E7</f>
        <v>Archeoskanzen Bojná</v>
      </c>
      <c r="F85" s="227"/>
      <c r="G85" s="227"/>
      <c r="H85" s="227"/>
      <c r="L85" s="28"/>
    </row>
    <row r="86" spans="2:12" ht="12" customHeight="1">
      <c r="B86" s="16"/>
      <c r="C86" s="23" t="s">
        <v>287</v>
      </c>
      <c r="L86" s="16"/>
    </row>
    <row r="87" spans="2:12" ht="16.5" customHeight="1">
      <c r="B87" s="16"/>
      <c r="E87" s="226" t="s">
        <v>4177</v>
      </c>
      <c r="F87" s="183"/>
      <c r="G87" s="183"/>
      <c r="H87" s="183"/>
      <c r="L87" s="16"/>
    </row>
    <row r="88" spans="2:12" ht="12" customHeight="1">
      <c r="B88" s="16"/>
      <c r="C88" s="23" t="s">
        <v>289</v>
      </c>
      <c r="L88" s="16"/>
    </row>
    <row r="89" spans="2:12" s="1" customFormat="1" ht="16.5" customHeight="1">
      <c r="B89" s="28"/>
      <c r="E89" s="221" t="s">
        <v>6656</v>
      </c>
      <c r="F89" s="228"/>
      <c r="G89" s="228"/>
      <c r="H89" s="228"/>
      <c r="L89" s="28"/>
    </row>
    <row r="90" spans="2:12" s="1" customFormat="1" ht="12" customHeight="1">
      <c r="B90" s="28"/>
      <c r="C90" s="23" t="s">
        <v>291</v>
      </c>
      <c r="L90" s="28"/>
    </row>
    <row r="91" spans="2:12" s="1" customFormat="1" ht="16.5" customHeight="1">
      <c r="B91" s="28"/>
      <c r="E91" s="208" t="str">
        <f>E13</f>
        <v>SO-5.2.2_ELE - Elektroinštalácia</v>
      </c>
      <c r="F91" s="228"/>
      <c r="G91" s="228"/>
      <c r="H91" s="228"/>
      <c r="L91" s="28"/>
    </row>
    <row r="92" spans="2:12" s="1" customFormat="1" ht="6.9" customHeight="1">
      <c r="B92" s="28"/>
      <c r="L92" s="28"/>
    </row>
    <row r="93" spans="2:12" s="1" customFormat="1" ht="12" customHeight="1">
      <c r="B93" s="28"/>
      <c r="C93" s="23" t="s">
        <v>19</v>
      </c>
      <c r="F93" s="21" t="str">
        <f>F16</f>
        <v>okrajová časť obce Bojná</v>
      </c>
      <c r="I93" s="23" t="s">
        <v>21</v>
      </c>
      <c r="J93" s="51" t="str">
        <f>IF(J16="","",J16)</f>
        <v>19. 6. 2024</v>
      </c>
      <c r="L93" s="28"/>
    </row>
    <row r="94" spans="2:12" s="1" customFormat="1" ht="6.9" customHeight="1">
      <c r="B94" s="28"/>
      <c r="L94" s="28"/>
    </row>
    <row r="95" spans="2:12" s="1" customFormat="1" ht="40.049999999999997" customHeight="1">
      <c r="B95" s="28"/>
      <c r="C95" s="23" t="s">
        <v>23</v>
      </c>
      <c r="F95" s="21" t="str">
        <f>E19</f>
        <v>Obec Bojná, 201 Bojná, 956 01 Bojná</v>
      </c>
      <c r="I95" s="23" t="s">
        <v>29</v>
      </c>
      <c r="J95" s="26" t="str">
        <f>E25</f>
        <v>Projekt design s.r.o., Brezová 89/1B, Tovarníky</v>
      </c>
      <c r="L95" s="28"/>
    </row>
    <row r="96" spans="2:12" s="1" customFormat="1" ht="40.049999999999997" customHeight="1">
      <c r="B96" s="28"/>
      <c r="C96" s="23" t="s">
        <v>27</v>
      </c>
      <c r="F96" s="21" t="str">
        <f>IF(E22="","",E22)</f>
        <v>Vyplň údaj</v>
      </c>
      <c r="I96" s="23" t="s">
        <v>32</v>
      </c>
      <c r="J96" s="26" t="str">
        <f>E28</f>
        <v>Projekt design s.r.o., Brezová 89/1B, Tovarníky</v>
      </c>
      <c r="L96" s="28"/>
    </row>
    <row r="97" spans="2:47" s="1" customFormat="1" ht="10.35" customHeight="1">
      <c r="B97" s="28"/>
      <c r="L97" s="28"/>
    </row>
    <row r="98" spans="2:47" s="1" customFormat="1" ht="29.25" customHeight="1">
      <c r="B98" s="28"/>
      <c r="C98" s="107" t="s">
        <v>294</v>
      </c>
      <c r="D98" s="99"/>
      <c r="E98" s="99"/>
      <c r="F98" s="99"/>
      <c r="G98" s="99"/>
      <c r="H98" s="99"/>
      <c r="I98" s="99"/>
      <c r="J98" s="108" t="s">
        <v>295</v>
      </c>
      <c r="K98" s="99"/>
      <c r="L98" s="28"/>
    </row>
    <row r="99" spans="2:47" s="1" customFormat="1" ht="10.35" customHeight="1">
      <c r="B99" s="28"/>
      <c r="L99" s="28"/>
    </row>
    <row r="100" spans="2:47" s="1" customFormat="1" ht="22.8" customHeight="1">
      <c r="B100" s="28"/>
      <c r="C100" s="109" t="s">
        <v>296</v>
      </c>
      <c r="J100" s="65">
        <f>J129</f>
        <v>0</v>
      </c>
      <c r="L100" s="28"/>
      <c r="AU100" s="13" t="s">
        <v>297</v>
      </c>
    </row>
    <row r="101" spans="2:47" s="8" customFormat="1" ht="24.9" customHeight="1">
      <c r="B101" s="110"/>
      <c r="D101" s="111" t="s">
        <v>423</v>
      </c>
      <c r="E101" s="112"/>
      <c r="F101" s="112"/>
      <c r="G101" s="112"/>
      <c r="H101" s="112"/>
      <c r="I101" s="112"/>
      <c r="J101" s="113">
        <f>J130</f>
        <v>0</v>
      </c>
      <c r="L101" s="110"/>
    </row>
    <row r="102" spans="2:47" s="9" customFormat="1" ht="19.95" customHeight="1">
      <c r="B102" s="114"/>
      <c r="D102" s="115" t="s">
        <v>6879</v>
      </c>
      <c r="E102" s="116"/>
      <c r="F102" s="116"/>
      <c r="G102" s="116"/>
      <c r="H102" s="116"/>
      <c r="I102" s="116"/>
      <c r="J102" s="117">
        <f>J131</f>
        <v>0</v>
      </c>
      <c r="L102" s="114"/>
    </row>
    <row r="103" spans="2:47" s="9" customFormat="1" ht="19.95" customHeight="1">
      <c r="B103" s="114"/>
      <c r="D103" s="115" t="s">
        <v>5625</v>
      </c>
      <c r="E103" s="116"/>
      <c r="F103" s="116"/>
      <c r="G103" s="116"/>
      <c r="H103" s="116"/>
      <c r="I103" s="116"/>
      <c r="J103" s="117">
        <f>J148</f>
        <v>0</v>
      </c>
      <c r="L103" s="114"/>
    </row>
    <row r="104" spans="2:47" s="9" customFormat="1" ht="19.95" customHeight="1">
      <c r="B104" s="114"/>
      <c r="D104" s="115" t="s">
        <v>5626</v>
      </c>
      <c r="E104" s="116"/>
      <c r="F104" s="116"/>
      <c r="G104" s="116"/>
      <c r="H104" s="116"/>
      <c r="I104" s="116"/>
      <c r="J104" s="117">
        <f>J151</f>
        <v>0</v>
      </c>
      <c r="L104" s="114"/>
    </row>
    <row r="105" spans="2:47" s="9" customFormat="1" ht="19.95" customHeight="1">
      <c r="B105" s="114"/>
      <c r="D105" s="115" t="s">
        <v>6880</v>
      </c>
      <c r="E105" s="116"/>
      <c r="F105" s="116"/>
      <c r="G105" s="116"/>
      <c r="H105" s="116"/>
      <c r="I105" s="116"/>
      <c r="J105" s="117">
        <f>J155</f>
        <v>0</v>
      </c>
      <c r="L105" s="114"/>
    </row>
    <row r="106" spans="2:47" s="1" customFormat="1" ht="21.75" customHeight="1">
      <c r="B106" s="28"/>
      <c r="L106" s="28"/>
    </row>
    <row r="107" spans="2:47" s="1" customFormat="1" ht="6.9" customHeight="1"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28"/>
    </row>
    <row r="111" spans="2:47" s="1" customFormat="1" ht="6.9" customHeight="1">
      <c r="B111" s="45"/>
      <c r="C111" s="46"/>
      <c r="D111" s="46"/>
      <c r="E111" s="46"/>
      <c r="F111" s="46"/>
      <c r="G111" s="46"/>
      <c r="H111" s="46"/>
      <c r="I111" s="46"/>
      <c r="J111" s="46"/>
      <c r="K111" s="46"/>
      <c r="L111" s="28"/>
    </row>
    <row r="112" spans="2:47" s="1" customFormat="1" ht="24.9" customHeight="1">
      <c r="B112" s="28"/>
      <c r="C112" s="17" t="s">
        <v>303</v>
      </c>
      <c r="L112" s="28"/>
    </row>
    <row r="113" spans="2:20" s="1" customFormat="1" ht="6.9" customHeight="1">
      <c r="B113" s="28"/>
      <c r="L113" s="28"/>
    </row>
    <row r="114" spans="2:20" s="1" customFormat="1" ht="12" customHeight="1">
      <c r="B114" s="28"/>
      <c r="C114" s="23" t="s">
        <v>15</v>
      </c>
      <c r="L114" s="28"/>
    </row>
    <row r="115" spans="2:20" s="1" customFormat="1" ht="16.5" customHeight="1">
      <c r="B115" s="28"/>
      <c r="E115" s="226" t="str">
        <f>E7</f>
        <v>Archeoskanzen Bojná</v>
      </c>
      <c r="F115" s="227"/>
      <c r="G115" s="227"/>
      <c r="H115" s="227"/>
      <c r="L115" s="28"/>
    </row>
    <row r="116" spans="2:20" ht="12" customHeight="1">
      <c r="B116" s="16"/>
      <c r="C116" s="23" t="s">
        <v>287</v>
      </c>
      <c r="L116" s="16"/>
    </row>
    <row r="117" spans="2:20" ht="16.5" customHeight="1">
      <c r="B117" s="16"/>
      <c r="E117" s="226" t="s">
        <v>4177</v>
      </c>
      <c r="F117" s="183"/>
      <c r="G117" s="183"/>
      <c r="H117" s="183"/>
      <c r="L117" s="16"/>
    </row>
    <row r="118" spans="2:20" ht="12" customHeight="1">
      <c r="B118" s="16"/>
      <c r="C118" s="23" t="s">
        <v>289</v>
      </c>
      <c r="L118" s="16"/>
    </row>
    <row r="119" spans="2:20" s="1" customFormat="1" ht="16.5" customHeight="1">
      <c r="B119" s="28"/>
      <c r="E119" s="221" t="s">
        <v>6656</v>
      </c>
      <c r="F119" s="228"/>
      <c r="G119" s="228"/>
      <c r="H119" s="228"/>
      <c r="L119" s="28"/>
    </row>
    <row r="120" spans="2:20" s="1" customFormat="1" ht="12" customHeight="1">
      <c r="B120" s="28"/>
      <c r="C120" s="23" t="s">
        <v>291</v>
      </c>
      <c r="L120" s="28"/>
    </row>
    <row r="121" spans="2:20" s="1" customFormat="1" ht="16.5" customHeight="1">
      <c r="B121" s="28"/>
      <c r="E121" s="208" t="str">
        <f>E13</f>
        <v>SO-5.2.2_ELE - Elektroinštalácia</v>
      </c>
      <c r="F121" s="228"/>
      <c r="G121" s="228"/>
      <c r="H121" s="228"/>
      <c r="L121" s="28"/>
    </row>
    <row r="122" spans="2:20" s="1" customFormat="1" ht="6.9" customHeight="1">
      <c r="B122" s="28"/>
      <c r="L122" s="28"/>
    </row>
    <row r="123" spans="2:20" s="1" customFormat="1" ht="12" customHeight="1">
      <c r="B123" s="28"/>
      <c r="C123" s="23" t="s">
        <v>19</v>
      </c>
      <c r="F123" s="21" t="str">
        <f>F16</f>
        <v>okrajová časť obce Bojná</v>
      </c>
      <c r="I123" s="23" t="s">
        <v>21</v>
      </c>
      <c r="J123" s="51" t="str">
        <f>IF(J16="","",J16)</f>
        <v>19. 6. 2024</v>
      </c>
      <c r="L123" s="28"/>
    </row>
    <row r="124" spans="2:20" s="1" customFormat="1" ht="6.9" customHeight="1">
      <c r="B124" s="28"/>
      <c r="L124" s="28"/>
    </row>
    <row r="125" spans="2:20" s="1" customFormat="1" ht="40.049999999999997" customHeight="1">
      <c r="B125" s="28"/>
      <c r="C125" s="23" t="s">
        <v>23</v>
      </c>
      <c r="F125" s="21" t="str">
        <f>E19</f>
        <v>Obec Bojná, 201 Bojná, 956 01 Bojná</v>
      </c>
      <c r="I125" s="23" t="s">
        <v>29</v>
      </c>
      <c r="J125" s="26" t="str">
        <f>E25</f>
        <v>Projekt design s.r.o., Brezová 89/1B, Tovarníky</v>
      </c>
      <c r="L125" s="28"/>
    </row>
    <row r="126" spans="2:20" s="1" customFormat="1" ht="40.049999999999997" customHeight="1">
      <c r="B126" s="28"/>
      <c r="C126" s="23" t="s">
        <v>27</v>
      </c>
      <c r="F126" s="21" t="str">
        <f>IF(E22="","",E22)</f>
        <v>Vyplň údaj</v>
      </c>
      <c r="I126" s="23" t="s">
        <v>32</v>
      </c>
      <c r="J126" s="26" t="str">
        <f>E28</f>
        <v>Projekt design s.r.o., Brezová 89/1B, Tovarníky</v>
      </c>
      <c r="L126" s="28"/>
    </row>
    <row r="127" spans="2:20" s="1" customFormat="1" ht="10.35" customHeight="1">
      <c r="B127" s="28"/>
      <c r="L127" s="28"/>
    </row>
    <row r="128" spans="2:20" s="10" customFormat="1" ht="29.25" customHeight="1">
      <c r="B128" s="118"/>
      <c r="C128" s="119" t="s">
        <v>304</v>
      </c>
      <c r="D128" s="120" t="s">
        <v>60</v>
      </c>
      <c r="E128" s="120" t="s">
        <v>56</v>
      </c>
      <c r="F128" s="120" t="s">
        <v>7531</v>
      </c>
      <c r="G128" s="120" t="s">
        <v>305</v>
      </c>
      <c r="H128" s="120" t="s">
        <v>306</v>
      </c>
      <c r="I128" s="120" t="s">
        <v>307</v>
      </c>
      <c r="J128" s="121" t="s">
        <v>295</v>
      </c>
      <c r="K128" s="122" t="s">
        <v>308</v>
      </c>
      <c r="L128" s="118"/>
      <c r="M128" s="58" t="s">
        <v>1</v>
      </c>
      <c r="N128" s="59" t="s">
        <v>39</v>
      </c>
      <c r="O128" s="59" t="s">
        <v>309</v>
      </c>
      <c r="P128" s="59" t="s">
        <v>310</v>
      </c>
      <c r="Q128" s="59" t="s">
        <v>311</v>
      </c>
      <c r="R128" s="59" t="s">
        <v>312</v>
      </c>
      <c r="S128" s="59" t="s">
        <v>313</v>
      </c>
      <c r="T128" s="60" t="s">
        <v>314</v>
      </c>
    </row>
    <row r="129" spans="2:65" s="1" customFormat="1" ht="22.8" customHeight="1">
      <c r="B129" s="28"/>
      <c r="C129" s="63" t="s">
        <v>296</v>
      </c>
      <c r="J129" s="123">
        <f>BK129</f>
        <v>0</v>
      </c>
      <c r="L129" s="28"/>
      <c r="M129" s="61"/>
      <c r="N129" s="52"/>
      <c r="O129" s="52"/>
      <c r="P129" s="124">
        <f>P130</f>
        <v>0</v>
      </c>
      <c r="Q129" s="52"/>
      <c r="R129" s="124">
        <f>R130</f>
        <v>0</v>
      </c>
      <c r="S129" s="52"/>
      <c r="T129" s="125">
        <f>T130</f>
        <v>0</v>
      </c>
      <c r="AT129" s="13" t="s">
        <v>74</v>
      </c>
      <c r="AU129" s="13" t="s">
        <v>297</v>
      </c>
      <c r="BK129" s="126">
        <f>BK130</f>
        <v>0</v>
      </c>
    </row>
    <row r="130" spans="2:65" s="11" customFormat="1" ht="25.95" customHeight="1">
      <c r="B130" s="127"/>
      <c r="D130" s="128" t="s">
        <v>74</v>
      </c>
      <c r="E130" s="129" t="s">
        <v>353</v>
      </c>
      <c r="F130" s="129" t="s">
        <v>474</v>
      </c>
      <c r="I130" s="130"/>
      <c r="J130" s="131">
        <f>BK130</f>
        <v>0</v>
      </c>
      <c r="L130" s="127"/>
      <c r="M130" s="132"/>
      <c r="P130" s="133">
        <f>P131+P148+P151+P155</f>
        <v>0</v>
      </c>
      <c r="R130" s="133">
        <f>R131+R148+R151+R155</f>
        <v>0</v>
      </c>
      <c r="T130" s="134">
        <f>T131+T148+T151+T155</f>
        <v>0</v>
      </c>
      <c r="AR130" s="128" t="s">
        <v>82</v>
      </c>
      <c r="AT130" s="135" t="s">
        <v>74</v>
      </c>
      <c r="AU130" s="135" t="s">
        <v>75</v>
      </c>
      <c r="AY130" s="128" t="s">
        <v>317</v>
      </c>
      <c r="BK130" s="136">
        <f>BK131+BK148+BK151+BK155</f>
        <v>0</v>
      </c>
    </row>
    <row r="131" spans="2:65" s="11" customFormat="1" ht="22.8" customHeight="1">
      <c r="B131" s="127"/>
      <c r="D131" s="128" t="s">
        <v>74</v>
      </c>
      <c r="E131" s="137" t="s">
        <v>6881</v>
      </c>
      <c r="F131" s="137" t="s">
        <v>3733</v>
      </c>
      <c r="I131" s="130"/>
      <c r="J131" s="138">
        <f>BK131</f>
        <v>0</v>
      </c>
      <c r="L131" s="127"/>
      <c r="M131" s="132"/>
      <c r="P131" s="133">
        <f>SUM(P132:P147)</f>
        <v>0</v>
      </c>
      <c r="R131" s="133">
        <f>SUM(R132:R147)</f>
        <v>0</v>
      </c>
      <c r="T131" s="134">
        <f>SUM(T132:T147)</f>
        <v>0</v>
      </c>
      <c r="AR131" s="128" t="s">
        <v>82</v>
      </c>
      <c r="AT131" s="135" t="s">
        <v>74</v>
      </c>
      <c r="AU131" s="135" t="s">
        <v>82</v>
      </c>
      <c r="AY131" s="128" t="s">
        <v>317</v>
      </c>
      <c r="BK131" s="136">
        <f>SUM(BK132:BK147)</f>
        <v>0</v>
      </c>
    </row>
    <row r="132" spans="2:65" s="1" customFormat="1" ht="16.5" customHeight="1">
      <c r="B132" s="139"/>
      <c r="C132" s="140" t="s">
        <v>82</v>
      </c>
      <c r="D132" s="140" t="s">
        <v>319</v>
      </c>
      <c r="E132" s="141" t="s">
        <v>4750</v>
      </c>
      <c r="F132" s="142" t="s">
        <v>3530</v>
      </c>
      <c r="G132" s="143" t="s">
        <v>433</v>
      </c>
      <c r="H132" s="144">
        <v>3</v>
      </c>
      <c r="I132" s="145"/>
      <c r="J132" s="146">
        <f t="shared" ref="J132:J147" si="0">ROUND(I132*H132,2)</f>
        <v>0</v>
      </c>
      <c r="K132" s="147"/>
      <c r="L132" s="28"/>
      <c r="M132" s="148" t="s">
        <v>1</v>
      </c>
      <c r="N132" s="149" t="s">
        <v>41</v>
      </c>
      <c r="P132" s="150">
        <f t="shared" ref="P132:P147" si="1">O132*H132</f>
        <v>0</v>
      </c>
      <c r="Q132" s="150">
        <v>0</v>
      </c>
      <c r="R132" s="150">
        <f t="shared" ref="R132:R147" si="2">Q132*H132</f>
        <v>0</v>
      </c>
      <c r="S132" s="150">
        <v>0</v>
      </c>
      <c r="T132" s="151">
        <f t="shared" ref="T132:T147" si="3">S132*H132</f>
        <v>0</v>
      </c>
      <c r="AR132" s="152" t="s">
        <v>259</v>
      </c>
      <c r="AT132" s="152" t="s">
        <v>319</v>
      </c>
      <c r="AU132" s="152" t="s">
        <v>87</v>
      </c>
      <c r="AY132" s="13" t="s">
        <v>317</v>
      </c>
      <c r="BE132" s="153">
        <f t="shared" ref="BE132:BE147" si="4">IF(N132="základná",J132,0)</f>
        <v>0</v>
      </c>
      <c r="BF132" s="153">
        <f t="shared" ref="BF132:BF147" si="5">IF(N132="znížená",J132,0)</f>
        <v>0</v>
      </c>
      <c r="BG132" s="153">
        <f t="shared" ref="BG132:BG147" si="6">IF(N132="zákl. prenesená",J132,0)</f>
        <v>0</v>
      </c>
      <c r="BH132" s="153">
        <f t="shared" ref="BH132:BH147" si="7">IF(N132="zníž. prenesená",J132,0)</f>
        <v>0</v>
      </c>
      <c r="BI132" s="153">
        <f t="shared" ref="BI132:BI147" si="8">IF(N132="nulová",J132,0)</f>
        <v>0</v>
      </c>
      <c r="BJ132" s="13" t="s">
        <v>87</v>
      </c>
      <c r="BK132" s="153">
        <f t="shared" ref="BK132:BK147" si="9">ROUND(I132*H132,2)</f>
        <v>0</v>
      </c>
      <c r="BL132" s="13" t="s">
        <v>259</v>
      </c>
      <c r="BM132" s="152" t="s">
        <v>6882</v>
      </c>
    </row>
    <row r="133" spans="2:65" s="1" customFormat="1" ht="16.5" customHeight="1">
      <c r="B133" s="139"/>
      <c r="C133" s="140" t="s">
        <v>87</v>
      </c>
      <c r="D133" s="140" t="s">
        <v>319</v>
      </c>
      <c r="E133" s="141" t="s">
        <v>4755</v>
      </c>
      <c r="F133" s="142" t="s">
        <v>3533</v>
      </c>
      <c r="G133" s="143" t="s">
        <v>433</v>
      </c>
      <c r="H133" s="144">
        <v>5</v>
      </c>
      <c r="I133" s="145"/>
      <c r="J133" s="146">
        <f t="shared" si="0"/>
        <v>0</v>
      </c>
      <c r="K133" s="147"/>
      <c r="L133" s="28"/>
      <c r="M133" s="148" t="s">
        <v>1</v>
      </c>
      <c r="N133" s="149" t="s">
        <v>41</v>
      </c>
      <c r="P133" s="150">
        <f t="shared" si="1"/>
        <v>0</v>
      </c>
      <c r="Q133" s="150">
        <v>0</v>
      </c>
      <c r="R133" s="150">
        <f t="shared" si="2"/>
        <v>0</v>
      </c>
      <c r="S133" s="150">
        <v>0</v>
      </c>
      <c r="T133" s="151">
        <f t="shared" si="3"/>
        <v>0</v>
      </c>
      <c r="AR133" s="152" t="s">
        <v>259</v>
      </c>
      <c r="AT133" s="152" t="s">
        <v>319</v>
      </c>
      <c r="AU133" s="152" t="s">
        <v>87</v>
      </c>
      <c r="AY133" s="13" t="s">
        <v>317</v>
      </c>
      <c r="BE133" s="153">
        <f t="shared" si="4"/>
        <v>0</v>
      </c>
      <c r="BF133" s="153">
        <f t="shared" si="5"/>
        <v>0</v>
      </c>
      <c r="BG133" s="153">
        <f t="shared" si="6"/>
        <v>0</v>
      </c>
      <c r="BH133" s="153">
        <f t="shared" si="7"/>
        <v>0</v>
      </c>
      <c r="BI133" s="153">
        <f t="shared" si="8"/>
        <v>0</v>
      </c>
      <c r="BJ133" s="13" t="s">
        <v>87</v>
      </c>
      <c r="BK133" s="153">
        <f t="shared" si="9"/>
        <v>0</v>
      </c>
      <c r="BL133" s="13" t="s">
        <v>259</v>
      </c>
      <c r="BM133" s="152" t="s">
        <v>6883</v>
      </c>
    </row>
    <row r="134" spans="2:65" s="1" customFormat="1" ht="16.5" customHeight="1">
      <c r="B134" s="139"/>
      <c r="C134" s="140" t="s">
        <v>92</v>
      </c>
      <c r="D134" s="140" t="s">
        <v>319</v>
      </c>
      <c r="E134" s="141" t="s">
        <v>4757</v>
      </c>
      <c r="F134" s="142" t="s">
        <v>3536</v>
      </c>
      <c r="G134" s="143" t="s">
        <v>433</v>
      </c>
      <c r="H134" s="144">
        <v>3</v>
      </c>
      <c r="I134" s="145"/>
      <c r="J134" s="146">
        <f t="shared" si="0"/>
        <v>0</v>
      </c>
      <c r="K134" s="147"/>
      <c r="L134" s="28"/>
      <c r="M134" s="148" t="s">
        <v>1</v>
      </c>
      <c r="N134" s="149" t="s">
        <v>41</v>
      </c>
      <c r="P134" s="150">
        <f t="shared" si="1"/>
        <v>0</v>
      </c>
      <c r="Q134" s="150">
        <v>0</v>
      </c>
      <c r="R134" s="150">
        <f t="shared" si="2"/>
        <v>0</v>
      </c>
      <c r="S134" s="150">
        <v>0</v>
      </c>
      <c r="T134" s="151">
        <f t="shared" si="3"/>
        <v>0</v>
      </c>
      <c r="AR134" s="152" t="s">
        <v>259</v>
      </c>
      <c r="AT134" s="152" t="s">
        <v>319</v>
      </c>
      <c r="AU134" s="152" t="s">
        <v>87</v>
      </c>
      <c r="AY134" s="13" t="s">
        <v>317</v>
      </c>
      <c r="BE134" s="153">
        <f t="shared" si="4"/>
        <v>0</v>
      </c>
      <c r="BF134" s="153">
        <f t="shared" si="5"/>
        <v>0</v>
      </c>
      <c r="BG134" s="153">
        <f t="shared" si="6"/>
        <v>0</v>
      </c>
      <c r="BH134" s="153">
        <f t="shared" si="7"/>
        <v>0</v>
      </c>
      <c r="BI134" s="153">
        <f t="shared" si="8"/>
        <v>0</v>
      </c>
      <c r="BJ134" s="13" t="s">
        <v>87</v>
      </c>
      <c r="BK134" s="153">
        <f t="shared" si="9"/>
        <v>0</v>
      </c>
      <c r="BL134" s="13" t="s">
        <v>259</v>
      </c>
      <c r="BM134" s="152" t="s">
        <v>6884</v>
      </c>
    </row>
    <row r="135" spans="2:65" s="1" customFormat="1" ht="16.5" customHeight="1">
      <c r="B135" s="139"/>
      <c r="C135" s="140" t="s">
        <v>259</v>
      </c>
      <c r="D135" s="140" t="s">
        <v>319</v>
      </c>
      <c r="E135" s="141" t="s">
        <v>4759</v>
      </c>
      <c r="F135" s="142" t="s">
        <v>4760</v>
      </c>
      <c r="G135" s="143" t="s">
        <v>433</v>
      </c>
      <c r="H135" s="144">
        <v>1</v>
      </c>
      <c r="I135" s="145"/>
      <c r="J135" s="146">
        <f t="shared" si="0"/>
        <v>0</v>
      </c>
      <c r="K135" s="147"/>
      <c r="L135" s="28"/>
      <c r="M135" s="148" t="s">
        <v>1</v>
      </c>
      <c r="N135" s="149" t="s">
        <v>41</v>
      </c>
      <c r="P135" s="150">
        <f t="shared" si="1"/>
        <v>0</v>
      </c>
      <c r="Q135" s="150">
        <v>0</v>
      </c>
      <c r="R135" s="150">
        <f t="shared" si="2"/>
        <v>0</v>
      </c>
      <c r="S135" s="150">
        <v>0</v>
      </c>
      <c r="T135" s="151">
        <f t="shared" si="3"/>
        <v>0</v>
      </c>
      <c r="AR135" s="152" t="s">
        <v>259</v>
      </c>
      <c r="AT135" s="152" t="s">
        <v>319</v>
      </c>
      <c r="AU135" s="152" t="s">
        <v>87</v>
      </c>
      <c r="AY135" s="13" t="s">
        <v>317</v>
      </c>
      <c r="BE135" s="153">
        <f t="shared" si="4"/>
        <v>0</v>
      </c>
      <c r="BF135" s="153">
        <f t="shared" si="5"/>
        <v>0</v>
      </c>
      <c r="BG135" s="153">
        <f t="shared" si="6"/>
        <v>0</v>
      </c>
      <c r="BH135" s="153">
        <f t="shared" si="7"/>
        <v>0</v>
      </c>
      <c r="BI135" s="153">
        <f t="shared" si="8"/>
        <v>0</v>
      </c>
      <c r="BJ135" s="13" t="s">
        <v>87</v>
      </c>
      <c r="BK135" s="153">
        <f t="shared" si="9"/>
        <v>0</v>
      </c>
      <c r="BL135" s="13" t="s">
        <v>259</v>
      </c>
      <c r="BM135" s="152" t="s">
        <v>6885</v>
      </c>
    </row>
    <row r="136" spans="2:65" s="1" customFormat="1" ht="16.5" customHeight="1">
      <c r="B136" s="139"/>
      <c r="C136" s="140" t="s">
        <v>262</v>
      </c>
      <c r="D136" s="140" t="s">
        <v>319</v>
      </c>
      <c r="E136" s="141" t="s">
        <v>4767</v>
      </c>
      <c r="F136" s="142" t="s">
        <v>3542</v>
      </c>
      <c r="G136" s="143" t="s">
        <v>452</v>
      </c>
      <c r="H136" s="144">
        <v>50</v>
      </c>
      <c r="I136" s="145"/>
      <c r="J136" s="146">
        <f t="shared" si="0"/>
        <v>0</v>
      </c>
      <c r="K136" s="147"/>
      <c r="L136" s="28"/>
      <c r="M136" s="148" t="s">
        <v>1</v>
      </c>
      <c r="N136" s="149" t="s">
        <v>41</v>
      </c>
      <c r="P136" s="150">
        <f t="shared" si="1"/>
        <v>0</v>
      </c>
      <c r="Q136" s="150">
        <v>0</v>
      </c>
      <c r="R136" s="150">
        <f t="shared" si="2"/>
        <v>0</v>
      </c>
      <c r="S136" s="150">
        <v>0</v>
      </c>
      <c r="T136" s="151">
        <f t="shared" si="3"/>
        <v>0</v>
      </c>
      <c r="AR136" s="152" t="s">
        <v>259</v>
      </c>
      <c r="AT136" s="152" t="s">
        <v>319</v>
      </c>
      <c r="AU136" s="152" t="s">
        <v>87</v>
      </c>
      <c r="AY136" s="13" t="s">
        <v>317</v>
      </c>
      <c r="BE136" s="153">
        <f t="shared" si="4"/>
        <v>0</v>
      </c>
      <c r="BF136" s="153">
        <f t="shared" si="5"/>
        <v>0</v>
      </c>
      <c r="BG136" s="153">
        <f t="shared" si="6"/>
        <v>0</v>
      </c>
      <c r="BH136" s="153">
        <f t="shared" si="7"/>
        <v>0</v>
      </c>
      <c r="BI136" s="153">
        <f t="shared" si="8"/>
        <v>0</v>
      </c>
      <c r="BJ136" s="13" t="s">
        <v>87</v>
      </c>
      <c r="BK136" s="153">
        <f t="shared" si="9"/>
        <v>0</v>
      </c>
      <c r="BL136" s="13" t="s">
        <v>259</v>
      </c>
      <c r="BM136" s="152" t="s">
        <v>6886</v>
      </c>
    </row>
    <row r="137" spans="2:65" s="1" customFormat="1" ht="16.5" customHeight="1">
      <c r="B137" s="139"/>
      <c r="C137" s="140" t="s">
        <v>265</v>
      </c>
      <c r="D137" s="140" t="s">
        <v>319</v>
      </c>
      <c r="E137" s="141" t="s">
        <v>4769</v>
      </c>
      <c r="F137" s="142" t="s">
        <v>3485</v>
      </c>
      <c r="G137" s="143" t="s">
        <v>452</v>
      </c>
      <c r="H137" s="144">
        <v>100</v>
      </c>
      <c r="I137" s="145"/>
      <c r="J137" s="146">
        <f t="shared" si="0"/>
        <v>0</v>
      </c>
      <c r="K137" s="147"/>
      <c r="L137" s="28"/>
      <c r="M137" s="148" t="s">
        <v>1</v>
      </c>
      <c r="N137" s="149" t="s">
        <v>41</v>
      </c>
      <c r="P137" s="150">
        <f t="shared" si="1"/>
        <v>0</v>
      </c>
      <c r="Q137" s="150">
        <v>0</v>
      </c>
      <c r="R137" s="150">
        <f t="shared" si="2"/>
        <v>0</v>
      </c>
      <c r="S137" s="150">
        <v>0</v>
      </c>
      <c r="T137" s="151">
        <f t="shared" si="3"/>
        <v>0</v>
      </c>
      <c r="AR137" s="152" t="s">
        <v>259</v>
      </c>
      <c r="AT137" s="152" t="s">
        <v>319</v>
      </c>
      <c r="AU137" s="152" t="s">
        <v>87</v>
      </c>
      <c r="AY137" s="13" t="s">
        <v>317</v>
      </c>
      <c r="BE137" s="153">
        <f t="shared" si="4"/>
        <v>0</v>
      </c>
      <c r="BF137" s="153">
        <f t="shared" si="5"/>
        <v>0</v>
      </c>
      <c r="BG137" s="153">
        <f t="shared" si="6"/>
        <v>0</v>
      </c>
      <c r="BH137" s="153">
        <f t="shared" si="7"/>
        <v>0</v>
      </c>
      <c r="BI137" s="153">
        <f t="shared" si="8"/>
        <v>0</v>
      </c>
      <c r="BJ137" s="13" t="s">
        <v>87</v>
      </c>
      <c r="BK137" s="153">
        <f t="shared" si="9"/>
        <v>0</v>
      </c>
      <c r="BL137" s="13" t="s">
        <v>259</v>
      </c>
      <c r="BM137" s="152" t="s">
        <v>6887</v>
      </c>
    </row>
    <row r="138" spans="2:65" s="1" customFormat="1" ht="16.5" customHeight="1">
      <c r="B138" s="139"/>
      <c r="C138" s="140" t="s">
        <v>268</v>
      </c>
      <c r="D138" s="140" t="s">
        <v>319</v>
      </c>
      <c r="E138" s="141" t="s">
        <v>4771</v>
      </c>
      <c r="F138" s="142" t="s">
        <v>3488</v>
      </c>
      <c r="G138" s="143" t="s">
        <v>452</v>
      </c>
      <c r="H138" s="144">
        <v>180</v>
      </c>
      <c r="I138" s="145"/>
      <c r="J138" s="146">
        <f t="shared" si="0"/>
        <v>0</v>
      </c>
      <c r="K138" s="147"/>
      <c r="L138" s="28"/>
      <c r="M138" s="148" t="s">
        <v>1</v>
      </c>
      <c r="N138" s="149" t="s">
        <v>41</v>
      </c>
      <c r="P138" s="150">
        <f t="shared" si="1"/>
        <v>0</v>
      </c>
      <c r="Q138" s="150">
        <v>0</v>
      </c>
      <c r="R138" s="150">
        <f t="shared" si="2"/>
        <v>0</v>
      </c>
      <c r="S138" s="150">
        <v>0</v>
      </c>
      <c r="T138" s="151">
        <f t="shared" si="3"/>
        <v>0</v>
      </c>
      <c r="AR138" s="152" t="s">
        <v>259</v>
      </c>
      <c r="AT138" s="152" t="s">
        <v>319</v>
      </c>
      <c r="AU138" s="152" t="s">
        <v>87</v>
      </c>
      <c r="AY138" s="13" t="s">
        <v>317</v>
      </c>
      <c r="BE138" s="153">
        <f t="shared" si="4"/>
        <v>0</v>
      </c>
      <c r="BF138" s="153">
        <f t="shared" si="5"/>
        <v>0</v>
      </c>
      <c r="BG138" s="153">
        <f t="shared" si="6"/>
        <v>0</v>
      </c>
      <c r="BH138" s="153">
        <f t="shared" si="7"/>
        <v>0</v>
      </c>
      <c r="BI138" s="153">
        <f t="shared" si="8"/>
        <v>0</v>
      </c>
      <c r="BJ138" s="13" t="s">
        <v>87</v>
      </c>
      <c r="BK138" s="153">
        <f t="shared" si="9"/>
        <v>0</v>
      </c>
      <c r="BL138" s="13" t="s">
        <v>259</v>
      </c>
      <c r="BM138" s="152" t="s">
        <v>6888</v>
      </c>
    </row>
    <row r="139" spans="2:65" s="1" customFormat="1" ht="16.5" customHeight="1">
      <c r="B139" s="139"/>
      <c r="C139" s="140" t="s">
        <v>271</v>
      </c>
      <c r="D139" s="140" t="s">
        <v>319</v>
      </c>
      <c r="E139" s="141" t="s">
        <v>4779</v>
      </c>
      <c r="F139" s="142" t="s">
        <v>3494</v>
      </c>
      <c r="G139" s="143" t="s">
        <v>452</v>
      </c>
      <c r="H139" s="144">
        <v>100</v>
      </c>
      <c r="I139" s="145"/>
      <c r="J139" s="146">
        <f t="shared" si="0"/>
        <v>0</v>
      </c>
      <c r="K139" s="147"/>
      <c r="L139" s="28"/>
      <c r="M139" s="148" t="s">
        <v>1</v>
      </c>
      <c r="N139" s="149" t="s">
        <v>41</v>
      </c>
      <c r="P139" s="150">
        <f t="shared" si="1"/>
        <v>0</v>
      </c>
      <c r="Q139" s="150">
        <v>0</v>
      </c>
      <c r="R139" s="150">
        <f t="shared" si="2"/>
        <v>0</v>
      </c>
      <c r="S139" s="150">
        <v>0</v>
      </c>
      <c r="T139" s="151">
        <f t="shared" si="3"/>
        <v>0</v>
      </c>
      <c r="AR139" s="152" t="s">
        <v>259</v>
      </c>
      <c r="AT139" s="152" t="s">
        <v>319</v>
      </c>
      <c r="AU139" s="152" t="s">
        <v>87</v>
      </c>
      <c r="AY139" s="13" t="s">
        <v>317</v>
      </c>
      <c r="BE139" s="153">
        <f t="shared" si="4"/>
        <v>0</v>
      </c>
      <c r="BF139" s="153">
        <f t="shared" si="5"/>
        <v>0</v>
      </c>
      <c r="BG139" s="153">
        <f t="shared" si="6"/>
        <v>0</v>
      </c>
      <c r="BH139" s="153">
        <f t="shared" si="7"/>
        <v>0</v>
      </c>
      <c r="BI139" s="153">
        <f t="shared" si="8"/>
        <v>0</v>
      </c>
      <c r="BJ139" s="13" t="s">
        <v>87</v>
      </c>
      <c r="BK139" s="153">
        <f t="shared" si="9"/>
        <v>0</v>
      </c>
      <c r="BL139" s="13" t="s">
        <v>259</v>
      </c>
      <c r="BM139" s="152" t="s">
        <v>6889</v>
      </c>
    </row>
    <row r="140" spans="2:65" s="1" customFormat="1" ht="16.5" customHeight="1">
      <c r="B140" s="139"/>
      <c r="C140" s="140" t="s">
        <v>274</v>
      </c>
      <c r="D140" s="140" t="s">
        <v>319</v>
      </c>
      <c r="E140" s="141" t="s">
        <v>4781</v>
      </c>
      <c r="F140" s="142" t="s">
        <v>3497</v>
      </c>
      <c r="G140" s="143" t="s">
        <v>452</v>
      </c>
      <c r="H140" s="144">
        <v>50</v>
      </c>
      <c r="I140" s="145"/>
      <c r="J140" s="146">
        <f t="shared" si="0"/>
        <v>0</v>
      </c>
      <c r="K140" s="147"/>
      <c r="L140" s="28"/>
      <c r="M140" s="148" t="s">
        <v>1</v>
      </c>
      <c r="N140" s="149" t="s">
        <v>41</v>
      </c>
      <c r="P140" s="150">
        <f t="shared" si="1"/>
        <v>0</v>
      </c>
      <c r="Q140" s="150">
        <v>0</v>
      </c>
      <c r="R140" s="150">
        <f t="shared" si="2"/>
        <v>0</v>
      </c>
      <c r="S140" s="150">
        <v>0</v>
      </c>
      <c r="T140" s="151">
        <f t="shared" si="3"/>
        <v>0</v>
      </c>
      <c r="AR140" s="152" t="s">
        <v>259</v>
      </c>
      <c r="AT140" s="152" t="s">
        <v>319</v>
      </c>
      <c r="AU140" s="152" t="s">
        <v>87</v>
      </c>
      <c r="AY140" s="13" t="s">
        <v>317</v>
      </c>
      <c r="BE140" s="153">
        <f t="shared" si="4"/>
        <v>0</v>
      </c>
      <c r="BF140" s="153">
        <f t="shared" si="5"/>
        <v>0</v>
      </c>
      <c r="BG140" s="153">
        <f t="shared" si="6"/>
        <v>0</v>
      </c>
      <c r="BH140" s="153">
        <f t="shared" si="7"/>
        <v>0</v>
      </c>
      <c r="BI140" s="153">
        <f t="shared" si="8"/>
        <v>0</v>
      </c>
      <c r="BJ140" s="13" t="s">
        <v>87</v>
      </c>
      <c r="BK140" s="153">
        <f t="shared" si="9"/>
        <v>0</v>
      </c>
      <c r="BL140" s="13" t="s">
        <v>259</v>
      </c>
      <c r="BM140" s="152" t="s">
        <v>6890</v>
      </c>
    </row>
    <row r="141" spans="2:65" s="1" customFormat="1" ht="16.5" customHeight="1">
      <c r="B141" s="139"/>
      <c r="C141" s="140" t="s">
        <v>277</v>
      </c>
      <c r="D141" s="140" t="s">
        <v>319</v>
      </c>
      <c r="E141" s="141" t="s">
        <v>4794</v>
      </c>
      <c r="F141" s="142" t="s">
        <v>4795</v>
      </c>
      <c r="G141" s="143" t="s">
        <v>375</v>
      </c>
      <c r="H141" s="144">
        <v>0.5</v>
      </c>
      <c r="I141" s="145"/>
      <c r="J141" s="146">
        <f t="shared" si="0"/>
        <v>0</v>
      </c>
      <c r="K141" s="147"/>
      <c r="L141" s="28"/>
      <c r="M141" s="148" t="s">
        <v>1</v>
      </c>
      <c r="N141" s="149" t="s">
        <v>41</v>
      </c>
      <c r="P141" s="150">
        <f t="shared" si="1"/>
        <v>0</v>
      </c>
      <c r="Q141" s="150">
        <v>0</v>
      </c>
      <c r="R141" s="150">
        <f t="shared" si="2"/>
        <v>0</v>
      </c>
      <c r="S141" s="150">
        <v>0</v>
      </c>
      <c r="T141" s="151">
        <f t="shared" si="3"/>
        <v>0</v>
      </c>
      <c r="AR141" s="152" t="s">
        <v>259</v>
      </c>
      <c r="AT141" s="152" t="s">
        <v>319</v>
      </c>
      <c r="AU141" s="152" t="s">
        <v>87</v>
      </c>
      <c r="AY141" s="13" t="s">
        <v>317</v>
      </c>
      <c r="BE141" s="153">
        <f t="shared" si="4"/>
        <v>0</v>
      </c>
      <c r="BF141" s="153">
        <f t="shared" si="5"/>
        <v>0</v>
      </c>
      <c r="BG141" s="153">
        <f t="shared" si="6"/>
        <v>0</v>
      </c>
      <c r="BH141" s="153">
        <f t="shared" si="7"/>
        <v>0</v>
      </c>
      <c r="BI141" s="153">
        <f t="shared" si="8"/>
        <v>0</v>
      </c>
      <c r="BJ141" s="13" t="s">
        <v>87</v>
      </c>
      <c r="BK141" s="153">
        <f t="shared" si="9"/>
        <v>0</v>
      </c>
      <c r="BL141" s="13" t="s">
        <v>259</v>
      </c>
      <c r="BM141" s="152" t="s">
        <v>6891</v>
      </c>
    </row>
    <row r="142" spans="2:65" s="1" customFormat="1" ht="16.5" customHeight="1">
      <c r="B142" s="139"/>
      <c r="C142" s="140" t="s">
        <v>280</v>
      </c>
      <c r="D142" s="140" t="s">
        <v>319</v>
      </c>
      <c r="E142" s="141" t="s">
        <v>4797</v>
      </c>
      <c r="F142" s="142" t="s">
        <v>3509</v>
      </c>
      <c r="G142" s="143" t="s">
        <v>452</v>
      </c>
      <c r="H142" s="144">
        <v>100</v>
      </c>
      <c r="I142" s="145"/>
      <c r="J142" s="146">
        <f t="shared" si="0"/>
        <v>0</v>
      </c>
      <c r="K142" s="147"/>
      <c r="L142" s="28"/>
      <c r="M142" s="148" t="s">
        <v>1</v>
      </c>
      <c r="N142" s="149" t="s">
        <v>41</v>
      </c>
      <c r="P142" s="150">
        <f t="shared" si="1"/>
        <v>0</v>
      </c>
      <c r="Q142" s="150">
        <v>0</v>
      </c>
      <c r="R142" s="150">
        <f t="shared" si="2"/>
        <v>0</v>
      </c>
      <c r="S142" s="150">
        <v>0</v>
      </c>
      <c r="T142" s="151">
        <f t="shared" si="3"/>
        <v>0</v>
      </c>
      <c r="AR142" s="152" t="s">
        <v>259</v>
      </c>
      <c r="AT142" s="152" t="s">
        <v>319</v>
      </c>
      <c r="AU142" s="152" t="s">
        <v>87</v>
      </c>
      <c r="AY142" s="13" t="s">
        <v>317</v>
      </c>
      <c r="BE142" s="153">
        <f t="shared" si="4"/>
        <v>0</v>
      </c>
      <c r="BF142" s="153">
        <f t="shared" si="5"/>
        <v>0</v>
      </c>
      <c r="BG142" s="153">
        <f t="shared" si="6"/>
        <v>0</v>
      </c>
      <c r="BH142" s="153">
        <f t="shared" si="7"/>
        <v>0</v>
      </c>
      <c r="BI142" s="153">
        <f t="shared" si="8"/>
        <v>0</v>
      </c>
      <c r="BJ142" s="13" t="s">
        <v>87</v>
      </c>
      <c r="BK142" s="153">
        <f t="shared" si="9"/>
        <v>0</v>
      </c>
      <c r="BL142" s="13" t="s">
        <v>259</v>
      </c>
      <c r="BM142" s="152" t="s">
        <v>6892</v>
      </c>
    </row>
    <row r="143" spans="2:65" s="1" customFormat="1" ht="16.5" customHeight="1">
      <c r="B143" s="139"/>
      <c r="C143" s="140" t="s">
        <v>358</v>
      </c>
      <c r="D143" s="140" t="s">
        <v>319</v>
      </c>
      <c r="E143" s="141" t="s">
        <v>4807</v>
      </c>
      <c r="F143" s="142" t="s">
        <v>3518</v>
      </c>
      <c r="G143" s="143" t="s">
        <v>433</v>
      </c>
      <c r="H143" s="144">
        <v>20</v>
      </c>
      <c r="I143" s="145"/>
      <c r="J143" s="146">
        <f t="shared" si="0"/>
        <v>0</v>
      </c>
      <c r="K143" s="147"/>
      <c r="L143" s="28"/>
      <c r="M143" s="148" t="s">
        <v>1</v>
      </c>
      <c r="N143" s="149" t="s">
        <v>41</v>
      </c>
      <c r="P143" s="150">
        <f t="shared" si="1"/>
        <v>0</v>
      </c>
      <c r="Q143" s="150">
        <v>0</v>
      </c>
      <c r="R143" s="150">
        <f t="shared" si="2"/>
        <v>0</v>
      </c>
      <c r="S143" s="150">
        <v>0</v>
      </c>
      <c r="T143" s="151">
        <f t="shared" si="3"/>
        <v>0</v>
      </c>
      <c r="AR143" s="152" t="s">
        <v>259</v>
      </c>
      <c r="AT143" s="152" t="s">
        <v>319</v>
      </c>
      <c r="AU143" s="152" t="s">
        <v>87</v>
      </c>
      <c r="AY143" s="13" t="s">
        <v>317</v>
      </c>
      <c r="BE143" s="153">
        <f t="shared" si="4"/>
        <v>0</v>
      </c>
      <c r="BF143" s="153">
        <f t="shared" si="5"/>
        <v>0</v>
      </c>
      <c r="BG143" s="153">
        <f t="shared" si="6"/>
        <v>0</v>
      </c>
      <c r="BH143" s="153">
        <f t="shared" si="7"/>
        <v>0</v>
      </c>
      <c r="BI143" s="153">
        <f t="shared" si="8"/>
        <v>0</v>
      </c>
      <c r="BJ143" s="13" t="s">
        <v>87</v>
      </c>
      <c r="BK143" s="153">
        <f t="shared" si="9"/>
        <v>0</v>
      </c>
      <c r="BL143" s="13" t="s">
        <v>259</v>
      </c>
      <c r="BM143" s="152" t="s">
        <v>6893</v>
      </c>
    </row>
    <row r="144" spans="2:65" s="1" customFormat="1" ht="16.5" customHeight="1">
      <c r="B144" s="139"/>
      <c r="C144" s="140" t="s">
        <v>362</v>
      </c>
      <c r="D144" s="140" t="s">
        <v>319</v>
      </c>
      <c r="E144" s="141" t="s">
        <v>4856</v>
      </c>
      <c r="F144" s="142" t="s">
        <v>4857</v>
      </c>
      <c r="G144" s="143" t="s">
        <v>433</v>
      </c>
      <c r="H144" s="144">
        <v>5</v>
      </c>
      <c r="I144" s="145"/>
      <c r="J144" s="146">
        <f t="shared" si="0"/>
        <v>0</v>
      </c>
      <c r="K144" s="147"/>
      <c r="L144" s="28"/>
      <c r="M144" s="148" t="s">
        <v>1</v>
      </c>
      <c r="N144" s="149" t="s">
        <v>41</v>
      </c>
      <c r="P144" s="150">
        <f t="shared" si="1"/>
        <v>0</v>
      </c>
      <c r="Q144" s="150">
        <v>0</v>
      </c>
      <c r="R144" s="150">
        <f t="shared" si="2"/>
        <v>0</v>
      </c>
      <c r="S144" s="150">
        <v>0</v>
      </c>
      <c r="T144" s="151">
        <f t="shared" si="3"/>
        <v>0</v>
      </c>
      <c r="AR144" s="152" t="s">
        <v>259</v>
      </c>
      <c r="AT144" s="152" t="s">
        <v>319</v>
      </c>
      <c r="AU144" s="152" t="s">
        <v>87</v>
      </c>
      <c r="AY144" s="13" t="s">
        <v>317</v>
      </c>
      <c r="BE144" s="153">
        <f t="shared" si="4"/>
        <v>0</v>
      </c>
      <c r="BF144" s="153">
        <f t="shared" si="5"/>
        <v>0</v>
      </c>
      <c r="BG144" s="153">
        <f t="shared" si="6"/>
        <v>0</v>
      </c>
      <c r="BH144" s="153">
        <f t="shared" si="7"/>
        <v>0</v>
      </c>
      <c r="BI144" s="153">
        <f t="shared" si="8"/>
        <v>0</v>
      </c>
      <c r="BJ144" s="13" t="s">
        <v>87</v>
      </c>
      <c r="BK144" s="153">
        <f t="shared" si="9"/>
        <v>0</v>
      </c>
      <c r="BL144" s="13" t="s">
        <v>259</v>
      </c>
      <c r="BM144" s="152" t="s">
        <v>6894</v>
      </c>
    </row>
    <row r="145" spans="2:65" s="1" customFormat="1" ht="16.5" customHeight="1">
      <c r="B145" s="139"/>
      <c r="C145" s="140" t="s">
        <v>364</v>
      </c>
      <c r="D145" s="140" t="s">
        <v>319</v>
      </c>
      <c r="E145" s="141" t="s">
        <v>5663</v>
      </c>
      <c r="F145" s="142" t="s">
        <v>5664</v>
      </c>
      <c r="G145" s="143" t="s">
        <v>433</v>
      </c>
      <c r="H145" s="144">
        <v>5</v>
      </c>
      <c r="I145" s="145"/>
      <c r="J145" s="146">
        <f t="shared" si="0"/>
        <v>0</v>
      </c>
      <c r="K145" s="147"/>
      <c r="L145" s="28"/>
      <c r="M145" s="148" t="s">
        <v>1</v>
      </c>
      <c r="N145" s="149" t="s">
        <v>41</v>
      </c>
      <c r="P145" s="150">
        <f t="shared" si="1"/>
        <v>0</v>
      </c>
      <c r="Q145" s="150">
        <v>0</v>
      </c>
      <c r="R145" s="150">
        <f t="shared" si="2"/>
        <v>0</v>
      </c>
      <c r="S145" s="150">
        <v>0</v>
      </c>
      <c r="T145" s="151">
        <f t="shared" si="3"/>
        <v>0</v>
      </c>
      <c r="AR145" s="152" t="s">
        <v>259</v>
      </c>
      <c r="AT145" s="152" t="s">
        <v>319</v>
      </c>
      <c r="AU145" s="152" t="s">
        <v>87</v>
      </c>
      <c r="AY145" s="13" t="s">
        <v>317</v>
      </c>
      <c r="BE145" s="153">
        <f t="shared" si="4"/>
        <v>0</v>
      </c>
      <c r="BF145" s="153">
        <f t="shared" si="5"/>
        <v>0</v>
      </c>
      <c r="BG145" s="153">
        <f t="shared" si="6"/>
        <v>0</v>
      </c>
      <c r="BH145" s="153">
        <f t="shared" si="7"/>
        <v>0</v>
      </c>
      <c r="BI145" s="153">
        <f t="shared" si="8"/>
        <v>0</v>
      </c>
      <c r="BJ145" s="13" t="s">
        <v>87</v>
      </c>
      <c r="BK145" s="153">
        <f t="shared" si="9"/>
        <v>0</v>
      </c>
      <c r="BL145" s="13" t="s">
        <v>259</v>
      </c>
      <c r="BM145" s="152" t="s">
        <v>6895</v>
      </c>
    </row>
    <row r="146" spans="2:65" s="1" customFormat="1" ht="16.5" customHeight="1">
      <c r="B146" s="139"/>
      <c r="C146" s="140" t="s">
        <v>368</v>
      </c>
      <c r="D146" s="140" t="s">
        <v>319</v>
      </c>
      <c r="E146" s="141" t="s">
        <v>5666</v>
      </c>
      <c r="F146" s="142" t="s">
        <v>5667</v>
      </c>
      <c r="G146" s="143" t="s">
        <v>375</v>
      </c>
      <c r="H146" s="144">
        <v>40</v>
      </c>
      <c r="I146" s="145"/>
      <c r="J146" s="146">
        <f t="shared" si="0"/>
        <v>0</v>
      </c>
      <c r="K146" s="147"/>
      <c r="L146" s="28"/>
      <c r="M146" s="148" t="s">
        <v>1</v>
      </c>
      <c r="N146" s="149" t="s">
        <v>41</v>
      </c>
      <c r="P146" s="150">
        <f t="shared" si="1"/>
        <v>0</v>
      </c>
      <c r="Q146" s="150">
        <v>0</v>
      </c>
      <c r="R146" s="150">
        <f t="shared" si="2"/>
        <v>0</v>
      </c>
      <c r="S146" s="150">
        <v>0</v>
      </c>
      <c r="T146" s="151">
        <f t="shared" si="3"/>
        <v>0</v>
      </c>
      <c r="AR146" s="152" t="s">
        <v>259</v>
      </c>
      <c r="AT146" s="152" t="s">
        <v>319</v>
      </c>
      <c r="AU146" s="152" t="s">
        <v>87</v>
      </c>
      <c r="AY146" s="13" t="s">
        <v>317</v>
      </c>
      <c r="BE146" s="153">
        <f t="shared" si="4"/>
        <v>0</v>
      </c>
      <c r="BF146" s="153">
        <f t="shared" si="5"/>
        <v>0</v>
      </c>
      <c r="BG146" s="153">
        <f t="shared" si="6"/>
        <v>0</v>
      </c>
      <c r="BH146" s="153">
        <f t="shared" si="7"/>
        <v>0</v>
      </c>
      <c r="BI146" s="153">
        <f t="shared" si="8"/>
        <v>0</v>
      </c>
      <c r="BJ146" s="13" t="s">
        <v>87</v>
      </c>
      <c r="BK146" s="153">
        <f t="shared" si="9"/>
        <v>0</v>
      </c>
      <c r="BL146" s="13" t="s">
        <v>259</v>
      </c>
      <c r="BM146" s="152" t="s">
        <v>6896</v>
      </c>
    </row>
    <row r="147" spans="2:65" s="1" customFormat="1" ht="24.15" customHeight="1">
      <c r="B147" s="139"/>
      <c r="C147" s="140" t="s">
        <v>372</v>
      </c>
      <c r="D147" s="140" t="s">
        <v>319</v>
      </c>
      <c r="E147" s="141" t="s">
        <v>5669</v>
      </c>
      <c r="F147" s="142" t="s">
        <v>5670</v>
      </c>
      <c r="G147" s="143" t="s">
        <v>452</v>
      </c>
      <c r="H147" s="144">
        <v>30</v>
      </c>
      <c r="I147" s="145"/>
      <c r="J147" s="146">
        <f t="shared" si="0"/>
        <v>0</v>
      </c>
      <c r="K147" s="147"/>
      <c r="L147" s="28"/>
      <c r="M147" s="148" t="s">
        <v>1</v>
      </c>
      <c r="N147" s="149" t="s">
        <v>41</v>
      </c>
      <c r="P147" s="150">
        <f t="shared" si="1"/>
        <v>0</v>
      </c>
      <c r="Q147" s="150">
        <v>0</v>
      </c>
      <c r="R147" s="150">
        <f t="shared" si="2"/>
        <v>0</v>
      </c>
      <c r="S147" s="150">
        <v>0</v>
      </c>
      <c r="T147" s="151">
        <f t="shared" si="3"/>
        <v>0</v>
      </c>
      <c r="AR147" s="152" t="s">
        <v>259</v>
      </c>
      <c r="AT147" s="152" t="s">
        <v>319</v>
      </c>
      <c r="AU147" s="152" t="s">
        <v>87</v>
      </c>
      <c r="AY147" s="13" t="s">
        <v>317</v>
      </c>
      <c r="BE147" s="153">
        <f t="shared" si="4"/>
        <v>0</v>
      </c>
      <c r="BF147" s="153">
        <f t="shared" si="5"/>
        <v>0</v>
      </c>
      <c r="BG147" s="153">
        <f t="shared" si="6"/>
        <v>0</v>
      </c>
      <c r="BH147" s="153">
        <f t="shared" si="7"/>
        <v>0</v>
      </c>
      <c r="BI147" s="153">
        <f t="shared" si="8"/>
        <v>0</v>
      </c>
      <c r="BJ147" s="13" t="s">
        <v>87</v>
      </c>
      <c r="BK147" s="153">
        <f t="shared" si="9"/>
        <v>0</v>
      </c>
      <c r="BL147" s="13" t="s">
        <v>259</v>
      </c>
      <c r="BM147" s="152" t="s">
        <v>6897</v>
      </c>
    </row>
    <row r="148" spans="2:65" s="11" customFormat="1" ht="22.8" customHeight="1">
      <c r="B148" s="127"/>
      <c r="D148" s="128" t="s">
        <v>74</v>
      </c>
      <c r="E148" s="137" t="s">
        <v>546</v>
      </c>
      <c r="F148" s="137" t="s">
        <v>4822</v>
      </c>
      <c r="I148" s="130"/>
      <c r="J148" s="138">
        <f>BK148</f>
        <v>0</v>
      </c>
      <c r="L148" s="127"/>
      <c r="M148" s="132"/>
      <c r="P148" s="133">
        <f>SUM(P149:P150)</f>
        <v>0</v>
      </c>
      <c r="R148" s="133">
        <f>SUM(R149:R150)</f>
        <v>0</v>
      </c>
      <c r="T148" s="134">
        <f>SUM(T149:T150)</f>
        <v>0</v>
      </c>
      <c r="AR148" s="128" t="s">
        <v>82</v>
      </c>
      <c r="AT148" s="135" t="s">
        <v>74</v>
      </c>
      <c r="AU148" s="135" t="s">
        <v>82</v>
      </c>
      <c r="AY148" s="128" t="s">
        <v>317</v>
      </c>
      <c r="BK148" s="136">
        <f>SUM(BK149:BK150)</f>
        <v>0</v>
      </c>
    </row>
    <row r="149" spans="2:65" s="1" customFormat="1" ht="37.799999999999997" customHeight="1">
      <c r="B149" s="139"/>
      <c r="C149" s="140" t="s">
        <v>377</v>
      </c>
      <c r="D149" s="140" t="s">
        <v>319</v>
      </c>
      <c r="E149" s="141" t="s">
        <v>4823</v>
      </c>
      <c r="F149" s="142" t="s">
        <v>4824</v>
      </c>
      <c r="G149" s="143" t="s">
        <v>433</v>
      </c>
      <c r="H149" s="144">
        <v>1</v>
      </c>
      <c r="I149" s="145"/>
      <c r="J149" s="146">
        <f>ROUND(I149*H149,2)</f>
        <v>0</v>
      </c>
      <c r="K149" s="147"/>
      <c r="L149" s="28"/>
      <c r="M149" s="148" t="s">
        <v>1</v>
      </c>
      <c r="N149" s="149" t="s">
        <v>41</v>
      </c>
      <c r="P149" s="150">
        <f>O149*H149</f>
        <v>0</v>
      </c>
      <c r="Q149" s="150">
        <v>0</v>
      </c>
      <c r="R149" s="150">
        <f>Q149*H149</f>
        <v>0</v>
      </c>
      <c r="S149" s="150">
        <v>0</v>
      </c>
      <c r="T149" s="151">
        <f>S149*H149</f>
        <v>0</v>
      </c>
      <c r="AR149" s="152" t="s">
        <v>259</v>
      </c>
      <c r="AT149" s="152" t="s">
        <v>319</v>
      </c>
      <c r="AU149" s="152" t="s">
        <v>87</v>
      </c>
      <c r="AY149" s="13" t="s">
        <v>317</v>
      </c>
      <c r="BE149" s="153">
        <f>IF(N149="základná",J149,0)</f>
        <v>0</v>
      </c>
      <c r="BF149" s="153">
        <f>IF(N149="znížená",J149,0)</f>
        <v>0</v>
      </c>
      <c r="BG149" s="153">
        <f>IF(N149="zákl. prenesená",J149,0)</f>
        <v>0</v>
      </c>
      <c r="BH149" s="153">
        <f>IF(N149="zníž. prenesená",J149,0)</f>
        <v>0</v>
      </c>
      <c r="BI149" s="153">
        <f>IF(N149="nulová",J149,0)</f>
        <v>0</v>
      </c>
      <c r="BJ149" s="13" t="s">
        <v>87</v>
      </c>
      <c r="BK149" s="153">
        <f>ROUND(I149*H149,2)</f>
        <v>0</v>
      </c>
      <c r="BL149" s="13" t="s">
        <v>259</v>
      </c>
      <c r="BM149" s="152" t="s">
        <v>6898</v>
      </c>
    </row>
    <row r="150" spans="2:65" s="1" customFormat="1" ht="16.5" customHeight="1">
      <c r="B150" s="139"/>
      <c r="C150" s="140" t="s">
        <v>383</v>
      </c>
      <c r="D150" s="140" t="s">
        <v>319</v>
      </c>
      <c r="E150" s="141" t="s">
        <v>4859</v>
      </c>
      <c r="F150" s="142" t="s">
        <v>4860</v>
      </c>
      <c r="G150" s="143" t="s">
        <v>452</v>
      </c>
      <c r="H150" s="144">
        <v>100</v>
      </c>
      <c r="I150" s="145"/>
      <c r="J150" s="146">
        <f>ROUND(I150*H150,2)</f>
        <v>0</v>
      </c>
      <c r="K150" s="147"/>
      <c r="L150" s="28"/>
      <c r="M150" s="148" t="s">
        <v>1</v>
      </c>
      <c r="N150" s="149" t="s">
        <v>41</v>
      </c>
      <c r="P150" s="150">
        <f>O150*H150</f>
        <v>0</v>
      </c>
      <c r="Q150" s="150">
        <v>0</v>
      </c>
      <c r="R150" s="150">
        <f>Q150*H150</f>
        <v>0</v>
      </c>
      <c r="S150" s="150">
        <v>0</v>
      </c>
      <c r="T150" s="151">
        <f>S150*H150</f>
        <v>0</v>
      </c>
      <c r="AR150" s="152" t="s">
        <v>259</v>
      </c>
      <c r="AT150" s="152" t="s">
        <v>319</v>
      </c>
      <c r="AU150" s="152" t="s">
        <v>87</v>
      </c>
      <c r="AY150" s="13" t="s">
        <v>317</v>
      </c>
      <c r="BE150" s="153">
        <f>IF(N150="základná",J150,0)</f>
        <v>0</v>
      </c>
      <c r="BF150" s="153">
        <f>IF(N150="znížená",J150,0)</f>
        <v>0</v>
      </c>
      <c r="BG150" s="153">
        <f>IF(N150="zákl. prenesená",J150,0)</f>
        <v>0</v>
      </c>
      <c r="BH150" s="153">
        <f>IF(N150="zníž. prenesená",J150,0)</f>
        <v>0</v>
      </c>
      <c r="BI150" s="153">
        <f>IF(N150="nulová",J150,0)</f>
        <v>0</v>
      </c>
      <c r="BJ150" s="13" t="s">
        <v>87</v>
      </c>
      <c r="BK150" s="153">
        <f>ROUND(I150*H150,2)</f>
        <v>0</v>
      </c>
      <c r="BL150" s="13" t="s">
        <v>259</v>
      </c>
      <c r="BM150" s="152" t="s">
        <v>6899</v>
      </c>
    </row>
    <row r="151" spans="2:65" s="11" customFormat="1" ht="22.8" customHeight="1">
      <c r="B151" s="127"/>
      <c r="D151" s="128" t="s">
        <v>74</v>
      </c>
      <c r="E151" s="137" t="s">
        <v>601</v>
      </c>
      <c r="F151" s="137" t="s">
        <v>3582</v>
      </c>
      <c r="I151" s="130"/>
      <c r="J151" s="138">
        <f>BK151</f>
        <v>0</v>
      </c>
      <c r="L151" s="127"/>
      <c r="M151" s="132"/>
      <c r="P151" s="133">
        <f>SUM(P152:P154)</f>
        <v>0</v>
      </c>
      <c r="R151" s="133">
        <f>SUM(R152:R154)</f>
        <v>0</v>
      </c>
      <c r="T151" s="134">
        <f>SUM(T152:T154)</f>
        <v>0</v>
      </c>
      <c r="AR151" s="128" t="s">
        <v>82</v>
      </c>
      <c r="AT151" s="135" t="s">
        <v>74</v>
      </c>
      <c r="AU151" s="135" t="s">
        <v>82</v>
      </c>
      <c r="AY151" s="128" t="s">
        <v>317</v>
      </c>
      <c r="BK151" s="136">
        <f>SUM(BK152:BK154)</f>
        <v>0</v>
      </c>
    </row>
    <row r="152" spans="2:65" s="1" customFormat="1" ht="16.5" customHeight="1">
      <c r="B152" s="139"/>
      <c r="C152" s="140" t="s">
        <v>385</v>
      </c>
      <c r="D152" s="140" t="s">
        <v>319</v>
      </c>
      <c r="E152" s="141" t="s">
        <v>4863</v>
      </c>
      <c r="F152" s="142" t="s">
        <v>5630</v>
      </c>
      <c r="G152" s="143" t="s">
        <v>433</v>
      </c>
      <c r="H152" s="144">
        <v>10</v>
      </c>
      <c r="I152" s="145"/>
      <c r="J152" s="146">
        <f>ROUND(I152*H152,2)</f>
        <v>0</v>
      </c>
      <c r="K152" s="147"/>
      <c r="L152" s="28"/>
      <c r="M152" s="148" t="s">
        <v>1</v>
      </c>
      <c r="N152" s="149" t="s">
        <v>41</v>
      </c>
      <c r="P152" s="150">
        <f>O152*H152</f>
        <v>0</v>
      </c>
      <c r="Q152" s="150">
        <v>0</v>
      </c>
      <c r="R152" s="150">
        <f>Q152*H152</f>
        <v>0</v>
      </c>
      <c r="S152" s="150">
        <v>0</v>
      </c>
      <c r="T152" s="151">
        <f>S152*H152</f>
        <v>0</v>
      </c>
      <c r="AR152" s="152" t="s">
        <v>259</v>
      </c>
      <c r="AT152" s="152" t="s">
        <v>319</v>
      </c>
      <c r="AU152" s="152" t="s">
        <v>87</v>
      </c>
      <c r="AY152" s="13" t="s">
        <v>317</v>
      </c>
      <c r="BE152" s="153">
        <f>IF(N152="základná",J152,0)</f>
        <v>0</v>
      </c>
      <c r="BF152" s="153">
        <f>IF(N152="znížená",J152,0)</f>
        <v>0</v>
      </c>
      <c r="BG152" s="153">
        <f>IF(N152="zákl. prenesená",J152,0)</f>
        <v>0</v>
      </c>
      <c r="BH152" s="153">
        <f>IF(N152="zníž. prenesená",J152,0)</f>
        <v>0</v>
      </c>
      <c r="BI152" s="153">
        <f>IF(N152="nulová",J152,0)</f>
        <v>0</v>
      </c>
      <c r="BJ152" s="13" t="s">
        <v>87</v>
      </c>
      <c r="BK152" s="153">
        <f>ROUND(I152*H152,2)</f>
        <v>0</v>
      </c>
      <c r="BL152" s="13" t="s">
        <v>259</v>
      </c>
      <c r="BM152" s="152" t="s">
        <v>6900</v>
      </c>
    </row>
    <row r="153" spans="2:65" s="1" customFormat="1" ht="16.5" customHeight="1">
      <c r="B153" s="139"/>
      <c r="C153" s="140" t="s">
        <v>7</v>
      </c>
      <c r="D153" s="140" t="s">
        <v>319</v>
      </c>
      <c r="E153" s="141" t="s">
        <v>4869</v>
      </c>
      <c r="F153" s="142" t="s">
        <v>6901</v>
      </c>
      <c r="G153" s="143" t="s">
        <v>433</v>
      </c>
      <c r="H153" s="144">
        <v>4</v>
      </c>
      <c r="I153" s="145"/>
      <c r="J153" s="146">
        <f>ROUND(I153*H153,2)</f>
        <v>0</v>
      </c>
      <c r="K153" s="147"/>
      <c r="L153" s="28"/>
      <c r="M153" s="148" t="s">
        <v>1</v>
      </c>
      <c r="N153" s="149" t="s">
        <v>41</v>
      </c>
      <c r="P153" s="150">
        <f>O153*H153</f>
        <v>0</v>
      </c>
      <c r="Q153" s="150">
        <v>0</v>
      </c>
      <c r="R153" s="150">
        <f>Q153*H153</f>
        <v>0</v>
      </c>
      <c r="S153" s="150">
        <v>0</v>
      </c>
      <c r="T153" s="151">
        <f>S153*H153</f>
        <v>0</v>
      </c>
      <c r="AR153" s="152" t="s">
        <v>259</v>
      </c>
      <c r="AT153" s="152" t="s">
        <v>319</v>
      </c>
      <c r="AU153" s="152" t="s">
        <v>87</v>
      </c>
      <c r="AY153" s="13" t="s">
        <v>317</v>
      </c>
      <c r="BE153" s="153">
        <f>IF(N153="základná",J153,0)</f>
        <v>0</v>
      </c>
      <c r="BF153" s="153">
        <f>IF(N153="znížená",J153,0)</f>
        <v>0</v>
      </c>
      <c r="BG153" s="153">
        <f>IF(N153="zákl. prenesená",J153,0)</f>
        <v>0</v>
      </c>
      <c r="BH153" s="153">
        <f>IF(N153="zníž. prenesená",J153,0)</f>
        <v>0</v>
      </c>
      <c r="BI153" s="153">
        <f>IF(N153="nulová",J153,0)</f>
        <v>0</v>
      </c>
      <c r="BJ153" s="13" t="s">
        <v>87</v>
      </c>
      <c r="BK153" s="153">
        <f>ROUND(I153*H153,2)</f>
        <v>0</v>
      </c>
      <c r="BL153" s="13" t="s">
        <v>259</v>
      </c>
      <c r="BM153" s="152" t="s">
        <v>6902</v>
      </c>
    </row>
    <row r="154" spans="2:65" s="1" customFormat="1" ht="16.5" customHeight="1">
      <c r="B154" s="139"/>
      <c r="C154" s="140" t="s">
        <v>388</v>
      </c>
      <c r="D154" s="140" t="s">
        <v>319</v>
      </c>
      <c r="E154" s="141" t="s">
        <v>4872</v>
      </c>
      <c r="F154" s="142" t="s">
        <v>3590</v>
      </c>
      <c r="G154" s="143" t="s">
        <v>433</v>
      </c>
      <c r="H154" s="144">
        <v>5</v>
      </c>
      <c r="I154" s="145"/>
      <c r="J154" s="146">
        <f>ROUND(I154*H154,2)</f>
        <v>0</v>
      </c>
      <c r="K154" s="147"/>
      <c r="L154" s="28"/>
      <c r="M154" s="148" t="s">
        <v>1</v>
      </c>
      <c r="N154" s="149" t="s">
        <v>41</v>
      </c>
      <c r="P154" s="150">
        <f>O154*H154</f>
        <v>0</v>
      </c>
      <c r="Q154" s="150">
        <v>0</v>
      </c>
      <c r="R154" s="150">
        <f>Q154*H154</f>
        <v>0</v>
      </c>
      <c r="S154" s="150">
        <v>0</v>
      </c>
      <c r="T154" s="151">
        <f>S154*H154</f>
        <v>0</v>
      </c>
      <c r="AR154" s="152" t="s">
        <v>259</v>
      </c>
      <c r="AT154" s="152" t="s">
        <v>319</v>
      </c>
      <c r="AU154" s="152" t="s">
        <v>87</v>
      </c>
      <c r="AY154" s="13" t="s">
        <v>317</v>
      </c>
      <c r="BE154" s="153">
        <f>IF(N154="základná",J154,0)</f>
        <v>0</v>
      </c>
      <c r="BF154" s="153">
        <f>IF(N154="znížená",J154,0)</f>
        <v>0</v>
      </c>
      <c r="BG154" s="153">
        <f>IF(N154="zákl. prenesená",J154,0)</f>
        <v>0</v>
      </c>
      <c r="BH154" s="153">
        <f>IF(N154="zníž. prenesená",J154,0)</f>
        <v>0</v>
      </c>
      <c r="BI154" s="153">
        <f>IF(N154="nulová",J154,0)</f>
        <v>0</v>
      </c>
      <c r="BJ154" s="13" t="s">
        <v>87</v>
      </c>
      <c r="BK154" s="153">
        <f>ROUND(I154*H154,2)</f>
        <v>0</v>
      </c>
      <c r="BL154" s="13" t="s">
        <v>259</v>
      </c>
      <c r="BM154" s="152" t="s">
        <v>6903</v>
      </c>
    </row>
    <row r="155" spans="2:65" s="11" customFormat="1" ht="22.8" customHeight="1">
      <c r="B155" s="127"/>
      <c r="D155" s="128" t="s">
        <v>74</v>
      </c>
      <c r="E155" s="137" t="s">
        <v>594</v>
      </c>
      <c r="F155" s="137" t="s">
        <v>3592</v>
      </c>
      <c r="I155" s="130"/>
      <c r="J155" s="138">
        <f>BK155</f>
        <v>0</v>
      </c>
      <c r="L155" s="127"/>
      <c r="M155" s="132"/>
      <c r="P155" s="133">
        <f>SUM(P156:P163)</f>
        <v>0</v>
      </c>
      <c r="R155" s="133">
        <f>SUM(R156:R163)</f>
        <v>0</v>
      </c>
      <c r="T155" s="134">
        <f>SUM(T156:T163)</f>
        <v>0</v>
      </c>
      <c r="AR155" s="128" t="s">
        <v>82</v>
      </c>
      <c r="AT155" s="135" t="s">
        <v>74</v>
      </c>
      <c r="AU155" s="135" t="s">
        <v>82</v>
      </c>
      <c r="AY155" s="128" t="s">
        <v>317</v>
      </c>
      <c r="BK155" s="136">
        <f>SUM(BK156:BK163)</f>
        <v>0</v>
      </c>
    </row>
    <row r="156" spans="2:65" s="1" customFormat="1" ht="16.5" customHeight="1">
      <c r="B156" s="139"/>
      <c r="C156" s="140" t="s">
        <v>392</v>
      </c>
      <c r="D156" s="140" t="s">
        <v>319</v>
      </c>
      <c r="E156" s="141" t="s">
        <v>4875</v>
      </c>
      <c r="F156" s="142" t="s">
        <v>3594</v>
      </c>
      <c r="G156" s="143" t="s">
        <v>599</v>
      </c>
      <c r="H156" s="144">
        <v>12</v>
      </c>
      <c r="I156" s="145"/>
      <c r="J156" s="146">
        <f t="shared" ref="J156:J163" si="10">ROUND(I156*H156,2)</f>
        <v>0</v>
      </c>
      <c r="K156" s="147"/>
      <c r="L156" s="28"/>
      <c r="M156" s="148" t="s">
        <v>1</v>
      </c>
      <c r="N156" s="149" t="s">
        <v>41</v>
      </c>
      <c r="P156" s="150">
        <f t="shared" ref="P156:P163" si="11">O156*H156</f>
        <v>0</v>
      </c>
      <c r="Q156" s="150">
        <v>0</v>
      </c>
      <c r="R156" s="150">
        <f t="shared" ref="R156:R163" si="12">Q156*H156</f>
        <v>0</v>
      </c>
      <c r="S156" s="150">
        <v>0</v>
      </c>
      <c r="T156" s="151">
        <f t="shared" ref="T156:T163" si="13">S156*H156</f>
        <v>0</v>
      </c>
      <c r="AR156" s="152" t="s">
        <v>259</v>
      </c>
      <c r="AT156" s="152" t="s">
        <v>319</v>
      </c>
      <c r="AU156" s="152" t="s">
        <v>87</v>
      </c>
      <c r="AY156" s="13" t="s">
        <v>317</v>
      </c>
      <c r="BE156" s="153">
        <f t="shared" ref="BE156:BE163" si="14">IF(N156="základná",J156,0)</f>
        <v>0</v>
      </c>
      <c r="BF156" s="153">
        <f t="shared" ref="BF156:BF163" si="15">IF(N156="znížená",J156,0)</f>
        <v>0</v>
      </c>
      <c r="BG156" s="153">
        <f t="shared" ref="BG156:BG163" si="16">IF(N156="zákl. prenesená",J156,0)</f>
        <v>0</v>
      </c>
      <c r="BH156" s="153">
        <f t="shared" ref="BH156:BH163" si="17">IF(N156="zníž. prenesená",J156,0)</f>
        <v>0</v>
      </c>
      <c r="BI156" s="153">
        <f t="shared" ref="BI156:BI163" si="18">IF(N156="nulová",J156,0)</f>
        <v>0</v>
      </c>
      <c r="BJ156" s="13" t="s">
        <v>87</v>
      </c>
      <c r="BK156" s="153">
        <f t="shared" ref="BK156:BK163" si="19">ROUND(I156*H156,2)</f>
        <v>0</v>
      </c>
      <c r="BL156" s="13" t="s">
        <v>259</v>
      </c>
      <c r="BM156" s="152" t="s">
        <v>6904</v>
      </c>
    </row>
    <row r="157" spans="2:65" s="1" customFormat="1" ht="16.5" customHeight="1">
      <c r="B157" s="139"/>
      <c r="C157" s="140" t="s">
        <v>396</v>
      </c>
      <c r="D157" s="140" t="s">
        <v>319</v>
      </c>
      <c r="E157" s="141" t="s">
        <v>4877</v>
      </c>
      <c r="F157" s="142" t="s">
        <v>3597</v>
      </c>
      <c r="G157" s="143" t="s">
        <v>599</v>
      </c>
      <c r="H157" s="144">
        <v>12</v>
      </c>
      <c r="I157" s="145"/>
      <c r="J157" s="146">
        <f t="shared" si="10"/>
        <v>0</v>
      </c>
      <c r="K157" s="147"/>
      <c r="L157" s="28"/>
      <c r="M157" s="148" t="s">
        <v>1</v>
      </c>
      <c r="N157" s="149" t="s">
        <v>41</v>
      </c>
      <c r="P157" s="150">
        <f t="shared" si="11"/>
        <v>0</v>
      </c>
      <c r="Q157" s="150">
        <v>0</v>
      </c>
      <c r="R157" s="150">
        <f t="shared" si="12"/>
        <v>0</v>
      </c>
      <c r="S157" s="150">
        <v>0</v>
      </c>
      <c r="T157" s="151">
        <f t="shared" si="13"/>
        <v>0</v>
      </c>
      <c r="AR157" s="152" t="s">
        <v>259</v>
      </c>
      <c r="AT157" s="152" t="s">
        <v>319</v>
      </c>
      <c r="AU157" s="152" t="s">
        <v>87</v>
      </c>
      <c r="AY157" s="13" t="s">
        <v>317</v>
      </c>
      <c r="BE157" s="153">
        <f t="shared" si="14"/>
        <v>0</v>
      </c>
      <c r="BF157" s="153">
        <f t="shared" si="15"/>
        <v>0</v>
      </c>
      <c r="BG157" s="153">
        <f t="shared" si="16"/>
        <v>0</v>
      </c>
      <c r="BH157" s="153">
        <f t="shared" si="17"/>
        <v>0</v>
      </c>
      <c r="BI157" s="153">
        <f t="shared" si="18"/>
        <v>0</v>
      </c>
      <c r="BJ157" s="13" t="s">
        <v>87</v>
      </c>
      <c r="BK157" s="153">
        <f t="shared" si="19"/>
        <v>0</v>
      </c>
      <c r="BL157" s="13" t="s">
        <v>259</v>
      </c>
      <c r="BM157" s="152" t="s">
        <v>6905</v>
      </c>
    </row>
    <row r="158" spans="2:65" s="1" customFormat="1" ht="16.5" customHeight="1">
      <c r="B158" s="139"/>
      <c r="C158" s="140" t="s">
        <v>398</v>
      </c>
      <c r="D158" s="140" t="s">
        <v>319</v>
      </c>
      <c r="E158" s="141" t="s">
        <v>4879</v>
      </c>
      <c r="F158" s="142" t="s">
        <v>3600</v>
      </c>
      <c r="G158" s="143" t="s">
        <v>440</v>
      </c>
      <c r="H158" s="144">
        <v>1</v>
      </c>
      <c r="I158" s="145"/>
      <c r="J158" s="146">
        <f t="shared" si="10"/>
        <v>0</v>
      </c>
      <c r="K158" s="147"/>
      <c r="L158" s="28"/>
      <c r="M158" s="148" t="s">
        <v>1</v>
      </c>
      <c r="N158" s="149" t="s">
        <v>41</v>
      </c>
      <c r="P158" s="150">
        <f t="shared" si="11"/>
        <v>0</v>
      </c>
      <c r="Q158" s="150">
        <v>0</v>
      </c>
      <c r="R158" s="150">
        <f t="shared" si="12"/>
        <v>0</v>
      </c>
      <c r="S158" s="150">
        <v>0</v>
      </c>
      <c r="T158" s="151">
        <f t="shared" si="13"/>
        <v>0</v>
      </c>
      <c r="AR158" s="152" t="s">
        <v>259</v>
      </c>
      <c r="AT158" s="152" t="s">
        <v>319</v>
      </c>
      <c r="AU158" s="152" t="s">
        <v>87</v>
      </c>
      <c r="AY158" s="13" t="s">
        <v>317</v>
      </c>
      <c r="BE158" s="153">
        <f t="shared" si="14"/>
        <v>0</v>
      </c>
      <c r="BF158" s="153">
        <f t="shared" si="15"/>
        <v>0</v>
      </c>
      <c r="BG158" s="153">
        <f t="shared" si="16"/>
        <v>0</v>
      </c>
      <c r="BH158" s="153">
        <f t="shared" si="17"/>
        <v>0</v>
      </c>
      <c r="BI158" s="153">
        <f t="shared" si="18"/>
        <v>0</v>
      </c>
      <c r="BJ158" s="13" t="s">
        <v>87</v>
      </c>
      <c r="BK158" s="153">
        <f t="shared" si="19"/>
        <v>0</v>
      </c>
      <c r="BL158" s="13" t="s">
        <v>259</v>
      </c>
      <c r="BM158" s="152" t="s">
        <v>6906</v>
      </c>
    </row>
    <row r="159" spans="2:65" s="1" customFormat="1" ht="21.75" customHeight="1">
      <c r="B159" s="139"/>
      <c r="C159" s="140" t="s">
        <v>402</v>
      </c>
      <c r="D159" s="140" t="s">
        <v>319</v>
      </c>
      <c r="E159" s="141" t="s">
        <v>4884</v>
      </c>
      <c r="F159" s="142" t="s">
        <v>3606</v>
      </c>
      <c r="G159" s="143" t="s">
        <v>599</v>
      </c>
      <c r="H159" s="144">
        <v>60</v>
      </c>
      <c r="I159" s="145"/>
      <c r="J159" s="146">
        <f t="shared" si="10"/>
        <v>0</v>
      </c>
      <c r="K159" s="147"/>
      <c r="L159" s="28"/>
      <c r="M159" s="148" t="s">
        <v>1</v>
      </c>
      <c r="N159" s="149" t="s">
        <v>41</v>
      </c>
      <c r="P159" s="150">
        <f t="shared" si="11"/>
        <v>0</v>
      </c>
      <c r="Q159" s="150">
        <v>0</v>
      </c>
      <c r="R159" s="150">
        <f t="shared" si="12"/>
        <v>0</v>
      </c>
      <c r="S159" s="150">
        <v>0</v>
      </c>
      <c r="T159" s="151">
        <f t="shared" si="13"/>
        <v>0</v>
      </c>
      <c r="AR159" s="152" t="s">
        <v>259</v>
      </c>
      <c r="AT159" s="152" t="s">
        <v>319</v>
      </c>
      <c r="AU159" s="152" t="s">
        <v>87</v>
      </c>
      <c r="AY159" s="13" t="s">
        <v>317</v>
      </c>
      <c r="BE159" s="153">
        <f t="shared" si="14"/>
        <v>0</v>
      </c>
      <c r="BF159" s="153">
        <f t="shared" si="15"/>
        <v>0</v>
      </c>
      <c r="BG159" s="153">
        <f t="shared" si="16"/>
        <v>0</v>
      </c>
      <c r="BH159" s="153">
        <f t="shared" si="17"/>
        <v>0</v>
      </c>
      <c r="BI159" s="153">
        <f t="shared" si="18"/>
        <v>0</v>
      </c>
      <c r="BJ159" s="13" t="s">
        <v>87</v>
      </c>
      <c r="BK159" s="153">
        <f t="shared" si="19"/>
        <v>0</v>
      </c>
      <c r="BL159" s="13" t="s">
        <v>259</v>
      </c>
      <c r="BM159" s="152" t="s">
        <v>6907</v>
      </c>
    </row>
    <row r="160" spans="2:65" s="1" customFormat="1" ht="16.5" customHeight="1">
      <c r="B160" s="139"/>
      <c r="C160" s="140" t="s">
        <v>408</v>
      </c>
      <c r="D160" s="140" t="s">
        <v>319</v>
      </c>
      <c r="E160" s="141" t="s">
        <v>4886</v>
      </c>
      <c r="F160" s="142" t="s">
        <v>3609</v>
      </c>
      <c r="G160" s="143" t="s">
        <v>440</v>
      </c>
      <c r="H160" s="144">
        <v>1</v>
      </c>
      <c r="I160" s="145"/>
      <c r="J160" s="146">
        <f t="shared" si="10"/>
        <v>0</v>
      </c>
      <c r="K160" s="147"/>
      <c r="L160" s="28"/>
      <c r="M160" s="148" t="s">
        <v>1</v>
      </c>
      <c r="N160" s="149" t="s">
        <v>41</v>
      </c>
      <c r="P160" s="150">
        <f t="shared" si="11"/>
        <v>0</v>
      </c>
      <c r="Q160" s="150">
        <v>0</v>
      </c>
      <c r="R160" s="150">
        <f t="shared" si="12"/>
        <v>0</v>
      </c>
      <c r="S160" s="150">
        <v>0</v>
      </c>
      <c r="T160" s="151">
        <f t="shared" si="13"/>
        <v>0</v>
      </c>
      <c r="AR160" s="152" t="s">
        <v>259</v>
      </c>
      <c r="AT160" s="152" t="s">
        <v>319</v>
      </c>
      <c r="AU160" s="152" t="s">
        <v>87</v>
      </c>
      <c r="AY160" s="13" t="s">
        <v>317</v>
      </c>
      <c r="BE160" s="153">
        <f t="shared" si="14"/>
        <v>0</v>
      </c>
      <c r="BF160" s="153">
        <f t="shared" si="15"/>
        <v>0</v>
      </c>
      <c r="BG160" s="153">
        <f t="shared" si="16"/>
        <v>0</v>
      </c>
      <c r="BH160" s="153">
        <f t="shared" si="17"/>
        <v>0</v>
      </c>
      <c r="BI160" s="153">
        <f t="shared" si="18"/>
        <v>0</v>
      </c>
      <c r="BJ160" s="13" t="s">
        <v>87</v>
      </c>
      <c r="BK160" s="153">
        <f t="shared" si="19"/>
        <v>0</v>
      </c>
      <c r="BL160" s="13" t="s">
        <v>259</v>
      </c>
      <c r="BM160" s="152" t="s">
        <v>6908</v>
      </c>
    </row>
    <row r="161" spans="2:65" s="1" customFormat="1" ht="37.799999999999997" customHeight="1">
      <c r="B161" s="139"/>
      <c r="C161" s="140" t="s">
        <v>410</v>
      </c>
      <c r="D161" s="140" t="s">
        <v>319</v>
      </c>
      <c r="E161" s="141" t="s">
        <v>4890</v>
      </c>
      <c r="F161" s="142" t="s">
        <v>3615</v>
      </c>
      <c r="G161" s="143" t="s">
        <v>440</v>
      </c>
      <c r="H161" s="144">
        <v>1</v>
      </c>
      <c r="I161" s="145"/>
      <c r="J161" s="146">
        <f t="shared" si="10"/>
        <v>0</v>
      </c>
      <c r="K161" s="147"/>
      <c r="L161" s="28"/>
      <c r="M161" s="148" t="s">
        <v>1</v>
      </c>
      <c r="N161" s="149" t="s">
        <v>41</v>
      </c>
      <c r="P161" s="150">
        <f t="shared" si="11"/>
        <v>0</v>
      </c>
      <c r="Q161" s="150">
        <v>0</v>
      </c>
      <c r="R161" s="150">
        <f t="shared" si="12"/>
        <v>0</v>
      </c>
      <c r="S161" s="150">
        <v>0</v>
      </c>
      <c r="T161" s="151">
        <f t="shared" si="13"/>
        <v>0</v>
      </c>
      <c r="AR161" s="152" t="s">
        <v>259</v>
      </c>
      <c r="AT161" s="152" t="s">
        <v>319</v>
      </c>
      <c r="AU161" s="152" t="s">
        <v>87</v>
      </c>
      <c r="AY161" s="13" t="s">
        <v>317</v>
      </c>
      <c r="BE161" s="153">
        <f t="shared" si="14"/>
        <v>0</v>
      </c>
      <c r="BF161" s="153">
        <f t="shared" si="15"/>
        <v>0</v>
      </c>
      <c r="BG161" s="153">
        <f t="shared" si="16"/>
        <v>0</v>
      </c>
      <c r="BH161" s="153">
        <f t="shared" si="17"/>
        <v>0</v>
      </c>
      <c r="BI161" s="153">
        <f t="shared" si="18"/>
        <v>0</v>
      </c>
      <c r="BJ161" s="13" t="s">
        <v>87</v>
      </c>
      <c r="BK161" s="153">
        <f t="shared" si="19"/>
        <v>0</v>
      </c>
      <c r="BL161" s="13" t="s">
        <v>259</v>
      </c>
      <c r="BM161" s="152" t="s">
        <v>6909</v>
      </c>
    </row>
    <row r="162" spans="2:65" s="1" customFormat="1" ht="24.15" customHeight="1">
      <c r="B162" s="139"/>
      <c r="C162" s="140" t="s">
        <v>412</v>
      </c>
      <c r="D162" s="140" t="s">
        <v>319</v>
      </c>
      <c r="E162" s="141" t="s">
        <v>5643</v>
      </c>
      <c r="F162" s="142" t="s">
        <v>3612</v>
      </c>
      <c r="G162" s="143" t="s">
        <v>440</v>
      </c>
      <c r="H162" s="144">
        <v>1</v>
      </c>
      <c r="I162" s="145"/>
      <c r="J162" s="146">
        <f t="shared" si="10"/>
        <v>0</v>
      </c>
      <c r="K162" s="147"/>
      <c r="L162" s="28"/>
      <c r="M162" s="148" t="s">
        <v>1</v>
      </c>
      <c r="N162" s="149" t="s">
        <v>41</v>
      </c>
      <c r="P162" s="150">
        <f t="shared" si="11"/>
        <v>0</v>
      </c>
      <c r="Q162" s="150">
        <v>0</v>
      </c>
      <c r="R162" s="150">
        <f t="shared" si="12"/>
        <v>0</v>
      </c>
      <c r="S162" s="150">
        <v>0</v>
      </c>
      <c r="T162" s="151">
        <f t="shared" si="13"/>
        <v>0</v>
      </c>
      <c r="AR162" s="152" t="s">
        <v>259</v>
      </c>
      <c r="AT162" s="152" t="s">
        <v>319</v>
      </c>
      <c r="AU162" s="152" t="s">
        <v>87</v>
      </c>
      <c r="AY162" s="13" t="s">
        <v>317</v>
      </c>
      <c r="BE162" s="153">
        <f t="shared" si="14"/>
        <v>0</v>
      </c>
      <c r="BF162" s="153">
        <f t="shared" si="15"/>
        <v>0</v>
      </c>
      <c r="BG162" s="153">
        <f t="shared" si="16"/>
        <v>0</v>
      </c>
      <c r="BH162" s="153">
        <f t="shared" si="17"/>
        <v>0</v>
      </c>
      <c r="BI162" s="153">
        <f t="shared" si="18"/>
        <v>0</v>
      </c>
      <c r="BJ162" s="13" t="s">
        <v>87</v>
      </c>
      <c r="BK162" s="153">
        <f t="shared" si="19"/>
        <v>0</v>
      </c>
      <c r="BL162" s="13" t="s">
        <v>259</v>
      </c>
      <c r="BM162" s="152" t="s">
        <v>6910</v>
      </c>
    </row>
    <row r="163" spans="2:65" s="1" customFormat="1" ht="24.15" customHeight="1">
      <c r="B163" s="139"/>
      <c r="C163" s="140" t="s">
        <v>414</v>
      </c>
      <c r="D163" s="140" t="s">
        <v>319</v>
      </c>
      <c r="E163" s="141" t="s">
        <v>6911</v>
      </c>
      <c r="F163" s="142" t="s">
        <v>4882</v>
      </c>
      <c r="G163" s="143" t="s">
        <v>652</v>
      </c>
      <c r="H163" s="176"/>
      <c r="I163" s="145"/>
      <c r="J163" s="146">
        <f t="shared" si="10"/>
        <v>0</v>
      </c>
      <c r="K163" s="147"/>
      <c r="L163" s="28"/>
      <c r="M163" s="165" t="s">
        <v>1</v>
      </c>
      <c r="N163" s="166" t="s">
        <v>41</v>
      </c>
      <c r="O163" s="167"/>
      <c r="P163" s="168">
        <f t="shared" si="11"/>
        <v>0</v>
      </c>
      <c r="Q163" s="168">
        <v>0</v>
      </c>
      <c r="R163" s="168">
        <f t="shared" si="12"/>
        <v>0</v>
      </c>
      <c r="S163" s="168">
        <v>0</v>
      </c>
      <c r="T163" s="169">
        <f t="shared" si="13"/>
        <v>0</v>
      </c>
      <c r="AR163" s="152" t="s">
        <v>259</v>
      </c>
      <c r="AT163" s="152" t="s">
        <v>319</v>
      </c>
      <c r="AU163" s="152" t="s">
        <v>87</v>
      </c>
      <c r="AY163" s="13" t="s">
        <v>317</v>
      </c>
      <c r="BE163" s="153">
        <f t="shared" si="14"/>
        <v>0</v>
      </c>
      <c r="BF163" s="153">
        <f t="shared" si="15"/>
        <v>0</v>
      </c>
      <c r="BG163" s="153">
        <f t="shared" si="16"/>
        <v>0</v>
      </c>
      <c r="BH163" s="153">
        <f t="shared" si="17"/>
        <v>0</v>
      </c>
      <c r="BI163" s="153">
        <f t="shared" si="18"/>
        <v>0</v>
      </c>
      <c r="BJ163" s="13" t="s">
        <v>87</v>
      </c>
      <c r="BK163" s="153">
        <f t="shared" si="19"/>
        <v>0</v>
      </c>
      <c r="BL163" s="13" t="s">
        <v>259</v>
      </c>
      <c r="BM163" s="152" t="s">
        <v>6912</v>
      </c>
    </row>
    <row r="164" spans="2:65" s="1" customFormat="1" ht="6.9" customHeight="1">
      <c r="B164" s="43"/>
      <c r="C164" s="44"/>
      <c r="D164" s="44"/>
      <c r="E164" s="44"/>
      <c r="F164" s="44"/>
      <c r="G164" s="44"/>
      <c r="H164" s="44"/>
      <c r="I164" s="44"/>
      <c r="J164" s="44"/>
      <c r="K164" s="44"/>
      <c r="L164" s="28"/>
    </row>
  </sheetData>
  <autoFilter ref="C128:K163" xr:uid="{00000000-0009-0000-0000-00002A000000}"/>
  <mergeCells count="15">
    <mergeCell ref="E115:H115"/>
    <mergeCell ref="E119:H119"/>
    <mergeCell ref="E117:H117"/>
    <mergeCell ref="E121:H121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B2:BM133"/>
  <sheetViews>
    <sheetView showGridLines="0" topLeftCell="A122" workbookViewId="0">
      <selection activeCell="W128" sqref="W128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01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3" t="s">
        <v>233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" customHeight="1">
      <c r="B4" s="16"/>
      <c r="D4" s="17" t="s">
        <v>286</v>
      </c>
      <c r="L4" s="16"/>
      <c r="M4" s="92" t="s">
        <v>9</v>
      </c>
      <c r="AT4" s="13" t="s">
        <v>3</v>
      </c>
    </row>
    <row r="5" spans="2:46" ht="6.9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226" t="str">
        <f>'Rekapitulácia stavby'!K6</f>
        <v>Archeoskanzen Bojná</v>
      </c>
      <c r="F7" s="227"/>
      <c r="G7" s="227"/>
      <c r="H7" s="227"/>
      <c r="L7" s="16"/>
    </row>
    <row r="8" spans="2:46" ht="13.2">
      <c r="B8" s="16"/>
      <c r="D8" s="23" t="s">
        <v>287</v>
      </c>
      <c r="L8" s="16"/>
    </row>
    <row r="9" spans="2:46" ht="16.5" customHeight="1">
      <c r="B9" s="16"/>
      <c r="E9" s="226" t="s">
        <v>4177</v>
      </c>
      <c r="F9" s="183"/>
      <c r="G9" s="183"/>
      <c r="H9" s="183"/>
      <c r="L9" s="16"/>
    </row>
    <row r="10" spans="2:46" ht="12" customHeight="1">
      <c r="B10" s="16"/>
      <c r="D10" s="23" t="s">
        <v>289</v>
      </c>
      <c r="L10" s="16"/>
    </row>
    <row r="11" spans="2:46" s="1" customFormat="1" ht="16.5" customHeight="1">
      <c r="B11" s="28"/>
      <c r="E11" s="221" t="s">
        <v>6656</v>
      </c>
      <c r="F11" s="228"/>
      <c r="G11" s="228"/>
      <c r="H11" s="228"/>
      <c r="L11" s="28"/>
    </row>
    <row r="12" spans="2:46" s="1" customFormat="1" ht="12" customHeight="1">
      <c r="B12" s="28"/>
      <c r="D12" s="23" t="s">
        <v>291</v>
      </c>
      <c r="L12" s="28"/>
    </row>
    <row r="13" spans="2:46" s="1" customFormat="1" ht="16.5" customHeight="1">
      <c r="B13" s="28"/>
      <c r="E13" s="208" t="s">
        <v>6913</v>
      </c>
      <c r="F13" s="228"/>
      <c r="G13" s="228"/>
      <c r="H13" s="228"/>
      <c r="L13" s="28"/>
    </row>
    <row r="14" spans="2:46" s="1" customFormat="1" ht="10.199999999999999">
      <c r="B14" s="28"/>
      <c r="L14" s="28"/>
    </row>
    <row r="15" spans="2:46" s="1" customFormat="1" ht="12" customHeight="1">
      <c r="B15" s="28"/>
      <c r="D15" s="23" t="s">
        <v>17</v>
      </c>
      <c r="F15" s="21" t="s">
        <v>1</v>
      </c>
      <c r="I15" s="23" t="s">
        <v>18</v>
      </c>
      <c r="J15" s="21" t="s">
        <v>1</v>
      </c>
      <c r="L15" s="28"/>
    </row>
    <row r="16" spans="2:46" s="1" customFormat="1" ht="12" customHeight="1">
      <c r="B16" s="28"/>
      <c r="D16" s="23" t="s">
        <v>19</v>
      </c>
      <c r="F16" s="21" t="s">
        <v>20</v>
      </c>
      <c r="I16" s="23" t="s">
        <v>21</v>
      </c>
      <c r="J16" s="51" t="str">
        <f>'Rekapitulácia stavby'!AN8</f>
        <v>19. 6. 2024</v>
      </c>
      <c r="L16" s="28"/>
    </row>
    <row r="17" spans="2:12" s="1" customFormat="1" ht="10.8" customHeight="1">
      <c r="B17" s="28"/>
      <c r="L17" s="28"/>
    </row>
    <row r="18" spans="2:12" s="1" customFormat="1" ht="12" customHeight="1">
      <c r="B18" s="28"/>
      <c r="D18" s="23" t="s">
        <v>23</v>
      </c>
      <c r="I18" s="23" t="s">
        <v>24</v>
      </c>
      <c r="J18" s="21" t="s">
        <v>1</v>
      </c>
      <c r="L18" s="28"/>
    </row>
    <row r="19" spans="2:12" s="1" customFormat="1" ht="18" customHeight="1">
      <c r="B19" s="28"/>
      <c r="E19" s="21" t="s">
        <v>25</v>
      </c>
      <c r="I19" s="23" t="s">
        <v>26</v>
      </c>
      <c r="J19" s="21" t="s">
        <v>1</v>
      </c>
      <c r="L19" s="28"/>
    </row>
    <row r="20" spans="2:12" s="1" customFormat="1" ht="6.9" customHeight="1">
      <c r="B20" s="28"/>
      <c r="L20" s="28"/>
    </row>
    <row r="21" spans="2:12" s="1" customFormat="1" ht="12" customHeight="1">
      <c r="B21" s="28"/>
      <c r="D21" s="23" t="s">
        <v>27</v>
      </c>
      <c r="I21" s="23" t="s">
        <v>24</v>
      </c>
      <c r="J21" s="24" t="str">
        <f>'Rekapitulácia stavby'!AN13</f>
        <v>Vyplň údaj</v>
      </c>
      <c r="L21" s="28"/>
    </row>
    <row r="22" spans="2:12" s="1" customFormat="1" ht="18" customHeight="1">
      <c r="B22" s="28"/>
      <c r="E22" s="229" t="str">
        <f>'Rekapitulácia stavby'!E14</f>
        <v>Vyplň údaj</v>
      </c>
      <c r="F22" s="182"/>
      <c r="G22" s="182"/>
      <c r="H22" s="182"/>
      <c r="I22" s="23" t="s">
        <v>26</v>
      </c>
      <c r="J22" s="24" t="str">
        <f>'Rekapitulácia stavby'!AN14</f>
        <v>Vyplň údaj</v>
      </c>
      <c r="L22" s="28"/>
    </row>
    <row r="23" spans="2:12" s="1" customFormat="1" ht="6.9" customHeight="1">
      <c r="B23" s="28"/>
      <c r="L23" s="28"/>
    </row>
    <row r="24" spans="2:12" s="1" customFormat="1" ht="12" customHeight="1">
      <c r="B24" s="28"/>
      <c r="D24" s="23" t="s">
        <v>29</v>
      </c>
      <c r="I24" s="23" t="s">
        <v>24</v>
      </c>
      <c r="J24" s="21" t="s">
        <v>1</v>
      </c>
      <c r="L24" s="28"/>
    </row>
    <row r="25" spans="2:12" s="1" customFormat="1" ht="18" customHeight="1">
      <c r="B25" s="28"/>
      <c r="E25" s="21" t="s">
        <v>30</v>
      </c>
      <c r="I25" s="23" t="s">
        <v>26</v>
      </c>
      <c r="J25" s="21" t="s">
        <v>1</v>
      </c>
      <c r="L25" s="28"/>
    </row>
    <row r="26" spans="2:12" s="1" customFormat="1" ht="6.9" customHeight="1">
      <c r="B26" s="28"/>
      <c r="L26" s="28"/>
    </row>
    <row r="27" spans="2:12" s="1" customFormat="1" ht="12" customHeight="1">
      <c r="B27" s="28"/>
      <c r="D27" s="23" t="s">
        <v>32</v>
      </c>
      <c r="I27" s="23" t="s">
        <v>24</v>
      </c>
      <c r="J27" s="21" t="s">
        <v>1</v>
      </c>
      <c r="L27" s="28"/>
    </row>
    <row r="28" spans="2:12" s="1" customFormat="1" ht="18" customHeight="1">
      <c r="B28" s="28"/>
      <c r="E28" s="21" t="s">
        <v>30</v>
      </c>
      <c r="I28" s="23" t="s">
        <v>26</v>
      </c>
      <c r="J28" s="21" t="s">
        <v>1</v>
      </c>
      <c r="L28" s="28"/>
    </row>
    <row r="29" spans="2:12" s="1" customFormat="1" ht="6.9" customHeight="1">
      <c r="B29" s="28"/>
      <c r="L29" s="28"/>
    </row>
    <row r="30" spans="2:12" s="1" customFormat="1" ht="12" customHeight="1">
      <c r="B30" s="28"/>
      <c r="D30" s="23" t="s">
        <v>33</v>
      </c>
      <c r="L30" s="28"/>
    </row>
    <row r="31" spans="2:12" s="7" customFormat="1" ht="16.5" customHeight="1">
      <c r="B31" s="93"/>
      <c r="E31" s="187" t="s">
        <v>1</v>
      </c>
      <c r="F31" s="187"/>
      <c r="G31" s="187"/>
      <c r="H31" s="187"/>
      <c r="L31" s="93"/>
    </row>
    <row r="32" spans="2:12" s="1" customFormat="1" ht="6.9" customHeight="1">
      <c r="B32" s="28"/>
      <c r="L32" s="28"/>
    </row>
    <row r="33" spans="2:12" s="1" customFormat="1" ht="6.9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35" customHeight="1">
      <c r="B34" s="28"/>
      <c r="D34" s="94" t="s">
        <v>35</v>
      </c>
      <c r="J34" s="65">
        <f>ROUND(J126, 2)</f>
        <v>0</v>
      </c>
      <c r="L34" s="28"/>
    </row>
    <row r="35" spans="2:12" s="1" customFormat="1" ht="6.9" customHeight="1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4" customHeight="1">
      <c r="B36" s="28"/>
      <c r="F36" s="31" t="s">
        <v>37</v>
      </c>
      <c r="I36" s="31" t="s">
        <v>36</v>
      </c>
      <c r="J36" s="31" t="s">
        <v>38</v>
      </c>
      <c r="L36" s="28"/>
    </row>
    <row r="37" spans="2:12" s="1" customFormat="1" ht="14.4" customHeight="1">
      <c r="B37" s="28"/>
      <c r="D37" s="54" t="s">
        <v>39</v>
      </c>
      <c r="E37" s="33" t="s">
        <v>40</v>
      </c>
      <c r="F37" s="95">
        <f>ROUND((SUM(BE126:BE132)),  2)</f>
        <v>0</v>
      </c>
      <c r="G37" s="96"/>
      <c r="H37" s="96"/>
      <c r="I37" s="97">
        <v>0.2</v>
      </c>
      <c r="J37" s="95">
        <f>ROUND(((SUM(BE126:BE132))*I37),  2)</f>
        <v>0</v>
      </c>
      <c r="L37" s="28"/>
    </row>
    <row r="38" spans="2:12" s="1" customFormat="1" ht="14.4" customHeight="1">
      <c r="B38" s="28"/>
      <c r="E38" s="33" t="s">
        <v>41</v>
      </c>
      <c r="F38" s="95">
        <f>ROUND((SUM(BF126:BF132)),  2)</f>
        <v>0</v>
      </c>
      <c r="G38" s="96"/>
      <c r="H38" s="96"/>
      <c r="I38" s="97">
        <v>0.2</v>
      </c>
      <c r="J38" s="95">
        <f>ROUND(((SUM(BF126:BF132))*I38),  2)</f>
        <v>0</v>
      </c>
      <c r="L38" s="28"/>
    </row>
    <row r="39" spans="2:12" s="1" customFormat="1" ht="14.4" hidden="1" customHeight="1">
      <c r="B39" s="28"/>
      <c r="E39" s="23" t="s">
        <v>42</v>
      </c>
      <c r="F39" s="84">
        <f>ROUND((SUM(BG126:BG132)),  2)</f>
        <v>0</v>
      </c>
      <c r="I39" s="98">
        <v>0.2</v>
      </c>
      <c r="J39" s="84">
        <f>0</f>
        <v>0</v>
      </c>
      <c r="L39" s="28"/>
    </row>
    <row r="40" spans="2:12" s="1" customFormat="1" ht="14.4" hidden="1" customHeight="1">
      <c r="B40" s="28"/>
      <c r="E40" s="23" t="s">
        <v>43</v>
      </c>
      <c r="F40" s="84">
        <f>ROUND((SUM(BH126:BH132)),  2)</f>
        <v>0</v>
      </c>
      <c r="I40" s="98">
        <v>0.2</v>
      </c>
      <c r="J40" s="84">
        <f>0</f>
        <v>0</v>
      </c>
      <c r="L40" s="28"/>
    </row>
    <row r="41" spans="2:12" s="1" customFormat="1" ht="14.4" hidden="1" customHeight="1">
      <c r="B41" s="28"/>
      <c r="E41" s="33" t="s">
        <v>44</v>
      </c>
      <c r="F41" s="95">
        <f>ROUND((SUM(BI126:BI132)),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6.9" customHeight="1">
      <c r="B42" s="28"/>
      <c r="L42" s="28"/>
    </row>
    <row r="43" spans="2:12" s="1" customFormat="1" ht="25.35" customHeight="1">
      <c r="B43" s="28"/>
      <c r="C43" s="99"/>
      <c r="D43" s="100" t="s">
        <v>45</v>
      </c>
      <c r="E43" s="56"/>
      <c r="F43" s="56"/>
      <c r="G43" s="101" t="s">
        <v>46</v>
      </c>
      <c r="H43" s="102" t="s">
        <v>47</v>
      </c>
      <c r="I43" s="56"/>
      <c r="J43" s="103">
        <f>SUM(J34:J41)</f>
        <v>0</v>
      </c>
      <c r="K43" s="104"/>
      <c r="L43" s="28"/>
    </row>
    <row r="44" spans="2:12" s="1" customFormat="1" ht="14.4" customHeight="1">
      <c r="B44" s="28"/>
      <c r="L44" s="28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ht="10.199999999999999">
      <c r="B51" s="16"/>
      <c r="L51" s="16"/>
    </row>
    <row r="52" spans="2:12" ht="10.199999999999999">
      <c r="B52" s="16"/>
      <c r="L52" s="16"/>
    </row>
    <row r="53" spans="2:12" ht="10.199999999999999">
      <c r="B53" s="16"/>
      <c r="L53" s="16"/>
    </row>
    <row r="54" spans="2:12" ht="10.199999999999999">
      <c r="B54" s="16"/>
      <c r="L54" s="16"/>
    </row>
    <row r="55" spans="2:12" ht="10.199999999999999">
      <c r="B55" s="16"/>
      <c r="L55" s="16"/>
    </row>
    <row r="56" spans="2:12" ht="10.199999999999999">
      <c r="B56" s="16"/>
      <c r="L56" s="16"/>
    </row>
    <row r="57" spans="2:12" ht="10.199999999999999">
      <c r="B57" s="16"/>
      <c r="L57" s="16"/>
    </row>
    <row r="58" spans="2:12" ht="10.199999999999999">
      <c r="B58" s="16"/>
      <c r="L58" s="16"/>
    </row>
    <row r="59" spans="2:12" ht="10.199999999999999">
      <c r="B59" s="16"/>
      <c r="L59" s="16"/>
    </row>
    <row r="60" spans="2:12" ht="10.199999999999999">
      <c r="B60" s="16"/>
      <c r="L60" s="16"/>
    </row>
    <row r="61" spans="2:12" s="1" customFormat="1" ht="13.2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ht="10.199999999999999">
      <c r="B62" s="16"/>
      <c r="L62" s="16"/>
    </row>
    <row r="63" spans="2:12" ht="10.199999999999999">
      <c r="B63" s="16"/>
      <c r="L63" s="16"/>
    </row>
    <row r="64" spans="2:12" ht="10.199999999999999">
      <c r="B64" s="16"/>
      <c r="L64" s="16"/>
    </row>
    <row r="65" spans="2:12" s="1" customFormat="1" ht="13.2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ht="10.199999999999999">
      <c r="B66" s="16"/>
      <c r="L66" s="16"/>
    </row>
    <row r="67" spans="2:12" ht="10.199999999999999">
      <c r="B67" s="16"/>
      <c r="L67" s="16"/>
    </row>
    <row r="68" spans="2:12" ht="10.199999999999999">
      <c r="B68" s="16"/>
      <c r="L68" s="16"/>
    </row>
    <row r="69" spans="2:12" ht="10.199999999999999">
      <c r="B69" s="16"/>
      <c r="L69" s="16"/>
    </row>
    <row r="70" spans="2:12" ht="10.199999999999999">
      <c r="B70" s="16"/>
      <c r="L70" s="16"/>
    </row>
    <row r="71" spans="2:12" ht="10.199999999999999">
      <c r="B71" s="16"/>
      <c r="L71" s="16"/>
    </row>
    <row r="72" spans="2:12" ht="10.199999999999999">
      <c r="B72" s="16"/>
      <c r="L72" s="16"/>
    </row>
    <row r="73" spans="2:12" ht="10.199999999999999">
      <c r="B73" s="16"/>
      <c r="L73" s="16"/>
    </row>
    <row r="74" spans="2:12" ht="10.199999999999999">
      <c r="B74" s="16"/>
      <c r="L74" s="16"/>
    </row>
    <row r="75" spans="2:12" ht="10.199999999999999">
      <c r="B75" s="16"/>
      <c r="L75" s="16"/>
    </row>
    <row r="76" spans="2:12" s="1" customFormat="1" ht="13.2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" customHeight="1">
      <c r="B82" s="28"/>
      <c r="C82" s="17" t="s">
        <v>293</v>
      </c>
      <c r="L82" s="28"/>
    </row>
    <row r="83" spans="2:12" s="1" customFormat="1" ht="6.9" customHeight="1">
      <c r="B83" s="28"/>
      <c r="L83" s="28"/>
    </row>
    <row r="84" spans="2:12" s="1" customFormat="1" ht="12" customHeight="1">
      <c r="B84" s="28"/>
      <c r="C84" s="23" t="s">
        <v>15</v>
      </c>
      <c r="L84" s="28"/>
    </row>
    <row r="85" spans="2:12" s="1" customFormat="1" ht="16.5" customHeight="1">
      <c r="B85" s="28"/>
      <c r="E85" s="226" t="str">
        <f>E7</f>
        <v>Archeoskanzen Bojná</v>
      </c>
      <c r="F85" s="227"/>
      <c r="G85" s="227"/>
      <c r="H85" s="227"/>
      <c r="L85" s="28"/>
    </row>
    <row r="86" spans="2:12" ht="12" customHeight="1">
      <c r="B86" s="16"/>
      <c r="C86" s="23" t="s">
        <v>287</v>
      </c>
      <c r="L86" s="16"/>
    </row>
    <row r="87" spans="2:12" ht="16.5" customHeight="1">
      <c r="B87" s="16"/>
      <c r="E87" s="226" t="s">
        <v>4177</v>
      </c>
      <c r="F87" s="183"/>
      <c r="G87" s="183"/>
      <c r="H87" s="183"/>
      <c r="L87" s="16"/>
    </row>
    <row r="88" spans="2:12" ht="12" customHeight="1">
      <c r="B88" s="16"/>
      <c r="C88" s="23" t="s">
        <v>289</v>
      </c>
      <c r="L88" s="16"/>
    </row>
    <row r="89" spans="2:12" s="1" customFormat="1" ht="16.5" customHeight="1">
      <c r="B89" s="28"/>
      <c r="E89" s="221" t="s">
        <v>6656</v>
      </c>
      <c r="F89" s="228"/>
      <c r="G89" s="228"/>
      <c r="H89" s="228"/>
      <c r="L89" s="28"/>
    </row>
    <row r="90" spans="2:12" s="1" customFormat="1" ht="12" customHeight="1">
      <c r="B90" s="28"/>
      <c r="C90" s="23" t="s">
        <v>291</v>
      </c>
      <c r="L90" s="28"/>
    </row>
    <row r="91" spans="2:12" s="1" customFormat="1" ht="16.5" customHeight="1">
      <c r="B91" s="28"/>
      <c r="E91" s="208" t="str">
        <f>E13</f>
        <v>SO-5.2.2_UK - Vykurovanie</v>
      </c>
      <c r="F91" s="228"/>
      <c r="G91" s="228"/>
      <c r="H91" s="228"/>
      <c r="L91" s="28"/>
    </row>
    <row r="92" spans="2:12" s="1" customFormat="1" ht="6.9" customHeight="1">
      <c r="B92" s="28"/>
      <c r="L92" s="28"/>
    </row>
    <row r="93" spans="2:12" s="1" customFormat="1" ht="12" customHeight="1">
      <c r="B93" s="28"/>
      <c r="C93" s="23" t="s">
        <v>19</v>
      </c>
      <c r="F93" s="21" t="str">
        <f>F16</f>
        <v>okrajová časť obce Bojná</v>
      </c>
      <c r="I93" s="23" t="s">
        <v>21</v>
      </c>
      <c r="J93" s="51" t="str">
        <f>IF(J16="","",J16)</f>
        <v>19. 6. 2024</v>
      </c>
      <c r="L93" s="28"/>
    </row>
    <row r="94" spans="2:12" s="1" customFormat="1" ht="6.9" customHeight="1">
      <c r="B94" s="28"/>
      <c r="L94" s="28"/>
    </row>
    <row r="95" spans="2:12" s="1" customFormat="1" ht="40.049999999999997" customHeight="1">
      <c r="B95" s="28"/>
      <c r="C95" s="23" t="s">
        <v>23</v>
      </c>
      <c r="F95" s="21" t="str">
        <f>E19</f>
        <v>Obec Bojná, 201 Bojná, 956 01 Bojná</v>
      </c>
      <c r="I95" s="23" t="s">
        <v>29</v>
      </c>
      <c r="J95" s="26" t="str">
        <f>E25</f>
        <v>Projekt design s.r.o., Brezová 89/1B, Tovarníky</v>
      </c>
      <c r="L95" s="28"/>
    </row>
    <row r="96" spans="2:12" s="1" customFormat="1" ht="40.049999999999997" customHeight="1">
      <c r="B96" s="28"/>
      <c r="C96" s="23" t="s">
        <v>27</v>
      </c>
      <c r="F96" s="21" t="str">
        <f>IF(E22="","",E22)</f>
        <v>Vyplň údaj</v>
      </c>
      <c r="I96" s="23" t="s">
        <v>32</v>
      </c>
      <c r="J96" s="26" t="str">
        <f>E28</f>
        <v>Projekt design s.r.o., Brezová 89/1B, Tovarníky</v>
      </c>
      <c r="L96" s="28"/>
    </row>
    <row r="97" spans="2:47" s="1" customFormat="1" ht="10.35" customHeight="1">
      <c r="B97" s="28"/>
      <c r="L97" s="28"/>
    </row>
    <row r="98" spans="2:47" s="1" customFormat="1" ht="29.25" customHeight="1">
      <c r="B98" s="28"/>
      <c r="C98" s="107" t="s">
        <v>294</v>
      </c>
      <c r="D98" s="99"/>
      <c r="E98" s="99"/>
      <c r="F98" s="99"/>
      <c r="G98" s="99"/>
      <c r="H98" s="99"/>
      <c r="I98" s="99"/>
      <c r="J98" s="108" t="s">
        <v>295</v>
      </c>
      <c r="K98" s="99"/>
      <c r="L98" s="28"/>
    </row>
    <row r="99" spans="2:47" s="1" customFormat="1" ht="10.35" customHeight="1">
      <c r="B99" s="28"/>
      <c r="L99" s="28"/>
    </row>
    <row r="100" spans="2:47" s="1" customFormat="1" ht="22.8" customHeight="1">
      <c r="B100" s="28"/>
      <c r="C100" s="109" t="s">
        <v>296</v>
      </c>
      <c r="J100" s="65">
        <f>J126</f>
        <v>0</v>
      </c>
      <c r="L100" s="28"/>
      <c r="AU100" s="13" t="s">
        <v>297</v>
      </c>
    </row>
    <row r="101" spans="2:47" s="8" customFormat="1" ht="24.9" customHeight="1">
      <c r="B101" s="110"/>
      <c r="D101" s="111" t="s">
        <v>423</v>
      </c>
      <c r="E101" s="112"/>
      <c r="F101" s="112"/>
      <c r="G101" s="112"/>
      <c r="H101" s="112"/>
      <c r="I101" s="112"/>
      <c r="J101" s="113">
        <f>J127</f>
        <v>0</v>
      </c>
      <c r="L101" s="110"/>
    </row>
    <row r="102" spans="2:47" s="9" customFormat="1" ht="19.95" customHeight="1">
      <c r="B102" s="114"/>
      <c r="D102" s="115" t="s">
        <v>3732</v>
      </c>
      <c r="E102" s="116"/>
      <c r="F102" s="116"/>
      <c r="G102" s="116"/>
      <c r="H102" s="116"/>
      <c r="I102" s="116"/>
      <c r="J102" s="117">
        <f>J128</f>
        <v>0</v>
      </c>
      <c r="L102" s="114"/>
    </row>
    <row r="103" spans="2:47" s="1" customFormat="1" ht="21.75" customHeight="1">
      <c r="B103" s="28"/>
      <c r="L103" s="28"/>
    </row>
    <row r="104" spans="2:47" s="1" customFormat="1" ht="6.9" customHeight="1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28"/>
    </row>
    <row r="108" spans="2:47" s="1" customFormat="1" ht="6.9" customHeight="1">
      <c r="B108" s="45"/>
      <c r="C108" s="46"/>
      <c r="D108" s="46"/>
      <c r="E108" s="46"/>
      <c r="F108" s="46"/>
      <c r="G108" s="46"/>
      <c r="H108" s="46"/>
      <c r="I108" s="46"/>
      <c r="J108" s="46"/>
      <c r="K108" s="46"/>
      <c r="L108" s="28"/>
    </row>
    <row r="109" spans="2:47" s="1" customFormat="1" ht="24.9" customHeight="1">
      <c r="B109" s="28"/>
      <c r="C109" s="17" t="s">
        <v>303</v>
      </c>
      <c r="L109" s="28"/>
    </row>
    <row r="110" spans="2:47" s="1" customFormat="1" ht="6.9" customHeight="1">
      <c r="B110" s="28"/>
      <c r="L110" s="28"/>
    </row>
    <row r="111" spans="2:47" s="1" customFormat="1" ht="12" customHeight="1">
      <c r="B111" s="28"/>
      <c r="C111" s="23" t="s">
        <v>15</v>
      </c>
      <c r="L111" s="28"/>
    </row>
    <row r="112" spans="2:47" s="1" customFormat="1" ht="16.5" customHeight="1">
      <c r="B112" s="28"/>
      <c r="E112" s="226" t="str">
        <f>E7</f>
        <v>Archeoskanzen Bojná</v>
      </c>
      <c r="F112" s="227"/>
      <c r="G112" s="227"/>
      <c r="H112" s="227"/>
      <c r="L112" s="28"/>
    </row>
    <row r="113" spans="2:63" ht="12" customHeight="1">
      <c r="B113" s="16"/>
      <c r="C113" s="23" t="s">
        <v>287</v>
      </c>
      <c r="L113" s="16"/>
    </row>
    <row r="114" spans="2:63" ht="16.5" customHeight="1">
      <c r="B114" s="16"/>
      <c r="E114" s="226" t="s">
        <v>4177</v>
      </c>
      <c r="F114" s="183"/>
      <c r="G114" s="183"/>
      <c r="H114" s="183"/>
      <c r="L114" s="16"/>
    </row>
    <row r="115" spans="2:63" ht="12" customHeight="1">
      <c r="B115" s="16"/>
      <c r="C115" s="23" t="s">
        <v>289</v>
      </c>
      <c r="L115" s="16"/>
    </row>
    <row r="116" spans="2:63" s="1" customFormat="1" ht="16.5" customHeight="1">
      <c r="B116" s="28"/>
      <c r="E116" s="221" t="s">
        <v>6656</v>
      </c>
      <c r="F116" s="228"/>
      <c r="G116" s="228"/>
      <c r="H116" s="228"/>
      <c r="L116" s="28"/>
    </row>
    <row r="117" spans="2:63" s="1" customFormat="1" ht="12" customHeight="1">
      <c r="B117" s="28"/>
      <c r="C117" s="23" t="s">
        <v>291</v>
      </c>
      <c r="L117" s="28"/>
    </row>
    <row r="118" spans="2:63" s="1" customFormat="1" ht="16.5" customHeight="1">
      <c r="B118" s="28"/>
      <c r="E118" s="208" t="str">
        <f>E13</f>
        <v>SO-5.2.2_UK - Vykurovanie</v>
      </c>
      <c r="F118" s="228"/>
      <c r="G118" s="228"/>
      <c r="H118" s="228"/>
      <c r="L118" s="28"/>
    </row>
    <row r="119" spans="2:63" s="1" customFormat="1" ht="6.9" customHeight="1">
      <c r="B119" s="28"/>
      <c r="L119" s="28"/>
    </row>
    <row r="120" spans="2:63" s="1" customFormat="1" ht="12" customHeight="1">
      <c r="B120" s="28"/>
      <c r="C120" s="23" t="s">
        <v>19</v>
      </c>
      <c r="F120" s="21" t="str">
        <f>F16</f>
        <v>okrajová časť obce Bojná</v>
      </c>
      <c r="I120" s="23" t="s">
        <v>21</v>
      </c>
      <c r="J120" s="51" t="str">
        <f>IF(J16="","",J16)</f>
        <v>19. 6. 2024</v>
      </c>
      <c r="L120" s="28"/>
    </row>
    <row r="121" spans="2:63" s="1" customFormat="1" ht="6.9" customHeight="1">
      <c r="B121" s="28"/>
      <c r="L121" s="28"/>
    </row>
    <row r="122" spans="2:63" s="1" customFormat="1" ht="40.049999999999997" customHeight="1">
      <c r="B122" s="28"/>
      <c r="C122" s="23" t="s">
        <v>23</v>
      </c>
      <c r="F122" s="21" t="str">
        <f>E19</f>
        <v>Obec Bojná, 201 Bojná, 956 01 Bojná</v>
      </c>
      <c r="I122" s="23" t="s">
        <v>29</v>
      </c>
      <c r="J122" s="26" t="str">
        <f>E25</f>
        <v>Projekt design s.r.o., Brezová 89/1B, Tovarníky</v>
      </c>
      <c r="L122" s="28"/>
    </row>
    <row r="123" spans="2:63" s="1" customFormat="1" ht="40.049999999999997" customHeight="1">
      <c r="B123" s="28"/>
      <c r="C123" s="23" t="s">
        <v>27</v>
      </c>
      <c r="F123" s="21" t="str">
        <f>IF(E22="","",E22)</f>
        <v>Vyplň údaj</v>
      </c>
      <c r="I123" s="23" t="s">
        <v>32</v>
      </c>
      <c r="J123" s="26" t="str">
        <f>E28</f>
        <v>Projekt design s.r.o., Brezová 89/1B, Tovarníky</v>
      </c>
      <c r="L123" s="28"/>
    </row>
    <row r="124" spans="2:63" s="1" customFormat="1" ht="10.35" customHeight="1">
      <c r="B124" s="28"/>
      <c r="L124" s="28"/>
    </row>
    <row r="125" spans="2:63" s="10" customFormat="1" ht="29.25" customHeight="1">
      <c r="B125" s="118"/>
      <c r="C125" s="119" t="s">
        <v>304</v>
      </c>
      <c r="D125" s="120" t="s">
        <v>60</v>
      </c>
      <c r="E125" s="120" t="s">
        <v>56</v>
      </c>
      <c r="F125" s="120" t="s">
        <v>7531</v>
      </c>
      <c r="G125" s="120" t="s">
        <v>305</v>
      </c>
      <c r="H125" s="120" t="s">
        <v>306</v>
      </c>
      <c r="I125" s="120" t="s">
        <v>307</v>
      </c>
      <c r="J125" s="121" t="s">
        <v>295</v>
      </c>
      <c r="K125" s="122" t="s">
        <v>308</v>
      </c>
      <c r="L125" s="118"/>
      <c r="M125" s="58" t="s">
        <v>1</v>
      </c>
      <c r="N125" s="59" t="s">
        <v>39</v>
      </c>
      <c r="O125" s="59" t="s">
        <v>309</v>
      </c>
      <c r="P125" s="59" t="s">
        <v>310</v>
      </c>
      <c r="Q125" s="59" t="s">
        <v>311</v>
      </c>
      <c r="R125" s="59" t="s">
        <v>312</v>
      </c>
      <c r="S125" s="59" t="s">
        <v>313</v>
      </c>
      <c r="T125" s="60" t="s">
        <v>314</v>
      </c>
    </row>
    <row r="126" spans="2:63" s="1" customFormat="1" ht="22.8" customHeight="1">
      <c r="B126" s="28"/>
      <c r="C126" s="63" t="s">
        <v>296</v>
      </c>
      <c r="J126" s="123">
        <f>BK126</f>
        <v>0</v>
      </c>
      <c r="L126" s="28"/>
      <c r="M126" s="61"/>
      <c r="N126" s="52"/>
      <c r="O126" s="52"/>
      <c r="P126" s="124">
        <f>P127</f>
        <v>0</v>
      </c>
      <c r="Q126" s="52"/>
      <c r="R126" s="124">
        <f>R127</f>
        <v>0</v>
      </c>
      <c r="S126" s="52"/>
      <c r="T126" s="125">
        <f>T127</f>
        <v>0</v>
      </c>
      <c r="AT126" s="13" t="s">
        <v>74</v>
      </c>
      <c r="AU126" s="13" t="s">
        <v>297</v>
      </c>
      <c r="BK126" s="126">
        <f>BK127</f>
        <v>0</v>
      </c>
    </row>
    <row r="127" spans="2:63" s="11" customFormat="1" ht="25.95" customHeight="1">
      <c r="B127" s="127"/>
      <c r="D127" s="128" t="s">
        <v>74</v>
      </c>
      <c r="E127" s="129" t="s">
        <v>353</v>
      </c>
      <c r="F127" s="129" t="s">
        <v>474</v>
      </c>
      <c r="I127" s="130"/>
      <c r="J127" s="131">
        <f>BK127</f>
        <v>0</v>
      </c>
      <c r="L127" s="127"/>
      <c r="M127" s="132"/>
      <c r="P127" s="133">
        <f>P128</f>
        <v>0</v>
      </c>
      <c r="R127" s="133">
        <f>R128</f>
        <v>0</v>
      </c>
      <c r="T127" s="134">
        <f>T128</f>
        <v>0</v>
      </c>
      <c r="AR127" s="128" t="s">
        <v>92</v>
      </c>
      <c r="AT127" s="135" t="s">
        <v>74</v>
      </c>
      <c r="AU127" s="135" t="s">
        <v>75</v>
      </c>
      <c r="AY127" s="128" t="s">
        <v>317</v>
      </c>
      <c r="BK127" s="136">
        <f>BK128</f>
        <v>0</v>
      </c>
    </row>
    <row r="128" spans="2:63" s="11" customFormat="1" ht="22.8" customHeight="1">
      <c r="B128" s="127"/>
      <c r="D128" s="128" t="s">
        <v>74</v>
      </c>
      <c r="E128" s="137" t="s">
        <v>475</v>
      </c>
      <c r="F128" s="137" t="s">
        <v>3733</v>
      </c>
      <c r="I128" s="130"/>
      <c r="J128" s="138">
        <f>BK128</f>
        <v>0</v>
      </c>
      <c r="L128" s="127"/>
      <c r="M128" s="132"/>
      <c r="P128" s="133">
        <f>SUM(P129:P132)</f>
        <v>0</v>
      </c>
      <c r="R128" s="133">
        <f>SUM(R129:R132)</f>
        <v>0</v>
      </c>
      <c r="T128" s="134">
        <f>SUM(T129:T132)</f>
        <v>0</v>
      </c>
      <c r="AR128" s="128" t="s">
        <v>92</v>
      </c>
      <c r="AT128" s="135" t="s">
        <v>74</v>
      </c>
      <c r="AU128" s="135" t="s">
        <v>82</v>
      </c>
      <c r="AY128" s="128" t="s">
        <v>317</v>
      </c>
      <c r="BK128" s="136">
        <f>SUM(BK129:BK132)</f>
        <v>0</v>
      </c>
    </row>
    <row r="129" spans="2:65" s="1" customFormat="1" ht="16.5" customHeight="1">
      <c r="B129" s="139"/>
      <c r="C129" s="140" t="s">
        <v>82</v>
      </c>
      <c r="D129" s="140" t="s">
        <v>319</v>
      </c>
      <c r="E129" s="141" t="s">
        <v>3734</v>
      </c>
      <c r="F129" s="142" t="s">
        <v>3735</v>
      </c>
      <c r="G129" s="143" t="s">
        <v>452</v>
      </c>
      <c r="H129" s="144">
        <v>42</v>
      </c>
      <c r="I129" s="145"/>
      <c r="J129" s="146">
        <f>ROUND(I129*H129,2)</f>
        <v>0</v>
      </c>
      <c r="K129" s="147"/>
      <c r="L129" s="28"/>
      <c r="M129" s="148" t="s">
        <v>1</v>
      </c>
      <c r="N129" s="149" t="s">
        <v>41</v>
      </c>
      <c r="P129" s="150">
        <f>O129*H129</f>
        <v>0</v>
      </c>
      <c r="Q129" s="150">
        <v>0</v>
      </c>
      <c r="R129" s="150">
        <f>Q129*H129</f>
        <v>0</v>
      </c>
      <c r="S129" s="150">
        <v>0</v>
      </c>
      <c r="T129" s="151">
        <f>S129*H129</f>
        <v>0</v>
      </c>
      <c r="AR129" s="152" t="s">
        <v>453</v>
      </c>
      <c r="AT129" s="152" t="s">
        <v>319</v>
      </c>
      <c r="AU129" s="152" t="s">
        <v>87</v>
      </c>
      <c r="AY129" s="13" t="s">
        <v>317</v>
      </c>
      <c r="BE129" s="153">
        <f>IF(N129="základná",J129,0)</f>
        <v>0</v>
      </c>
      <c r="BF129" s="153">
        <f>IF(N129="znížená",J129,0)</f>
        <v>0</v>
      </c>
      <c r="BG129" s="153">
        <f>IF(N129="zákl. prenesená",J129,0)</f>
        <v>0</v>
      </c>
      <c r="BH129" s="153">
        <f>IF(N129="zníž. prenesená",J129,0)</f>
        <v>0</v>
      </c>
      <c r="BI129" s="153">
        <f>IF(N129="nulová",J129,0)</f>
        <v>0</v>
      </c>
      <c r="BJ129" s="13" t="s">
        <v>87</v>
      </c>
      <c r="BK129" s="153">
        <f>ROUND(I129*H129,2)</f>
        <v>0</v>
      </c>
      <c r="BL129" s="13" t="s">
        <v>453</v>
      </c>
      <c r="BM129" s="152" t="s">
        <v>6914</v>
      </c>
    </row>
    <row r="130" spans="2:65" s="1" customFormat="1" ht="24.15" customHeight="1">
      <c r="B130" s="139"/>
      <c r="C130" s="154" t="s">
        <v>87</v>
      </c>
      <c r="D130" s="154" t="s">
        <v>353</v>
      </c>
      <c r="E130" s="155" t="s">
        <v>5674</v>
      </c>
      <c r="F130" s="156" t="s">
        <v>5675</v>
      </c>
      <c r="G130" s="157" t="s">
        <v>433</v>
      </c>
      <c r="H130" s="158">
        <v>3</v>
      </c>
      <c r="I130" s="159"/>
      <c r="J130" s="160">
        <f>ROUND(I130*H130,2)</f>
        <v>0</v>
      </c>
      <c r="K130" s="161"/>
      <c r="L130" s="162"/>
      <c r="M130" s="163" t="s">
        <v>1</v>
      </c>
      <c r="N130" s="164" t="s">
        <v>41</v>
      </c>
      <c r="P130" s="150">
        <f>O130*H130</f>
        <v>0</v>
      </c>
      <c r="Q130" s="150">
        <v>0</v>
      </c>
      <c r="R130" s="150">
        <f>Q130*H130</f>
        <v>0</v>
      </c>
      <c r="S130" s="150">
        <v>0</v>
      </c>
      <c r="T130" s="151">
        <f>S130*H130</f>
        <v>0</v>
      </c>
      <c r="AR130" s="152" t="s">
        <v>271</v>
      </c>
      <c r="AT130" s="152" t="s">
        <v>353</v>
      </c>
      <c r="AU130" s="152" t="s">
        <v>87</v>
      </c>
      <c r="AY130" s="13" t="s">
        <v>317</v>
      </c>
      <c r="BE130" s="153">
        <f>IF(N130="základná",J130,0)</f>
        <v>0</v>
      </c>
      <c r="BF130" s="153">
        <f>IF(N130="znížená",J130,0)</f>
        <v>0</v>
      </c>
      <c r="BG130" s="153">
        <f>IF(N130="zákl. prenesená",J130,0)</f>
        <v>0</v>
      </c>
      <c r="BH130" s="153">
        <f>IF(N130="zníž. prenesená",J130,0)</f>
        <v>0</v>
      </c>
      <c r="BI130" s="153">
        <f>IF(N130="nulová",J130,0)</f>
        <v>0</v>
      </c>
      <c r="BJ130" s="13" t="s">
        <v>87</v>
      </c>
      <c r="BK130" s="153">
        <f>ROUND(I130*H130,2)</f>
        <v>0</v>
      </c>
      <c r="BL130" s="13" t="s">
        <v>259</v>
      </c>
      <c r="BM130" s="152" t="s">
        <v>6915</v>
      </c>
    </row>
    <row r="131" spans="2:65" s="1" customFormat="1" ht="24.15" customHeight="1">
      <c r="B131" s="139"/>
      <c r="C131" s="154" t="s">
        <v>92</v>
      </c>
      <c r="D131" s="154" t="s">
        <v>353</v>
      </c>
      <c r="E131" s="155" t="s">
        <v>3737</v>
      </c>
      <c r="F131" s="156" t="s">
        <v>3738</v>
      </c>
      <c r="G131" s="157" t="s">
        <v>433</v>
      </c>
      <c r="H131" s="158">
        <v>1</v>
      </c>
      <c r="I131" s="159"/>
      <c r="J131" s="160">
        <f>ROUND(I131*H131,2)</f>
        <v>0</v>
      </c>
      <c r="K131" s="161"/>
      <c r="L131" s="162"/>
      <c r="M131" s="163" t="s">
        <v>1</v>
      </c>
      <c r="N131" s="164" t="s">
        <v>41</v>
      </c>
      <c r="P131" s="150">
        <f>O131*H131</f>
        <v>0</v>
      </c>
      <c r="Q131" s="150">
        <v>0</v>
      </c>
      <c r="R131" s="150">
        <f>Q131*H131</f>
        <v>0</v>
      </c>
      <c r="S131" s="150">
        <v>0</v>
      </c>
      <c r="T131" s="151">
        <f>S131*H131</f>
        <v>0</v>
      </c>
      <c r="AR131" s="152" t="s">
        <v>271</v>
      </c>
      <c r="AT131" s="152" t="s">
        <v>353</v>
      </c>
      <c r="AU131" s="152" t="s">
        <v>87</v>
      </c>
      <c r="AY131" s="13" t="s">
        <v>317</v>
      </c>
      <c r="BE131" s="153">
        <f>IF(N131="základná",J131,0)</f>
        <v>0</v>
      </c>
      <c r="BF131" s="153">
        <f>IF(N131="znížená",J131,0)</f>
        <v>0</v>
      </c>
      <c r="BG131" s="153">
        <f>IF(N131="zákl. prenesená",J131,0)</f>
        <v>0</v>
      </c>
      <c r="BH131" s="153">
        <f>IF(N131="zníž. prenesená",J131,0)</f>
        <v>0</v>
      </c>
      <c r="BI131" s="153">
        <f>IF(N131="nulová",J131,0)</f>
        <v>0</v>
      </c>
      <c r="BJ131" s="13" t="s">
        <v>87</v>
      </c>
      <c r="BK131" s="153">
        <f>ROUND(I131*H131,2)</f>
        <v>0</v>
      </c>
      <c r="BL131" s="13" t="s">
        <v>259</v>
      </c>
      <c r="BM131" s="152" t="s">
        <v>6916</v>
      </c>
    </row>
    <row r="132" spans="2:65" s="1" customFormat="1" ht="16.5" customHeight="1">
      <c r="B132" s="139"/>
      <c r="C132" s="154" t="s">
        <v>259</v>
      </c>
      <c r="D132" s="154" t="s">
        <v>353</v>
      </c>
      <c r="E132" s="155" t="s">
        <v>3740</v>
      </c>
      <c r="F132" s="156" t="s">
        <v>3741</v>
      </c>
      <c r="G132" s="157" t="s">
        <v>433</v>
      </c>
      <c r="H132" s="158">
        <v>5</v>
      </c>
      <c r="I132" s="159"/>
      <c r="J132" s="160">
        <f>ROUND(I132*H132,2)</f>
        <v>0</v>
      </c>
      <c r="K132" s="161"/>
      <c r="L132" s="162"/>
      <c r="M132" s="174" t="s">
        <v>1</v>
      </c>
      <c r="N132" s="175" t="s">
        <v>41</v>
      </c>
      <c r="O132" s="167"/>
      <c r="P132" s="168">
        <f>O132*H132</f>
        <v>0</v>
      </c>
      <c r="Q132" s="168">
        <v>0</v>
      </c>
      <c r="R132" s="168">
        <f>Q132*H132</f>
        <v>0</v>
      </c>
      <c r="S132" s="168">
        <v>0</v>
      </c>
      <c r="T132" s="169">
        <f>S132*H132</f>
        <v>0</v>
      </c>
      <c r="AR132" s="152" t="s">
        <v>271</v>
      </c>
      <c r="AT132" s="152" t="s">
        <v>353</v>
      </c>
      <c r="AU132" s="152" t="s">
        <v>87</v>
      </c>
      <c r="AY132" s="13" t="s">
        <v>317</v>
      </c>
      <c r="BE132" s="153">
        <f>IF(N132="základná",J132,0)</f>
        <v>0</v>
      </c>
      <c r="BF132" s="153">
        <f>IF(N132="znížená",J132,0)</f>
        <v>0</v>
      </c>
      <c r="BG132" s="153">
        <f>IF(N132="zákl. prenesená",J132,0)</f>
        <v>0</v>
      </c>
      <c r="BH132" s="153">
        <f>IF(N132="zníž. prenesená",J132,0)</f>
        <v>0</v>
      </c>
      <c r="BI132" s="153">
        <f>IF(N132="nulová",J132,0)</f>
        <v>0</v>
      </c>
      <c r="BJ132" s="13" t="s">
        <v>87</v>
      </c>
      <c r="BK132" s="153">
        <f>ROUND(I132*H132,2)</f>
        <v>0</v>
      </c>
      <c r="BL132" s="13" t="s">
        <v>259</v>
      </c>
      <c r="BM132" s="152" t="s">
        <v>6917</v>
      </c>
    </row>
    <row r="133" spans="2:65" s="1" customFormat="1" ht="6.9" customHeight="1">
      <c r="B133" s="43"/>
      <c r="C133" s="44"/>
      <c r="D133" s="44"/>
      <c r="E133" s="44"/>
      <c r="F133" s="44"/>
      <c r="G133" s="44"/>
      <c r="H133" s="44"/>
      <c r="I133" s="44"/>
      <c r="J133" s="44"/>
      <c r="K133" s="44"/>
      <c r="L133" s="28"/>
    </row>
  </sheetData>
  <autoFilter ref="C125:K132" xr:uid="{00000000-0009-0000-0000-00002B000000}"/>
  <mergeCells count="15">
    <mergeCell ref="E112:H112"/>
    <mergeCell ref="E116:H116"/>
    <mergeCell ref="E114:H114"/>
    <mergeCell ref="E118:H11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B2:BM156"/>
  <sheetViews>
    <sheetView showGridLines="0" topLeftCell="A121" workbookViewId="0">
      <selection activeCell="W127" sqref="W127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01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3" t="s">
        <v>235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" customHeight="1">
      <c r="B4" s="16"/>
      <c r="D4" s="17" t="s">
        <v>286</v>
      </c>
      <c r="L4" s="16"/>
      <c r="M4" s="92" t="s">
        <v>9</v>
      </c>
      <c r="AT4" s="13" t="s">
        <v>3</v>
      </c>
    </row>
    <row r="5" spans="2:46" ht="6.9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226" t="str">
        <f>'Rekapitulácia stavby'!K6</f>
        <v>Archeoskanzen Bojná</v>
      </c>
      <c r="F7" s="227"/>
      <c r="G7" s="227"/>
      <c r="H7" s="227"/>
      <c r="L7" s="16"/>
    </row>
    <row r="8" spans="2:46" ht="13.2">
      <c r="B8" s="16"/>
      <c r="D8" s="23" t="s">
        <v>287</v>
      </c>
      <c r="L8" s="16"/>
    </row>
    <row r="9" spans="2:46" ht="16.5" customHeight="1">
      <c r="B9" s="16"/>
      <c r="E9" s="226" t="s">
        <v>4177</v>
      </c>
      <c r="F9" s="183"/>
      <c r="G9" s="183"/>
      <c r="H9" s="183"/>
      <c r="L9" s="16"/>
    </row>
    <row r="10" spans="2:46" ht="12" customHeight="1">
      <c r="B10" s="16"/>
      <c r="D10" s="23" t="s">
        <v>289</v>
      </c>
      <c r="L10" s="16"/>
    </row>
    <row r="11" spans="2:46" s="1" customFormat="1" ht="16.5" customHeight="1">
      <c r="B11" s="28"/>
      <c r="E11" s="221" t="s">
        <v>6656</v>
      </c>
      <c r="F11" s="228"/>
      <c r="G11" s="228"/>
      <c r="H11" s="228"/>
      <c r="L11" s="28"/>
    </row>
    <row r="12" spans="2:46" s="1" customFormat="1" ht="12" customHeight="1">
      <c r="B12" s="28"/>
      <c r="D12" s="23" t="s">
        <v>291</v>
      </c>
      <c r="L12" s="28"/>
    </row>
    <row r="13" spans="2:46" s="1" customFormat="1" ht="16.5" customHeight="1">
      <c r="B13" s="28"/>
      <c r="E13" s="208" t="s">
        <v>6918</v>
      </c>
      <c r="F13" s="228"/>
      <c r="G13" s="228"/>
      <c r="H13" s="228"/>
      <c r="L13" s="28"/>
    </row>
    <row r="14" spans="2:46" s="1" customFormat="1" ht="10.199999999999999">
      <c r="B14" s="28"/>
      <c r="L14" s="28"/>
    </row>
    <row r="15" spans="2:46" s="1" customFormat="1" ht="12" customHeight="1">
      <c r="B15" s="28"/>
      <c r="D15" s="23" t="s">
        <v>17</v>
      </c>
      <c r="F15" s="21" t="s">
        <v>1</v>
      </c>
      <c r="I15" s="23" t="s">
        <v>18</v>
      </c>
      <c r="J15" s="21" t="s">
        <v>1</v>
      </c>
      <c r="L15" s="28"/>
    </row>
    <row r="16" spans="2:46" s="1" customFormat="1" ht="12" customHeight="1">
      <c r="B16" s="28"/>
      <c r="D16" s="23" t="s">
        <v>19</v>
      </c>
      <c r="F16" s="21" t="s">
        <v>20</v>
      </c>
      <c r="I16" s="23" t="s">
        <v>21</v>
      </c>
      <c r="J16" s="51" t="str">
        <f>'Rekapitulácia stavby'!AN8</f>
        <v>19. 6. 2024</v>
      </c>
      <c r="L16" s="28"/>
    </row>
    <row r="17" spans="2:12" s="1" customFormat="1" ht="10.8" customHeight="1">
      <c r="B17" s="28"/>
      <c r="L17" s="28"/>
    </row>
    <row r="18" spans="2:12" s="1" customFormat="1" ht="12" customHeight="1">
      <c r="B18" s="28"/>
      <c r="D18" s="23" t="s">
        <v>23</v>
      </c>
      <c r="I18" s="23" t="s">
        <v>24</v>
      </c>
      <c r="J18" s="21" t="s">
        <v>1</v>
      </c>
      <c r="L18" s="28"/>
    </row>
    <row r="19" spans="2:12" s="1" customFormat="1" ht="18" customHeight="1">
      <c r="B19" s="28"/>
      <c r="E19" s="21" t="s">
        <v>25</v>
      </c>
      <c r="I19" s="23" t="s">
        <v>26</v>
      </c>
      <c r="J19" s="21" t="s">
        <v>1</v>
      </c>
      <c r="L19" s="28"/>
    </row>
    <row r="20" spans="2:12" s="1" customFormat="1" ht="6.9" customHeight="1">
      <c r="B20" s="28"/>
      <c r="L20" s="28"/>
    </row>
    <row r="21" spans="2:12" s="1" customFormat="1" ht="12" customHeight="1">
      <c r="B21" s="28"/>
      <c r="D21" s="23" t="s">
        <v>27</v>
      </c>
      <c r="I21" s="23" t="s">
        <v>24</v>
      </c>
      <c r="J21" s="24" t="str">
        <f>'Rekapitulácia stavby'!AN13</f>
        <v>Vyplň údaj</v>
      </c>
      <c r="L21" s="28"/>
    </row>
    <row r="22" spans="2:12" s="1" customFormat="1" ht="18" customHeight="1">
      <c r="B22" s="28"/>
      <c r="E22" s="229" t="str">
        <f>'Rekapitulácia stavby'!E14</f>
        <v>Vyplň údaj</v>
      </c>
      <c r="F22" s="182"/>
      <c r="G22" s="182"/>
      <c r="H22" s="182"/>
      <c r="I22" s="23" t="s">
        <v>26</v>
      </c>
      <c r="J22" s="24" t="str">
        <f>'Rekapitulácia stavby'!AN14</f>
        <v>Vyplň údaj</v>
      </c>
      <c r="L22" s="28"/>
    </row>
    <row r="23" spans="2:12" s="1" customFormat="1" ht="6.9" customHeight="1">
      <c r="B23" s="28"/>
      <c r="L23" s="28"/>
    </row>
    <row r="24" spans="2:12" s="1" customFormat="1" ht="12" customHeight="1">
      <c r="B24" s="28"/>
      <c r="D24" s="23" t="s">
        <v>29</v>
      </c>
      <c r="I24" s="23" t="s">
        <v>24</v>
      </c>
      <c r="J24" s="21" t="s">
        <v>1</v>
      </c>
      <c r="L24" s="28"/>
    </row>
    <row r="25" spans="2:12" s="1" customFormat="1" ht="18" customHeight="1">
      <c r="B25" s="28"/>
      <c r="E25" s="21" t="s">
        <v>30</v>
      </c>
      <c r="I25" s="23" t="s">
        <v>26</v>
      </c>
      <c r="J25" s="21" t="s">
        <v>1</v>
      </c>
      <c r="L25" s="28"/>
    </row>
    <row r="26" spans="2:12" s="1" customFormat="1" ht="6.9" customHeight="1">
      <c r="B26" s="28"/>
      <c r="L26" s="28"/>
    </row>
    <row r="27" spans="2:12" s="1" customFormat="1" ht="12" customHeight="1">
      <c r="B27" s="28"/>
      <c r="D27" s="23" t="s">
        <v>32</v>
      </c>
      <c r="I27" s="23" t="s">
        <v>24</v>
      </c>
      <c r="J27" s="21" t="s">
        <v>1</v>
      </c>
      <c r="L27" s="28"/>
    </row>
    <row r="28" spans="2:12" s="1" customFormat="1" ht="18" customHeight="1">
      <c r="B28" s="28"/>
      <c r="E28" s="21" t="s">
        <v>30</v>
      </c>
      <c r="I28" s="23" t="s">
        <v>26</v>
      </c>
      <c r="J28" s="21" t="s">
        <v>1</v>
      </c>
      <c r="L28" s="28"/>
    </row>
    <row r="29" spans="2:12" s="1" customFormat="1" ht="6.9" customHeight="1">
      <c r="B29" s="28"/>
      <c r="L29" s="28"/>
    </row>
    <row r="30" spans="2:12" s="1" customFormat="1" ht="12" customHeight="1">
      <c r="B30" s="28"/>
      <c r="D30" s="23" t="s">
        <v>33</v>
      </c>
      <c r="L30" s="28"/>
    </row>
    <row r="31" spans="2:12" s="7" customFormat="1" ht="16.5" customHeight="1">
      <c r="B31" s="93"/>
      <c r="E31" s="187" t="s">
        <v>1</v>
      </c>
      <c r="F31" s="187"/>
      <c r="G31" s="187"/>
      <c r="H31" s="187"/>
      <c r="L31" s="93"/>
    </row>
    <row r="32" spans="2:12" s="1" customFormat="1" ht="6.9" customHeight="1">
      <c r="B32" s="28"/>
      <c r="L32" s="28"/>
    </row>
    <row r="33" spans="2:12" s="1" customFormat="1" ht="6.9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35" customHeight="1">
      <c r="B34" s="28"/>
      <c r="D34" s="94" t="s">
        <v>35</v>
      </c>
      <c r="J34" s="65">
        <f>ROUND(J125, 2)</f>
        <v>0</v>
      </c>
      <c r="L34" s="28"/>
    </row>
    <row r="35" spans="2:12" s="1" customFormat="1" ht="6.9" customHeight="1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4" customHeight="1">
      <c r="B36" s="28"/>
      <c r="F36" s="31" t="s">
        <v>37</v>
      </c>
      <c r="I36" s="31" t="s">
        <v>36</v>
      </c>
      <c r="J36" s="31" t="s">
        <v>38</v>
      </c>
      <c r="L36" s="28"/>
    </row>
    <row r="37" spans="2:12" s="1" customFormat="1" ht="14.4" customHeight="1">
      <c r="B37" s="28"/>
      <c r="D37" s="54" t="s">
        <v>39</v>
      </c>
      <c r="E37" s="33" t="s">
        <v>40</v>
      </c>
      <c r="F37" s="95">
        <f>ROUND((SUM(BE125:BE155)),  2)</f>
        <v>0</v>
      </c>
      <c r="G37" s="96"/>
      <c r="H37" s="96"/>
      <c r="I37" s="97">
        <v>0.2</v>
      </c>
      <c r="J37" s="95">
        <f>ROUND(((SUM(BE125:BE155))*I37),  2)</f>
        <v>0</v>
      </c>
      <c r="L37" s="28"/>
    </row>
    <row r="38" spans="2:12" s="1" customFormat="1" ht="14.4" customHeight="1">
      <c r="B38" s="28"/>
      <c r="E38" s="33" t="s">
        <v>41</v>
      </c>
      <c r="F38" s="95">
        <f>ROUND((SUM(BF125:BF155)),  2)</f>
        <v>0</v>
      </c>
      <c r="G38" s="96"/>
      <c r="H38" s="96"/>
      <c r="I38" s="97">
        <v>0.2</v>
      </c>
      <c r="J38" s="95">
        <f>ROUND(((SUM(BF125:BF155))*I38),  2)</f>
        <v>0</v>
      </c>
      <c r="L38" s="28"/>
    </row>
    <row r="39" spans="2:12" s="1" customFormat="1" ht="14.4" hidden="1" customHeight="1">
      <c r="B39" s="28"/>
      <c r="E39" s="23" t="s">
        <v>42</v>
      </c>
      <c r="F39" s="84">
        <f>ROUND((SUM(BG125:BG155)),  2)</f>
        <v>0</v>
      </c>
      <c r="I39" s="98">
        <v>0.2</v>
      </c>
      <c r="J39" s="84">
        <f>0</f>
        <v>0</v>
      </c>
      <c r="L39" s="28"/>
    </row>
    <row r="40" spans="2:12" s="1" customFormat="1" ht="14.4" hidden="1" customHeight="1">
      <c r="B40" s="28"/>
      <c r="E40" s="23" t="s">
        <v>43</v>
      </c>
      <c r="F40" s="84">
        <f>ROUND((SUM(BH125:BH155)),  2)</f>
        <v>0</v>
      </c>
      <c r="I40" s="98">
        <v>0.2</v>
      </c>
      <c r="J40" s="84">
        <f>0</f>
        <v>0</v>
      </c>
      <c r="L40" s="28"/>
    </row>
    <row r="41" spans="2:12" s="1" customFormat="1" ht="14.4" hidden="1" customHeight="1">
      <c r="B41" s="28"/>
      <c r="E41" s="33" t="s">
        <v>44</v>
      </c>
      <c r="F41" s="95">
        <f>ROUND((SUM(BI125:BI155)),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6.9" customHeight="1">
      <c r="B42" s="28"/>
      <c r="L42" s="28"/>
    </row>
    <row r="43" spans="2:12" s="1" customFormat="1" ht="25.35" customHeight="1">
      <c r="B43" s="28"/>
      <c r="C43" s="99"/>
      <c r="D43" s="100" t="s">
        <v>45</v>
      </c>
      <c r="E43" s="56"/>
      <c r="F43" s="56"/>
      <c r="G43" s="101" t="s">
        <v>46</v>
      </c>
      <c r="H43" s="102" t="s">
        <v>47</v>
      </c>
      <c r="I43" s="56"/>
      <c r="J43" s="103">
        <f>SUM(J34:J41)</f>
        <v>0</v>
      </c>
      <c r="K43" s="104"/>
      <c r="L43" s="28"/>
    </row>
    <row r="44" spans="2:12" s="1" customFormat="1" ht="14.4" customHeight="1">
      <c r="B44" s="28"/>
      <c r="L44" s="28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ht="10.199999999999999">
      <c r="B51" s="16"/>
      <c r="L51" s="16"/>
    </row>
    <row r="52" spans="2:12" ht="10.199999999999999">
      <c r="B52" s="16"/>
      <c r="L52" s="16"/>
    </row>
    <row r="53" spans="2:12" ht="10.199999999999999">
      <c r="B53" s="16"/>
      <c r="L53" s="16"/>
    </row>
    <row r="54" spans="2:12" ht="10.199999999999999">
      <c r="B54" s="16"/>
      <c r="L54" s="16"/>
    </row>
    <row r="55" spans="2:12" ht="10.199999999999999">
      <c r="B55" s="16"/>
      <c r="L55" s="16"/>
    </row>
    <row r="56" spans="2:12" ht="10.199999999999999">
      <c r="B56" s="16"/>
      <c r="L56" s="16"/>
    </row>
    <row r="57" spans="2:12" ht="10.199999999999999">
      <c r="B57" s="16"/>
      <c r="L57" s="16"/>
    </row>
    <row r="58" spans="2:12" ht="10.199999999999999">
      <c r="B58" s="16"/>
      <c r="L58" s="16"/>
    </row>
    <row r="59" spans="2:12" ht="10.199999999999999">
      <c r="B59" s="16"/>
      <c r="L59" s="16"/>
    </row>
    <row r="60" spans="2:12" ht="10.199999999999999">
      <c r="B60" s="16"/>
      <c r="L60" s="16"/>
    </row>
    <row r="61" spans="2:12" s="1" customFormat="1" ht="13.2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ht="10.199999999999999">
      <c r="B62" s="16"/>
      <c r="L62" s="16"/>
    </row>
    <row r="63" spans="2:12" ht="10.199999999999999">
      <c r="B63" s="16"/>
      <c r="L63" s="16"/>
    </row>
    <row r="64" spans="2:12" ht="10.199999999999999">
      <c r="B64" s="16"/>
      <c r="L64" s="16"/>
    </row>
    <row r="65" spans="2:12" s="1" customFormat="1" ht="13.2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ht="10.199999999999999">
      <c r="B66" s="16"/>
      <c r="L66" s="16"/>
    </row>
    <row r="67" spans="2:12" ht="10.199999999999999">
      <c r="B67" s="16"/>
      <c r="L67" s="16"/>
    </row>
    <row r="68" spans="2:12" ht="10.199999999999999">
      <c r="B68" s="16"/>
      <c r="L68" s="16"/>
    </row>
    <row r="69" spans="2:12" ht="10.199999999999999">
      <c r="B69" s="16"/>
      <c r="L69" s="16"/>
    </row>
    <row r="70" spans="2:12" ht="10.199999999999999">
      <c r="B70" s="16"/>
      <c r="L70" s="16"/>
    </row>
    <row r="71" spans="2:12" ht="10.199999999999999">
      <c r="B71" s="16"/>
      <c r="L71" s="16"/>
    </row>
    <row r="72" spans="2:12" ht="10.199999999999999">
      <c r="B72" s="16"/>
      <c r="L72" s="16"/>
    </row>
    <row r="73" spans="2:12" ht="10.199999999999999">
      <c r="B73" s="16"/>
      <c r="L73" s="16"/>
    </row>
    <row r="74" spans="2:12" ht="10.199999999999999">
      <c r="B74" s="16"/>
      <c r="L74" s="16"/>
    </row>
    <row r="75" spans="2:12" ht="10.199999999999999">
      <c r="B75" s="16"/>
      <c r="L75" s="16"/>
    </row>
    <row r="76" spans="2:12" s="1" customFormat="1" ht="13.2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" customHeight="1">
      <c r="B82" s="28"/>
      <c r="C82" s="17" t="s">
        <v>293</v>
      </c>
      <c r="L82" s="28"/>
    </row>
    <row r="83" spans="2:12" s="1" customFormat="1" ht="6.9" customHeight="1">
      <c r="B83" s="28"/>
      <c r="L83" s="28"/>
    </row>
    <row r="84" spans="2:12" s="1" customFormat="1" ht="12" customHeight="1">
      <c r="B84" s="28"/>
      <c r="C84" s="23" t="s">
        <v>15</v>
      </c>
      <c r="L84" s="28"/>
    </row>
    <row r="85" spans="2:12" s="1" customFormat="1" ht="16.5" customHeight="1">
      <c r="B85" s="28"/>
      <c r="E85" s="226" t="str">
        <f>E7</f>
        <v>Archeoskanzen Bojná</v>
      </c>
      <c r="F85" s="227"/>
      <c r="G85" s="227"/>
      <c r="H85" s="227"/>
      <c r="L85" s="28"/>
    </row>
    <row r="86" spans="2:12" ht="12" customHeight="1">
      <c r="B86" s="16"/>
      <c r="C86" s="23" t="s">
        <v>287</v>
      </c>
      <c r="L86" s="16"/>
    </row>
    <row r="87" spans="2:12" ht="16.5" customHeight="1">
      <c r="B87" s="16"/>
      <c r="E87" s="226" t="s">
        <v>4177</v>
      </c>
      <c r="F87" s="183"/>
      <c r="G87" s="183"/>
      <c r="H87" s="183"/>
      <c r="L87" s="16"/>
    </row>
    <row r="88" spans="2:12" ht="12" customHeight="1">
      <c r="B88" s="16"/>
      <c r="C88" s="23" t="s">
        <v>289</v>
      </c>
      <c r="L88" s="16"/>
    </row>
    <row r="89" spans="2:12" s="1" customFormat="1" ht="16.5" customHeight="1">
      <c r="B89" s="28"/>
      <c r="E89" s="221" t="s">
        <v>6656</v>
      </c>
      <c r="F89" s="228"/>
      <c r="G89" s="228"/>
      <c r="H89" s="228"/>
      <c r="L89" s="28"/>
    </row>
    <row r="90" spans="2:12" s="1" customFormat="1" ht="12" customHeight="1">
      <c r="B90" s="28"/>
      <c r="C90" s="23" t="s">
        <v>291</v>
      </c>
      <c r="L90" s="28"/>
    </row>
    <row r="91" spans="2:12" s="1" customFormat="1" ht="16.5" customHeight="1">
      <c r="B91" s="28"/>
      <c r="E91" s="208" t="str">
        <f>E13</f>
        <v>SO-5.2.2_VZT - Vzduchotechnika</v>
      </c>
      <c r="F91" s="228"/>
      <c r="G91" s="228"/>
      <c r="H91" s="228"/>
      <c r="L91" s="28"/>
    </row>
    <row r="92" spans="2:12" s="1" customFormat="1" ht="6.9" customHeight="1">
      <c r="B92" s="28"/>
      <c r="L92" s="28"/>
    </row>
    <row r="93" spans="2:12" s="1" customFormat="1" ht="12" customHeight="1">
      <c r="B93" s="28"/>
      <c r="C93" s="23" t="s">
        <v>19</v>
      </c>
      <c r="F93" s="21" t="str">
        <f>F16</f>
        <v>okrajová časť obce Bojná</v>
      </c>
      <c r="I93" s="23" t="s">
        <v>21</v>
      </c>
      <c r="J93" s="51" t="str">
        <f>IF(J16="","",J16)</f>
        <v>19. 6. 2024</v>
      </c>
      <c r="L93" s="28"/>
    </row>
    <row r="94" spans="2:12" s="1" customFormat="1" ht="6.9" customHeight="1">
      <c r="B94" s="28"/>
      <c r="L94" s="28"/>
    </row>
    <row r="95" spans="2:12" s="1" customFormat="1" ht="40.049999999999997" customHeight="1">
      <c r="B95" s="28"/>
      <c r="C95" s="23" t="s">
        <v>23</v>
      </c>
      <c r="F95" s="21" t="str">
        <f>E19</f>
        <v>Obec Bojná, 201 Bojná, 956 01 Bojná</v>
      </c>
      <c r="I95" s="23" t="s">
        <v>29</v>
      </c>
      <c r="J95" s="26" t="str">
        <f>E25</f>
        <v>Projekt design s.r.o., Brezová 89/1B, Tovarníky</v>
      </c>
      <c r="L95" s="28"/>
    </row>
    <row r="96" spans="2:12" s="1" customFormat="1" ht="40.049999999999997" customHeight="1">
      <c r="B96" s="28"/>
      <c r="C96" s="23" t="s">
        <v>27</v>
      </c>
      <c r="F96" s="21" t="str">
        <f>IF(E22="","",E22)</f>
        <v>Vyplň údaj</v>
      </c>
      <c r="I96" s="23" t="s">
        <v>32</v>
      </c>
      <c r="J96" s="26" t="str">
        <f>E28</f>
        <v>Projekt design s.r.o., Brezová 89/1B, Tovarníky</v>
      </c>
      <c r="L96" s="28"/>
    </row>
    <row r="97" spans="2:47" s="1" customFormat="1" ht="10.35" customHeight="1">
      <c r="B97" s="28"/>
      <c r="L97" s="28"/>
    </row>
    <row r="98" spans="2:47" s="1" customFormat="1" ht="29.25" customHeight="1">
      <c r="B98" s="28"/>
      <c r="C98" s="107" t="s">
        <v>294</v>
      </c>
      <c r="D98" s="99"/>
      <c r="E98" s="99"/>
      <c r="F98" s="99"/>
      <c r="G98" s="99"/>
      <c r="H98" s="99"/>
      <c r="I98" s="99"/>
      <c r="J98" s="108" t="s">
        <v>295</v>
      </c>
      <c r="K98" s="99"/>
      <c r="L98" s="28"/>
    </row>
    <row r="99" spans="2:47" s="1" customFormat="1" ht="10.35" customHeight="1">
      <c r="B99" s="28"/>
      <c r="L99" s="28"/>
    </row>
    <row r="100" spans="2:47" s="1" customFormat="1" ht="22.8" customHeight="1">
      <c r="B100" s="28"/>
      <c r="C100" s="109" t="s">
        <v>296</v>
      </c>
      <c r="J100" s="65">
        <f>J125</f>
        <v>0</v>
      </c>
      <c r="L100" s="28"/>
      <c r="AU100" s="13" t="s">
        <v>297</v>
      </c>
    </row>
    <row r="101" spans="2:47" s="8" customFormat="1" ht="24.9" customHeight="1">
      <c r="B101" s="110"/>
      <c r="D101" s="111" t="s">
        <v>6919</v>
      </c>
      <c r="E101" s="112"/>
      <c r="F101" s="112"/>
      <c r="G101" s="112"/>
      <c r="H101" s="112"/>
      <c r="I101" s="112"/>
      <c r="J101" s="113">
        <f>J126</f>
        <v>0</v>
      </c>
      <c r="L101" s="110"/>
    </row>
    <row r="102" spans="2:47" s="1" customFormat="1" ht="21.75" customHeight="1">
      <c r="B102" s="28"/>
      <c r="L102" s="28"/>
    </row>
    <row r="103" spans="2:47" s="1" customFormat="1" ht="6.9" customHeight="1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28"/>
    </row>
    <row r="107" spans="2:47" s="1" customFormat="1" ht="6.9" customHeight="1"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28"/>
    </row>
    <row r="108" spans="2:47" s="1" customFormat="1" ht="24.9" customHeight="1">
      <c r="B108" s="28"/>
      <c r="C108" s="17" t="s">
        <v>303</v>
      </c>
      <c r="L108" s="28"/>
    </row>
    <row r="109" spans="2:47" s="1" customFormat="1" ht="6.9" customHeight="1">
      <c r="B109" s="28"/>
      <c r="L109" s="28"/>
    </row>
    <row r="110" spans="2:47" s="1" customFormat="1" ht="12" customHeight="1">
      <c r="B110" s="28"/>
      <c r="C110" s="23" t="s">
        <v>15</v>
      </c>
      <c r="L110" s="28"/>
    </row>
    <row r="111" spans="2:47" s="1" customFormat="1" ht="16.5" customHeight="1">
      <c r="B111" s="28"/>
      <c r="E111" s="226" t="str">
        <f>E7</f>
        <v>Archeoskanzen Bojná</v>
      </c>
      <c r="F111" s="227"/>
      <c r="G111" s="227"/>
      <c r="H111" s="227"/>
      <c r="L111" s="28"/>
    </row>
    <row r="112" spans="2:47" ht="12" customHeight="1">
      <c r="B112" s="16"/>
      <c r="C112" s="23" t="s">
        <v>287</v>
      </c>
      <c r="L112" s="16"/>
    </row>
    <row r="113" spans="2:65" ht="16.5" customHeight="1">
      <c r="B113" s="16"/>
      <c r="E113" s="226" t="s">
        <v>4177</v>
      </c>
      <c r="F113" s="183"/>
      <c r="G113" s="183"/>
      <c r="H113" s="183"/>
      <c r="L113" s="16"/>
    </row>
    <row r="114" spans="2:65" ht="12" customHeight="1">
      <c r="B114" s="16"/>
      <c r="C114" s="23" t="s">
        <v>289</v>
      </c>
      <c r="L114" s="16"/>
    </row>
    <row r="115" spans="2:65" s="1" customFormat="1" ht="16.5" customHeight="1">
      <c r="B115" s="28"/>
      <c r="E115" s="221" t="s">
        <v>6656</v>
      </c>
      <c r="F115" s="228"/>
      <c r="G115" s="228"/>
      <c r="H115" s="228"/>
      <c r="L115" s="28"/>
    </row>
    <row r="116" spans="2:65" s="1" customFormat="1" ht="12" customHeight="1">
      <c r="B116" s="28"/>
      <c r="C116" s="23" t="s">
        <v>291</v>
      </c>
      <c r="L116" s="28"/>
    </row>
    <row r="117" spans="2:65" s="1" customFormat="1" ht="16.5" customHeight="1">
      <c r="B117" s="28"/>
      <c r="E117" s="208" t="str">
        <f>E13</f>
        <v>SO-5.2.2_VZT - Vzduchotechnika</v>
      </c>
      <c r="F117" s="228"/>
      <c r="G117" s="228"/>
      <c r="H117" s="228"/>
      <c r="L117" s="28"/>
    </row>
    <row r="118" spans="2:65" s="1" customFormat="1" ht="6.9" customHeight="1">
      <c r="B118" s="28"/>
      <c r="L118" s="28"/>
    </row>
    <row r="119" spans="2:65" s="1" customFormat="1" ht="12" customHeight="1">
      <c r="B119" s="28"/>
      <c r="C119" s="23" t="s">
        <v>19</v>
      </c>
      <c r="F119" s="21" t="str">
        <f>F16</f>
        <v>okrajová časť obce Bojná</v>
      </c>
      <c r="I119" s="23" t="s">
        <v>21</v>
      </c>
      <c r="J119" s="51" t="str">
        <f>IF(J16="","",J16)</f>
        <v>19. 6. 2024</v>
      </c>
      <c r="L119" s="28"/>
    </row>
    <row r="120" spans="2:65" s="1" customFormat="1" ht="6.9" customHeight="1">
      <c r="B120" s="28"/>
      <c r="L120" s="28"/>
    </row>
    <row r="121" spans="2:65" s="1" customFormat="1" ht="40.049999999999997" customHeight="1">
      <c r="B121" s="28"/>
      <c r="C121" s="23" t="s">
        <v>23</v>
      </c>
      <c r="F121" s="21" t="str">
        <f>E19</f>
        <v>Obec Bojná, 201 Bojná, 956 01 Bojná</v>
      </c>
      <c r="I121" s="23" t="s">
        <v>29</v>
      </c>
      <c r="J121" s="26" t="str">
        <f>E25</f>
        <v>Projekt design s.r.o., Brezová 89/1B, Tovarníky</v>
      </c>
      <c r="L121" s="28"/>
    </row>
    <row r="122" spans="2:65" s="1" customFormat="1" ht="40.049999999999997" customHeight="1">
      <c r="B122" s="28"/>
      <c r="C122" s="23" t="s">
        <v>27</v>
      </c>
      <c r="F122" s="21" t="str">
        <f>IF(E22="","",E22)</f>
        <v>Vyplň údaj</v>
      </c>
      <c r="I122" s="23" t="s">
        <v>32</v>
      </c>
      <c r="J122" s="26" t="str">
        <f>E28</f>
        <v>Projekt design s.r.o., Brezová 89/1B, Tovarníky</v>
      </c>
      <c r="L122" s="28"/>
    </row>
    <row r="123" spans="2:65" s="1" customFormat="1" ht="10.35" customHeight="1">
      <c r="B123" s="28"/>
      <c r="L123" s="28"/>
    </row>
    <row r="124" spans="2:65" s="10" customFormat="1" ht="29.25" customHeight="1">
      <c r="B124" s="118"/>
      <c r="C124" s="119" t="s">
        <v>304</v>
      </c>
      <c r="D124" s="120" t="s">
        <v>60</v>
      </c>
      <c r="E124" s="120" t="s">
        <v>56</v>
      </c>
      <c r="F124" s="120" t="s">
        <v>7531</v>
      </c>
      <c r="G124" s="120" t="s">
        <v>305</v>
      </c>
      <c r="H124" s="120" t="s">
        <v>306</v>
      </c>
      <c r="I124" s="120" t="s">
        <v>307</v>
      </c>
      <c r="J124" s="121" t="s">
        <v>295</v>
      </c>
      <c r="K124" s="122" t="s">
        <v>308</v>
      </c>
      <c r="L124" s="118"/>
      <c r="M124" s="58" t="s">
        <v>1</v>
      </c>
      <c r="N124" s="59" t="s">
        <v>39</v>
      </c>
      <c r="O124" s="59" t="s">
        <v>309</v>
      </c>
      <c r="P124" s="59" t="s">
        <v>310</v>
      </c>
      <c r="Q124" s="59" t="s">
        <v>311</v>
      </c>
      <c r="R124" s="59" t="s">
        <v>312</v>
      </c>
      <c r="S124" s="59" t="s">
        <v>313</v>
      </c>
      <c r="T124" s="60" t="s">
        <v>314</v>
      </c>
    </row>
    <row r="125" spans="2:65" s="1" customFormat="1" ht="22.8" customHeight="1">
      <c r="B125" s="28"/>
      <c r="C125" s="63" t="s">
        <v>296</v>
      </c>
      <c r="J125" s="123">
        <f>BK125</f>
        <v>0</v>
      </c>
      <c r="L125" s="28"/>
      <c r="M125" s="61"/>
      <c r="N125" s="52"/>
      <c r="O125" s="52"/>
      <c r="P125" s="124">
        <f>P126</f>
        <v>0</v>
      </c>
      <c r="Q125" s="52"/>
      <c r="R125" s="124">
        <f>R126</f>
        <v>0</v>
      </c>
      <c r="S125" s="52"/>
      <c r="T125" s="125">
        <f>T126</f>
        <v>0</v>
      </c>
      <c r="AT125" s="13" t="s">
        <v>74</v>
      </c>
      <c r="AU125" s="13" t="s">
        <v>297</v>
      </c>
      <c r="BK125" s="126">
        <f>BK126</f>
        <v>0</v>
      </c>
    </row>
    <row r="126" spans="2:65" s="11" customFormat="1" ht="25.95" customHeight="1">
      <c r="B126" s="127"/>
      <c r="D126" s="128" t="s">
        <v>74</v>
      </c>
      <c r="E126" s="129" t="s">
        <v>546</v>
      </c>
      <c r="F126" s="129" t="s">
        <v>6920</v>
      </c>
      <c r="I126" s="130"/>
      <c r="J126" s="131">
        <f>BK126</f>
        <v>0</v>
      </c>
      <c r="L126" s="127"/>
      <c r="M126" s="132"/>
      <c r="P126" s="133">
        <f>SUM(P127:P155)</f>
        <v>0</v>
      </c>
      <c r="R126" s="133">
        <f>SUM(R127:R155)</f>
        <v>0</v>
      </c>
      <c r="T126" s="134">
        <f>SUM(T127:T155)</f>
        <v>0</v>
      </c>
      <c r="AR126" s="128" t="s">
        <v>82</v>
      </c>
      <c r="AT126" s="135" t="s">
        <v>74</v>
      </c>
      <c r="AU126" s="135" t="s">
        <v>75</v>
      </c>
      <c r="AY126" s="128" t="s">
        <v>317</v>
      </c>
      <c r="BK126" s="136">
        <f>SUM(BK127:BK155)</f>
        <v>0</v>
      </c>
    </row>
    <row r="127" spans="2:65" s="1" customFormat="1" ht="44.25" customHeight="1">
      <c r="B127" s="139"/>
      <c r="C127" s="154" t="s">
        <v>82</v>
      </c>
      <c r="D127" s="154" t="s">
        <v>353</v>
      </c>
      <c r="E127" s="155" t="s">
        <v>6921</v>
      </c>
      <c r="F127" s="156" t="s">
        <v>6922</v>
      </c>
      <c r="G127" s="157" t="s">
        <v>433</v>
      </c>
      <c r="H127" s="158">
        <v>1</v>
      </c>
      <c r="I127" s="159"/>
      <c r="J127" s="160">
        <f t="shared" ref="J127:J155" si="0">ROUND(I127*H127,2)</f>
        <v>0</v>
      </c>
      <c r="K127" s="161"/>
      <c r="L127" s="162"/>
      <c r="M127" s="163" t="s">
        <v>1</v>
      </c>
      <c r="N127" s="164" t="s">
        <v>41</v>
      </c>
      <c r="P127" s="150">
        <f t="shared" ref="P127:P155" si="1">O127*H127</f>
        <v>0</v>
      </c>
      <c r="Q127" s="150">
        <v>0</v>
      </c>
      <c r="R127" s="150">
        <f t="shared" ref="R127:R155" si="2">Q127*H127</f>
        <v>0</v>
      </c>
      <c r="S127" s="150">
        <v>0</v>
      </c>
      <c r="T127" s="151">
        <f t="shared" ref="T127:T155" si="3">S127*H127</f>
        <v>0</v>
      </c>
      <c r="AR127" s="152" t="s">
        <v>271</v>
      </c>
      <c r="AT127" s="152" t="s">
        <v>353</v>
      </c>
      <c r="AU127" s="152" t="s">
        <v>82</v>
      </c>
      <c r="AY127" s="13" t="s">
        <v>317</v>
      </c>
      <c r="BE127" s="153">
        <f t="shared" ref="BE127:BE155" si="4">IF(N127="základná",J127,0)</f>
        <v>0</v>
      </c>
      <c r="BF127" s="153">
        <f t="shared" ref="BF127:BF155" si="5">IF(N127="znížená",J127,0)</f>
        <v>0</v>
      </c>
      <c r="BG127" s="153">
        <f t="shared" ref="BG127:BG155" si="6">IF(N127="zákl. prenesená",J127,0)</f>
        <v>0</v>
      </c>
      <c r="BH127" s="153">
        <f t="shared" ref="BH127:BH155" si="7">IF(N127="zníž. prenesená",J127,0)</f>
        <v>0</v>
      </c>
      <c r="BI127" s="153">
        <f t="shared" ref="BI127:BI155" si="8">IF(N127="nulová",J127,0)</f>
        <v>0</v>
      </c>
      <c r="BJ127" s="13" t="s">
        <v>87</v>
      </c>
      <c r="BK127" s="153">
        <f t="shared" ref="BK127:BK155" si="9">ROUND(I127*H127,2)</f>
        <v>0</v>
      </c>
      <c r="BL127" s="13" t="s">
        <v>259</v>
      </c>
      <c r="BM127" s="152" t="s">
        <v>6923</v>
      </c>
    </row>
    <row r="128" spans="2:65" s="1" customFormat="1" ht="16.5" customHeight="1">
      <c r="B128" s="139"/>
      <c r="C128" s="154" t="s">
        <v>87</v>
      </c>
      <c r="D128" s="154" t="s">
        <v>353</v>
      </c>
      <c r="E128" s="155" t="s">
        <v>6924</v>
      </c>
      <c r="F128" s="156" t="s">
        <v>6925</v>
      </c>
      <c r="G128" s="157" t="s">
        <v>433</v>
      </c>
      <c r="H128" s="158">
        <v>1</v>
      </c>
      <c r="I128" s="159"/>
      <c r="J128" s="160">
        <f t="shared" si="0"/>
        <v>0</v>
      </c>
      <c r="K128" s="161"/>
      <c r="L128" s="162"/>
      <c r="M128" s="163" t="s">
        <v>1</v>
      </c>
      <c r="N128" s="164" t="s">
        <v>41</v>
      </c>
      <c r="P128" s="150">
        <f t="shared" si="1"/>
        <v>0</v>
      </c>
      <c r="Q128" s="150">
        <v>0</v>
      </c>
      <c r="R128" s="150">
        <f t="shared" si="2"/>
        <v>0</v>
      </c>
      <c r="S128" s="150">
        <v>0</v>
      </c>
      <c r="T128" s="151">
        <f t="shared" si="3"/>
        <v>0</v>
      </c>
      <c r="AR128" s="152" t="s">
        <v>271</v>
      </c>
      <c r="AT128" s="152" t="s">
        <v>353</v>
      </c>
      <c r="AU128" s="152" t="s">
        <v>82</v>
      </c>
      <c r="AY128" s="13" t="s">
        <v>317</v>
      </c>
      <c r="BE128" s="153">
        <f t="shared" si="4"/>
        <v>0</v>
      </c>
      <c r="BF128" s="153">
        <f t="shared" si="5"/>
        <v>0</v>
      </c>
      <c r="BG128" s="153">
        <f t="shared" si="6"/>
        <v>0</v>
      </c>
      <c r="BH128" s="153">
        <f t="shared" si="7"/>
        <v>0</v>
      </c>
      <c r="BI128" s="153">
        <f t="shared" si="8"/>
        <v>0</v>
      </c>
      <c r="BJ128" s="13" t="s">
        <v>87</v>
      </c>
      <c r="BK128" s="153">
        <f t="shared" si="9"/>
        <v>0</v>
      </c>
      <c r="BL128" s="13" t="s">
        <v>259</v>
      </c>
      <c r="BM128" s="152" t="s">
        <v>6926</v>
      </c>
    </row>
    <row r="129" spans="2:65" s="1" customFormat="1" ht="16.5" customHeight="1">
      <c r="B129" s="139"/>
      <c r="C129" s="154" t="s">
        <v>92</v>
      </c>
      <c r="D129" s="154" t="s">
        <v>353</v>
      </c>
      <c r="E129" s="155" t="s">
        <v>6927</v>
      </c>
      <c r="F129" s="156" t="s">
        <v>6928</v>
      </c>
      <c r="G129" s="157" t="s">
        <v>433</v>
      </c>
      <c r="H129" s="158">
        <v>1</v>
      </c>
      <c r="I129" s="159"/>
      <c r="J129" s="160">
        <f t="shared" si="0"/>
        <v>0</v>
      </c>
      <c r="K129" s="161"/>
      <c r="L129" s="162"/>
      <c r="M129" s="163" t="s">
        <v>1</v>
      </c>
      <c r="N129" s="164" t="s">
        <v>41</v>
      </c>
      <c r="P129" s="150">
        <f t="shared" si="1"/>
        <v>0</v>
      </c>
      <c r="Q129" s="150">
        <v>0</v>
      </c>
      <c r="R129" s="150">
        <f t="shared" si="2"/>
        <v>0</v>
      </c>
      <c r="S129" s="150">
        <v>0</v>
      </c>
      <c r="T129" s="151">
        <f t="shared" si="3"/>
        <v>0</v>
      </c>
      <c r="AR129" s="152" t="s">
        <v>271</v>
      </c>
      <c r="AT129" s="152" t="s">
        <v>353</v>
      </c>
      <c r="AU129" s="152" t="s">
        <v>82</v>
      </c>
      <c r="AY129" s="13" t="s">
        <v>317</v>
      </c>
      <c r="BE129" s="153">
        <f t="shared" si="4"/>
        <v>0</v>
      </c>
      <c r="BF129" s="153">
        <f t="shared" si="5"/>
        <v>0</v>
      </c>
      <c r="BG129" s="153">
        <f t="shared" si="6"/>
        <v>0</v>
      </c>
      <c r="BH129" s="153">
        <f t="shared" si="7"/>
        <v>0</v>
      </c>
      <c r="BI129" s="153">
        <f t="shared" si="8"/>
        <v>0</v>
      </c>
      <c r="BJ129" s="13" t="s">
        <v>87</v>
      </c>
      <c r="BK129" s="153">
        <f t="shared" si="9"/>
        <v>0</v>
      </c>
      <c r="BL129" s="13" t="s">
        <v>259</v>
      </c>
      <c r="BM129" s="152" t="s">
        <v>6929</v>
      </c>
    </row>
    <row r="130" spans="2:65" s="1" customFormat="1" ht="16.5" customHeight="1">
      <c r="B130" s="139"/>
      <c r="C130" s="154" t="s">
        <v>259</v>
      </c>
      <c r="D130" s="154" t="s">
        <v>353</v>
      </c>
      <c r="E130" s="155" t="s">
        <v>6930</v>
      </c>
      <c r="F130" s="156" t="s">
        <v>6931</v>
      </c>
      <c r="G130" s="157" t="s">
        <v>433</v>
      </c>
      <c r="H130" s="158">
        <v>4</v>
      </c>
      <c r="I130" s="159"/>
      <c r="J130" s="160">
        <f t="shared" si="0"/>
        <v>0</v>
      </c>
      <c r="K130" s="161"/>
      <c r="L130" s="162"/>
      <c r="M130" s="163" t="s">
        <v>1</v>
      </c>
      <c r="N130" s="164" t="s">
        <v>41</v>
      </c>
      <c r="P130" s="150">
        <f t="shared" si="1"/>
        <v>0</v>
      </c>
      <c r="Q130" s="150">
        <v>0</v>
      </c>
      <c r="R130" s="150">
        <f t="shared" si="2"/>
        <v>0</v>
      </c>
      <c r="S130" s="150">
        <v>0</v>
      </c>
      <c r="T130" s="151">
        <f t="shared" si="3"/>
        <v>0</v>
      </c>
      <c r="AR130" s="152" t="s">
        <v>271</v>
      </c>
      <c r="AT130" s="152" t="s">
        <v>353</v>
      </c>
      <c r="AU130" s="152" t="s">
        <v>82</v>
      </c>
      <c r="AY130" s="13" t="s">
        <v>317</v>
      </c>
      <c r="BE130" s="153">
        <f t="shared" si="4"/>
        <v>0</v>
      </c>
      <c r="BF130" s="153">
        <f t="shared" si="5"/>
        <v>0</v>
      </c>
      <c r="BG130" s="153">
        <f t="shared" si="6"/>
        <v>0</v>
      </c>
      <c r="BH130" s="153">
        <f t="shared" si="7"/>
        <v>0</v>
      </c>
      <c r="BI130" s="153">
        <f t="shared" si="8"/>
        <v>0</v>
      </c>
      <c r="BJ130" s="13" t="s">
        <v>87</v>
      </c>
      <c r="BK130" s="153">
        <f t="shared" si="9"/>
        <v>0</v>
      </c>
      <c r="BL130" s="13" t="s">
        <v>259</v>
      </c>
      <c r="BM130" s="152" t="s">
        <v>6932</v>
      </c>
    </row>
    <row r="131" spans="2:65" s="1" customFormat="1" ht="16.5" customHeight="1">
      <c r="B131" s="139"/>
      <c r="C131" s="154" t="s">
        <v>262</v>
      </c>
      <c r="D131" s="154" t="s">
        <v>353</v>
      </c>
      <c r="E131" s="155" t="s">
        <v>6933</v>
      </c>
      <c r="F131" s="156" t="s">
        <v>6934</v>
      </c>
      <c r="G131" s="157" t="s">
        <v>433</v>
      </c>
      <c r="H131" s="158">
        <v>4</v>
      </c>
      <c r="I131" s="159"/>
      <c r="J131" s="160">
        <f t="shared" si="0"/>
        <v>0</v>
      </c>
      <c r="K131" s="161"/>
      <c r="L131" s="162"/>
      <c r="M131" s="163" t="s">
        <v>1</v>
      </c>
      <c r="N131" s="164" t="s">
        <v>41</v>
      </c>
      <c r="P131" s="150">
        <f t="shared" si="1"/>
        <v>0</v>
      </c>
      <c r="Q131" s="150">
        <v>0</v>
      </c>
      <c r="R131" s="150">
        <f t="shared" si="2"/>
        <v>0</v>
      </c>
      <c r="S131" s="150">
        <v>0</v>
      </c>
      <c r="T131" s="151">
        <f t="shared" si="3"/>
        <v>0</v>
      </c>
      <c r="AR131" s="152" t="s">
        <v>271</v>
      </c>
      <c r="AT131" s="152" t="s">
        <v>353</v>
      </c>
      <c r="AU131" s="152" t="s">
        <v>82</v>
      </c>
      <c r="AY131" s="13" t="s">
        <v>317</v>
      </c>
      <c r="BE131" s="153">
        <f t="shared" si="4"/>
        <v>0</v>
      </c>
      <c r="BF131" s="153">
        <f t="shared" si="5"/>
        <v>0</v>
      </c>
      <c r="BG131" s="153">
        <f t="shared" si="6"/>
        <v>0</v>
      </c>
      <c r="BH131" s="153">
        <f t="shared" si="7"/>
        <v>0</v>
      </c>
      <c r="BI131" s="153">
        <f t="shared" si="8"/>
        <v>0</v>
      </c>
      <c r="BJ131" s="13" t="s">
        <v>87</v>
      </c>
      <c r="BK131" s="153">
        <f t="shared" si="9"/>
        <v>0</v>
      </c>
      <c r="BL131" s="13" t="s">
        <v>259</v>
      </c>
      <c r="BM131" s="152" t="s">
        <v>6935</v>
      </c>
    </row>
    <row r="132" spans="2:65" s="1" customFormat="1" ht="16.5" customHeight="1">
      <c r="B132" s="139"/>
      <c r="C132" s="154" t="s">
        <v>265</v>
      </c>
      <c r="D132" s="154" t="s">
        <v>353</v>
      </c>
      <c r="E132" s="155" t="s">
        <v>6936</v>
      </c>
      <c r="F132" s="156" t="s">
        <v>6937</v>
      </c>
      <c r="G132" s="157" t="s">
        <v>433</v>
      </c>
      <c r="H132" s="158">
        <v>2</v>
      </c>
      <c r="I132" s="159"/>
      <c r="J132" s="160">
        <f t="shared" si="0"/>
        <v>0</v>
      </c>
      <c r="K132" s="161"/>
      <c r="L132" s="162"/>
      <c r="M132" s="163" t="s">
        <v>1</v>
      </c>
      <c r="N132" s="164" t="s">
        <v>41</v>
      </c>
      <c r="P132" s="150">
        <f t="shared" si="1"/>
        <v>0</v>
      </c>
      <c r="Q132" s="150">
        <v>0</v>
      </c>
      <c r="R132" s="150">
        <f t="shared" si="2"/>
        <v>0</v>
      </c>
      <c r="S132" s="150">
        <v>0</v>
      </c>
      <c r="T132" s="151">
        <f t="shared" si="3"/>
        <v>0</v>
      </c>
      <c r="AR132" s="152" t="s">
        <v>271</v>
      </c>
      <c r="AT132" s="152" t="s">
        <v>353</v>
      </c>
      <c r="AU132" s="152" t="s">
        <v>82</v>
      </c>
      <c r="AY132" s="13" t="s">
        <v>317</v>
      </c>
      <c r="BE132" s="153">
        <f t="shared" si="4"/>
        <v>0</v>
      </c>
      <c r="BF132" s="153">
        <f t="shared" si="5"/>
        <v>0</v>
      </c>
      <c r="BG132" s="153">
        <f t="shared" si="6"/>
        <v>0</v>
      </c>
      <c r="BH132" s="153">
        <f t="shared" si="7"/>
        <v>0</v>
      </c>
      <c r="BI132" s="153">
        <f t="shared" si="8"/>
        <v>0</v>
      </c>
      <c r="BJ132" s="13" t="s">
        <v>87</v>
      </c>
      <c r="BK132" s="153">
        <f t="shared" si="9"/>
        <v>0</v>
      </c>
      <c r="BL132" s="13" t="s">
        <v>259</v>
      </c>
      <c r="BM132" s="152" t="s">
        <v>6938</v>
      </c>
    </row>
    <row r="133" spans="2:65" s="1" customFormat="1" ht="24.9" customHeight="1">
      <c r="B133" s="139"/>
      <c r="C133" s="154" t="s">
        <v>268</v>
      </c>
      <c r="D133" s="154" t="s">
        <v>353</v>
      </c>
      <c r="E133" s="155" t="s">
        <v>5128</v>
      </c>
      <c r="F133" s="156" t="s">
        <v>5697</v>
      </c>
      <c r="G133" s="157" t="s">
        <v>1</v>
      </c>
      <c r="H133" s="158">
        <v>0</v>
      </c>
      <c r="I133" s="159"/>
      <c r="J133" s="160">
        <f t="shared" si="0"/>
        <v>0</v>
      </c>
      <c r="K133" s="161"/>
      <c r="L133" s="162"/>
      <c r="M133" s="163" t="s">
        <v>1</v>
      </c>
      <c r="N133" s="164" t="s">
        <v>41</v>
      </c>
      <c r="P133" s="150">
        <f t="shared" si="1"/>
        <v>0</v>
      </c>
      <c r="Q133" s="150">
        <v>0</v>
      </c>
      <c r="R133" s="150">
        <f t="shared" si="2"/>
        <v>0</v>
      </c>
      <c r="S133" s="150">
        <v>0</v>
      </c>
      <c r="T133" s="151">
        <f t="shared" si="3"/>
        <v>0</v>
      </c>
      <c r="AR133" s="152" t="s">
        <v>271</v>
      </c>
      <c r="AT133" s="152" t="s">
        <v>353</v>
      </c>
      <c r="AU133" s="152" t="s">
        <v>82</v>
      </c>
      <c r="AY133" s="13" t="s">
        <v>317</v>
      </c>
      <c r="BE133" s="153">
        <f t="shared" si="4"/>
        <v>0</v>
      </c>
      <c r="BF133" s="153">
        <f t="shared" si="5"/>
        <v>0</v>
      </c>
      <c r="BG133" s="153">
        <f t="shared" si="6"/>
        <v>0</v>
      </c>
      <c r="BH133" s="153">
        <f t="shared" si="7"/>
        <v>0</v>
      </c>
      <c r="BI133" s="153">
        <f t="shared" si="8"/>
        <v>0</v>
      </c>
      <c r="BJ133" s="13" t="s">
        <v>87</v>
      </c>
      <c r="BK133" s="153">
        <f t="shared" si="9"/>
        <v>0</v>
      </c>
      <c r="BL133" s="13" t="s">
        <v>259</v>
      </c>
      <c r="BM133" s="152" t="s">
        <v>6939</v>
      </c>
    </row>
    <row r="134" spans="2:65" s="1" customFormat="1" ht="24.9" customHeight="1">
      <c r="B134" s="139"/>
      <c r="C134" s="154" t="s">
        <v>271</v>
      </c>
      <c r="D134" s="154" t="s">
        <v>353</v>
      </c>
      <c r="E134" s="155" t="s">
        <v>6940</v>
      </c>
      <c r="F134" s="156" t="s">
        <v>6941</v>
      </c>
      <c r="G134" s="157" t="s">
        <v>3434</v>
      </c>
      <c r="H134" s="158">
        <v>2</v>
      </c>
      <c r="I134" s="159"/>
      <c r="J134" s="160">
        <f t="shared" si="0"/>
        <v>0</v>
      </c>
      <c r="K134" s="161"/>
      <c r="L134" s="162"/>
      <c r="M134" s="163" t="s">
        <v>1</v>
      </c>
      <c r="N134" s="164" t="s">
        <v>41</v>
      </c>
      <c r="P134" s="150">
        <f t="shared" si="1"/>
        <v>0</v>
      </c>
      <c r="Q134" s="150">
        <v>0</v>
      </c>
      <c r="R134" s="150">
        <f t="shared" si="2"/>
        <v>0</v>
      </c>
      <c r="S134" s="150">
        <v>0</v>
      </c>
      <c r="T134" s="151">
        <f t="shared" si="3"/>
        <v>0</v>
      </c>
      <c r="AR134" s="152" t="s">
        <v>271</v>
      </c>
      <c r="AT134" s="152" t="s">
        <v>353</v>
      </c>
      <c r="AU134" s="152" t="s">
        <v>82</v>
      </c>
      <c r="AY134" s="13" t="s">
        <v>317</v>
      </c>
      <c r="BE134" s="153">
        <f t="shared" si="4"/>
        <v>0</v>
      </c>
      <c r="BF134" s="153">
        <f t="shared" si="5"/>
        <v>0</v>
      </c>
      <c r="BG134" s="153">
        <f t="shared" si="6"/>
        <v>0</v>
      </c>
      <c r="BH134" s="153">
        <f t="shared" si="7"/>
        <v>0</v>
      </c>
      <c r="BI134" s="153">
        <f t="shared" si="8"/>
        <v>0</v>
      </c>
      <c r="BJ134" s="13" t="s">
        <v>87</v>
      </c>
      <c r="BK134" s="153">
        <f t="shared" si="9"/>
        <v>0</v>
      </c>
      <c r="BL134" s="13" t="s">
        <v>259</v>
      </c>
      <c r="BM134" s="152" t="s">
        <v>6942</v>
      </c>
    </row>
    <row r="135" spans="2:65" s="1" customFormat="1" ht="24.9" customHeight="1">
      <c r="B135" s="139"/>
      <c r="C135" s="154" t="s">
        <v>274</v>
      </c>
      <c r="D135" s="154" t="s">
        <v>353</v>
      </c>
      <c r="E135" s="155" t="s">
        <v>6943</v>
      </c>
      <c r="F135" s="156" t="s">
        <v>6944</v>
      </c>
      <c r="G135" s="157" t="s">
        <v>3434</v>
      </c>
      <c r="H135" s="158">
        <v>100</v>
      </c>
      <c r="I135" s="159"/>
      <c r="J135" s="160">
        <f t="shared" si="0"/>
        <v>0</v>
      </c>
      <c r="K135" s="161"/>
      <c r="L135" s="162"/>
      <c r="M135" s="163" t="s">
        <v>1</v>
      </c>
      <c r="N135" s="164" t="s">
        <v>41</v>
      </c>
      <c r="P135" s="150">
        <f t="shared" si="1"/>
        <v>0</v>
      </c>
      <c r="Q135" s="150">
        <v>0</v>
      </c>
      <c r="R135" s="150">
        <f t="shared" si="2"/>
        <v>0</v>
      </c>
      <c r="S135" s="150">
        <v>0</v>
      </c>
      <c r="T135" s="151">
        <f t="shared" si="3"/>
        <v>0</v>
      </c>
      <c r="AR135" s="152" t="s">
        <v>271</v>
      </c>
      <c r="AT135" s="152" t="s">
        <v>353</v>
      </c>
      <c r="AU135" s="152" t="s">
        <v>82</v>
      </c>
      <c r="AY135" s="13" t="s">
        <v>317</v>
      </c>
      <c r="BE135" s="153">
        <f t="shared" si="4"/>
        <v>0</v>
      </c>
      <c r="BF135" s="153">
        <f t="shared" si="5"/>
        <v>0</v>
      </c>
      <c r="BG135" s="153">
        <f t="shared" si="6"/>
        <v>0</v>
      </c>
      <c r="BH135" s="153">
        <f t="shared" si="7"/>
        <v>0</v>
      </c>
      <c r="BI135" s="153">
        <f t="shared" si="8"/>
        <v>0</v>
      </c>
      <c r="BJ135" s="13" t="s">
        <v>87</v>
      </c>
      <c r="BK135" s="153">
        <f t="shared" si="9"/>
        <v>0</v>
      </c>
      <c r="BL135" s="13" t="s">
        <v>259</v>
      </c>
      <c r="BM135" s="152" t="s">
        <v>6945</v>
      </c>
    </row>
    <row r="136" spans="2:65" s="1" customFormat="1" ht="24.9" customHeight="1">
      <c r="B136" s="139"/>
      <c r="C136" s="154" t="s">
        <v>277</v>
      </c>
      <c r="D136" s="154" t="s">
        <v>353</v>
      </c>
      <c r="E136" s="155" t="s">
        <v>6946</v>
      </c>
      <c r="F136" s="156" t="s">
        <v>6947</v>
      </c>
      <c r="G136" s="157" t="s">
        <v>3434</v>
      </c>
      <c r="H136" s="158">
        <v>4</v>
      </c>
      <c r="I136" s="159"/>
      <c r="J136" s="160">
        <f t="shared" si="0"/>
        <v>0</v>
      </c>
      <c r="K136" s="161"/>
      <c r="L136" s="162"/>
      <c r="M136" s="163" t="s">
        <v>1</v>
      </c>
      <c r="N136" s="164" t="s">
        <v>41</v>
      </c>
      <c r="P136" s="150">
        <f t="shared" si="1"/>
        <v>0</v>
      </c>
      <c r="Q136" s="150">
        <v>0</v>
      </c>
      <c r="R136" s="150">
        <f t="shared" si="2"/>
        <v>0</v>
      </c>
      <c r="S136" s="150">
        <v>0</v>
      </c>
      <c r="T136" s="151">
        <f t="shared" si="3"/>
        <v>0</v>
      </c>
      <c r="AR136" s="152" t="s">
        <v>271</v>
      </c>
      <c r="AT136" s="152" t="s">
        <v>353</v>
      </c>
      <c r="AU136" s="152" t="s">
        <v>82</v>
      </c>
      <c r="AY136" s="13" t="s">
        <v>317</v>
      </c>
      <c r="BE136" s="153">
        <f t="shared" si="4"/>
        <v>0</v>
      </c>
      <c r="BF136" s="153">
        <f t="shared" si="5"/>
        <v>0</v>
      </c>
      <c r="BG136" s="153">
        <f t="shared" si="6"/>
        <v>0</v>
      </c>
      <c r="BH136" s="153">
        <f t="shared" si="7"/>
        <v>0</v>
      </c>
      <c r="BI136" s="153">
        <f t="shared" si="8"/>
        <v>0</v>
      </c>
      <c r="BJ136" s="13" t="s">
        <v>87</v>
      </c>
      <c r="BK136" s="153">
        <f t="shared" si="9"/>
        <v>0</v>
      </c>
      <c r="BL136" s="13" t="s">
        <v>259</v>
      </c>
      <c r="BM136" s="152" t="s">
        <v>6948</v>
      </c>
    </row>
    <row r="137" spans="2:65" s="1" customFormat="1" ht="24.9" customHeight="1">
      <c r="B137" s="139"/>
      <c r="C137" s="154" t="s">
        <v>280</v>
      </c>
      <c r="D137" s="154" t="s">
        <v>353</v>
      </c>
      <c r="E137" s="155" t="s">
        <v>6371</v>
      </c>
      <c r="F137" s="156" t="s">
        <v>6372</v>
      </c>
      <c r="G137" s="157" t="s">
        <v>3434</v>
      </c>
      <c r="H137" s="158">
        <v>20</v>
      </c>
      <c r="I137" s="159"/>
      <c r="J137" s="160">
        <f t="shared" si="0"/>
        <v>0</v>
      </c>
      <c r="K137" s="161"/>
      <c r="L137" s="162"/>
      <c r="M137" s="163" t="s">
        <v>1</v>
      </c>
      <c r="N137" s="164" t="s">
        <v>41</v>
      </c>
      <c r="P137" s="150">
        <f t="shared" si="1"/>
        <v>0</v>
      </c>
      <c r="Q137" s="150">
        <v>0</v>
      </c>
      <c r="R137" s="150">
        <f t="shared" si="2"/>
        <v>0</v>
      </c>
      <c r="S137" s="150">
        <v>0</v>
      </c>
      <c r="T137" s="151">
        <f t="shared" si="3"/>
        <v>0</v>
      </c>
      <c r="AR137" s="152" t="s">
        <v>271</v>
      </c>
      <c r="AT137" s="152" t="s">
        <v>353</v>
      </c>
      <c r="AU137" s="152" t="s">
        <v>82</v>
      </c>
      <c r="AY137" s="13" t="s">
        <v>317</v>
      </c>
      <c r="BE137" s="153">
        <f t="shared" si="4"/>
        <v>0</v>
      </c>
      <c r="BF137" s="153">
        <f t="shared" si="5"/>
        <v>0</v>
      </c>
      <c r="BG137" s="153">
        <f t="shared" si="6"/>
        <v>0</v>
      </c>
      <c r="BH137" s="153">
        <f t="shared" si="7"/>
        <v>0</v>
      </c>
      <c r="BI137" s="153">
        <f t="shared" si="8"/>
        <v>0</v>
      </c>
      <c r="BJ137" s="13" t="s">
        <v>87</v>
      </c>
      <c r="BK137" s="153">
        <f t="shared" si="9"/>
        <v>0</v>
      </c>
      <c r="BL137" s="13" t="s">
        <v>259</v>
      </c>
      <c r="BM137" s="152" t="s">
        <v>6949</v>
      </c>
    </row>
    <row r="138" spans="2:65" s="1" customFormat="1" ht="24.9" customHeight="1">
      <c r="B138" s="139"/>
      <c r="C138" s="154" t="s">
        <v>358</v>
      </c>
      <c r="D138" s="154" t="s">
        <v>353</v>
      </c>
      <c r="E138" s="155" t="s">
        <v>6374</v>
      </c>
      <c r="F138" s="156" t="s">
        <v>5735</v>
      </c>
      <c r="G138" s="157" t="s">
        <v>3434</v>
      </c>
      <c r="H138" s="158">
        <v>15</v>
      </c>
      <c r="I138" s="159"/>
      <c r="J138" s="160">
        <f t="shared" si="0"/>
        <v>0</v>
      </c>
      <c r="K138" s="161"/>
      <c r="L138" s="162"/>
      <c r="M138" s="163" t="s">
        <v>1</v>
      </c>
      <c r="N138" s="164" t="s">
        <v>41</v>
      </c>
      <c r="P138" s="150">
        <f t="shared" si="1"/>
        <v>0</v>
      </c>
      <c r="Q138" s="150">
        <v>0</v>
      </c>
      <c r="R138" s="150">
        <f t="shared" si="2"/>
        <v>0</v>
      </c>
      <c r="S138" s="150">
        <v>0</v>
      </c>
      <c r="T138" s="151">
        <f t="shared" si="3"/>
        <v>0</v>
      </c>
      <c r="AR138" s="152" t="s">
        <v>271</v>
      </c>
      <c r="AT138" s="152" t="s">
        <v>353</v>
      </c>
      <c r="AU138" s="152" t="s">
        <v>82</v>
      </c>
      <c r="AY138" s="13" t="s">
        <v>317</v>
      </c>
      <c r="BE138" s="153">
        <f t="shared" si="4"/>
        <v>0</v>
      </c>
      <c r="BF138" s="153">
        <f t="shared" si="5"/>
        <v>0</v>
      </c>
      <c r="BG138" s="153">
        <f t="shared" si="6"/>
        <v>0</v>
      </c>
      <c r="BH138" s="153">
        <f t="shared" si="7"/>
        <v>0</v>
      </c>
      <c r="BI138" s="153">
        <f t="shared" si="8"/>
        <v>0</v>
      </c>
      <c r="BJ138" s="13" t="s">
        <v>87</v>
      </c>
      <c r="BK138" s="153">
        <f t="shared" si="9"/>
        <v>0</v>
      </c>
      <c r="BL138" s="13" t="s">
        <v>259</v>
      </c>
      <c r="BM138" s="152" t="s">
        <v>6950</v>
      </c>
    </row>
    <row r="139" spans="2:65" s="1" customFormat="1" ht="24.9" customHeight="1">
      <c r="B139" s="139"/>
      <c r="C139" s="154" t="s">
        <v>362</v>
      </c>
      <c r="D139" s="154" t="s">
        <v>353</v>
      </c>
      <c r="E139" s="155" t="s">
        <v>6951</v>
      </c>
      <c r="F139" s="156" t="s">
        <v>6952</v>
      </c>
      <c r="G139" s="157" t="s">
        <v>3434</v>
      </c>
      <c r="H139" s="158">
        <v>10</v>
      </c>
      <c r="I139" s="159"/>
      <c r="J139" s="160">
        <f t="shared" si="0"/>
        <v>0</v>
      </c>
      <c r="K139" s="161"/>
      <c r="L139" s="162"/>
      <c r="M139" s="163" t="s">
        <v>1</v>
      </c>
      <c r="N139" s="164" t="s">
        <v>41</v>
      </c>
      <c r="P139" s="150">
        <f t="shared" si="1"/>
        <v>0</v>
      </c>
      <c r="Q139" s="150">
        <v>0</v>
      </c>
      <c r="R139" s="150">
        <f t="shared" si="2"/>
        <v>0</v>
      </c>
      <c r="S139" s="150">
        <v>0</v>
      </c>
      <c r="T139" s="151">
        <f t="shared" si="3"/>
        <v>0</v>
      </c>
      <c r="AR139" s="152" t="s">
        <v>271</v>
      </c>
      <c r="AT139" s="152" t="s">
        <v>353</v>
      </c>
      <c r="AU139" s="152" t="s">
        <v>82</v>
      </c>
      <c r="AY139" s="13" t="s">
        <v>317</v>
      </c>
      <c r="BE139" s="153">
        <f t="shared" si="4"/>
        <v>0</v>
      </c>
      <c r="BF139" s="153">
        <f t="shared" si="5"/>
        <v>0</v>
      </c>
      <c r="BG139" s="153">
        <f t="shared" si="6"/>
        <v>0</v>
      </c>
      <c r="BH139" s="153">
        <f t="shared" si="7"/>
        <v>0</v>
      </c>
      <c r="BI139" s="153">
        <f t="shared" si="8"/>
        <v>0</v>
      </c>
      <c r="BJ139" s="13" t="s">
        <v>87</v>
      </c>
      <c r="BK139" s="153">
        <f t="shared" si="9"/>
        <v>0</v>
      </c>
      <c r="BL139" s="13" t="s">
        <v>259</v>
      </c>
      <c r="BM139" s="152" t="s">
        <v>6953</v>
      </c>
    </row>
    <row r="140" spans="2:65" s="1" customFormat="1" ht="24.9" customHeight="1">
      <c r="B140" s="139"/>
      <c r="C140" s="154" t="s">
        <v>364</v>
      </c>
      <c r="D140" s="154" t="s">
        <v>353</v>
      </c>
      <c r="E140" s="155" t="s">
        <v>6954</v>
      </c>
      <c r="F140" s="156" t="s">
        <v>5741</v>
      </c>
      <c r="G140" s="157" t="s">
        <v>3434</v>
      </c>
      <c r="H140" s="158">
        <v>2</v>
      </c>
      <c r="I140" s="159"/>
      <c r="J140" s="160">
        <f t="shared" si="0"/>
        <v>0</v>
      </c>
      <c r="K140" s="161"/>
      <c r="L140" s="162"/>
      <c r="M140" s="163" t="s">
        <v>1</v>
      </c>
      <c r="N140" s="164" t="s">
        <v>41</v>
      </c>
      <c r="P140" s="150">
        <f t="shared" si="1"/>
        <v>0</v>
      </c>
      <c r="Q140" s="150">
        <v>0</v>
      </c>
      <c r="R140" s="150">
        <f t="shared" si="2"/>
        <v>0</v>
      </c>
      <c r="S140" s="150">
        <v>0</v>
      </c>
      <c r="T140" s="151">
        <f t="shared" si="3"/>
        <v>0</v>
      </c>
      <c r="AR140" s="152" t="s">
        <v>271</v>
      </c>
      <c r="AT140" s="152" t="s">
        <v>353</v>
      </c>
      <c r="AU140" s="152" t="s">
        <v>82</v>
      </c>
      <c r="AY140" s="13" t="s">
        <v>317</v>
      </c>
      <c r="BE140" s="153">
        <f t="shared" si="4"/>
        <v>0</v>
      </c>
      <c r="BF140" s="153">
        <f t="shared" si="5"/>
        <v>0</v>
      </c>
      <c r="BG140" s="153">
        <f t="shared" si="6"/>
        <v>0</v>
      </c>
      <c r="BH140" s="153">
        <f t="shared" si="7"/>
        <v>0</v>
      </c>
      <c r="BI140" s="153">
        <f t="shared" si="8"/>
        <v>0</v>
      </c>
      <c r="BJ140" s="13" t="s">
        <v>87</v>
      </c>
      <c r="BK140" s="153">
        <f t="shared" si="9"/>
        <v>0</v>
      </c>
      <c r="BL140" s="13" t="s">
        <v>259</v>
      </c>
      <c r="BM140" s="152" t="s">
        <v>6955</v>
      </c>
    </row>
    <row r="141" spans="2:65" s="1" customFormat="1" ht="24.9" customHeight="1">
      <c r="B141" s="139"/>
      <c r="C141" s="154" t="s">
        <v>368</v>
      </c>
      <c r="D141" s="154" t="s">
        <v>353</v>
      </c>
      <c r="E141" s="155" t="s">
        <v>6956</v>
      </c>
      <c r="F141" s="156" t="s">
        <v>6957</v>
      </c>
      <c r="G141" s="157" t="s">
        <v>3434</v>
      </c>
      <c r="H141" s="158">
        <v>5</v>
      </c>
      <c r="I141" s="159"/>
      <c r="J141" s="160">
        <f t="shared" si="0"/>
        <v>0</v>
      </c>
      <c r="K141" s="161"/>
      <c r="L141" s="162"/>
      <c r="M141" s="163" t="s">
        <v>1</v>
      </c>
      <c r="N141" s="164" t="s">
        <v>41</v>
      </c>
      <c r="P141" s="150">
        <f t="shared" si="1"/>
        <v>0</v>
      </c>
      <c r="Q141" s="150">
        <v>0</v>
      </c>
      <c r="R141" s="150">
        <f t="shared" si="2"/>
        <v>0</v>
      </c>
      <c r="S141" s="150">
        <v>0</v>
      </c>
      <c r="T141" s="151">
        <f t="shared" si="3"/>
        <v>0</v>
      </c>
      <c r="AR141" s="152" t="s">
        <v>271</v>
      </c>
      <c r="AT141" s="152" t="s">
        <v>353</v>
      </c>
      <c r="AU141" s="152" t="s">
        <v>82</v>
      </c>
      <c r="AY141" s="13" t="s">
        <v>317</v>
      </c>
      <c r="BE141" s="153">
        <f t="shared" si="4"/>
        <v>0</v>
      </c>
      <c r="BF141" s="153">
        <f t="shared" si="5"/>
        <v>0</v>
      </c>
      <c r="BG141" s="153">
        <f t="shared" si="6"/>
        <v>0</v>
      </c>
      <c r="BH141" s="153">
        <f t="shared" si="7"/>
        <v>0</v>
      </c>
      <c r="BI141" s="153">
        <f t="shared" si="8"/>
        <v>0</v>
      </c>
      <c r="BJ141" s="13" t="s">
        <v>87</v>
      </c>
      <c r="BK141" s="153">
        <f t="shared" si="9"/>
        <v>0</v>
      </c>
      <c r="BL141" s="13" t="s">
        <v>259</v>
      </c>
      <c r="BM141" s="152" t="s">
        <v>6958</v>
      </c>
    </row>
    <row r="142" spans="2:65" s="1" customFormat="1" ht="24.9" customHeight="1">
      <c r="B142" s="139"/>
      <c r="C142" s="154" t="s">
        <v>372</v>
      </c>
      <c r="D142" s="154" t="s">
        <v>353</v>
      </c>
      <c r="E142" s="155" t="s">
        <v>6959</v>
      </c>
      <c r="F142" s="156" t="s">
        <v>6960</v>
      </c>
      <c r="G142" s="157" t="s">
        <v>3434</v>
      </c>
      <c r="H142" s="158">
        <v>2</v>
      </c>
      <c r="I142" s="159"/>
      <c r="J142" s="160">
        <f t="shared" si="0"/>
        <v>0</v>
      </c>
      <c r="K142" s="161"/>
      <c r="L142" s="162"/>
      <c r="M142" s="163" t="s">
        <v>1</v>
      </c>
      <c r="N142" s="164" t="s">
        <v>41</v>
      </c>
      <c r="P142" s="150">
        <f t="shared" si="1"/>
        <v>0</v>
      </c>
      <c r="Q142" s="150">
        <v>0</v>
      </c>
      <c r="R142" s="150">
        <f t="shared" si="2"/>
        <v>0</v>
      </c>
      <c r="S142" s="150">
        <v>0</v>
      </c>
      <c r="T142" s="151">
        <f t="shared" si="3"/>
        <v>0</v>
      </c>
      <c r="AR142" s="152" t="s">
        <v>271</v>
      </c>
      <c r="AT142" s="152" t="s">
        <v>353</v>
      </c>
      <c r="AU142" s="152" t="s">
        <v>82</v>
      </c>
      <c r="AY142" s="13" t="s">
        <v>317</v>
      </c>
      <c r="BE142" s="153">
        <f t="shared" si="4"/>
        <v>0</v>
      </c>
      <c r="BF142" s="153">
        <f t="shared" si="5"/>
        <v>0</v>
      </c>
      <c r="BG142" s="153">
        <f t="shared" si="6"/>
        <v>0</v>
      </c>
      <c r="BH142" s="153">
        <f t="shared" si="7"/>
        <v>0</v>
      </c>
      <c r="BI142" s="153">
        <f t="shared" si="8"/>
        <v>0</v>
      </c>
      <c r="BJ142" s="13" t="s">
        <v>87</v>
      </c>
      <c r="BK142" s="153">
        <f t="shared" si="9"/>
        <v>0</v>
      </c>
      <c r="BL142" s="13" t="s">
        <v>259</v>
      </c>
      <c r="BM142" s="152" t="s">
        <v>6961</v>
      </c>
    </row>
    <row r="143" spans="2:65" s="1" customFormat="1" ht="24.15" customHeight="1">
      <c r="B143" s="139"/>
      <c r="C143" s="154" t="s">
        <v>377</v>
      </c>
      <c r="D143" s="154" t="s">
        <v>353</v>
      </c>
      <c r="E143" s="155" t="s">
        <v>5752</v>
      </c>
      <c r="F143" s="156" t="s">
        <v>5753</v>
      </c>
      <c r="G143" s="157" t="s">
        <v>433</v>
      </c>
      <c r="H143" s="158">
        <v>1</v>
      </c>
      <c r="I143" s="159"/>
      <c r="J143" s="160">
        <f t="shared" si="0"/>
        <v>0</v>
      </c>
      <c r="K143" s="161"/>
      <c r="L143" s="162"/>
      <c r="M143" s="163" t="s">
        <v>1</v>
      </c>
      <c r="N143" s="164" t="s">
        <v>41</v>
      </c>
      <c r="P143" s="150">
        <f t="shared" si="1"/>
        <v>0</v>
      </c>
      <c r="Q143" s="150">
        <v>0</v>
      </c>
      <c r="R143" s="150">
        <f t="shared" si="2"/>
        <v>0</v>
      </c>
      <c r="S143" s="150">
        <v>0</v>
      </c>
      <c r="T143" s="151">
        <f t="shared" si="3"/>
        <v>0</v>
      </c>
      <c r="AR143" s="152" t="s">
        <v>271</v>
      </c>
      <c r="AT143" s="152" t="s">
        <v>353</v>
      </c>
      <c r="AU143" s="152" t="s">
        <v>82</v>
      </c>
      <c r="AY143" s="13" t="s">
        <v>317</v>
      </c>
      <c r="BE143" s="153">
        <f t="shared" si="4"/>
        <v>0</v>
      </c>
      <c r="BF143" s="153">
        <f t="shared" si="5"/>
        <v>0</v>
      </c>
      <c r="BG143" s="153">
        <f t="shared" si="6"/>
        <v>0</v>
      </c>
      <c r="BH143" s="153">
        <f t="shared" si="7"/>
        <v>0</v>
      </c>
      <c r="BI143" s="153">
        <f t="shared" si="8"/>
        <v>0</v>
      </c>
      <c r="BJ143" s="13" t="s">
        <v>87</v>
      </c>
      <c r="BK143" s="153">
        <f t="shared" si="9"/>
        <v>0</v>
      </c>
      <c r="BL143" s="13" t="s">
        <v>259</v>
      </c>
      <c r="BM143" s="152" t="s">
        <v>6962</v>
      </c>
    </row>
    <row r="144" spans="2:65" s="1" customFormat="1" ht="24.15" customHeight="1">
      <c r="B144" s="139"/>
      <c r="C144" s="154" t="s">
        <v>383</v>
      </c>
      <c r="D144" s="154" t="s">
        <v>353</v>
      </c>
      <c r="E144" s="155" t="s">
        <v>6963</v>
      </c>
      <c r="F144" s="156" t="s">
        <v>6964</v>
      </c>
      <c r="G144" s="157" t="s">
        <v>433</v>
      </c>
      <c r="H144" s="158">
        <v>1</v>
      </c>
      <c r="I144" s="159"/>
      <c r="J144" s="160">
        <f t="shared" si="0"/>
        <v>0</v>
      </c>
      <c r="K144" s="161"/>
      <c r="L144" s="162"/>
      <c r="M144" s="163" t="s">
        <v>1</v>
      </c>
      <c r="N144" s="164" t="s">
        <v>41</v>
      </c>
      <c r="P144" s="150">
        <f t="shared" si="1"/>
        <v>0</v>
      </c>
      <c r="Q144" s="150">
        <v>0</v>
      </c>
      <c r="R144" s="150">
        <f t="shared" si="2"/>
        <v>0</v>
      </c>
      <c r="S144" s="150">
        <v>0</v>
      </c>
      <c r="T144" s="151">
        <f t="shared" si="3"/>
        <v>0</v>
      </c>
      <c r="AR144" s="152" t="s">
        <v>271</v>
      </c>
      <c r="AT144" s="152" t="s">
        <v>353</v>
      </c>
      <c r="AU144" s="152" t="s">
        <v>82</v>
      </c>
      <c r="AY144" s="13" t="s">
        <v>317</v>
      </c>
      <c r="BE144" s="153">
        <f t="shared" si="4"/>
        <v>0</v>
      </c>
      <c r="BF144" s="153">
        <f t="shared" si="5"/>
        <v>0</v>
      </c>
      <c r="BG144" s="153">
        <f t="shared" si="6"/>
        <v>0</v>
      </c>
      <c r="BH144" s="153">
        <f t="shared" si="7"/>
        <v>0</v>
      </c>
      <c r="BI144" s="153">
        <f t="shared" si="8"/>
        <v>0</v>
      </c>
      <c r="BJ144" s="13" t="s">
        <v>87</v>
      </c>
      <c r="BK144" s="153">
        <f t="shared" si="9"/>
        <v>0</v>
      </c>
      <c r="BL144" s="13" t="s">
        <v>259</v>
      </c>
      <c r="BM144" s="152" t="s">
        <v>6965</v>
      </c>
    </row>
    <row r="145" spans="2:65" s="1" customFormat="1" ht="21.75" customHeight="1">
      <c r="B145" s="139"/>
      <c r="C145" s="154" t="s">
        <v>385</v>
      </c>
      <c r="D145" s="154" t="s">
        <v>353</v>
      </c>
      <c r="E145" s="155" t="s">
        <v>6966</v>
      </c>
      <c r="F145" s="156" t="s">
        <v>5756</v>
      </c>
      <c r="G145" s="157" t="s">
        <v>433</v>
      </c>
      <c r="H145" s="158">
        <v>4</v>
      </c>
      <c r="I145" s="159"/>
      <c r="J145" s="160">
        <f t="shared" si="0"/>
        <v>0</v>
      </c>
      <c r="K145" s="161"/>
      <c r="L145" s="162"/>
      <c r="M145" s="163" t="s">
        <v>1</v>
      </c>
      <c r="N145" s="164" t="s">
        <v>41</v>
      </c>
      <c r="P145" s="150">
        <f t="shared" si="1"/>
        <v>0</v>
      </c>
      <c r="Q145" s="150">
        <v>0</v>
      </c>
      <c r="R145" s="150">
        <f t="shared" si="2"/>
        <v>0</v>
      </c>
      <c r="S145" s="150">
        <v>0</v>
      </c>
      <c r="T145" s="151">
        <f t="shared" si="3"/>
        <v>0</v>
      </c>
      <c r="AR145" s="152" t="s">
        <v>271</v>
      </c>
      <c r="AT145" s="152" t="s">
        <v>353</v>
      </c>
      <c r="AU145" s="152" t="s">
        <v>82</v>
      </c>
      <c r="AY145" s="13" t="s">
        <v>317</v>
      </c>
      <c r="BE145" s="153">
        <f t="shared" si="4"/>
        <v>0</v>
      </c>
      <c r="BF145" s="153">
        <f t="shared" si="5"/>
        <v>0</v>
      </c>
      <c r="BG145" s="153">
        <f t="shared" si="6"/>
        <v>0</v>
      </c>
      <c r="BH145" s="153">
        <f t="shared" si="7"/>
        <v>0</v>
      </c>
      <c r="BI145" s="153">
        <f t="shared" si="8"/>
        <v>0</v>
      </c>
      <c r="BJ145" s="13" t="s">
        <v>87</v>
      </c>
      <c r="BK145" s="153">
        <f t="shared" si="9"/>
        <v>0</v>
      </c>
      <c r="BL145" s="13" t="s">
        <v>259</v>
      </c>
      <c r="BM145" s="152" t="s">
        <v>6967</v>
      </c>
    </row>
    <row r="146" spans="2:65" s="1" customFormat="1" ht="16.5" customHeight="1">
      <c r="B146" s="139"/>
      <c r="C146" s="154" t="s">
        <v>7</v>
      </c>
      <c r="D146" s="154" t="s">
        <v>353</v>
      </c>
      <c r="E146" s="155" t="s">
        <v>6968</v>
      </c>
      <c r="F146" s="156" t="s">
        <v>5759</v>
      </c>
      <c r="G146" s="157" t="s">
        <v>433</v>
      </c>
      <c r="H146" s="158">
        <v>1</v>
      </c>
      <c r="I146" s="159"/>
      <c r="J146" s="160">
        <f t="shared" si="0"/>
        <v>0</v>
      </c>
      <c r="K146" s="161"/>
      <c r="L146" s="162"/>
      <c r="M146" s="163" t="s">
        <v>1</v>
      </c>
      <c r="N146" s="164" t="s">
        <v>41</v>
      </c>
      <c r="P146" s="150">
        <f t="shared" si="1"/>
        <v>0</v>
      </c>
      <c r="Q146" s="150">
        <v>0</v>
      </c>
      <c r="R146" s="150">
        <f t="shared" si="2"/>
        <v>0</v>
      </c>
      <c r="S146" s="150">
        <v>0</v>
      </c>
      <c r="T146" s="151">
        <f t="shared" si="3"/>
        <v>0</v>
      </c>
      <c r="AR146" s="152" t="s">
        <v>271</v>
      </c>
      <c r="AT146" s="152" t="s">
        <v>353</v>
      </c>
      <c r="AU146" s="152" t="s">
        <v>82</v>
      </c>
      <c r="AY146" s="13" t="s">
        <v>317</v>
      </c>
      <c r="BE146" s="153">
        <f t="shared" si="4"/>
        <v>0</v>
      </c>
      <c r="BF146" s="153">
        <f t="shared" si="5"/>
        <v>0</v>
      </c>
      <c r="BG146" s="153">
        <f t="shared" si="6"/>
        <v>0</v>
      </c>
      <c r="BH146" s="153">
        <f t="shared" si="7"/>
        <v>0</v>
      </c>
      <c r="BI146" s="153">
        <f t="shared" si="8"/>
        <v>0</v>
      </c>
      <c r="BJ146" s="13" t="s">
        <v>87</v>
      </c>
      <c r="BK146" s="153">
        <f t="shared" si="9"/>
        <v>0</v>
      </c>
      <c r="BL146" s="13" t="s">
        <v>259</v>
      </c>
      <c r="BM146" s="152" t="s">
        <v>6969</v>
      </c>
    </row>
    <row r="147" spans="2:65" s="1" customFormat="1" ht="16.5" customHeight="1">
      <c r="B147" s="139"/>
      <c r="C147" s="154" t="s">
        <v>388</v>
      </c>
      <c r="D147" s="154" t="s">
        <v>353</v>
      </c>
      <c r="E147" s="155" t="s">
        <v>6970</v>
      </c>
      <c r="F147" s="156" t="s">
        <v>6971</v>
      </c>
      <c r="G147" s="157" t="s">
        <v>433</v>
      </c>
      <c r="H147" s="158">
        <v>2</v>
      </c>
      <c r="I147" s="159"/>
      <c r="J147" s="160">
        <f t="shared" si="0"/>
        <v>0</v>
      </c>
      <c r="K147" s="161"/>
      <c r="L147" s="162"/>
      <c r="M147" s="163" t="s">
        <v>1</v>
      </c>
      <c r="N147" s="164" t="s">
        <v>41</v>
      </c>
      <c r="P147" s="150">
        <f t="shared" si="1"/>
        <v>0</v>
      </c>
      <c r="Q147" s="150">
        <v>0</v>
      </c>
      <c r="R147" s="150">
        <f t="shared" si="2"/>
        <v>0</v>
      </c>
      <c r="S147" s="150">
        <v>0</v>
      </c>
      <c r="T147" s="151">
        <f t="shared" si="3"/>
        <v>0</v>
      </c>
      <c r="AR147" s="152" t="s">
        <v>271</v>
      </c>
      <c r="AT147" s="152" t="s">
        <v>353</v>
      </c>
      <c r="AU147" s="152" t="s">
        <v>82</v>
      </c>
      <c r="AY147" s="13" t="s">
        <v>317</v>
      </c>
      <c r="BE147" s="153">
        <f t="shared" si="4"/>
        <v>0</v>
      </c>
      <c r="BF147" s="153">
        <f t="shared" si="5"/>
        <v>0</v>
      </c>
      <c r="BG147" s="153">
        <f t="shared" si="6"/>
        <v>0</v>
      </c>
      <c r="BH147" s="153">
        <f t="shared" si="7"/>
        <v>0</v>
      </c>
      <c r="BI147" s="153">
        <f t="shared" si="8"/>
        <v>0</v>
      </c>
      <c r="BJ147" s="13" t="s">
        <v>87</v>
      </c>
      <c r="BK147" s="153">
        <f t="shared" si="9"/>
        <v>0</v>
      </c>
      <c r="BL147" s="13" t="s">
        <v>259</v>
      </c>
      <c r="BM147" s="152" t="s">
        <v>6972</v>
      </c>
    </row>
    <row r="148" spans="2:65" s="1" customFormat="1" ht="16.5" customHeight="1">
      <c r="B148" s="139"/>
      <c r="C148" s="154" t="s">
        <v>392</v>
      </c>
      <c r="D148" s="154" t="s">
        <v>353</v>
      </c>
      <c r="E148" s="155" t="s">
        <v>6384</v>
      </c>
      <c r="F148" s="156" t="s">
        <v>6385</v>
      </c>
      <c r="G148" s="157" t="s">
        <v>433</v>
      </c>
      <c r="H148" s="158">
        <v>2</v>
      </c>
      <c r="I148" s="159"/>
      <c r="J148" s="160">
        <f t="shared" si="0"/>
        <v>0</v>
      </c>
      <c r="K148" s="161"/>
      <c r="L148" s="162"/>
      <c r="M148" s="163" t="s">
        <v>1</v>
      </c>
      <c r="N148" s="164" t="s">
        <v>41</v>
      </c>
      <c r="P148" s="150">
        <f t="shared" si="1"/>
        <v>0</v>
      </c>
      <c r="Q148" s="150">
        <v>0</v>
      </c>
      <c r="R148" s="150">
        <f t="shared" si="2"/>
        <v>0</v>
      </c>
      <c r="S148" s="150">
        <v>0</v>
      </c>
      <c r="T148" s="151">
        <f t="shared" si="3"/>
        <v>0</v>
      </c>
      <c r="AR148" s="152" t="s">
        <v>271</v>
      </c>
      <c r="AT148" s="152" t="s">
        <v>353</v>
      </c>
      <c r="AU148" s="152" t="s">
        <v>82</v>
      </c>
      <c r="AY148" s="13" t="s">
        <v>317</v>
      </c>
      <c r="BE148" s="153">
        <f t="shared" si="4"/>
        <v>0</v>
      </c>
      <c r="BF148" s="153">
        <f t="shared" si="5"/>
        <v>0</v>
      </c>
      <c r="BG148" s="153">
        <f t="shared" si="6"/>
        <v>0</v>
      </c>
      <c r="BH148" s="153">
        <f t="shared" si="7"/>
        <v>0</v>
      </c>
      <c r="BI148" s="153">
        <f t="shared" si="8"/>
        <v>0</v>
      </c>
      <c r="BJ148" s="13" t="s">
        <v>87</v>
      </c>
      <c r="BK148" s="153">
        <f t="shared" si="9"/>
        <v>0</v>
      </c>
      <c r="BL148" s="13" t="s">
        <v>259</v>
      </c>
      <c r="BM148" s="152" t="s">
        <v>6973</v>
      </c>
    </row>
    <row r="149" spans="2:65" s="1" customFormat="1" ht="21.75" customHeight="1">
      <c r="B149" s="139"/>
      <c r="C149" s="154" t="s">
        <v>396</v>
      </c>
      <c r="D149" s="154" t="s">
        <v>353</v>
      </c>
      <c r="E149" s="155" t="s">
        <v>5185</v>
      </c>
      <c r="F149" s="156" t="s">
        <v>5186</v>
      </c>
      <c r="G149" s="157" t="s">
        <v>433</v>
      </c>
      <c r="H149" s="158">
        <v>19</v>
      </c>
      <c r="I149" s="159"/>
      <c r="J149" s="160">
        <f t="shared" si="0"/>
        <v>0</v>
      </c>
      <c r="K149" s="161"/>
      <c r="L149" s="162"/>
      <c r="M149" s="163" t="s">
        <v>1</v>
      </c>
      <c r="N149" s="164" t="s">
        <v>41</v>
      </c>
      <c r="P149" s="150">
        <f t="shared" si="1"/>
        <v>0</v>
      </c>
      <c r="Q149" s="150">
        <v>0</v>
      </c>
      <c r="R149" s="150">
        <f t="shared" si="2"/>
        <v>0</v>
      </c>
      <c r="S149" s="150">
        <v>0</v>
      </c>
      <c r="T149" s="151">
        <f t="shared" si="3"/>
        <v>0</v>
      </c>
      <c r="AR149" s="152" t="s">
        <v>271</v>
      </c>
      <c r="AT149" s="152" t="s">
        <v>353</v>
      </c>
      <c r="AU149" s="152" t="s">
        <v>82</v>
      </c>
      <c r="AY149" s="13" t="s">
        <v>317</v>
      </c>
      <c r="BE149" s="153">
        <f t="shared" si="4"/>
        <v>0</v>
      </c>
      <c r="BF149" s="153">
        <f t="shared" si="5"/>
        <v>0</v>
      </c>
      <c r="BG149" s="153">
        <f t="shared" si="6"/>
        <v>0</v>
      </c>
      <c r="BH149" s="153">
        <f t="shared" si="7"/>
        <v>0</v>
      </c>
      <c r="BI149" s="153">
        <f t="shared" si="8"/>
        <v>0</v>
      </c>
      <c r="BJ149" s="13" t="s">
        <v>87</v>
      </c>
      <c r="BK149" s="153">
        <f t="shared" si="9"/>
        <v>0</v>
      </c>
      <c r="BL149" s="13" t="s">
        <v>259</v>
      </c>
      <c r="BM149" s="152" t="s">
        <v>6974</v>
      </c>
    </row>
    <row r="150" spans="2:65" s="1" customFormat="1" ht="16.5" customHeight="1">
      <c r="B150" s="139"/>
      <c r="C150" s="154" t="s">
        <v>398</v>
      </c>
      <c r="D150" s="154" t="s">
        <v>353</v>
      </c>
      <c r="E150" s="155" t="s">
        <v>6975</v>
      </c>
      <c r="F150" s="156" t="s">
        <v>5189</v>
      </c>
      <c r="G150" s="157" t="s">
        <v>440</v>
      </c>
      <c r="H150" s="158">
        <v>1</v>
      </c>
      <c r="I150" s="159"/>
      <c r="J150" s="160">
        <f t="shared" si="0"/>
        <v>0</v>
      </c>
      <c r="K150" s="161"/>
      <c r="L150" s="162"/>
      <c r="M150" s="163" t="s">
        <v>1</v>
      </c>
      <c r="N150" s="164" t="s">
        <v>41</v>
      </c>
      <c r="P150" s="150">
        <f t="shared" si="1"/>
        <v>0</v>
      </c>
      <c r="Q150" s="150">
        <v>0</v>
      </c>
      <c r="R150" s="150">
        <f t="shared" si="2"/>
        <v>0</v>
      </c>
      <c r="S150" s="150">
        <v>0</v>
      </c>
      <c r="T150" s="151">
        <f t="shared" si="3"/>
        <v>0</v>
      </c>
      <c r="AR150" s="152" t="s">
        <v>271</v>
      </c>
      <c r="AT150" s="152" t="s">
        <v>353</v>
      </c>
      <c r="AU150" s="152" t="s">
        <v>82</v>
      </c>
      <c r="AY150" s="13" t="s">
        <v>317</v>
      </c>
      <c r="BE150" s="153">
        <f t="shared" si="4"/>
        <v>0</v>
      </c>
      <c r="BF150" s="153">
        <f t="shared" si="5"/>
        <v>0</v>
      </c>
      <c r="BG150" s="153">
        <f t="shared" si="6"/>
        <v>0</v>
      </c>
      <c r="BH150" s="153">
        <f t="shared" si="7"/>
        <v>0</v>
      </c>
      <c r="BI150" s="153">
        <f t="shared" si="8"/>
        <v>0</v>
      </c>
      <c r="BJ150" s="13" t="s">
        <v>87</v>
      </c>
      <c r="BK150" s="153">
        <f t="shared" si="9"/>
        <v>0</v>
      </c>
      <c r="BL150" s="13" t="s">
        <v>259</v>
      </c>
      <c r="BM150" s="152" t="s">
        <v>6976</v>
      </c>
    </row>
    <row r="151" spans="2:65" s="1" customFormat="1" ht="16.5" customHeight="1">
      <c r="B151" s="139"/>
      <c r="C151" s="154" t="s">
        <v>402</v>
      </c>
      <c r="D151" s="154" t="s">
        <v>353</v>
      </c>
      <c r="E151" s="155" t="s">
        <v>5191</v>
      </c>
      <c r="F151" s="156" t="s">
        <v>5192</v>
      </c>
      <c r="G151" s="157" t="s">
        <v>375</v>
      </c>
      <c r="H151" s="158">
        <v>30</v>
      </c>
      <c r="I151" s="159"/>
      <c r="J151" s="160">
        <f t="shared" si="0"/>
        <v>0</v>
      </c>
      <c r="K151" s="161"/>
      <c r="L151" s="162"/>
      <c r="M151" s="163" t="s">
        <v>1</v>
      </c>
      <c r="N151" s="164" t="s">
        <v>41</v>
      </c>
      <c r="P151" s="150">
        <f t="shared" si="1"/>
        <v>0</v>
      </c>
      <c r="Q151" s="150">
        <v>0</v>
      </c>
      <c r="R151" s="150">
        <f t="shared" si="2"/>
        <v>0</v>
      </c>
      <c r="S151" s="150">
        <v>0</v>
      </c>
      <c r="T151" s="151">
        <f t="shared" si="3"/>
        <v>0</v>
      </c>
      <c r="AR151" s="152" t="s">
        <v>271</v>
      </c>
      <c r="AT151" s="152" t="s">
        <v>353</v>
      </c>
      <c r="AU151" s="152" t="s">
        <v>82</v>
      </c>
      <c r="AY151" s="13" t="s">
        <v>317</v>
      </c>
      <c r="BE151" s="153">
        <f t="shared" si="4"/>
        <v>0</v>
      </c>
      <c r="BF151" s="153">
        <f t="shared" si="5"/>
        <v>0</v>
      </c>
      <c r="BG151" s="153">
        <f t="shared" si="6"/>
        <v>0</v>
      </c>
      <c r="BH151" s="153">
        <f t="shared" si="7"/>
        <v>0</v>
      </c>
      <c r="BI151" s="153">
        <f t="shared" si="8"/>
        <v>0</v>
      </c>
      <c r="BJ151" s="13" t="s">
        <v>87</v>
      </c>
      <c r="BK151" s="153">
        <f t="shared" si="9"/>
        <v>0</v>
      </c>
      <c r="BL151" s="13" t="s">
        <v>259</v>
      </c>
      <c r="BM151" s="152" t="s">
        <v>6977</v>
      </c>
    </row>
    <row r="152" spans="2:65" s="1" customFormat="1" ht="37.799999999999997" customHeight="1">
      <c r="B152" s="139"/>
      <c r="C152" s="154" t="s">
        <v>408</v>
      </c>
      <c r="D152" s="154" t="s">
        <v>353</v>
      </c>
      <c r="E152" s="155" t="s">
        <v>5769</v>
      </c>
      <c r="F152" s="156" t="s">
        <v>5228</v>
      </c>
      <c r="G152" s="157" t="s">
        <v>440</v>
      </c>
      <c r="H152" s="158">
        <v>1</v>
      </c>
      <c r="I152" s="159"/>
      <c r="J152" s="160">
        <f t="shared" si="0"/>
        <v>0</v>
      </c>
      <c r="K152" s="161"/>
      <c r="L152" s="162"/>
      <c r="M152" s="163" t="s">
        <v>1</v>
      </c>
      <c r="N152" s="164" t="s">
        <v>41</v>
      </c>
      <c r="P152" s="150">
        <f t="shared" si="1"/>
        <v>0</v>
      </c>
      <c r="Q152" s="150">
        <v>0</v>
      </c>
      <c r="R152" s="150">
        <f t="shared" si="2"/>
        <v>0</v>
      </c>
      <c r="S152" s="150">
        <v>0</v>
      </c>
      <c r="T152" s="151">
        <f t="shared" si="3"/>
        <v>0</v>
      </c>
      <c r="AR152" s="152" t="s">
        <v>271</v>
      </c>
      <c r="AT152" s="152" t="s">
        <v>353</v>
      </c>
      <c r="AU152" s="152" t="s">
        <v>82</v>
      </c>
      <c r="AY152" s="13" t="s">
        <v>317</v>
      </c>
      <c r="BE152" s="153">
        <f t="shared" si="4"/>
        <v>0</v>
      </c>
      <c r="BF152" s="153">
        <f t="shared" si="5"/>
        <v>0</v>
      </c>
      <c r="BG152" s="153">
        <f t="shared" si="6"/>
        <v>0</v>
      </c>
      <c r="BH152" s="153">
        <f t="shared" si="7"/>
        <v>0</v>
      </c>
      <c r="BI152" s="153">
        <f t="shared" si="8"/>
        <v>0</v>
      </c>
      <c r="BJ152" s="13" t="s">
        <v>87</v>
      </c>
      <c r="BK152" s="153">
        <f t="shared" si="9"/>
        <v>0</v>
      </c>
      <c r="BL152" s="13" t="s">
        <v>259</v>
      </c>
      <c r="BM152" s="152" t="s">
        <v>6978</v>
      </c>
    </row>
    <row r="153" spans="2:65" s="1" customFormat="1" ht="16.5" customHeight="1">
      <c r="B153" s="139"/>
      <c r="C153" s="154" t="s">
        <v>410</v>
      </c>
      <c r="D153" s="154" t="s">
        <v>353</v>
      </c>
      <c r="E153" s="155" t="s">
        <v>5771</v>
      </c>
      <c r="F153" s="156" t="s">
        <v>5231</v>
      </c>
      <c r="G153" s="157" t="s">
        <v>440</v>
      </c>
      <c r="H153" s="158">
        <v>1</v>
      </c>
      <c r="I153" s="159"/>
      <c r="J153" s="160">
        <f t="shared" si="0"/>
        <v>0</v>
      </c>
      <c r="K153" s="161"/>
      <c r="L153" s="162"/>
      <c r="M153" s="163" t="s">
        <v>1</v>
      </c>
      <c r="N153" s="164" t="s">
        <v>41</v>
      </c>
      <c r="P153" s="150">
        <f t="shared" si="1"/>
        <v>0</v>
      </c>
      <c r="Q153" s="150">
        <v>0</v>
      </c>
      <c r="R153" s="150">
        <f t="shared" si="2"/>
        <v>0</v>
      </c>
      <c r="S153" s="150">
        <v>0</v>
      </c>
      <c r="T153" s="151">
        <f t="shared" si="3"/>
        <v>0</v>
      </c>
      <c r="AR153" s="152" t="s">
        <v>271</v>
      </c>
      <c r="AT153" s="152" t="s">
        <v>353</v>
      </c>
      <c r="AU153" s="152" t="s">
        <v>82</v>
      </c>
      <c r="AY153" s="13" t="s">
        <v>317</v>
      </c>
      <c r="BE153" s="153">
        <f t="shared" si="4"/>
        <v>0</v>
      </c>
      <c r="BF153" s="153">
        <f t="shared" si="5"/>
        <v>0</v>
      </c>
      <c r="BG153" s="153">
        <f t="shared" si="6"/>
        <v>0</v>
      </c>
      <c r="BH153" s="153">
        <f t="shared" si="7"/>
        <v>0</v>
      </c>
      <c r="BI153" s="153">
        <f t="shared" si="8"/>
        <v>0</v>
      </c>
      <c r="BJ153" s="13" t="s">
        <v>87</v>
      </c>
      <c r="BK153" s="153">
        <f t="shared" si="9"/>
        <v>0</v>
      </c>
      <c r="BL153" s="13" t="s">
        <v>259</v>
      </c>
      <c r="BM153" s="152" t="s">
        <v>6979</v>
      </c>
    </row>
    <row r="154" spans="2:65" s="1" customFormat="1" ht="16.5" customHeight="1">
      <c r="B154" s="139"/>
      <c r="C154" s="154" t="s">
        <v>412</v>
      </c>
      <c r="D154" s="154" t="s">
        <v>353</v>
      </c>
      <c r="E154" s="155" t="s">
        <v>5233</v>
      </c>
      <c r="F154" s="156" t="s">
        <v>5234</v>
      </c>
      <c r="G154" s="157" t="s">
        <v>440</v>
      </c>
      <c r="H154" s="158">
        <v>1</v>
      </c>
      <c r="I154" s="159"/>
      <c r="J154" s="160">
        <f t="shared" si="0"/>
        <v>0</v>
      </c>
      <c r="K154" s="161"/>
      <c r="L154" s="162"/>
      <c r="M154" s="163" t="s">
        <v>1</v>
      </c>
      <c r="N154" s="164" t="s">
        <v>41</v>
      </c>
      <c r="P154" s="150">
        <f t="shared" si="1"/>
        <v>0</v>
      </c>
      <c r="Q154" s="150">
        <v>0</v>
      </c>
      <c r="R154" s="150">
        <f t="shared" si="2"/>
        <v>0</v>
      </c>
      <c r="S154" s="150">
        <v>0</v>
      </c>
      <c r="T154" s="151">
        <f t="shared" si="3"/>
        <v>0</v>
      </c>
      <c r="AR154" s="152" t="s">
        <v>271</v>
      </c>
      <c r="AT154" s="152" t="s">
        <v>353</v>
      </c>
      <c r="AU154" s="152" t="s">
        <v>82</v>
      </c>
      <c r="AY154" s="13" t="s">
        <v>317</v>
      </c>
      <c r="BE154" s="153">
        <f t="shared" si="4"/>
        <v>0</v>
      </c>
      <c r="BF154" s="153">
        <f t="shared" si="5"/>
        <v>0</v>
      </c>
      <c r="BG154" s="153">
        <f t="shared" si="6"/>
        <v>0</v>
      </c>
      <c r="BH154" s="153">
        <f t="shared" si="7"/>
        <v>0</v>
      </c>
      <c r="BI154" s="153">
        <f t="shared" si="8"/>
        <v>0</v>
      </c>
      <c r="BJ154" s="13" t="s">
        <v>87</v>
      </c>
      <c r="BK154" s="153">
        <f t="shared" si="9"/>
        <v>0</v>
      </c>
      <c r="BL154" s="13" t="s">
        <v>259</v>
      </c>
      <c r="BM154" s="152" t="s">
        <v>6980</v>
      </c>
    </row>
    <row r="155" spans="2:65" s="1" customFormat="1" ht="16.5" customHeight="1">
      <c r="B155" s="139"/>
      <c r="C155" s="154" t="s">
        <v>414</v>
      </c>
      <c r="D155" s="154" t="s">
        <v>353</v>
      </c>
      <c r="E155" s="155" t="s">
        <v>5236</v>
      </c>
      <c r="F155" s="156" t="s">
        <v>5237</v>
      </c>
      <c r="G155" s="157" t="s">
        <v>440</v>
      </c>
      <c r="H155" s="158">
        <v>1</v>
      </c>
      <c r="I155" s="159"/>
      <c r="J155" s="160">
        <f t="shared" si="0"/>
        <v>0</v>
      </c>
      <c r="K155" s="161"/>
      <c r="L155" s="162"/>
      <c r="M155" s="174" t="s">
        <v>1</v>
      </c>
      <c r="N155" s="175" t="s">
        <v>41</v>
      </c>
      <c r="O155" s="167"/>
      <c r="P155" s="168">
        <f t="shared" si="1"/>
        <v>0</v>
      </c>
      <c r="Q155" s="168">
        <v>0</v>
      </c>
      <c r="R155" s="168">
        <f t="shared" si="2"/>
        <v>0</v>
      </c>
      <c r="S155" s="168">
        <v>0</v>
      </c>
      <c r="T155" s="169">
        <f t="shared" si="3"/>
        <v>0</v>
      </c>
      <c r="AR155" s="152" t="s">
        <v>271</v>
      </c>
      <c r="AT155" s="152" t="s">
        <v>353</v>
      </c>
      <c r="AU155" s="152" t="s">
        <v>82</v>
      </c>
      <c r="AY155" s="13" t="s">
        <v>317</v>
      </c>
      <c r="BE155" s="153">
        <f t="shared" si="4"/>
        <v>0</v>
      </c>
      <c r="BF155" s="153">
        <f t="shared" si="5"/>
        <v>0</v>
      </c>
      <c r="BG155" s="153">
        <f t="shared" si="6"/>
        <v>0</v>
      </c>
      <c r="BH155" s="153">
        <f t="shared" si="7"/>
        <v>0</v>
      </c>
      <c r="BI155" s="153">
        <f t="shared" si="8"/>
        <v>0</v>
      </c>
      <c r="BJ155" s="13" t="s">
        <v>87</v>
      </c>
      <c r="BK155" s="153">
        <f t="shared" si="9"/>
        <v>0</v>
      </c>
      <c r="BL155" s="13" t="s">
        <v>259</v>
      </c>
      <c r="BM155" s="152" t="s">
        <v>6981</v>
      </c>
    </row>
    <row r="156" spans="2:65" s="1" customFormat="1" ht="6.9" customHeight="1">
      <c r="B156" s="43"/>
      <c r="C156" s="44"/>
      <c r="D156" s="44"/>
      <c r="E156" s="44"/>
      <c r="F156" s="44"/>
      <c r="G156" s="44"/>
      <c r="H156" s="44"/>
      <c r="I156" s="44"/>
      <c r="J156" s="44"/>
      <c r="K156" s="44"/>
      <c r="L156" s="28"/>
    </row>
  </sheetData>
  <autoFilter ref="C124:K155" xr:uid="{00000000-0009-0000-0000-00002C000000}"/>
  <mergeCells count="15">
    <mergeCell ref="E111:H111"/>
    <mergeCell ref="E115:H115"/>
    <mergeCell ref="E113:H113"/>
    <mergeCell ref="E117:H117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B2:BM244"/>
  <sheetViews>
    <sheetView showGridLines="0" topLeftCell="A118" workbookViewId="0">
      <selection activeCell="X129" sqref="X129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01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3" t="s">
        <v>237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" customHeight="1">
      <c r="B4" s="16"/>
      <c r="D4" s="17" t="s">
        <v>286</v>
      </c>
      <c r="L4" s="16"/>
      <c r="M4" s="92" t="s">
        <v>9</v>
      </c>
      <c r="AT4" s="13" t="s">
        <v>3</v>
      </c>
    </row>
    <row r="5" spans="2:46" ht="6.9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226" t="str">
        <f>'Rekapitulácia stavby'!K6</f>
        <v>Archeoskanzen Bojná</v>
      </c>
      <c r="F7" s="227"/>
      <c r="G7" s="227"/>
      <c r="H7" s="227"/>
      <c r="L7" s="16"/>
    </row>
    <row r="8" spans="2:46" ht="13.2">
      <c r="B8" s="16"/>
      <c r="D8" s="23" t="s">
        <v>287</v>
      </c>
      <c r="L8" s="16"/>
    </row>
    <row r="9" spans="2:46" ht="16.5" customHeight="1">
      <c r="B9" s="16"/>
      <c r="E9" s="226" t="s">
        <v>4177</v>
      </c>
      <c r="F9" s="183"/>
      <c r="G9" s="183"/>
      <c r="H9" s="183"/>
      <c r="L9" s="16"/>
    </row>
    <row r="10" spans="2:46" ht="12" customHeight="1">
      <c r="B10" s="16"/>
      <c r="D10" s="23" t="s">
        <v>289</v>
      </c>
      <c r="L10" s="16"/>
    </row>
    <row r="11" spans="2:46" s="1" customFormat="1" ht="16.5" customHeight="1">
      <c r="B11" s="28"/>
      <c r="E11" s="221" t="s">
        <v>6656</v>
      </c>
      <c r="F11" s="228"/>
      <c r="G11" s="228"/>
      <c r="H11" s="228"/>
      <c r="L11" s="28"/>
    </row>
    <row r="12" spans="2:46" s="1" customFormat="1" ht="12" customHeight="1">
      <c r="B12" s="28"/>
      <c r="D12" s="23" t="s">
        <v>291</v>
      </c>
      <c r="L12" s="28"/>
    </row>
    <row r="13" spans="2:46" s="1" customFormat="1" ht="16.5" customHeight="1">
      <c r="B13" s="28"/>
      <c r="E13" s="208" t="s">
        <v>6982</v>
      </c>
      <c r="F13" s="228"/>
      <c r="G13" s="228"/>
      <c r="H13" s="228"/>
      <c r="L13" s="28"/>
    </row>
    <row r="14" spans="2:46" s="1" customFormat="1" ht="10.199999999999999">
      <c r="B14" s="28"/>
      <c r="L14" s="28"/>
    </row>
    <row r="15" spans="2:46" s="1" customFormat="1" ht="12" customHeight="1">
      <c r="B15" s="28"/>
      <c r="D15" s="23" t="s">
        <v>17</v>
      </c>
      <c r="F15" s="21" t="s">
        <v>1</v>
      </c>
      <c r="I15" s="23" t="s">
        <v>18</v>
      </c>
      <c r="J15" s="21" t="s">
        <v>1</v>
      </c>
      <c r="L15" s="28"/>
    </row>
    <row r="16" spans="2:46" s="1" customFormat="1" ht="12" customHeight="1">
      <c r="B16" s="28"/>
      <c r="D16" s="23" t="s">
        <v>19</v>
      </c>
      <c r="F16" s="21" t="s">
        <v>20</v>
      </c>
      <c r="I16" s="23" t="s">
        <v>21</v>
      </c>
      <c r="J16" s="51" t="str">
        <f>'Rekapitulácia stavby'!AN8</f>
        <v>19. 6. 2024</v>
      </c>
      <c r="L16" s="28"/>
    </row>
    <row r="17" spans="2:12" s="1" customFormat="1" ht="10.8" customHeight="1">
      <c r="B17" s="28"/>
      <c r="L17" s="28"/>
    </row>
    <row r="18" spans="2:12" s="1" customFormat="1" ht="12" customHeight="1">
      <c r="B18" s="28"/>
      <c r="D18" s="23" t="s">
        <v>23</v>
      </c>
      <c r="I18" s="23" t="s">
        <v>24</v>
      </c>
      <c r="J18" s="21" t="s">
        <v>1</v>
      </c>
      <c r="L18" s="28"/>
    </row>
    <row r="19" spans="2:12" s="1" customFormat="1" ht="18" customHeight="1">
      <c r="B19" s="28"/>
      <c r="E19" s="21" t="s">
        <v>25</v>
      </c>
      <c r="I19" s="23" t="s">
        <v>26</v>
      </c>
      <c r="J19" s="21" t="s">
        <v>1</v>
      </c>
      <c r="L19" s="28"/>
    </row>
    <row r="20" spans="2:12" s="1" customFormat="1" ht="6.9" customHeight="1">
      <c r="B20" s="28"/>
      <c r="L20" s="28"/>
    </row>
    <row r="21" spans="2:12" s="1" customFormat="1" ht="12" customHeight="1">
      <c r="B21" s="28"/>
      <c r="D21" s="23" t="s">
        <v>27</v>
      </c>
      <c r="I21" s="23" t="s">
        <v>24</v>
      </c>
      <c r="J21" s="24" t="str">
        <f>'Rekapitulácia stavby'!AN13</f>
        <v>Vyplň údaj</v>
      </c>
      <c r="L21" s="28"/>
    </row>
    <row r="22" spans="2:12" s="1" customFormat="1" ht="18" customHeight="1">
      <c r="B22" s="28"/>
      <c r="E22" s="229" t="str">
        <f>'Rekapitulácia stavby'!E14</f>
        <v>Vyplň údaj</v>
      </c>
      <c r="F22" s="182"/>
      <c r="G22" s="182"/>
      <c r="H22" s="182"/>
      <c r="I22" s="23" t="s">
        <v>26</v>
      </c>
      <c r="J22" s="24" t="str">
        <f>'Rekapitulácia stavby'!AN14</f>
        <v>Vyplň údaj</v>
      </c>
      <c r="L22" s="28"/>
    </row>
    <row r="23" spans="2:12" s="1" customFormat="1" ht="6.9" customHeight="1">
      <c r="B23" s="28"/>
      <c r="L23" s="28"/>
    </row>
    <row r="24" spans="2:12" s="1" customFormat="1" ht="12" customHeight="1">
      <c r="B24" s="28"/>
      <c r="D24" s="23" t="s">
        <v>29</v>
      </c>
      <c r="I24" s="23" t="s">
        <v>24</v>
      </c>
      <c r="J24" s="21" t="s">
        <v>1</v>
      </c>
      <c r="L24" s="28"/>
    </row>
    <row r="25" spans="2:12" s="1" customFormat="1" ht="18" customHeight="1">
      <c r="B25" s="28"/>
      <c r="E25" s="21" t="s">
        <v>30</v>
      </c>
      <c r="I25" s="23" t="s">
        <v>26</v>
      </c>
      <c r="J25" s="21" t="s">
        <v>1</v>
      </c>
      <c r="L25" s="28"/>
    </row>
    <row r="26" spans="2:12" s="1" customFormat="1" ht="6.9" customHeight="1">
      <c r="B26" s="28"/>
      <c r="L26" s="28"/>
    </row>
    <row r="27" spans="2:12" s="1" customFormat="1" ht="12" customHeight="1">
      <c r="B27" s="28"/>
      <c r="D27" s="23" t="s">
        <v>32</v>
      </c>
      <c r="I27" s="23" t="s">
        <v>24</v>
      </c>
      <c r="J27" s="21" t="s">
        <v>1</v>
      </c>
      <c r="L27" s="28"/>
    </row>
    <row r="28" spans="2:12" s="1" customFormat="1" ht="18" customHeight="1">
      <c r="B28" s="28"/>
      <c r="E28" s="21" t="s">
        <v>30</v>
      </c>
      <c r="I28" s="23" t="s">
        <v>26</v>
      </c>
      <c r="J28" s="21" t="s">
        <v>1</v>
      </c>
      <c r="L28" s="28"/>
    </row>
    <row r="29" spans="2:12" s="1" customFormat="1" ht="6.9" customHeight="1">
      <c r="B29" s="28"/>
      <c r="L29" s="28"/>
    </row>
    <row r="30" spans="2:12" s="1" customFormat="1" ht="12" customHeight="1">
      <c r="B30" s="28"/>
      <c r="D30" s="23" t="s">
        <v>33</v>
      </c>
      <c r="L30" s="28"/>
    </row>
    <row r="31" spans="2:12" s="7" customFormat="1" ht="16.5" customHeight="1">
      <c r="B31" s="93"/>
      <c r="E31" s="187" t="s">
        <v>1</v>
      </c>
      <c r="F31" s="187"/>
      <c r="G31" s="187"/>
      <c r="H31" s="187"/>
      <c r="L31" s="93"/>
    </row>
    <row r="32" spans="2:12" s="1" customFormat="1" ht="6.9" customHeight="1">
      <c r="B32" s="28"/>
      <c r="L32" s="28"/>
    </row>
    <row r="33" spans="2:12" s="1" customFormat="1" ht="6.9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35" customHeight="1">
      <c r="B34" s="28"/>
      <c r="D34" s="94" t="s">
        <v>35</v>
      </c>
      <c r="J34" s="65">
        <f>ROUND(J132, 2)</f>
        <v>0</v>
      </c>
      <c r="L34" s="28"/>
    </row>
    <row r="35" spans="2:12" s="1" customFormat="1" ht="6.9" customHeight="1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4" customHeight="1">
      <c r="B36" s="28"/>
      <c r="F36" s="31" t="s">
        <v>37</v>
      </c>
      <c r="I36" s="31" t="s">
        <v>36</v>
      </c>
      <c r="J36" s="31" t="s">
        <v>38</v>
      </c>
      <c r="L36" s="28"/>
    </row>
    <row r="37" spans="2:12" s="1" customFormat="1" ht="14.4" customHeight="1">
      <c r="B37" s="28"/>
      <c r="D37" s="54" t="s">
        <v>39</v>
      </c>
      <c r="E37" s="33" t="s">
        <v>40</v>
      </c>
      <c r="F37" s="95">
        <f>ROUND((SUM(BE132:BE243)),  2)</f>
        <v>0</v>
      </c>
      <c r="G37" s="96"/>
      <c r="H37" s="96"/>
      <c r="I37" s="97">
        <v>0.2</v>
      </c>
      <c r="J37" s="95">
        <f>ROUND(((SUM(BE132:BE243))*I37),  2)</f>
        <v>0</v>
      </c>
      <c r="L37" s="28"/>
    </row>
    <row r="38" spans="2:12" s="1" customFormat="1" ht="14.4" customHeight="1">
      <c r="B38" s="28"/>
      <c r="E38" s="33" t="s">
        <v>41</v>
      </c>
      <c r="F38" s="95">
        <f>ROUND((SUM(BF132:BF243)),  2)</f>
        <v>0</v>
      </c>
      <c r="G38" s="96"/>
      <c r="H38" s="96"/>
      <c r="I38" s="97">
        <v>0.2</v>
      </c>
      <c r="J38" s="95">
        <f>ROUND(((SUM(BF132:BF243))*I38),  2)</f>
        <v>0</v>
      </c>
      <c r="L38" s="28"/>
    </row>
    <row r="39" spans="2:12" s="1" customFormat="1" ht="14.4" hidden="1" customHeight="1">
      <c r="B39" s="28"/>
      <c r="E39" s="23" t="s">
        <v>42</v>
      </c>
      <c r="F39" s="84">
        <f>ROUND((SUM(BG132:BG243)),  2)</f>
        <v>0</v>
      </c>
      <c r="I39" s="98">
        <v>0.2</v>
      </c>
      <c r="J39" s="84">
        <f>0</f>
        <v>0</v>
      </c>
      <c r="L39" s="28"/>
    </row>
    <row r="40" spans="2:12" s="1" customFormat="1" ht="14.4" hidden="1" customHeight="1">
      <c r="B40" s="28"/>
      <c r="E40" s="23" t="s">
        <v>43</v>
      </c>
      <c r="F40" s="84">
        <f>ROUND((SUM(BH132:BH243)),  2)</f>
        <v>0</v>
      </c>
      <c r="I40" s="98">
        <v>0.2</v>
      </c>
      <c r="J40" s="84">
        <f>0</f>
        <v>0</v>
      </c>
      <c r="L40" s="28"/>
    </row>
    <row r="41" spans="2:12" s="1" customFormat="1" ht="14.4" hidden="1" customHeight="1">
      <c r="B41" s="28"/>
      <c r="E41" s="33" t="s">
        <v>44</v>
      </c>
      <c r="F41" s="95">
        <f>ROUND((SUM(BI132:BI243)),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6.9" customHeight="1">
      <c r="B42" s="28"/>
      <c r="L42" s="28"/>
    </row>
    <row r="43" spans="2:12" s="1" customFormat="1" ht="25.35" customHeight="1">
      <c r="B43" s="28"/>
      <c r="C43" s="99"/>
      <c r="D43" s="100" t="s">
        <v>45</v>
      </c>
      <c r="E43" s="56"/>
      <c r="F43" s="56"/>
      <c r="G43" s="101" t="s">
        <v>46</v>
      </c>
      <c r="H43" s="102" t="s">
        <v>47</v>
      </c>
      <c r="I43" s="56"/>
      <c r="J43" s="103">
        <f>SUM(J34:J41)</f>
        <v>0</v>
      </c>
      <c r="K43" s="104"/>
      <c r="L43" s="28"/>
    </row>
    <row r="44" spans="2:12" s="1" customFormat="1" ht="14.4" customHeight="1">
      <c r="B44" s="28"/>
      <c r="L44" s="28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ht="10.199999999999999">
      <c r="B51" s="16"/>
      <c r="L51" s="16"/>
    </row>
    <row r="52" spans="2:12" ht="10.199999999999999">
      <c r="B52" s="16"/>
      <c r="L52" s="16"/>
    </row>
    <row r="53" spans="2:12" ht="10.199999999999999">
      <c r="B53" s="16"/>
      <c r="L53" s="16"/>
    </row>
    <row r="54" spans="2:12" ht="10.199999999999999">
      <c r="B54" s="16"/>
      <c r="L54" s="16"/>
    </row>
    <row r="55" spans="2:12" ht="10.199999999999999">
      <c r="B55" s="16"/>
      <c r="L55" s="16"/>
    </row>
    <row r="56" spans="2:12" ht="10.199999999999999">
      <c r="B56" s="16"/>
      <c r="L56" s="16"/>
    </row>
    <row r="57" spans="2:12" ht="10.199999999999999">
      <c r="B57" s="16"/>
      <c r="L57" s="16"/>
    </row>
    <row r="58" spans="2:12" ht="10.199999999999999">
      <c r="B58" s="16"/>
      <c r="L58" s="16"/>
    </row>
    <row r="59" spans="2:12" ht="10.199999999999999">
      <c r="B59" s="16"/>
      <c r="L59" s="16"/>
    </row>
    <row r="60" spans="2:12" ht="10.199999999999999">
      <c r="B60" s="16"/>
      <c r="L60" s="16"/>
    </row>
    <row r="61" spans="2:12" s="1" customFormat="1" ht="13.2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ht="10.199999999999999">
      <c r="B62" s="16"/>
      <c r="L62" s="16"/>
    </row>
    <row r="63" spans="2:12" ht="10.199999999999999">
      <c r="B63" s="16"/>
      <c r="L63" s="16"/>
    </row>
    <row r="64" spans="2:12" ht="10.199999999999999">
      <c r="B64" s="16"/>
      <c r="L64" s="16"/>
    </row>
    <row r="65" spans="2:12" s="1" customFormat="1" ht="13.2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ht="10.199999999999999">
      <c r="B66" s="16"/>
      <c r="L66" s="16"/>
    </row>
    <row r="67" spans="2:12" ht="10.199999999999999">
      <c r="B67" s="16"/>
      <c r="L67" s="16"/>
    </row>
    <row r="68" spans="2:12" ht="10.199999999999999">
      <c r="B68" s="16"/>
      <c r="L68" s="16"/>
    </row>
    <row r="69" spans="2:12" ht="10.199999999999999">
      <c r="B69" s="16"/>
      <c r="L69" s="16"/>
    </row>
    <row r="70" spans="2:12" ht="10.199999999999999">
      <c r="B70" s="16"/>
      <c r="L70" s="16"/>
    </row>
    <row r="71" spans="2:12" ht="10.199999999999999">
      <c r="B71" s="16"/>
      <c r="L71" s="16"/>
    </row>
    <row r="72" spans="2:12" ht="10.199999999999999">
      <c r="B72" s="16"/>
      <c r="L72" s="16"/>
    </row>
    <row r="73" spans="2:12" ht="10.199999999999999">
      <c r="B73" s="16"/>
      <c r="L73" s="16"/>
    </row>
    <row r="74" spans="2:12" ht="10.199999999999999">
      <c r="B74" s="16"/>
      <c r="L74" s="16"/>
    </row>
    <row r="75" spans="2:12" ht="10.199999999999999">
      <c r="B75" s="16"/>
      <c r="L75" s="16"/>
    </row>
    <row r="76" spans="2:12" s="1" customFormat="1" ht="13.2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" customHeight="1">
      <c r="B82" s="28"/>
      <c r="C82" s="17" t="s">
        <v>293</v>
      </c>
      <c r="L82" s="28"/>
    </row>
    <row r="83" spans="2:12" s="1" customFormat="1" ht="6.9" customHeight="1">
      <c r="B83" s="28"/>
      <c r="L83" s="28"/>
    </row>
    <row r="84" spans="2:12" s="1" customFormat="1" ht="12" customHeight="1">
      <c r="B84" s="28"/>
      <c r="C84" s="23" t="s">
        <v>15</v>
      </c>
      <c r="L84" s="28"/>
    </row>
    <row r="85" spans="2:12" s="1" customFormat="1" ht="16.5" customHeight="1">
      <c r="B85" s="28"/>
      <c r="E85" s="226" t="str">
        <f>E7</f>
        <v>Archeoskanzen Bojná</v>
      </c>
      <c r="F85" s="227"/>
      <c r="G85" s="227"/>
      <c r="H85" s="227"/>
      <c r="L85" s="28"/>
    </row>
    <row r="86" spans="2:12" ht="12" customHeight="1">
      <c r="B86" s="16"/>
      <c r="C86" s="23" t="s">
        <v>287</v>
      </c>
      <c r="L86" s="16"/>
    </row>
    <row r="87" spans="2:12" ht="16.5" customHeight="1">
      <c r="B87" s="16"/>
      <c r="E87" s="226" t="s">
        <v>4177</v>
      </c>
      <c r="F87" s="183"/>
      <c r="G87" s="183"/>
      <c r="H87" s="183"/>
      <c r="L87" s="16"/>
    </row>
    <row r="88" spans="2:12" ht="12" customHeight="1">
      <c r="B88" s="16"/>
      <c r="C88" s="23" t="s">
        <v>289</v>
      </c>
      <c r="L88" s="16"/>
    </row>
    <row r="89" spans="2:12" s="1" customFormat="1" ht="16.5" customHeight="1">
      <c r="B89" s="28"/>
      <c r="E89" s="221" t="s">
        <v>6656</v>
      </c>
      <c r="F89" s="228"/>
      <c r="G89" s="228"/>
      <c r="H89" s="228"/>
      <c r="L89" s="28"/>
    </row>
    <row r="90" spans="2:12" s="1" customFormat="1" ht="12" customHeight="1">
      <c r="B90" s="28"/>
      <c r="C90" s="23" t="s">
        <v>291</v>
      </c>
      <c r="L90" s="28"/>
    </row>
    <row r="91" spans="2:12" s="1" customFormat="1" ht="16.5" customHeight="1">
      <c r="B91" s="28"/>
      <c r="E91" s="208" t="str">
        <f>E13</f>
        <v>SO-5.2.2_ZTI - Zdravotechnická inštalácia</v>
      </c>
      <c r="F91" s="228"/>
      <c r="G91" s="228"/>
      <c r="H91" s="228"/>
      <c r="L91" s="28"/>
    </row>
    <row r="92" spans="2:12" s="1" customFormat="1" ht="6.9" customHeight="1">
      <c r="B92" s="28"/>
      <c r="L92" s="28"/>
    </row>
    <row r="93" spans="2:12" s="1" customFormat="1" ht="12" customHeight="1">
      <c r="B93" s="28"/>
      <c r="C93" s="23" t="s">
        <v>19</v>
      </c>
      <c r="F93" s="21" t="str">
        <f>F16</f>
        <v>okrajová časť obce Bojná</v>
      </c>
      <c r="I93" s="23" t="s">
        <v>21</v>
      </c>
      <c r="J93" s="51" t="str">
        <f>IF(J16="","",J16)</f>
        <v>19. 6. 2024</v>
      </c>
      <c r="L93" s="28"/>
    </row>
    <row r="94" spans="2:12" s="1" customFormat="1" ht="6.9" customHeight="1">
      <c r="B94" s="28"/>
      <c r="L94" s="28"/>
    </row>
    <row r="95" spans="2:12" s="1" customFormat="1" ht="40.049999999999997" customHeight="1">
      <c r="B95" s="28"/>
      <c r="C95" s="23" t="s">
        <v>23</v>
      </c>
      <c r="F95" s="21" t="str">
        <f>E19</f>
        <v>Obec Bojná, 201 Bojná, 956 01 Bojná</v>
      </c>
      <c r="I95" s="23" t="s">
        <v>29</v>
      </c>
      <c r="J95" s="26" t="str">
        <f>E25</f>
        <v>Projekt design s.r.o., Brezová 89/1B, Tovarníky</v>
      </c>
      <c r="L95" s="28"/>
    </row>
    <row r="96" spans="2:12" s="1" customFormat="1" ht="40.049999999999997" customHeight="1">
      <c r="B96" s="28"/>
      <c r="C96" s="23" t="s">
        <v>27</v>
      </c>
      <c r="F96" s="21" t="str">
        <f>IF(E22="","",E22)</f>
        <v>Vyplň údaj</v>
      </c>
      <c r="I96" s="23" t="s">
        <v>32</v>
      </c>
      <c r="J96" s="26" t="str">
        <f>E28</f>
        <v>Projekt design s.r.o., Brezová 89/1B, Tovarníky</v>
      </c>
      <c r="L96" s="28"/>
    </row>
    <row r="97" spans="2:47" s="1" customFormat="1" ht="10.35" customHeight="1">
      <c r="B97" s="28"/>
      <c r="L97" s="28"/>
    </row>
    <row r="98" spans="2:47" s="1" customFormat="1" ht="29.25" customHeight="1">
      <c r="B98" s="28"/>
      <c r="C98" s="107" t="s">
        <v>294</v>
      </c>
      <c r="D98" s="99"/>
      <c r="E98" s="99"/>
      <c r="F98" s="99"/>
      <c r="G98" s="99"/>
      <c r="H98" s="99"/>
      <c r="I98" s="99"/>
      <c r="J98" s="108" t="s">
        <v>295</v>
      </c>
      <c r="K98" s="99"/>
      <c r="L98" s="28"/>
    </row>
    <row r="99" spans="2:47" s="1" customFormat="1" ht="10.35" customHeight="1">
      <c r="B99" s="28"/>
      <c r="L99" s="28"/>
    </row>
    <row r="100" spans="2:47" s="1" customFormat="1" ht="22.8" customHeight="1">
      <c r="B100" s="28"/>
      <c r="C100" s="109" t="s">
        <v>296</v>
      </c>
      <c r="J100" s="65">
        <f>J132</f>
        <v>0</v>
      </c>
      <c r="L100" s="28"/>
      <c r="AU100" s="13" t="s">
        <v>297</v>
      </c>
    </row>
    <row r="101" spans="2:47" s="8" customFormat="1" ht="24.9" customHeight="1">
      <c r="B101" s="110"/>
      <c r="D101" s="111" t="s">
        <v>298</v>
      </c>
      <c r="E101" s="112"/>
      <c r="F101" s="112"/>
      <c r="G101" s="112"/>
      <c r="H101" s="112"/>
      <c r="I101" s="112"/>
      <c r="J101" s="113">
        <f>J133</f>
        <v>0</v>
      </c>
      <c r="L101" s="110"/>
    </row>
    <row r="102" spans="2:47" s="9" customFormat="1" ht="19.95" customHeight="1">
      <c r="B102" s="114"/>
      <c r="D102" s="115" t="s">
        <v>2315</v>
      </c>
      <c r="E102" s="116"/>
      <c r="F102" s="116"/>
      <c r="G102" s="116"/>
      <c r="H102" s="116"/>
      <c r="I102" s="116"/>
      <c r="J102" s="117">
        <f>J134</f>
        <v>0</v>
      </c>
      <c r="L102" s="114"/>
    </row>
    <row r="103" spans="2:47" s="9" customFormat="1" ht="19.95" customHeight="1">
      <c r="B103" s="114"/>
      <c r="D103" s="115" t="s">
        <v>2636</v>
      </c>
      <c r="E103" s="116"/>
      <c r="F103" s="116"/>
      <c r="G103" s="116"/>
      <c r="H103" s="116"/>
      <c r="I103" s="116"/>
      <c r="J103" s="117">
        <f>J153</f>
        <v>0</v>
      </c>
      <c r="L103" s="114"/>
    </row>
    <row r="104" spans="2:47" s="8" customFormat="1" ht="24.9" customHeight="1">
      <c r="B104" s="110"/>
      <c r="D104" s="111" t="s">
        <v>2316</v>
      </c>
      <c r="E104" s="112"/>
      <c r="F104" s="112"/>
      <c r="G104" s="112"/>
      <c r="H104" s="112"/>
      <c r="I104" s="112"/>
      <c r="J104" s="113">
        <f>J155</f>
        <v>0</v>
      </c>
      <c r="L104" s="110"/>
    </row>
    <row r="105" spans="2:47" s="9" customFormat="1" ht="19.95" customHeight="1">
      <c r="B105" s="114"/>
      <c r="D105" s="115" t="s">
        <v>2317</v>
      </c>
      <c r="E105" s="116"/>
      <c r="F105" s="116"/>
      <c r="G105" s="116"/>
      <c r="H105" s="116"/>
      <c r="I105" s="116"/>
      <c r="J105" s="117">
        <f>J156</f>
        <v>0</v>
      </c>
      <c r="L105" s="114"/>
    </row>
    <row r="106" spans="2:47" s="9" customFormat="1" ht="19.95" customHeight="1">
      <c r="B106" s="114"/>
      <c r="D106" s="115" t="s">
        <v>2318</v>
      </c>
      <c r="E106" s="116"/>
      <c r="F106" s="116"/>
      <c r="G106" s="116"/>
      <c r="H106" s="116"/>
      <c r="I106" s="116"/>
      <c r="J106" s="117">
        <f>J175</f>
        <v>0</v>
      </c>
      <c r="L106" s="114"/>
    </row>
    <row r="107" spans="2:47" s="9" customFormat="1" ht="19.95" customHeight="1">
      <c r="B107" s="114"/>
      <c r="D107" s="115" t="s">
        <v>2319</v>
      </c>
      <c r="E107" s="116"/>
      <c r="F107" s="116"/>
      <c r="G107" s="116"/>
      <c r="H107" s="116"/>
      <c r="I107" s="116"/>
      <c r="J107" s="117">
        <f>J181</f>
        <v>0</v>
      </c>
      <c r="L107" s="114"/>
    </row>
    <row r="108" spans="2:47" s="9" customFormat="1" ht="19.95" customHeight="1">
      <c r="B108" s="114"/>
      <c r="D108" s="115" t="s">
        <v>2320</v>
      </c>
      <c r="E108" s="116"/>
      <c r="F108" s="116"/>
      <c r="G108" s="116"/>
      <c r="H108" s="116"/>
      <c r="I108" s="116"/>
      <c r="J108" s="117">
        <f>J206</f>
        <v>0</v>
      </c>
      <c r="L108" s="114"/>
    </row>
    <row r="109" spans="2:47" s="1" customFormat="1" ht="21.75" customHeight="1">
      <c r="B109" s="28"/>
      <c r="L109" s="28"/>
    </row>
    <row r="110" spans="2:47" s="1" customFormat="1" ht="6.9" customHeight="1"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28"/>
    </row>
    <row r="114" spans="2:12" s="1" customFormat="1" ht="6.9" customHeight="1">
      <c r="B114" s="45"/>
      <c r="C114" s="46"/>
      <c r="D114" s="46"/>
      <c r="E114" s="46"/>
      <c r="F114" s="46"/>
      <c r="G114" s="46"/>
      <c r="H114" s="46"/>
      <c r="I114" s="46"/>
      <c r="J114" s="46"/>
      <c r="K114" s="46"/>
      <c r="L114" s="28"/>
    </row>
    <row r="115" spans="2:12" s="1" customFormat="1" ht="24.9" customHeight="1">
      <c r="B115" s="28"/>
      <c r="C115" s="17" t="s">
        <v>303</v>
      </c>
      <c r="L115" s="28"/>
    </row>
    <row r="116" spans="2:12" s="1" customFormat="1" ht="6.9" customHeight="1">
      <c r="B116" s="28"/>
      <c r="L116" s="28"/>
    </row>
    <row r="117" spans="2:12" s="1" customFormat="1" ht="12" customHeight="1">
      <c r="B117" s="28"/>
      <c r="C117" s="23" t="s">
        <v>15</v>
      </c>
      <c r="L117" s="28"/>
    </row>
    <row r="118" spans="2:12" s="1" customFormat="1" ht="16.5" customHeight="1">
      <c r="B118" s="28"/>
      <c r="E118" s="226" t="str">
        <f>E7</f>
        <v>Archeoskanzen Bojná</v>
      </c>
      <c r="F118" s="227"/>
      <c r="G118" s="227"/>
      <c r="H118" s="227"/>
      <c r="L118" s="28"/>
    </row>
    <row r="119" spans="2:12" ht="12" customHeight="1">
      <c r="B119" s="16"/>
      <c r="C119" s="23" t="s">
        <v>287</v>
      </c>
      <c r="L119" s="16"/>
    </row>
    <row r="120" spans="2:12" ht="16.5" customHeight="1">
      <c r="B120" s="16"/>
      <c r="E120" s="226" t="s">
        <v>4177</v>
      </c>
      <c r="F120" s="183"/>
      <c r="G120" s="183"/>
      <c r="H120" s="183"/>
      <c r="L120" s="16"/>
    </row>
    <row r="121" spans="2:12" ht="12" customHeight="1">
      <c r="B121" s="16"/>
      <c r="C121" s="23" t="s">
        <v>289</v>
      </c>
      <c r="L121" s="16"/>
    </row>
    <row r="122" spans="2:12" s="1" customFormat="1" ht="16.5" customHeight="1">
      <c r="B122" s="28"/>
      <c r="E122" s="221" t="s">
        <v>6656</v>
      </c>
      <c r="F122" s="228"/>
      <c r="G122" s="228"/>
      <c r="H122" s="228"/>
      <c r="L122" s="28"/>
    </row>
    <row r="123" spans="2:12" s="1" customFormat="1" ht="12" customHeight="1">
      <c r="B123" s="28"/>
      <c r="C123" s="23" t="s">
        <v>291</v>
      </c>
      <c r="L123" s="28"/>
    </row>
    <row r="124" spans="2:12" s="1" customFormat="1" ht="16.5" customHeight="1">
      <c r="B124" s="28"/>
      <c r="E124" s="208" t="str">
        <f>E13</f>
        <v>SO-5.2.2_ZTI - Zdravotechnická inštalácia</v>
      </c>
      <c r="F124" s="228"/>
      <c r="G124" s="228"/>
      <c r="H124" s="228"/>
      <c r="L124" s="28"/>
    </row>
    <row r="125" spans="2:12" s="1" customFormat="1" ht="6.9" customHeight="1">
      <c r="B125" s="28"/>
      <c r="L125" s="28"/>
    </row>
    <row r="126" spans="2:12" s="1" customFormat="1" ht="12" customHeight="1">
      <c r="B126" s="28"/>
      <c r="C126" s="23" t="s">
        <v>19</v>
      </c>
      <c r="F126" s="21" t="str">
        <f>F16</f>
        <v>okrajová časť obce Bojná</v>
      </c>
      <c r="I126" s="23" t="s">
        <v>21</v>
      </c>
      <c r="J126" s="51" t="str">
        <f>IF(J16="","",J16)</f>
        <v>19. 6. 2024</v>
      </c>
      <c r="L126" s="28"/>
    </row>
    <row r="127" spans="2:12" s="1" customFormat="1" ht="6.9" customHeight="1">
      <c r="B127" s="28"/>
      <c r="L127" s="28"/>
    </row>
    <row r="128" spans="2:12" s="1" customFormat="1" ht="40.049999999999997" customHeight="1">
      <c r="B128" s="28"/>
      <c r="C128" s="23" t="s">
        <v>23</v>
      </c>
      <c r="F128" s="21" t="str">
        <f>E19</f>
        <v>Obec Bojná, 201 Bojná, 956 01 Bojná</v>
      </c>
      <c r="I128" s="23" t="s">
        <v>29</v>
      </c>
      <c r="J128" s="26" t="str">
        <f>E25</f>
        <v>Projekt design s.r.o., Brezová 89/1B, Tovarníky</v>
      </c>
      <c r="L128" s="28"/>
    </row>
    <row r="129" spans="2:65" s="1" customFormat="1" ht="40.049999999999997" customHeight="1">
      <c r="B129" s="28"/>
      <c r="C129" s="23" t="s">
        <v>27</v>
      </c>
      <c r="F129" s="21" t="str">
        <f>IF(E22="","",E22)</f>
        <v>Vyplň údaj</v>
      </c>
      <c r="I129" s="23" t="s">
        <v>32</v>
      </c>
      <c r="J129" s="26" t="str">
        <f>E28</f>
        <v>Projekt design s.r.o., Brezová 89/1B, Tovarníky</v>
      </c>
      <c r="L129" s="28"/>
    </row>
    <row r="130" spans="2:65" s="1" customFormat="1" ht="10.35" customHeight="1">
      <c r="B130" s="28"/>
      <c r="L130" s="28"/>
    </row>
    <row r="131" spans="2:65" s="10" customFormat="1" ht="29.25" customHeight="1">
      <c r="B131" s="118"/>
      <c r="C131" s="119" t="s">
        <v>304</v>
      </c>
      <c r="D131" s="120" t="s">
        <v>60</v>
      </c>
      <c r="E131" s="120" t="s">
        <v>56</v>
      </c>
      <c r="F131" s="120" t="s">
        <v>7531</v>
      </c>
      <c r="G131" s="120" t="s">
        <v>305</v>
      </c>
      <c r="H131" s="120" t="s">
        <v>306</v>
      </c>
      <c r="I131" s="120" t="s">
        <v>307</v>
      </c>
      <c r="J131" s="121" t="s">
        <v>295</v>
      </c>
      <c r="K131" s="122" t="s">
        <v>308</v>
      </c>
      <c r="L131" s="118"/>
      <c r="M131" s="58" t="s">
        <v>1</v>
      </c>
      <c r="N131" s="59" t="s">
        <v>39</v>
      </c>
      <c r="O131" s="59" t="s">
        <v>309</v>
      </c>
      <c r="P131" s="59" t="s">
        <v>310</v>
      </c>
      <c r="Q131" s="59" t="s">
        <v>311</v>
      </c>
      <c r="R131" s="59" t="s">
        <v>312</v>
      </c>
      <c r="S131" s="59" t="s">
        <v>313</v>
      </c>
      <c r="T131" s="60" t="s">
        <v>314</v>
      </c>
    </row>
    <row r="132" spans="2:65" s="1" customFormat="1" ht="22.8" customHeight="1">
      <c r="B132" s="28"/>
      <c r="C132" s="63" t="s">
        <v>296</v>
      </c>
      <c r="J132" s="123">
        <f>BK132</f>
        <v>0</v>
      </c>
      <c r="L132" s="28"/>
      <c r="M132" s="61"/>
      <c r="N132" s="52"/>
      <c r="O132" s="52"/>
      <c r="P132" s="124">
        <f>P133+P155</f>
        <v>0</v>
      </c>
      <c r="Q132" s="52"/>
      <c r="R132" s="124">
        <f>R133+R155</f>
        <v>0.70966930906000003</v>
      </c>
      <c r="S132" s="52"/>
      <c r="T132" s="125">
        <f>T133+T155</f>
        <v>0</v>
      </c>
      <c r="AT132" s="13" t="s">
        <v>74</v>
      </c>
      <c r="AU132" s="13" t="s">
        <v>297</v>
      </c>
      <c r="BK132" s="126">
        <f>BK133+BK155</f>
        <v>0</v>
      </c>
    </row>
    <row r="133" spans="2:65" s="11" customFormat="1" ht="25.95" customHeight="1">
      <c r="B133" s="127"/>
      <c r="D133" s="128" t="s">
        <v>74</v>
      </c>
      <c r="E133" s="129" t="s">
        <v>315</v>
      </c>
      <c r="F133" s="129" t="s">
        <v>316</v>
      </c>
      <c r="I133" s="130"/>
      <c r="J133" s="131">
        <f>BK133</f>
        <v>0</v>
      </c>
      <c r="L133" s="127"/>
      <c r="M133" s="132"/>
      <c r="P133" s="133">
        <f>P134+P153</f>
        <v>0</v>
      </c>
      <c r="R133" s="133">
        <f>R134+R153</f>
        <v>3.5020410000000002E-2</v>
      </c>
      <c r="T133" s="134">
        <f>T134+T153</f>
        <v>0</v>
      </c>
      <c r="AR133" s="128" t="s">
        <v>82</v>
      </c>
      <c r="AT133" s="135" t="s">
        <v>74</v>
      </c>
      <c r="AU133" s="135" t="s">
        <v>75</v>
      </c>
      <c r="AY133" s="128" t="s">
        <v>317</v>
      </c>
      <c r="BK133" s="136">
        <f>BK134+BK153</f>
        <v>0</v>
      </c>
    </row>
    <row r="134" spans="2:65" s="11" customFormat="1" ht="22.8" customHeight="1">
      <c r="B134" s="127"/>
      <c r="D134" s="128" t="s">
        <v>74</v>
      </c>
      <c r="E134" s="137" t="s">
        <v>271</v>
      </c>
      <c r="F134" s="137" t="s">
        <v>2321</v>
      </c>
      <c r="I134" s="130"/>
      <c r="J134" s="138">
        <f>BK134</f>
        <v>0</v>
      </c>
      <c r="L134" s="127"/>
      <c r="M134" s="132"/>
      <c r="P134" s="133">
        <f>SUM(P135:P152)</f>
        <v>0</v>
      </c>
      <c r="R134" s="133">
        <f>SUM(R135:R152)</f>
        <v>3.5020410000000002E-2</v>
      </c>
      <c r="T134" s="134">
        <f>SUM(T135:T152)</f>
        <v>0</v>
      </c>
      <c r="AR134" s="128" t="s">
        <v>82</v>
      </c>
      <c r="AT134" s="135" t="s">
        <v>74</v>
      </c>
      <c r="AU134" s="135" t="s">
        <v>82</v>
      </c>
      <c r="AY134" s="128" t="s">
        <v>317</v>
      </c>
      <c r="BK134" s="136">
        <f>SUM(BK135:BK152)</f>
        <v>0</v>
      </c>
    </row>
    <row r="135" spans="2:65" s="1" customFormat="1" ht="33" customHeight="1">
      <c r="B135" s="139"/>
      <c r="C135" s="140" t="s">
        <v>82</v>
      </c>
      <c r="D135" s="140" t="s">
        <v>319</v>
      </c>
      <c r="E135" s="141" t="s">
        <v>2322</v>
      </c>
      <c r="F135" s="142" t="s">
        <v>2323</v>
      </c>
      <c r="G135" s="143" t="s">
        <v>452</v>
      </c>
      <c r="H135" s="144">
        <v>7.4550000000000001</v>
      </c>
      <c r="I135" s="145"/>
      <c r="J135" s="146">
        <f>ROUND(I135*H135,2)</f>
        <v>0</v>
      </c>
      <c r="K135" s="147"/>
      <c r="L135" s="28"/>
      <c r="M135" s="148" t="s">
        <v>1</v>
      </c>
      <c r="N135" s="149" t="s">
        <v>41</v>
      </c>
      <c r="P135" s="150">
        <f>O135*H135</f>
        <v>0</v>
      </c>
      <c r="Q135" s="150">
        <v>0</v>
      </c>
      <c r="R135" s="150">
        <f>Q135*H135</f>
        <v>0</v>
      </c>
      <c r="S135" s="150">
        <v>0</v>
      </c>
      <c r="T135" s="151">
        <f>S135*H135</f>
        <v>0</v>
      </c>
      <c r="AR135" s="152" t="s">
        <v>259</v>
      </c>
      <c r="AT135" s="152" t="s">
        <v>319</v>
      </c>
      <c r="AU135" s="152" t="s">
        <v>87</v>
      </c>
      <c r="AY135" s="13" t="s">
        <v>317</v>
      </c>
      <c r="BE135" s="153">
        <f>IF(N135="základná",J135,0)</f>
        <v>0</v>
      </c>
      <c r="BF135" s="153">
        <f>IF(N135="znížená",J135,0)</f>
        <v>0</v>
      </c>
      <c r="BG135" s="153">
        <f>IF(N135="zákl. prenesená",J135,0)</f>
        <v>0</v>
      </c>
      <c r="BH135" s="153">
        <f>IF(N135="zníž. prenesená",J135,0)</f>
        <v>0</v>
      </c>
      <c r="BI135" s="153">
        <f>IF(N135="nulová",J135,0)</f>
        <v>0</v>
      </c>
      <c r="BJ135" s="13" t="s">
        <v>87</v>
      </c>
      <c r="BK135" s="153">
        <f>ROUND(I135*H135,2)</f>
        <v>0</v>
      </c>
      <c r="BL135" s="13" t="s">
        <v>259</v>
      </c>
      <c r="BM135" s="152" t="s">
        <v>6983</v>
      </c>
    </row>
    <row r="136" spans="2:65" s="1" customFormat="1" ht="33" customHeight="1">
      <c r="B136" s="139"/>
      <c r="C136" s="154" t="s">
        <v>87</v>
      </c>
      <c r="D136" s="154" t="s">
        <v>353</v>
      </c>
      <c r="E136" s="155" t="s">
        <v>2325</v>
      </c>
      <c r="F136" s="156" t="s">
        <v>2326</v>
      </c>
      <c r="G136" s="157" t="s">
        <v>452</v>
      </c>
      <c r="H136" s="158">
        <v>7.4550000000000001</v>
      </c>
      <c r="I136" s="159"/>
      <c r="J136" s="160">
        <f>ROUND(I136*H136,2)</f>
        <v>0</v>
      </c>
      <c r="K136" s="161"/>
      <c r="L136" s="162"/>
      <c r="M136" s="163" t="s">
        <v>1</v>
      </c>
      <c r="N136" s="164" t="s">
        <v>41</v>
      </c>
      <c r="P136" s="150">
        <f>O136*H136</f>
        <v>0</v>
      </c>
      <c r="Q136" s="150">
        <v>2.7E-4</v>
      </c>
      <c r="R136" s="150">
        <f>Q136*H136</f>
        <v>2.0128500000000001E-3</v>
      </c>
      <c r="S136" s="150">
        <v>0</v>
      </c>
      <c r="T136" s="151">
        <f>S136*H136</f>
        <v>0</v>
      </c>
      <c r="AR136" s="152" t="s">
        <v>271</v>
      </c>
      <c r="AT136" s="152" t="s">
        <v>353</v>
      </c>
      <c r="AU136" s="152" t="s">
        <v>87</v>
      </c>
      <c r="AY136" s="13" t="s">
        <v>317</v>
      </c>
      <c r="BE136" s="153">
        <f>IF(N136="základná",J136,0)</f>
        <v>0</v>
      </c>
      <c r="BF136" s="153">
        <f>IF(N136="znížená",J136,0)</f>
        <v>0</v>
      </c>
      <c r="BG136" s="153">
        <f>IF(N136="zákl. prenesená",J136,0)</f>
        <v>0</v>
      </c>
      <c r="BH136" s="153">
        <f>IF(N136="zníž. prenesená",J136,0)</f>
        <v>0</v>
      </c>
      <c r="BI136" s="153">
        <f>IF(N136="nulová",J136,0)</f>
        <v>0</v>
      </c>
      <c r="BJ136" s="13" t="s">
        <v>87</v>
      </c>
      <c r="BK136" s="153">
        <f>ROUND(I136*H136,2)</f>
        <v>0</v>
      </c>
      <c r="BL136" s="13" t="s">
        <v>259</v>
      </c>
      <c r="BM136" s="152" t="s">
        <v>6984</v>
      </c>
    </row>
    <row r="137" spans="2:65" s="1" customFormat="1" ht="24.15" customHeight="1">
      <c r="B137" s="139"/>
      <c r="C137" s="140" t="s">
        <v>92</v>
      </c>
      <c r="D137" s="140" t="s">
        <v>319</v>
      </c>
      <c r="E137" s="141" t="s">
        <v>2328</v>
      </c>
      <c r="F137" s="142" t="s">
        <v>2329</v>
      </c>
      <c r="G137" s="143" t="s">
        <v>452</v>
      </c>
      <c r="H137" s="144">
        <v>12.81</v>
      </c>
      <c r="I137" s="145"/>
      <c r="J137" s="146">
        <f>ROUND(I137*H137,2)</f>
        <v>0</v>
      </c>
      <c r="K137" s="147"/>
      <c r="L137" s="28"/>
      <c r="M137" s="148" t="s">
        <v>1</v>
      </c>
      <c r="N137" s="149" t="s">
        <v>41</v>
      </c>
      <c r="P137" s="150">
        <f>O137*H137</f>
        <v>0</v>
      </c>
      <c r="Q137" s="150">
        <v>7.9999999999999996E-6</v>
      </c>
      <c r="R137" s="150">
        <f>Q137*H137</f>
        <v>1.0247999999999999E-4</v>
      </c>
      <c r="S137" s="150">
        <v>0</v>
      </c>
      <c r="T137" s="151">
        <f>S137*H137</f>
        <v>0</v>
      </c>
      <c r="AR137" s="152" t="s">
        <v>259</v>
      </c>
      <c r="AT137" s="152" t="s">
        <v>319</v>
      </c>
      <c r="AU137" s="152" t="s">
        <v>87</v>
      </c>
      <c r="AY137" s="13" t="s">
        <v>317</v>
      </c>
      <c r="BE137" s="153">
        <f>IF(N137="základná",J137,0)</f>
        <v>0</v>
      </c>
      <c r="BF137" s="153">
        <f>IF(N137="znížená",J137,0)</f>
        <v>0</v>
      </c>
      <c r="BG137" s="153">
        <f>IF(N137="zákl. prenesená",J137,0)</f>
        <v>0</v>
      </c>
      <c r="BH137" s="153">
        <f>IF(N137="zníž. prenesená",J137,0)</f>
        <v>0</v>
      </c>
      <c r="BI137" s="153">
        <f>IF(N137="nulová",J137,0)</f>
        <v>0</v>
      </c>
      <c r="BJ137" s="13" t="s">
        <v>87</v>
      </c>
      <c r="BK137" s="153">
        <f>ROUND(I137*H137,2)</f>
        <v>0</v>
      </c>
      <c r="BL137" s="13" t="s">
        <v>259</v>
      </c>
      <c r="BM137" s="152" t="s">
        <v>6985</v>
      </c>
    </row>
    <row r="138" spans="2:65" s="1" customFormat="1" ht="33" customHeight="1">
      <c r="B138" s="139"/>
      <c r="C138" s="154" t="s">
        <v>259</v>
      </c>
      <c r="D138" s="154" t="s">
        <v>353</v>
      </c>
      <c r="E138" s="155" t="s">
        <v>2331</v>
      </c>
      <c r="F138" s="156" t="s">
        <v>2332</v>
      </c>
      <c r="G138" s="157" t="s">
        <v>433</v>
      </c>
      <c r="H138" s="158">
        <v>12.81</v>
      </c>
      <c r="I138" s="159"/>
      <c r="J138" s="160">
        <f>ROUND(I138*H138,2)</f>
        <v>0</v>
      </c>
      <c r="K138" s="161"/>
      <c r="L138" s="162"/>
      <c r="M138" s="163" t="s">
        <v>1</v>
      </c>
      <c r="N138" s="164" t="s">
        <v>41</v>
      </c>
      <c r="P138" s="150">
        <f>O138*H138</f>
        <v>0</v>
      </c>
      <c r="Q138" s="150">
        <v>1.2999999999999999E-3</v>
      </c>
      <c r="R138" s="150">
        <f>Q138*H138</f>
        <v>1.6653000000000001E-2</v>
      </c>
      <c r="S138" s="150">
        <v>0</v>
      </c>
      <c r="T138" s="151">
        <f>S138*H138</f>
        <v>0</v>
      </c>
      <c r="AR138" s="152" t="s">
        <v>271</v>
      </c>
      <c r="AT138" s="152" t="s">
        <v>353</v>
      </c>
      <c r="AU138" s="152" t="s">
        <v>87</v>
      </c>
      <c r="AY138" s="13" t="s">
        <v>317</v>
      </c>
      <c r="BE138" s="153">
        <f>IF(N138="základná",J138,0)</f>
        <v>0</v>
      </c>
      <c r="BF138" s="153">
        <f>IF(N138="znížená",J138,0)</f>
        <v>0</v>
      </c>
      <c r="BG138" s="153">
        <f>IF(N138="zákl. prenesená",J138,0)</f>
        <v>0</v>
      </c>
      <c r="BH138" s="153">
        <f>IF(N138="zníž. prenesená",J138,0)</f>
        <v>0</v>
      </c>
      <c r="BI138" s="153">
        <f>IF(N138="nulová",J138,0)</f>
        <v>0</v>
      </c>
      <c r="BJ138" s="13" t="s">
        <v>87</v>
      </c>
      <c r="BK138" s="153">
        <f>ROUND(I138*H138,2)</f>
        <v>0</v>
      </c>
      <c r="BL138" s="13" t="s">
        <v>259</v>
      </c>
      <c r="BM138" s="152" t="s">
        <v>6986</v>
      </c>
    </row>
    <row r="139" spans="2:65" s="1" customFormat="1" ht="28.8">
      <c r="B139" s="28"/>
      <c r="D139" s="170" t="s">
        <v>484</v>
      </c>
      <c r="F139" s="171" t="s">
        <v>2334</v>
      </c>
      <c r="I139" s="172"/>
      <c r="L139" s="28"/>
      <c r="M139" s="173"/>
      <c r="T139" s="55"/>
      <c r="AT139" s="13" t="s">
        <v>484</v>
      </c>
      <c r="AU139" s="13" t="s">
        <v>87</v>
      </c>
    </row>
    <row r="140" spans="2:65" s="1" customFormat="1" ht="24.15" customHeight="1">
      <c r="B140" s="139"/>
      <c r="C140" s="140" t="s">
        <v>262</v>
      </c>
      <c r="D140" s="140" t="s">
        <v>319</v>
      </c>
      <c r="E140" s="141" t="s">
        <v>2335</v>
      </c>
      <c r="F140" s="142" t="s">
        <v>2336</v>
      </c>
      <c r="G140" s="143" t="s">
        <v>452</v>
      </c>
      <c r="H140" s="144">
        <v>6.51</v>
      </c>
      <c r="I140" s="145"/>
      <c r="J140" s="146">
        <f>ROUND(I140*H140,2)</f>
        <v>0</v>
      </c>
      <c r="K140" s="147"/>
      <c r="L140" s="28"/>
      <c r="M140" s="148" t="s">
        <v>1</v>
      </c>
      <c r="N140" s="149" t="s">
        <v>41</v>
      </c>
      <c r="P140" s="150">
        <f>O140*H140</f>
        <v>0</v>
      </c>
      <c r="Q140" s="150">
        <v>7.9999999999999996E-6</v>
      </c>
      <c r="R140" s="150">
        <f>Q140*H140</f>
        <v>5.2079999999999996E-5</v>
      </c>
      <c r="S140" s="150">
        <v>0</v>
      </c>
      <c r="T140" s="151">
        <f>S140*H140</f>
        <v>0</v>
      </c>
      <c r="AR140" s="152" t="s">
        <v>259</v>
      </c>
      <c r="AT140" s="152" t="s">
        <v>319</v>
      </c>
      <c r="AU140" s="152" t="s">
        <v>87</v>
      </c>
      <c r="AY140" s="13" t="s">
        <v>317</v>
      </c>
      <c r="BE140" s="153">
        <f>IF(N140="základná",J140,0)</f>
        <v>0</v>
      </c>
      <c r="BF140" s="153">
        <f>IF(N140="znížená",J140,0)</f>
        <v>0</v>
      </c>
      <c r="BG140" s="153">
        <f>IF(N140="zákl. prenesená",J140,0)</f>
        <v>0</v>
      </c>
      <c r="BH140" s="153">
        <f>IF(N140="zníž. prenesená",J140,0)</f>
        <v>0</v>
      </c>
      <c r="BI140" s="153">
        <f>IF(N140="nulová",J140,0)</f>
        <v>0</v>
      </c>
      <c r="BJ140" s="13" t="s">
        <v>87</v>
      </c>
      <c r="BK140" s="153">
        <f>ROUND(I140*H140,2)</f>
        <v>0</v>
      </c>
      <c r="BL140" s="13" t="s">
        <v>259</v>
      </c>
      <c r="BM140" s="152" t="s">
        <v>6987</v>
      </c>
    </row>
    <row r="141" spans="2:65" s="1" customFormat="1" ht="33" customHeight="1">
      <c r="B141" s="139"/>
      <c r="C141" s="154" t="s">
        <v>265</v>
      </c>
      <c r="D141" s="154" t="s">
        <v>353</v>
      </c>
      <c r="E141" s="155" t="s">
        <v>2338</v>
      </c>
      <c r="F141" s="156" t="s">
        <v>2339</v>
      </c>
      <c r="G141" s="157" t="s">
        <v>433</v>
      </c>
      <c r="H141" s="158">
        <v>6.51</v>
      </c>
      <c r="I141" s="159"/>
      <c r="J141" s="160">
        <f>ROUND(I141*H141,2)</f>
        <v>0</v>
      </c>
      <c r="K141" s="161"/>
      <c r="L141" s="162"/>
      <c r="M141" s="163" t="s">
        <v>1</v>
      </c>
      <c r="N141" s="164" t="s">
        <v>41</v>
      </c>
      <c r="P141" s="150">
        <f>O141*H141</f>
        <v>0</v>
      </c>
      <c r="Q141" s="150">
        <v>1.4E-3</v>
      </c>
      <c r="R141" s="150">
        <f>Q141*H141</f>
        <v>9.1139999999999988E-3</v>
      </c>
      <c r="S141" s="150">
        <v>0</v>
      </c>
      <c r="T141" s="151">
        <f>S141*H141</f>
        <v>0</v>
      </c>
      <c r="AR141" s="152" t="s">
        <v>271</v>
      </c>
      <c r="AT141" s="152" t="s">
        <v>353</v>
      </c>
      <c r="AU141" s="152" t="s">
        <v>87</v>
      </c>
      <c r="AY141" s="13" t="s">
        <v>317</v>
      </c>
      <c r="BE141" s="153">
        <f>IF(N141="základná",J141,0)</f>
        <v>0</v>
      </c>
      <c r="BF141" s="153">
        <f>IF(N141="znížená",J141,0)</f>
        <v>0</v>
      </c>
      <c r="BG141" s="153">
        <f>IF(N141="zákl. prenesená",J141,0)</f>
        <v>0</v>
      </c>
      <c r="BH141" s="153">
        <f>IF(N141="zníž. prenesená",J141,0)</f>
        <v>0</v>
      </c>
      <c r="BI141" s="153">
        <f>IF(N141="nulová",J141,0)</f>
        <v>0</v>
      </c>
      <c r="BJ141" s="13" t="s">
        <v>87</v>
      </c>
      <c r="BK141" s="153">
        <f>ROUND(I141*H141,2)</f>
        <v>0</v>
      </c>
      <c r="BL141" s="13" t="s">
        <v>259</v>
      </c>
      <c r="BM141" s="152" t="s">
        <v>6988</v>
      </c>
    </row>
    <row r="142" spans="2:65" s="1" customFormat="1" ht="28.8">
      <c r="B142" s="28"/>
      <c r="D142" s="170" t="s">
        <v>484</v>
      </c>
      <c r="F142" s="171" t="s">
        <v>2341</v>
      </c>
      <c r="I142" s="172"/>
      <c r="L142" s="28"/>
      <c r="M142" s="173"/>
      <c r="T142" s="55"/>
      <c r="AT142" s="13" t="s">
        <v>484</v>
      </c>
      <c r="AU142" s="13" t="s">
        <v>87</v>
      </c>
    </row>
    <row r="143" spans="2:65" s="1" customFormat="1" ht="16.5" customHeight="1">
      <c r="B143" s="139"/>
      <c r="C143" s="140" t="s">
        <v>268</v>
      </c>
      <c r="D143" s="140" t="s">
        <v>319</v>
      </c>
      <c r="E143" s="141" t="s">
        <v>2342</v>
      </c>
      <c r="F143" s="142" t="s">
        <v>2343</v>
      </c>
      <c r="G143" s="143" t="s">
        <v>433</v>
      </c>
      <c r="H143" s="144">
        <v>7</v>
      </c>
      <c r="I143" s="145"/>
      <c r="J143" s="146">
        <f t="shared" ref="J143:J152" si="0">ROUND(I143*H143,2)</f>
        <v>0</v>
      </c>
      <c r="K143" s="147"/>
      <c r="L143" s="28"/>
      <c r="M143" s="148" t="s">
        <v>1</v>
      </c>
      <c r="N143" s="149" t="s">
        <v>41</v>
      </c>
      <c r="P143" s="150">
        <f t="shared" ref="P143:P152" si="1">O143*H143</f>
        <v>0</v>
      </c>
      <c r="Q143" s="150">
        <v>4.0000000000000003E-5</v>
      </c>
      <c r="R143" s="150">
        <f t="shared" ref="R143:R152" si="2">Q143*H143</f>
        <v>2.8000000000000003E-4</v>
      </c>
      <c r="S143" s="150">
        <v>0</v>
      </c>
      <c r="T143" s="151">
        <f t="shared" ref="T143:T152" si="3">S143*H143</f>
        <v>0</v>
      </c>
      <c r="AR143" s="152" t="s">
        <v>259</v>
      </c>
      <c r="AT143" s="152" t="s">
        <v>319</v>
      </c>
      <c r="AU143" s="152" t="s">
        <v>87</v>
      </c>
      <c r="AY143" s="13" t="s">
        <v>317</v>
      </c>
      <c r="BE143" s="153">
        <f t="shared" ref="BE143:BE152" si="4">IF(N143="základná",J143,0)</f>
        <v>0</v>
      </c>
      <c r="BF143" s="153">
        <f t="shared" ref="BF143:BF152" si="5">IF(N143="znížená",J143,0)</f>
        <v>0</v>
      </c>
      <c r="BG143" s="153">
        <f t="shared" ref="BG143:BG152" si="6">IF(N143="zákl. prenesená",J143,0)</f>
        <v>0</v>
      </c>
      <c r="BH143" s="153">
        <f t="shared" ref="BH143:BH152" si="7">IF(N143="zníž. prenesená",J143,0)</f>
        <v>0</v>
      </c>
      <c r="BI143" s="153">
        <f t="shared" ref="BI143:BI152" si="8">IF(N143="nulová",J143,0)</f>
        <v>0</v>
      </c>
      <c r="BJ143" s="13" t="s">
        <v>87</v>
      </c>
      <c r="BK143" s="153">
        <f t="shared" ref="BK143:BK152" si="9">ROUND(I143*H143,2)</f>
        <v>0</v>
      </c>
      <c r="BL143" s="13" t="s">
        <v>259</v>
      </c>
      <c r="BM143" s="152" t="s">
        <v>6989</v>
      </c>
    </row>
    <row r="144" spans="2:65" s="1" customFormat="1" ht="24.15" customHeight="1">
      <c r="B144" s="139"/>
      <c r="C144" s="154" t="s">
        <v>271</v>
      </c>
      <c r="D144" s="154" t="s">
        <v>353</v>
      </c>
      <c r="E144" s="155" t="s">
        <v>2345</v>
      </c>
      <c r="F144" s="156" t="s">
        <v>2346</v>
      </c>
      <c r="G144" s="157" t="s">
        <v>433</v>
      </c>
      <c r="H144" s="158">
        <v>7</v>
      </c>
      <c r="I144" s="159"/>
      <c r="J144" s="160">
        <f t="shared" si="0"/>
        <v>0</v>
      </c>
      <c r="K144" s="161"/>
      <c r="L144" s="162"/>
      <c r="M144" s="163" t="s">
        <v>1</v>
      </c>
      <c r="N144" s="164" t="s">
        <v>41</v>
      </c>
      <c r="P144" s="150">
        <f t="shared" si="1"/>
        <v>0</v>
      </c>
      <c r="Q144" s="150">
        <v>3.2000000000000003E-4</v>
      </c>
      <c r="R144" s="150">
        <f t="shared" si="2"/>
        <v>2.2400000000000002E-3</v>
      </c>
      <c r="S144" s="150">
        <v>0</v>
      </c>
      <c r="T144" s="151">
        <f t="shared" si="3"/>
        <v>0</v>
      </c>
      <c r="AR144" s="152" t="s">
        <v>271</v>
      </c>
      <c r="AT144" s="152" t="s">
        <v>353</v>
      </c>
      <c r="AU144" s="152" t="s">
        <v>87</v>
      </c>
      <c r="AY144" s="13" t="s">
        <v>317</v>
      </c>
      <c r="BE144" s="153">
        <f t="shared" si="4"/>
        <v>0</v>
      </c>
      <c r="BF144" s="153">
        <f t="shared" si="5"/>
        <v>0</v>
      </c>
      <c r="BG144" s="153">
        <f t="shared" si="6"/>
        <v>0</v>
      </c>
      <c r="BH144" s="153">
        <f t="shared" si="7"/>
        <v>0</v>
      </c>
      <c r="BI144" s="153">
        <f t="shared" si="8"/>
        <v>0</v>
      </c>
      <c r="BJ144" s="13" t="s">
        <v>87</v>
      </c>
      <c r="BK144" s="153">
        <f t="shared" si="9"/>
        <v>0</v>
      </c>
      <c r="BL144" s="13" t="s">
        <v>259</v>
      </c>
      <c r="BM144" s="152" t="s">
        <v>6990</v>
      </c>
    </row>
    <row r="145" spans="2:65" s="1" customFormat="1" ht="16.5" customHeight="1">
      <c r="B145" s="139"/>
      <c r="C145" s="140" t="s">
        <v>274</v>
      </c>
      <c r="D145" s="140" t="s">
        <v>319</v>
      </c>
      <c r="E145" s="141" t="s">
        <v>2348</v>
      </c>
      <c r="F145" s="142" t="s">
        <v>2349</v>
      </c>
      <c r="G145" s="143" t="s">
        <v>433</v>
      </c>
      <c r="H145" s="144">
        <v>5</v>
      </c>
      <c r="I145" s="145"/>
      <c r="J145" s="146">
        <f t="shared" si="0"/>
        <v>0</v>
      </c>
      <c r="K145" s="147"/>
      <c r="L145" s="28"/>
      <c r="M145" s="148" t="s">
        <v>1</v>
      </c>
      <c r="N145" s="149" t="s">
        <v>41</v>
      </c>
      <c r="P145" s="150">
        <f t="shared" si="1"/>
        <v>0</v>
      </c>
      <c r="Q145" s="150">
        <v>4.3999999999999999E-5</v>
      </c>
      <c r="R145" s="150">
        <f t="shared" si="2"/>
        <v>2.1999999999999998E-4</v>
      </c>
      <c r="S145" s="150">
        <v>0</v>
      </c>
      <c r="T145" s="151">
        <f t="shared" si="3"/>
        <v>0</v>
      </c>
      <c r="AR145" s="152" t="s">
        <v>259</v>
      </c>
      <c r="AT145" s="152" t="s">
        <v>319</v>
      </c>
      <c r="AU145" s="152" t="s">
        <v>87</v>
      </c>
      <c r="AY145" s="13" t="s">
        <v>317</v>
      </c>
      <c r="BE145" s="153">
        <f t="shared" si="4"/>
        <v>0</v>
      </c>
      <c r="BF145" s="153">
        <f t="shared" si="5"/>
        <v>0</v>
      </c>
      <c r="BG145" s="153">
        <f t="shared" si="6"/>
        <v>0</v>
      </c>
      <c r="BH145" s="153">
        <f t="shared" si="7"/>
        <v>0</v>
      </c>
      <c r="BI145" s="153">
        <f t="shared" si="8"/>
        <v>0</v>
      </c>
      <c r="BJ145" s="13" t="s">
        <v>87</v>
      </c>
      <c r="BK145" s="153">
        <f t="shared" si="9"/>
        <v>0</v>
      </c>
      <c r="BL145" s="13" t="s">
        <v>259</v>
      </c>
      <c r="BM145" s="152" t="s">
        <v>6991</v>
      </c>
    </row>
    <row r="146" spans="2:65" s="1" customFormat="1" ht="24.15" customHeight="1">
      <c r="B146" s="139"/>
      <c r="C146" s="154" t="s">
        <v>277</v>
      </c>
      <c r="D146" s="154" t="s">
        <v>353</v>
      </c>
      <c r="E146" s="155" t="s">
        <v>2351</v>
      </c>
      <c r="F146" s="156" t="s">
        <v>2352</v>
      </c>
      <c r="G146" s="157" t="s">
        <v>433</v>
      </c>
      <c r="H146" s="158">
        <v>5</v>
      </c>
      <c r="I146" s="159"/>
      <c r="J146" s="160">
        <f t="shared" si="0"/>
        <v>0</v>
      </c>
      <c r="K146" s="161"/>
      <c r="L146" s="162"/>
      <c r="M146" s="163" t="s">
        <v>1</v>
      </c>
      <c r="N146" s="164" t="s">
        <v>41</v>
      </c>
      <c r="P146" s="150">
        <f t="shared" si="1"/>
        <v>0</v>
      </c>
      <c r="Q146" s="150">
        <v>3.1E-4</v>
      </c>
      <c r="R146" s="150">
        <f t="shared" si="2"/>
        <v>1.5499999999999999E-3</v>
      </c>
      <c r="S146" s="150">
        <v>0</v>
      </c>
      <c r="T146" s="151">
        <f t="shared" si="3"/>
        <v>0</v>
      </c>
      <c r="AR146" s="152" t="s">
        <v>271</v>
      </c>
      <c r="AT146" s="152" t="s">
        <v>353</v>
      </c>
      <c r="AU146" s="152" t="s">
        <v>87</v>
      </c>
      <c r="AY146" s="13" t="s">
        <v>317</v>
      </c>
      <c r="BE146" s="153">
        <f t="shared" si="4"/>
        <v>0</v>
      </c>
      <c r="BF146" s="153">
        <f t="shared" si="5"/>
        <v>0</v>
      </c>
      <c r="BG146" s="153">
        <f t="shared" si="6"/>
        <v>0</v>
      </c>
      <c r="BH146" s="153">
        <f t="shared" si="7"/>
        <v>0</v>
      </c>
      <c r="BI146" s="153">
        <f t="shared" si="8"/>
        <v>0</v>
      </c>
      <c r="BJ146" s="13" t="s">
        <v>87</v>
      </c>
      <c r="BK146" s="153">
        <f t="shared" si="9"/>
        <v>0</v>
      </c>
      <c r="BL146" s="13" t="s">
        <v>259</v>
      </c>
      <c r="BM146" s="152" t="s">
        <v>6992</v>
      </c>
    </row>
    <row r="147" spans="2:65" s="1" customFormat="1" ht="16.5" customHeight="1">
      <c r="B147" s="139"/>
      <c r="C147" s="140" t="s">
        <v>280</v>
      </c>
      <c r="D147" s="140" t="s">
        <v>319</v>
      </c>
      <c r="E147" s="141" t="s">
        <v>2354</v>
      </c>
      <c r="F147" s="142" t="s">
        <v>2355</v>
      </c>
      <c r="G147" s="143" t="s">
        <v>433</v>
      </c>
      <c r="H147" s="144">
        <v>3</v>
      </c>
      <c r="I147" s="145"/>
      <c r="J147" s="146">
        <f t="shared" si="0"/>
        <v>0</v>
      </c>
      <c r="K147" s="147"/>
      <c r="L147" s="28"/>
      <c r="M147" s="148" t="s">
        <v>1</v>
      </c>
      <c r="N147" s="149" t="s">
        <v>41</v>
      </c>
      <c r="P147" s="150">
        <f t="shared" si="1"/>
        <v>0</v>
      </c>
      <c r="Q147" s="150">
        <v>4.3999999999999999E-5</v>
      </c>
      <c r="R147" s="150">
        <f t="shared" si="2"/>
        <v>1.3200000000000001E-4</v>
      </c>
      <c r="S147" s="150">
        <v>0</v>
      </c>
      <c r="T147" s="151">
        <f t="shared" si="3"/>
        <v>0</v>
      </c>
      <c r="AR147" s="152" t="s">
        <v>259</v>
      </c>
      <c r="AT147" s="152" t="s">
        <v>319</v>
      </c>
      <c r="AU147" s="152" t="s">
        <v>87</v>
      </c>
      <c r="AY147" s="13" t="s">
        <v>317</v>
      </c>
      <c r="BE147" s="153">
        <f t="shared" si="4"/>
        <v>0</v>
      </c>
      <c r="BF147" s="153">
        <f t="shared" si="5"/>
        <v>0</v>
      </c>
      <c r="BG147" s="153">
        <f t="shared" si="6"/>
        <v>0</v>
      </c>
      <c r="BH147" s="153">
        <f t="shared" si="7"/>
        <v>0</v>
      </c>
      <c r="BI147" s="153">
        <f t="shared" si="8"/>
        <v>0</v>
      </c>
      <c r="BJ147" s="13" t="s">
        <v>87</v>
      </c>
      <c r="BK147" s="153">
        <f t="shared" si="9"/>
        <v>0</v>
      </c>
      <c r="BL147" s="13" t="s">
        <v>259</v>
      </c>
      <c r="BM147" s="152" t="s">
        <v>6993</v>
      </c>
    </row>
    <row r="148" spans="2:65" s="1" customFormat="1" ht="24.15" customHeight="1">
      <c r="B148" s="139"/>
      <c r="C148" s="154" t="s">
        <v>358</v>
      </c>
      <c r="D148" s="154" t="s">
        <v>353</v>
      </c>
      <c r="E148" s="155" t="s">
        <v>2357</v>
      </c>
      <c r="F148" s="156" t="s">
        <v>2358</v>
      </c>
      <c r="G148" s="157" t="s">
        <v>433</v>
      </c>
      <c r="H148" s="158">
        <v>2</v>
      </c>
      <c r="I148" s="159"/>
      <c r="J148" s="160">
        <f t="shared" si="0"/>
        <v>0</v>
      </c>
      <c r="K148" s="161"/>
      <c r="L148" s="162"/>
      <c r="M148" s="163" t="s">
        <v>1</v>
      </c>
      <c r="N148" s="164" t="s">
        <v>41</v>
      </c>
      <c r="P148" s="150">
        <f t="shared" si="1"/>
        <v>0</v>
      </c>
      <c r="Q148" s="150">
        <v>7.6999999999999996E-4</v>
      </c>
      <c r="R148" s="150">
        <f t="shared" si="2"/>
        <v>1.5399999999999999E-3</v>
      </c>
      <c r="S148" s="150">
        <v>0</v>
      </c>
      <c r="T148" s="151">
        <f t="shared" si="3"/>
        <v>0</v>
      </c>
      <c r="AR148" s="152" t="s">
        <v>271</v>
      </c>
      <c r="AT148" s="152" t="s">
        <v>353</v>
      </c>
      <c r="AU148" s="152" t="s">
        <v>87</v>
      </c>
      <c r="AY148" s="13" t="s">
        <v>317</v>
      </c>
      <c r="BE148" s="153">
        <f t="shared" si="4"/>
        <v>0</v>
      </c>
      <c r="BF148" s="153">
        <f t="shared" si="5"/>
        <v>0</v>
      </c>
      <c r="BG148" s="153">
        <f t="shared" si="6"/>
        <v>0</v>
      </c>
      <c r="BH148" s="153">
        <f t="shared" si="7"/>
        <v>0</v>
      </c>
      <c r="BI148" s="153">
        <f t="shared" si="8"/>
        <v>0</v>
      </c>
      <c r="BJ148" s="13" t="s">
        <v>87</v>
      </c>
      <c r="BK148" s="153">
        <f t="shared" si="9"/>
        <v>0</v>
      </c>
      <c r="BL148" s="13" t="s">
        <v>259</v>
      </c>
      <c r="BM148" s="152" t="s">
        <v>6994</v>
      </c>
    </row>
    <row r="149" spans="2:65" s="1" customFormat="1" ht="24.15" customHeight="1">
      <c r="B149" s="139"/>
      <c r="C149" s="154" t="s">
        <v>362</v>
      </c>
      <c r="D149" s="154" t="s">
        <v>353</v>
      </c>
      <c r="E149" s="155" t="s">
        <v>3630</v>
      </c>
      <c r="F149" s="156" t="s">
        <v>3631</v>
      </c>
      <c r="G149" s="157" t="s">
        <v>433</v>
      </c>
      <c r="H149" s="158">
        <v>1</v>
      </c>
      <c r="I149" s="159"/>
      <c r="J149" s="160">
        <f t="shared" si="0"/>
        <v>0</v>
      </c>
      <c r="K149" s="161"/>
      <c r="L149" s="162"/>
      <c r="M149" s="163" t="s">
        <v>1</v>
      </c>
      <c r="N149" s="164" t="s">
        <v>41</v>
      </c>
      <c r="P149" s="150">
        <f t="shared" si="1"/>
        <v>0</v>
      </c>
      <c r="Q149" s="150">
        <v>8.0999999999999996E-4</v>
      </c>
      <c r="R149" s="150">
        <f t="shared" si="2"/>
        <v>8.0999999999999996E-4</v>
      </c>
      <c r="S149" s="150">
        <v>0</v>
      </c>
      <c r="T149" s="151">
        <f t="shared" si="3"/>
        <v>0</v>
      </c>
      <c r="AR149" s="152" t="s">
        <v>271</v>
      </c>
      <c r="AT149" s="152" t="s">
        <v>353</v>
      </c>
      <c r="AU149" s="152" t="s">
        <v>87</v>
      </c>
      <c r="AY149" s="13" t="s">
        <v>317</v>
      </c>
      <c r="BE149" s="153">
        <f t="shared" si="4"/>
        <v>0</v>
      </c>
      <c r="BF149" s="153">
        <f t="shared" si="5"/>
        <v>0</v>
      </c>
      <c r="BG149" s="153">
        <f t="shared" si="6"/>
        <v>0</v>
      </c>
      <c r="BH149" s="153">
        <f t="shared" si="7"/>
        <v>0</v>
      </c>
      <c r="BI149" s="153">
        <f t="shared" si="8"/>
        <v>0</v>
      </c>
      <c r="BJ149" s="13" t="s">
        <v>87</v>
      </c>
      <c r="BK149" s="153">
        <f t="shared" si="9"/>
        <v>0</v>
      </c>
      <c r="BL149" s="13" t="s">
        <v>259</v>
      </c>
      <c r="BM149" s="152" t="s">
        <v>6995</v>
      </c>
    </row>
    <row r="150" spans="2:65" s="1" customFormat="1" ht="16.5" customHeight="1">
      <c r="B150" s="139"/>
      <c r="C150" s="140" t="s">
        <v>364</v>
      </c>
      <c r="D150" s="140" t="s">
        <v>319</v>
      </c>
      <c r="E150" s="141" t="s">
        <v>2360</v>
      </c>
      <c r="F150" s="142" t="s">
        <v>2361</v>
      </c>
      <c r="G150" s="143" t="s">
        <v>433</v>
      </c>
      <c r="H150" s="144">
        <v>1</v>
      </c>
      <c r="I150" s="145"/>
      <c r="J150" s="146">
        <f t="shared" si="0"/>
        <v>0</v>
      </c>
      <c r="K150" s="147"/>
      <c r="L150" s="28"/>
      <c r="M150" s="148" t="s">
        <v>1</v>
      </c>
      <c r="N150" s="149" t="s">
        <v>41</v>
      </c>
      <c r="P150" s="150">
        <f t="shared" si="1"/>
        <v>0</v>
      </c>
      <c r="Q150" s="150">
        <v>4.3999999999999999E-5</v>
      </c>
      <c r="R150" s="150">
        <f t="shared" si="2"/>
        <v>4.3999999999999999E-5</v>
      </c>
      <c r="S150" s="150">
        <v>0</v>
      </c>
      <c r="T150" s="151">
        <f t="shared" si="3"/>
        <v>0</v>
      </c>
      <c r="AR150" s="152" t="s">
        <v>259</v>
      </c>
      <c r="AT150" s="152" t="s">
        <v>319</v>
      </c>
      <c r="AU150" s="152" t="s">
        <v>87</v>
      </c>
      <c r="AY150" s="13" t="s">
        <v>317</v>
      </c>
      <c r="BE150" s="153">
        <f t="shared" si="4"/>
        <v>0</v>
      </c>
      <c r="BF150" s="153">
        <f t="shared" si="5"/>
        <v>0</v>
      </c>
      <c r="BG150" s="153">
        <f t="shared" si="6"/>
        <v>0</v>
      </c>
      <c r="BH150" s="153">
        <f t="shared" si="7"/>
        <v>0</v>
      </c>
      <c r="BI150" s="153">
        <f t="shared" si="8"/>
        <v>0</v>
      </c>
      <c r="BJ150" s="13" t="s">
        <v>87</v>
      </c>
      <c r="BK150" s="153">
        <f t="shared" si="9"/>
        <v>0</v>
      </c>
      <c r="BL150" s="13" t="s">
        <v>259</v>
      </c>
      <c r="BM150" s="152" t="s">
        <v>6996</v>
      </c>
    </row>
    <row r="151" spans="2:65" s="1" customFormat="1" ht="24.15" customHeight="1">
      <c r="B151" s="139"/>
      <c r="C151" s="154" t="s">
        <v>368</v>
      </c>
      <c r="D151" s="154" t="s">
        <v>353</v>
      </c>
      <c r="E151" s="155" t="s">
        <v>2363</v>
      </c>
      <c r="F151" s="156" t="s">
        <v>2364</v>
      </c>
      <c r="G151" s="157" t="s">
        <v>433</v>
      </c>
      <c r="H151" s="158">
        <v>1</v>
      </c>
      <c r="I151" s="159"/>
      <c r="J151" s="160">
        <f t="shared" si="0"/>
        <v>0</v>
      </c>
      <c r="K151" s="161"/>
      <c r="L151" s="162"/>
      <c r="M151" s="163" t="s">
        <v>1</v>
      </c>
      <c r="N151" s="164" t="s">
        <v>41</v>
      </c>
      <c r="P151" s="150">
        <f t="shared" si="1"/>
        <v>0</v>
      </c>
      <c r="Q151" s="150">
        <v>2.7E-4</v>
      </c>
      <c r="R151" s="150">
        <f t="shared" si="2"/>
        <v>2.7E-4</v>
      </c>
      <c r="S151" s="150">
        <v>0</v>
      </c>
      <c r="T151" s="151">
        <f t="shared" si="3"/>
        <v>0</v>
      </c>
      <c r="AR151" s="152" t="s">
        <v>271</v>
      </c>
      <c r="AT151" s="152" t="s">
        <v>353</v>
      </c>
      <c r="AU151" s="152" t="s">
        <v>87</v>
      </c>
      <c r="AY151" s="13" t="s">
        <v>317</v>
      </c>
      <c r="BE151" s="153">
        <f t="shared" si="4"/>
        <v>0</v>
      </c>
      <c r="BF151" s="153">
        <f t="shared" si="5"/>
        <v>0</v>
      </c>
      <c r="BG151" s="153">
        <f t="shared" si="6"/>
        <v>0</v>
      </c>
      <c r="BH151" s="153">
        <f t="shared" si="7"/>
        <v>0</v>
      </c>
      <c r="BI151" s="153">
        <f t="shared" si="8"/>
        <v>0</v>
      </c>
      <c r="BJ151" s="13" t="s">
        <v>87</v>
      </c>
      <c r="BK151" s="153">
        <f t="shared" si="9"/>
        <v>0</v>
      </c>
      <c r="BL151" s="13" t="s">
        <v>259</v>
      </c>
      <c r="BM151" s="152" t="s">
        <v>6997</v>
      </c>
    </row>
    <row r="152" spans="2:65" s="1" customFormat="1" ht="16.5" customHeight="1">
      <c r="B152" s="139"/>
      <c r="C152" s="140" t="s">
        <v>372</v>
      </c>
      <c r="D152" s="140" t="s">
        <v>319</v>
      </c>
      <c r="E152" s="141" t="s">
        <v>2366</v>
      </c>
      <c r="F152" s="142" t="s">
        <v>2367</v>
      </c>
      <c r="G152" s="143" t="s">
        <v>452</v>
      </c>
      <c r="H152" s="144">
        <v>19.32</v>
      </c>
      <c r="I152" s="145"/>
      <c r="J152" s="146">
        <f t="shared" si="0"/>
        <v>0</v>
      </c>
      <c r="K152" s="147"/>
      <c r="L152" s="28"/>
      <c r="M152" s="148" t="s">
        <v>1</v>
      </c>
      <c r="N152" s="149" t="s">
        <v>41</v>
      </c>
      <c r="P152" s="150">
        <f t="shared" si="1"/>
        <v>0</v>
      </c>
      <c r="Q152" s="150">
        <v>0</v>
      </c>
      <c r="R152" s="150">
        <f t="shared" si="2"/>
        <v>0</v>
      </c>
      <c r="S152" s="150">
        <v>0</v>
      </c>
      <c r="T152" s="151">
        <f t="shared" si="3"/>
        <v>0</v>
      </c>
      <c r="AR152" s="152" t="s">
        <v>259</v>
      </c>
      <c r="AT152" s="152" t="s">
        <v>319</v>
      </c>
      <c r="AU152" s="152" t="s">
        <v>87</v>
      </c>
      <c r="AY152" s="13" t="s">
        <v>317</v>
      </c>
      <c r="BE152" s="153">
        <f t="shared" si="4"/>
        <v>0</v>
      </c>
      <c r="BF152" s="153">
        <f t="shared" si="5"/>
        <v>0</v>
      </c>
      <c r="BG152" s="153">
        <f t="shared" si="6"/>
        <v>0</v>
      </c>
      <c r="BH152" s="153">
        <f t="shared" si="7"/>
        <v>0</v>
      </c>
      <c r="BI152" s="153">
        <f t="shared" si="8"/>
        <v>0</v>
      </c>
      <c r="BJ152" s="13" t="s">
        <v>87</v>
      </c>
      <c r="BK152" s="153">
        <f t="shared" si="9"/>
        <v>0</v>
      </c>
      <c r="BL152" s="13" t="s">
        <v>259</v>
      </c>
      <c r="BM152" s="152" t="s">
        <v>6998</v>
      </c>
    </row>
    <row r="153" spans="2:65" s="11" customFormat="1" ht="22.8" customHeight="1">
      <c r="B153" s="127"/>
      <c r="D153" s="128" t="s">
        <v>74</v>
      </c>
      <c r="E153" s="137" t="s">
        <v>589</v>
      </c>
      <c r="F153" s="137" t="s">
        <v>2741</v>
      </c>
      <c r="I153" s="130"/>
      <c r="J153" s="138">
        <f>BK153</f>
        <v>0</v>
      </c>
      <c r="L153" s="127"/>
      <c r="M153" s="132"/>
      <c r="P153" s="133">
        <f>P154</f>
        <v>0</v>
      </c>
      <c r="R153" s="133">
        <f>R154</f>
        <v>0</v>
      </c>
      <c r="T153" s="134">
        <f>T154</f>
        <v>0</v>
      </c>
      <c r="AR153" s="128" t="s">
        <v>82</v>
      </c>
      <c r="AT153" s="135" t="s">
        <v>74</v>
      </c>
      <c r="AU153" s="135" t="s">
        <v>82</v>
      </c>
      <c r="AY153" s="128" t="s">
        <v>317</v>
      </c>
      <c r="BK153" s="136">
        <f>BK154</f>
        <v>0</v>
      </c>
    </row>
    <row r="154" spans="2:65" s="1" customFormat="1" ht="33" customHeight="1">
      <c r="B154" s="139"/>
      <c r="C154" s="140" t="s">
        <v>377</v>
      </c>
      <c r="D154" s="140" t="s">
        <v>319</v>
      </c>
      <c r="E154" s="141" t="s">
        <v>3636</v>
      </c>
      <c r="F154" s="142" t="s">
        <v>2370</v>
      </c>
      <c r="G154" s="143" t="s">
        <v>356</v>
      </c>
      <c r="H154" s="144">
        <v>3.7999999999999999E-2</v>
      </c>
      <c r="I154" s="145"/>
      <c r="J154" s="146">
        <f>ROUND(I154*H154,2)</f>
        <v>0</v>
      </c>
      <c r="K154" s="147"/>
      <c r="L154" s="28"/>
      <c r="M154" s="148" t="s">
        <v>1</v>
      </c>
      <c r="N154" s="149" t="s">
        <v>41</v>
      </c>
      <c r="P154" s="150">
        <f>O154*H154</f>
        <v>0</v>
      </c>
      <c r="Q154" s="150">
        <v>0</v>
      </c>
      <c r="R154" s="150">
        <f>Q154*H154</f>
        <v>0</v>
      </c>
      <c r="S154" s="150">
        <v>0</v>
      </c>
      <c r="T154" s="151">
        <f>S154*H154</f>
        <v>0</v>
      </c>
      <c r="AR154" s="152" t="s">
        <v>259</v>
      </c>
      <c r="AT154" s="152" t="s">
        <v>319</v>
      </c>
      <c r="AU154" s="152" t="s">
        <v>87</v>
      </c>
      <c r="AY154" s="13" t="s">
        <v>317</v>
      </c>
      <c r="BE154" s="153">
        <f>IF(N154="základná",J154,0)</f>
        <v>0</v>
      </c>
      <c r="BF154" s="153">
        <f>IF(N154="znížená",J154,0)</f>
        <v>0</v>
      </c>
      <c r="BG154" s="153">
        <f>IF(N154="zákl. prenesená",J154,0)</f>
        <v>0</v>
      </c>
      <c r="BH154" s="153">
        <f>IF(N154="zníž. prenesená",J154,0)</f>
        <v>0</v>
      </c>
      <c r="BI154" s="153">
        <f>IF(N154="nulová",J154,0)</f>
        <v>0</v>
      </c>
      <c r="BJ154" s="13" t="s">
        <v>87</v>
      </c>
      <c r="BK154" s="153">
        <f>ROUND(I154*H154,2)</f>
        <v>0</v>
      </c>
      <c r="BL154" s="13" t="s">
        <v>259</v>
      </c>
      <c r="BM154" s="152" t="s">
        <v>6999</v>
      </c>
    </row>
    <row r="155" spans="2:65" s="11" customFormat="1" ht="25.95" customHeight="1">
      <c r="B155" s="127"/>
      <c r="D155" s="128" t="s">
        <v>74</v>
      </c>
      <c r="E155" s="129" t="s">
        <v>2372</v>
      </c>
      <c r="F155" s="129" t="s">
        <v>2373</v>
      </c>
      <c r="I155" s="130"/>
      <c r="J155" s="131">
        <f>BK155</f>
        <v>0</v>
      </c>
      <c r="L155" s="127"/>
      <c r="M155" s="132"/>
      <c r="P155" s="133">
        <f>P156+P175+P181+P206</f>
        <v>0</v>
      </c>
      <c r="R155" s="133">
        <f>R156+R175+R181+R206</f>
        <v>0.67464889906000003</v>
      </c>
      <c r="T155" s="134">
        <f>T156+T175+T181+T206</f>
        <v>0</v>
      </c>
      <c r="AR155" s="128" t="s">
        <v>87</v>
      </c>
      <c r="AT155" s="135" t="s">
        <v>74</v>
      </c>
      <c r="AU155" s="135" t="s">
        <v>75</v>
      </c>
      <c r="AY155" s="128" t="s">
        <v>317</v>
      </c>
      <c r="BK155" s="136">
        <f>BK156+BK175+BK181+BK206</f>
        <v>0</v>
      </c>
    </row>
    <row r="156" spans="2:65" s="11" customFormat="1" ht="22.8" customHeight="1">
      <c r="B156" s="127"/>
      <c r="D156" s="128" t="s">
        <v>74</v>
      </c>
      <c r="E156" s="137" t="s">
        <v>1765</v>
      </c>
      <c r="F156" s="137" t="s">
        <v>2374</v>
      </c>
      <c r="I156" s="130"/>
      <c r="J156" s="138">
        <f>BK156</f>
        <v>0</v>
      </c>
      <c r="L156" s="127"/>
      <c r="M156" s="132"/>
      <c r="P156" s="133">
        <f>SUM(P157:P174)</f>
        <v>0</v>
      </c>
      <c r="R156" s="133">
        <f>SUM(R157:R174)</f>
        <v>4.2528950000000005E-3</v>
      </c>
      <c r="T156" s="134">
        <f>SUM(T157:T174)</f>
        <v>0</v>
      </c>
      <c r="AR156" s="128" t="s">
        <v>87</v>
      </c>
      <c r="AT156" s="135" t="s">
        <v>74</v>
      </c>
      <c r="AU156" s="135" t="s">
        <v>82</v>
      </c>
      <c r="AY156" s="128" t="s">
        <v>317</v>
      </c>
      <c r="BK156" s="136">
        <f>SUM(BK157:BK174)</f>
        <v>0</v>
      </c>
    </row>
    <row r="157" spans="2:65" s="1" customFormat="1" ht="24.15" customHeight="1">
      <c r="B157" s="139"/>
      <c r="C157" s="140" t="s">
        <v>383</v>
      </c>
      <c r="D157" s="140" t="s">
        <v>319</v>
      </c>
      <c r="E157" s="141" t="s">
        <v>2375</v>
      </c>
      <c r="F157" s="142" t="s">
        <v>2376</v>
      </c>
      <c r="G157" s="143" t="s">
        <v>452</v>
      </c>
      <c r="H157" s="144">
        <v>34.935000000000002</v>
      </c>
      <c r="I157" s="145"/>
      <c r="J157" s="146">
        <f>ROUND(I157*H157,2)</f>
        <v>0</v>
      </c>
      <c r="K157" s="147"/>
      <c r="L157" s="28"/>
      <c r="M157" s="148" t="s">
        <v>1</v>
      </c>
      <c r="N157" s="149" t="s">
        <v>41</v>
      </c>
      <c r="P157" s="150">
        <f>O157*H157</f>
        <v>0</v>
      </c>
      <c r="Q157" s="150">
        <v>9.0000000000000002E-6</v>
      </c>
      <c r="R157" s="150">
        <f>Q157*H157</f>
        <v>3.1441500000000002E-4</v>
      </c>
      <c r="S157" s="150">
        <v>0</v>
      </c>
      <c r="T157" s="151">
        <f>S157*H157</f>
        <v>0</v>
      </c>
      <c r="AR157" s="152" t="s">
        <v>372</v>
      </c>
      <c r="AT157" s="152" t="s">
        <v>319</v>
      </c>
      <c r="AU157" s="152" t="s">
        <v>87</v>
      </c>
      <c r="AY157" s="13" t="s">
        <v>317</v>
      </c>
      <c r="BE157" s="153">
        <f>IF(N157="základná",J157,0)</f>
        <v>0</v>
      </c>
      <c r="BF157" s="153">
        <f>IF(N157="znížená",J157,0)</f>
        <v>0</v>
      </c>
      <c r="BG157" s="153">
        <f>IF(N157="zákl. prenesená",J157,0)</f>
        <v>0</v>
      </c>
      <c r="BH157" s="153">
        <f>IF(N157="zníž. prenesená",J157,0)</f>
        <v>0</v>
      </c>
      <c r="BI157" s="153">
        <f>IF(N157="nulová",J157,0)</f>
        <v>0</v>
      </c>
      <c r="BJ157" s="13" t="s">
        <v>87</v>
      </c>
      <c r="BK157" s="153">
        <f>ROUND(I157*H157,2)</f>
        <v>0</v>
      </c>
      <c r="BL157" s="13" t="s">
        <v>372</v>
      </c>
      <c r="BM157" s="152" t="s">
        <v>7000</v>
      </c>
    </row>
    <row r="158" spans="2:65" s="1" customFormat="1" ht="33" customHeight="1">
      <c r="B158" s="139"/>
      <c r="C158" s="154" t="s">
        <v>385</v>
      </c>
      <c r="D158" s="154" t="s">
        <v>353</v>
      </c>
      <c r="E158" s="155" t="s">
        <v>2378</v>
      </c>
      <c r="F158" s="156" t="s">
        <v>2379</v>
      </c>
      <c r="G158" s="157" t="s">
        <v>452</v>
      </c>
      <c r="H158" s="158">
        <v>10.238</v>
      </c>
      <c r="I158" s="159"/>
      <c r="J158" s="160">
        <f>ROUND(I158*H158,2)</f>
        <v>0</v>
      </c>
      <c r="K158" s="161"/>
      <c r="L158" s="162"/>
      <c r="M158" s="163" t="s">
        <v>1</v>
      </c>
      <c r="N158" s="164" t="s">
        <v>41</v>
      </c>
      <c r="P158" s="150">
        <f>O158*H158</f>
        <v>0</v>
      </c>
      <c r="Q158" s="150">
        <v>4.0000000000000003E-5</v>
      </c>
      <c r="R158" s="150">
        <f>Q158*H158</f>
        <v>4.0952000000000002E-4</v>
      </c>
      <c r="S158" s="150">
        <v>0</v>
      </c>
      <c r="T158" s="151">
        <f>S158*H158</f>
        <v>0</v>
      </c>
      <c r="AR158" s="152" t="s">
        <v>529</v>
      </c>
      <c r="AT158" s="152" t="s">
        <v>353</v>
      </c>
      <c r="AU158" s="152" t="s">
        <v>87</v>
      </c>
      <c r="AY158" s="13" t="s">
        <v>317</v>
      </c>
      <c r="BE158" s="153">
        <f>IF(N158="základná",J158,0)</f>
        <v>0</v>
      </c>
      <c r="BF158" s="153">
        <f>IF(N158="znížená",J158,0)</f>
        <v>0</v>
      </c>
      <c r="BG158" s="153">
        <f>IF(N158="zákl. prenesená",J158,0)</f>
        <v>0</v>
      </c>
      <c r="BH158" s="153">
        <f>IF(N158="zníž. prenesená",J158,0)</f>
        <v>0</v>
      </c>
      <c r="BI158" s="153">
        <f>IF(N158="nulová",J158,0)</f>
        <v>0</v>
      </c>
      <c r="BJ158" s="13" t="s">
        <v>87</v>
      </c>
      <c r="BK158" s="153">
        <f>ROUND(I158*H158,2)</f>
        <v>0</v>
      </c>
      <c r="BL158" s="13" t="s">
        <v>372</v>
      </c>
      <c r="BM158" s="152" t="s">
        <v>7001</v>
      </c>
    </row>
    <row r="159" spans="2:65" s="1" customFormat="1" ht="38.4">
      <c r="B159" s="28"/>
      <c r="D159" s="170" t="s">
        <v>484</v>
      </c>
      <c r="F159" s="171" t="s">
        <v>2381</v>
      </c>
      <c r="I159" s="172"/>
      <c r="L159" s="28"/>
      <c r="M159" s="173"/>
      <c r="T159" s="55"/>
      <c r="AT159" s="13" t="s">
        <v>484</v>
      </c>
      <c r="AU159" s="13" t="s">
        <v>87</v>
      </c>
    </row>
    <row r="160" spans="2:65" s="1" customFormat="1" ht="33" customHeight="1">
      <c r="B160" s="139"/>
      <c r="C160" s="154" t="s">
        <v>7</v>
      </c>
      <c r="D160" s="154" t="s">
        <v>353</v>
      </c>
      <c r="E160" s="155" t="s">
        <v>2382</v>
      </c>
      <c r="F160" s="156" t="s">
        <v>2383</v>
      </c>
      <c r="G160" s="157" t="s">
        <v>452</v>
      </c>
      <c r="H160" s="158">
        <v>4.83</v>
      </c>
      <c r="I160" s="159"/>
      <c r="J160" s="160">
        <f>ROUND(I160*H160,2)</f>
        <v>0</v>
      </c>
      <c r="K160" s="161"/>
      <c r="L160" s="162"/>
      <c r="M160" s="163" t="s">
        <v>1</v>
      </c>
      <c r="N160" s="164" t="s">
        <v>41</v>
      </c>
      <c r="P160" s="150">
        <f>O160*H160</f>
        <v>0</v>
      </c>
      <c r="Q160" s="150">
        <v>1.0000000000000001E-5</v>
      </c>
      <c r="R160" s="150">
        <f>Q160*H160</f>
        <v>4.8300000000000002E-5</v>
      </c>
      <c r="S160" s="150">
        <v>0</v>
      </c>
      <c r="T160" s="151">
        <f>S160*H160</f>
        <v>0</v>
      </c>
      <c r="AR160" s="152" t="s">
        <v>529</v>
      </c>
      <c r="AT160" s="152" t="s">
        <v>353</v>
      </c>
      <c r="AU160" s="152" t="s">
        <v>87</v>
      </c>
      <c r="AY160" s="13" t="s">
        <v>317</v>
      </c>
      <c r="BE160" s="153">
        <f>IF(N160="základná",J160,0)</f>
        <v>0</v>
      </c>
      <c r="BF160" s="153">
        <f>IF(N160="znížená",J160,0)</f>
        <v>0</v>
      </c>
      <c r="BG160" s="153">
        <f>IF(N160="zákl. prenesená",J160,0)</f>
        <v>0</v>
      </c>
      <c r="BH160" s="153">
        <f>IF(N160="zníž. prenesená",J160,0)</f>
        <v>0</v>
      </c>
      <c r="BI160" s="153">
        <f>IF(N160="nulová",J160,0)</f>
        <v>0</v>
      </c>
      <c r="BJ160" s="13" t="s">
        <v>87</v>
      </c>
      <c r="BK160" s="153">
        <f>ROUND(I160*H160,2)</f>
        <v>0</v>
      </c>
      <c r="BL160" s="13" t="s">
        <v>372</v>
      </c>
      <c r="BM160" s="152" t="s">
        <v>7002</v>
      </c>
    </row>
    <row r="161" spans="2:65" s="1" customFormat="1" ht="38.4">
      <c r="B161" s="28"/>
      <c r="D161" s="170" t="s">
        <v>484</v>
      </c>
      <c r="F161" s="171" t="s">
        <v>2381</v>
      </c>
      <c r="I161" s="172"/>
      <c r="L161" s="28"/>
      <c r="M161" s="173"/>
      <c r="T161" s="55"/>
      <c r="AT161" s="13" t="s">
        <v>484</v>
      </c>
      <c r="AU161" s="13" t="s">
        <v>87</v>
      </c>
    </row>
    <row r="162" spans="2:65" s="1" customFormat="1" ht="33" customHeight="1">
      <c r="B162" s="139"/>
      <c r="C162" s="154" t="s">
        <v>388</v>
      </c>
      <c r="D162" s="154" t="s">
        <v>353</v>
      </c>
      <c r="E162" s="155" t="s">
        <v>2385</v>
      </c>
      <c r="F162" s="156" t="s">
        <v>2386</v>
      </c>
      <c r="G162" s="157" t="s">
        <v>452</v>
      </c>
      <c r="H162" s="158">
        <v>19.425000000000001</v>
      </c>
      <c r="I162" s="159"/>
      <c r="J162" s="160">
        <f>ROUND(I162*H162,2)</f>
        <v>0</v>
      </c>
      <c r="K162" s="161"/>
      <c r="L162" s="162"/>
      <c r="M162" s="163" t="s">
        <v>1</v>
      </c>
      <c r="N162" s="164" t="s">
        <v>41</v>
      </c>
      <c r="P162" s="150">
        <f>O162*H162</f>
        <v>0</v>
      </c>
      <c r="Q162" s="150">
        <v>9.0000000000000006E-5</v>
      </c>
      <c r="R162" s="150">
        <f>Q162*H162</f>
        <v>1.7482500000000002E-3</v>
      </c>
      <c r="S162" s="150">
        <v>0</v>
      </c>
      <c r="T162" s="151">
        <f>S162*H162</f>
        <v>0</v>
      </c>
      <c r="AR162" s="152" t="s">
        <v>529</v>
      </c>
      <c r="AT162" s="152" t="s">
        <v>353</v>
      </c>
      <c r="AU162" s="152" t="s">
        <v>87</v>
      </c>
      <c r="AY162" s="13" t="s">
        <v>317</v>
      </c>
      <c r="BE162" s="153">
        <f>IF(N162="základná",J162,0)</f>
        <v>0</v>
      </c>
      <c r="BF162" s="153">
        <f>IF(N162="znížená",J162,0)</f>
        <v>0</v>
      </c>
      <c r="BG162" s="153">
        <f>IF(N162="zákl. prenesená",J162,0)</f>
        <v>0</v>
      </c>
      <c r="BH162" s="153">
        <f>IF(N162="zníž. prenesená",J162,0)</f>
        <v>0</v>
      </c>
      <c r="BI162" s="153">
        <f>IF(N162="nulová",J162,0)</f>
        <v>0</v>
      </c>
      <c r="BJ162" s="13" t="s">
        <v>87</v>
      </c>
      <c r="BK162" s="153">
        <f>ROUND(I162*H162,2)</f>
        <v>0</v>
      </c>
      <c r="BL162" s="13" t="s">
        <v>372</v>
      </c>
      <c r="BM162" s="152" t="s">
        <v>7003</v>
      </c>
    </row>
    <row r="163" spans="2:65" s="1" customFormat="1" ht="38.4">
      <c r="B163" s="28"/>
      <c r="D163" s="170" t="s">
        <v>484</v>
      </c>
      <c r="F163" s="171" t="s">
        <v>2381</v>
      </c>
      <c r="I163" s="172"/>
      <c r="L163" s="28"/>
      <c r="M163" s="173"/>
      <c r="T163" s="55"/>
      <c r="AT163" s="13" t="s">
        <v>484</v>
      </c>
      <c r="AU163" s="13" t="s">
        <v>87</v>
      </c>
    </row>
    <row r="164" spans="2:65" s="1" customFormat="1" ht="33" customHeight="1">
      <c r="B164" s="139"/>
      <c r="C164" s="154" t="s">
        <v>392</v>
      </c>
      <c r="D164" s="154" t="s">
        <v>353</v>
      </c>
      <c r="E164" s="155" t="s">
        <v>2388</v>
      </c>
      <c r="F164" s="156" t="s">
        <v>2389</v>
      </c>
      <c r="G164" s="157" t="s">
        <v>452</v>
      </c>
      <c r="H164" s="158">
        <v>1.47</v>
      </c>
      <c r="I164" s="159"/>
      <c r="J164" s="160">
        <f>ROUND(I164*H164,2)</f>
        <v>0</v>
      </c>
      <c r="K164" s="161"/>
      <c r="L164" s="162"/>
      <c r="M164" s="163" t="s">
        <v>1</v>
      </c>
      <c r="N164" s="164" t="s">
        <v>41</v>
      </c>
      <c r="P164" s="150">
        <f>O164*H164</f>
        <v>0</v>
      </c>
      <c r="Q164" s="150">
        <v>8.0000000000000007E-5</v>
      </c>
      <c r="R164" s="150">
        <f>Q164*H164</f>
        <v>1.1760000000000001E-4</v>
      </c>
      <c r="S164" s="150">
        <v>0</v>
      </c>
      <c r="T164" s="151">
        <f>S164*H164</f>
        <v>0</v>
      </c>
      <c r="AR164" s="152" t="s">
        <v>529</v>
      </c>
      <c r="AT164" s="152" t="s">
        <v>353</v>
      </c>
      <c r="AU164" s="152" t="s">
        <v>87</v>
      </c>
      <c r="AY164" s="13" t="s">
        <v>317</v>
      </c>
      <c r="BE164" s="153">
        <f>IF(N164="základná",J164,0)</f>
        <v>0</v>
      </c>
      <c r="BF164" s="153">
        <f>IF(N164="znížená",J164,0)</f>
        <v>0</v>
      </c>
      <c r="BG164" s="153">
        <f>IF(N164="zákl. prenesená",J164,0)</f>
        <v>0</v>
      </c>
      <c r="BH164" s="153">
        <f>IF(N164="zníž. prenesená",J164,0)</f>
        <v>0</v>
      </c>
      <c r="BI164" s="153">
        <f>IF(N164="nulová",J164,0)</f>
        <v>0</v>
      </c>
      <c r="BJ164" s="13" t="s">
        <v>87</v>
      </c>
      <c r="BK164" s="153">
        <f>ROUND(I164*H164,2)</f>
        <v>0</v>
      </c>
      <c r="BL164" s="13" t="s">
        <v>372</v>
      </c>
      <c r="BM164" s="152" t="s">
        <v>7004</v>
      </c>
    </row>
    <row r="165" spans="2:65" s="1" customFormat="1" ht="38.4">
      <c r="B165" s="28"/>
      <c r="D165" s="170" t="s">
        <v>484</v>
      </c>
      <c r="F165" s="171" t="s">
        <v>2381</v>
      </c>
      <c r="I165" s="172"/>
      <c r="L165" s="28"/>
      <c r="M165" s="173"/>
      <c r="T165" s="55"/>
      <c r="AT165" s="13" t="s">
        <v>484</v>
      </c>
      <c r="AU165" s="13" t="s">
        <v>87</v>
      </c>
    </row>
    <row r="166" spans="2:65" s="1" customFormat="1" ht="24.15" customHeight="1">
      <c r="B166" s="139"/>
      <c r="C166" s="140" t="s">
        <v>396</v>
      </c>
      <c r="D166" s="140" t="s">
        <v>319</v>
      </c>
      <c r="E166" s="141" t="s">
        <v>2391</v>
      </c>
      <c r="F166" s="142" t="s">
        <v>2392</v>
      </c>
      <c r="G166" s="143" t="s">
        <v>452</v>
      </c>
      <c r="H166" s="144">
        <v>3.2549999999999999</v>
      </c>
      <c r="I166" s="145"/>
      <c r="J166" s="146">
        <f>ROUND(I166*H166,2)</f>
        <v>0</v>
      </c>
      <c r="K166" s="147"/>
      <c r="L166" s="28"/>
      <c r="M166" s="148" t="s">
        <v>1</v>
      </c>
      <c r="N166" s="149" t="s">
        <v>41</v>
      </c>
      <c r="P166" s="150">
        <f>O166*H166</f>
        <v>0</v>
      </c>
      <c r="Q166" s="150">
        <v>2.0000000000000002E-5</v>
      </c>
      <c r="R166" s="150">
        <f>Q166*H166</f>
        <v>6.5099999999999997E-5</v>
      </c>
      <c r="S166" s="150">
        <v>0</v>
      </c>
      <c r="T166" s="151">
        <f>S166*H166</f>
        <v>0</v>
      </c>
      <c r="AR166" s="152" t="s">
        <v>372</v>
      </c>
      <c r="AT166" s="152" t="s">
        <v>319</v>
      </c>
      <c r="AU166" s="152" t="s">
        <v>87</v>
      </c>
      <c r="AY166" s="13" t="s">
        <v>317</v>
      </c>
      <c r="BE166" s="153">
        <f>IF(N166="základná",J166,0)</f>
        <v>0</v>
      </c>
      <c r="BF166" s="153">
        <f>IF(N166="znížená",J166,0)</f>
        <v>0</v>
      </c>
      <c r="BG166" s="153">
        <f>IF(N166="zákl. prenesená",J166,0)</f>
        <v>0</v>
      </c>
      <c r="BH166" s="153">
        <f>IF(N166="zníž. prenesená",J166,0)</f>
        <v>0</v>
      </c>
      <c r="BI166" s="153">
        <f>IF(N166="nulová",J166,0)</f>
        <v>0</v>
      </c>
      <c r="BJ166" s="13" t="s">
        <v>87</v>
      </c>
      <c r="BK166" s="153">
        <f>ROUND(I166*H166,2)</f>
        <v>0</v>
      </c>
      <c r="BL166" s="13" t="s">
        <v>372</v>
      </c>
      <c r="BM166" s="152" t="s">
        <v>7005</v>
      </c>
    </row>
    <row r="167" spans="2:65" s="1" customFormat="1" ht="33" customHeight="1">
      <c r="B167" s="139"/>
      <c r="C167" s="154" t="s">
        <v>398</v>
      </c>
      <c r="D167" s="154" t="s">
        <v>353</v>
      </c>
      <c r="E167" s="155" t="s">
        <v>2394</v>
      </c>
      <c r="F167" s="156" t="s">
        <v>2395</v>
      </c>
      <c r="G167" s="157" t="s">
        <v>452</v>
      </c>
      <c r="H167" s="158">
        <v>3.2549999999999999</v>
      </c>
      <c r="I167" s="159"/>
      <c r="J167" s="160">
        <f>ROUND(I167*H167,2)</f>
        <v>0</v>
      </c>
      <c r="K167" s="161"/>
      <c r="L167" s="162"/>
      <c r="M167" s="163" t="s">
        <v>1</v>
      </c>
      <c r="N167" s="164" t="s">
        <v>41</v>
      </c>
      <c r="P167" s="150">
        <f>O167*H167</f>
        <v>0</v>
      </c>
      <c r="Q167" s="150">
        <v>1.0000000000000001E-5</v>
      </c>
      <c r="R167" s="150">
        <f>Q167*H167</f>
        <v>3.2549999999999998E-5</v>
      </c>
      <c r="S167" s="150">
        <v>0</v>
      </c>
      <c r="T167" s="151">
        <f>S167*H167</f>
        <v>0</v>
      </c>
      <c r="AR167" s="152" t="s">
        <v>529</v>
      </c>
      <c r="AT167" s="152" t="s">
        <v>353</v>
      </c>
      <c r="AU167" s="152" t="s">
        <v>87</v>
      </c>
      <c r="AY167" s="13" t="s">
        <v>317</v>
      </c>
      <c r="BE167" s="153">
        <f>IF(N167="základná",J167,0)</f>
        <v>0</v>
      </c>
      <c r="BF167" s="153">
        <f>IF(N167="znížená",J167,0)</f>
        <v>0</v>
      </c>
      <c r="BG167" s="153">
        <f>IF(N167="zákl. prenesená",J167,0)</f>
        <v>0</v>
      </c>
      <c r="BH167" s="153">
        <f>IF(N167="zníž. prenesená",J167,0)</f>
        <v>0</v>
      </c>
      <c r="BI167" s="153">
        <f>IF(N167="nulová",J167,0)</f>
        <v>0</v>
      </c>
      <c r="BJ167" s="13" t="s">
        <v>87</v>
      </c>
      <c r="BK167" s="153">
        <f>ROUND(I167*H167,2)</f>
        <v>0</v>
      </c>
      <c r="BL167" s="13" t="s">
        <v>372</v>
      </c>
      <c r="BM167" s="152" t="s">
        <v>7006</v>
      </c>
    </row>
    <row r="168" spans="2:65" s="1" customFormat="1" ht="38.4">
      <c r="B168" s="28"/>
      <c r="D168" s="170" t="s">
        <v>484</v>
      </c>
      <c r="F168" s="171" t="s">
        <v>2381</v>
      </c>
      <c r="I168" s="172"/>
      <c r="L168" s="28"/>
      <c r="M168" s="173"/>
      <c r="T168" s="55"/>
      <c r="AT168" s="13" t="s">
        <v>484</v>
      </c>
      <c r="AU168" s="13" t="s">
        <v>87</v>
      </c>
    </row>
    <row r="169" spans="2:65" s="1" customFormat="1" ht="21.75" customHeight="1">
      <c r="B169" s="139"/>
      <c r="C169" s="140" t="s">
        <v>402</v>
      </c>
      <c r="D169" s="140" t="s">
        <v>319</v>
      </c>
      <c r="E169" s="141" t="s">
        <v>2397</v>
      </c>
      <c r="F169" s="142" t="s">
        <v>2398</v>
      </c>
      <c r="G169" s="143" t="s">
        <v>452</v>
      </c>
      <c r="H169" s="144">
        <v>16.32</v>
      </c>
      <c r="I169" s="145"/>
      <c r="J169" s="146">
        <f>ROUND(I169*H169,2)</f>
        <v>0</v>
      </c>
      <c r="K169" s="147"/>
      <c r="L169" s="28"/>
      <c r="M169" s="148" t="s">
        <v>1</v>
      </c>
      <c r="N169" s="149" t="s">
        <v>41</v>
      </c>
      <c r="P169" s="150">
        <f>O169*H169</f>
        <v>0</v>
      </c>
      <c r="Q169" s="150">
        <v>3.3000000000000003E-5</v>
      </c>
      <c r="R169" s="150">
        <f>Q169*H169</f>
        <v>5.385600000000001E-4</v>
      </c>
      <c r="S169" s="150">
        <v>0</v>
      </c>
      <c r="T169" s="151">
        <f>S169*H169</f>
        <v>0</v>
      </c>
      <c r="AR169" s="152" t="s">
        <v>372</v>
      </c>
      <c r="AT169" s="152" t="s">
        <v>319</v>
      </c>
      <c r="AU169" s="152" t="s">
        <v>87</v>
      </c>
      <c r="AY169" s="13" t="s">
        <v>317</v>
      </c>
      <c r="BE169" s="153">
        <f>IF(N169="základná",J169,0)</f>
        <v>0</v>
      </c>
      <c r="BF169" s="153">
        <f>IF(N169="znížená",J169,0)</f>
        <v>0</v>
      </c>
      <c r="BG169" s="153">
        <f>IF(N169="zákl. prenesená",J169,0)</f>
        <v>0</v>
      </c>
      <c r="BH169" s="153">
        <f>IF(N169="zníž. prenesená",J169,0)</f>
        <v>0</v>
      </c>
      <c r="BI169" s="153">
        <f>IF(N169="nulová",J169,0)</f>
        <v>0</v>
      </c>
      <c r="BJ169" s="13" t="s">
        <v>87</v>
      </c>
      <c r="BK169" s="153">
        <f>ROUND(I169*H169,2)</f>
        <v>0</v>
      </c>
      <c r="BL169" s="13" t="s">
        <v>372</v>
      </c>
      <c r="BM169" s="152" t="s">
        <v>7007</v>
      </c>
    </row>
    <row r="170" spans="2:65" s="1" customFormat="1" ht="33" customHeight="1">
      <c r="B170" s="139"/>
      <c r="C170" s="154" t="s">
        <v>408</v>
      </c>
      <c r="D170" s="154" t="s">
        <v>353</v>
      </c>
      <c r="E170" s="155" t="s">
        <v>2400</v>
      </c>
      <c r="F170" s="156" t="s">
        <v>2401</v>
      </c>
      <c r="G170" s="157" t="s">
        <v>452</v>
      </c>
      <c r="H170" s="158">
        <v>15.33</v>
      </c>
      <c r="I170" s="159"/>
      <c r="J170" s="160">
        <f>ROUND(I170*H170,2)</f>
        <v>0</v>
      </c>
      <c r="K170" s="161"/>
      <c r="L170" s="162"/>
      <c r="M170" s="163" t="s">
        <v>1</v>
      </c>
      <c r="N170" s="164" t="s">
        <v>41</v>
      </c>
      <c r="P170" s="150">
        <f>O170*H170</f>
        <v>0</v>
      </c>
      <c r="Q170" s="150">
        <v>6.0000000000000002E-5</v>
      </c>
      <c r="R170" s="150">
        <f>Q170*H170</f>
        <v>9.1980000000000002E-4</v>
      </c>
      <c r="S170" s="150">
        <v>0</v>
      </c>
      <c r="T170" s="151">
        <f>S170*H170</f>
        <v>0</v>
      </c>
      <c r="AR170" s="152" t="s">
        <v>529</v>
      </c>
      <c r="AT170" s="152" t="s">
        <v>353</v>
      </c>
      <c r="AU170" s="152" t="s">
        <v>87</v>
      </c>
      <c r="AY170" s="13" t="s">
        <v>317</v>
      </c>
      <c r="BE170" s="153">
        <f>IF(N170="základná",J170,0)</f>
        <v>0</v>
      </c>
      <c r="BF170" s="153">
        <f>IF(N170="znížená",J170,0)</f>
        <v>0</v>
      </c>
      <c r="BG170" s="153">
        <f>IF(N170="zákl. prenesená",J170,0)</f>
        <v>0</v>
      </c>
      <c r="BH170" s="153">
        <f>IF(N170="zníž. prenesená",J170,0)</f>
        <v>0</v>
      </c>
      <c r="BI170" s="153">
        <f>IF(N170="nulová",J170,0)</f>
        <v>0</v>
      </c>
      <c r="BJ170" s="13" t="s">
        <v>87</v>
      </c>
      <c r="BK170" s="153">
        <f>ROUND(I170*H170,2)</f>
        <v>0</v>
      </c>
      <c r="BL170" s="13" t="s">
        <v>372</v>
      </c>
      <c r="BM170" s="152" t="s">
        <v>7008</v>
      </c>
    </row>
    <row r="171" spans="2:65" s="1" customFormat="1" ht="38.4">
      <c r="B171" s="28"/>
      <c r="D171" s="170" t="s">
        <v>484</v>
      </c>
      <c r="F171" s="171" t="s">
        <v>2381</v>
      </c>
      <c r="I171" s="172"/>
      <c r="L171" s="28"/>
      <c r="M171" s="173"/>
      <c r="T171" s="55"/>
      <c r="AT171" s="13" t="s">
        <v>484</v>
      </c>
      <c r="AU171" s="13" t="s">
        <v>87</v>
      </c>
    </row>
    <row r="172" spans="2:65" s="1" customFormat="1" ht="33" customHeight="1">
      <c r="B172" s="139"/>
      <c r="C172" s="154" t="s">
        <v>410</v>
      </c>
      <c r="D172" s="154" t="s">
        <v>353</v>
      </c>
      <c r="E172" s="155" t="s">
        <v>2403</v>
      </c>
      <c r="F172" s="156" t="s">
        <v>2404</v>
      </c>
      <c r="G172" s="157" t="s">
        <v>452</v>
      </c>
      <c r="H172" s="158">
        <v>1.47</v>
      </c>
      <c r="I172" s="159"/>
      <c r="J172" s="160">
        <f>ROUND(I172*H172,2)</f>
        <v>0</v>
      </c>
      <c r="K172" s="161"/>
      <c r="L172" s="162"/>
      <c r="M172" s="163" t="s">
        <v>1</v>
      </c>
      <c r="N172" s="164" t="s">
        <v>41</v>
      </c>
      <c r="P172" s="150">
        <f>O172*H172</f>
        <v>0</v>
      </c>
      <c r="Q172" s="150">
        <v>4.0000000000000003E-5</v>
      </c>
      <c r="R172" s="150">
        <f>Q172*H172</f>
        <v>5.8800000000000006E-5</v>
      </c>
      <c r="S172" s="150">
        <v>0</v>
      </c>
      <c r="T172" s="151">
        <f>S172*H172</f>
        <v>0</v>
      </c>
      <c r="AR172" s="152" t="s">
        <v>529</v>
      </c>
      <c r="AT172" s="152" t="s">
        <v>353</v>
      </c>
      <c r="AU172" s="152" t="s">
        <v>87</v>
      </c>
      <c r="AY172" s="13" t="s">
        <v>317</v>
      </c>
      <c r="BE172" s="153">
        <f>IF(N172="základná",J172,0)</f>
        <v>0</v>
      </c>
      <c r="BF172" s="153">
        <f>IF(N172="znížená",J172,0)</f>
        <v>0</v>
      </c>
      <c r="BG172" s="153">
        <f>IF(N172="zákl. prenesená",J172,0)</f>
        <v>0</v>
      </c>
      <c r="BH172" s="153">
        <f>IF(N172="zníž. prenesená",J172,0)</f>
        <v>0</v>
      </c>
      <c r="BI172" s="153">
        <f>IF(N172="nulová",J172,0)</f>
        <v>0</v>
      </c>
      <c r="BJ172" s="13" t="s">
        <v>87</v>
      </c>
      <c r="BK172" s="153">
        <f>ROUND(I172*H172,2)</f>
        <v>0</v>
      </c>
      <c r="BL172" s="13" t="s">
        <v>372</v>
      </c>
      <c r="BM172" s="152" t="s">
        <v>7009</v>
      </c>
    </row>
    <row r="173" spans="2:65" s="1" customFormat="1" ht="38.4">
      <c r="B173" s="28"/>
      <c r="D173" s="170" t="s">
        <v>484</v>
      </c>
      <c r="F173" s="171" t="s">
        <v>2381</v>
      </c>
      <c r="I173" s="172"/>
      <c r="L173" s="28"/>
      <c r="M173" s="173"/>
      <c r="T173" s="55"/>
      <c r="AT173" s="13" t="s">
        <v>484</v>
      </c>
      <c r="AU173" s="13" t="s">
        <v>87</v>
      </c>
    </row>
    <row r="174" spans="2:65" s="1" customFormat="1" ht="24.15" customHeight="1">
      <c r="B174" s="139"/>
      <c r="C174" s="140" t="s">
        <v>412</v>
      </c>
      <c r="D174" s="140" t="s">
        <v>319</v>
      </c>
      <c r="E174" s="141" t="s">
        <v>2406</v>
      </c>
      <c r="F174" s="142" t="s">
        <v>2407</v>
      </c>
      <c r="G174" s="143" t="s">
        <v>652</v>
      </c>
      <c r="H174" s="176"/>
      <c r="I174" s="145"/>
      <c r="J174" s="146">
        <f>ROUND(I174*H174,2)</f>
        <v>0</v>
      </c>
      <c r="K174" s="147"/>
      <c r="L174" s="28"/>
      <c r="M174" s="148" t="s">
        <v>1</v>
      </c>
      <c r="N174" s="149" t="s">
        <v>41</v>
      </c>
      <c r="P174" s="150">
        <f>O174*H174</f>
        <v>0</v>
      </c>
      <c r="Q174" s="150">
        <v>0</v>
      </c>
      <c r="R174" s="150">
        <f>Q174*H174</f>
        <v>0</v>
      </c>
      <c r="S174" s="150">
        <v>0</v>
      </c>
      <c r="T174" s="151">
        <f>S174*H174</f>
        <v>0</v>
      </c>
      <c r="AR174" s="152" t="s">
        <v>372</v>
      </c>
      <c r="AT174" s="152" t="s">
        <v>319</v>
      </c>
      <c r="AU174" s="152" t="s">
        <v>87</v>
      </c>
      <c r="AY174" s="13" t="s">
        <v>317</v>
      </c>
      <c r="BE174" s="153">
        <f>IF(N174="základná",J174,0)</f>
        <v>0</v>
      </c>
      <c r="BF174" s="153">
        <f>IF(N174="znížená",J174,0)</f>
        <v>0</v>
      </c>
      <c r="BG174" s="153">
        <f>IF(N174="zákl. prenesená",J174,0)</f>
        <v>0</v>
      </c>
      <c r="BH174" s="153">
        <f>IF(N174="zníž. prenesená",J174,0)</f>
        <v>0</v>
      </c>
      <c r="BI174" s="153">
        <f>IF(N174="nulová",J174,0)</f>
        <v>0</v>
      </c>
      <c r="BJ174" s="13" t="s">
        <v>87</v>
      </c>
      <c r="BK174" s="153">
        <f>ROUND(I174*H174,2)</f>
        <v>0</v>
      </c>
      <c r="BL174" s="13" t="s">
        <v>372</v>
      </c>
      <c r="BM174" s="152" t="s">
        <v>7010</v>
      </c>
    </row>
    <row r="175" spans="2:65" s="11" customFormat="1" ht="22.8" customHeight="1">
      <c r="B175" s="127"/>
      <c r="D175" s="128" t="s">
        <v>74</v>
      </c>
      <c r="E175" s="137" t="s">
        <v>2409</v>
      </c>
      <c r="F175" s="137" t="s">
        <v>2410</v>
      </c>
      <c r="I175" s="130"/>
      <c r="J175" s="138">
        <f>BK175</f>
        <v>0</v>
      </c>
      <c r="L175" s="127"/>
      <c r="M175" s="132"/>
      <c r="P175" s="133">
        <f>SUM(P176:P180)</f>
        <v>0</v>
      </c>
      <c r="R175" s="133">
        <f>SUM(R176:R180)</f>
        <v>3.7043417250000002E-2</v>
      </c>
      <c r="T175" s="134">
        <f>SUM(T176:T180)</f>
        <v>0</v>
      </c>
      <c r="AR175" s="128" t="s">
        <v>87</v>
      </c>
      <c r="AT175" s="135" t="s">
        <v>74</v>
      </c>
      <c r="AU175" s="135" t="s">
        <v>82</v>
      </c>
      <c r="AY175" s="128" t="s">
        <v>317</v>
      </c>
      <c r="BK175" s="136">
        <f>SUM(BK176:BK180)</f>
        <v>0</v>
      </c>
    </row>
    <row r="176" spans="2:65" s="1" customFormat="1" ht="16.5" customHeight="1">
      <c r="B176" s="139"/>
      <c r="C176" s="140" t="s">
        <v>414</v>
      </c>
      <c r="D176" s="140" t="s">
        <v>319</v>
      </c>
      <c r="E176" s="141" t="s">
        <v>2411</v>
      </c>
      <c r="F176" s="142" t="s">
        <v>2412</v>
      </c>
      <c r="G176" s="143" t="s">
        <v>452</v>
      </c>
      <c r="H176" s="144">
        <v>16.484999999999999</v>
      </c>
      <c r="I176" s="145"/>
      <c r="J176" s="146">
        <f>ROUND(I176*H176,2)</f>
        <v>0</v>
      </c>
      <c r="K176" s="147"/>
      <c r="L176" s="28"/>
      <c r="M176" s="148" t="s">
        <v>1</v>
      </c>
      <c r="N176" s="149" t="s">
        <v>41</v>
      </c>
      <c r="P176" s="150">
        <f>O176*H176</f>
        <v>0</v>
      </c>
      <c r="Q176" s="150">
        <v>8.6355000000000004E-4</v>
      </c>
      <c r="R176" s="150">
        <f>Q176*H176</f>
        <v>1.423562175E-2</v>
      </c>
      <c r="S176" s="150">
        <v>0</v>
      </c>
      <c r="T176" s="151">
        <f>S176*H176</f>
        <v>0</v>
      </c>
      <c r="AR176" s="152" t="s">
        <v>372</v>
      </c>
      <c r="AT176" s="152" t="s">
        <v>319</v>
      </c>
      <c r="AU176" s="152" t="s">
        <v>87</v>
      </c>
      <c r="AY176" s="13" t="s">
        <v>317</v>
      </c>
      <c r="BE176" s="153">
        <f>IF(N176="základná",J176,0)</f>
        <v>0</v>
      </c>
      <c r="BF176" s="153">
        <f>IF(N176="znížená",J176,0)</f>
        <v>0</v>
      </c>
      <c r="BG176" s="153">
        <f>IF(N176="zákl. prenesená",J176,0)</f>
        <v>0</v>
      </c>
      <c r="BH176" s="153">
        <f>IF(N176="zníž. prenesená",J176,0)</f>
        <v>0</v>
      </c>
      <c r="BI176" s="153">
        <f>IF(N176="nulová",J176,0)</f>
        <v>0</v>
      </c>
      <c r="BJ176" s="13" t="s">
        <v>87</v>
      </c>
      <c r="BK176" s="153">
        <f>ROUND(I176*H176,2)</f>
        <v>0</v>
      </c>
      <c r="BL176" s="13" t="s">
        <v>372</v>
      </c>
      <c r="BM176" s="152" t="s">
        <v>7011</v>
      </c>
    </row>
    <row r="177" spans="2:65" s="1" customFormat="1" ht="16.5" customHeight="1">
      <c r="B177" s="139"/>
      <c r="C177" s="140" t="s">
        <v>416</v>
      </c>
      <c r="D177" s="140" t="s">
        <v>319</v>
      </c>
      <c r="E177" s="141" t="s">
        <v>2414</v>
      </c>
      <c r="F177" s="142" t="s">
        <v>2415</v>
      </c>
      <c r="G177" s="143" t="s">
        <v>452</v>
      </c>
      <c r="H177" s="144">
        <v>1.05</v>
      </c>
      <c r="I177" s="145"/>
      <c r="J177" s="146">
        <f>ROUND(I177*H177,2)</f>
        <v>0</v>
      </c>
      <c r="K177" s="147"/>
      <c r="L177" s="28"/>
      <c r="M177" s="148" t="s">
        <v>1</v>
      </c>
      <c r="N177" s="149" t="s">
        <v>41</v>
      </c>
      <c r="P177" s="150">
        <f>O177*H177</f>
        <v>0</v>
      </c>
      <c r="Q177" s="150">
        <v>1.3770500000000001E-3</v>
      </c>
      <c r="R177" s="150">
        <f>Q177*H177</f>
        <v>1.4459025000000002E-3</v>
      </c>
      <c r="S177" s="150">
        <v>0</v>
      </c>
      <c r="T177" s="151">
        <f>S177*H177</f>
        <v>0</v>
      </c>
      <c r="AR177" s="152" t="s">
        <v>372</v>
      </c>
      <c r="AT177" s="152" t="s">
        <v>319</v>
      </c>
      <c r="AU177" s="152" t="s">
        <v>87</v>
      </c>
      <c r="AY177" s="13" t="s">
        <v>317</v>
      </c>
      <c r="BE177" s="153">
        <f>IF(N177="základná",J177,0)</f>
        <v>0</v>
      </c>
      <c r="BF177" s="153">
        <f>IF(N177="znížená",J177,0)</f>
        <v>0</v>
      </c>
      <c r="BG177" s="153">
        <f>IF(N177="zákl. prenesená",J177,0)</f>
        <v>0</v>
      </c>
      <c r="BH177" s="153">
        <f>IF(N177="zníž. prenesená",J177,0)</f>
        <v>0</v>
      </c>
      <c r="BI177" s="153">
        <f>IF(N177="nulová",J177,0)</f>
        <v>0</v>
      </c>
      <c r="BJ177" s="13" t="s">
        <v>87</v>
      </c>
      <c r="BK177" s="153">
        <f>ROUND(I177*H177,2)</f>
        <v>0</v>
      </c>
      <c r="BL177" s="13" t="s">
        <v>372</v>
      </c>
      <c r="BM177" s="152" t="s">
        <v>7012</v>
      </c>
    </row>
    <row r="178" spans="2:65" s="1" customFormat="1" ht="16.5" customHeight="1">
      <c r="B178" s="139"/>
      <c r="C178" s="140" t="s">
        <v>418</v>
      </c>
      <c r="D178" s="140" t="s">
        <v>319</v>
      </c>
      <c r="E178" s="141" t="s">
        <v>2417</v>
      </c>
      <c r="F178" s="142" t="s">
        <v>2418</v>
      </c>
      <c r="G178" s="143" t="s">
        <v>452</v>
      </c>
      <c r="H178" s="144">
        <v>7.35</v>
      </c>
      <c r="I178" s="145"/>
      <c r="J178" s="146">
        <f>ROUND(I178*H178,2)</f>
        <v>0</v>
      </c>
      <c r="K178" s="147"/>
      <c r="L178" s="28"/>
      <c r="M178" s="148" t="s">
        <v>1</v>
      </c>
      <c r="N178" s="149" t="s">
        <v>41</v>
      </c>
      <c r="P178" s="150">
        <f>O178*H178</f>
        <v>0</v>
      </c>
      <c r="Q178" s="150">
        <v>2.9063800000000001E-3</v>
      </c>
      <c r="R178" s="150">
        <f>Q178*H178</f>
        <v>2.1361893E-2</v>
      </c>
      <c r="S178" s="150">
        <v>0</v>
      </c>
      <c r="T178" s="151">
        <f>S178*H178</f>
        <v>0</v>
      </c>
      <c r="AR178" s="152" t="s">
        <v>372</v>
      </c>
      <c r="AT178" s="152" t="s">
        <v>319</v>
      </c>
      <c r="AU178" s="152" t="s">
        <v>87</v>
      </c>
      <c r="AY178" s="13" t="s">
        <v>317</v>
      </c>
      <c r="BE178" s="153">
        <f>IF(N178="základná",J178,0)</f>
        <v>0</v>
      </c>
      <c r="BF178" s="153">
        <f>IF(N178="znížená",J178,0)</f>
        <v>0</v>
      </c>
      <c r="BG178" s="153">
        <f>IF(N178="zákl. prenesená",J178,0)</f>
        <v>0</v>
      </c>
      <c r="BH178" s="153">
        <f>IF(N178="zníž. prenesená",J178,0)</f>
        <v>0</v>
      </c>
      <c r="BI178" s="153">
        <f>IF(N178="nulová",J178,0)</f>
        <v>0</v>
      </c>
      <c r="BJ178" s="13" t="s">
        <v>87</v>
      </c>
      <c r="BK178" s="153">
        <f>ROUND(I178*H178,2)</f>
        <v>0</v>
      </c>
      <c r="BL178" s="13" t="s">
        <v>372</v>
      </c>
      <c r="BM178" s="152" t="s">
        <v>7013</v>
      </c>
    </row>
    <row r="179" spans="2:65" s="1" customFormat="1" ht="24.15" customHeight="1">
      <c r="B179" s="139"/>
      <c r="C179" s="140" t="s">
        <v>529</v>
      </c>
      <c r="D179" s="140" t="s">
        <v>319</v>
      </c>
      <c r="E179" s="141" t="s">
        <v>2420</v>
      </c>
      <c r="F179" s="142" t="s">
        <v>2421</v>
      </c>
      <c r="G179" s="143" t="s">
        <v>452</v>
      </c>
      <c r="H179" s="144">
        <v>25.382999999999999</v>
      </c>
      <c r="I179" s="145"/>
      <c r="J179" s="146">
        <f>ROUND(I179*H179,2)</f>
        <v>0</v>
      </c>
      <c r="K179" s="147"/>
      <c r="L179" s="28"/>
      <c r="M179" s="148" t="s">
        <v>1</v>
      </c>
      <c r="N179" s="149" t="s">
        <v>41</v>
      </c>
      <c r="P179" s="150">
        <f>O179*H179</f>
        <v>0</v>
      </c>
      <c r="Q179" s="150">
        <v>0</v>
      </c>
      <c r="R179" s="150">
        <f>Q179*H179</f>
        <v>0</v>
      </c>
      <c r="S179" s="150">
        <v>0</v>
      </c>
      <c r="T179" s="151">
        <f>S179*H179</f>
        <v>0</v>
      </c>
      <c r="AR179" s="152" t="s">
        <v>372</v>
      </c>
      <c r="AT179" s="152" t="s">
        <v>319</v>
      </c>
      <c r="AU179" s="152" t="s">
        <v>87</v>
      </c>
      <c r="AY179" s="13" t="s">
        <v>317</v>
      </c>
      <c r="BE179" s="153">
        <f>IF(N179="základná",J179,0)</f>
        <v>0</v>
      </c>
      <c r="BF179" s="153">
        <f>IF(N179="znížená",J179,0)</f>
        <v>0</v>
      </c>
      <c r="BG179" s="153">
        <f>IF(N179="zákl. prenesená",J179,0)</f>
        <v>0</v>
      </c>
      <c r="BH179" s="153">
        <f>IF(N179="zníž. prenesená",J179,0)</f>
        <v>0</v>
      </c>
      <c r="BI179" s="153">
        <f>IF(N179="nulová",J179,0)</f>
        <v>0</v>
      </c>
      <c r="BJ179" s="13" t="s">
        <v>87</v>
      </c>
      <c r="BK179" s="153">
        <f>ROUND(I179*H179,2)</f>
        <v>0</v>
      </c>
      <c r="BL179" s="13" t="s">
        <v>372</v>
      </c>
      <c r="BM179" s="152" t="s">
        <v>7014</v>
      </c>
    </row>
    <row r="180" spans="2:65" s="1" customFormat="1" ht="24.15" customHeight="1">
      <c r="B180" s="139"/>
      <c r="C180" s="140" t="s">
        <v>780</v>
      </c>
      <c r="D180" s="140" t="s">
        <v>319</v>
      </c>
      <c r="E180" s="141" t="s">
        <v>2423</v>
      </c>
      <c r="F180" s="142" t="s">
        <v>2424</v>
      </c>
      <c r="G180" s="143" t="s">
        <v>652</v>
      </c>
      <c r="H180" s="176"/>
      <c r="I180" s="145"/>
      <c r="J180" s="146">
        <f>ROUND(I180*H180,2)</f>
        <v>0</v>
      </c>
      <c r="K180" s="147"/>
      <c r="L180" s="28"/>
      <c r="M180" s="148" t="s">
        <v>1</v>
      </c>
      <c r="N180" s="149" t="s">
        <v>41</v>
      </c>
      <c r="P180" s="150">
        <f>O180*H180</f>
        <v>0</v>
      </c>
      <c r="Q180" s="150">
        <v>0</v>
      </c>
      <c r="R180" s="150">
        <f>Q180*H180</f>
        <v>0</v>
      </c>
      <c r="S180" s="150">
        <v>0</v>
      </c>
      <c r="T180" s="151">
        <f>S180*H180</f>
        <v>0</v>
      </c>
      <c r="AR180" s="152" t="s">
        <v>372</v>
      </c>
      <c r="AT180" s="152" t="s">
        <v>319</v>
      </c>
      <c r="AU180" s="152" t="s">
        <v>87</v>
      </c>
      <c r="AY180" s="13" t="s">
        <v>317</v>
      </c>
      <c r="BE180" s="153">
        <f>IF(N180="základná",J180,0)</f>
        <v>0</v>
      </c>
      <c r="BF180" s="153">
        <f>IF(N180="znížená",J180,0)</f>
        <v>0</v>
      </c>
      <c r="BG180" s="153">
        <f>IF(N180="zákl. prenesená",J180,0)</f>
        <v>0</v>
      </c>
      <c r="BH180" s="153">
        <f>IF(N180="zníž. prenesená",J180,0)</f>
        <v>0</v>
      </c>
      <c r="BI180" s="153">
        <f>IF(N180="nulová",J180,0)</f>
        <v>0</v>
      </c>
      <c r="BJ180" s="13" t="s">
        <v>87</v>
      </c>
      <c r="BK180" s="153">
        <f>ROUND(I180*H180,2)</f>
        <v>0</v>
      </c>
      <c r="BL180" s="13" t="s">
        <v>372</v>
      </c>
      <c r="BM180" s="152" t="s">
        <v>7015</v>
      </c>
    </row>
    <row r="181" spans="2:65" s="11" customFormat="1" ht="22.8" customHeight="1">
      <c r="B181" s="127"/>
      <c r="D181" s="128" t="s">
        <v>74</v>
      </c>
      <c r="E181" s="137" t="s">
        <v>2426</v>
      </c>
      <c r="F181" s="137" t="s">
        <v>2427</v>
      </c>
      <c r="I181" s="130"/>
      <c r="J181" s="138">
        <f>BK181</f>
        <v>0</v>
      </c>
      <c r="L181" s="127"/>
      <c r="M181" s="132"/>
      <c r="P181" s="133">
        <f>SUM(P182:P205)</f>
        <v>0</v>
      </c>
      <c r="R181" s="133">
        <f>SUM(R182:R205)</f>
        <v>4.478059681000001E-2</v>
      </c>
      <c r="T181" s="134">
        <f>SUM(T182:T205)</f>
        <v>0</v>
      </c>
      <c r="AR181" s="128" t="s">
        <v>87</v>
      </c>
      <c r="AT181" s="135" t="s">
        <v>74</v>
      </c>
      <c r="AU181" s="135" t="s">
        <v>82</v>
      </c>
      <c r="AY181" s="128" t="s">
        <v>317</v>
      </c>
      <c r="BK181" s="136">
        <f>SUM(BK182:BK205)</f>
        <v>0</v>
      </c>
    </row>
    <row r="182" spans="2:65" s="1" customFormat="1" ht="24.15" customHeight="1">
      <c r="B182" s="139"/>
      <c r="C182" s="140" t="s">
        <v>784</v>
      </c>
      <c r="D182" s="140" t="s">
        <v>319</v>
      </c>
      <c r="E182" s="141" t="s">
        <v>2431</v>
      </c>
      <c r="F182" s="142" t="s">
        <v>2432</v>
      </c>
      <c r="G182" s="143" t="s">
        <v>452</v>
      </c>
      <c r="H182" s="144">
        <v>10.238</v>
      </c>
      <c r="I182" s="145"/>
      <c r="J182" s="146">
        <f t="shared" ref="J182:J203" si="10">ROUND(I182*H182,2)</f>
        <v>0</v>
      </c>
      <c r="K182" s="147"/>
      <c r="L182" s="28"/>
      <c r="M182" s="148" t="s">
        <v>1</v>
      </c>
      <c r="N182" s="149" t="s">
        <v>41</v>
      </c>
      <c r="P182" s="150">
        <f t="shared" ref="P182:P203" si="11">O182*H182</f>
        <v>0</v>
      </c>
      <c r="Q182" s="150">
        <v>3.6010000000000003E-4</v>
      </c>
      <c r="R182" s="150">
        <f t="shared" ref="R182:R203" si="12">Q182*H182</f>
        <v>3.6867038000000002E-3</v>
      </c>
      <c r="S182" s="150">
        <v>0</v>
      </c>
      <c r="T182" s="151">
        <f t="shared" ref="T182:T203" si="13">S182*H182</f>
        <v>0</v>
      </c>
      <c r="AR182" s="152" t="s">
        <v>372</v>
      </c>
      <c r="AT182" s="152" t="s">
        <v>319</v>
      </c>
      <c r="AU182" s="152" t="s">
        <v>87</v>
      </c>
      <c r="AY182" s="13" t="s">
        <v>317</v>
      </c>
      <c r="BE182" s="153">
        <f t="shared" ref="BE182:BE203" si="14">IF(N182="základná",J182,0)</f>
        <v>0</v>
      </c>
      <c r="BF182" s="153">
        <f t="shared" ref="BF182:BF203" si="15">IF(N182="znížená",J182,0)</f>
        <v>0</v>
      </c>
      <c r="BG182" s="153">
        <f t="shared" ref="BG182:BG203" si="16">IF(N182="zákl. prenesená",J182,0)</f>
        <v>0</v>
      </c>
      <c r="BH182" s="153">
        <f t="shared" ref="BH182:BH203" si="17">IF(N182="zníž. prenesená",J182,0)</f>
        <v>0</v>
      </c>
      <c r="BI182" s="153">
        <f t="shared" ref="BI182:BI203" si="18">IF(N182="nulová",J182,0)</f>
        <v>0</v>
      </c>
      <c r="BJ182" s="13" t="s">
        <v>87</v>
      </c>
      <c r="BK182" s="153">
        <f t="shared" ref="BK182:BK203" si="19">ROUND(I182*H182,2)</f>
        <v>0</v>
      </c>
      <c r="BL182" s="13" t="s">
        <v>372</v>
      </c>
      <c r="BM182" s="152" t="s">
        <v>7016</v>
      </c>
    </row>
    <row r="183" spans="2:65" s="1" customFormat="1" ht="24.15" customHeight="1">
      <c r="B183" s="139"/>
      <c r="C183" s="140" t="s">
        <v>788</v>
      </c>
      <c r="D183" s="140" t="s">
        <v>319</v>
      </c>
      <c r="E183" s="141" t="s">
        <v>2437</v>
      </c>
      <c r="F183" s="142" t="s">
        <v>2438</v>
      </c>
      <c r="G183" s="143" t="s">
        <v>452</v>
      </c>
      <c r="H183" s="144">
        <v>8.0850000000000009</v>
      </c>
      <c r="I183" s="145"/>
      <c r="J183" s="146">
        <f t="shared" si="10"/>
        <v>0</v>
      </c>
      <c r="K183" s="147"/>
      <c r="L183" s="28"/>
      <c r="M183" s="148" t="s">
        <v>1</v>
      </c>
      <c r="N183" s="149" t="s">
        <v>41</v>
      </c>
      <c r="P183" s="150">
        <f t="shared" si="11"/>
        <v>0</v>
      </c>
      <c r="Q183" s="150">
        <v>4.3110000000000002E-4</v>
      </c>
      <c r="R183" s="150">
        <f t="shared" si="12"/>
        <v>3.4854435000000006E-3</v>
      </c>
      <c r="S183" s="150">
        <v>0</v>
      </c>
      <c r="T183" s="151">
        <f t="shared" si="13"/>
        <v>0</v>
      </c>
      <c r="AR183" s="152" t="s">
        <v>372</v>
      </c>
      <c r="AT183" s="152" t="s">
        <v>319</v>
      </c>
      <c r="AU183" s="152" t="s">
        <v>87</v>
      </c>
      <c r="AY183" s="13" t="s">
        <v>317</v>
      </c>
      <c r="BE183" s="153">
        <f t="shared" si="14"/>
        <v>0</v>
      </c>
      <c r="BF183" s="153">
        <f t="shared" si="15"/>
        <v>0</v>
      </c>
      <c r="BG183" s="153">
        <f t="shared" si="16"/>
        <v>0</v>
      </c>
      <c r="BH183" s="153">
        <f t="shared" si="17"/>
        <v>0</v>
      </c>
      <c r="BI183" s="153">
        <f t="shared" si="18"/>
        <v>0</v>
      </c>
      <c r="BJ183" s="13" t="s">
        <v>87</v>
      </c>
      <c r="BK183" s="153">
        <f t="shared" si="19"/>
        <v>0</v>
      </c>
      <c r="BL183" s="13" t="s">
        <v>372</v>
      </c>
      <c r="BM183" s="152" t="s">
        <v>7017</v>
      </c>
    </row>
    <row r="184" spans="2:65" s="1" customFormat="1" ht="24.15" customHeight="1">
      <c r="B184" s="139"/>
      <c r="C184" s="140" t="s">
        <v>792</v>
      </c>
      <c r="D184" s="140" t="s">
        <v>319</v>
      </c>
      <c r="E184" s="141" t="s">
        <v>2440</v>
      </c>
      <c r="F184" s="142" t="s">
        <v>2441</v>
      </c>
      <c r="G184" s="143" t="s">
        <v>452</v>
      </c>
      <c r="H184" s="144">
        <v>34.755000000000003</v>
      </c>
      <c r="I184" s="145"/>
      <c r="J184" s="146">
        <f t="shared" si="10"/>
        <v>0</v>
      </c>
      <c r="K184" s="147"/>
      <c r="L184" s="28"/>
      <c r="M184" s="148" t="s">
        <v>1</v>
      </c>
      <c r="N184" s="149" t="s">
        <v>41</v>
      </c>
      <c r="P184" s="150">
        <f t="shared" si="11"/>
        <v>0</v>
      </c>
      <c r="Q184" s="150">
        <v>5.5957000000000001E-4</v>
      </c>
      <c r="R184" s="150">
        <f t="shared" si="12"/>
        <v>1.9447855350000001E-2</v>
      </c>
      <c r="S184" s="150">
        <v>0</v>
      </c>
      <c r="T184" s="151">
        <f t="shared" si="13"/>
        <v>0</v>
      </c>
      <c r="AR184" s="152" t="s">
        <v>372</v>
      </c>
      <c r="AT184" s="152" t="s">
        <v>319</v>
      </c>
      <c r="AU184" s="152" t="s">
        <v>87</v>
      </c>
      <c r="AY184" s="13" t="s">
        <v>317</v>
      </c>
      <c r="BE184" s="153">
        <f t="shared" si="14"/>
        <v>0</v>
      </c>
      <c r="BF184" s="153">
        <f t="shared" si="15"/>
        <v>0</v>
      </c>
      <c r="BG184" s="153">
        <f t="shared" si="16"/>
        <v>0</v>
      </c>
      <c r="BH184" s="153">
        <f t="shared" si="17"/>
        <v>0</v>
      </c>
      <c r="BI184" s="153">
        <f t="shared" si="18"/>
        <v>0</v>
      </c>
      <c r="BJ184" s="13" t="s">
        <v>87</v>
      </c>
      <c r="BK184" s="153">
        <f t="shared" si="19"/>
        <v>0</v>
      </c>
      <c r="BL184" s="13" t="s">
        <v>372</v>
      </c>
      <c r="BM184" s="152" t="s">
        <v>7018</v>
      </c>
    </row>
    <row r="185" spans="2:65" s="1" customFormat="1" ht="24.15" customHeight="1">
      <c r="B185" s="139"/>
      <c r="C185" s="140" t="s">
        <v>796</v>
      </c>
      <c r="D185" s="140" t="s">
        <v>319</v>
      </c>
      <c r="E185" s="141" t="s">
        <v>5821</v>
      </c>
      <c r="F185" s="142" t="s">
        <v>6567</v>
      </c>
      <c r="G185" s="143" t="s">
        <v>452</v>
      </c>
      <c r="H185" s="144">
        <v>2.94</v>
      </c>
      <c r="I185" s="145"/>
      <c r="J185" s="146">
        <f t="shared" si="10"/>
        <v>0</v>
      </c>
      <c r="K185" s="147"/>
      <c r="L185" s="28"/>
      <c r="M185" s="148" t="s">
        <v>1</v>
      </c>
      <c r="N185" s="149" t="s">
        <v>41</v>
      </c>
      <c r="P185" s="150">
        <f t="shared" si="11"/>
        <v>0</v>
      </c>
      <c r="Q185" s="150">
        <v>6.6571999999999996E-4</v>
      </c>
      <c r="R185" s="150">
        <f t="shared" si="12"/>
        <v>1.9572167999999997E-3</v>
      </c>
      <c r="S185" s="150">
        <v>0</v>
      </c>
      <c r="T185" s="151">
        <f t="shared" si="13"/>
        <v>0</v>
      </c>
      <c r="AR185" s="152" t="s">
        <v>372</v>
      </c>
      <c r="AT185" s="152" t="s">
        <v>319</v>
      </c>
      <c r="AU185" s="152" t="s">
        <v>87</v>
      </c>
      <c r="AY185" s="13" t="s">
        <v>317</v>
      </c>
      <c r="BE185" s="153">
        <f t="shared" si="14"/>
        <v>0</v>
      </c>
      <c r="BF185" s="153">
        <f t="shared" si="15"/>
        <v>0</v>
      </c>
      <c r="BG185" s="153">
        <f t="shared" si="16"/>
        <v>0</v>
      </c>
      <c r="BH185" s="153">
        <f t="shared" si="17"/>
        <v>0</v>
      </c>
      <c r="BI185" s="153">
        <f t="shared" si="18"/>
        <v>0</v>
      </c>
      <c r="BJ185" s="13" t="s">
        <v>87</v>
      </c>
      <c r="BK185" s="153">
        <f t="shared" si="19"/>
        <v>0</v>
      </c>
      <c r="BL185" s="13" t="s">
        <v>372</v>
      </c>
      <c r="BM185" s="152" t="s">
        <v>7019</v>
      </c>
    </row>
    <row r="186" spans="2:65" s="1" customFormat="1" ht="24.15" customHeight="1">
      <c r="B186" s="139"/>
      <c r="C186" s="140" t="s">
        <v>800</v>
      </c>
      <c r="D186" s="140" t="s">
        <v>319</v>
      </c>
      <c r="E186" s="141" t="s">
        <v>2443</v>
      </c>
      <c r="F186" s="142" t="s">
        <v>2444</v>
      </c>
      <c r="G186" s="143" t="s">
        <v>433</v>
      </c>
      <c r="H186" s="144">
        <v>2</v>
      </c>
      <c r="I186" s="145"/>
      <c r="J186" s="146">
        <f t="shared" si="10"/>
        <v>0</v>
      </c>
      <c r="K186" s="147"/>
      <c r="L186" s="28"/>
      <c r="M186" s="148" t="s">
        <v>1</v>
      </c>
      <c r="N186" s="149" t="s">
        <v>41</v>
      </c>
      <c r="P186" s="150">
        <f t="shared" si="11"/>
        <v>0</v>
      </c>
      <c r="Q186" s="150">
        <v>2.2670000000000001E-5</v>
      </c>
      <c r="R186" s="150">
        <f t="shared" si="12"/>
        <v>4.5340000000000003E-5</v>
      </c>
      <c r="S186" s="150">
        <v>0</v>
      </c>
      <c r="T186" s="151">
        <f t="shared" si="13"/>
        <v>0</v>
      </c>
      <c r="AR186" s="152" t="s">
        <v>372</v>
      </c>
      <c r="AT186" s="152" t="s">
        <v>319</v>
      </c>
      <c r="AU186" s="152" t="s">
        <v>87</v>
      </c>
      <c r="AY186" s="13" t="s">
        <v>317</v>
      </c>
      <c r="BE186" s="153">
        <f t="shared" si="14"/>
        <v>0</v>
      </c>
      <c r="BF186" s="153">
        <f t="shared" si="15"/>
        <v>0</v>
      </c>
      <c r="BG186" s="153">
        <f t="shared" si="16"/>
        <v>0</v>
      </c>
      <c r="BH186" s="153">
        <f t="shared" si="17"/>
        <v>0</v>
      </c>
      <c r="BI186" s="153">
        <f t="shared" si="18"/>
        <v>0</v>
      </c>
      <c r="BJ186" s="13" t="s">
        <v>87</v>
      </c>
      <c r="BK186" s="153">
        <f t="shared" si="19"/>
        <v>0</v>
      </c>
      <c r="BL186" s="13" t="s">
        <v>372</v>
      </c>
      <c r="BM186" s="152" t="s">
        <v>7020</v>
      </c>
    </row>
    <row r="187" spans="2:65" s="1" customFormat="1" ht="24.15" customHeight="1">
      <c r="B187" s="139"/>
      <c r="C187" s="154" t="s">
        <v>804</v>
      </c>
      <c r="D187" s="154" t="s">
        <v>353</v>
      </c>
      <c r="E187" s="155" t="s">
        <v>5824</v>
      </c>
      <c r="F187" s="156" t="s">
        <v>7021</v>
      </c>
      <c r="G187" s="157" t="s">
        <v>433</v>
      </c>
      <c r="H187" s="158">
        <v>2</v>
      </c>
      <c r="I187" s="159"/>
      <c r="J187" s="160">
        <f t="shared" si="10"/>
        <v>0</v>
      </c>
      <c r="K187" s="161"/>
      <c r="L187" s="162"/>
      <c r="M187" s="163" t="s">
        <v>1</v>
      </c>
      <c r="N187" s="164" t="s">
        <v>41</v>
      </c>
      <c r="P187" s="150">
        <f t="shared" si="11"/>
        <v>0</v>
      </c>
      <c r="Q187" s="150">
        <v>3.0000000000000001E-5</v>
      </c>
      <c r="R187" s="150">
        <f t="shared" si="12"/>
        <v>6.0000000000000002E-5</v>
      </c>
      <c r="S187" s="150">
        <v>0</v>
      </c>
      <c r="T187" s="151">
        <f t="shared" si="13"/>
        <v>0</v>
      </c>
      <c r="AR187" s="152" t="s">
        <v>529</v>
      </c>
      <c r="AT187" s="152" t="s">
        <v>353</v>
      </c>
      <c r="AU187" s="152" t="s">
        <v>87</v>
      </c>
      <c r="AY187" s="13" t="s">
        <v>317</v>
      </c>
      <c r="BE187" s="153">
        <f t="shared" si="14"/>
        <v>0</v>
      </c>
      <c r="BF187" s="153">
        <f t="shared" si="15"/>
        <v>0</v>
      </c>
      <c r="BG187" s="153">
        <f t="shared" si="16"/>
        <v>0</v>
      </c>
      <c r="BH187" s="153">
        <f t="shared" si="17"/>
        <v>0</v>
      </c>
      <c r="BI187" s="153">
        <f t="shared" si="18"/>
        <v>0</v>
      </c>
      <c r="BJ187" s="13" t="s">
        <v>87</v>
      </c>
      <c r="BK187" s="153">
        <f t="shared" si="19"/>
        <v>0</v>
      </c>
      <c r="BL187" s="13" t="s">
        <v>372</v>
      </c>
      <c r="BM187" s="152" t="s">
        <v>7022</v>
      </c>
    </row>
    <row r="188" spans="2:65" s="1" customFormat="1" ht="24.15" customHeight="1">
      <c r="B188" s="139"/>
      <c r="C188" s="140" t="s">
        <v>808</v>
      </c>
      <c r="D188" s="140" t="s">
        <v>319</v>
      </c>
      <c r="E188" s="141" t="s">
        <v>2449</v>
      </c>
      <c r="F188" s="142" t="s">
        <v>2450</v>
      </c>
      <c r="G188" s="143" t="s">
        <v>433</v>
      </c>
      <c r="H188" s="144">
        <v>1</v>
      </c>
      <c r="I188" s="145"/>
      <c r="J188" s="146">
        <f t="shared" si="10"/>
        <v>0</v>
      </c>
      <c r="K188" s="147"/>
      <c r="L188" s="28"/>
      <c r="M188" s="148" t="s">
        <v>1</v>
      </c>
      <c r="N188" s="149" t="s">
        <v>41</v>
      </c>
      <c r="P188" s="150">
        <f t="shared" si="11"/>
        <v>0</v>
      </c>
      <c r="Q188" s="150">
        <v>5.1539999999999998E-5</v>
      </c>
      <c r="R188" s="150">
        <f t="shared" si="12"/>
        <v>5.1539999999999998E-5</v>
      </c>
      <c r="S188" s="150">
        <v>0</v>
      </c>
      <c r="T188" s="151">
        <f t="shared" si="13"/>
        <v>0</v>
      </c>
      <c r="AR188" s="152" t="s">
        <v>372</v>
      </c>
      <c r="AT188" s="152" t="s">
        <v>319</v>
      </c>
      <c r="AU188" s="152" t="s">
        <v>87</v>
      </c>
      <c r="AY188" s="13" t="s">
        <v>317</v>
      </c>
      <c r="BE188" s="153">
        <f t="shared" si="14"/>
        <v>0</v>
      </c>
      <c r="BF188" s="153">
        <f t="shared" si="15"/>
        <v>0</v>
      </c>
      <c r="BG188" s="153">
        <f t="shared" si="16"/>
        <v>0</v>
      </c>
      <c r="BH188" s="153">
        <f t="shared" si="17"/>
        <v>0</v>
      </c>
      <c r="BI188" s="153">
        <f t="shared" si="18"/>
        <v>0</v>
      </c>
      <c r="BJ188" s="13" t="s">
        <v>87</v>
      </c>
      <c r="BK188" s="153">
        <f t="shared" si="19"/>
        <v>0</v>
      </c>
      <c r="BL188" s="13" t="s">
        <v>372</v>
      </c>
      <c r="BM188" s="152" t="s">
        <v>7023</v>
      </c>
    </row>
    <row r="189" spans="2:65" s="1" customFormat="1" ht="24.15" customHeight="1">
      <c r="B189" s="139"/>
      <c r="C189" s="154" t="s">
        <v>812</v>
      </c>
      <c r="D189" s="154" t="s">
        <v>353</v>
      </c>
      <c r="E189" s="155" t="s">
        <v>6572</v>
      </c>
      <c r="F189" s="156" t="s">
        <v>7024</v>
      </c>
      <c r="G189" s="157" t="s">
        <v>433</v>
      </c>
      <c r="H189" s="158">
        <v>1</v>
      </c>
      <c r="I189" s="159"/>
      <c r="J189" s="160">
        <f t="shared" si="10"/>
        <v>0</v>
      </c>
      <c r="K189" s="161"/>
      <c r="L189" s="162"/>
      <c r="M189" s="163" t="s">
        <v>1</v>
      </c>
      <c r="N189" s="164" t="s">
        <v>41</v>
      </c>
      <c r="P189" s="150">
        <f t="shared" si="11"/>
        <v>0</v>
      </c>
      <c r="Q189" s="150">
        <v>8.0000000000000007E-5</v>
      </c>
      <c r="R189" s="150">
        <f t="shared" si="12"/>
        <v>8.0000000000000007E-5</v>
      </c>
      <c r="S189" s="150">
        <v>0</v>
      </c>
      <c r="T189" s="151">
        <f t="shared" si="13"/>
        <v>0</v>
      </c>
      <c r="AR189" s="152" t="s">
        <v>529</v>
      </c>
      <c r="AT189" s="152" t="s">
        <v>353</v>
      </c>
      <c r="AU189" s="152" t="s">
        <v>87</v>
      </c>
      <c r="AY189" s="13" t="s">
        <v>317</v>
      </c>
      <c r="BE189" s="153">
        <f t="shared" si="14"/>
        <v>0</v>
      </c>
      <c r="BF189" s="153">
        <f t="shared" si="15"/>
        <v>0</v>
      </c>
      <c r="BG189" s="153">
        <f t="shared" si="16"/>
        <v>0</v>
      </c>
      <c r="BH189" s="153">
        <f t="shared" si="17"/>
        <v>0</v>
      </c>
      <c r="BI189" s="153">
        <f t="shared" si="18"/>
        <v>0</v>
      </c>
      <c r="BJ189" s="13" t="s">
        <v>87</v>
      </c>
      <c r="BK189" s="153">
        <f t="shared" si="19"/>
        <v>0</v>
      </c>
      <c r="BL189" s="13" t="s">
        <v>372</v>
      </c>
      <c r="BM189" s="152" t="s">
        <v>7025</v>
      </c>
    </row>
    <row r="190" spans="2:65" s="1" customFormat="1" ht="21.75" customHeight="1">
      <c r="B190" s="139"/>
      <c r="C190" s="140" t="s">
        <v>816</v>
      </c>
      <c r="D190" s="140" t="s">
        <v>319</v>
      </c>
      <c r="E190" s="141" t="s">
        <v>2461</v>
      </c>
      <c r="F190" s="142" t="s">
        <v>2462</v>
      </c>
      <c r="G190" s="143" t="s">
        <v>433</v>
      </c>
      <c r="H190" s="144">
        <v>2</v>
      </c>
      <c r="I190" s="145"/>
      <c r="J190" s="146">
        <f t="shared" si="10"/>
        <v>0</v>
      </c>
      <c r="K190" s="147"/>
      <c r="L190" s="28"/>
      <c r="M190" s="148" t="s">
        <v>1</v>
      </c>
      <c r="N190" s="149" t="s">
        <v>41</v>
      </c>
      <c r="P190" s="150">
        <f t="shared" si="11"/>
        <v>0</v>
      </c>
      <c r="Q190" s="150">
        <v>2.2670000000000001E-5</v>
      </c>
      <c r="R190" s="150">
        <f t="shared" si="12"/>
        <v>4.5340000000000003E-5</v>
      </c>
      <c r="S190" s="150">
        <v>0</v>
      </c>
      <c r="T190" s="151">
        <f t="shared" si="13"/>
        <v>0</v>
      </c>
      <c r="AR190" s="152" t="s">
        <v>372</v>
      </c>
      <c r="AT190" s="152" t="s">
        <v>319</v>
      </c>
      <c r="AU190" s="152" t="s">
        <v>87</v>
      </c>
      <c r="AY190" s="13" t="s">
        <v>317</v>
      </c>
      <c r="BE190" s="153">
        <f t="shared" si="14"/>
        <v>0</v>
      </c>
      <c r="BF190" s="153">
        <f t="shared" si="15"/>
        <v>0</v>
      </c>
      <c r="BG190" s="153">
        <f t="shared" si="16"/>
        <v>0</v>
      </c>
      <c r="BH190" s="153">
        <f t="shared" si="17"/>
        <v>0</v>
      </c>
      <c r="BI190" s="153">
        <f t="shared" si="18"/>
        <v>0</v>
      </c>
      <c r="BJ190" s="13" t="s">
        <v>87</v>
      </c>
      <c r="BK190" s="153">
        <f t="shared" si="19"/>
        <v>0</v>
      </c>
      <c r="BL190" s="13" t="s">
        <v>372</v>
      </c>
      <c r="BM190" s="152" t="s">
        <v>7026</v>
      </c>
    </row>
    <row r="191" spans="2:65" s="1" customFormat="1" ht="21.75" customHeight="1">
      <c r="B191" s="139"/>
      <c r="C191" s="154" t="s">
        <v>820</v>
      </c>
      <c r="D191" s="154" t="s">
        <v>353</v>
      </c>
      <c r="E191" s="155" t="s">
        <v>2464</v>
      </c>
      <c r="F191" s="156" t="s">
        <v>2465</v>
      </c>
      <c r="G191" s="157" t="s">
        <v>433</v>
      </c>
      <c r="H191" s="158">
        <v>2</v>
      </c>
      <c r="I191" s="159"/>
      <c r="J191" s="160">
        <f t="shared" si="10"/>
        <v>0</v>
      </c>
      <c r="K191" s="161"/>
      <c r="L191" s="162"/>
      <c r="M191" s="163" t="s">
        <v>1</v>
      </c>
      <c r="N191" s="164" t="s">
        <v>41</v>
      </c>
      <c r="P191" s="150">
        <f t="shared" si="11"/>
        <v>0</v>
      </c>
      <c r="Q191" s="150">
        <v>1.2999999999999999E-4</v>
      </c>
      <c r="R191" s="150">
        <f t="shared" si="12"/>
        <v>2.5999999999999998E-4</v>
      </c>
      <c r="S191" s="150">
        <v>0</v>
      </c>
      <c r="T191" s="151">
        <f t="shared" si="13"/>
        <v>0</v>
      </c>
      <c r="AR191" s="152" t="s">
        <v>529</v>
      </c>
      <c r="AT191" s="152" t="s">
        <v>353</v>
      </c>
      <c r="AU191" s="152" t="s">
        <v>87</v>
      </c>
      <c r="AY191" s="13" t="s">
        <v>317</v>
      </c>
      <c r="BE191" s="153">
        <f t="shared" si="14"/>
        <v>0</v>
      </c>
      <c r="BF191" s="153">
        <f t="shared" si="15"/>
        <v>0</v>
      </c>
      <c r="BG191" s="153">
        <f t="shared" si="16"/>
        <v>0</v>
      </c>
      <c r="BH191" s="153">
        <f t="shared" si="17"/>
        <v>0</v>
      </c>
      <c r="BI191" s="153">
        <f t="shared" si="18"/>
        <v>0</v>
      </c>
      <c r="BJ191" s="13" t="s">
        <v>87</v>
      </c>
      <c r="BK191" s="153">
        <f t="shared" si="19"/>
        <v>0</v>
      </c>
      <c r="BL191" s="13" t="s">
        <v>372</v>
      </c>
      <c r="BM191" s="152" t="s">
        <v>7027</v>
      </c>
    </row>
    <row r="192" spans="2:65" s="1" customFormat="1" ht="21.75" customHeight="1">
      <c r="B192" s="139"/>
      <c r="C192" s="140" t="s">
        <v>824</v>
      </c>
      <c r="D192" s="140" t="s">
        <v>319</v>
      </c>
      <c r="E192" s="141" t="s">
        <v>2467</v>
      </c>
      <c r="F192" s="142" t="s">
        <v>2468</v>
      </c>
      <c r="G192" s="143" t="s">
        <v>433</v>
      </c>
      <c r="H192" s="144">
        <v>1</v>
      </c>
      <c r="I192" s="145"/>
      <c r="J192" s="146">
        <f t="shared" si="10"/>
        <v>0</v>
      </c>
      <c r="K192" s="147"/>
      <c r="L192" s="28"/>
      <c r="M192" s="148" t="s">
        <v>1</v>
      </c>
      <c r="N192" s="149" t="s">
        <v>41</v>
      </c>
      <c r="P192" s="150">
        <f t="shared" si="11"/>
        <v>0</v>
      </c>
      <c r="Q192" s="150">
        <v>2.0000000000000002E-5</v>
      </c>
      <c r="R192" s="150">
        <f t="shared" si="12"/>
        <v>2.0000000000000002E-5</v>
      </c>
      <c r="S192" s="150">
        <v>0</v>
      </c>
      <c r="T192" s="151">
        <f t="shared" si="13"/>
        <v>0</v>
      </c>
      <c r="AR192" s="152" t="s">
        <v>372</v>
      </c>
      <c r="AT192" s="152" t="s">
        <v>319</v>
      </c>
      <c r="AU192" s="152" t="s">
        <v>87</v>
      </c>
      <c r="AY192" s="13" t="s">
        <v>317</v>
      </c>
      <c r="BE192" s="153">
        <f t="shared" si="14"/>
        <v>0</v>
      </c>
      <c r="BF192" s="153">
        <f t="shared" si="15"/>
        <v>0</v>
      </c>
      <c r="BG192" s="153">
        <f t="shared" si="16"/>
        <v>0</v>
      </c>
      <c r="BH192" s="153">
        <f t="shared" si="17"/>
        <v>0</v>
      </c>
      <c r="BI192" s="153">
        <f t="shared" si="18"/>
        <v>0</v>
      </c>
      <c r="BJ192" s="13" t="s">
        <v>87</v>
      </c>
      <c r="BK192" s="153">
        <f t="shared" si="19"/>
        <v>0</v>
      </c>
      <c r="BL192" s="13" t="s">
        <v>372</v>
      </c>
      <c r="BM192" s="152" t="s">
        <v>7028</v>
      </c>
    </row>
    <row r="193" spans="2:65" s="1" customFormat="1" ht="24.15" customHeight="1">
      <c r="B193" s="139"/>
      <c r="C193" s="154" t="s">
        <v>828</v>
      </c>
      <c r="D193" s="154" t="s">
        <v>353</v>
      </c>
      <c r="E193" s="155" t="s">
        <v>7029</v>
      </c>
      <c r="F193" s="156" t="s">
        <v>2471</v>
      </c>
      <c r="G193" s="157" t="s">
        <v>433</v>
      </c>
      <c r="H193" s="158">
        <v>1</v>
      </c>
      <c r="I193" s="159"/>
      <c r="J193" s="160">
        <f t="shared" si="10"/>
        <v>0</v>
      </c>
      <c r="K193" s="161"/>
      <c r="L193" s="162"/>
      <c r="M193" s="163" t="s">
        <v>1</v>
      </c>
      <c r="N193" s="164" t="s">
        <v>41</v>
      </c>
      <c r="P193" s="150">
        <f t="shared" si="11"/>
        <v>0</v>
      </c>
      <c r="Q193" s="150">
        <v>1.2999999999999999E-4</v>
      </c>
      <c r="R193" s="150">
        <f t="shared" si="12"/>
        <v>1.2999999999999999E-4</v>
      </c>
      <c r="S193" s="150">
        <v>0</v>
      </c>
      <c r="T193" s="151">
        <f t="shared" si="13"/>
        <v>0</v>
      </c>
      <c r="AR193" s="152" t="s">
        <v>529</v>
      </c>
      <c r="AT193" s="152" t="s">
        <v>353</v>
      </c>
      <c r="AU193" s="152" t="s">
        <v>87</v>
      </c>
      <c r="AY193" s="13" t="s">
        <v>317</v>
      </c>
      <c r="BE193" s="153">
        <f t="shared" si="14"/>
        <v>0</v>
      </c>
      <c r="BF193" s="153">
        <f t="shared" si="15"/>
        <v>0</v>
      </c>
      <c r="BG193" s="153">
        <f t="shared" si="16"/>
        <v>0</v>
      </c>
      <c r="BH193" s="153">
        <f t="shared" si="17"/>
        <v>0</v>
      </c>
      <c r="BI193" s="153">
        <f t="shared" si="18"/>
        <v>0</v>
      </c>
      <c r="BJ193" s="13" t="s">
        <v>87</v>
      </c>
      <c r="BK193" s="153">
        <f t="shared" si="19"/>
        <v>0</v>
      </c>
      <c r="BL193" s="13" t="s">
        <v>372</v>
      </c>
      <c r="BM193" s="152" t="s">
        <v>7030</v>
      </c>
    </row>
    <row r="194" spans="2:65" s="1" customFormat="1" ht="21.75" customHeight="1">
      <c r="B194" s="139"/>
      <c r="C194" s="140" t="s">
        <v>832</v>
      </c>
      <c r="D194" s="140" t="s">
        <v>319</v>
      </c>
      <c r="E194" s="141" t="s">
        <v>2473</v>
      </c>
      <c r="F194" s="142" t="s">
        <v>2474</v>
      </c>
      <c r="G194" s="143" t="s">
        <v>433</v>
      </c>
      <c r="H194" s="144">
        <v>1</v>
      </c>
      <c r="I194" s="145"/>
      <c r="J194" s="146">
        <f t="shared" si="10"/>
        <v>0</v>
      </c>
      <c r="K194" s="147"/>
      <c r="L194" s="28"/>
      <c r="M194" s="148" t="s">
        <v>1</v>
      </c>
      <c r="N194" s="149" t="s">
        <v>41</v>
      </c>
      <c r="P194" s="150">
        <f t="shared" si="11"/>
        <v>0</v>
      </c>
      <c r="Q194" s="150">
        <v>4.5479999999999998E-5</v>
      </c>
      <c r="R194" s="150">
        <f t="shared" si="12"/>
        <v>4.5479999999999998E-5</v>
      </c>
      <c r="S194" s="150">
        <v>0</v>
      </c>
      <c r="T194" s="151">
        <f t="shared" si="13"/>
        <v>0</v>
      </c>
      <c r="AR194" s="152" t="s">
        <v>372</v>
      </c>
      <c r="AT194" s="152" t="s">
        <v>319</v>
      </c>
      <c r="AU194" s="152" t="s">
        <v>87</v>
      </c>
      <c r="AY194" s="13" t="s">
        <v>317</v>
      </c>
      <c r="BE194" s="153">
        <f t="shared" si="14"/>
        <v>0</v>
      </c>
      <c r="BF194" s="153">
        <f t="shared" si="15"/>
        <v>0</v>
      </c>
      <c r="BG194" s="153">
        <f t="shared" si="16"/>
        <v>0</v>
      </c>
      <c r="BH194" s="153">
        <f t="shared" si="17"/>
        <v>0</v>
      </c>
      <c r="BI194" s="153">
        <f t="shared" si="18"/>
        <v>0</v>
      </c>
      <c r="BJ194" s="13" t="s">
        <v>87</v>
      </c>
      <c r="BK194" s="153">
        <f t="shared" si="19"/>
        <v>0</v>
      </c>
      <c r="BL194" s="13" t="s">
        <v>372</v>
      </c>
      <c r="BM194" s="152" t="s">
        <v>7031</v>
      </c>
    </row>
    <row r="195" spans="2:65" s="1" customFormat="1" ht="24.15" customHeight="1">
      <c r="B195" s="139"/>
      <c r="C195" s="154" t="s">
        <v>836</v>
      </c>
      <c r="D195" s="154" t="s">
        <v>353</v>
      </c>
      <c r="E195" s="155" t="s">
        <v>7032</v>
      </c>
      <c r="F195" s="156" t="s">
        <v>3674</v>
      </c>
      <c r="G195" s="157" t="s">
        <v>433</v>
      </c>
      <c r="H195" s="158">
        <v>1</v>
      </c>
      <c r="I195" s="159"/>
      <c r="J195" s="160">
        <f t="shared" si="10"/>
        <v>0</v>
      </c>
      <c r="K195" s="161"/>
      <c r="L195" s="162"/>
      <c r="M195" s="163" t="s">
        <v>1</v>
      </c>
      <c r="N195" s="164" t="s">
        <v>41</v>
      </c>
      <c r="P195" s="150">
        <f t="shared" si="11"/>
        <v>0</v>
      </c>
      <c r="Q195" s="150">
        <v>5.0000000000000001E-4</v>
      </c>
      <c r="R195" s="150">
        <f t="shared" si="12"/>
        <v>5.0000000000000001E-4</v>
      </c>
      <c r="S195" s="150">
        <v>0</v>
      </c>
      <c r="T195" s="151">
        <f t="shared" si="13"/>
        <v>0</v>
      </c>
      <c r="AR195" s="152" t="s">
        <v>529</v>
      </c>
      <c r="AT195" s="152" t="s">
        <v>353</v>
      </c>
      <c r="AU195" s="152" t="s">
        <v>87</v>
      </c>
      <c r="AY195" s="13" t="s">
        <v>317</v>
      </c>
      <c r="BE195" s="153">
        <f t="shared" si="14"/>
        <v>0</v>
      </c>
      <c r="BF195" s="153">
        <f t="shared" si="15"/>
        <v>0</v>
      </c>
      <c r="BG195" s="153">
        <f t="shared" si="16"/>
        <v>0</v>
      </c>
      <c r="BH195" s="153">
        <f t="shared" si="17"/>
        <v>0</v>
      </c>
      <c r="BI195" s="153">
        <f t="shared" si="18"/>
        <v>0</v>
      </c>
      <c r="BJ195" s="13" t="s">
        <v>87</v>
      </c>
      <c r="BK195" s="153">
        <f t="shared" si="19"/>
        <v>0</v>
      </c>
      <c r="BL195" s="13" t="s">
        <v>372</v>
      </c>
      <c r="BM195" s="152" t="s">
        <v>7033</v>
      </c>
    </row>
    <row r="196" spans="2:65" s="1" customFormat="1" ht="16.5" customHeight="1">
      <c r="B196" s="139"/>
      <c r="C196" s="140" t="s">
        <v>840</v>
      </c>
      <c r="D196" s="140" t="s">
        <v>319</v>
      </c>
      <c r="E196" s="141" t="s">
        <v>2479</v>
      </c>
      <c r="F196" s="142" t="s">
        <v>2480</v>
      </c>
      <c r="G196" s="143" t="s">
        <v>433</v>
      </c>
      <c r="H196" s="144">
        <v>1</v>
      </c>
      <c r="I196" s="145"/>
      <c r="J196" s="146">
        <f t="shared" si="10"/>
        <v>0</v>
      </c>
      <c r="K196" s="147"/>
      <c r="L196" s="28"/>
      <c r="M196" s="148" t="s">
        <v>1</v>
      </c>
      <c r="N196" s="149" t="s">
        <v>41</v>
      </c>
      <c r="P196" s="150">
        <f t="shared" si="11"/>
        <v>0</v>
      </c>
      <c r="Q196" s="150">
        <v>4.5479999999999998E-5</v>
      </c>
      <c r="R196" s="150">
        <f t="shared" si="12"/>
        <v>4.5479999999999998E-5</v>
      </c>
      <c r="S196" s="150">
        <v>0</v>
      </c>
      <c r="T196" s="151">
        <f t="shared" si="13"/>
        <v>0</v>
      </c>
      <c r="AR196" s="152" t="s">
        <v>372</v>
      </c>
      <c r="AT196" s="152" t="s">
        <v>319</v>
      </c>
      <c r="AU196" s="152" t="s">
        <v>87</v>
      </c>
      <c r="AY196" s="13" t="s">
        <v>317</v>
      </c>
      <c r="BE196" s="153">
        <f t="shared" si="14"/>
        <v>0</v>
      </c>
      <c r="BF196" s="153">
        <f t="shared" si="15"/>
        <v>0</v>
      </c>
      <c r="BG196" s="153">
        <f t="shared" si="16"/>
        <v>0</v>
      </c>
      <c r="BH196" s="153">
        <f t="shared" si="17"/>
        <v>0</v>
      </c>
      <c r="BI196" s="153">
        <f t="shared" si="18"/>
        <v>0</v>
      </c>
      <c r="BJ196" s="13" t="s">
        <v>87</v>
      </c>
      <c r="BK196" s="153">
        <f t="shared" si="19"/>
        <v>0</v>
      </c>
      <c r="BL196" s="13" t="s">
        <v>372</v>
      </c>
      <c r="BM196" s="152" t="s">
        <v>7034</v>
      </c>
    </row>
    <row r="197" spans="2:65" s="1" customFormat="1" ht="24.15" customHeight="1">
      <c r="B197" s="139"/>
      <c r="C197" s="154" t="s">
        <v>844</v>
      </c>
      <c r="D197" s="154" t="s">
        <v>353</v>
      </c>
      <c r="E197" s="155" t="s">
        <v>2482</v>
      </c>
      <c r="F197" s="156" t="s">
        <v>2483</v>
      </c>
      <c r="G197" s="157" t="s">
        <v>433</v>
      </c>
      <c r="H197" s="158">
        <v>1</v>
      </c>
      <c r="I197" s="159"/>
      <c r="J197" s="160">
        <f t="shared" si="10"/>
        <v>0</v>
      </c>
      <c r="K197" s="161"/>
      <c r="L197" s="162"/>
      <c r="M197" s="163" t="s">
        <v>1</v>
      </c>
      <c r="N197" s="164" t="s">
        <v>41</v>
      </c>
      <c r="P197" s="150">
        <f t="shared" si="11"/>
        <v>0</v>
      </c>
      <c r="Q197" s="150">
        <v>6.7000000000000002E-4</v>
      </c>
      <c r="R197" s="150">
        <f t="shared" si="12"/>
        <v>6.7000000000000002E-4</v>
      </c>
      <c r="S197" s="150">
        <v>0</v>
      </c>
      <c r="T197" s="151">
        <f t="shared" si="13"/>
        <v>0</v>
      </c>
      <c r="AR197" s="152" t="s">
        <v>529</v>
      </c>
      <c r="AT197" s="152" t="s">
        <v>353</v>
      </c>
      <c r="AU197" s="152" t="s">
        <v>87</v>
      </c>
      <c r="AY197" s="13" t="s">
        <v>317</v>
      </c>
      <c r="BE197" s="153">
        <f t="shared" si="14"/>
        <v>0</v>
      </c>
      <c r="BF197" s="153">
        <f t="shared" si="15"/>
        <v>0</v>
      </c>
      <c r="BG197" s="153">
        <f t="shared" si="16"/>
        <v>0</v>
      </c>
      <c r="BH197" s="153">
        <f t="shared" si="17"/>
        <v>0</v>
      </c>
      <c r="BI197" s="153">
        <f t="shared" si="18"/>
        <v>0</v>
      </c>
      <c r="BJ197" s="13" t="s">
        <v>87</v>
      </c>
      <c r="BK197" s="153">
        <f t="shared" si="19"/>
        <v>0</v>
      </c>
      <c r="BL197" s="13" t="s">
        <v>372</v>
      </c>
      <c r="BM197" s="152" t="s">
        <v>7035</v>
      </c>
    </row>
    <row r="198" spans="2:65" s="1" customFormat="1" ht="16.5" customHeight="1">
      <c r="B198" s="139"/>
      <c r="C198" s="140" t="s">
        <v>848</v>
      </c>
      <c r="D198" s="140" t="s">
        <v>319</v>
      </c>
      <c r="E198" s="141" t="s">
        <v>2491</v>
      </c>
      <c r="F198" s="142" t="s">
        <v>2492</v>
      </c>
      <c r="G198" s="143" t="s">
        <v>433</v>
      </c>
      <c r="H198" s="144">
        <v>1</v>
      </c>
      <c r="I198" s="145"/>
      <c r="J198" s="146">
        <f t="shared" si="10"/>
        <v>0</v>
      </c>
      <c r="K198" s="147"/>
      <c r="L198" s="28"/>
      <c r="M198" s="148" t="s">
        <v>1</v>
      </c>
      <c r="N198" s="149" t="s">
        <v>41</v>
      </c>
      <c r="P198" s="150">
        <f t="shared" si="11"/>
        <v>0</v>
      </c>
      <c r="Q198" s="150">
        <v>5.1539999999999998E-5</v>
      </c>
      <c r="R198" s="150">
        <f t="shared" si="12"/>
        <v>5.1539999999999998E-5</v>
      </c>
      <c r="S198" s="150">
        <v>0</v>
      </c>
      <c r="T198" s="151">
        <f t="shared" si="13"/>
        <v>0</v>
      </c>
      <c r="AR198" s="152" t="s">
        <v>372</v>
      </c>
      <c r="AT198" s="152" t="s">
        <v>319</v>
      </c>
      <c r="AU198" s="152" t="s">
        <v>87</v>
      </c>
      <c r="AY198" s="13" t="s">
        <v>317</v>
      </c>
      <c r="BE198" s="153">
        <f t="shared" si="14"/>
        <v>0</v>
      </c>
      <c r="BF198" s="153">
        <f t="shared" si="15"/>
        <v>0</v>
      </c>
      <c r="BG198" s="153">
        <f t="shared" si="16"/>
        <v>0</v>
      </c>
      <c r="BH198" s="153">
        <f t="shared" si="17"/>
        <v>0</v>
      </c>
      <c r="BI198" s="153">
        <f t="shared" si="18"/>
        <v>0</v>
      </c>
      <c r="BJ198" s="13" t="s">
        <v>87</v>
      </c>
      <c r="BK198" s="153">
        <f t="shared" si="19"/>
        <v>0</v>
      </c>
      <c r="BL198" s="13" t="s">
        <v>372</v>
      </c>
      <c r="BM198" s="152" t="s">
        <v>7036</v>
      </c>
    </row>
    <row r="199" spans="2:65" s="1" customFormat="1" ht="16.5" customHeight="1">
      <c r="B199" s="139"/>
      <c r="C199" s="154" t="s">
        <v>852</v>
      </c>
      <c r="D199" s="154" t="s">
        <v>353</v>
      </c>
      <c r="E199" s="155" t="s">
        <v>2494</v>
      </c>
      <c r="F199" s="156" t="s">
        <v>2495</v>
      </c>
      <c r="G199" s="157" t="s">
        <v>433</v>
      </c>
      <c r="H199" s="158">
        <v>1</v>
      </c>
      <c r="I199" s="159"/>
      <c r="J199" s="160">
        <f t="shared" si="10"/>
        <v>0</v>
      </c>
      <c r="K199" s="161"/>
      <c r="L199" s="162"/>
      <c r="M199" s="163" t="s">
        <v>1</v>
      </c>
      <c r="N199" s="164" t="s">
        <v>41</v>
      </c>
      <c r="P199" s="150">
        <f t="shared" si="11"/>
        <v>0</v>
      </c>
      <c r="Q199" s="150">
        <v>6.8999999999999997E-4</v>
      </c>
      <c r="R199" s="150">
        <f t="shared" si="12"/>
        <v>6.8999999999999997E-4</v>
      </c>
      <c r="S199" s="150">
        <v>0</v>
      </c>
      <c r="T199" s="151">
        <f t="shared" si="13"/>
        <v>0</v>
      </c>
      <c r="AR199" s="152" t="s">
        <v>529</v>
      </c>
      <c r="AT199" s="152" t="s">
        <v>353</v>
      </c>
      <c r="AU199" s="152" t="s">
        <v>87</v>
      </c>
      <c r="AY199" s="13" t="s">
        <v>317</v>
      </c>
      <c r="BE199" s="153">
        <f t="shared" si="14"/>
        <v>0</v>
      </c>
      <c r="BF199" s="153">
        <f t="shared" si="15"/>
        <v>0</v>
      </c>
      <c r="BG199" s="153">
        <f t="shared" si="16"/>
        <v>0</v>
      </c>
      <c r="BH199" s="153">
        <f t="shared" si="17"/>
        <v>0</v>
      </c>
      <c r="BI199" s="153">
        <f t="shared" si="18"/>
        <v>0</v>
      </c>
      <c r="BJ199" s="13" t="s">
        <v>87</v>
      </c>
      <c r="BK199" s="153">
        <f t="shared" si="19"/>
        <v>0</v>
      </c>
      <c r="BL199" s="13" t="s">
        <v>372</v>
      </c>
      <c r="BM199" s="152" t="s">
        <v>7037</v>
      </c>
    </row>
    <row r="200" spans="2:65" s="1" customFormat="1" ht="24.15" customHeight="1">
      <c r="B200" s="139"/>
      <c r="C200" s="140" t="s">
        <v>858</v>
      </c>
      <c r="D200" s="140" t="s">
        <v>319</v>
      </c>
      <c r="E200" s="141" t="s">
        <v>2514</v>
      </c>
      <c r="F200" s="142" t="s">
        <v>2515</v>
      </c>
      <c r="G200" s="143" t="s">
        <v>452</v>
      </c>
      <c r="H200" s="144">
        <v>56.018000000000001</v>
      </c>
      <c r="I200" s="145"/>
      <c r="J200" s="146">
        <f t="shared" si="10"/>
        <v>0</v>
      </c>
      <c r="K200" s="147"/>
      <c r="L200" s="28"/>
      <c r="M200" s="148" t="s">
        <v>1</v>
      </c>
      <c r="N200" s="149" t="s">
        <v>41</v>
      </c>
      <c r="P200" s="150">
        <f t="shared" si="11"/>
        <v>0</v>
      </c>
      <c r="Q200" s="150">
        <v>1.8652E-4</v>
      </c>
      <c r="R200" s="150">
        <f t="shared" si="12"/>
        <v>1.044847736E-2</v>
      </c>
      <c r="S200" s="150">
        <v>0</v>
      </c>
      <c r="T200" s="151">
        <f t="shared" si="13"/>
        <v>0</v>
      </c>
      <c r="AR200" s="152" t="s">
        <v>372</v>
      </c>
      <c r="AT200" s="152" t="s">
        <v>319</v>
      </c>
      <c r="AU200" s="152" t="s">
        <v>87</v>
      </c>
      <c r="AY200" s="13" t="s">
        <v>317</v>
      </c>
      <c r="BE200" s="153">
        <f t="shared" si="14"/>
        <v>0</v>
      </c>
      <c r="BF200" s="153">
        <f t="shared" si="15"/>
        <v>0</v>
      </c>
      <c r="BG200" s="153">
        <f t="shared" si="16"/>
        <v>0</v>
      </c>
      <c r="BH200" s="153">
        <f t="shared" si="17"/>
        <v>0</v>
      </c>
      <c r="BI200" s="153">
        <f t="shared" si="18"/>
        <v>0</v>
      </c>
      <c r="BJ200" s="13" t="s">
        <v>87</v>
      </c>
      <c r="BK200" s="153">
        <f t="shared" si="19"/>
        <v>0</v>
      </c>
      <c r="BL200" s="13" t="s">
        <v>372</v>
      </c>
      <c r="BM200" s="152" t="s">
        <v>7038</v>
      </c>
    </row>
    <row r="201" spans="2:65" s="1" customFormat="1" ht="24.15" customHeight="1">
      <c r="B201" s="139"/>
      <c r="C201" s="140" t="s">
        <v>862</v>
      </c>
      <c r="D201" s="140" t="s">
        <v>319</v>
      </c>
      <c r="E201" s="141" t="s">
        <v>2517</v>
      </c>
      <c r="F201" s="142" t="s">
        <v>2518</v>
      </c>
      <c r="G201" s="143" t="s">
        <v>452</v>
      </c>
      <c r="H201" s="144">
        <v>56.018000000000001</v>
      </c>
      <c r="I201" s="145"/>
      <c r="J201" s="146">
        <f t="shared" si="10"/>
        <v>0</v>
      </c>
      <c r="K201" s="147"/>
      <c r="L201" s="28"/>
      <c r="M201" s="148" t="s">
        <v>1</v>
      </c>
      <c r="N201" s="149" t="s">
        <v>41</v>
      </c>
      <c r="P201" s="150">
        <f t="shared" si="11"/>
        <v>0</v>
      </c>
      <c r="Q201" s="150">
        <v>1.0000000000000001E-5</v>
      </c>
      <c r="R201" s="150">
        <f t="shared" si="12"/>
        <v>5.6018000000000007E-4</v>
      </c>
      <c r="S201" s="150">
        <v>0</v>
      </c>
      <c r="T201" s="151">
        <f t="shared" si="13"/>
        <v>0</v>
      </c>
      <c r="AR201" s="152" t="s">
        <v>372</v>
      </c>
      <c r="AT201" s="152" t="s">
        <v>319</v>
      </c>
      <c r="AU201" s="152" t="s">
        <v>87</v>
      </c>
      <c r="AY201" s="13" t="s">
        <v>317</v>
      </c>
      <c r="BE201" s="153">
        <f t="shared" si="14"/>
        <v>0</v>
      </c>
      <c r="BF201" s="153">
        <f t="shared" si="15"/>
        <v>0</v>
      </c>
      <c r="BG201" s="153">
        <f t="shared" si="16"/>
        <v>0</v>
      </c>
      <c r="BH201" s="153">
        <f t="shared" si="17"/>
        <v>0</v>
      </c>
      <c r="BI201" s="153">
        <f t="shared" si="18"/>
        <v>0</v>
      </c>
      <c r="BJ201" s="13" t="s">
        <v>87</v>
      </c>
      <c r="BK201" s="153">
        <f t="shared" si="19"/>
        <v>0</v>
      </c>
      <c r="BL201" s="13" t="s">
        <v>372</v>
      </c>
      <c r="BM201" s="152" t="s">
        <v>7039</v>
      </c>
    </row>
    <row r="202" spans="2:65" s="1" customFormat="1" ht="24.15" customHeight="1">
      <c r="B202" s="139"/>
      <c r="C202" s="140" t="s">
        <v>866</v>
      </c>
      <c r="D202" s="140" t="s">
        <v>319</v>
      </c>
      <c r="E202" s="141" t="s">
        <v>2520</v>
      </c>
      <c r="F202" s="142" t="s">
        <v>2521</v>
      </c>
      <c r="G202" s="143" t="s">
        <v>433</v>
      </c>
      <c r="H202" s="144">
        <v>1</v>
      </c>
      <c r="I202" s="145"/>
      <c r="J202" s="146">
        <f t="shared" si="10"/>
        <v>0</v>
      </c>
      <c r="K202" s="147"/>
      <c r="L202" s="28"/>
      <c r="M202" s="148" t="s">
        <v>1</v>
      </c>
      <c r="N202" s="149" t="s">
        <v>41</v>
      </c>
      <c r="P202" s="150">
        <f t="shared" si="11"/>
        <v>0</v>
      </c>
      <c r="Q202" s="150">
        <v>0</v>
      </c>
      <c r="R202" s="150">
        <f t="shared" si="12"/>
        <v>0</v>
      </c>
      <c r="S202" s="150">
        <v>0</v>
      </c>
      <c r="T202" s="151">
        <f t="shared" si="13"/>
        <v>0</v>
      </c>
      <c r="AR202" s="152" t="s">
        <v>259</v>
      </c>
      <c r="AT202" s="152" t="s">
        <v>319</v>
      </c>
      <c r="AU202" s="152" t="s">
        <v>87</v>
      </c>
      <c r="AY202" s="13" t="s">
        <v>317</v>
      </c>
      <c r="BE202" s="153">
        <f t="shared" si="14"/>
        <v>0</v>
      </c>
      <c r="BF202" s="153">
        <f t="shared" si="15"/>
        <v>0</v>
      </c>
      <c r="BG202" s="153">
        <f t="shared" si="16"/>
        <v>0</v>
      </c>
      <c r="BH202" s="153">
        <f t="shared" si="17"/>
        <v>0</v>
      </c>
      <c r="BI202" s="153">
        <f t="shared" si="18"/>
        <v>0</v>
      </c>
      <c r="BJ202" s="13" t="s">
        <v>87</v>
      </c>
      <c r="BK202" s="153">
        <f t="shared" si="19"/>
        <v>0</v>
      </c>
      <c r="BL202" s="13" t="s">
        <v>259</v>
      </c>
      <c r="BM202" s="152" t="s">
        <v>7040</v>
      </c>
    </row>
    <row r="203" spans="2:65" s="1" customFormat="1" ht="24.15" customHeight="1">
      <c r="B203" s="139"/>
      <c r="C203" s="154" t="s">
        <v>870</v>
      </c>
      <c r="D203" s="154" t="s">
        <v>353</v>
      </c>
      <c r="E203" s="155" t="s">
        <v>2523</v>
      </c>
      <c r="F203" s="156" t="s">
        <v>2524</v>
      </c>
      <c r="G203" s="157" t="s">
        <v>433</v>
      </c>
      <c r="H203" s="158">
        <v>1</v>
      </c>
      <c r="I203" s="159"/>
      <c r="J203" s="160">
        <f t="shared" si="10"/>
        <v>0</v>
      </c>
      <c r="K203" s="161"/>
      <c r="L203" s="162"/>
      <c r="M203" s="163" t="s">
        <v>1</v>
      </c>
      <c r="N203" s="164" t="s">
        <v>41</v>
      </c>
      <c r="P203" s="150">
        <f t="shared" si="11"/>
        <v>0</v>
      </c>
      <c r="Q203" s="150">
        <v>2.5000000000000001E-3</v>
      </c>
      <c r="R203" s="150">
        <f t="shared" si="12"/>
        <v>2.5000000000000001E-3</v>
      </c>
      <c r="S203" s="150">
        <v>0</v>
      </c>
      <c r="T203" s="151">
        <f t="shared" si="13"/>
        <v>0</v>
      </c>
      <c r="AR203" s="152" t="s">
        <v>271</v>
      </c>
      <c r="AT203" s="152" t="s">
        <v>353</v>
      </c>
      <c r="AU203" s="152" t="s">
        <v>87</v>
      </c>
      <c r="AY203" s="13" t="s">
        <v>317</v>
      </c>
      <c r="BE203" s="153">
        <f t="shared" si="14"/>
        <v>0</v>
      </c>
      <c r="BF203" s="153">
        <f t="shared" si="15"/>
        <v>0</v>
      </c>
      <c r="BG203" s="153">
        <f t="shared" si="16"/>
        <v>0</v>
      </c>
      <c r="BH203" s="153">
        <f t="shared" si="17"/>
        <v>0</v>
      </c>
      <c r="BI203" s="153">
        <f t="shared" si="18"/>
        <v>0</v>
      </c>
      <c r="BJ203" s="13" t="s">
        <v>87</v>
      </c>
      <c r="BK203" s="153">
        <f t="shared" si="19"/>
        <v>0</v>
      </c>
      <c r="BL203" s="13" t="s">
        <v>259</v>
      </c>
      <c r="BM203" s="152" t="s">
        <v>7041</v>
      </c>
    </row>
    <row r="204" spans="2:65" s="1" customFormat="1" ht="28.8">
      <c r="B204" s="28"/>
      <c r="D204" s="170" t="s">
        <v>484</v>
      </c>
      <c r="F204" s="171" t="s">
        <v>2526</v>
      </c>
      <c r="I204" s="172"/>
      <c r="L204" s="28"/>
      <c r="M204" s="173"/>
      <c r="T204" s="55"/>
      <c r="AT204" s="13" t="s">
        <v>484</v>
      </c>
      <c r="AU204" s="13" t="s">
        <v>87</v>
      </c>
    </row>
    <row r="205" spans="2:65" s="1" customFormat="1" ht="24.15" customHeight="1">
      <c r="B205" s="139"/>
      <c r="C205" s="140" t="s">
        <v>874</v>
      </c>
      <c r="D205" s="140" t="s">
        <v>319</v>
      </c>
      <c r="E205" s="141" t="s">
        <v>2527</v>
      </c>
      <c r="F205" s="142" t="s">
        <v>2528</v>
      </c>
      <c r="G205" s="143" t="s">
        <v>652</v>
      </c>
      <c r="H205" s="176"/>
      <c r="I205" s="145"/>
      <c r="J205" s="146">
        <f>ROUND(I205*H205,2)</f>
        <v>0</v>
      </c>
      <c r="K205" s="147"/>
      <c r="L205" s="28"/>
      <c r="M205" s="148" t="s">
        <v>1</v>
      </c>
      <c r="N205" s="149" t="s">
        <v>41</v>
      </c>
      <c r="P205" s="150">
        <f>O205*H205</f>
        <v>0</v>
      </c>
      <c r="Q205" s="150">
        <v>0</v>
      </c>
      <c r="R205" s="150">
        <f>Q205*H205</f>
        <v>0</v>
      </c>
      <c r="S205" s="150">
        <v>0</v>
      </c>
      <c r="T205" s="151">
        <f>S205*H205</f>
        <v>0</v>
      </c>
      <c r="AR205" s="152" t="s">
        <v>372</v>
      </c>
      <c r="AT205" s="152" t="s">
        <v>319</v>
      </c>
      <c r="AU205" s="152" t="s">
        <v>87</v>
      </c>
      <c r="AY205" s="13" t="s">
        <v>317</v>
      </c>
      <c r="BE205" s="153">
        <f>IF(N205="základná",J205,0)</f>
        <v>0</v>
      </c>
      <c r="BF205" s="153">
        <f>IF(N205="znížená",J205,0)</f>
        <v>0</v>
      </c>
      <c r="BG205" s="153">
        <f>IF(N205="zákl. prenesená",J205,0)</f>
        <v>0</v>
      </c>
      <c r="BH205" s="153">
        <f>IF(N205="zníž. prenesená",J205,0)</f>
        <v>0</v>
      </c>
      <c r="BI205" s="153">
        <f>IF(N205="nulová",J205,0)</f>
        <v>0</v>
      </c>
      <c r="BJ205" s="13" t="s">
        <v>87</v>
      </c>
      <c r="BK205" s="153">
        <f>ROUND(I205*H205,2)</f>
        <v>0</v>
      </c>
      <c r="BL205" s="13" t="s">
        <v>372</v>
      </c>
      <c r="BM205" s="152" t="s">
        <v>7042</v>
      </c>
    </row>
    <row r="206" spans="2:65" s="11" customFormat="1" ht="22.8" customHeight="1">
      <c r="B206" s="127"/>
      <c r="D206" s="128" t="s">
        <v>74</v>
      </c>
      <c r="E206" s="137" t="s">
        <v>2530</v>
      </c>
      <c r="F206" s="137" t="s">
        <v>2531</v>
      </c>
      <c r="I206" s="130"/>
      <c r="J206" s="138">
        <f>BK206</f>
        <v>0</v>
      </c>
      <c r="L206" s="127"/>
      <c r="M206" s="132"/>
      <c r="P206" s="133">
        <f>SUM(P207:P243)</f>
        <v>0</v>
      </c>
      <c r="R206" s="133">
        <f>SUM(R207:R243)</f>
        <v>0.58857199000000004</v>
      </c>
      <c r="T206" s="134">
        <f>SUM(T207:T243)</f>
        <v>0</v>
      </c>
      <c r="AR206" s="128" t="s">
        <v>87</v>
      </c>
      <c r="AT206" s="135" t="s">
        <v>74</v>
      </c>
      <c r="AU206" s="135" t="s">
        <v>82</v>
      </c>
      <c r="AY206" s="128" t="s">
        <v>317</v>
      </c>
      <c r="BK206" s="136">
        <f>SUM(BK207:BK243)</f>
        <v>0</v>
      </c>
    </row>
    <row r="207" spans="2:65" s="1" customFormat="1" ht="24.15" customHeight="1">
      <c r="B207" s="139"/>
      <c r="C207" s="140" t="s">
        <v>876</v>
      </c>
      <c r="D207" s="140" t="s">
        <v>319</v>
      </c>
      <c r="E207" s="141" t="s">
        <v>5856</v>
      </c>
      <c r="F207" s="142" t="s">
        <v>5857</v>
      </c>
      <c r="G207" s="143" t="s">
        <v>433</v>
      </c>
      <c r="H207" s="144">
        <v>1</v>
      </c>
      <c r="I207" s="145"/>
      <c r="J207" s="146">
        <f t="shared" ref="J207:J228" si="20">ROUND(I207*H207,2)</f>
        <v>0</v>
      </c>
      <c r="K207" s="147"/>
      <c r="L207" s="28"/>
      <c r="M207" s="148" t="s">
        <v>1</v>
      </c>
      <c r="N207" s="149" t="s">
        <v>41</v>
      </c>
      <c r="P207" s="150">
        <f t="shared" ref="P207:P228" si="21">O207*H207</f>
        <v>0</v>
      </c>
      <c r="Q207" s="150">
        <v>7.2999999999999996E-4</v>
      </c>
      <c r="R207" s="150">
        <f t="shared" ref="R207:R228" si="22">Q207*H207</f>
        <v>7.2999999999999996E-4</v>
      </c>
      <c r="S207" s="150">
        <v>0</v>
      </c>
      <c r="T207" s="151">
        <f t="shared" ref="T207:T228" si="23">S207*H207</f>
        <v>0</v>
      </c>
      <c r="AR207" s="152" t="s">
        <v>372</v>
      </c>
      <c r="AT207" s="152" t="s">
        <v>319</v>
      </c>
      <c r="AU207" s="152" t="s">
        <v>87</v>
      </c>
      <c r="AY207" s="13" t="s">
        <v>317</v>
      </c>
      <c r="BE207" s="153">
        <f t="shared" ref="BE207:BE228" si="24">IF(N207="základná",J207,0)</f>
        <v>0</v>
      </c>
      <c r="BF207" s="153">
        <f t="shared" ref="BF207:BF228" si="25">IF(N207="znížená",J207,0)</f>
        <v>0</v>
      </c>
      <c r="BG207" s="153">
        <f t="shared" ref="BG207:BG228" si="26">IF(N207="zákl. prenesená",J207,0)</f>
        <v>0</v>
      </c>
      <c r="BH207" s="153">
        <f t="shared" ref="BH207:BH228" si="27">IF(N207="zníž. prenesená",J207,0)</f>
        <v>0</v>
      </c>
      <c r="BI207" s="153">
        <f t="shared" ref="BI207:BI228" si="28">IF(N207="nulová",J207,0)</f>
        <v>0</v>
      </c>
      <c r="BJ207" s="13" t="s">
        <v>87</v>
      </c>
      <c r="BK207" s="153">
        <f t="shared" ref="BK207:BK228" si="29">ROUND(I207*H207,2)</f>
        <v>0</v>
      </c>
      <c r="BL207" s="13" t="s">
        <v>372</v>
      </c>
      <c r="BM207" s="152" t="s">
        <v>7043</v>
      </c>
    </row>
    <row r="208" spans="2:65" s="1" customFormat="1" ht="24.15" customHeight="1">
      <c r="B208" s="139"/>
      <c r="C208" s="154" t="s">
        <v>881</v>
      </c>
      <c r="D208" s="154" t="s">
        <v>353</v>
      </c>
      <c r="E208" s="155" t="s">
        <v>5859</v>
      </c>
      <c r="F208" s="156" t="s">
        <v>6599</v>
      </c>
      <c r="G208" s="157" t="s">
        <v>433</v>
      </c>
      <c r="H208" s="158">
        <v>1</v>
      </c>
      <c r="I208" s="159"/>
      <c r="J208" s="160">
        <f t="shared" si="20"/>
        <v>0</v>
      </c>
      <c r="K208" s="161"/>
      <c r="L208" s="162"/>
      <c r="M208" s="163" t="s">
        <v>1</v>
      </c>
      <c r="N208" s="164" t="s">
        <v>41</v>
      </c>
      <c r="P208" s="150">
        <f t="shared" si="21"/>
        <v>0</v>
      </c>
      <c r="Q208" s="150">
        <v>2.3E-2</v>
      </c>
      <c r="R208" s="150">
        <f t="shared" si="22"/>
        <v>2.3E-2</v>
      </c>
      <c r="S208" s="150">
        <v>0</v>
      </c>
      <c r="T208" s="151">
        <f t="shared" si="23"/>
        <v>0</v>
      </c>
      <c r="AR208" s="152" t="s">
        <v>529</v>
      </c>
      <c r="AT208" s="152" t="s">
        <v>353</v>
      </c>
      <c r="AU208" s="152" t="s">
        <v>87</v>
      </c>
      <c r="AY208" s="13" t="s">
        <v>317</v>
      </c>
      <c r="BE208" s="153">
        <f t="shared" si="24"/>
        <v>0</v>
      </c>
      <c r="BF208" s="153">
        <f t="shared" si="25"/>
        <v>0</v>
      </c>
      <c r="BG208" s="153">
        <f t="shared" si="26"/>
        <v>0</v>
      </c>
      <c r="BH208" s="153">
        <f t="shared" si="27"/>
        <v>0</v>
      </c>
      <c r="BI208" s="153">
        <f t="shared" si="28"/>
        <v>0</v>
      </c>
      <c r="BJ208" s="13" t="s">
        <v>87</v>
      </c>
      <c r="BK208" s="153">
        <f t="shared" si="29"/>
        <v>0</v>
      </c>
      <c r="BL208" s="13" t="s">
        <v>372</v>
      </c>
      <c r="BM208" s="152" t="s">
        <v>7044</v>
      </c>
    </row>
    <row r="209" spans="2:65" s="1" customFormat="1" ht="24.15" customHeight="1">
      <c r="B209" s="139"/>
      <c r="C209" s="140" t="s">
        <v>885</v>
      </c>
      <c r="D209" s="140" t="s">
        <v>319</v>
      </c>
      <c r="E209" s="141" t="s">
        <v>2538</v>
      </c>
      <c r="F209" s="142" t="s">
        <v>2539</v>
      </c>
      <c r="G209" s="143" t="s">
        <v>433</v>
      </c>
      <c r="H209" s="144">
        <v>7</v>
      </c>
      <c r="I209" s="145"/>
      <c r="J209" s="146">
        <f t="shared" si="20"/>
        <v>0</v>
      </c>
      <c r="K209" s="147"/>
      <c r="L209" s="28"/>
      <c r="M209" s="148" t="s">
        <v>1</v>
      </c>
      <c r="N209" s="149" t="s">
        <v>41</v>
      </c>
      <c r="P209" s="150">
        <f t="shared" si="21"/>
        <v>0</v>
      </c>
      <c r="Q209" s="150">
        <v>0</v>
      </c>
      <c r="R209" s="150">
        <f t="shared" si="22"/>
        <v>0</v>
      </c>
      <c r="S209" s="150">
        <v>0</v>
      </c>
      <c r="T209" s="151">
        <f t="shared" si="23"/>
        <v>0</v>
      </c>
      <c r="AR209" s="152" t="s">
        <v>372</v>
      </c>
      <c r="AT209" s="152" t="s">
        <v>319</v>
      </c>
      <c r="AU209" s="152" t="s">
        <v>87</v>
      </c>
      <c r="AY209" s="13" t="s">
        <v>317</v>
      </c>
      <c r="BE209" s="153">
        <f t="shared" si="24"/>
        <v>0</v>
      </c>
      <c r="BF209" s="153">
        <f t="shared" si="25"/>
        <v>0</v>
      </c>
      <c r="BG209" s="153">
        <f t="shared" si="26"/>
        <v>0</v>
      </c>
      <c r="BH209" s="153">
        <f t="shared" si="27"/>
        <v>0</v>
      </c>
      <c r="BI209" s="153">
        <f t="shared" si="28"/>
        <v>0</v>
      </c>
      <c r="BJ209" s="13" t="s">
        <v>87</v>
      </c>
      <c r="BK209" s="153">
        <f t="shared" si="29"/>
        <v>0</v>
      </c>
      <c r="BL209" s="13" t="s">
        <v>372</v>
      </c>
      <c r="BM209" s="152" t="s">
        <v>7045</v>
      </c>
    </row>
    <row r="210" spans="2:65" s="1" customFormat="1" ht="37.799999999999997" customHeight="1">
      <c r="B210" s="139"/>
      <c r="C210" s="154" t="s">
        <v>891</v>
      </c>
      <c r="D210" s="154" t="s">
        <v>353</v>
      </c>
      <c r="E210" s="155" t="s">
        <v>2541</v>
      </c>
      <c r="F210" s="156" t="s">
        <v>2542</v>
      </c>
      <c r="G210" s="157" t="s">
        <v>433</v>
      </c>
      <c r="H210" s="158">
        <v>7</v>
      </c>
      <c r="I210" s="159"/>
      <c r="J210" s="160">
        <f t="shared" si="20"/>
        <v>0</v>
      </c>
      <c r="K210" s="161"/>
      <c r="L210" s="162"/>
      <c r="M210" s="163" t="s">
        <v>1</v>
      </c>
      <c r="N210" s="164" t="s">
        <v>41</v>
      </c>
      <c r="P210" s="150">
        <f t="shared" si="21"/>
        <v>0</v>
      </c>
      <c r="Q210" s="150">
        <v>1.6049999999999998E-2</v>
      </c>
      <c r="R210" s="150">
        <f t="shared" si="22"/>
        <v>0.11234999999999999</v>
      </c>
      <c r="S210" s="150">
        <v>0</v>
      </c>
      <c r="T210" s="151">
        <f t="shared" si="23"/>
        <v>0</v>
      </c>
      <c r="AR210" s="152" t="s">
        <v>529</v>
      </c>
      <c r="AT210" s="152" t="s">
        <v>353</v>
      </c>
      <c r="AU210" s="152" t="s">
        <v>87</v>
      </c>
      <c r="AY210" s="13" t="s">
        <v>317</v>
      </c>
      <c r="BE210" s="153">
        <f t="shared" si="24"/>
        <v>0</v>
      </c>
      <c r="BF210" s="153">
        <f t="shared" si="25"/>
        <v>0</v>
      </c>
      <c r="BG210" s="153">
        <f t="shared" si="26"/>
        <v>0</v>
      </c>
      <c r="BH210" s="153">
        <f t="shared" si="27"/>
        <v>0</v>
      </c>
      <c r="BI210" s="153">
        <f t="shared" si="28"/>
        <v>0</v>
      </c>
      <c r="BJ210" s="13" t="s">
        <v>87</v>
      </c>
      <c r="BK210" s="153">
        <f t="shared" si="29"/>
        <v>0</v>
      </c>
      <c r="BL210" s="13" t="s">
        <v>372</v>
      </c>
      <c r="BM210" s="152" t="s">
        <v>7046</v>
      </c>
    </row>
    <row r="211" spans="2:65" s="1" customFormat="1" ht="16.5" customHeight="1">
      <c r="B211" s="139"/>
      <c r="C211" s="140" t="s">
        <v>1236</v>
      </c>
      <c r="D211" s="140" t="s">
        <v>319</v>
      </c>
      <c r="E211" s="141" t="s">
        <v>2544</v>
      </c>
      <c r="F211" s="142" t="s">
        <v>2545</v>
      </c>
      <c r="G211" s="143" t="s">
        <v>433</v>
      </c>
      <c r="H211" s="144">
        <v>7</v>
      </c>
      <c r="I211" s="145"/>
      <c r="J211" s="146">
        <f t="shared" si="20"/>
        <v>0</v>
      </c>
      <c r="K211" s="147"/>
      <c r="L211" s="28"/>
      <c r="M211" s="148" t="s">
        <v>1</v>
      </c>
      <c r="N211" s="149" t="s">
        <v>41</v>
      </c>
      <c r="P211" s="150">
        <f t="shared" si="21"/>
        <v>0</v>
      </c>
      <c r="Q211" s="150">
        <v>0</v>
      </c>
      <c r="R211" s="150">
        <f t="shared" si="22"/>
        <v>0</v>
      </c>
      <c r="S211" s="150">
        <v>0</v>
      </c>
      <c r="T211" s="151">
        <f t="shared" si="23"/>
        <v>0</v>
      </c>
      <c r="AR211" s="152" t="s">
        <v>372</v>
      </c>
      <c r="AT211" s="152" t="s">
        <v>319</v>
      </c>
      <c r="AU211" s="152" t="s">
        <v>87</v>
      </c>
      <c r="AY211" s="13" t="s">
        <v>317</v>
      </c>
      <c r="BE211" s="153">
        <f t="shared" si="24"/>
        <v>0</v>
      </c>
      <c r="BF211" s="153">
        <f t="shared" si="25"/>
        <v>0</v>
      </c>
      <c r="BG211" s="153">
        <f t="shared" si="26"/>
        <v>0</v>
      </c>
      <c r="BH211" s="153">
        <f t="shared" si="27"/>
        <v>0</v>
      </c>
      <c r="BI211" s="153">
        <f t="shared" si="28"/>
        <v>0</v>
      </c>
      <c r="BJ211" s="13" t="s">
        <v>87</v>
      </c>
      <c r="BK211" s="153">
        <f t="shared" si="29"/>
        <v>0</v>
      </c>
      <c r="BL211" s="13" t="s">
        <v>372</v>
      </c>
      <c r="BM211" s="152" t="s">
        <v>7047</v>
      </c>
    </row>
    <row r="212" spans="2:65" s="1" customFormat="1" ht="24.15" customHeight="1">
      <c r="B212" s="139"/>
      <c r="C212" s="154" t="s">
        <v>1240</v>
      </c>
      <c r="D212" s="154" t="s">
        <v>353</v>
      </c>
      <c r="E212" s="155" t="s">
        <v>2547</v>
      </c>
      <c r="F212" s="156" t="s">
        <v>2548</v>
      </c>
      <c r="G212" s="157" t="s">
        <v>433</v>
      </c>
      <c r="H212" s="158">
        <v>7</v>
      </c>
      <c r="I212" s="159"/>
      <c r="J212" s="160">
        <f t="shared" si="20"/>
        <v>0</v>
      </c>
      <c r="K212" s="161"/>
      <c r="L212" s="162"/>
      <c r="M212" s="163" t="s">
        <v>1</v>
      </c>
      <c r="N212" s="164" t="s">
        <v>41</v>
      </c>
      <c r="P212" s="150">
        <f t="shared" si="21"/>
        <v>0</v>
      </c>
      <c r="Q212" s="150">
        <v>1.35E-2</v>
      </c>
      <c r="R212" s="150">
        <f t="shared" si="22"/>
        <v>9.4500000000000001E-2</v>
      </c>
      <c r="S212" s="150">
        <v>0</v>
      </c>
      <c r="T212" s="151">
        <f t="shared" si="23"/>
        <v>0</v>
      </c>
      <c r="AR212" s="152" t="s">
        <v>529</v>
      </c>
      <c r="AT212" s="152" t="s">
        <v>353</v>
      </c>
      <c r="AU212" s="152" t="s">
        <v>87</v>
      </c>
      <c r="AY212" s="13" t="s">
        <v>317</v>
      </c>
      <c r="BE212" s="153">
        <f t="shared" si="24"/>
        <v>0</v>
      </c>
      <c r="BF212" s="153">
        <f t="shared" si="25"/>
        <v>0</v>
      </c>
      <c r="BG212" s="153">
        <f t="shared" si="26"/>
        <v>0</v>
      </c>
      <c r="BH212" s="153">
        <f t="shared" si="27"/>
        <v>0</v>
      </c>
      <c r="BI212" s="153">
        <f t="shared" si="28"/>
        <v>0</v>
      </c>
      <c r="BJ212" s="13" t="s">
        <v>87</v>
      </c>
      <c r="BK212" s="153">
        <f t="shared" si="29"/>
        <v>0</v>
      </c>
      <c r="BL212" s="13" t="s">
        <v>372</v>
      </c>
      <c r="BM212" s="152" t="s">
        <v>7048</v>
      </c>
    </row>
    <row r="213" spans="2:65" s="1" customFormat="1" ht="24.15" customHeight="1">
      <c r="B213" s="139"/>
      <c r="C213" s="154" t="s">
        <v>1244</v>
      </c>
      <c r="D213" s="154" t="s">
        <v>353</v>
      </c>
      <c r="E213" s="155" t="s">
        <v>2550</v>
      </c>
      <c r="F213" s="156" t="s">
        <v>2551</v>
      </c>
      <c r="G213" s="157" t="s">
        <v>433</v>
      </c>
      <c r="H213" s="158">
        <v>7</v>
      </c>
      <c r="I213" s="159"/>
      <c r="J213" s="160">
        <f t="shared" si="20"/>
        <v>0</v>
      </c>
      <c r="K213" s="161"/>
      <c r="L213" s="162"/>
      <c r="M213" s="163" t="s">
        <v>1</v>
      </c>
      <c r="N213" s="164" t="s">
        <v>41</v>
      </c>
      <c r="P213" s="150">
        <f t="shared" si="21"/>
        <v>0</v>
      </c>
      <c r="Q213" s="150">
        <v>3.3E-4</v>
      </c>
      <c r="R213" s="150">
        <f t="shared" si="22"/>
        <v>2.31E-3</v>
      </c>
      <c r="S213" s="150">
        <v>0</v>
      </c>
      <c r="T213" s="151">
        <f t="shared" si="23"/>
        <v>0</v>
      </c>
      <c r="AR213" s="152" t="s">
        <v>529</v>
      </c>
      <c r="AT213" s="152" t="s">
        <v>353</v>
      </c>
      <c r="AU213" s="152" t="s">
        <v>87</v>
      </c>
      <c r="AY213" s="13" t="s">
        <v>317</v>
      </c>
      <c r="BE213" s="153">
        <f t="shared" si="24"/>
        <v>0</v>
      </c>
      <c r="BF213" s="153">
        <f t="shared" si="25"/>
        <v>0</v>
      </c>
      <c r="BG213" s="153">
        <f t="shared" si="26"/>
        <v>0</v>
      </c>
      <c r="BH213" s="153">
        <f t="shared" si="27"/>
        <v>0</v>
      </c>
      <c r="BI213" s="153">
        <f t="shared" si="28"/>
        <v>0</v>
      </c>
      <c r="BJ213" s="13" t="s">
        <v>87</v>
      </c>
      <c r="BK213" s="153">
        <f t="shared" si="29"/>
        <v>0</v>
      </c>
      <c r="BL213" s="13" t="s">
        <v>372</v>
      </c>
      <c r="BM213" s="152" t="s">
        <v>7049</v>
      </c>
    </row>
    <row r="214" spans="2:65" s="1" customFormat="1" ht="24.15" customHeight="1">
      <c r="B214" s="139"/>
      <c r="C214" s="140" t="s">
        <v>453</v>
      </c>
      <c r="D214" s="140" t="s">
        <v>319</v>
      </c>
      <c r="E214" s="141" t="s">
        <v>2553</v>
      </c>
      <c r="F214" s="142" t="s">
        <v>2554</v>
      </c>
      <c r="G214" s="143" t="s">
        <v>433</v>
      </c>
      <c r="H214" s="144">
        <v>4</v>
      </c>
      <c r="I214" s="145"/>
      <c r="J214" s="146">
        <f t="shared" si="20"/>
        <v>0</v>
      </c>
      <c r="K214" s="147"/>
      <c r="L214" s="28"/>
      <c r="M214" s="148" t="s">
        <v>1</v>
      </c>
      <c r="N214" s="149" t="s">
        <v>41</v>
      </c>
      <c r="P214" s="150">
        <f t="shared" si="21"/>
        <v>0</v>
      </c>
      <c r="Q214" s="150">
        <v>0</v>
      </c>
      <c r="R214" s="150">
        <f t="shared" si="22"/>
        <v>0</v>
      </c>
      <c r="S214" s="150">
        <v>0</v>
      </c>
      <c r="T214" s="151">
        <f t="shared" si="23"/>
        <v>0</v>
      </c>
      <c r="AR214" s="152" t="s">
        <v>372</v>
      </c>
      <c r="AT214" s="152" t="s">
        <v>319</v>
      </c>
      <c r="AU214" s="152" t="s">
        <v>87</v>
      </c>
      <c r="AY214" s="13" t="s">
        <v>317</v>
      </c>
      <c r="BE214" s="153">
        <f t="shared" si="24"/>
        <v>0</v>
      </c>
      <c r="BF214" s="153">
        <f t="shared" si="25"/>
        <v>0</v>
      </c>
      <c r="BG214" s="153">
        <f t="shared" si="26"/>
        <v>0</v>
      </c>
      <c r="BH214" s="153">
        <f t="shared" si="27"/>
        <v>0</v>
      </c>
      <c r="BI214" s="153">
        <f t="shared" si="28"/>
        <v>0</v>
      </c>
      <c r="BJ214" s="13" t="s">
        <v>87</v>
      </c>
      <c r="BK214" s="153">
        <f t="shared" si="29"/>
        <v>0</v>
      </c>
      <c r="BL214" s="13" t="s">
        <v>372</v>
      </c>
      <c r="BM214" s="152" t="s">
        <v>7050</v>
      </c>
    </row>
    <row r="215" spans="2:65" s="1" customFormat="1" ht="24.15" customHeight="1">
      <c r="B215" s="139"/>
      <c r="C215" s="154" t="s">
        <v>1251</v>
      </c>
      <c r="D215" s="154" t="s">
        <v>353</v>
      </c>
      <c r="E215" s="155" t="s">
        <v>2556</v>
      </c>
      <c r="F215" s="156" t="s">
        <v>2557</v>
      </c>
      <c r="G215" s="157" t="s">
        <v>433</v>
      </c>
      <c r="H215" s="158">
        <v>4</v>
      </c>
      <c r="I215" s="159"/>
      <c r="J215" s="160">
        <f t="shared" si="20"/>
        <v>0</v>
      </c>
      <c r="K215" s="161"/>
      <c r="L215" s="162"/>
      <c r="M215" s="163" t="s">
        <v>1</v>
      </c>
      <c r="N215" s="164" t="s">
        <v>41</v>
      </c>
      <c r="P215" s="150">
        <f t="shared" si="21"/>
        <v>0</v>
      </c>
      <c r="Q215" s="150">
        <v>1.3100000000000001E-2</v>
      </c>
      <c r="R215" s="150">
        <f t="shared" si="22"/>
        <v>5.2400000000000002E-2</v>
      </c>
      <c r="S215" s="150">
        <v>0</v>
      </c>
      <c r="T215" s="151">
        <f t="shared" si="23"/>
        <v>0</v>
      </c>
      <c r="AR215" s="152" t="s">
        <v>529</v>
      </c>
      <c r="AT215" s="152" t="s">
        <v>353</v>
      </c>
      <c r="AU215" s="152" t="s">
        <v>87</v>
      </c>
      <c r="AY215" s="13" t="s">
        <v>317</v>
      </c>
      <c r="BE215" s="153">
        <f t="shared" si="24"/>
        <v>0</v>
      </c>
      <c r="BF215" s="153">
        <f t="shared" si="25"/>
        <v>0</v>
      </c>
      <c r="BG215" s="153">
        <f t="shared" si="26"/>
        <v>0</v>
      </c>
      <c r="BH215" s="153">
        <f t="shared" si="27"/>
        <v>0</v>
      </c>
      <c r="BI215" s="153">
        <f t="shared" si="28"/>
        <v>0</v>
      </c>
      <c r="BJ215" s="13" t="s">
        <v>87</v>
      </c>
      <c r="BK215" s="153">
        <f t="shared" si="29"/>
        <v>0</v>
      </c>
      <c r="BL215" s="13" t="s">
        <v>372</v>
      </c>
      <c r="BM215" s="152" t="s">
        <v>7051</v>
      </c>
    </row>
    <row r="216" spans="2:65" s="1" customFormat="1" ht="16.5" customHeight="1">
      <c r="B216" s="139"/>
      <c r="C216" s="140" t="s">
        <v>1255</v>
      </c>
      <c r="D216" s="140" t="s">
        <v>319</v>
      </c>
      <c r="E216" s="141" t="s">
        <v>2559</v>
      </c>
      <c r="F216" s="142" t="s">
        <v>2560</v>
      </c>
      <c r="G216" s="143" t="s">
        <v>433</v>
      </c>
      <c r="H216" s="144">
        <v>4</v>
      </c>
      <c r="I216" s="145"/>
      <c r="J216" s="146">
        <f t="shared" si="20"/>
        <v>0</v>
      </c>
      <c r="K216" s="147"/>
      <c r="L216" s="28"/>
      <c r="M216" s="148" t="s">
        <v>1</v>
      </c>
      <c r="N216" s="149" t="s">
        <v>41</v>
      </c>
      <c r="P216" s="150">
        <f t="shared" si="21"/>
        <v>0</v>
      </c>
      <c r="Q216" s="150">
        <v>0</v>
      </c>
      <c r="R216" s="150">
        <f t="shared" si="22"/>
        <v>0</v>
      </c>
      <c r="S216" s="150">
        <v>0</v>
      </c>
      <c r="T216" s="151">
        <f t="shared" si="23"/>
        <v>0</v>
      </c>
      <c r="AR216" s="152" t="s">
        <v>372</v>
      </c>
      <c r="AT216" s="152" t="s">
        <v>319</v>
      </c>
      <c r="AU216" s="152" t="s">
        <v>87</v>
      </c>
      <c r="AY216" s="13" t="s">
        <v>317</v>
      </c>
      <c r="BE216" s="153">
        <f t="shared" si="24"/>
        <v>0</v>
      </c>
      <c r="BF216" s="153">
        <f t="shared" si="25"/>
        <v>0</v>
      </c>
      <c r="BG216" s="153">
        <f t="shared" si="26"/>
        <v>0</v>
      </c>
      <c r="BH216" s="153">
        <f t="shared" si="27"/>
        <v>0</v>
      </c>
      <c r="BI216" s="153">
        <f t="shared" si="28"/>
        <v>0</v>
      </c>
      <c r="BJ216" s="13" t="s">
        <v>87</v>
      </c>
      <c r="BK216" s="153">
        <f t="shared" si="29"/>
        <v>0</v>
      </c>
      <c r="BL216" s="13" t="s">
        <v>372</v>
      </c>
      <c r="BM216" s="152" t="s">
        <v>7052</v>
      </c>
    </row>
    <row r="217" spans="2:65" s="1" customFormat="1" ht="16.5" customHeight="1">
      <c r="B217" s="139"/>
      <c r="C217" s="154" t="s">
        <v>1259</v>
      </c>
      <c r="D217" s="154" t="s">
        <v>353</v>
      </c>
      <c r="E217" s="155" t="s">
        <v>2562</v>
      </c>
      <c r="F217" s="156" t="s">
        <v>2563</v>
      </c>
      <c r="G217" s="157" t="s">
        <v>433</v>
      </c>
      <c r="H217" s="158">
        <v>4</v>
      </c>
      <c r="I217" s="159"/>
      <c r="J217" s="160">
        <f t="shared" si="20"/>
        <v>0</v>
      </c>
      <c r="K217" s="161"/>
      <c r="L217" s="162"/>
      <c r="M217" s="163" t="s">
        <v>1</v>
      </c>
      <c r="N217" s="164" t="s">
        <v>41</v>
      </c>
      <c r="P217" s="150">
        <f t="shared" si="21"/>
        <v>0</v>
      </c>
      <c r="Q217" s="150">
        <v>0.02</v>
      </c>
      <c r="R217" s="150">
        <f t="shared" si="22"/>
        <v>0.08</v>
      </c>
      <c r="S217" s="150">
        <v>0</v>
      </c>
      <c r="T217" s="151">
        <f t="shared" si="23"/>
        <v>0</v>
      </c>
      <c r="AR217" s="152" t="s">
        <v>529</v>
      </c>
      <c r="AT217" s="152" t="s">
        <v>353</v>
      </c>
      <c r="AU217" s="152" t="s">
        <v>87</v>
      </c>
      <c r="AY217" s="13" t="s">
        <v>317</v>
      </c>
      <c r="BE217" s="153">
        <f t="shared" si="24"/>
        <v>0</v>
      </c>
      <c r="BF217" s="153">
        <f t="shared" si="25"/>
        <v>0</v>
      </c>
      <c r="BG217" s="153">
        <f t="shared" si="26"/>
        <v>0</v>
      </c>
      <c r="BH217" s="153">
        <f t="shared" si="27"/>
        <v>0</v>
      </c>
      <c r="BI217" s="153">
        <f t="shared" si="28"/>
        <v>0</v>
      </c>
      <c r="BJ217" s="13" t="s">
        <v>87</v>
      </c>
      <c r="BK217" s="153">
        <f t="shared" si="29"/>
        <v>0</v>
      </c>
      <c r="BL217" s="13" t="s">
        <v>372</v>
      </c>
      <c r="BM217" s="152" t="s">
        <v>7053</v>
      </c>
    </row>
    <row r="218" spans="2:65" s="1" customFormat="1" ht="24.15" customHeight="1">
      <c r="B218" s="139"/>
      <c r="C218" s="140" t="s">
        <v>1263</v>
      </c>
      <c r="D218" s="140" t="s">
        <v>319</v>
      </c>
      <c r="E218" s="141" t="s">
        <v>2565</v>
      </c>
      <c r="F218" s="142" t="s">
        <v>2566</v>
      </c>
      <c r="G218" s="143" t="s">
        <v>433</v>
      </c>
      <c r="H218" s="144">
        <v>9</v>
      </c>
      <c r="I218" s="145"/>
      <c r="J218" s="146">
        <f t="shared" si="20"/>
        <v>0</v>
      </c>
      <c r="K218" s="147"/>
      <c r="L218" s="28"/>
      <c r="M218" s="148" t="s">
        <v>1</v>
      </c>
      <c r="N218" s="149" t="s">
        <v>41</v>
      </c>
      <c r="P218" s="150">
        <f t="shared" si="21"/>
        <v>0</v>
      </c>
      <c r="Q218" s="150">
        <v>2.7999999999999998E-4</v>
      </c>
      <c r="R218" s="150">
        <f t="shared" si="22"/>
        <v>2.5199999999999997E-3</v>
      </c>
      <c r="S218" s="150">
        <v>0</v>
      </c>
      <c r="T218" s="151">
        <f t="shared" si="23"/>
        <v>0</v>
      </c>
      <c r="AR218" s="152" t="s">
        <v>372</v>
      </c>
      <c r="AT218" s="152" t="s">
        <v>319</v>
      </c>
      <c r="AU218" s="152" t="s">
        <v>87</v>
      </c>
      <c r="AY218" s="13" t="s">
        <v>317</v>
      </c>
      <c r="BE218" s="153">
        <f t="shared" si="24"/>
        <v>0</v>
      </c>
      <c r="BF218" s="153">
        <f t="shared" si="25"/>
        <v>0</v>
      </c>
      <c r="BG218" s="153">
        <f t="shared" si="26"/>
        <v>0</v>
      </c>
      <c r="BH218" s="153">
        <f t="shared" si="27"/>
        <v>0</v>
      </c>
      <c r="BI218" s="153">
        <f t="shared" si="28"/>
        <v>0</v>
      </c>
      <c r="BJ218" s="13" t="s">
        <v>87</v>
      </c>
      <c r="BK218" s="153">
        <f t="shared" si="29"/>
        <v>0</v>
      </c>
      <c r="BL218" s="13" t="s">
        <v>372</v>
      </c>
      <c r="BM218" s="152" t="s">
        <v>7054</v>
      </c>
    </row>
    <row r="219" spans="2:65" s="1" customFormat="1" ht="16.5" customHeight="1">
      <c r="B219" s="139"/>
      <c r="C219" s="154" t="s">
        <v>1265</v>
      </c>
      <c r="D219" s="154" t="s">
        <v>353</v>
      </c>
      <c r="E219" s="155" t="s">
        <v>2568</v>
      </c>
      <c r="F219" s="156" t="s">
        <v>2569</v>
      </c>
      <c r="G219" s="157" t="s">
        <v>433</v>
      </c>
      <c r="H219" s="158">
        <v>9</v>
      </c>
      <c r="I219" s="159"/>
      <c r="J219" s="160">
        <f t="shared" si="20"/>
        <v>0</v>
      </c>
      <c r="K219" s="161"/>
      <c r="L219" s="162"/>
      <c r="M219" s="163" t="s">
        <v>1</v>
      </c>
      <c r="N219" s="164" t="s">
        <v>41</v>
      </c>
      <c r="P219" s="150">
        <f t="shared" si="21"/>
        <v>0</v>
      </c>
      <c r="Q219" s="150">
        <v>1.41E-2</v>
      </c>
      <c r="R219" s="150">
        <f t="shared" si="22"/>
        <v>0.12689999999999999</v>
      </c>
      <c r="S219" s="150">
        <v>0</v>
      </c>
      <c r="T219" s="151">
        <f t="shared" si="23"/>
        <v>0</v>
      </c>
      <c r="AR219" s="152" t="s">
        <v>529</v>
      </c>
      <c r="AT219" s="152" t="s">
        <v>353</v>
      </c>
      <c r="AU219" s="152" t="s">
        <v>87</v>
      </c>
      <c r="AY219" s="13" t="s">
        <v>317</v>
      </c>
      <c r="BE219" s="153">
        <f t="shared" si="24"/>
        <v>0</v>
      </c>
      <c r="BF219" s="153">
        <f t="shared" si="25"/>
        <v>0</v>
      </c>
      <c r="BG219" s="153">
        <f t="shared" si="26"/>
        <v>0</v>
      </c>
      <c r="BH219" s="153">
        <f t="shared" si="27"/>
        <v>0</v>
      </c>
      <c r="BI219" s="153">
        <f t="shared" si="28"/>
        <v>0</v>
      </c>
      <c r="BJ219" s="13" t="s">
        <v>87</v>
      </c>
      <c r="BK219" s="153">
        <f t="shared" si="29"/>
        <v>0</v>
      </c>
      <c r="BL219" s="13" t="s">
        <v>372</v>
      </c>
      <c r="BM219" s="152" t="s">
        <v>7055</v>
      </c>
    </row>
    <row r="220" spans="2:65" s="1" customFormat="1" ht="24.15" customHeight="1">
      <c r="B220" s="139"/>
      <c r="C220" s="140" t="s">
        <v>1269</v>
      </c>
      <c r="D220" s="140" t="s">
        <v>319</v>
      </c>
      <c r="E220" s="141" t="s">
        <v>5873</v>
      </c>
      <c r="F220" s="142" t="s">
        <v>5874</v>
      </c>
      <c r="G220" s="143" t="s">
        <v>2505</v>
      </c>
      <c r="H220" s="144">
        <v>1</v>
      </c>
      <c r="I220" s="145"/>
      <c r="J220" s="146">
        <f t="shared" si="20"/>
        <v>0</v>
      </c>
      <c r="K220" s="147"/>
      <c r="L220" s="28"/>
      <c r="M220" s="148" t="s">
        <v>1</v>
      </c>
      <c r="N220" s="149" t="s">
        <v>41</v>
      </c>
      <c r="P220" s="150">
        <f t="shared" si="21"/>
        <v>0</v>
      </c>
      <c r="Q220" s="150">
        <v>2.7999999999999998E-4</v>
      </c>
      <c r="R220" s="150">
        <f t="shared" si="22"/>
        <v>2.7999999999999998E-4</v>
      </c>
      <c r="S220" s="150">
        <v>0</v>
      </c>
      <c r="T220" s="151">
        <f t="shared" si="23"/>
        <v>0</v>
      </c>
      <c r="AR220" s="152" t="s">
        <v>372</v>
      </c>
      <c r="AT220" s="152" t="s">
        <v>319</v>
      </c>
      <c r="AU220" s="152" t="s">
        <v>87</v>
      </c>
      <c r="AY220" s="13" t="s">
        <v>317</v>
      </c>
      <c r="BE220" s="153">
        <f t="shared" si="24"/>
        <v>0</v>
      </c>
      <c r="BF220" s="153">
        <f t="shared" si="25"/>
        <v>0</v>
      </c>
      <c r="BG220" s="153">
        <f t="shared" si="26"/>
        <v>0</v>
      </c>
      <c r="BH220" s="153">
        <f t="shared" si="27"/>
        <v>0</v>
      </c>
      <c r="BI220" s="153">
        <f t="shared" si="28"/>
        <v>0</v>
      </c>
      <c r="BJ220" s="13" t="s">
        <v>87</v>
      </c>
      <c r="BK220" s="153">
        <f t="shared" si="29"/>
        <v>0</v>
      </c>
      <c r="BL220" s="13" t="s">
        <v>372</v>
      </c>
      <c r="BM220" s="152" t="s">
        <v>7056</v>
      </c>
    </row>
    <row r="221" spans="2:65" s="1" customFormat="1" ht="24.15" customHeight="1">
      <c r="B221" s="139"/>
      <c r="C221" s="154" t="s">
        <v>1274</v>
      </c>
      <c r="D221" s="154" t="s">
        <v>353</v>
      </c>
      <c r="E221" s="155" t="s">
        <v>5876</v>
      </c>
      <c r="F221" s="156" t="s">
        <v>5877</v>
      </c>
      <c r="G221" s="157" t="s">
        <v>433</v>
      </c>
      <c r="H221" s="158">
        <v>1</v>
      </c>
      <c r="I221" s="159"/>
      <c r="J221" s="160">
        <f t="shared" si="20"/>
        <v>0</v>
      </c>
      <c r="K221" s="161"/>
      <c r="L221" s="162"/>
      <c r="M221" s="163" t="s">
        <v>1</v>
      </c>
      <c r="N221" s="164" t="s">
        <v>41</v>
      </c>
      <c r="P221" s="150">
        <f t="shared" si="21"/>
        <v>0</v>
      </c>
      <c r="Q221" s="150">
        <v>1.41E-2</v>
      </c>
      <c r="R221" s="150">
        <f t="shared" si="22"/>
        <v>1.41E-2</v>
      </c>
      <c r="S221" s="150">
        <v>0</v>
      </c>
      <c r="T221" s="151">
        <f t="shared" si="23"/>
        <v>0</v>
      </c>
      <c r="AR221" s="152" t="s">
        <v>529</v>
      </c>
      <c r="AT221" s="152" t="s">
        <v>353</v>
      </c>
      <c r="AU221" s="152" t="s">
        <v>87</v>
      </c>
      <c r="AY221" s="13" t="s">
        <v>317</v>
      </c>
      <c r="BE221" s="153">
        <f t="shared" si="24"/>
        <v>0</v>
      </c>
      <c r="BF221" s="153">
        <f t="shared" si="25"/>
        <v>0</v>
      </c>
      <c r="BG221" s="153">
        <f t="shared" si="26"/>
        <v>0</v>
      </c>
      <c r="BH221" s="153">
        <f t="shared" si="27"/>
        <v>0</v>
      </c>
      <c r="BI221" s="153">
        <f t="shared" si="28"/>
        <v>0</v>
      </c>
      <c r="BJ221" s="13" t="s">
        <v>87</v>
      </c>
      <c r="BK221" s="153">
        <f t="shared" si="29"/>
        <v>0</v>
      </c>
      <c r="BL221" s="13" t="s">
        <v>372</v>
      </c>
      <c r="BM221" s="152" t="s">
        <v>7057</v>
      </c>
    </row>
    <row r="222" spans="2:65" s="1" customFormat="1" ht="16.5" customHeight="1">
      <c r="B222" s="139"/>
      <c r="C222" s="140" t="s">
        <v>1278</v>
      </c>
      <c r="D222" s="140" t="s">
        <v>319</v>
      </c>
      <c r="E222" s="141" t="s">
        <v>5879</v>
      </c>
      <c r="F222" s="142" t="s">
        <v>5880</v>
      </c>
      <c r="G222" s="143" t="s">
        <v>433</v>
      </c>
      <c r="H222" s="144">
        <v>1</v>
      </c>
      <c r="I222" s="145"/>
      <c r="J222" s="146">
        <f t="shared" si="20"/>
        <v>0</v>
      </c>
      <c r="K222" s="147"/>
      <c r="L222" s="28"/>
      <c r="M222" s="148" t="s">
        <v>1</v>
      </c>
      <c r="N222" s="149" t="s">
        <v>41</v>
      </c>
      <c r="P222" s="150">
        <f t="shared" si="21"/>
        <v>0</v>
      </c>
      <c r="Q222" s="150">
        <v>0</v>
      </c>
      <c r="R222" s="150">
        <f t="shared" si="22"/>
        <v>0</v>
      </c>
      <c r="S222" s="150">
        <v>0</v>
      </c>
      <c r="T222" s="151">
        <f t="shared" si="23"/>
        <v>0</v>
      </c>
      <c r="AR222" s="152" t="s">
        <v>372</v>
      </c>
      <c r="AT222" s="152" t="s">
        <v>319</v>
      </c>
      <c r="AU222" s="152" t="s">
        <v>87</v>
      </c>
      <c r="AY222" s="13" t="s">
        <v>317</v>
      </c>
      <c r="BE222" s="153">
        <f t="shared" si="24"/>
        <v>0</v>
      </c>
      <c r="BF222" s="153">
        <f t="shared" si="25"/>
        <v>0</v>
      </c>
      <c r="BG222" s="153">
        <f t="shared" si="26"/>
        <v>0</v>
      </c>
      <c r="BH222" s="153">
        <f t="shared" si="27"/>
        <v>0</v>
      </c>
      <c r="BI222" s="153">
        <f t="shared" si="28"/>
        <v>0</v>
      </c>
      <c r="BJ222" s="13" t="s">
        <v>87</v>
      </c>
      <c r="BK222" s="153">
        <f t="shared" si="29"/>
        <v>0</v>
      </c>
      <c r="BL222" s="13" t="s">
        <v>372</v>
      </c>
      <c r="BM222" s="152" t="s">
        <v>7058</v>
      </c>
    </row>
    <row r="223" spans="2:65" s="1" customFormat="1" ht="16.5" customHeight="1">
      <c r="B223" s="139"/>
      <c r="C223" s="154" t="s">
        <v>1282</v>
      </c>
      <c r="D223" s="154" t="s">
        <v>353</v>
      </c>
      <c r="E223" s="155" t="s">
        <v>5882</v>
      </c>
      <c r="F223" s="156" t="s">
        <v>5883</v>
      </c>
      <c r="G223" s="157" t="s">
        <v>433</v>
      </c>
      <c r="H223" s="158">
        <v>1</v>
      </c>
      <c r="I223" s="159"/>
      <c r="J223" s="160">
        <f t="shared" si="20"/>
        <v>0</v>
      </c>
      <c r="K223" s="161"/>
      <c r="L223" s="162"/>
      <c r="M223" s="163" t="s">
        <v>1</v>
      </c>
      <c r="N223" s="164" t="s">
        <v>41</v>
      </c>
      <c r="P223" s="150">
        <f t="shared" si="21"/>
        <v>0</v>
      </c>
      <c r="Q223" s="150">
        <v>2E-3</v>
      </c>
      <c r="R223" s="150">
        <f t="shared" si="22"/>
        <v>2E-3</v>
      </c>
      <c r="S223" s="150">
        <v>0</v>
      </c>
      <c r="T223" s="151">
        <f t="shared" si="23"/>
        <v>0</v>
      </c>
      <c r="AR223" s="152" t="s">
        <v>529</v>
      </c>
      <c r="AT223" s="152" t="s">
        <v>353</v>
      </c>
      <c r="AU223" s="152" t="s">
        <v>87</v>
      </c>
      <c r="AY223" s="13" t="s">
        <v>317</v>
      </c>
      <c r="BE223" s="153">
        <f t="shared" si="24"/>
        <v>0</v>
      </c>
      <c r="BF223" s="153">
        <f t="shared" si="25"/>
        <v>0</v>
      </c>
      <c r="BG223" s="153">
        <f t="shared" si="26"/>
        <v>0</v>
      </c>
      <c r="BH223" s="153">
        <f t="shared" si="27"/>
        <v>0</v>
      </c>
      <c r="BI223" s="153">
        <f t="shared" si="28"/>
        <v>0</v>
      </c>
      <c r="BJ223" s="13" t="s">
        <v>87</v>
      </c>
      <c r="BK223" s="153">
        <f t="shared" si="29"/>
        <v>0</v>
      </c>
      <c r="BL223" s="13" t="s">
        <v>372</v>
      </c>
      <c r="BM223" s="152" t="s">
        <v>7059</v>
      </c>
    </row>
    <row r="224" spans="2:65" s="1" customFormat="1" ht="21.75" customHeight="1">
      <c r="B224" s="139"/>
      <c r="C224" s="140" t="s">
        <v>1286</v>
      </c>
      <c r="D224" s="140" t="s">
        <v>319</v>
      </c>
      <c r="E224" s="141" t="s">
        <v>5885</v>
      </c>
      <c r="F224" s="142" t="s">
        <v>5886</v>
      </c>
      <c r="G224" s="143" t="s">
        <v>433</v>
      </c>
      <c r="H224" s="144">
        <v>4</v>
      </c>
      <c r="I224" s="145"/>
      <c r="J224" s="146">
        <f t="shared" si="20"/>
        <v>0</v>
      </c>
      <c r="K224" s="147"/>
      <c r="L224" s="28"/>
      <c r="M224" s="148" t="s">
        <v>1</v>
      </c>
      <c r="N224" s="149" t="s">
        <v>41</v>
      </c>
      <c r="P224" s="150">
        <f t="shared" si="21"/>
        <v>0</v>
      </c>
      <c r="Q224" s="150">
        <v>0</v>
      </c>
      <c r="R224" s="150">
        <f t="shared" si="22"/>
        <v>0</v>
      </c>
      <c r="S224" s="150">
        <v>0</v>
      </c>
      <c r="T224" s="151">
        <f t="shared" si="23"/>
        <v>0</v>
      </c>
      <c r="AR224" s="152" t="s">
        <v>372</v>
      </c>
      <c r="AT224" s="152" t="s">
        <v>319</v>
      </c>
      <c r="AU224" s="152" t="s">
        <v>87</v>
      </c>
      <c r="AY224" s="13" t="s">
        <v>317</v>
      </c>
      <c r="BE224" s="153">
        <f t="shared" si="24"/>
        <v>0</v>
      </c>
      <c r="BF224" s="153">
        <f t="shared" si="25"/>
        <v>0</v>
      </c>
      <c r="BG224" s="153">
        <f t="shared" si="26"/>
        <v>0</v>
      </c>
      <c r="BH224" s="153">
        <f t="shared" si="27"/>
        <v>0</v>
      </c>
      <c r="BI224" s="153">
        <f t="shared" si="28"/>
        <v>0</v>
      </c>
      <c r="BJ224" s="13" t="s">
        <v>87</v>
      </c>
      <c r="BK224" s="153">
        <f t="shared" si="29"/>
        <v>0</v>
      </c>
      <c r="BL224" s="13" t="s">
        <v>372</v>
      </c>
      <c r="BM224" s="152" t="s">
        <v>7060</v>
      </c>
    </row>
    <row r="225" spans="2:65" s="1" customFormat="1" ht="24.15" customHeight="1">
      <c r="B225" s="139"/>
      <c r="C225" s="154" t="s">
        <v>1290</v>
      </c>
      <c r="D225" s="154" t="s">
        <v>353</v>
      </c>
      <c r="E225" s="155" t="s">
        <v>5888</v>
      </c>
      <c r="F225" s="156" t="s">
        <v>5889</v>
      </c>
      <c r="G225" s="157" t="s">
        <v>433</v>
      </c>
      <c r="H225" s="158">
        <v>1</v>
      </c>
      <c r="I225" s="159"/>
      <c r="J225" s="160">
        <f t="shared" si="20"/>
        <v>0</v>
      </c>
      <c r="K225" s="161"/>
      <c r="L225" s="162"/>
      <c r="M225" s="163" t="s">
        <v>1</v>
      </c>
      <c r="N225" s="164" t="s">
        <v>41</v>
      </c>
      <c r="P225" s="150">
        <f t="shared" si="21"/>
        <v>0</v>
      </c>
      <c r="Q225" s="150">
        <v>3.5E-4</v>
      </c>
      <c r="R225" s="150">
        <f t="shared" si="22"/>
        <v>3.5E-4</v>
      </c>
      <c r="S225" s="150">
        <v>0</v>
      </c>
      <c r="T225" s="151">
        <f t="shared" si="23"/>
        <v>0</v>
      </c>
      <c r="AR225" s="152" t="s">
        <v>529</v>
      </c>
      <c r="AT225" s="152" t="s">
        <v>353</v>
      </c>
      <c r="AU225" s="152" t="s">
        <v>87</v>
      </c>
      <c r="AY225" s="13" t="s">
        <v>317</v>
      </c>
      <c r="BE225" s="153">
        <f t="shared" si="24"/>
        <v>0</v>
      </c>
      <c r="BF225" s="153">
        <f t="shared" si="25"/>
        <v>0</v>
      </c>
      <c r="BG225" s="153">
        <f t="shared" si="26"/>
        <v>0</v>
      </c>
      <c r="BH225" s="153">
        <f t="shared" si="27"/>
        <v>0</v>
      </c>
      <c r="BI225" s="153">
        <f t="shared" si="28"/>
        <v>0</v>
      </c>
      <c r="BJ225" s="13" t="s">
        <v>87</v>
      </c>
      <c r="BK225" s="153">
        <f t="shared" si="29"/>
        <v>0</v>
      </c>
      <c r="BL225" s="13" t="s">
        <v>372</v>
      </c>
      <c r="BM225" s="152" t="s">
        <v>7061</v>
      </c>
    </row>
    <row r="226" spans="2:65" s="1" customFormat="1" ht="24.15" customHeight="1">
      <c r="B226" s="139"/>
      <c r="C226" s="154" t="s">
        <v>1294</v>
      </c>
      <c r="D226" s="154" t="s">
        <v>353</v>
      </c>
      <c r="E226" s="155" t="s">
        <v>5891</v>
      </c>
      <c r="F226" s="156" t="s">
        <v>5892</v>
      </c>
      <c r="G226" s="157" t="s">
        <v>433</v>
      </c>
      <c r="H226" s="158">
        <v>3</v>
      </c>
      <c r="I226" s="159"/>
      <c r="J226" s="160">
        <f t="shared" si="20"/>
        <v>0</v>
      </c>
      <c r="K226" s="161"/>
      <c r="L226" s="162"/>
      <c r="M226" s="163" t="s">
        <v>1</v>
      </c>
      <c r="N226" s="164" t="s">
        <v>41</v>
      </c>
      <c r="P226" s="150">
        <f t="shared" si="21"/>
        <v>0</v>
      </c>
      <c r="Q226" s="150">
        <v>3.5E-4</v>
      </c>
      <c r="R226" s="150">
        <f t="shared" si="22"/>
        <v>1.0499999999999999E-3</v>
      </c>
      <c r="S226" s="150">
        <v>0</v>
      </c>
      <c r="T226" s="151">
        <f t="shared" si="23"/>
        <v>0</v>
      </c>
      <c r="AR226" s="152" t="s">
        <v>529</v>
      </c>
      <c r="AT226" s="152" t="s">
        <v>353</v>
      </c>
      <c r="AU226" s="152" t="s">
        <v>87</v>
      </c>
      <c r="AY226" s="13" t="s">
        <v>317</v>
      </c>
      <c r="BE226" s="153">
        <f t="shared" si="24"/>
        <v>0</v>
      </c>
      <c r="BF226" s="153">
        <f t="shared" si="25"/>
        <v>0</v>
      </c>
      <c r="BG226" s="153">
        <f t="shared" si="26"/>
        <v>0</v>
      </c>
      <c r="BH226" s="153">
        <f t="shared" si="27"/>
        <v>0</v>
      </c>
      <c r="BI226" s="153">
        <f t="shared" si="28"/>
        <v>0</v>
      </c>
      <c r="BJ226" s="13" t="s">
        <v>87</v>
      </c>
      <c r="BK226" s="153">
        <f t="shared" si="29"/>
        <v>0</v>
      </c>
      <c r="BL226" s="13" t="s">
        <v>372</v>
      </c>
      <c r="BM226" s="152" t="s">
        <v>7062</v>
      </c>
    </row>
    <row r="227" spans="2:65" s="1" customFormat="1" ht="24.15" customHeight="1">
      <c r="B227" s="139"/>
      <c r="C227" s="140" t="s">
        <v>1298</v>
      </c>
      <c r="D227" s="140" t="s">
        <v>319</v>
      </c>
      <c r="E227" s="141" t="s">
        <v>2583</v>
      </c>
      <c r="F227" s="142" t="s">
        <v>2584</v>
      </c>
      <c r="G227" s="143" t="s">
        <v>433</v>
      </c>
      <c r="H227" s="144">
        <v>1</v>
      </c>
      <c r="I227" s="145"/>
      <c r="J227" s="146">
        <f t="shared" si="20"/>
        <v>0</v>
      </c>
      <c r="K227" s="147"/>
      <c r="L227" s="28"/>
      <c r="M227" s="148" t="s">
        <v>1</v>
      </c>
      <c r="N227" s="149" t="s">
        <v>41</v>
      </c>
      <c r="P227" s="150">
        <f t="shared" si="21"/>
        <v>0</v>
      </c>
      <c r="Q227" s="150">
        <v>1.0632E-3</v>
      </c>
      <c r="R227" s="150">
        <f t="shared" si="22"/>
        <v>1.0632E-3</v>
      </c>
      <c r="S227" s="150">
        <v>0</v>
      </c>
      <c r="T227" s="151">
        <f t="shared" si="23"/>
        <v>0</v>
      </c>
      <c r="AR227" s="152" t="s">
        <v>372</v>
      </c>
      <c r="AT227" s="152" t="s">
        <v>319</v>
      </c>
      <c r="AU227" s="152" t="s">
        <v>87</v>
      </c>
      <c r="AY227" s="13" t="s">
        <v>317</v>
      </c>
      <c r="BE227" s="153">
        <f t="shared" si="24"/>
        <v>0</v>
      </c>
      <c r="BF227" s="153">
        <f t="shared" si="25"/>
        <v>0</v>
      </c>
      <c r="BG227" s="153">
        <f t="shared" si="26"/>
        <v>0</v>
      </c>
      <c r="BH227" s="153">
        <f t="shared" si="27"/>
        <v>0</v>
      </c>
      <c r="BI227" s="153">
        <f t="shared" si="28"/>
        <v>0</v>
      </c>
      <c r="BJ227" s="13" t="s">
        <v>87</v>
      </c>
      <c r="BK227" s="153">
        <f t="shared" si="29"/>
        <v>0</v>
      </c>
      <c r="BL227" s="13" t="s">
        <v>372</v>
      </c>
      <c r="BM227" s="152" t="s">
        <v>7063</v>
      </c>
    </row>
    <row r="228" spans="2:65" s="1" customFormat="1" ht="24.15" customHeight="1">
      <c r="B228" s="139"/>
      <c r="C228" s="154" t="s">
        <v>1303</v>
      </c>
      <c r="D228" s="154" t="s">
        <v>353</v>
      </c>
      <c r="E228" s="155" t="s">
        <v>5899</v>
      </c>
      <c r="F228" s="156" t="s">
        <v>7064</v>
      </c>
      <c r="G228" s="157" t="s">
        <v>433</v>
      </c>
      <c r="H228" s="158">
        <v>1</v>
      </c>
      <c r="I228" s="159"/>
      <c r="J228" s="160">
        <f t="shared" si="20"/>
        <v>0</v>
      </c>
      <c r="K228" s="161"/>
      <c r="L228" s="162"/>
      <c r="M228" s="163" t="s">
        <v>1</v>
      </c>
      <c r="N228" s="164" t="s">
        <v>41</v>
      </c>
      <c r="P228" s="150">
        <f t="shared" si="21"/>
        <v>0</v>
      </c>
      <c r="Q228" s="150">
        <v>3.9100000000000003E-2</v>
      </c>
      <c r="R228" s="150">
        <f t="shared" si="22"/>
        <v>3.9100000000000003E-2</v>
      </c>
      <c r="S228" s="150">
        <v>0</v>
      </c>
      <c r="T228" s="151">
        <f t="shared" si="23"/>
        <v>0</v>
      </c>
      <c r="AR228" s="152" t="s">
        <v>529</v>
      </c>
      <c r="AT228" s="152" t="s">
        <v>353</v>
      </c>
      <c r="AU228" s="152" t="s">
        <v>87</v>
      </c>
      <c r="AY228" s="13" t="s">
        <v>317</v>
      </c>
      <c r="BE228" s="153">
        <f t="shared" si="24"/>
        <v>0</v>
      </c>
      <c r="BF228" s="153">
        <f t="shared" si="25"/>
        <v>0</v>
      </c>
      <c r="BG228" s="153">
        <f t="shared" si="26"/>
        <v>0</v>
      </c>
      <c r="BH228" s="153">
        <f t="shared" si="27"/>
        <v>0</v>
      </c>
      <c r="BI228" s="153">
        <f t="shared" si="28"/>
        <v>0</v>
      </c>
      <c r="BJ228" s="13" t="s">
        <v>87</v>
      </c>
      <c r="BK228" s="153">
        <f t="shared" si="29"/>
        <v>0</v>
      </c>
      <c r="BL228" s="13" t="s">
        <v>372</v>
      </c>
      <c r="BM228" s="152" t="s">
        <v>7065</v>
      </c>
    </row>
    <row r="229" spans="2:65" s="1" customFormat="1" ht="28.8">
      <c r="B229" s="28"/>
      <c r="D229" s="170" t="s">
        <v>484</v>
      </c>
      <c r="F229" s="171" t="s">
        <v>2589</v>
      </c>
      <c r="I229" s="172"/>
      <c r="L229" s="28"/>
      <c r="M229" s="173"/>
      <c r="T229" s="55"/>
      <c r="AT229" s="13" t="s">
        <v>484</v>
      </c>
      <c r="AU229" s="13" t="s">
        <v>87</v>
      </c>
    </row>
    <row r="230" spans="2:65" s="1" customFormat="1" ht="21.75" customHeight="1">
      <c r="B230" s="139"/>
      <c r="C230" s="140" t="s">
        <v>1307</v>
      </c>
      <c r="D230" s="140" t="s">
        <v>319</v>
      </c>
      <c r="E230" s="141" t="s">
        <v>2590</v>
      </c>
      <c r="F230" s="142" t="s">
        <v>2591</v>
      </c>
      <c r="G230" s="143" t="s">
        <v>433</v>
      </c>
      <c r="H230" s="144">
        <v>25</v>
      </c>
      <c r="I230" s="145"/>
      <c r="J230" s="146">
        <f t="shared" ref="J230:J241" si="30">ROUND(I230*H230,2)</f>
        <v>0</v>
      </c>
      <c r="K230" s="147"/>
      <c r="L230" s="28"/>
      <c r="M230" s="148" t="s">
        <v>1</v>
      </c>
      <c r="N230" s="149" t="s">
        <v>41</v>
      </c>
      <c r="P230" s="150">
        <f t="shared" ref="P230:P241" si="31">O230*H230</f>
        <v>0</v>
      </c>
      <c r="Q230" s="150">
        <v>8.0000000000000007E-5</v>
      </c>
      <c r="R230" s="150">
        <f t="shared" ref="R230:R241" si="32">Q230*H230</f>
        <v>2E-3</v>
      </c>
      <c r="S230" s="150">
        <v>0</v>
      </c>
      <c r="T230" s="151">
        <f t="shared" ref="T230:T241" si="33">S230*H230</f>
        <v>0</v>
      </c>
      <c r="AR230" s="152" t="s">
        <v>372</v>
      </c>
      <c r="AT230" s="152" t="s">
        <v>319</v>
      </c>
      <c r="AU230" s="152" t="s">
        <v>87</v>
      </c>
      <c r="AY230" s="13" t="s">
        <v>317</v>
      </c>
      <c r="BE230" s="153">
        <f t="shared" ref="BE230:BE241" si="34">IF(N230="základná",J230,0)</f>
        <v>0</v>
      </c>
      <c r="BF230" s="153">
        <f t="shared" ref="BF230:BF241" si="35">IF(N230="znížená",J230,0)</f>
        <v>0</v>
      </c>
      <c r="BG230" s="153">
        <f t="shared" ref="BG230:BG241" si="36">IF(N230="zákl. prenesená",J230,0)</f>
        <v>0</v>
      </c>
      <c r="BH230" s="153">
        <f t="shared" ref="BH230:BH241" si="37">IF(N230="zníž. prenesená",J230,0)</f>
        <v>0</v>
      </c>
      <c r="BI230" s="153">
        <f t="shared" ref="BI230:BI241" si="38">IF(N230="nulová",J230,0)</f>
        <v>0</v>
      </c>
      <c r="BJ230" s="13" t="s">
        <v>87</v>
      </c>
      <c r="BK230" s="153">
        <f t="shared" ref="BK230:BK241" si="39">ROUND(I230*H230,2)</f>
        <v>0</v>
      </c>
      <c r="BL230" s="13" t="s">
        <v>372</v>
      </c>
      <c r="BM230" s="152" t="s">
        <v>7066</v>
      </c>
    </row>
    <row r="231" spans="2:65" s="1" customFormat="1" ht="24.15" customHeight="1">
      <c r="B231" s="139"/>
      <c r="C231" s="154" t="s">
        <v>1312</v>
      </c>
      <c r="D231" s="154" t="s">
        <v>353</v>
      </c>
      <c r="E231" s="155" t="s">
        <v>2593</v>
      </c>
      <c r="F231" s="156" t="s">
        <v>2594</v>
      </c>
      <c r="G231" s="157" t="s">
        <v>433</v>
      </c>
      <c r="H231" s="158">
        <v>25</v>
      </c>
      <c r="I231" s="159"/>
      <c r="J231" s="160">
        <f t="shared" si="30"/>
        <v>0</v>
      </c>
      <c r="K231" s="161"/>
      <c r="L231" s="162"/>
      <c r="M231" s="163" t="s">
        <v>1</v>
      </c>
      <c r="N231" s="164" t="s">
        <v>41</v>
      </c>
      <c r="P231" s="150">
        <f t="shared" si="31"/>
        <v>0</v>
      </c>
      <c r="Q231" s="150">
        <v>4.0000000000000002E-4</v>
      </c>
      <c r="R231" s="150">
        <f t="shared" si="32"/>
        <v>0.01</v>
      </c>
      <c r="S231" s="150">
        <v>0</v>
      </c>
      <c r="T231" s="151">
        <f t="shared" si="33"/>
        <v>0</v>
      </c>
      <c r="AR231" s="152" t="s">
        <v>529</v>
      </c>
      <c r="AT231" s="152" t="s">
        <v>353</v>
      </c>
      <c r="AU231" s="152" t="s">
        <v>87</v>
      </c>
      <c r="AY231" s="13" t="s">
        <v>317</v>
      </c>
      <c r="BE231" s="153">
        <f t="shared" si="34"/>
        <v>0</v>
      </c>
      <c r="BF231" s="153">
        <f t="shared" si="35"/>
        <v>0</v>
      </c>
      <c r="BG231" s="153">
        <f t="shared" si="36"/>
        <v>0</v>
      </c>
      <c r="BH231" s="153">
        <f t="shared" si="37"/>
        <v>0</v>
      </c>
      <c r="BI231" s="153">
        <f t="shared" si="38"/>
        <v>0</v>
      </c>
      <c r="BJ231" s="13" t="s">
        <v>87</v>
      </c>
      <c r="BK231" s="153">
        <f t="shared" si="39"/>
        <v>0</v>
      </c>
      <c r="BL231" s="13" t="s">
        <v>372</v>
      </c>
      <c r="BM231" s="152" t="s">
        <v>7067</v>
      </c>
    </row>
    <row r="232" spans="2:65" s="1" customFormat="1" ht="33" customHeight="1">
      <c r="B232" s="139"/>
      <c r="C232" s="140" t="s">
        <v>1316</v>
      </c>
      <c r="D232" s="140" t="s">
        <v>319</v>
      </c>
      <c r="E232" s="141" t="s">
        <v>2596</v>
      </c>
      <c r="F232" s="142" t="s">
        <v>2597</v>
      </c>
      <c r="G232" s="143" t="s">
        <v>433</v>
      </c>
      <c r="H232" s="144">
        <v>9</v>
      </c>
      <c r="I232" s="145"/>
      <c r="J232" s="146">
        <f t="shared" si="30"/>
        <v>0</v>
      </c>
      <c r="K232" s="147"/>
      <c r="L232" s="28"/>
      <c r="M232" s="148" t="s">
        <v>1</v>
      </c>
      <c r="N232" s="149" t="s">
        <v>41</v>
      </c>
      <c r="P232" s="150">
        <f t="shared" si="31"/>
        <v>0</v>
      </c>
      <c r="Q232" s="150">
        <v>4.1999999999999996E-6</v>
      </c>
      <c r="R232" s="150">
        <f t="shared" si="32"/>
        <v>3.7799999999999997E-5</v>
      </c>
      <c r="S232" s="150">
        <v>0</v>
      </c>
      <c r="T232" s="151">
        <f t="shared" si="33"/>
        <v>0</v>
      </c>
      <c r="AR232" s="152" t="s">
        <v>372</v>
      </c>
      <c r="AT232" s="152" t="s">
        <v>319</v>
      </c>
      <c r="AU232" s="152" t="s">
        <v>87</v>
      </c>
      <c r="AY232" s="13" t="s">
        <v>317</v>
      </c>
      <c r="BE232" s="153">
        <f t="shared" si="34"/>
        <v>0</v>
      </c>
      <c r="BF232" s="153">
        <f t="shared" si="35"/>
        <v>0</v>
      </c>
      <c r="BG232" s="153">
        <f t="shared" si="36"/>
        <v>0</v>
      </c>
      <c r="BH232" s="153">
        <f t="shared" si="37"/>
        <v>0</v>
      </c>
      <c r="BI232" s="153">
        <f t="shared" si="38"/>
        <v>0</v>
      </c>
      <c r="BJ232" s="13" t="s">
        <v>87</v>
      </c>
      <c r="BK232" s="153">
        <f t="shared" si="39"/>
        <v>0</v>
      </c>
      <c r="BL232" s="13" t="s">
        <v>372</v>
      </c>
      <c r="BM232" s="152" t="s">
        <v>7068</v>
      </c>
    </row>
    <row r="233" spans="2:65" s="1" customFormat="1" ht="16.5" customHeight="1">
      <c r="B233" s="139"/>
      <c r="C233" s="154" t="s">
        <v>1320</v>
      </c>
      <c r="D233" s="154" t="s">
        <v>353</v>
      </c>
      <c r="E233" s="155" t="s">
        <v>2599</v>
      </c>
      <c r="F233" s="156" t="s">
        <v>2600</v>
      </c>
      <c r="G233" s="157" t="s">
        <v>433</v>
      </c>
      <c r="H233" s="158">
        <v>9</v>
      </c>
      <c r="I233" s="159"/>
      <c r="J233" s="160">
        <f t="shared" si="30"/>
        <v>0</v>
      </c>
      <c r="K233" s="161"/>
      <c r="L233" s="162"/>
      <c r="M233" s="163" t="s">
        <v>1</v>
      </c>
      <c r="N233" s="164" t="s">
        <v>41</v>
      </c>
      <c r="P233" s="150">
        <f t="shared" si="31"/>
        <v>0</v>
      </c>
      <c r="Q233" s="150">
        <v>2E-3</v>
      </c>
      <c r="R233" s="150">
        <f t="shared" si="32"/>
        <v>1.8000000000000002E-2</v>
      </c>
      <c r="S233" s="150">
        <v>0</v>
      </c>
      <c r="T233" s="151">
        <f t="shared" si="33"/>
        <v>0</v>
      </c>
      <c r="AR233" s="152" t="s">
        <v>529</v>
      </c>
      <c r="AT233" s="152" t="s">
        <v>353</v>
      </c>
      <c r="AU233" s="152" t="s">
        <v>87</v>
      </c>
      <c r="AY233" s="13" t="s">
        <v>317</v>
      </c>
      <c r="BE233" s="153">
        <f t="shared" si="34"/>
        <v>0</v>
      </c>
      <c r="BF233" s="153">
        <f t="shared" si="35"/>
        <v>0</v>
      </c>
      <c r="BG233" s="153">
        <f t="shared" si="36"/>
        <v>0</v>
      </c>
      <c r="BH233" s="153">
        <f t="shared" si="37"/>
        <v>0</v>
      </c>
      <c r="BI233" s="153">
        <f t="shared" si="38"/>
        <v>0</v>
      </c>
      <c r="BJ233" s="13" t="s">
        <v>87</v>
      </c>
      <c r="BK233" s="153">
        <f t="shared" si="39"/>
        <v>0</v>
      </c>
      <c r="BL233" s="13" t="s">
        <v>372</v>
      </c>
      <c r="BM233" s="152" t="s">
        <v>7069</v>
      </c>
    </row>
    <row r="234" spans="2:65" s="1" customFormat="1" ht="33" customHeight="1">
      <c r="B234" s="139"/>
      <c r="C234" s="140" t="s">
        <v>1324</v>
      </c>
      <c r="D234" s="140" t="s">
        <v>319</v>
      </c>
      <c r="E234" s="141" t="s">
        <v>5906</v>
      </c>
      <c r="F234" s="142" t="s">
        <v>2597</v>
      </c>
      <c r="G234" s="143" t="s">
        <v>433</v>
      </c>
      <c r="H234" s="144">
        <v>1</v>
      </c>
      <c r="I234" s="145"/>
      <c r="J234" s="146">
        <f t="shared" si="30"/>
        <v>0</v>
      </c>
      <c r="K234" s="147"/>
      <c r="L234" s="28"/>
      <c r="M234" s="148" t="s">
        <v>1</v>
      </c>
      <c r="N234" s="149" t="s">
        <v>41</v>
      </c>
      <c r="P234" s="150">
        <f t="shared" si="31"/>
        <v>0</v>
      </c>
      <c r="Q234" s="150">
        <v>4.1999999999999996E-6</v>
      </c>
      <c r="R234" s="150">
        <f t="shared" si="32"/>
        <v>4.1999999999999996E-6</v>
      </c>
      <c r="S234" s="150">
        <v>0</v>
      </c>
      <c r="T234" s="151">
        <f t="shared" si="33"/>
        <v>0</v>
      </c>
      <c r="AR234" s="152" t="s">
        <v>372</v>
      </c>
      <c r="AT234" s="152" t="s">
        <v>319</v>
      </c>
      <c r="AU234" s="152" t="s">
        <v>87</v>
      </c>
      <c r="AY234" s="13" t="s">
        <v>317</v>
      </c>
      <c r="BE234" s="153">
        <f t="shared" si="34"/>
        <v>0</v>
      </c>
      <c r="BF234" s="153">
        <f t="shared" si="35"/>
        <v>0</v>
      </c>
      <c r="BG234" s="153">
        <f t="shared" si="36"/>
        <v>0</v>
      </c>
      <c r="BH234" s="153">
        <f t="shared" si="37"/>
        <v>0</v>
      </c>
      <c r="BI234" s="153">
        <f t="shared" si="38"/>
        <v>0</v>
      </c>
      <c r="BJ234" s="13" t="s">
        <v>87</v>
      </c>
      <c r="BK234" s="153">
        <f t="shared" si="39"/>
        <v>0</v>
      </c>
      <c r="BL234" s="13" t="s">
        <v>372</v>
      </c>
      <c r="BM234" s="152" t="s">
        <v>7070</v>
      </c>
    </row>
    <row r="235" spans="2:65" s="1" customFormat="1" ht="24.15" customHeight="1">
      <c r="B235" s="139"/>
      <c r="C235" s="154" t="s">
        <v>1328</v>
      </c>
      <c r="D235" s="154" t="s">
        <v>353</v>
      </c>
      <c r="E235" s="155" t="s">
        <v>5908</v>
      </c>
      <c r="F235" s="156" t="s">
        <v>2600</v>
      </c>
      <c r="G235" s="157" t="s">
        <v>433</v>
      </c>
      <c r="H235" s="158">
        <v>1</v>
      </c>
      <c r="I235" s="159"/>
      <c r="J235" s="160">
        <f t="shared" si="30"/>
        <v>0</v>
      </c>
      <c r="K235" s="161"/>
      <c r="L235" s="162"/>
      <c r="M235" s="163" t="s">
        <v>1</v>
      </c>
      <c r="N235" s="164" t="s">
        <v>41</v>
      </c>
      <c r="P235" s="150">
        <f t="shared" si="31"/>
        <v>0</v>
      </c>
      <c r="Q235" s="150">
        <v>2E-3</v>
      </c>
      <c r="R235" s="150">
        <f t="shared" si="32"/>
        <v>2E-3</v>
      </c>
      <c r="S235" s="150">
        <v>0</v>
      </c>
      <c r="T235" s="151">
        <f t="shared" si="33"/>
        <v>0</v>
      </c>
      <c r="AR235" s="152" t="s">
        <v>529</v>
      </c>
      <c r="AT235" s="152" t="s">
        <v>353</v>
      </c>
      <c r="AU235" s="152" t="s">
        <v>87</v>
      </c>
      <c r="AY235" s="13" t="s">
        <v>317</v>
      </c>
      <c r="BE235" s="153">
        <f t="shared" si="34"/>
        <v>0</v>
      </c>
      <c r="BF235" s="153">
        <f t="shared" si="35"/>
        <v>0</v>
      </c>
      <c r="BG235" s="153">
        <f t="shared" si="36"/>
        <v>0</v>
      </c>
      <c r="BH235" s="153">
        <f t="shared" si="37"/>
        <v>0</v>
      </c>
      <c r="BI235" s="153">
        <f t="shared" si="38"/>
        <v>0</v>
      </c>
      <c r="BJ235" s="13" t="s">
        <v>87</v>
      </c>
      <c r="BK235" s="153">
        <f t="shared" si="39"/>
        <v>0</v>
      </c>
      <c r="BL235" s="13" t="s">
        <v>372</v>
      </c>
      <c r="BM235" s="152" t="s">
        <v>7071</v>
      </c>
    </row>
    <row r="236" spans="2:65" s="1" customFormat="1" ht="24.15" customHeight="1">
      <c r="B236" s="139"/>
      <c r="C236" s="140" t="s">
        <v>1330</v>
      </c>
      <c r="D236" s="140" t="s">
        <v>319</v>
      </c>
      <c r="E236" s="141" t="s">
        <v>2605</v>
      </c>
      <c r="F236" s="142" t="s">
        <v>2606</v>
      </c>
      <c r="G236" s="143" t="s">
        <v>433</v>
      </c>
      <c r="H236" s="144">
        <v>9</v>
      </c>
      <c r="I236" s="145"/>
      <c r="J236" s="146">
        <f t="shared" si="30"/>
        <v>0</v>
      </c>
      <c r="K236" s="147"/>
      <c r="L236" s="28"/>
      <c r="M236" s="148" t="s">
        <v>1</v>
      </c>
      <c r="N236" s="149" t="s">
        <v>41</v>
      </c>
      <c r="P236" s="150">
        <f t="shared" si="31"/>
        <v>0</v>
      </c>
      <c r="Q236" s="150">
        <v>0</v>
      </c>
      <c r="R236" s="150">
        <f t="shared" si="32"/>
        <v>0</v>
      </c>
      <c r="S236" s="150">
        <v>0</v>
      </c>
      <c r="T236" s="151">
        <f t="shared" si="33"/>
        <v>0</v>
      </c>
      <c r="AR236" s="152" t="s">
        <v>372</v>
      </c>
      <c r="AT236" s="152" t="s">
        <v>319</v>
      </c>
      <c r="AU236" s="152" t="s">
        <v>87</v>
      </c>
      <c r="AY236" s="13" t="s">
        <v>317</v>
      </c>
      <c r="BE236" s="153">
        <f t="shared" si="34"/>
        <v>0</v>
      </c>
      <c r="BF236" s="153">
        <f t="shared" si="35"/>
        <v>0</v>
      </c>
      <c r="BG236" s="153">
        <f t="shared" si="36"/>
        <v>0</v>
      </c>
      <c r="BH236" s="153">
        <f t="shared" si="37"/>
        <v>0</v>
      </c>
      <c r="BI236" s="153">
        <f t="shared" si="38"/>
        <v>0</v>
      </c>
      <c r="BJ236" s="13" t="s">
        <v>87</v>
      </c>
      <c r="BK236" s="153">
        <f t="shared" si="39"/>
        <v>0</v>
      </c>
      <c r="BL236" s="13" t="s">
        <v>372</v>
      </c>
      <c r="BM236" s="152" t="s">
        <v>7072</v>
      </c>
    </row>
    <row r="237" spans="2:65" s="1" customFormat="1" ht="21.75" customHeight="1">
      <c r="B237" s="139"/>
      <c r="C237" s="154" t="s">
        <v>1334</v>
      </c>
      <c r="D237" s="154" t="s">
        <v>353</v>
      </c>
      <c r="E237" s="155" t="s">
        <v>2608</v>
      </c>
      <c r="F237" s="156" t="s">
        <v>2609</v>
      </c>
      <c r="G237" s="157" t="s">
        <v>433</v>
      </c>
      <c r="H237" s="158">
        <v>9</v>
      </c>
      <c r="I237" s="159"/>
      <c r="J237" s="160">
        <f t="shared" si="30"/>
        <v>0</v>
      </c>
      <c r="K237" s="161"/>
      <c r="L237" s="162"/>
      <c r="M237" s="163" t="s">
        <v>1</v>
      </c>
      <c r="N237" s="164" t="s">
        <v>41</v>
      </c>
      <c r="P237" s="150">
        <f t="shared" si="31"/>
        <v>0</v>
      </c>
      <c r="Q237" s="150">
        <v>3.3E-4</v>
      </c>
      <c r="R237" s="150">
        <f t="shared" si="32"/>
        <v>2.97E-3</v>
      </c>
      <c r="S237" s="150">
        <v>0</v>
      </c>
      <c r="T237" s="151">
        <f t="shared" si="33"/>
        <v>0</v>
      </c>
      <c r="AR237" s="152" t="s">
        <v>529</v>
      </c>
      <c r="AT237" s="152" t="s">
        <v>353</v>
      </c>
      <c r="AU237" s="152" t="s">
        <v>87</v>
      </c>
      <c r="AY237" s="13" t="s">
        <v>317</v>
      </c>
      <c r="BE237" s="153">
        <f t="shared" si="34"/>
        <v>0</v>
      </c>
      <c r="BF237" s="153">
        <f t="shared" si="35"/>
        <v>0</v>
      </c>
      <c r="BG237" s="153">
        <f t="shared" si="36"/>
        <v>0</v>
      </c>
      <c r="BH237" s="153">
        <f t="shared" si="37"/>
        <v>0</v>
      </c>
      <c r="BI237" s="153">
        <f t="shared" si="38"/>
        <v>0</v>
      </c>
      <c r="BJ237" s="13" t="s">
        <v>87</v>
      </c>
      <c r="BK237" s="153">
        <f t="shared" si="39"/>
        <v>0</v>
      </c>
      <c r="BL237" s="13" t="s">
        <v>372</v>
      </c>
      <c r="BM237" s="152" t="s">
        <v>7073</v>
      </c>
    </row>
    <row r="238" spans="2:65" s="1" customFormat="1" ht="33" customHeight="1">
      <c r="B238" s="139"/>
      <c r="C238" s="140" t="s">
        <v>1336</v>
      </c>
      <c r="D238" s="140" t="s">
        <v>319</v>
      </c>
      <c r="E238" s="141" t="s">
        <v>5919</v>
      </c>
      <c r="F238" s="142" t="s">
        <v>5920</v>
      </c>
      <c r="G238" s="143" t="s">
        <v>433</v>
      </c>
      <c r="H238" s="144">
        <v>1</v>
      </c>
      <c r="I238" s="145"/>
      <c r="J238" s="146">
        <f t="shared" si="30"/>
        <v>0</v>
      </c>
      <c r="K238" s="147"/>
      <c r="L238" s="28"/>
      <c r="M238" s="148" t="s">
        <v>1</v>
      </c>
      <c r="N238" s="149" t="s">
        <v>41</v>
      </c>
      <c r="P238" s="150">
        <f t="shared" si="31"/>
        <v>0</v>
      </c>
      <c r="Q238" s="150">
        <v>6.7900000000000002E-6</v>
      </c>
      <c r="R238" s="150">
        <f t="shared" si="32"/>
        <v>6.7900000000000002E-6</v>
      </c>
      <c r="S238" s="150">
        <v>0</v>
      </c>
      <c r="T238" s="151">
        <f t="shared" si="33"/>
        <v>0</v>
      </c>
      <c r="AR238" s="152" t="s">
        <v>372</v>
      </c>
      <c r="AT238" s="152" t="s">
        <v>319</v>
      </c>
      <c r="AU238" s="152" t="s">
        <v>87</v>
      </c>
      <c r="AY238" s="13" t="s">
        <v>317</v>
      </c>
      <c r="BE238" s="153">
        <f t="shared" si="34"/>
        <v>0</v>
      </c>
      <c r="BF238" s="153">
        <f t="shared" si="35"/>
        <v>0</v>
      </c>
      <c r="BG238" s="153">
        <f t="shared" si="36"/>
        <v>0</v>
      </c>
      <c r="BH238" s="153">
        <f t="shared" si="37"/>
        <v>0</v>
      </c>
      <c r="BI238" s="153">
        <f t="shared" si="38"/>
        <v>0</v>
      </c>
      <c r="BJ238" s="13" t="s">
        <v>87</v>
      </c>
      <c r="BK238" s="153">
        <f t="shared" si="39"/>
        <v>0</v>
      </c>
      <c r="BL238" s="13" t="s">
        <v>372</v>
      </c>
      <c r="BM238" s="152" t="s">
        <v>7074</v>
      </c>
    </row>
    <row r="239" spans="2:65" s="1" customFormat="1" ht="21.75" customHeight="1">
      <c r="B239" s="139"/>
      <c r="C239" s="154" t="s">
        <v>1340</v>
      </c>
      <c r="D239" s="154" t="s">
        <v>353</v>
      </c>
      <c r="E239" s="155" t="s">
        <v>5922</v>
      </c>
      <c r="F239" s="156" t="s">
        <v>5923</v>
      </c>
      <c r="G239" s="157" t="s">
        <v>433</v>
      </c>
      <c r="H239" s="158">
        <v>1</v>
      </c>
      <c r="I239" s="159"/>
      <c r="J239" s="160">
        <f t="shared" si="30"/>
        <v>0</v>
      </c>
      <c r="K239" s="161"/>
      <c r="L239" s="162"/>
      <c r="M239" s="163" t="s">
        <v>1</v>
      </c>
      <c r="N239" s="164" t="s">
        <v>41</v>
      </c>
      <c r="P239" s="150">
        <f t="shared" si="31"/>
        <v>0</v>
      </c>
      <c r="Q239" s="150">
        <v>0</v>
      </c>
      <c r="R239" s="150">
        <f t="shared" si="32"/>
        <v>0</v>
      </c>
      <c r="S239" s="150">
        <v>0</v>
      </c>
      <c r="T239" s="151">
        <f t="shared" si="33"/>
        <v>0</v>
      </c>
      <c r="AR239" s="152" t="s">
        <v>529</v>
      </c>
      <c r="AT239" s="152" t="s">
        <v>353</v>
      </c>
      <c r="AU239" s="152" t="s">
        <v>87</v>
      </c>
      <c r="AY239" s="13" t="s">
        <v>317</v>
      </c>
      <c r="BE239" s="153">
        <f t="shared" si="34"/>
        <v>0</v>
      </c>
      <c r="BF239" s="153">
        <f t="shared" si="35"/>
        <v>0</v>
      </c>
      <c r="BG239" s="153">
        <f t="shared" si="36"/>
        <v>0</v>
      </c>
      <c r="BH239" s="153">
        <f t="shared" si="37"/>
        <v>0</v>
      </c>
      <c r="BI239" s="153">
        <f t="shared" si="38"/>
        <v>0</v>
      </c>
      <c r="BJ239" s="13" t="s">
        <v>87</v>
      </c>
      <c r="BK239" s="153">
        <f t="shared" si="39"/>
        <v>0</v>
      </c>
      <c r="BL239" s="13" t="s">
        <v>372</v>
      </c>
      <c r="BM239" s="152" t="s">
        <v>7075</v>
      </c>
    </row>
    <row r="240" spans="2:65" s="1" customFormat="1" ht="24.15" customHeight="1">
      <c r="B240" s="139"/>
      <c r="C240" s="140" t="s">
        <v>1344</v>
      </c>
      <c r="D240" s="140" t="s">
        <v>319</v>
      </c>
      <c r="E240" s="141" t="s">
        <v>2618</v>
      </c>
      <c r="F240" s="142" t="s">
        <v>2619</v>
      </c>
      <c r="G240" s="143" t="s">
        <v>433</v>
      </c>
      <c r="H240" s="144">
        <v>1</v>
      </c>
      <c r="I240" s="145"/>
      <c r="J240" s="146">
        <f t="shared" si="30"/>
        <v>0</v>
      </c>
      <c r="K240" s="147"/>
      <c r="L240" s="28"/>
      <c r="M240" s="148" t="s">
        <v>1</v>
      </c>
      <c r="N240" s="149" t="s">
        <v>41</v>
      </c>
      <c r="P240" s="150">
        <f t="shared" si="31"/>
        <v>0</v>
      </c>
      <c r="Q240" s="150">
        <v>0</v>
      </c>
      <c r="R240" s="150">
        <f t="shared" si="32"/>
        <v>0</v>
      </c>
      <c r="S240" s="150">
        <v>0</v>
      </c>
      <c r="T240" s="151">
        <f t="shared" si="33"/>
        <v>0</v>
      </c>
      <c r="AR240" s="152" t="s">
        <v>372</v>
      </c>
      <c r="AT240" s="152" t="s">
        <v>319</v>
      </c>
      <c r="AU240" s="152" t="s">
        <v>87</v>
      </c>
      <c r="AY240" s="13" t="s">
        <v>317</v>
      </c>
      <c r="BE240" s="153">
        <f t="shared" si="34"/>
        <v>0</v>
      </c>
      <c r="BF240" s="153">
        <f t="shared" si="35"/>
        <v>0</v>
      </c>
      <c r="BG240" s="153">
        <f t="shared" si="36"/>
        <v>0</v>
      </c>
      <c r="BH240" s="153">
        <f t="shared" si="37"/>
        <v>0</v>
      </c>
      <c r="BI240" s="153">
        <f t="shared" si="38"/>
        <v>0</v>
      </c>
      <c r="BJ240" s="13" t="s">
        <v>87</v>
      </c>
      <c r="BK240" s="153">
        <f t="shared" si="39"/>
        <v>0</v>
      </c>
      <c r="BL240" s="13" t="s">
        <v>372</v>
      </c>
      <c r="BM240" s="152" t="s">
        <v>7076</v>
      </c>
    </row>
    <row r="241" spans="2:65" s="1" customFormat="1" ht="33" customHeight="1">
      <c r="B241" s="139"/>
      <c r="C241" s="154" t="s">
        <v>1347</v>
      </c>
      <c r="D241" s="154" t="s">
        <v>353</v>
      </c>
      <c r="E241" s="155" t="s">
        <v>2621</v>
      </c>
      <c r="F241" s="156" t="s">
        <v>3728</v>
      </c>
      <c r="G241" s="157" t="s">
        <v>433</v>
      </c>
      <c r="H241" s="158">
        <v>1</v>
      </c>
      <c r="I241" s="159"/>
      <c r="J241" s="160">
        <f t="shared" si="30"/>
        <v>0</v>
      </c>
      <c r="K241" s="161"/>
      <c r="L241" s="162"/>
      <c r="M241" s="163" t="s">
        <v>1</v>
      </c>
      <c r="N241" s="164" t="s">
        <v>41</v>
      </c>
      <c r="P241" s="150">
        <f t="shared" si="31"/>
        <v>0</v>
      </c>
      <c r="Q241" s="150">
        <v>8.9999999999999998E-4</v>
      </c>
      <c r="R241" s="150">
        <f t="shared" si="32"/>
        <v>8.9999999999999998E-4</v>
      </c>
      <c r="S241" s="150">
        <v>0</v>
      </c>
      <c r="T241" s="151">
        <f t="shared" si="33"/>
        <v>0</v>
      </c>
      <c r="AR241" s="152" t="s">
        <v>529</v>
      </c>
      <c r="AT241" s="152" t="s">
        <v>353</v>
      </c>
      <c r="AU241" s="152" t="s">
        <v>87</v>
      </c>
      <c r="AY241" s="13" t="s">
        <v>317</v>
      </c>
      <c r="BE241" s="153">
        <f t="shared" si="34"/>
        <v>0</v>
      </c>
      <c r="BF241" s="153">
        <f t="shared" si="35"/>
        <v>0</v>
      </c>
      <c r="BG241" s="153">
        <f t="shared" si="36"/>
        <v>0</v>
      </c>
      <c r="BH241" s="153">
        <f t="shared" si="37"/>
        <v>0</v>
      </c>
      <c r="BI241" s="153">
        <f t="shared" si="38"/>
        <v>0</v>
      </c>
      <c r="BJ241" s="13" t="s">
        <v>87</v>
      </c>
      <c r="BK241" s="153">
        <f t="shared" si="39"/>
        <v>0</v>
      </c>
      <c r="BL241" s="13" t="s">
        <v>372</v>
      </c>
      <c r="BM241" s="152" t="s">
        <v>7077</v>
      </c>
    </row>
    <row r="242" spans="2:65" s="1" customFormat="1" ht="48">
      <c r="B242" s="28"/>
      <c r="D242" s="170" t="s">
        <v>484</v>
      </c>
      <c r="F242" s="171" t="s">
        <v>2624</v>
      </c>
      <c r="I242" s="172"/>
      <c r="L242" s="28"/>
      <c r="M242" s="173"/>
      <c r="T242" s="55"/>
      <c r="AT242" s="13" t="s">
        <v>484</v>
      </c>
      <c r="AU242" s="13" t="s">
        <v>87</v>
      </c>
    </row>
    <row r="243" spans="2:65" s="1" customFormat="1" ht="24.15" customHeight="1">
      <c r="B243" s="139"/>
      <c r="C243" s="140" t="s">
        <v>1349</v>
      </c>
      <c r="D243" s="140" t="s">
        <v>319</v>
      </c>
      <c r="E243" s="141" t="s">
        <v>2625</v>
      </c>
      <c r="F243" s="142" t="s">
        <v>2626</v>
      </c>
      <c r="G243" s="143" t="s">
        <v>652</v>
      </c>
      <c r="H243" s="176"/>
      <c r="I243" s="145"/>
      <c r="J243" s="146">
        <f>ROUND(I243*H243,2)</f>
        <v>0</v>
      </c>
      <c r="K243" s="147"/>
      <c r="L243" s="28"/>
      <c r="M243" s="165" t="s">
        <v>1</v>
      </c>
      <c r="N243" s="166" t="s">
        <v>41</v>
      </c>
      <c r="O243" s="167"/>
      <c r="P243" s="168">
        <f>O243*H243</f>
        <v>0</v>
      </c>
      <c r="Q243" s="168">
        <v>0</v>
      </c>
      <c r="R243" s="168">
        <f>Q243*H243</f>
        <v>0</v>
      </c>
      <c r="S243" s="168">
        <v>0</v>
      </c>
      <c r="T243" s="169">
        <f>S243*H243</f>
        <v>0</v>
      </c>
      <c r="AR243" s="152" t="s">
        <v>372</v>
      </c>
      <c r="AT243" s="152" t="s">
        <v>319</v>
      </c>
      <c r="AU243" s="152" t="s">
        <v>87</v>
      </c>
      <c r="AY243" s="13" t="s">
        <v>317</v>
      </c>
      <c r="BE243" s="153">
        <f>IF(N243="základná",J243,0)</f>
        <v>0</v>
      </c>
      <c r="BF243" s="153">
        <f>IF(N243="znížená",J243,0)</f>
        <v>0</v>
      </c>
      <c r="BG243" s="153">
        <f>IF(N243="zákl. prenesená",J243,0)</f>
        <v>0</v>
      </c>
      <c r="BH243" s="153">
        <f>IF(N243="zníž. prenesená",J243,0)</f>
        <v>0</v>
      </c>
      <c r="BI243" s="153">
        <f>IF(N243="nulová",J243,0)</f>
        <v>0</v>
      </c>
      <c r="BJ243" s="13" t="s">
        <v>87</v>
      </c>
      <c r="BK243" s="153">
        <f>ROUND(I243*H243,2)</f>
        <v>0</v>
      </c>
      <c r="BL243" s="13" t="s">
        <v>372</v>
      </c>
      <c r="BM243" s="152" t="s">
        <v>7078</v>
      </c>
    </row>
    <row r="244" spans="2:65" s="1" customFormat="1" ht="6.9" customHeight="1">
      <c r="B244" s="43"/>
      <c r="C244" s="44"/>
      <c r="D244" s="44"/>
      <c r="E244" s="44"/>
      <c r="F244" s="44"/>
      <c r="G244" s="44"/>
      <c r="H244" s="44"/>
      <c r="I244" s="44"/>
      <c r="J244" s="44"/>
      <c r="K244" s="44"/>
      <c r="L244" s="28"/>
    </row>
  </sheetData>
  <autoFilter ref="C131:K243" xr:uid="{00000000-0009-0000-0000-00002D000000}"/>
  <mergeCells count="15">
    <mergeCell ref="E118:H118"/>
    <mergeCell ref="E122:H122"/>
    <mergeCell ref="E120:H120"/>
    <mergeCell ref="E124:H124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B2:BM149"/>
  <sheetViews>
    <sheetView showGridLines="0" topLeftCell="A117" workbookViewId="0">
      <selection activeCell="V123" sqref="V123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01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3" t="s">
        <v>240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" customHeight="1">
      <c r="B4" s="16"/>
      <c r="D4" s="17" t="s">
        <v>286</v>
      </c>
      <c r="L4" s="16"/>
      <c r="M4" s="92" t="s">
        <v>9</v>
      </c>
      <c r="AT4" s="13" t="s">
        <v>3</v>
      </c>
    </row>
    <row r="5" spans="2:46" ht="6.9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226" t="str">
        <f>'Rekapitulácia stavby'!K6</f>
        <v>Archeoskanzen Bojná</v>
      </c>
      <c r="F7" s="227"/>
      <c r="G7" s="227"/>
      <c r="H7" s="227"/>
      <c r="L7" s="16"/>
    </row>
    <row r="8" spans="2:46" s="1" customFormat="1" ht="12" customHeight="1">
      <c r="B8" s="28"/>
      <c r="D8" s="23" t="s">
        <v>287</v>
      </c>
      <c r="L8" s="28"/>
    </row>
    <row r="9" spans="2:46" s="1" customFormat="1" ht="16.5" customHeight="1">
      <c r="B9" s="28"/>
      <c r="E9" s="208" t="s">
        <v>7079</v>
      </c>
      <c r="F9" s="228"/>
      <c r="G9" s="228"/>
      <c r="H9" s="228"/>
      <c r="L9" s="28"/>
    </row>
    <row r="10" spans="2:46" s="1" customFormat="1" ht="10.199999999999999">
      <c r="B10" s="28"/>
      <c r="L10" s="28"/>
    </row>
    <row r="11" spans="2:46" s="1" customFormat="1" ht="12" customHeight="1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customHeight="1">
      <c r="B12" s="28"/>
      <c r="D12" s="23" t="s">
        <v>19</v>
      </c>
      <c r="F12" s="21" t="s">
        <v>20</v>
      </c>
      <c r="I12" s="23" t="s">
        <v>21</v>
      </c>
      <c r="J12" s="51" t="str">
        <f>'Rekapitulácia stavby'!AN8</f>
        <v>19. 6. 2024</v>
      </c>
      <c r="L12" s="28"/>
    </row>
    <row r="13" spans="2:46" s="1" customFormat="1" ht="10.8" customHeight="1">
      <c r="B13" s="28"/>
      <c r="L13" s="28"/>
    </row>
    <row r="14" spans="2:46" s="1" customFormat="1" ht="12" customHeight="1">
      <c r="B14" s="28"/>
      <c r="D14" s="23" t="s">
        <v>23</v>
      </c>
      <c r="I14" s="23" t="s">
        <v>24</v>
      </c>
      <c r="J14" s="21" t="s">
        <v>1</v>
      </c>
      <c r="L14" s="28"/>
    </row>
    <row r="15" spans="2:46" s="1" customFormat="1" ht="18" customHeight="1">
      <c r="B15" s="28"/>
      <c r="E15" s="21" t="s">
        <v>25</v>
      </c>
      <c r="I15" s="23" t="s">
        <v>26</v>
      </c>
      <c r="J15" s="21" t="s">
        <v>1</v>
      </c>
      <c r="L15" s="28"/>
    </row>
    <row r="16" spans="2:46" s="1" customFormat="1" ht="6.9" customHeight="1">
      <c r="B16" s="28"/>
      <c r="L16" s="28"/>
    </row>
    <row r="17" spans="2:12" s="1" customFormat="1" ht="12" customHeight="1">
      <c r="B17" s="28"/>
      <c r="D17" s="23" t="s">
        <v>27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customHeight="1">
      <c r="B18" s="28"/>
      <c r="E18" s="229" t="str">
        <f>'Rekapitulácia stavby'!E14</f>
        <v>Vyplň údaj</v>
      </c>
      <c r="F18" s="182"/>
      <c r="G18" s="182"/>
      <c r="H18" s="182"/>
      <c r="I18" s="23" t="s">
        <v>26</v>
      </c>
      <c r="J18" s="24" t="str">
        <f>'Rekapitulácia stavby'!AN14</f>
        <v>Vyplň údaj</v>
      </c>
      <c r="L18" s="28"/>
    </row>
    <row r="19" spans="2:12" s="1" customFormat="1" ht="6.9" customHeight="1">
      <c r="B19" s="28"/>
      <c r="L19" s="28"/>
    </row>
    <row r="20" spans="2:12" s="1" customFormat="1" ht="12" customHeight="1">
      <c r="B20" s="28"/>
      <c r="D20" s="23" t="s">
        <v>29</v>
      </c>
      <c r="I20" s="23" t="s">
        <v>24</v>
      </c>
      <c r="J20" s="21" t="s">
        <v>1</v>
      </c>
      <c r="L20" s="28"/>
    </row>
    <row r="21" spans="2:12" s="1" customFormat="1" ht="18" customHeight="1">
      <c r="B21" s="28"/>
      <c r="E21" s="21" t="s">
        <v>30</v>
      </c>
      <c r="I21" s="23" t="s">
        <v>26</v>
      </c>
      <c r="J21" s="21" t="s">
        <v>1</v>
      </c>
      <c r="L21" s="28"/>
    </row>
    <row r="22" spans="2:12" s="1" customFormat="1" ht="6.9" customHeight="1">
      <c r="B22" s="28"/>
      <c r="L22" s="28"/>
    </row>
    <row r="23" spans="2:12" s="1" customFormat="1" ht="12" customHeight="1">
      <c r="B23" s="28"/>
      <c r="D23" s="23" t="s">
        <v>32</v>
      </c>
      <c r="I23" s="23" t="s">
        <v>24</v>
      </c>
      <c r="J23" s="21" t="s">
        <v>1</v>
      </c>
      <c r="L23" s="28"/>
    </row>
    <row r="24" spans="2:12" s="1" customFormat="1" ht="18" customHeight="1">
      <c r="B24" s="28"/>
      <c r="E24" s="21" t="s">
        <v>30</v>
      </c>
      <c r="I24" s="23" t="s">
        <v>26</v>
      </c>
      <c r="J24" s="21" t="s">
        <v>1</v>
      </c>
      <c r="L24" s="28"/>
    </row>
    <row r="25" spans="2:12" s="1" customFormat="1" ht="6.9" customHeight="1">
      <c r="B25" s="28"/>
      <c r="L25" s="28"/>
    </row>
    <row r="26" spans="2:12" s="1" customFormat="1" ht="12" customHeight="1">
      <c r="B26" s="28"/>
      <c r="D26" s="23" t="s">
        <v>33</v>
      </c>
      <c r="L26" s="28"/>
    </row>
    <row r="27" spans="2:12" s="7" customFormat="1" ht="16.5" customHeight="1">
      <c r="B27" s="93"/>
      <c r="E27" s="187" t="s">
        <v>1</v>
      </c>
      <c r="F27" s="187"/>
      <c r="G27" s="187"/>
      <c r="H27" s="187"/>
      <c r="L27" s="93"/>
    </row>
    <row r="28" spans="2:12" s="1" customFormat="1" ht="6.9" customHeight="1">
      <c r="B28" s="28"/>
      <c r="L28" s="28"/>
    </row>
    <row r="29" spans="2:12" s="1" customFormat="1" ht="6.9" customHeight="1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35" customHeight="1">
      <c r="B30" s="28"/>
      <c r="D30" s="94" t="s">
        <v>35</v>
      </c>
      <c r="J30" s="65">
        <f>ROUND(J119, 2)</f>
        <v>0</v>
      </c>
      <c r="L30" s="28"/>
    </row>
    <row r="31" spans="2:12" s="1" customFormat="1" ht="6.9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4" customHeight="1">
      <c r="B32" s="28"/>
      <c r="F32" s="31" t="s">
        <v>37</v>
      </c>
      <c r="I32" s="31" t="s">
        <v>36</v>
      </c>
      <c r="J32" s="31" t="s">
        <v>38</v>
      </c>
      <c r="L32" s="28"/>
    </row>
    <row r="33" spans="2:12" s="1" customFormat="1" ht="14.4" customHeight="1">
      <c r="B33" s="28"/>
      <c r="D33" s="54" t="s">
        <v>39</v>
      </c>
      <c r="E33" s="33" t="s">
        <v>40</v>
      </c>
      <c r="F33" s="95">
        <f>ROUND((SUM(BE119:BE148)),  2)</f>
        <v>0</v>
      </c>
      <c r="G33" s="96"/>
      <c r="H33" s="96"/>
      <c r="I33" s="97">
        <v>0.2</v>
      </c>
      <c r="J33" s="95">
        <f>ROUND(((SUM(BE119:BE148))*I33),  2)</f>
        <v>0</v>
      </c>
      <c r="L33" s="28"/>
    </row>
    <row r="34" spans="2:12" s="1" customFormat="1" ht="14.4" customHeight="1">
      <c r="B34" s="28"/>
      <c r="E34" s="33" t="s">
        <v>41</v>
      </c>
      <c r="F34" s="95">
        <f>ROUND((SUM(BF119:BF148)),  2)</f>
        <v>0</v>
      </c>
      <c r="G34" s="96"/>
      <c r="H34" s="96"/>
      <c r="I34" s="97">
        <v>0.2</v>
      </c>
      <c r="J34" s="95">
        <f>ROUND(((SUM(BF119:BF148))*I34),  2)</f>
        <v>0</v>
      </c>
      <c r="L34" s="28"/>
    </row>
    <row r="35" spans="2:12" s="1" customFormat="1" ht="14.4" hidden="1" customHeight="1">
      <c r="B35" s="28"/>
      <c r="E35" s="23" t="s">
        <v>42</v>
      </c>
      <c r="F35" s="84">
        <f>ROUND((SUM(BG119:BG148)),  2)</f>
        <v>0</v>
      </c>
      <c r="I35" s="98">
        <v>0.2</v>
      </c>
      <c r="J35" s="84">
        <f>0</f>
        <v>0</v>
      </c>
      <c r="L35" s="28"/>
    </row>
    <row r="36" spans="2:12" s="1" customFormat="1" ht="14.4" hidden="1" customHeight="1">
      <c r="B36" s="28"/>
      <c r="E36" s="23" t="s">
        <v>43</v>
      </c>
      <c r="F36" s="84">
        <f>ROUND((SUM(BH119:BH148)),  2)</f>
        <v>0</v>
      </c>
      <c r="I36" s="98">
        <v>0.2</v>
      </c>
      <c r="J36" s="84">
        <f>0</f>
        <v>0</v>
      </c>
      <c r="L36" s="28"/>
    </row>
    <row r="37" spans="2:12" s="1" customFormat="1" ht="14.4" hidden="1" customHeight="1">
      <c r="B37" s="28"/>
      <c r="E37" s="33" t="s">
        <v>44</v>
      </c>
      <c r="F37" s="95">
        <f>ROUND((SUM(BI119:BI148)),  2)</f>
        <v>0</v>
      </c>
      <c r="G37" s="96"/>
      <c r="H37" s="96"/>
      <c r="I37" s="97">
        <v>0</v>
      </c>
      <c r="J37" s="95">
        <f>0</f>
        <v>0</v>
      </c>
      <c r="L37" s="28"/>
    </row>
    <row r="38" spans="2:12" s="1" customFormat="1" ht="6.9" customHeight="1">
      <c r="B38" s="28"/>
      <c r="L38" s="28"/>
    </row>
    <row r="39" spans="2:12" s="1" customFormat="1" ht="25.35" customHeight="1">
      <c r="B39" s="28"/>
      <c r="C39" s="99"/>
      <c r="D39" s="100" t="s">
        <v>45</v>
      </c>
      <c r="E39" s="56"/>
      <c r="F39" s="56"/>
      <c r="G39" s="101" t="s">
        <v>46</v>
      </c>
      <c r="H39" s="102" t="s">
        <v>47</v>
      </c>
      <c r="I39" s="56"/>
      <c r="J39" s="103">
        <f>SUM(J30:J37)</f>
        <v>0</v>
      </c>
      <c r="K39" s="104"/>
      <c r="L39" s="28"/>
    </row>
    <row r="40" spans="2:12" s="1" customFormat="1" ht="14.4" customHeight="1">
      <c r="B40" s="28"/>
      <c r="L40" s="28"/>
    </row>
    <row r="41" spans="2:12" ht="14.4" customHeight="1">
      <c r="B41" s="16"/>
      <c r="L41" s="16"/>
    </row>
    <row r="42" spans="2:12" ht="14.4" customHeight="1">
      <c r="B42" s="16"/>
      <c r="L42" s="16"/>
    </row>
    <row r="43" spans="2:12" ht="14.4" customHeight="1">
      <c r="B43" s="16"/>
      <c r="L43" s="16"/>
    </row>
    <row r="44" spans="2:12" ht="14.4" customHeight="1">
      <c r="B44" s="16"/>
      <c r="L44" s="16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ht="10.199999999999999">
      <c r="B51" s="16"/>
      <c r="L51" s="16"/>
    </row>
    <row r="52" spans="2:12" ht="10.199999999999999">
      <c r="B52" s="16"/>
      <c r="L52" s="16"/>
    </row>
    <row r="53" spans="2:12" ht="10.199999999999999">
      <c r="B53" s="16"/>
      <c r="L53" s="16"/>
    </row>
    <row r="54" spans="2:12" ht="10.199999999999999">
      <c r="B54" s="16"/>
      <c r="L54" s="16"/>
    </row>
    <row r="55" spans="2:12" ht="10.199999999999999">
      <c r="B55" s="16"/>
      <c r="L55" s="16"/>
    </row>
    <row r="56" spans="2:12" ht="10.199999999999999">
      <c r="B56" s="16"/>
      <c r="L56" s="16"/>
    </row>
    <row r="57" spans="2:12" ht="10.199999999999999">
      <c r="B57" s="16"/>
      <c r="L57" s="16"/>
    </row>
    <row r="58" spans="2:12" ht="10.199999999999999">
      <c r="B58" s="16"/>
      <c r="L58" s="16"/>
    </row>
    <row r="59" spans="2:12" ht="10.199999999999999">
      <c r="B59" s="16"/>
      <c r="L59" s="16"/>
    </row>
    <row r="60" spans="2:12" ht="10.199999999999999">
      <c r="B60" s="16"/>
      <c r="L60" s="16"/>
    </row>
    <row r="61" spans="2:12" s="1" customFormat="1" ht="13.2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ht="10.199999999999999">
      <c r="B62" s="16"/>
      <c r="L62" s="16"/>
    </row>
    <row r="63" spans="2:12" ht="10.199999999999999">
      <c r="B63" s="16"/>
      <c r="L63" s="16"/>
    </row>
    <row r="64" spans="2:12" ht="10.199999999999999">
      <c r="B64" s="16"/>
      <c r="L64" s="16"/>
    </row>
    <row r="65" spans="2:12" s="1" customFormat="1" ht="13.2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ht="10.199999999999999">
      <c r="B66" s="16"/>
      <c r="L66" s="16"/>
    </row>
    <row r="67" spans="2:12" ht="10.199999999999999">
      <c r="B67" s="16"/>
      <c r="L67" s="16"/>
    </row>
    <row r="68" spans="2:12" ht="10.199999999999999">
      <c r="B68" s="16"/>
      <c r="L68" s="16"/>
    </row>
    <row r="69" spans="2:12" ht="10.199999999999999">
      <c r="B69" s="16"/>
      <c r="L69" s="16"/>
    </row>
    <row r="70" spans="2:12" ht="10.199999999999999">
      <c r="B70" s="16"/>
      <c r="L70" s="16"/>
    </row>
    <row r="71" spans="2:12" ht="10.199999999999999">
      <c r="B71" s="16"/>
      <c r="L71" s="16"/>
    </row>
    <row r="72" spans="2:12" ht="10.199999999999999">
      <c r="B72" s="16"/>
      <c r="L72" s="16"/>
    </row>
    <row r="73" spans="2:12" ht="10.199999999999999">
      <c r="B73" s="16"/>
      <c r="L73" s="16"/>
    </row>
    <row r="74" spans="2:12" ht="10.199999999999999">
      <c r="B74" s="16"/>
      <c r="L74" s="16"/>
    </row>
    <row r="75" spans="2:12" ht="10.199999999999999">
      <c r="B75" s="16"/>
      <c r="L75" s="16"/>
    </row>
    <row r="76" spans="2:12" s="1" customFormat="1" ht="13.2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4.9" customHeight="1">
      <c r="B82" s="28"/>
      <c r="C82" s="17" t="s">
        <v>293</v>
      </c>
      <c r="L82" s="28"/>
    </row>
    <row r="83" spans="2:47" s="1" customFormat="1" ht="6.9" customHeight="1">
      <c r="B83" s="28"/>
      <c r="L83" s="28"/>
    </row>
    <row r="84" spans="2:47" s="1" customFormat="1" ht="12" customHeight="1">
      <c r="B84" s="28"/>
      <c r="C84" s="23" t="s">
        <v>15</v>
      </c>
      <c r="L84" s="28"/>
    </row>
    <row r="85" spans="2:47" s="1" customFormat="1" ht="16.5" customHeight="1">
      <c r="B85" s="28"/>
      <c r="E85" s="226" t="str">
        <f>E7</f>
        <v>Archeoskanzen Bojná</v>
      </c>
      <c r="F85" s="227"/>
      <c r="G85" s="227"/>
      <c r="H85" s="227"/>
      <c r="L85" s="28"/>
    </row>
    <row r="86" spans="2:47" s="1" customFormat="1" ht="12" customHeight="1">
      <c r="B86" s="28"/>
      <c r="C86" s="23" t="s">
        <v>287</v>
      </c>
      <c r="L86" s="28"/>
    </row>
    <row r="87" spans="2:47" s="1" customFormat="1" ht="16.5" customHeight="1">
      <c r="B87" s="28"/>
      <c r="E87" s="208" t="str">
        <f>E9</f>
        <v>SO-6 - Prípojka NN</v>
      </c>
      <c r="F87" s="228"/>
      <c r="G87" s="228"/>
      <c r="H87" s="228"/>
      <c r="L87" s="28"/>
    </row>
    <row r="88" spans="2:47" s="1" customFormat="1" ht="6.9" customHeight="1">
      <c r="B88" s="28"/>
      <c r="L88" s="28"/>
    </row>
    <row r="89" spans="2:47" s="1" customFormat="1" ht="12" customHeight="1">
      <c r="B89" s="28"/>
      <c r="C89" s="23" t="s">
        <v>19</v>
      </c>
      <c r="F89" s="21" t="str">
        <f>F12</f>
        <v>okrajová časť obce Bojná</v>
      </c>
      <c r="I89" s="23" t="s">
        <v>21</v>
      </c>
      <c r="J89" s="51" t="str">
        <f>IF(J12="","",J12)</f>
        <v>19. 6. 2024</v>
      </c>
      <c r="L89" s="28"/>
    </row>
    <row r="90" spans="2:47" s="1" customFormat="1" ht="6.9" customHeight="1">
      <c r="B90" s="28"/>
      <c r="L90" s="28"/>
    </row>
    <row r="91" spans="2:47" s="1" customFormat="1" ht="40.049999999999997" customHeight="1">
      <c r="B91" s="28"/>
      <c r="C91" s="23" t="s">
        <v>23</v>
      </c>
      <c r="F91" s="21" t="str">
        <f>E15</f>
        <v>Obec Bojná, 201 Bojná, 956 01 Bojná</v>
      </c>
      <c r="I91" s="23" t="s">
        <v>29</v>
      </c>
      <c r="J91" s="26" t="str">
        <f>E21</f>
        <v>Projekt design s.r.o., Brezová 89/1B, Tovarníky</v>
      </c>
      <c r="L91" s="28"/>
    </row>
    <row r="92" spans="2:47" s="1" customFormat="1" ht="40.049999999999997" customHeight="1">
      <c r="B92" s="28"/>
      <c r="C92" s="23" t="s">
        <v>27</v>
      </c>
      <c r="F92" s="21" t="str">
        <f>IF(E18="","",E18)</f>
        <v>Vyplň údaj</v>
      </c>
      <c r="I92" s="23" t="s">
        <v>32</v>
      </c>
      <c r="J92" s="26" t="str">
        <f>E24</f>
        <v>Projekt design s.r.o., Brezová 89/1B, Tovarníky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107" t="s">
        <v>294</v>
      </c>
      <c r="D94" s="99"/>
      <c r="E94" s="99"/>
      <c r="F94" s="99"/>
      <c r="G94" s="99"/>
      <c r="H94" s="99"/>
      <c r="I94" s="99"/>
      <c r="J94" s="108" t="s">
        <v>295</v>
      </c>
      <c r="K94" s="99"/>
      <c r="L94" s="28"/>
    </row>
    <row r="95" spans="2:47" s="1" customFormat="1" ht="10.35" customHeight="1">
      <c r="B95" s="28"/>
      <c r="L95" s="28"/>
    </row>
    <row r="96" spans="2:47" s="1" customFormat="1" ht="22.8" customHeight="1">
      <c r="B96" s="28"/>
      <c r="C96" s="109" t="s">
        <v>296</v>
      </c>
      <c r="J96" s="65">
        <f>J119</f>
        <v>0</v>
      </c>
      <c r="L96" s="28"/>
      <c r="AU96" s="13" t="s">
        <v>297</v>
      </c>
    </row>
    <row r="97" spans="2:12" s="8" customFormat="1" ht="24.9" customHeight="1">
      <c r="B97" s="110"/>
      <c r="D97" s="111" t="s">
        <v>7080</v>
      </c>
      <c r="E97" s="112"/>
      <c r="F97" s="112"/>
      <c r="G97" s="112"/>
      <c r="H97" s="112"/>
      <c r="I97" s="112"/>
      <c r="J97" s="113">
        <f>J120</f>
        <v>0</v>
      </c>
      <c r="L97" s="110"/>
    </row>
    <row r="98" spans="2:12" s="8" customFormat="1" ht="24.9" customHeight="1">
      <c r="B98" s="110"/>
      <c r="D98" s="111" t="s">
        <v>422</v>
      </c>
      <c r="E98" s="112"/>
      <c r="F98" s="112"/>
      <c r="G98" s="112"/>
      <c r="H98" s="112"/>
      <c r="I98" s="112"/>
      <c r="J98" s="113">
        <f>J132</f>
        <v>0</v>
      </c>
      <c r="L98" s="110"/>
    </row>
    <row r="99" spans="2:12" s="8" customFormat="1" ht="24.9" customHeight="1">
      <c r="B99" s="110"/>
      <c r="D99" s="111" t="s">
        <v>1408</v>
      </c>
      <c r="E99" s="112"/>
      <c r="F99" s="112"/>
      <c r="G99" s="112"/>
      <c r="H99" s="112"/>
      <c r="I99" s="112"/>
      <c r="J99" s="113">
        <f>J141</f>
        <v>0</v>
      </c>
      <c r="L99" s="110"/>
    </row>
    <row r="100" spans="2:12" s="1" customFormat="1" ht="21.75" customHeight="1">
      <c r="B100" s="28"/>
      <c r="L100" s="28"/>
    </row>
    <row r="101" spans="2:12" s="1" customFormat="1" ht="6.9" customHeight="1"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28"/>
    </row>
    <row r="105" spans="2:12" s="1" customFormat="1" ht="6.9" customHeight="1">
      <c r="B105" s="45"/>
      <c r="C105" s="46"/>
      <c r="D105" s="46"/>
      <c r="E105" s="46"/>
      <c r="F105" s="46"/>
      <c r="G105" s="46"/>
      <c r="H105" s="46"/>
      <c r="I105" s="46"/>
      <c r="J105" s="46"/>
      <c r="K105" s="46"/>
      <c r="L105" s="28"/>
    </row>
    <row r="106" spans="2:12" s="1" customFormat="1" ht="24.9" customHeight="1">
      <c r="B106" s="28"/>
      <c r="C106" s="17" t="s">
        <v>303</v>
      </c>
      <c r="L106" s="28"/>
    </row>
    <row r="107" spans="2:12" s="1" customFormat="1" ht="6.9" customHeight="1">
      <c r="B107" s="28"/>
      <c r="L107" s="28"/>
    </row>
    <row r="108" spans="2:12" s="1" customFormat="1" ht="12" customHeight="1">
      <c r="B108" s="28"/>
      <c r="C108" s="23" t="s">
        <v>15</v>
      </c>
      <c r="L108" s="28"/>
    </row>
    <row r="109" spans="2:12" s="1" customFormat="1" ht="16.5" customHeight="1">
      <c r="B109" s="28"/>
      <c r="E109" s="226" t="str">
        <f>E7</f>
        <v>Archeoskanzen Bojná</v>
      </c>
      <c r="F109" s="227"/>
      <c r="G109" s="227"/>
      <c r="H109" s="227"/>
      <c r="L109" s="28"/>
    </row>
    <row r="110" spans="2:12" s="1" customFormat="1" ht="12" customHeight="1">
      <c r="B110" s="28"/>
      <c r="C110" s="23" t="s">
        <v>287</v>
      </c>
      <c r="L110" s="28"/>
    </row>
    <row r="111" spans="2:12" s="1" customFormat="1" ht="16.5" customHeight="1">
      <c r="B111" s="28"/>
      <c r="E111" s="208" t="str">
        <f>E9</f>
        <v>SO-6 - Prípojka NN</v>
      </c>
      <c r="F111" s="228"/>
      <c r="G111" s="228"/>
      <c r="H111" s="228"/>
      <c r="L111" s="28"/>
    </row>
    <row r="112" spans="2:12" s="1" customFormat="1" ht="6.9" customHeight="1">
      <c r="B112" s="28"/>
      <c r="L112" s="28"/>
    </row>
    <row r="113" spans="2:65" s="1" customFormat="1" ht="12" customHeight="1">
      <c r="B113" s="28"/>
      <c r="C113" s="23" t="s">
        <v>19</v>
      </c>
      <c r="F113" s="21" t="str">
        <f>F12</f>
        <v>okrajová časť obce Bojná</v>
      </c>
      <c r="I113" s="23" t="s">
        <v>21</v>
      </c>
      <c r="J113" s="51" t="str">
        <f>IF(J12="","",J12)</f>
        <v>19. 6. 2024</v>
      </c>
      <c r="L113" s="28"/>
    </row>
    <row r="114" spans="2:65" s="1" customFormat="1" ht="6.9" customHeight="1">
      <c r="B114" s="28"/>
      <c r="L114" s="28"/>
    </row>
    <row r="115" spans="2:65" s="1" customFormat="1" ht="40.049999999999997" customHeight="1">
      <c r="B115" s="28"/>
      <c r="C115" s="23" t="s">
        <v>23</v>
      </c>
      <c r="F115" s="21" t="str">
        <f>E15</f>
        <v>Obec Bojná, 201 Bojná, 956 01 Bojná</v>
      </c>
      <c r="I115" s="23" t="s">
        <v>29</v>
      </c>
      <c r="J115" s="26" t="str">
        <f>E21</f>
        <v>Projekt design s.r.o., Brezová 89/1B, Tovarníky</v>
      </c>
      <c r="L115" s="28"/>
    </row>
    <row r="116" spans="2:65" s="1" customFormat="1" ht="40.049999999999997" customHeight="1">
      <c r="B116" s="28"/>
      <c r="C116" s="23" t="s">
        <v>27</v>
      </c>
      <c r="F116" s="21" t="str">
        <f>IF(E18="","",E18)</f>
        <v>Vyplň údaj</v>
      </c>
      <c r="I116" s="23" t="s">
        <v>32</v>
      </c>
      <c r="J116" s="26" t="str">
        <f>E24</f>
        <v>Projekt design s.r.o., Brezová 89/1B, Tovarníky</v>
      </c>
      <c r="L116" s="28"/>
    </row>
    <row r="117" spans="2:65" s="1" customFormat="1" ht="10.35" customHeight="1">
      <c r="B117" s="28"/>
      <c r="L117" s="28"/>
    </row>
    <row r="118" spans="2:65" s="10" customFormat="1" ht="29.25" customHeight="1">
      <c r="B118" s="118"/>
      <c r="C118" s="119" t="s">
        <v>304</v>
      </c>
      <c r="D118" s="120" t="s">
        <v>60</v>
      </c>
      <c r="E118" s="120" t="s">
        <v>56</v>
      </c>
      <c r="F118" s="120" t="s">
        <v>7531</v>
      </c>
      <c r="G118" s="120" t="s">
        <v>305</v>
      </c>
      <c r="H118" s="120" t="s">
        <v>306</v>
      </c>
      <c r="I118" s="120" t="s">
        <v>307</v>
      </c>
      <c r="J118" s="121" t="s">
        <v>295</v>
      </c>
      <c r="K118" s="122" t="s">
        <v>308</v>
      </c>
      <c r="L118" s="118"/>
      <c r="M118" s="58" t="s">
        <v>1</v>
      </c>
      <c r="N118" s="59" t="s">
        <v>39</v>
      </c>
      <c r="O118" s="59" t="s">
        <v>309</v>
      </c>
      <c r="P118" s="59" t="s">
        <v>310</v>
      </c>
      <c r="Q118" s="59" t="s">
        <v>311</v>
      </c>
      <c r="R118" s="59" t="s">
        <v>312</v>
      </c>
      <c r="S118" s="59" t="s">
        <v>313</v>
      </c>
      <c r="T118" s="60" t="s">
        <v>314</v>
      </c>
    </row>
    <row r="119" spans="2:65" s="1" customFormat="1" ht="22.8" customHeight="1">
      <c r="B119" s="28"/>
      <c r="C119" s="63" t="s">
        <v>296</v>
      </c>
      <c r="J119" s="123">
        <f>BK119</f>
        <v>0</v>
      </c>
      <c r="L119" s="28"/>
      <c r="M119" s="61"/>
      <c r="N119" s="52"/>
      <c r="O119" s="52"/>
      <c r="P119" s="124">
        <f>P120+P132+P141</f>
        <v>0</v>
      </c>
      <c r="Q119" s="52"/>
      <c r="R119" s="124">
        <f>R120+R132+R141</f>
        <v>0</v>
      </c>
      <c r="S119" s="52"/>
      <c r="T119" s="125">
        <f>T120+T132+T141</f>
        <v>0</v>
      </c>
      <c r="AT119" s="13" t="s">
        <v>74</v>
      </c>
      <c r="AU119" s="13" t="s">
        <v>297</v>
      </c>
      <c r="BK119" s="126">
        <f>BK120+BK132+BK141</f>
        <v>0</v>
      </c>
    </row>
    <row r="120" spans="2:65" s="11" customFormat="1" ht="25.95" customHeight="1">
      <c r="B120" s="127"/>
      <c r="D120" s="128" t="s">
        <v>74</v>
      </c>
      <c r="E120" s="129" t="s">
        <v>475</v>
      </c>
      <c r="F120" s="129" t="s">
        <v>7081</v>
      </c>
      <c r="I120" s="130"/>
      <c r="J120" s="131">
        <f>BK120</f>
        <v>0</v>
      </c>
      <c r="L120" s="127"/>
      <c r="M120" s="132"/>
      <c r="P120" s="133">
        <f>SUM(P121:P131)</f>
        <v>0</v>
      </c>
      <c r="R120" s="133">
        <f>SUM(R121:R131)</f>
        <v>0</v>
      </c>
      <c r="T120" s="134">
        <f>SUM(T121:T131)</f>
        <v>0</v>
      </c>
      <c r="AR120" s="128" t="s">
        <v>92</v>
      </c>
      <c r="AT120" s="135" t="s">
        <v>74</v>
      </c>
      <c r="AU120" s="135" t="s">
        <v>75</v>
      </c>
      <c r="AY120" s="128" t="s">
        <v>317</v>
      </c>
      <c r="BK120" s="136">
        <f>SUM(BK121:BK131)</f>
        <v>0</v>
      </c>
    </row>
    <row r="121" spans="2:65" s="1" customFormat="1" ht="24.15" customHeight="1">
      <c r="B121" s="139"/>
      <c r="C121" s="140" t="s">
        <v>82</v>
      </c>
      <c r="D121" s="140" t="s">
        <v>319</v>
      </c>
      <c r="E121" s="141" t="s">
        <v>477</v>
      </c>
      <c r="F121" s="142" t="s">
        <v>7082</v>
      </c>
      <c r="G121" s="143" t="s">
        <v>452</v>
      </c>
      <c r="H121" s="144">
        <v>15</v>
      </c>
      <c r="I121" s="145"/>
      <c r="J121" s="146">
        <f>ROUND(I121*H121,2)</f>
        <v>0</v>
      </c>
      <c r="K121" s="147"/>
      <c r="L121" s="28"/>
      <c r="M121" s="148" t="s">
        <v>1</v>
      </c>
      <c r="N121" s="149" t="s">
        <v>41</v>
      </c>
      <c r="P121" s="150">
        <f>O121*H121</f>
        <v>0</v>
      </c>
      <c r="Q121" s="150">
        <v>0</v>
      </c>
      <c r="R121" s="150">
        <f>Q121*H121</f>
        <v>0</v>
      </c>
      <c r="S121" s="150">
        <v>0</v>
      </c>
      <c r="T121" s="151">
        <f>S121*H121</f>
        <v>0</v>
      </c>
      <c r="AR121" s="152" t="s">
        <v>453</v>
      </c>
      <c r="AT121" s="152" t="s">
        <v>319</v>
      </c>
      <c r="AU121" s="152" t="s">
        <v>82</v>
      </c>
      <c r="AY121" s="13" t="s">
        <v>317</v>
      </c>
      <c r="BE121" s="153">
        <f>IF(N121="základná",J121,0)</f>
        <v>0</v>
      </c>
      <c r="BF121" s="153">
        <f>IF(N121="znížená",J121,0)</f>
        <v>0</v>
      </c>
      <c r="BG121" s="153">
        <f>IF(N121="zákl. prenesená",J121,0)</f>
        <v>0</v>
      </c>
      <c r="BH121" s="153">
        <f>IF(N121="zníž. prenesená",J121,0)</f>
        <v>0</v>
      </c>
      <c r="BI121" s="153">
        <f>IF(N121="nulová",J121,0)</f>
        <v>0</v>
      </c>
      <c r="BJ121" s="13" t="s">
        <v>87</v>
      </c>
      <c r="BK121" s="153">
        <f>ROUND(I121*H121,2)</f>
        <v>0</v>
      </c>
      <c r="BL121" s="13" t="s">
        <v>453</v>
      </c>
      <c r="BM121" s="152" t="s">
        <v>7083</v>
      </c>
    </row>
    <row r="122" spans="2:65" s="1" customFormat="1" ht="24.15" customHeight="1">
      <c r="B122" s="139"/>
      <c r="C122" s="154" t="s">
        <v>87</v>
      </c>
      <c r="D122" s="154" t="s">
        <v>353</v>
      </c>
      <c r="E122" s="155" t="s">
        <v>480</v>
      </c>
      <c r="F122" s="156" t="s">
        <v>7084</v>
      </c>
      <c r="G122" s="157" t="s">
        <v>452</v>
      </c>
      <c r="H122" s="158">
        <v>15</v>
      </c>
      <c r="I122" s="159"/>
      <c r="J122" s="160">
        <f>ROUND(I122*H122,2)</f>
        <v>0</v>
      </c>
      <c r="K122" s="161"/>
      <c r="L122" s="162"/>
      <c r="M122" s="163" t="s">
        <v>1</v>
      </c>
      <c r="N122" s="164" t="s">
        <v>41</v>
      </c>
      <c r="P122" s="150">
        <f>O122*H122</f>
        <v>0</v>
      </c>
      <c r="Q122" s="150">
        <v>0</v>
      </c>
      <c r="R122" s="150">
        <f>Q122*H122</f>
        <v>0</v>
      </c>
      <c r="S122" s="150">
        <v>0</v>
      </c>
      <c r="T122" s="151">
        <f>S122*H122</f>
        <v>0</v>
      </c>
      <c r="AR122" s="152" t="s">
        <v>482</v>
      </c>
      <c r="AT122" s="152" t="s">
        <v>353</v>
      </c>
      <c r="AU122" s="152" t="s">
        <v>82</v>
      </c>
      <c r="AY122" s="13" t="s">
        <v>317</v>
      </c>
      <c r="BE122" s="153">
        <f>IF(N122="základná",J122,0)</f>
        <v>0</v>
      </c>
      <c r="BF122" s="153">
        <f>IF(N122="znížená",J122,0)</f>
        <v>0</v>
      </c>
      <c r="BG122" s="153">
        <f>IF(N122="zákl. prenesená",J122,0)</f>
        <v>0</v>
      </c>
      <c r="BH122" s="153">
        <f>IF(N122="zníž. prenesená",J122,0)</f>
        <v>0</v>
      </c>
      <c r="BI122" s="153">
        <f>IF(N122="nulová",J122,0)</f>
        <v>0</v>
      </c>
      <c r="BJ122" s="13" t="s">
        <v>87</v>
      </c>
      <c r="BK122" s="153">
        <f>ROUND(I122*H122,2)</f>
        <v>0</v>
      </c>
      <c r="BL122" s="13" t="s">
        <v>453</v>
      </c>
      <c r="BM122" s="152" t="s">
        <v>7085</v>
      </c>
    </row>
    <row r="123" spans="2:65" s="1" customFormat="1" ht="19.2">
      <c r="B123" s="28"/>
      <c r="D123" s="170" t="s">
        <v>484</v>
      </c>
      <c r="F123" s="171" t="s">
        <v>485</v>
      </c>
      <c r="I123" s="172"/>
      <c r="L123" s="28"/>
      <c r="M123" s="173"/>
      <c r="T123" s="55"/>
      <c r="AT123" s="13" t="s">
        <v>484</v>
      </c>
      <c r="AU123" s="13" t="s">
        <v>82</v>
      </c>
    </row>
    <row r="124" spans="2:65" s="1" customFormat="1" ht="33" customHeight="1">
      <c r="B124" s="139"/>
      <c r="C124" s="140" t="s">
        <v>92</v>
      </c>
      <c r="D124" s="140" t="s">
        <v>319</v>
      </c>
      <c r="E124" s="141" t="s">
        <v>7086</v>
      </c>
      <c r="F124" s="142" t="s">
        <v>7087</v>
      </c>
      <c r="G124" s="143" t="s">
        <v>433</v>
      </c>
      <c r="H124" s="144">
        <v>2</v>
      </c>
      <c r="I124" s="145"/>
      <c r="J124" s="146">
        <f t="shared" ref="J124:J131" si="0">ROUND(I124*H124,2)</f>
        <v>0</v>
      </c>
      <c r="K124" s="147"/>
      <c r="L124" s="28"/>
      <c r="M124" s="148" t="s">
        <v>1</v>
      </c>
      <c r="N124" s="149" t="s">
        <v>41</v>
      </c>
      <c r="P124" s="150">
        <f t="shared" ref="P124:P131" si="1">O124*H124</f>
        <v>0</v>
      </c>
      <c r="Q124" s="150">
        <v>0</v>
      </c>
      <c r="R124" s="150">
        <f t="shared" ref="R124:R131" si="2">Q124*H124</f>
        <v>0</v>
      </c>
      <c r="S124" s="150">
        <v>0</v>
      </c>
      <c r="T124" s="151">
        <f t="shared" ref="T124:T131" si="3">S124*H124</f>
        <v>0</v>
      </c>
      <c r="AR124" s="152" t="s">
        <v>453</v>
      </c>
      <c r="AT124" s="152" t="s">
        <v>319</v>
      </c>
      <c r="AU124" s="152" t="s">
        <v>82</v>
      </c>
      <c r="AY124" s="13" t="s">
        <v>317</v>
      </c>
      <c r="BE124" s="153">
        <f t="shared" ref="BE124:BE131" si="4">IF(N124="základná",J124,0)</f>
        <v>0</v>
      </c>
      <c r="BF124" s="153">
        <f t="shared" ref="BF124:BF131" si="5">IF(N124="znížená",J124,0)</f>
        <v>0</v>
      </c>
      <c r="BG124" s="153">
        <f t="shared" ref="BG124:BG131" si="6">IF(N124="zákl. prenesená",J124,0)</f>
        <v>0</v>
      </c>
      <c r="BH124" s="153">
        <f t="shared" ref="BH124:BH131" si="7">IF(N124="zníž. prenesená",J124,0)</f>
        <v>0</v>
      </c>
      <c r="BI124" s="153">
        <f t="shared" ref="BI124:BI131" si="8">IF(N124="nulová",J124,0)</f>
        <v>0</v>
      </c>
      <c r="BJ124" s="13" t="s">
        <v>87</v>
      </c>
      <c r="BK124" s="153">
        <f t="shared" ref="BK124:BK131" si="9">ROUND(I124*H124,2)</f>
        <v>0</v>
      </c>
      <c r="BL124" s="13" t="s">
        <v>453</v>
      </c>
      <c r="BM124" s="152" t="s">
        <v>7088</v>
      </c>
    </row>
    <row r="125" spans="2:65" s="1" customFormat="1" ht="33" customHeight="1">
      <c r="B125" s="139"/>
      <c r="C125" s="140" t="s">
        <v>259</v>
      </c>
      <c r="D125" s="140" t="s">
        <v>319</v>
      </c>
      <c r="E125" s="141" t="s">
        <v>486</v>
      </c>
      <c r="F125" s="142" t="s">
        <v>7089</v>
      </c>
      <c r="G125" s="143" t="s">
        <v>433</v>
      </c>
      <c r="H125" s="144">
        <v>2</v>
      </c>
      <c r="I125" s="145"/>
      <c r="J125" s="146">
        <f t="shared" si="0"/>
        <v>0</v>
      </c>
      <c r="K125" s="147"/>
      <c r="L125" s="28"/>
      <c r="M125" s="148" t="s">
        <v>1</v>
      </c>
      <c r="N125" s="149" t="s">
        <v>41</v>
      </c>
      <c r="P125" s="150">
        <f t="shared" si="1"/>
        <v>0</v>
      </c>
      <c r="Q125" s="150">
        <v>0</v>
      </c>
      <c r="R125" s="150">
        <f t="shared" si="2"/>
        <v>0</v>
      </c>
      <c r="S125" s="150">
        <v>0</v>
      </c>
      <c r="T125" s="151">
        <f t="shared" si="3"/>
        <v>0</v>
      </c>
      <c r="AR125" s="152" t="s">
        <v>453</v>
      </c>
      <c r="AT125" s="152" t="s">
        <v>319</v>
      </c>
      <c r="AU125" s="152" t="s">
        <v>82</v>
      </c>
      <c r="AY125" s="13" t="s">
        <v>317</v>
      </c>
      <c r="BE125" s="153">
        <f t="shared" si="4"/>
        <v>0</v>
      </c>
      <c r="BF125" s="153">
        <f t="shared" si="5"/>
        <v>0</v>
      </c>
      <c r="BG125" s="153">
        <f t="shared" si="6"/>
        <v>0</v>
      </c>
      <c r="BH125" s="153">
        <f t="shared" si="7"/>
        <v>0</v>
      </c>
      <c r="BI125" s="153">
        <f t="shared" si="8"/>
        <v>0</v>
      </c>
      <c r="BJ125" s="13" t="s">
        <v>87</v>
      </c>
      <c r="BK125" s="153">
        <f t="shared" si="9"/>
        <v>0</v>
      </c>
      <c r="BL125" s="13" t="s">
        <v>453</v>
      </c>
      <c r="BM125" s="152" t="s">
        <v>7090</v>
      </c>
    </row>
    <row r="126" spans="2:65" s="1" customFormat="1" ht="33" customHeight="1">
      <c r="B126" s="139"/>
      <c r="C126" s="140" t="s">
        <v>262</v>
      </c>
      <c r="D126" s="140" t="s">
        <v>319</v>
      </c>
      <c r="E126" s="141" t="s">
        <v>7091</v>
      </c>
      <c r="F126" s="142" t="s">
        <v>7092</v>
      </c>
      <c r="G126" s="143" t="s">
        <v>433</v>
      </c>
      <c r="H126" s="144">
        <v>1</v>
      </c>
      <c r="I126" s="145"/>
      <c r="J126" s="146">
        <f t="shared" si="0"/>
        <v>0</v>
      </c>
      <c r="K126" s="147"/>
      <c r="L126" s="28"/>
      <c r="M126" s="148" t="s">
        <v>1</v>
      </c>
      <c r="N126" s="149" t="s">
        <v>41</v>
      </c>
      <c r="P126" s="150">
        <f t="shared" si="1"/>
        <v>0</v>
      </c>
      <c r="Q126" s="150">
        <v>0</v>
      </c>
      <c r="R126" s="150">
        <f t="shared" si="2"/>
        <v>0</v>
      </c>
      <c r="S126" s="150">
        <v>0</v>
      </c>
      <c r="T126" s="151">
        <f t="shared" si="3"/>
        <v>0</v>
      </c>
      <c r="AR126" s="152" t="s">
        <v>453</v>
      </c>
      <c r="AT126" s="152" t="s">
        <v>319</v>
      </c>
      <c r="AU126" s="152" t="s">
        <v>82</v>
      </c>
      <c r="AY126" s="13" t="s">
        <v>317</v>
      </c>
      <c r="BE126" s="153">
        <f t="shared" si="4"/>
        <v>0</v>
      </c>
      <c r="BF126" s="153">
        <f t="shared" si="5"/>
        <v>0</v>
      </c>
      <c r="BG126" s="153">
        <f t="shared" si="6"/>
        <v>0</v>
      </c>
      <c r="BH126" s="153">
        <f t="shared" si="7"/>
        <v>0</v>
      </c>
      <c r="BI126" s="153">
        <f t="shared" si="8"/>
        <v>0</v>
      </c>
      <c r="BJ126" s="13" t="s">
        <v>87</v>
      </c>
      <c r="BK126" s="153">
        <f t="shared" si="9"/>
        <v>0</v>
      </c>
      <c r="BL126" s="13" t="s">
        <v>453</v>
      </c>
      <c r="BM126" s="152" t="s">
        <v>7093</v>
      </c>
    </row>
    <row r="127" spans="2:65" s="1" customFormat="1" ht="37.799999999999997" customHeight="1">
      <c r="B127" s="139"/>
      <c r="C127" s="154" t="s">
        <v>265</v>
      </c>
      <c r="D127" s="154" t="s">
        <v>353</v>
      </c>
      <c r="E127" s="155" t="s">
        <v>7094</v>
      </c>
      <c r="F127" s="156" t="s">
        <v>7095</v>
      </c>
      <c r="G127" s="157" t="s">
        <v>433</v>
      </c>
      <c r="H127" s="158">
        <v>1</v>
      </c>
      <c r="I127" s="159"/>
      <c r="J127" s="160">
        <f t="shared" si="0"/>
        <v>0</v>
      </c>
      <c r="K127" s="161"/>
      <c r="L127" s="162"/>
      <c r="M127" s="163" t="s">
        <v>1</v>
      </c>
      <c r="N127" s="164" t="s">
        <v>41</v>
      </c>
      <c r="P127" s="150">
        <f t="shared" si="1"/>
        <v>0</v>
      </c>
      <c r="Q127" s="150">
        <v>0</v>
      </c>
      <c r="R127" s="150">
        <f t="shared" si="2"/>
        <v>0</v>
      </c>
      <c r="S127" s="150">
        <v>0</v>
      </c>
      <c r="T127" s="151">
        <f t="shared" si="3"/>
        <v>0</v>
      </c>
      <c r="AR127" s="152" t="s">
        <v>482</v>
      </c>
      <c r="AT127" s="152" t="s">
        <v>353</v>
      </c>
      <c r="AU127" s="152" t="s">
        <v>82</v>
      </c>
      <c r="AY127" s="13" t="s">
        <v>317</v>
      </c>
      <c r="BE127" s="153">
        <f t="shared" si="4"/>
        <v>0</v>
      </c>
      <c r="BF127" s="153">
        <f t="shared" si="5"/>
        <v>0</v>
      </c>
      <c r="BG127" s="153">
        <f t="shared" si="6"/>
        <v>0</v>
      </c>
      <c r="BH127" s="153">
        <f t="shared" si="7"/>
        <v>0</v>
      </c>
      <c r="BI127" s="153">
        <f t="shared" si="8"/>
        <v>0</v>
      </c>
      <c r="BJ127" s="13" t="s">
        <v>87</v>
      </c>
      <c r="BK127" s="153">
        <f t="shared" si="9"/>
        <v>0</v>
      </c>
      <c r="BL127" s="13" t="s">
        <v>453</v>
      </c>
      <c r="BM127" s="152" t="s">
        <v>7096</v>
      </c>
    </row>
    <row r="128" spans="2:65" s="1" customFormat="1" ht="24.15" customHeight="1">
      <c r="B128" s="139"/>
      <c r="C128" s="140" t="s">
        <v>268</v>
      </c>
      <c r="D128" s="140" t="s">
        <v>319</v>
      </c>
      <c r="E128" s="141" t="s">
        <v>7097</v>
      </c>
      <c r="F128" s="142" t="s">
        <v>7098</v>
      </c>
      <c r="G128" s="143" t="s">
        <v>452</v>
      </c>
      <c r="H128" s="144">
        <v>25</v>
      </c>
      <c r="I128" s="145"/>
      <c r="J128" s="146">
        <f t="shared" si="0"/>
        <v>0</v>
      </c>
      <c r="K128" s="147"/>
      <c r="L128" s="28"/>
      <c r="M128" s="148" t="s">
        <v>1</v>
      </c>
      <c r="N128" s="149" t="s">
        <v>41</v>
      </c>
      <c r="P128" s="150">
        <f t="shared" si="1"/>
        <v>0</v>
      </c>
      <c r="Q128" s="150">
        <v>0</v>
      </c>
      <c r="R128" s="150">
        <f t="shared" si="2"/>
        <v>0</v>
      </c>
      <c r="S128" s="150">
        <v>0</v>
      </c>
      <c r="T128" s="151">
        <f t="shared" si="3"/>
        <v>0</v>
      </c>
      <c r="AR128" s="152" t="s">
        <v>453</v>
      </c>
      <c r="AT128" s="152" t="s">
        <v>319</v>
      </c>
      <c r="AU128" s="152" t="s">
        <v>82</v>
      </c>
      <c r="AY128" s="13" t="s">
        <v>317</v>
      </c>
      <c r="BE128" s="153">
        <f t="shared" si="4"/>
        <v>0</v>
      </c>
      <c r="BF128" s="153">
        <f t="shared" si="5"/>
        <v>0</v>
      </c>
      <c r="BG128" s="153">
        <f t="shared" si="6"/>
        <v>0</v>
      </c>
      <c r="BH128" s="153">
        <f t="shared" si="7"/>
        <v>0</v>
      </c>
      <c r="BI128" s="153">
        <f t="shared" si="8"/>
        <v>0</v>
      </c>
      <c r="BJ128" s="13" t="s">
        <v>87</v>
      </c>
      <c r="BK128" s="153">
        <f t="shared" si="9"/>
        <v>0</v>
      </c>
      <c r="BL128" s="13" t="s">
        <v>453</v>
      </c>
      <c r="BM128" s="152" t="s">
        <v>7099</v>
      </c>
    </row>
    <row r="129" spans="2:65" s="1" customFormat="1" ht="24.15" customHeight="1">
      <c r="B129" s="139"/>
      <c r="C129" s="154" t="s">
        <v>271</v>
      </c>
      <c r="D129" s="154" t="s">
        <v>353</v>
      </c>
      <c r="E129" s="155" t="s">
        <v>7100</v>
      </c>
      <c r="F129" s="156" t="s">
        <v>7101</v>
      </c>
      <c r="G129" s="157" t="s">
        <v>452</v>
      </c>
      <c r="H129" s="158">
        <v>25</v>
      </c>
      <c r="I129" s="159"/>
      <c r="J129" s="160">
        <f t="shared" si="0"/>
        <v>0</v>
      </c>
      <c r="K129" s="161"/>
      <c r="L129" s="162"/>
      <c r="M129" s="163" t="s">
        <v>1</v>
      </c>
      <c r="N129" s="164" t="s">
        <v>41</v>
      </c>
      <c r="P129" s="150">
        <f t="shared" si="1"/>
        <v>0</v>
      </c>
      <c r="Q129" s="150">
        <v>0</v>
      </c>
      <c r="R129" s="150">
        <f t="shared" si="2"/>
        <v>0</v>
      </c>
      <c r="S129" s="150">
        <v>0</v>
      </c>
      <c r="T129" s="151">
        <f t="shared" si="3"/>
        <v>0</v>
      </c>
      <c r="AR129" s="152" t="s">
        <v>482</v>
      </c>
      <c r="AT129" s="152" t="s">
        <v>353</v>
      </c>
      <c r="AU129" s="152" t="s">
        <v>82</v>
      </c>
      <c r="AY129" s="13" t="s">
        <v>317</v>
      </c>
      <c r="BE129" s="153">
        <f t="shared" si="4"/>
        <v>0</v>
      </c>
      <c r="BF129" s="153">
        <f t="shared" si="5"/>
        <v>0</v>
      </c>
      <c r="BG129" s="153">
        <f t="shared" si="6"/>
        <v>0</v>
      </c>
      <c r="BH129" s="153">
        <f t="shared" si="7"/>
        <v>0</v>
      </c>
      <c r="BI129" s="153">
        <f t="shared" si="8"/>
        <v>0</v>
      </c>
      <c r="BJ129" s="13" t="s">
        <v>87</v>
      </c>
      <c r="BK129" s="153">
        <f t="shared" si="9"/>
        <v>0</v>
      </c>
      <c r="BL129" s="13" t="s">
        <v>453</v>
      </c>
      <c r="BM129" s="152" t="s">
        <v>7102</v>
      </c>
    </row>
    <row r="130" spans="2:65" s="1" customFormat="1" ht="24.15" customHeight="1">
      <c r="B130" s="139"/>
      <c r="C130" s="140" t="s">
        <v>274</v>
      </c>
      <c r="D130" s="140" t="s">
        <v>319</v>
      </c>
      <c r="E130" s="141" t="s">
        <v>489</v>
      </c>
      <c r="F130" s="142" t="s">
        <v>7103</v>
      </c>
      <c r="G130" s="143" t="s">
        <v>452</v>
      </c>
      <c r="H130" s="144">
        <v>275</v>
      </c>
      <c r="I130" s="145"/>
      <c r="J130" s="146">
        <f t="shared" si="0"/>
        <v>0</v>
      </c>
      <c r="K130" s="147"/>
      <c r="L130" s="28"/>
      <c r="M130" s="148" t="s">
        <v>1</v>
      </c>
      <c r="N130" s="149" t="s">
        <v>41</v>
      </c>
      <c r="P130" s="150">
        <f t="shared" si="1"/>
        <v>0</v>
      </c>
      <c r="Q130" s="150">
        <v>0</v>
      </c>
      <c r="R130" s="150">
        <f t="shared" si="2"/>
        <v>0</v>
      </c>
      <c r="S130" s="150">
        <v>0</v>
      </c>
      <c r="T130" s="151">
        <f t="shared" si="3"/>
        <v>0</v>
      </c>
      <c r="AR130" s="152" t="s">
        <v>453</v>
      </c>
      <c r="AT130" s="152" t="s">
        <v>319</v>
      </c>
      <c r="AU130" s="152" t="s">
        <v>82</v>
      </c>
      <c r="AY130" s="13" t="s">
        <v>317</v>
      </c>
      <c r="BE130" s="153">
        <f t="shared" si="4"/>
        <v>0</v>
      </c>
      <c r="BF130" s="153">
        <f t="shared" si="5"/>
        <v>0</v>
      </c>
      <c r="BG130" s="153">
        <f t="shared" si="6"/>
        <v>0</v>
      </c>
      <c r="BH130" s="153">
        <f t="shared" si="7"/>
        <v>0</v>
      </c>
      <c r="BI130" s="153">
        <f t="shared" si="8"/>
        <v>0</v>
      </c>
      <c r="BJ130" s="13" t="s">
        <v>87</v>
      </c>
      <c r="BK130" s="153">
        <f t="shared" si="9"/>
        <v>0</v>
      </c>
      <c r="BL130" s="13" t="s">
        <v>453</v>
      </c>
      <c r="BM130" s="152" t="s">
        <v>7104</v>
      </c>
    </row>
    <row r="131" spans="2:65" s="1" customFormat="1" ht="24.15" customHeight="1">
      <c r="B131" s="139"/>
      <c r="C131" s="154" t="s">
        <v>277</v>
      </c>
      <c r="D131" s="154" t="s">
        <v>353</v>
      </c>
      <c r="E131" s="155" t="s">
        <v>492</v>
      </c>
      <c r="F131" s="156" t="s">
        <v>7105</v>
      </c>
      <c r="G131" s="157" t="s">
        <v>452</v>
      </c>
      <c r="H131" s="158">
        <v>275</v>
      </c>
      <c r="I131" s="159"/>
      <c r="J131" s="160">
        <f t="shared" si="0"/>
        <v>0</v>
      </c>
      <c r="K131" s="161"/>
      <c r="L131" s="162"/>
      <c r="M131" s="163" t="s">
        <v>1</v>
      </c>
      <c r="N131" s="164" t="s">
        <v>41</v>
      </c>
      <c r="P131" s="150">
        <f t="shared" si="1"/>
        <v>0</v>
      </c>
      <c r="Q131" s="150">
        <v>0</v>
      </c>
      <c r="R131" s="150">
        <f t="shared" si="2"/>
        <v>0</v>
      </c>
      <c r="S131" s="150">
        <v>0</v>
      </c>
      <c r="T131" s="151">
        <f t="shared" si="3"/>
        <v>0</v>
      </c>
      <c r="AR131" s="152" t="s">
        <v>482</v>
      </c>
      <c r="AT131" s="152" t="s">
        <v>353</v>
      </c>
      <c r="AU131" s="152" t="s">
        <v>82</v>
      </c>
      <c r="AY131" s="13" t="s">
        <v>317</v>
      </c>
      <c r="BE131" s="153">
        <f t="shared" si="4"/>
        <v>0</v>
      </c>
      <c r="BF131" s="153">
        <f t="shared" si="5"/>
        <v>0</v>
      </c>
      <c r="BG131" s="153">
        <f t="shared" si="6"/>
        <v>0</v>
      </c>
      <c r="BH131" s="153">
        <f t="shared" si="7"/>
        <v>0</v>
      </c>
      <c r="BI131" s="153">
        <f t="shared" si="8"/>
        <v>0</v>
      </c>
      <c r="BJ131" s="13" t="s">
        <v>87</v>
      </c>
      <c r="BK131" s="153">
        <f t="shared" si="9"/>
        <v>0</v>
      </c>
      <c r="BL131" s="13" t="s">
        <v>453</v>
      </c>
      <c r="BM131" s="152" t="s">
        <v>7106</v>
      </c>
    </row>
    <row r="132" spans="2:65" s="11" customFormat="1" ht="25.95" customHeight="1">
      <c r="B132" s="127"/>
      <c r="D132" s="128" t="s">
        <v>74</v>
      </c>
      <c r="E132" s="129" t="s">
        <v>448</v>
      </c>
      <c r="F132" s="129" t="s">
        <v>449</v>
      </c>
      <c r="I132" s="130"/>
      <c r="J132" s="131">
        <f>BK132</f>
        <v>0</v>
      </c>
      <c r="L132" s="127"/>
      <c r="M132" s="132"/>
      <c r="P132" s="133">
        <f>SUM(P133:P140)</f>
        <v>0</v>
      </c>
      <c r="R132" s="133">
        <f>SUM(R133:R140)</f>
        <v>0</v>
      </c>
      <c r="T132" s="134">
        <f>SUM(T133:T140)</f>
        <v>0</v>
      </c>
      <c r="AR132" s="128" t="s">
        <v>92</v>
      </c>
      <c r="AT132" s="135" t="s">
        <v>74</v>
      </c>
      <c r="AU132" s="135" t="s">
        <v>75</v>
      </c>
      <c r="AY132" s="128" t="s">
        <v>317</v>
      </c>
      <c r="BK132" s="136">
        <f>SUM(BK133:BK140)</f>
        <v>0</v>
      </c>
    </row>
    <row r="133" spans="2:65" s="1" customFormat="1" ht="24.15" customHeight="1">
      <c r="B133" s="139"/>
      <c r="C133" s="140" t="s">
        <v>280</v>
      </c>
      <c r="D133" s="140" t="s">
        <v>319</v>
      </c>
      <c r="E133" s="141" t="s">
        <v>7107</v>
      </c>
      <c r="F133" s="142" t="s">
        <v>7108</v>
      </c>
      <c r="G133" s="143" t="s">
        <v>433</v>
      </c>
      <c r="H133" s="144">
        <v>1</v>
      </c>
      <c r="I133" s="145"/>
      <c r="J133" s="146">
        <f t="shared" ref="J133:J140" si="10">ROUND(I133*H133,2)</f>
        <v>0</v>
      </c>
      <c r="K133" s="147"/>
      <c r="L133" s="28"/>
      <c r="M133" s="148" t="s">
        <v>1</v>
      </c>
      <c r="N133" s="149" t="s">
        <v>41</v>
      </c>
      <c r="P133" s="150">
        <f t="shared" ref="P133:P140" si="11">O133*H133</f>
        <v>0</v>
      </c>
      <c r="Q133" s="150">
        <v>0</v>
      </c>
      <c r="R133" s="150">
        <f t="shared" ref="R133:R140" si="12">Q133*H133</f>
        <v>0</v>
      </c>
      <c r="S133" s="150">
        <v>0</v>
      </c>
      <c r="T133" s="151">
        <f t="shared" ref="T133:T140" si="13">S133*H133</f>
        <v>0</v>
      </c>
      <c r="AR133" s="152" t="s">
        <v>453</v>
      </c>
      <c r="AT133" s="152" t="s">
        <v>319</v>
      </c>
      <c r="AU133" s="152" t="s">
        <v>82</v>
      </c>
      <c r="AY133" s="13" t="s">
        <v>317</v>
      </c>
      <c r="BE133" s="153">
        <f t="shared" ref="BE133:BE140" si="14">IF(N133="základná",J133,0)</f>
        <v>0</v>
      </c>
      <c r="BF133" s="153">
        <f t="shared" ref="BF133:BF140" si="15">IF(N133="znížená",J133,0)</f>
        <v>0</v>
      </c>
      <c r="BG133" s="153">
        <f t="shared" ref="BG133:BG140" si="16">IF(N133="zákl. prenesená",J133,0)</f>
        <v>0</v>
      </c>
      <c r="BH133" s="153">
        <f t="shared" ref="BH133:BH140" si="17">IF(N133="zníž. prenesená",J133,0)</f>
        <v>0</v>
      </c>
      <c r="BI133" s="153">
        <f t="shared" ref="BI133:BI140" si="18">IF(N133="nulová",J133,0)</f>
        <v>0</v>
      </c>
      <c r="BJ133" s="13" t="s">
        <v>87</v>
      </c>
      <c r="BK133" s="153">
        <f t="shared" ref="BK133:BK140" si="19">ROUND(I133*H133,2)</f>
        <v>0</v>
      </c>
      <c r="BL133" s="13" t="s">
        <v>453</v>
      </c>
      <c r="BM133" s="152" t="s">
        <v>7109</v>
      </c>
    </row>
    <row r="134" spans="2:65" s="1" customFormat="1" ht="24.15" customHeight="1">
      <c r="B134" s="139"/>
      <c r="C134" s="140" t="s">
        <v>358</v>
      </c>
      <c r="D134" s="140" t="s">
        <v>319</v>
      </c>
      <c r="E134" s="141" t="s">
        <v>450</v>
      </c>
      <c r="F134" s="142" t="s">
        <v>451</v>
      </c>
      <c r="G134" s="143" t="s">
        <v>452</v>
      </c>
      <c r="H134" s="144">
        <v>230</v>
      </c>
      <c r="I134" s="145"/>
      <c r="J134" s="146">
        <f t="shared" si="10"/>
        <v>0</v>
      </c>
      <c r="K134" s="147"/>
      <c r="L134" s="28"/>
      <c r="M134" s="148" t="s">
        <v>1</v>
      </c>
      <c r="N134" s="149" t="s">
        <v>41</v>
      </c>
      <c r="P134" s="150">
        <f t="shared" si="11"/>
        <v>0</v>
      </c>
      <c r="Q134" s="150">
        <v>0</v>
      </c>
      <c r="R134" s="150">
        <f t="shared" si="12"/>
        <v>0</v>
      </c>
      <c r="S134" s="150">
        <v>0</v>
      </c>
      <c r="T134" s="151">
        <f t="shared" si="13"/>
        <v>0</v>
      </c>
      <c r="AR134" s="152" t="s">
        <v>453</v>
      </c>
      <c r="AT134" s="152" t="s">
        <v>319</v>
      </c>
      <c r="AU134" s="152" t="s">
        <v>82</v>
      </c>
      <c r="AY134" s="13" t="s">
        <v>317</v>
      </c>
      <c r="BE134" s="153">
        <f t="shared" si="14"/>
        <v>0</v>
      </c>
      <c r="BF134" s="153">
        <f t="shared" si="15"/>
        <v>0</v>
      </c>
      <c r="BG134" s="153">
        <f t="shared" si="16"/>
        <v>0</v>
      </c>
      <c r="BH134" s="153">
        <f t="shared" si="17"/>
        <v>0</v>
      </c>
      <c r="BI134" s="153">
        <f t="shared" si="18"/>
        <v>0</v>
      </c>
      <c r="BJ134" s="13" t="s">
        <v>87</v>
      </c>
      <c r="BK134" s="153">
        <f t="shared" si="19"/>
        <v>0</v>
      </c>
      <c r="BL134" s="13" t="s">
        <v>453</v>
      </c>
      <c r="BM134" s="152" t="s">
        <v>7110</v>
      </c>
    </row>
    <row r="135" spans="2:65" s="1" customFormat="1" ht="24.15" customHeight="1">
      <c r="B135" s="139"/>
      <c r="C135" s="140" t="s">
        <v>362</v>
      </c>
      <c r="D135" s="140" t="s">
        <v>319</v>
      </c>
      <c r="E135" s="141" t="s">
        <v>455</v>
      </c>
      <c r="F135" s="142" t="s">
        <v>456</v>
      </c>
      <c r="G135" s="143" t="s">
        <v>452</v>
      </c>
      <c r="H135" s="144">
        <v>230</v>
      </c>
      <c r="I135" s="145"/>
      <c r="J135" s="146">
        <f t="shared" si="10"/>
        <v>0</v>
      </c>
      <c r="K135" s="147"/>
      <c r="L135" s="28"/>
      <c r="M135" s="148" t="s">
        <v>1</v>
      </c>
      <c r="N135" s="149" t="s">
        <v>41</v>
      </c>
      <c r="P135" s="150">
        <f t="shared" si="11"/>
        <v>0</v>
      </c>
      <c r="Q135" s="150">
        <v>0</v>
      </c>
      <c r="R135" s="150">
        <f t="shared" si="12"/>
        <v>0</v>
      </c>
      <c r="S135" s="150">
        <v>0</v>
      </c>
      <c r="T135" s="151">
        <f t="shared" si="13"/>
        <v>0</v>
      </c>
      <c r="AR135" s="152" t="s">
        <v>453</v>
      </c>
      <c r="AT135" s="152" t="s">
        <v>319</v>
      </c>
      <c r="AU135" s="152" t="s">
        <v>82</v>
      </c>
      <c r="AY135" s="13" t="s">
        <v>317</v>
      </c>
      <c r="BE135" s="153">
        <f t="shared" si="14"/>
        <v>0</v>
      </c>
      <c r="BF135" s="153">
        <f t="shared" si="15"/>
        <v>0</v>
      </c>
      <c r="BG135" s="153">
        <f t="shared" si="16"/>
        <v>0</v>
      </c>
      <c r="BH135" s="153">
        <f t="shared" si="17"/>
        <v>0</v>
      </c>
      <c r="BI135" s="153">
        <f t="shared" si="18"/>
        <v>0</v>
      </c>
      <c r="BJ135" s="13" t="s">
        <v>87</v>
      </c>
      <c r="BK135" s="153">
        <f t="shared" si="19"/>
        <v>0</v>
      </c>
      <c r="BL135" s="13" t="s">
        <v>453</v>
      </c>
      <c r="BM135" s="152" t="s">
        <v>7111</v>
      </c>
    </row>
    <row r="136" spans="2:65" s="1" customFormat="1" ht="16.5" customHeight="1">
      <c r="B136" s="139"/>
      <c r="C136" s="154" t="s">
        <v>364</v>
      </c>
      <c r="D136" s="154" t="s">
        <v>353</v>
      </c>
      <c r="E136" s="155" t="s">
        <v>458</v>
      </c>
      <c r="F136" s="156" t="s">
        <v>459</v>
      </c>
      <c r="G136" s="157" t="s">
        <v>452</v>
      </c>
      <c r="H136" s="158">
        <v>290</v>
      </c>
      <c r="I136" s="159"/>
      <c r="J136" s="160">
        <f t="shared" si="10"/>
        <v>0</v>
      </c>
      <c r="K136" s="161"/>
      <c r="L136" s="162"/>
      <c r="M136" s="163" t="s">
        <v>1</v>
      </c>
      <c r="N136" s="164" t="s">
        <v>41</v>
      </c>
      <c r="P136" s="150">
        <f t="shared" si="11"/>
        <v>0</v>
      </c>
      <c r="Q136" s="150">
        <v>0</v>
      </c>
      <c r="R136" s="150">
        <f t="shared" si="12"/>
        <v>0</v>
      </c>
      <c r="S136" s="150">
        <v>0</v>
      </c>
      <c r="T136" s="151">
        <f t="shared" si="13"/>
        <v>0</v>
      </c>
      <c r="AR136" s="152" t="s">
        <v>482</v>
      </c>
      <c r="AT136" s="152" t="s">
        <v>353</v>
      </c>
      <c r="AU136" s="152" t="s">
        <v>82</v>
      </c>
      <c r="AY136" s="13" t="s">
        <v>317</v>
      </c>
      <c r="BE136" s="153">
        <f t="shared" si="14"/>
        <v>0</v>
      </c>
      <c r="BF136" s="153">
        <f t="shared" si="15"/>
        <v>0</v>
      </c>
      <c r="BG136" s="153">
        <f t="shared" si="16"/>
        <v>0</v>
      </c>
      <c r="BH136" s="153">
        <f t="shared" si="17"/>
        <v>0</v>
      </c>
      <c r="BI136" s="153">
        <f t="shared" si="18"/>
        <v>0</v>
      </c>
      <c r="BJ136" s="13" t="s">
        <v>87</v>
      </c>
      <c r="BK136" s="153">
        <f t="shared" si="19"/>
        <v>0</v>
      </c>
      <c r="BL136" s="13" t="s">
        <v>453</v>
      </c>
      <c r="BM136" s="152" t="s">
        <v>7112</v>
      </c>
    </row>
    <row r="137" spans="2:65" s="1" customFormat="1" ht="24.15" customHeight="1">
      <c r="B137" s="139"/>
      <c r="C137" s="140" t="s">
        <v>368</v>
      </c>
      <c r="D137" s="140" t="s">
        <v>319</v>
      </c>
      <c r="E137" s="141" t="s">
        <v>462</v>
      </c>
      <c r="F137" s="142" t="s">
        <v>463</v>
      </c>
      <c r="G137" s="143" t="s">
        <v>452</v>
      </c>
      <c r="H137" s="144">
        <v>230</v>
      </c>
      <c r="I137" s="145"/>
      <c r="J137" s="146">
        <f t="shared" si="10"/>
        <v>0</v>
      </c>
      <c r="K137" s="147"/>
      <c r="L137" s="28"/>
      <c r="M137" s="148" t="s">
        <v>1</v>
      </c>
      <c r="N137" s="149" t="s">
        <v>41</v>
      </c>
      <c r="P137" s="150">
        <f t="shared" si="11"/>
        <v>0</v>
      </c>
      <c r="Q137" s="150">
        <v>0</v>
      </c>
      <c r="R137" s="150">
        <f t="shared" si="12"/>
        <v>0</v>
      </c>
      <c r="S137" s="150">
        <v>0</v>
      </c>
      <c r="T137" s="151">
        <f t="shared" si="13"/>
        <v>0</v>
      </c>
      <c r="AR137" s="152" t="s">
        <v>453</v>
      </c>
      <c r="AT137" s="152" t="s">
        <v>319</v>
      </c>
      <c r="AU137" s="152" t="s">
        <v>82</v>
      </c>
      <c r="AY137" s="13" t="s">
        <v>317</v>
      </c>
      <c r="BE137" s="153">
        <f t="shared" si="14"/>
        <v>0</v>
      </c>
      <c r="BF137" s="153">
        <f t="shared" si="15"/>
        <v>0</v>
      </c>
      <c r="BG137" s="153">
        <f t="shared" si="16"/>
        <v>0</v>
      </c>
      <c r="BH137" s="153">
        <f t="shared" si="17"/>
        <v>0</v>
      </c>
      <c r="BI137" s="153">
        <f t="shared" si="18"/>
        <v>0</v>
      </c>
      <c r="BJ137" s="13" t="s">
        <v>87</v>
      </c>
      <c r="BK137" s="153">
        <f t="shared" si="19"/>
        <v>0</v>
      </c>
      <c r="BL137" s="13" t="s">
        <v>453</v>
      </c>
      <c r="BM137" s="152" t="s">
        <v>7113</v>
      </c>
    </row>
    <row r="138" spans="2:65" s="1" customFormat="1" ht="24.15" customHeight="1">
      <c r="B138" s="139"/>
      <c r="C138" s="140" t="s">
        <v>372</v>
      </c>
      <c r="D138" s="140" t="s">
        <v>319</v>
      </c>
      <c r="E138" s="141" t="s">
        <v>465</v>
      </c>
      <c r="F138" s="142" t="s">
        <v>466</v>
      </c>
      <c r="G138" s="143" t="s">
        <v>322</v>
      </c>
      <c r="H138" s="144">
        <v>0.5</v>
      </c>
      <c r="I138" s="145"/>
      <c r="J138" s="146">
        <f t="shared" si="10"/>
        <v>0</v>
      </c>
      <c r="K138" s="147"/>
      <c r="L138" s="28"/>
      <c r="M138" s="148" t="s">
        <v>1</v>
      </c>
      <c r="N138" s="149" t="s">
        <v>41</v>
      </c>
      <c r="P138" s="150">
        <f t="shared" si="11"/>
        <v>0</v>
      </c>
      <c r="Q138" s="150">
        <v>0</v>
      </c>
      <c r="R138" s="150">
        <f t="shared" si="12"/>
        <v>0</v>
      </c>
      <c r="S138" s="150">
        <v>0</v>
      </c>
      <c r="T138" s="151">
        <f t="shared" si="13"/>
        <v>0</v>
      </c>
      <c r="AR138" s="152" t="s">
        <v>453</v>
      </c>
      <c r="AT138" s="152" t="s">
        <v>319</v>
      </c>
      <c r="AU138" s="152" t="s">
        <v>82</v>
      </c>
      <c r="AY138" s="13" t="s">
        <v>317</v>
      </c>
      <c r="BE138" s="153">
        <f t="shared" si="14"/>
        <v>0</v>
      </c>
      <c r="BF138" s="153">
        <f t="shared" si="15"/>
        <v>0</v>
      </c>
      <c r="BG138" s="153">
        <f t="shared" si="16"/>
        <v>0</v>
      </c>
      <c r="BH138" s="153">
        <f t="shared" si="17"/>
        <v>0</v>
      </c>
      <c r="BI138" s="153">
        <f t="shared" si="18"/>
        <v>0</v>
      </c>
      <c r="BJ138" s="13" t="s">
        <v>87</v>
      </c>
      <c r="BK138" s="153">
        <f t="shared" si="19"/>
        <v>0</v>
      </c>
      <c r="BL138" s="13" t="s">
        <v>453</v>
      </c>
      <c r="BM138" s="152" t="s">
        <v>7114</v>
      </c>
    </row>
    <row r="139" spans="2:65" s="1" customFormat="1" ht="24.15" customHeight="1">
      <c r="B139" s="139"/>
      <c r="C139" s="140" t="s">
        <v>377</v>
      </c>
      <c r="D139" s="140" t="s">
        <v>319</v>
      </c>
      <c r="E139" s="141" t="s">
        <v>468</v>
      </c>
      <c r="F139" s="142" t="s">
        <v>469</v>
      </c>
      <c r="G139" s="143" t="s">
        <v>322</v>
      </c>
      <c r="H139" s="144">
        <v>0.25</v>
      </c>
      <c r="I139" s="145"/>
      <c r="J139" s="146">
        <f t="shared" si="10"/>
        <v>0</v>
      </c>
      <c r="K139" s="147"/>
      <c r="L139" s="28"/>
      <c r="M139" s="148" t="s">
        <v>1</v>
      </c>
      <c r="N139" s="149" t="s">
        <v>41</v>
      </c>
      <c r="P139" s="150">
        <f t="shared" si="11"/>
        <v>0</v>
      </c>
      <c r="Q139" s="150">
        <v>0</v>
      </c>
      <c r="R139" s="150">
        <f t="shared" si="12"/>
        <v>0</v>
      </c>
      <c r="S139" s="150">
        <v>0</v>
      </c>
      <c r="T139" s="151">
        <f t="shared" si="13"/>
        <v>0</v>
      </c>
      <c r="AR139" s="152" t="s">
        <v>453</v>
      </c>
      <c r="AT139" s="152" t="s">
        <v>319</v>
      </c>
      <c r="AU139" s="152" t="s">
        <v>82</v>
      </c>
      <c r="AY139" s="13" t="s">
        <v>317</v>
      </c>
      <c r="BE139" s="153">
        <f t="shared" si="14"/>
        <v>0</v>
      </c>
      <c r="BF139" s="153">
        <f t="shared" si="15"/>
        <v>0</v>
      </c>
      <c r="BG139" s="153">
        <f t="shared" si="16"/>
        <v>0</v>
      </c>
      <c r="BH139" s="153">
        <f t="shared" si="17"/>
        <v>0</v>
      </c>
      <c r="BI139" s="153">
        <f t="shared" si="18"/>
        <v>0</v>
      </c>
      <c r="BJ139" s="13" t="s">
        <v>87</v>
      </c>
      <c r="BK139" s="153">
        <f t="shared" si="19"/>
        <v>0</v>
      </c>
      <c r="BL139" s="13" t="s">
        <v>453</v>
      </c>
      <c r="BM139" s="152" t="s">
        <v>7115</v>
      </c>
    </row>
    <row r="140" spans="2:65" s="1" customFormat="1" ht="33" customHeight="1">
      <c r="B140" s="139"/>
      <c r="C140" s="140" t="s">
        <v>383</v>
      </c>
      <c r="D140" s="140" t="s">
        <v>319</v>
      </c>
      <c r="E140" s="141" t="s">
        <v>471</v>
      </c>
      <c r="F140" s="142" t="s">
        <v>472</v>
      </c>
      <c r="G140" s="143" t="s">
        <v>375</v>
      </c>
      <c r="H140" s="144">
        <v>81</v>
      </c>
      <c r="I140" s="145"/>
      <c r="J140" s="146">
        <f t="shared" si="10"/>
        <v>0</v>
      </c>
      <c r="K140" s="147"/>
      <c r="L140" s="28"/>
      <c r="M140" s="148" t="s">
        <v>1</v>
      </c>
      <c r="N140" s="149" t="s">
        <v>41</v>
      </c>
      <c r="P140" s="150">
        <f t="shared" si="11"/>
        <v>0</v>
      </c>
      <c r="Q140" s="150">
        <v>0</v>
      </c>
      <c r="R140" s="150">
        <f t="shared" si="12"/>
        <v>0</v>
      </c>
      <c r="S140" s="150">
        <v>0</v>
      </c>
      <c r="T140" s="151">
        <f t="shared" si="13"/>
        <v>0</v>
      </c>
      <c r="AR140" s="152" t="s">
        <v>453</v>
      </c>
      <c r="AT140" s="152" t="s">
        <v>319</v>
      </c>
      <c r="AU140" s="152" t="s">
        <v>82</v>
      </c>
      <c r="AY140" s="13" t="s">
        <v>317</v>
      </c>
      <c r="BE140" s="153">
        <f t="shared" si="14"/>
        <v>0</v>
      </c>
      <c r="BF140" s="153">
        <f t="shared" si="15"/>
        <v>0</v>
      </c>
      <c r="BG140" s="153">
        <f t="shared" si="16"/>
        <v>0</v>
      </c>
      <c r="BH140" s="153">
        <f t="shared" si="17"/>
        <v>0</v>
      </c>
      <c r="BI140" s="153">
        <f t="shared" si="18"/>
        <v>0</v>
      </c>
      <c r="BJ140" s="13" t="s">
        <v>87</v>
      </c>
      <c r="BK140" s="153">
        <f t="shared" si="19"/>
        <v>0</v>
      </c>
      <c r="BL140" s="13" t="s">
        <v>453</v>
      </c>
      <c r="BM140" s="152" t="s">
        <v>7116</v>
      </c>
    </row>
    <row r="141" spans="2:65" s="11" customFormat="1" ht="25.95" customHeight="1">
      <c r="B141" s="127"/>
      <c r="D141" s="128" t="s">
        <v>74</v>
      </c>
      <c r="E141" s="129" t="s">
        <v>1646</v>
      </c>
      <c r="F141" s="129" t="s">
        <v>1647</v>
      </c>
      <c r="I141" s="130"/>
      <c r="J141" s="131">
        <f>BK141</f>
        <v>0</v>
      </c>
      <c r="L141" s="127"/>
      <c r="M141" s="132"/>
      <c r="P141" s="133">
        <f>SUM(P142:P148)</f>
        <v>0</v>
      </c>
      <c r="R141" s="133">
        <f>SUM(R142:R148)</f>
        <v>0</v>
      </c>
      <c r="T141" s="134">
        <f>SUM(T142:T148)</f>
        <v>0</v>
      </c>
      <c r="AR141" s="128" t="s">
        <v>262</v>
      </c>
      <c r="AT141" s="135" t="s">
        <v>74</v>
      </c>
      <c r="AU141" s="135" t="s">
        <v>75</v>
      </c>
      <c r="AY141" s="128" t="s">
        <v>317</v>
      </c>
      <c r="BK141" s="136">
        <f>SUM(BK142:BK148)</f>
        <v>0</v>
      </c>
    </row>
    <row r="142" spans="2:65" s="1" customFormat="1" ht="16.5" customHeight="1">
      <c r="B142" s="139"/>
      <c r="C142" s="140" t="s">
        <v>385</v>
      </c>
      <c r="D142" s="140" t="s">
        <v>319</v>
      </c>
      <c r="E142" s="141" t="s">
        <v>427</v>
      </c>
      <c r="F142" s="142" t="s">
        <v>1648</v>
      </c>
      <c r="G142" s="143" t="s">
        <v>599</v>
      </c>
      <c r="H142" s="144">
        <v>8</v>
      </c>
      <c r="I142" s="145"/>
      <c r="J142" s="146">
        <f t="shared" ref="J142:J148" si="20">ROUND(I142*H142,2)</f>
        <v>0</v>
      </c>
      <c r="K142" s="147"/>
      <c r="L142" s="28"/>
      <c r="M142" s="148" t="s">
        <v>1</v>
      </c>
      <c r="N142" s="149" t="s">
        <v>41</v>
      </c>
      <c r="P142" s="150">
        <f t="shared" ref="P142:P148" si="21">O142*H142</f>
        <v>0</v>
      </c>
      <c r="Q142" s="150">
        <v>0</v>
      </c>
      <c r="R142" s="150">
        <f t="shared" ref="R142:R148" si="22">Q142*H142</f>
        <v>0</v>
      </c>
      <c r="S142" s="150">
        <v>0</v>
      </c>
      <c r="T142" s="151">
        <f t="shared" ref="T142:T148" si="23">S142*H142</f>
        <v>0</v>
      </c>
      <c r="AR142" s="152" t="s">
        <v>259</v>
      </c>
      <c r="AT142" s="152" t="s">
        <v>319</v>
      </c>
      <c r="AU142" s="152" t="s">
        <v>82</v>
      </c>
      <c r="AY142" s="13" t="s">
        <v>317</v>
      </c>
      <c r="BE142" s="153">
        <f t="shared" ref="BE142:BE148" si="24">IF(N142="základná",J142,0)</f>
        <v>0</v>
      </c>
      <c r="BF142" s="153">
        <f t="shared" ref="BF142:BF148" si="25">IF(N142="znížená",J142,0)</f>
        <v>0</v>
      </c>
      <c r="BG142" s="153">
        <f t="shared" ref="BG142:BG148" si="26">IF(N142="zákl. prenesená",J142,0)</f>
        <v>0</v>
      </c>
      <c r="BH142" s="153">
        <f t="shared" ref="BH142:BH148" si="27">IF(N142="zníž. prenesená",J142,0)</f>
        <v>0</v>
      </c>
      <c r="BI142" s="153">
        <f t="shared" ref="BI142:BI148" si="28">IF(N142="nulová",J142,0)</f>
        <v>0</v>
      </c>
      <c r="BJ142" s="13" t="s">
        <v>87</v>
      </c>
      <c r="BK142" s="153">
        <f t="shared" ref="BK142:BK148" si="29">ROUND(I142*H142,2)</f>
        <v>0</v>
      </c>
      <c r="BL142" s="13" t="s">
        <v>259</v>
      </c>
      <c r="BM142" s="152" t="s">
        <v>7117</v>
      </c>
    </row>
    <row r="143" spans="2:65" s="1" customFormat="1" ht="16.5" customHeight="1">
      <c r="B143" s="139"/>
      <c r="C143" s="140" t="s">
        <v>7</v>
      </c>
      <c r="D143" s="140" t="s">
        <v>319</v>
      </c>
      <c r="E143" s="141" t="s">
        <v>431</v>
      </c>
      <c r="F143" s="142" t="s">
        <v>432</v>
      </c>
      <c r="G143" s="143" t="s">
        <v>433</v>
      </c>
      <c r="H143" s="144">
        <v>1</v>
      </c>
      <c r="I143" s="145"/>
      <c r="J143" s="146">
        <f t="shared" si="20"/>
        <v>0</v>
      </c>
      <c r="K143" s="147"/>
      <c r="L143" s="28"/>
      <c r="M143" s="148" t="s">
        <v>1</v>
      </c>
      <c r="N143" s="149" t="s">
        <v>41</v>
      </c>
      <c r="P143" s="150">
        <f t="shared" si="21"/>
        <v>0</v>
      </c>
      <c r="Q143" s="150">
        <v>0</v>
      </c>
      <c r="R143" s="150">
        <f t="shared" si="22"/>
        <v>0</v>
      </c>
      <c r="S143" s="150">
        <v>0</v>
      </c>
      <c r="T143" s="151">
        <f t="shared" si="23"/>
        <v>0</v>
      </c>
      <c r="AR143" s="152" t="s">
        <v>259</v>
      </c>
      <c r="AT143" s="152" t="s">
        <v>319</v>
      </c>
      <c r="AU143" s="152" t="s">
        <v>82</v>
      </c>
      <c r="AY143" s="13" t="s">
        <v>317</v>
      </c>
      <c r="BE143" s="153">
        <f t="shared" si="24"/>
        <v>0</v>
      </c>
      <c r="BF143" s="153">
        <f t="shared" si="25"/>
        <v>0</v>
      </c>
      <c r="BG143" s="153">
        <f t="shared" si="26"/>
        <v>0</v>
      </c>
      <c r="BH143" s="153">
        <f t="shared" si="27"/>
        <v>0</v>
      </c>
      <c r="BI143" s="153">
        <f t="shared" si="28"/>
        <v>0</v>
      </c>
      <c r="BJ143" s="13" t="s">
        <v>87</v>
      </c>
      <c r="BK143" s="153">
        <f t="shared" si="29"/>
        <v>0</v>
      </c>
      <c r="BL143" s="13" t="s">
        <v>259</v>
      </c>
      <c r="BM143" s="152" t="s">
        <v>7118</v>
      </c>
    </row>
    <row r="144" spans="2:65" s="1" customFormat="1" ht="24.15" customHeight="1">
      <c r="B144" s="139"/>
      <c r="C144" s="140" t="s">
        <v>388</v>
      </c>
      <c r="D144" s="140" t="s">
        <v>319</v>
      </c>
      <c r="E144" s="141" t="s">
        <v>435</v>
      </c>
      <c r="F144" s="142" t="s">
        <v>436</v>
      </c>
      <c r="G144" s="143" t="s">
        <v>433</v>
      </c>
      <c r="H144" s="144">
        <v>1</v>
      </c>
      <c r="I144" s="145"/>
      <c r="J144" s="146">
        <f t="shared" si="20"/>
        <v>0</v>
      </c>
      <c r="K144" s="147"/>
      <c r="L144" s="28"/>
      <c r="M144" s="148" t="s">
        <v>1</v>
      </c>
      <c r="N144" s="149" t="s">
        <v>41</v>
      </c>
      <c r="P144" s="150">
        <f t="shared" si="21"/>
        <v>0</v>
      </c>
      <c r="Q144" s="150">
        <v>0</v>
      </c>
      <c r="R144" s="150">
        <f t="shared" si="22"/>
        <v>0</v>
      </c>
      <c r="S144" s="150">
        <v>0</v>
      </c>
      <c r="T144" s="151">
        <f t="shared" si="23"/>
        <v>0</v>
      </c>
      <c r="AR144" s="152" t="s">
        <v>259</v>
      </c>
      <c r="AT144" s="152" t="s">
        <v>319</v>
      </c>
      <c r="AU144" s="152" t="s">
        <v>82</v>
      </c>
      <c r="AY144" s="13" t="s">
        <v>317</v>
      </c>
      <c r="BE144" s="153">
        <f t="shared" si="24"/>
        <v>0</v>
      </c>
      <c r="BF144" s="153">
        <f t="shared" si="25"/>
        <v>0</v>
      </c>
      <c r="BG144" s="153">
        <f t="shared" si="26"/>
        <v>0</v>
      </c>
      <c r="BH144" s="153">
        <f t="shared" si="27"/>
        <v>0</v>
      </c>
      <c r="BI144" s="153">
        <f t="shared" si="28"/>
        <v>0</v>
      </c>
      <c r="BJ144" s="13" t="s">
        <v>87</v>
      </c>
      <c r="BK144" s="153">
        <f t="shared" si="29"/>
        <v>0</v>
      </c>
      <c r="BL144" s="13" t="s">
        <v>259</v>
      </c>
      <c r="BM144" s="152" t="s">
        <v>7119</v>
      </c>
    </row>
    <row r="145" spans="2:65" s="1" customFormat="1" ht="16.5" customHeight="1">
      <c r="B145" s="139"/>
      <c r="C145" s="140" t="s">
        <v>392</v>
      </c>
      <c r="D145" s="140" t="s">
        <v>319</v>
      </c>
      <c r="E145" s="141" t="s">
        <v>442</v>
      </c>
      <c r="F145" s="142" t="s">
        <v>443</v>
      </c>
      <c r="G145" s="143" t="s">
        <v>599</v>
      </c>
      <c r="H145" s="144">
        <v>8</v>
      </c>
      <c r="I145" s="145"/>
      <c r="J145" s="146">
        <f t="shared" si="20"/>
        <v>0</v>
      </c>
      <c r="K145" s="147"/>
      <c r="L145" s="28"/>
      <c r="M145" s="148" t="s">
        <v>1</v>
      </c>
      <c r="N145" s="149" t="s">
        <v>41</v>
      </c>
      <c r="P145" s="150">
        <f t="shared" si="21"/>
        <v>0</v>
      </c>
      <c r="Q145" s="150">
        <v>0</v>
      </c>
      <c r="R145" s="150">
        <f t="shared" si="22"/>
        <v>0</v>
      </c>
      <c r="S145" s="150">
        <v>0</v>
      </c>
      <c r="T145" s="151">
        <f t="shared" si="23"/>
        <v>0</v>
      </c>
      <c r="AR145" s="152" t="s">
        <v>259</v>
      </c>
      <c r="AT145" s="152" t="s">
        <v>319</v>
      </c>
      <c r="AU145" s="152" t="s">
        <v>82</v>
      </c>
      <c r="AY145" s="13" t="s">
        <v>317</v>
      </c>
      <c r="BE145" s="153">
        <f t="shared" si="24"/>
        <v>0</v>
      </c>
      <c r="BF145" s="153">
        <f t="shared" si="25"/>
        <v>0</v>
      </c>
      <c r="BG145" s="153">
        <f t="shared" si="26"/>
        <v>0</v>
      </c>
      <c r="BH145" s="153">
        <f t="shared" si="27"/>
        <v>0</v>
      </c>
      <c r="BI145" s="153">
        <f t="shared" si="28"/>
        <v>0</v>
      </c>
      <c r="BJ145" s="13" t="s">
        <v>87</v>
      </c>
      <c r="BK145" s="153">
        <f t="shared" si="29"/>
        <v>0</v>
      </c>
      <c r="BL145" s="13" t="s">
        <v>259</v>
      </c>
      <c r="BM145" s="152" t="s">
        <v>7120</v>
      </c>
    </row>
    <row r="146" spans="2:65" s="1" customFormat="1" ht="16.5" customHeight="1">
      <c r="B146" s="139"/>
      <c r="C146" s="154" t="s">
        <v>396</v>
      </c>
      <c r="D146" s="154" t="s">
        <v>353</v>
      </c>
      <c r="E146" s="155" t="s">
        <v>1653</v>
      </c>
      <c r="F146" s="156" t="s">
        <v>6525</v>
      </c>
      <c r="G146" s="157" t="s">
        <v>440</v>
      </c>
      <c r="H146" s="158">
        <v>1</v>
      </c>
      <c r="I146" s="159"/>
      <c r="J146" s="160">
        <f t="shared" si="20"/>
        <v>0</v>
      </c>
      <c r="K146" s="161"/>
      <c r="L146" s="162"/>
      <c r="M146" s="163" t="s">
        <v>1</v>
      </c>
      <c r="N146" s="164" t="s">
        <v>41</v>
      </c>
      <c r="P146" s="150">
        <f t="shared" si="21"/>
        <v>0</v>
      </c>
      <c r="Q146" s="150">
        <v>0</v>
      </c>
      <c r="R146" s="150">
        <f t="shared" si="22"/>
        <v>0</v>
      </c>
      <c r="S146" s="150">
        <v>0</v>
      </c>
      <c r="T146" s="151">
        <f t="shared" si="23"/>
        <v>0</v>
      </c>
      <c r="AR146" s="152" t="s">
        <v>271</v>
      </c>
      <c r="AT146" s="152" t="s">
        <v>353</v>
      </c>
      <c r="AU146" s="152" t="s">
        <v>82</v>
      </c>
      <c r="AY146" s="13" t="s">
        <v>317</v>
      </c>
      <c r="BE146" s="153">
        <f t="shared" si="24"/>
        <v>0</v>
      </c>
      <c r="BF146" s="153">
        <f t="shared" si="25"/>
        <v>0</v>
      </c>
      <c r="BG146" s="153">
        <f t="shared" si="26"/>
        <v>0</v>
      </c>
      <c r="BH146" s="153">
        <f t="shared" si="27"/>
        <v>0</v>
      </c>
      <c r="BI146" s="153">
        <f t="shared" si="28"/>
        <v>0</v>
      </c>
      <c r="BJ146" s="13" t="s">
        <v>87</v>
      </c>
      <c r="BK146" s="153">
        <f t="shared" si="29"/>
        <v>0</v>
      </c>
      <c r="BL146" s="13" t="s">
        <v>259</v>
      </c>
      <c r="BM146" s="152" t="s">
        <v>7121</v>
      </c>
    </row>
    <row r="147" spans="2:65" s="1" customFormat="1" ht="16.5" customHeight="1">
      <c r="B147" s="139"/>
      <c r="C147" s="140" t="s">
        <v>398</v>
      </c>
      <c r="D147" s="140" t="s">
        <v>319</v>
      </c>
      <c r="E147" s="141" t="s">
        <v>445</v>
      </c>
      <c r="F147" s="142" t="s">
        <v>446</v>
      </c>
      <c r="G147" s="143" t="s">
        <v>429</v>
      </c>
      <c r="H147" s="144">
        <v>8</v>
      </c>
      <c r="I147" s="145"/>
      <c r="J147" s="146">
        <f t="shared" si="20"/>
        <v>0</v>
      </c>
      <c r="K147" s="147"/>
      <c r="L147" s="28"/>
      <c r="M147" s="148" t="s">
        <v>1</v>
      </c>
      <c r="N147" s="149" t="s">
        <v>41</v>
      </c>
      <c r="P147" s="150">
        <f t="shared" si="21"/>
        <v>0</v>
      </c>
      <c r="Q147" s="150">
        <v>0</v>
      </c>
      <c r="R147" s="150">
        <f t="shared" si="22"/>
        <v>0</v>
      </c>
      <c r="S147" s="150">
        <v>0</v>
      </c>
      <c r="T147" s="151">
        <f t="shared" si="23"/>
        <v>0</v>
      </c>
      <c r="AR147" s="152" t="s">
        <v>259</v>
      </c>
      <c r="AT147" s="152" t="s">
        <v>319</v>
      </c>
      <c r="AU147" s="152" t="s">
        <v>82</v>
      </c>
      <c r="AY147" s="13" t="s">
        <v>317</v>
      </c>
      <c r="BE147" s="153">
        <f t="shared" si="24"/>
        <v>0</v>
      </c>
      <c r="BF147" s="153">
        <f t="shared" si="25"/>
        <v>0</v>
      </c>
      <c r="BG147" s="153">
        <f t="shared" si="26"/>
        <v>0</v>
      </c>
      <c r="BH147" s="153">
        <f t="shared" si="27"/>
        <v>0</v>
      </c>
      <c r="BI147" s="153">
        <f t="shared" si="28"/>
        <v>0</v>
      </c>
      <c r="BJ147" s="13" t="s">
        <v>87</v>
      </c>
      <c r="BK147" s="153">
        <f t="shared" si="29"/>
        <v>0</v>
      </c>
      <c r="BL147" s="13" t="s">
        <v>259</v>
      </c>
      <c r="BM147" s="152" t="s">
        <v>7122</v>
      </c>
    </row>
    <row r="148" spans="2:65" s="1" customFormat="1" ht="16.5" customHeight="1">
      <c r="B148" s="139"/>
      <c r="C148" s="140" t="s">
        <v>402</v>
      </c>
      <c r="D148" s="140" t="s">
        <v>319</v>
      </c>
      <c r="E148" s="141" t="s">
        <v>1657</v>
      </c>
      <c r="F148" s="142" t="s">
        <v>439</v>
      </c>
      <c r="G148" s="143" t="s">
        <v>433</v>
      </c>
      <c r="H148" s="144">
        <v>1</v>
      </c>
      <c r="I148" s="145"/>
      <c r="J148" s="146">
        <f t="shared" si="20"/>
        <v>0</v>
      </c>
      <c r="K148" s="147"/>
      <c r="L148" s="28"/>
      <c r="M148" s="165" t="s">
        <v>1</v>
      </c>
      <c r="N148" s="166" t="s">
        <v>41</v>
      </c>
      <c r="O148" s="167"/>
      <c r="P148" s="168">
        <f t="shared" si="21"/>
        <v>0</v>
      </c>
      <c r="Q148" s="168">
        <v>0</v>
      </c>
      <c r="R148" s="168">
        <f t="shared" si="22"/>
        <v>0</v>
      </c>
      <c r="S148" s="168">
        <v>0</v>
      </c>
      <c r="T148" s="169">
        <f t="shared" si="23"/>
        <v>0</v>
      </c>
      <c r="AR148" s="152" t="s">
        <v>259</v>
      </c>
      <c r="AT148" s="152" t="s">
        <v>319</v>
      </c>
      <c r="AU148" s="152" t="s">
        <v>82</v>
      </c>
      <c r="AY148" s="13" t="s">
        <v>317</v>
      </c>
      <c r="BE148" s="153">
        <f t="shared" si="24"/>
        <v>0</v>
      </c>
      <c r="BF148" s="153">
        <f t="shared" si="25"/>
        <v>0</v>
      </c>
      <c r="BG148" s="153">
        <f t="shared" si="26"/>
        <v>0</v>
      </c>
      <c r="BH148" s="153">
        <f t="shared" si="27"/>
        <v>0</v>
      </c>
      <c r="BI148" s="153">
        <f t="shared" si="28"/>
        <v>0</v>
      </c>
      <c r="BJ148" s="13" t="s">
        <v>87</v>
      </c>
      <c r="BK148" s="153">
        <f t="shared" si="29"/>
        <v>0</v>
      </c>
      <c r="BL148" s="13" t="s">
        <v>259</v>
      </c>
      <c r="BM148" s="152" t="s">
        <v>7123</v>
      </c>
    </row>
    <row r="149" spans="2:65" s="1" customFormat="1" ht="6.9" customHeight="1">
      <c r="B149" s="43"/>
      <c r="C149" s="44"/>
      <c r="D149" s="44"/>
      <c r="E149" s="44"/>
      <c r="F149" s="44"/>
      <c r="G149" s="44"/>
      <c r="H149" s="44"/>
      <c r="I149" s="44"/>
      <c r="J149" s="44"/>
      <c r="K149" s="44"/>
      <c r="L149" s="28"/>
    </row>
  </sheetData>
  <autoFilter ref="C118:K148" xr:uid="{00000000-0009-0000-0000-00002E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B2:BM152"/>
  <sheetViews>
    <sheetView showGridLines="0" topLeftCell="A118" workbookViewId="0">
      <selection activeCell="X125" sqref="X125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01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3" t="s">
        <v>243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" customHeight="1">
      <c r="B4" s="16"/>
      <c r="D4" s="17" t="s">
        <v>286</v>
      </c>
      <c r="L4" s="16"/>
      <c r="M4" s="92" t="s">
        <v>9</v>
      </c>
      <c r="AT4" s="13" t="s">
        <v>3</v>
      </c>
    </row>
    <row r="5" spans="2:46" ht="6.9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226" t="str">
        <f>'Rekapitulácia stavby'!K6</f>
        <v>Archeoskanzen Bojná</v>
      </c>
      <c r="F7" s="227"/>
      <c r="G7" s="227"/>
      <c r="H7" s="227"/>
      <c r="L7" s="16"/>
    </row>
    <row r="8" spans="2:46" s="1" customFormat="1" ht="12" customHeight="1">
      <c r="B8" s="28"/>
      <c r="D8" s="23" t="s">
        <v>287</v>
      </c>
      <c r="L8" s="28"/>
    </row>
    <row r="9" spans="2:46" s="1" customFormat="1" ht="16.5" customHeight="1">
      <c r="B9" s="28"/>
      <c r="E9" s="208" t="s">
        <v>7124</v>
      </c>
      <c r="F9" s="228"/>
      <c r="G9" s="228"/>
      <c r="H9" s="228"/>
      <c r="L9" s="28"/>
    </row>
    <row r="10" spans="2:46" s="1" customFormat="1" ht="10.199999999999999">
      <c r="B10" s="28"/>
      <c r="L10" s="28"/>
    </row>
    <row r="11" spans="2:46" s="1" customFormat="1" ht="12" customHeight="1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customHeight="1">
      <c r="B12" s="28"/>
      <c r="D12" s="23" t="s">
        <v>19</v>
      </c>
      <c r="F12" s="21" t="s">
        <v>20</v>
      </c>
      <c r="I12" s="23" t="s">
        <v>21</v>
      </c>
      <c r="J12" s="51" t="str">
        <f>'Rekapitulácia stavby'!AN8</f>
        <v>19. 6. 2024</v>
      </c>
      <c r="L12" s="28"/>
    </row>
    <row r="13" spans="2:46" s="1" customFormat="1" ht="10.8" customHeight="1">
      <c r="B13" s="28"/>
      <c r="L13" s="28"/>
    </row>
    <row r="14" spans="2:46" s="1" customFormat="1" ht="12" customHeight="1">
      <c r="B14" s="28"/>
      <c r="D14" s="23" t="s">
        <v>23</v>
      </c>
      <c r="I14" s="23" t="s">
        <v>24</v>
      </c>
      <c r="J14" s="21" t="s">
        <v>1</v>
      </c>
      <c r="L14" s="28"/>
    </row>
    <row r="15" spans="2:46" s="1" customFormat="1" ht="18" customHeight="1">
      <c r="B15" s="28"/>
      <c r="E15" s="21" t="s">
        <v>25</v>
      </c>
      <c r="I15" s="23" t="s">
        <v>26</v>
      </c>
      <c r="J15" s="21" t="s">
        <v>1</v>
      </c>
      <c r="L15" s="28"/>
    </row>
    <row r="16" spans="2:46" s="1" customFormat="1" ht="6.9" customHeight="1">
      <c r="B16" s="28"/>
      <c r="L16" s="28"/>
    </row>
    <row r="17" spans="2:12" s="1" customFormat="1" ht="12" customHeight="1">
      <c r="B17" s="28"/>
      <c r="D17" s="23" t="s">
        <v>27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customHeight="1">
      <c r="B18" s="28"/>
      <c r="E18" s="229" t="str">
        <f>'Rekapitulácia stavby'!E14</f>
        <v>Vyplň údaj</v>
      </c>
      <c r="F18" s="182"/>
      <c r="G18" s="182"/>
      <c r="H18" s="182"/>
      <c r="I18" s="23" t="s">
        <v>26</v>
      </c>
      <c r="J18" s="24" t="str">
        <f>'Rekapitulácia stavby'!AN14</f>
        <v>Vyplň údaj</v>
      </c>
      <c r="L18" s="28"/>
    </row>
    <row r="19" spans="2:12" s="1" customFormat="1" ht="6.9" customHeight="1">
      <c r="B19" s="28"/>
      <c r="L19" s="28"/>
    </row>
    <row r="20" spans="2:12" s="1" customFormat="1" ht="12" customHeight="1">
      <c r="B20" s="28"/>
      <c r="D20" s="23" t="s">
        <v>29</v>
      </c>
      <c r="I20" s="23" t="s">
        <v>24</v>
      </c>
      <c r="J20" s="21" t="s">
        <v>1</v>
      </c>
      <c r="L20" s="28"/>
    </row>
    <row r="21" spans="2:12" s="1" customFormat="1" ht="18" customHeight="1">
      <c r="B21" s="28"/>
      <c r="E21" s="21" t="s">
        <v>30</v>
      </c>
      <c r="I21" s="23" t="s">
        <v>26</v>
      </c>
      <c r="J21" s="21" t="s">
        <v>1</v>
      </c>
      <c r="L21" s="28"/>
    </row>
    <row r="22" spans="2:12" s="1" customFormat="1" ht="6.9" customHeight="1">
      <c r="B22" s="28"/>
      <c r="L22" s="28"/>
    </row>
    <row r="23" spans="2:12" s="1" customFormat="1" ht="12" customHeight="1">
      <c r="B23" s="28"/>
      <c r="D23" s="23" t="s">
        <v>32</v>
      </c>
      <c r="I23" s="23" t="s">
        <v>24</v>
      </c>
      <c r="J23" s="21" t="s">
        <v>1</v>
      </c>
      <c r="L23" s="28"/>
    </row>
    <row r="24" spans="2:12" s="1" customFormat="1" ht="18" customHeight="1">
      <c r="B24" s="28"/>
      <c r="E24" s="21" t="s">
        <v>30</v>
      </c>
      <c r="I24" s="23" t="s">
        <v>26</v>
      </c>
      <c r="J24" s="21" t="s">
        <v>1</v>
      </c>
      <c r="L24" s="28"/>
    </row>
    <row r="25" spans="2:12" s="1" customFormat="1" ht="6.9" customHeight="1">
      <c r="B25" s="28"/>
      <c r="L25" s="28"/>
    </row>
    <row r="26" spans="2:12" s="1" customFormat="1" ht="12" customHeight="1">
      <c r="B26" s="28"/>
      <c r="D26" s="23" t="s">
        <v>33</v>
      </c>
      <c r="L26" s="28"/>
    </row>
    <row r="27" spans="2:12" s="7" customFormat="1" ht="16.5" customHeight="1">
      <c r="B27" s="93"/>
      <c r="E27" s="187" t="s">
        <v>1</v>
      </c>
      <c r="F27" s="187"/>
      <c r="G27" s="187"/>
      <c r="H27" s="187"/>
      <c r="L27" s="93"/>
    </row>
    <row r="28" spans="2:12" s="1" customFormat="1" ht="6.9" customHeight="1">
      <c r="B28" s="28"/>
      <c r="L28" s="28"/>
    </row>
    <row r="29" spans="2:12" s="1" customFormat="1" ht="6.9" customHeight="1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35" customHeight="1">
      <c r="B30" s="28"/>
      <c r="D30" s="94" t="s">
        <v>35</v>
      </c>
      <c r="J30" s="65">
        <f>ROUND(J119, 2)</f>
        <v>0</v>
      </c>
      <c r="L30" s="28"/>
    </row>
    <row r="31" spans="2:12" s="1" customFormat="1" ht="6.9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4" customHeight="1">
      <c r="B32" s="28"/>
      <c r="F32" s="31" t="s">
        <v>37</v>
      </c>
      <c r="I32" s="31" t="s">
        <v>36</v>
      </c>
      <c r="J32" s="31" t="s">
        <v>38</v>
      </c>
      <c r="L32" s="28"/>
    </row>
    <row r="33" spans="2:12" s="1" customFormat="1" ht="14.4" customHeight="1">
      <c r="B33" s="28"/>
      <c r="D33" s="54" t="s">
        <v>39</v>
      </c>
      <c r="E33" s="33" t="s">
        <v>40</v>
      </c>
      <c r="F33" s="95">
        <f>ROUND((SUM(BE119:BE151)),  2)</f>
        <v>0</v>
      </c>
      <c r="G33" s="96"/>
      <c r="H33" s="96"/>
      <c r="I33" s="97">
        <v>0.2</v>
      </c>
      <c r="J33" s="95">
        <f>ROUND(((SUM(BE119:BE151))*I33),  2)</f>
        <v>0</v>
      </c>
      <c r="L33" s="28"/>
    </row>
    <row r="34" spans="2:12" s="1" customFormat="1" ht="14.4" customHeight="1">
      <c r="B34" s="28"/>
      <c r="E34" s="33" t="s">
        <v>41</v>
      </c>
      <c r="F34" s="95">
        <f>ROUND((SUM(BF119:BF151)),  2)</f>
        <v>0</v>
      </c>
      <c r="G34" s="96"/>
      <c r="H34" s="96"/>
      <c r="I34" s="97">
        <v>0.2</v>
      </c>
      <c r="J34" s="95">
        <f>ROUND(((SUM(BF119:BF151))*I34),  2)</f>
        <v>0</v>
      </c>
      <c r="L34" s="28"/>
    </row>
    <row r="35" spans="2:12" s="1" customFormat="1" ht="14.4" hidden="1" customHeight="1">
      <c r="B35" s="28"/>
      <c r="E35" s="23" t="s">
        <v>42</v>
      </c>
      <c r="F35" s="84">
        <f>ROUND((SUM(BG119:BG151)),  2)</f>
        <v>0</v>
      </c>
      <c r="I35" s="98">
        <v>0.2</v>
      </c>
      <c r="J35" s="84">
        <f>0</f>
        <v>0</v>
      </c>
      <c r="L35" s="28"/>
    </row>
    <row r="36" spans="2:12" s="1" customFormat="1" ht="14.4" hidden="1" customHeight="1">
      <c r="B36" s="28"/>
      <c r="E36" s="23" t="s">
        <v>43</v>
      </c>
      <c r="F36" s="84">
        <f>ROUND((SUM(BH119:BH151)),  2)</f>
        <v>0</v>
      </c>
      <c r="I36" s="98">
        <v>0.2</v>
      </c>
      <c r="J36" s="84">
        <f>0</f>
        <v>0</v>
      </c>
      <c r="L36" s="28"/>
    </row>
    <row r="37" spans="2:12" s="1" customFormat="1" ht="14.4" hidden="1" customHeight="1">
      <c r="B37" s="28"/>
      <c r="E37" s="33" t="s">
        <v>44</v>
      </c>
      <c r="F37" s="95">
        <f>ROUND((SUM(BI119:BI151)),  2)</f>
        <v>0</v>
      </c>
      <c r="G37" s="96"/>
      <c r="H37" s="96"/>
      <c r="I37" s="97">
        <v>0</v>
      </c>
      <c r="J37" s="95">
        <f>0</f>
        <v>0</v>
      </c>
      <c r="L37" s="28"/>
    </row>
    <row r="38" spans="2:12" s="1" customFormat="1" ht="6.9" customHeight="1">
      <c r="B38" s="28"/>
      <c r="L38" s="28"/>
    </row>
    <row r="39" spans="2:12" s="1" customFormat="1" ht="25.35" customHeight="1">
      <c r="B39" s="28"/>
      <c r="C39" s="99"/>
      <c r="D39" s="100" t="s">
        <v>45</v>
      </c>
      <c r="E39" s="56"/>
      <c r="F39" s="56"/>
      <c r="G39" s="101" t="s">
        <v>46</v>
      </c>
      <c r="H39" s="102" t="s">
        <v>47</v>
      </c>
      <c r="I39" s="56"/>
      <c r="J39" s="103">
        <f>SUM(J30:J37)</f>
        <v>0</v>
      </c>
      <c r="K39" s="104"/>
      <c r="L39" s="28"/>
    </row>
    <row r="40" spans="2:12" s="1" customFormat="1" ht="14.4" customHeight="1">
      <c r="B40" s="28"/>
      <c r="L40" s="28"/>
    </row>
    <row r="41" spans="2:12" ht="14.4" customHeight="1">
      <c r="B41" s="16"/>
      <c r="L41" s="16"/>
    </row>
    <row r="42" spans="2:12" ht="14.4" customHeight="1">
      <c r="B42" s="16"/>
      <c r="L42" s="16"/>
    </row>
    <row r="43" spans="2:12" ht="14.4" customHeight="1">
      <c r="B43" s="16"/>
      <c r="L43" s="16"/>
    </row>
    <row r="44" spans="2:12" ht="14.4" customHeight="1">
      <c r="B44" s="16"/>
      <c r="L44" s="16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ht="10.199999999999999">
      <c r="B51" s="16"/>
      <c r="L51" s="16"/>
    </row>
    <row r="52" spans="2:12" ht="10.199999999999999">
      <c r="B52" s="16"/>
      <c r="L52" s="16"/>
    </row>
    <row r="53" spans="2:12" ht="10.199999999999999">
      <c r="B53" s="16"/>
      <c r="L53" s="16"/>
    </row>
    <row r="54" spans="2:12" ht="10.199999999999999">
      <c r="B54" s="16"/>
      <c r="L54" s="16"/>
    </row>
    <row r="55" spans="2:12" ht="10.199999999999999">
      <c r="B55" s="16"/>
      <c r="L55" s="16"/>
    </row>
    <row r="56" spans="2:12" ht="10.199999999999999">
      <c r="B56" s="16"/>
      <c r="L56" s="16"/>
    </row>
    <row r="57" spans="2:12" ht="10.199999999999999">
      <c r="B57" s="16"/>
      <c r="L57" s="16"/>
    </row>
    <row r="58" spans="2:12" ht="10.199999999999999">
      <c r="B58" s="16"/>
      <c r="L58" s="16"/>
    </row>
    <row r="59" spans="2:12" ht="10.199999999999999">
      <c r="B59" s="16"/>
      <c r="L59" s="16"/>
    </row>
    <row r="60" spans="2:12" ht="10.199999999999999">
      <c r="B60" s="16"/>
      <c r="L60" s="16"/>
    </row>
    <row r="61" spans="2:12" s="1" customFormat="1" ht="13.2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ht="10.199999999999999">
      <c r="B62" s="16"/>
      <c r="L62" s="16"/>
    </row>
    <row r="63" spans="2:12" ht="10.199999999999999">
      <c r="B63" s="16"/>
      <c r="L63" s="16"/>
    </row>
    <row r="64" spans="2:12" ht="10.199999999999999">
      <c r="B64" s="16"/>
      <c r="L64" s="16"/>
    </row>
    <row r="65" spans="2:12" s="1" customFormat="1" ht="13.2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ht="10.199999999999999">
      <c r="B66" s="16"/>
      <c r="L66" s="16"/>
    </row>
    <row r="67" spans="2:12" ht="10.199999999999999">
      <c r="B67" s="16"/>
      <c r="L67" s="16"/>
    </row>
    <row r="68" spans="2:12" ht="10.199999999999999">
      <c r="B68" s="16"/>
      <c r="L68" s="16"/>
    </row>
    <row r="69" spans="2:12" ht="10.199999999999999">
      <c r="B69" s="16"/>
      <c r="L69" s="16"/>
    </row>
    <row r="70" spans="2:12" ht="10.199999999999999">
      <c r="B70" s="16"/>
      <c r="L70" s="16"/>
    </row>
    <row r="71" spans="2:12" ht="10.199999999999999">
      <c r="B71" s="16"/>
      <c r="L71" s="16"/>
    </row>
    <row r="72" spans="2:12" ht="10.199999999999999">
      <c r="B72" s="16"/>
      <c r="L72" s="16"/>
    </row>
    <row r="73" spans="2:12" ht="10.199999999999999">
      <c r="B73" s="16"/>
      <c r="L73" s="16"/>
    </row>
    <row r="74" spans="2:12" ht="10.199999999999999">
      <c r="B74" s="16"/>
      <c r="L74" s="16"/>
    </row>
    <row r="75" spans="2:12" ht="10.199999999999999">
      <c r="B75" s="16"/>
      <c r="L75" s="16"/>
    </row>
    <row r="76" spans="2:12" s="1" customFormat="1" ht="13.2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4.9" customHeight="1">
      <c r="B82" s="28"/>
      <c r="C82" s="17" t="s">
        <v>293</v>
      </c>
      <c r="L82" s="28"/>
    </row>
    <row r="83" spans="2:47" s="1" customFormat="1" ht="6.9" customHeight="1">
      <c r="B83" s="28"/>
      <c r="L83" s="28"/>
    </row>
    <row r="84" spans="2:47" s="1" customFormat="1" ht="12" customHeight="1">
      <c r="B84" s="28"/>
      <c r="C84" s="23" t="s">
        <v>15</v>
      </c>
      <c r="L84" s="28"/>
    </row>
    <row r="85" spans="2:47" s="1" customFormat="1" ht="16.5" customHeight="1">
      <c r="B85" s="28"/>
      <c r="E85" s="226" t="str">
        <f>E7</f>
        <v>Archeoskanzen Bojná</v>
      </c>
      <c r="F85" s="227"/>
      <c r="G85" s="227"/>
      <c r="H85" s="227"/>
      <c r="L85" s="28"/>
    </row>
    <row r="86" spans="2:47" s="1" customFormat="1" ht="12" customHeight="1">
      <c r="B86" s="28"/>
      <c r="C86" s="23" t="s">
        <v>287</v>
      </c>
      <c r="L86" s="28"/>
    </row>
    <row r="87" spans="2:47" s="1" customFormat="1" ht="16.5" customHeight="1">
      <c r="B87" s="28"/>
      <c r="E87" s="208" t="str">
        <f>E9</f>
        <v>SO-7.1 - Zásobovanie objektu vodou</v>
      </c>
      <c r="F87" s="228"/>
      <c r="G87" s="228"/>
      <c r="H87" s="228"/>
      <c r="L87" s="28"/>
    </row>
    <row r="88" spans="2:47" s="1" customFormat="1" ht="6.9" customHeight="1">
      <c r="B88" s="28"/>
      <c r="L88" s="28"/>
    </row>
    <row r="89" spans="2:47" s="1" customFormat="1" ht="12" customHeight="1">
      <c r="B89" s="28"/>
      <c r="C89" s="23" t="s">
        <v>19</v>
      </c>
      <c r="F89" s="21" t="str">
        <f>F12</f>
        <v>okrajová časť obce Bojná</v>
      </c>
      <c r="I89" s="23" t="s">
        <v>21</v>
      </c>
      <c r="J89" s="51" t="str">
        <f>IF(J12="","",J12)</f>
        <v>19. 6. 2024</v>
      </c>
      <c r="L89" s="28"/>
    </row>
    <row r="90" spans="2:47" s="1" customFormat="1" ht="6.9" customHeight="1">
      <c r="B90" s="28"/>
      <c r="L90" s="28"/>
    </row>
    <row r="91" spans="2:47" s="1" customFormat="1" ht="40.049999999999997" customHeight="1">
      <c r="B91" s="28"/>
      <c r="C91" s="23" t="s">
        <v>23</v>
      </c>
      <c r="F91" s="21" t="str">
        <f>E15</f>
        <v>Obec Bojná, 201 Bojná, 956 01 Bojná</v>
      </c>
      <c r="I91" s="23" t="s">
        <v>29</v>
      </c>
      <c r="J91" s="26" t="str">
        <f>E21</f>
        <v>Projekt design s.r.o., Brezová 89/1B, Tovarníky</v>
      </c>
      <c r="L91" s="28"/>
    </row>
    <row r="92" spans="2:47" s="1" customFormat="1" ht="40.049999999999997" customHeight="1">
      <c r="B92" s="28"/>
      <c r="C92" s="23" t="s">
        <v>27</v>
      </c>
      <c r="F92" s="21" t="str">
        <f>IF(E18="","",E18)</f>
        <v>Vyplň údaj</v>
      </c>
      <c r="I92" s="23" t="s">
        <v>32</v>
      </c>
      <c r="J92" s="26" t="str">
        <f>E24</f>
        <v>Projekt design s.r.o., Brezová 89/1B, Tovarníky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107" t="s">
        <v>294</v>
      </c>
      <c r="D94" s="99"/>
      <c r="E94" s="99"/>
      <c r="F94" s="99"/>
      <c r="G94" s="99"/>
      <c r="H94" s="99"/>
      <c r="I94" s="99"/>
      <c r="J94" s="108" t="s">
        <v>295</v>
      </c>
      <c r="K94" s="99"/>
      <c r="L94" s="28"/>
    </row>
    <row r="95" spans="2:47" s="1" customFormat="1" ht="10.35" customHeight="1">
      <c r="B95" s="28"/>
      <c r="L95" s="28"/>
    </row>
    <row r="96" spans="2:47" s="1" customFormat="1" ht="22.8" customHeight="1">
      <c r="B96" s="28"/>
      <c r="C96" s="109" t="s">
        <v>296</v>
      </c>
      <c r="J96" s="65">
        <f>J119</f>
        <v>0</v>
      </c>
      <c r="L96" s="28"/>
      <c r="AU96" s="13" t="s">
        <v>297</v>
      </c>
    </row>
    <row r="97" spans="2:12" s="8" customFormat="1" ht="24.9" customHeight="1">
      <c r="B97" s="110"/>
      <c r="D97" s="111" t="s">
        <v>298</v>
      </c>
      <c r="E97" s="112"/>
      <c r="F97" s="112"/>
      <c r="G97" s="112"/>
      <c r="H97" s="112"/>
      <c r="I97" s="112"/>
      <c r="J97" s="113">
        <f>J120</f>
        <v>0</v>
      </c>
      <c r="L97" s="110"/>
    </row>
    <row r="98" spans="2:12" s="9" customFormat="1" ht="19.95" customHeight="1">
      <c r="B98" s="114"/>
      <c r="D98" s="115" t="s">
        <v>2630</v>
      </c>
      <c r="E98" s="116"/>
      <c r="F98" s="116"/>
      <c r="G98" s="116"/>
      <c r="H98" s="116"/>
      <c r="I98" s="116"/>
      <c r="J98" s="117">
        <f>J121</f>
        <v>0</v>
      </c>
      <c r="L98" s="114"/>
    </row>
    <row r="99" spans="2:12" s="9" customFormat="1" ht="19.95" customHeight="1">
      <c r="B99" s="114"/>
      <c r="D99" s="115" t="s">
        <v>2315</v>
      </c>
      <c r="E99" s="116"/>
      <c r="F99" s="116"/>
      <c r="G99" s="116"/>
      <c r="H99" s="116"/>
      <c r="I99" s="116"/>
      <c r="J99" s="117">
        <f>J136</f>
        <v>0</v>
      </c>
      <c r="L99" s="114"/>
    </row>
    <row r="100" spans="2:12" s="1" customFormat="1" ht="21.75" customHeight="1">
      <c r="B100" s="28"/>
      <c r="L100" s="28"/>
    </row>
    <row r="101" spans="2:12" s="1" customFormat="1" ht="6.9" customHeight="1"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28"/>
    </row>
    <row r="105" spans="2:12" s="1" customFormat="1" ht="6.9" customHeight="1">
      <c r="B105" s="45"/>
      <c r="C105" s="46"/>
      <c r="D105" s="46"/>
      <c r="E105" s="46"/>
      <c r="F105" s="46"/>
      <c r="G105" s="46"/>
      <c r="H105" s="46"/>
      <c r="I105" s="46"/>
      <c r="J105" s="46"/>
      <c r="K105" s="46"/>
      <c r="L105" s="28"/>
    </row>
    <row r="106" spans="2:12" s="1" customFormat="1" ht="24.9" customHeight="1">
      <c r="B106" s="28"/>
      <c r="C106" s="17" t="s">
        <v>303</v>
      </c>
      <c r="L106" s="28"/>
    </row>
    <row r="107" spans="2:12" s="1" customFormat="1" ht="6.9" customHeight="1">
      <c r="B107" s="28"/>
      <c r="L107" s="28"/>
    </row>
    <row r="108" spans="2:12" s="1" customFormat="1" ht="12" customHeight="1">
      <c r="B108" s="28"/>
      <c r="C108" s="23" t="s">
        <v>15</v>
      </c>
      <c r="L108" s="28"/>
    </row>
    <row r="109" spans="2:12" s="1" customFormat="1" ht="16.5" customHeight="1">
      <c r="B109" s="28"/>
      <c r="E109" s="226" t="str">
        <f>E7</f>
        <v>Archeoskanzen Bojná</v>
      </c>
      <c r="F109" s="227"/>
      <c r="G109" s="227"/>
      <c r="H109" s="227"/>
      <c r="L109" s="28"/>
    </row>
    <row r="110" spans="2:12" s="1" customFormat="1" ht="12" customHeight="1">
      <c r="B110" s="28"/>
      <c r="C110" s="23" t="s">
        <v>287</v>
      </c>
      <c r="L110" s="28"/>
    </row>
    <row r="111" spans="2:12" s="1" customFormat="1" ht="16.5" customHeight="1">
      <c r="B111" s="28"/>
      <c r="E111" s="208" t="str">
        <f>E9</f>
        <v>SO-7.1 - Zásobovanie objektu vodou</v>
      </c>
      <c r="F111" s="228"/>
      <c r="G111" s="228"/>
      <c r="H111" s="228"/>
      <c r="L111" s="28"/>
    </row>
    <row r="112" spans="2:12" s="1" customFormat="1" ht="6.9" customHeight="1">
      <c r="B112" s="28"/>
      <c r="L112" s="28"/>
    </row>
    <row r="113" spans="2:65" s="1" customFormat="1" ht="12" customHeight="1">
      <c r="B113" s="28"/>
      <c r="C113" s="23" t="s">
        <v>19</v>
      </c>
      <c r="F113" s="21" t="str">
        <f>F12</f>
        <v>okrajová časť obce Bojná</v>
      </c>
      <c r="I113" s="23" t="s">
        <v>21</v>
      </c>
      <c r="J113" s="51" t="str">
        <f>IF(J12="","",J12)</f>
        <v>19. 6. 2024</v>
      </c>
      <c r="L113" s="28"/>
    </row>
    <row r="114" spans="2:65" s="1" customFormat="1" ht="6.9" customHeight="1">
      <c r="B114" s="28"/>
      <c r="L114" s="28"/>
    </row>
    <row r="115" spans="2:65" s="1" customFormat="1" ht="40.049999999999997" customHeight="1">
      <c r="B115" s="28"/>
      <c r="C115" s="23" t="s">
        <v>23</v>
      </c>
      <c r="F115" s="21" t="str">
        <f>E15</f>
        <v>Obec Bojná, 201 Bojná, 956 01 Bojná</v>
      </c>
      <c r="I115" s="23" t="s">
        <v>29</v>
      </c>
      <c r="J115" s="26" t="str">
        <f>E21</f>
        <v>Projekt design s.r.o., Brezová 89/1B, Tovarníky</v>
      </c>
      <c r="L115" s="28"/>
    </row>
    <row r="116" spans="2:65" s="1" customFormat="1" ht="40.049999999999997" customHeight="1">
      <c r="B116" s="28"/>
      <c r="C116" s="23" t="s">
        <v>27</v>
      </c>
      <c r="F116" s="21" t="str">
        <f>IF(E18="","",E18)</f>
        <v>Vyplň údaj</v>
      </c>
      <c r="I116" s="23" t="s">
        <v>32</v>
      </c>
      <c r="J116" s="26" t="str">
        <f>E24</f>
        <v>Projekt design s.r.o., Brezová 89/1B, Tovarníky</v>
      </c>
      <c r="L116" s="28"/>
    </row>
    <row r="117" spans="2:65" s="1" customFormat="1" ht="10.35" customHeight="1">
      <c r="B117" s="28"/>
      <c r="L117" s="28"/>
    </row>
    <row r="118" spans="2:65" s="10" customFormat="1" ht="29.25" customHeight="1">
      <c r="B118" s="118"/>
      <c r="C118" s="119" t="s">
        <v>304</v>
      </c>
      <c r="D118" s="120" t="s">
        <v>60</v>
      </c>
      <c r="E118" s="120" t="s">
        <v>56</v>
      </c>
      <c r="F118" s="120" t="s">
        <v>7531</v>
      </c>
      <c r="G118" s="120" t="s">
        <v>305</v>
      </c>
      <c r="H118" s="120" t="s">
        <v>306</v>
      </c>
      <c r="I118" s="120" t="s">
        <v>307</v>
      </c>
      <c r="J118" s="121" t="s">
        <v>295</v>
      </c>
      <c r="K118" s="122" t="s">
        <v>308</v>
      </c>
      <c r="L118" s="118"/>
      <c r="M118" s="58" t="s">
        <v>1</v>
      </c>
      <c r="N118" s="59" t="s">
        <v>39</v>
      </c>
      <c r="O118" s="59" t="s">
        <v>309</v>
      </c>
      <c r="P118" s="59" t="s">
        <v>310</v>
      </c>
      <c r="Q118" s="59" t="s">
        <v>311</v>
      </c>
      <c r="R118" s="59" t="s">
        <v>312</v>
      </c>
      <c r="S118" s="59" t="s">
        <v>313</v>
      </c>
      <c r="T118" s="60" t="s">
        <v>314</v>
      </c>
    </row>
    <row r="119" spans="2:65" s="1" customFormat="1" ht="22.8" customHeight="1">
      <c r="B119" s="28"/>
      <c r="C119" s="63" t="s">
        <v>296</v>
      </c>
      <c r="J119" s="123">
        <f>BK119</f>
        <v>0</v>
      </c>
      <c r="L119" s="28"/>
      <c r="M119" s="61"/>
      <c r="N119" s="52"/>
      <c r="O119" s="52"/>
      <c r="P119" s="124">
        <f>P120</f>
        <v>0</v>
      </c>
      <c r="Q119" s="52"/>
      <c r="R119" s="124">
        <f>R120</f>
        <v>130.19427791725002</v>
      </c>
      <c r="S119" s="52"/>
      <c r="T119" s="125">
        <f>T120</f>
        <v>0</v>
      </c>
      <c r="AT119" s="13" t="s">
        <v>74</v>
      </c>
      <c r="AU119" s="13" t="s">
        <v>297</v>
      </c>
      <c r="BK119" s="126">
        <f>BK120</f>
        <v>0</v>
      </c>
    </row>
    <row r="120" spans="2:65" s="11" customFormat="1" ht="25.95" customHeight="1">
      <c r="B120" s="127"/>
      <c r="D120" s="128" t="s">
        <v>74</v>
      </c>
      <c r="E120" s="129" t="s">
        <v>315</v>
      </c>
      <c r="F120" s="129" t="s">
        <v>316</v>
      </c>
      <c r="I120" s="130"/>
      <c r="J120" s="131">
        <f>BK120</f>
        <v>0</v>
      </c>
      <c r="L120" s="127"/>
      <c r="M120" s="132"/>
      <c r="P120" s="133">
        <f>P121+P136</f>
        <v>0</v>
      </c>
      <c r="R120" s="133">
        <f>R121+R136</f>
        <v>130.19427791725002</v>
      </c>
      <c r="T120" s="134">
        <f>T121+T136</f>
        <v>0</v>
      </c>
      <c r="AR120" s="128" t="s">
        <v>82</v>
      </c>
      <c r="AT120" s="135" t="s">
        <v>74</v>
      </c>
      <c r="AU120" s="135" t="s">
        <v>75</v>
      </c>
      <c r="AY120" s="128" t="s">
        <v>317</v>
      </c>
      <c r="BK120" s="136">
        <f>BK121+BK136</f>
        <v>0</v>
      </c>
    </row>
    <row r="121" spans="2:65" s="11" customFormat="1" ht="22.8" customHeight="1">
      <c r="B121" s="127"/>
      <c r="D121" s="128" t="s">
        <v>74</v>
      </c>
      <c r="E121" s="137" t="s">
        <v>82</v>
      </c>
      <c r="F121" s="137" t="s">
        <v>2637</v>
      </c>
      <c r="I121" s="130"/>
      <c r="J121" s="138">
        <f>BK121</f>
        <v>0</v>
      </c>
      <c r="L121" s="127"/>
      <c r="M121" s="132"/>
      <c r="P121" s="133">
        <f>SUM(P122:P135)</f>
        <v>0</v>
      </c>
      <c r="R121" s="133">
        <f>SUM(R122:R135)</f>
        <v>129.70400000000001</v>
      </c>
      <c r="T121" s="134">
        <f>SUM(T122:T135)</f>
        <v>0</v>
      </c>
      <c r="AR121" s="128" t="s">
        <v>82</v>
      </c>
      <c r="AT121" s="135" t="s">
        <v>74</v>
      </c>
      <c r="AU121" s="135" t="s">
        <v>82</v>
      </c>
      <c r="AY121" s="128" t="s">
        <v>317</v>
      </c>
      <c r="BK121" s="136">
        <f>SUM(BK122:BK135)</f>
        <v>0</v>
      </c>
    </row>
    <row r="122" spans="2:65" s="1" customFormat="1" ht="21.75" customHeight="1">
      <c r="B122" s="139"/>
      <c r="C122" s="140" t="s">
        <v>82</v>
      </c>
      <c r="D122" s="140" t="s">
        <v>319</v>
      </c>
      <c r="E122" s="141" t="s">
        <v>2894</v>
      </c>
      <c r="F122" s="142" t="s">
        <v>2895</v>
      </c>
      <c r="G122" s="143" t="s">
        <v>322</v>
      </c>
      <c r="H122" s="144">
        <v>97.2</v>
      </c>
      <c r="I122" s="145"/>
      <c r="J122" s="146">
        <f t="shared" ref="J122:J135" si="0">ROUND(I122*H122,2)</f>
        <v>0</v>
      </c>
      <c r="K122" s="147"/>
      <c r="L122" s="28"/>
      <c r="M122" s="148" t="s">
        <v>1</v>
      </c>
      <c r="N122" s="149" t="s">
        <v>41</v>
      </c>
      <c r="P122" s="150">
        <f t="shared" ref="P122:P135" si="1">O122*H122</f>
        <v>0</v>
      </c>
      <c r="Q122" s="150">
        <v>0</v>
      </c>
      <c r="R122" s="150">
        <f t="shared" ref="R122:R135" si="2">Q122*H122</f>
        <v>0</v>
      </c>
      <c r="S122" s="150">
        <v>0</v>
      </c>
      <c r="T122" s="151">
        <f t="shared" ref="T122:T135" si="3">S122*H122</f>
        <v>0</v>
      </c>
      <c r="AR122" s="152" t="s">
        <v>259</v>
      </c>
      <c r="AT122" s="152" t="s">
        <v>319</v>
      </c>
      <c r="AU122" s="152" t="s">
        <v>87</v>
      </c>
      <c r="AY122" s="13" t="s">
        <v>317</v>
      </c>
      <c r="BE122" s="153">
        <f t="shared" ref="BE122:BE135" si="4">IF(N122="základná",J122,0)</f>
        <v>0</v>
      </c>
      <c r="BF122" s="153">
        <f t="shared" ref="BF122:BF135" si="5">IF(N122="znížená",J122,0)</f>
        <v>0</v>
      </c>
      <c r="BG122" s="153">
        <f t="shared" ref="BG122:BG135" si="6">IF(N122="zákl. prenesená",J122,0)</f>
        <v>0</v>
      </c>
      <c r="BH122" s="153">
        <f t="shared" ref="BH122:BH135" si="7">IF(N122="zníž. prenesená",J122,0)</f>
        <v>0</v>
      </c>
      <c r="BI122" s="153">
        <f t="shared" ref="BI122:BI135" si="8">IF(N122="nulová",J122,0)</f>
        <v>0</v>
      </c>
      <c r="BJ122" s="13" t="s">
        <v>87</v>
      </c>
      <c r="BK122" s="153">
        <f t="shared" ref="BK122:BK135" si="9">ROUND(I122*H122,2)</f>
        <v>0</v>
      </c>
      <c r="BL122" s="13" t="s">
        <v>259</v>
      </c>
      <c r="BM122" s="152" t="s">
        <v>7125</v>
      </c>
    </row>
    <row r="123" spans="2:65" s="1" customFormat="1" ht="24.15" customHeight="1">
      <c r="B123" s="139"/>
      <c r="C123" s="140" t="s">
        <v>87</v>
      </c>
      <c r="D123" s="140" t="s">
        <v>319</v>
      </c>
      <c r="E123" s="141" t="s">
        <v>2644</v>
      </c>
      <c r="F123" s="142" t="s">
        <v>2645</v>
      </c>
      <c r="G123" s="143" t="s">
        <v>322</v>
      </c>
      <c r="H123" s="144">
        <v>48.6</v>
      </c>
      <c r="I123" s="145"/>
      <c r="J123" s="146">
        <f t="shared" si="0"/>
        <v>0</v>
      </c>
      <c r="K123" s="147"/>
      <c r="L123" s="28"/>
      <c r="M123" s="148" t="s">
        <v>1</v>
      </c>
      <c r="N123" s="149" t="s">
        <v>41</v>
      </c>
      <c r="P123" s="150">
        <f t="shared" si="1"/>
        <v>0</v>
      </c>
      <c r="Q123" s="150">
        <v>0</v>
      </c>
      <c r="R123" s="150">
        <f t="shared" si="2"/>
        <v>0</v>
      </c>
      <c r="S123" s="150">
        <v>0</v>
      </c>
      <c r="T123" s="151">
        <f t="shared" si="3"/>
        <v>0</v>
      </c>
      <c r="AR123" s="152" t="s">
        <v>259</v>
      </c>
      <c r="AT123" s="152" t="s">
        <v>319</v>
      </c>
      <c r="AU123" s="152" t="s">
        <v>87</v>
      </c>
      <c r="AY123" s="13" t="s">
        <v>317</v>
      </c>
      <c r="BE123" s="153">
        <f t="shared" si="4"/>
        <v>0</v>
      </c>
      <c r="BF123" s="153">
        <f t="shared" si="5"/>
        <v>0</v>
      </c>
      <c r="BG123" s="153">
        <f t="shared" si="6"/>
        <v>0</v>
      </c>
      <c r="BH123" s="153">
        <f t="shared" si="7"/>
        <v>0</v>
      </c>
      <c r="BI123" s="153">
        <f t="shared" si="8"/>
        <v>0</v>
      </c>
      <c r="BJ123" s="13" t="s">
        <v>87</v>
      </c>
      <c r="BK123" s="153">
        <f t="shared" si="9"/>
        <v>0</v>
      </c>
      <c r="BL123" s="13" t="s">
        <v>259</v>
      </c>
      <c r="BM123" s="152" t="s">
        <v>7126</v>
      </c>
    </row>
    <row r="124" spans="2:65" s="1" customFormat="1" ht="21.75" customHeight="1">
      <c r="B124" s="139"/>
      <c r="C124" s="140" t="s">
        <v>92</v>
      </c>
      <c r="D124" s="140" t="s">
        <v>319</v>
      </c>
      <c r="E124" s="141" t="s">
        <v>7127</v>
      </c>
      <c r="F124" s="142" t="s">
        <v>7128</v>
      </c>
      <c r="G124" s="143" t="s">
        <v>322</v>
      </c>
      <c r="H124" s="144">
        <v>760.86</v>
      </c>
      <c r="I124" s="145"/>
      <c r="J124" s="146">
        <f t="shared" si="0"/>
        <v>0</v>
      </c>
      <c r="K124" s="147"/>
      <c r="L124" s="28"/>
      <c r="M124" s="148" t="s">
        <v>1</v>
      </c>
      <c r="N124" s="149" t="s">
        <v>41</v>
      </c>
      <c r="P124" s="150">
        <f t="shared" si="1"/>
        <v>0</v>
      </c>
      <c r="Q124" s="150">
        <v>0</v>
      </c>
      <c r="R124" s="150">
        <f t="shared" si="2"/>
        <v>0</v>
      </c>
      <c r="S124" s="150">
        <v>0</v>
      </c>
      <c r="T124" s="151">
        <f t="shared" si="3"/>
        <v>0</v>
      </c>
      <c r="AR124" s="152" t="s">
        <v>259</v>
      </c>
      <c r="AT124" s="152" t="s">
        <v>319</v>
      </c>
      <c r="AU124" s="152" t="s">
        <v>87</v>
      </c>
      <c r="AY124" s="13" t="s">
        <v>317</v>
      </c>
      <c r="BE124" s="153">
        <f t="shared" si="4"/>
        <v>0</v>
      </c>
      <c r="BF124" s="153">
        <f t="shared" si="5"/>
        <v>0</v>
      </c>
      <c r="BG124" s="153">
        <f t="shared" si="6"/>
        <v>0</v>
      </c>
      <c r="BH124" s="153">
        <f t="shared" si="7"/>
        <v>0</v>
      </c>
      <c r="BI124" s="153">
        <f t="shared" si="8"/>
        <v>0</v>
      </c>
      <c r="BJ124" s="13" t="s">
        <v>87</v>
      </c>
      <c r="BK124" s="153">
        <f t="shared" si="9"/>
        <v>0</v>
      </c>
      <c r="BL124" s="13" t="s">
        <v>259</v>
      </c>
      <c r="BM124" s="152" t="s">
        <v>7129</v>
      </c>
    </row>
    <row r="125" spans="2:65" s="1" customFormat="1" ht="37.799999999999997" customHeight="1">
      <c r="B125" s="139"/>
      <c r="C125" s="140" t="s">
        <v>259</v>
      </c>
      <c r="D125" s="140" t="s">
        <v>319</v>
      </c>
      <c r="E125" s="141" t="s">
        <v>2755</v>
      </c>
      <c r="F125" s="142" t="s">
        <v>2756</v>
      </c>
      <c r="G125" s="143" t="s">
        <v>322</v>
      </c>
      <c r="H125" s="144">
        <v>380.43</v>
      </c>
      <c r="I125" s="145"/>
      <c r="J125" s="146">
        <f t="shared" si="0"/>
        <v>0</v>
      </c>
      <c r="K125" s="147"/>
      <c r="L125" s="28"/>
      <c r="M125" s="148" t="s">
        <v>1</v>
      </c>
      <c r="N125" s="149" t="s">
        <v>41</v>
      </c>
      <c r="P125" s="150">
        <f t="shared" si="1"/>
        <v>0</v>
      </c>
      <c r="Q125" s="150">
        <v>0</v>
      </c>
      <c r="R125" s="150">
        <f t="shared" si="2"/>
        <v>0</v>
      </c>
      <c r="S125" s="150">
        <v>0</v>
      </c>
      <c r="T125" s="151">
        <f t="shared" si="3"/>
        <v>0</v>
      </c>
      <c r="AR125" s="152" t="s">
        <v>259</v>
      </c>
      <c r="AT125" s="152" t="s">
        <v>319</v>
      </c>
      <c r="AU125" s="152" t="s">
        <v>87</v>
      </c>
      <c r="AY125" s="13" t="s">
        <v>317</v>
      </c>
      <c r="BE125" s="153">
        <f t="shared" si="4"/>
        <v>0</v>
      </c>
      <c r="BF125" s="153">
        <f t="shared" si="5"/>
        <v>0</v>
      </c>
      <c r="BG125" s="153">
        <f t="shared" si="6"/>
        <v>0</v>
      </c>
      <c r="BH125" s="153">
        <f t="shared" si="7"/>
        <v>0</v>
      </c>
      <c r="BI125" s="153">
        <f t="shared" si="8"/>
        <v>0</v>
      </c>
      <c r="BJ125" s="13" t="s">
        <v>87</v>
      </c>
      <c r="BK125" s="153">
        <f t="shared" si="9"/>
        <v>0</v>
      </c>
      <c r="BL125" s="13" t="s">
        <v>259</v>
      </c>
      <c r="BM125" s="152" t="s">
        <v>7130</v>
      </c>
    </row>
    <row r="126" spans="2:65" s="1" customFormat="1" ht="24.15" customHeight="1">
      <c r="B126" s="139"/>
      <c r="C126" s="140" t="s">
        <v>262</v>
      </c>
      <c r="D126" s="140" t="s">
        <v>319</v>
      </c>
      <c r="E126" s="141" t="s">
        <v>7131</v>
      </c>
      <c r="F126" s="142" t="s">
        <v>4081</v>
      </c>
      <c r="G126" s="143" t="s">
        <v>322</v>
      </c>
      <c r="H126" s="144">
        <v>858.06</v>
      </c>
      <c r="I126" s="145"/>
      <c r="J126" s="146">
        <f t="shared" si="0"/>
        <v>0</v>
      </c>
      <c r="K126" s="147"/>
      <c r="L126" s="28"/>
      <c r="M126" s="148" t="s">
        <v>1</v>
      </c>
      <c r="N126" s="149" t="s">
        <v>41</v>
      </c>
      <c r="P126" s="150">
        <f t="shared" si="1"/>
        <v>0</v>
      </c>
      <c r="Q126" s="150">
        <v>0</v>
      </c>
      <c r="R126" s="150">
        <f t="shared" si="2"/>
        <v>0</v>
      </c>
      <c r="S126" s="150">
        <v>0</v>
      </c>
      <c r="T126" s="151">
        <f t="shared" si="3"/>
        <v>0</v>
      </c>
      <c r="AR126" s="152" t="s">
        <v>259</v>
      </c>
      <c r="AT126" s="152" t="s">
        <v>319</v>
      </c>
      <c r="AU126" s="152" t="s">
        <v>87</v>
      </c>
      <c r="AY126" s="13" t="s">
        <v>317</v>
      </c>
      <c r="BE126" s="153">
        <f t="shared" si="4"/>
        <v>0</v>
      </c>
      <c r="BF126" s="153">
        <f t="shared" si="5"/>
        <v>0</v>
      </c>
      <c r="BG126" s="153">
        <f t="shared" si="6"/>
        <v>0</v>
      </c>
      <c r="BH126" s="153">
        <f t="shared" si="7"/>
        <v>0</v>
      </c>
      <c r="BI126" s="153">
        <f t="shared" si="8"/>
        <v>0</v>
      </c>
      <c r="BJ126" s="13" t="s">
        <v>87</v>
      </c>
      <c r="BK126" s="153">
        <f t="shared" si="9"/>
        <v>0</v>
      </c>
      <c r="BL126" s="13" t="s">
        <v>259</v>
      </c>
      <c r="BM126" s="152" t="s">
        <v>7132</v>
      </c>
    </row>
    <row r="127" spans="2:65" s="1" customFormat="1" ht="37.799999999999997" customHeight="1">
      <c r="B127" s="139"/>
      <c r="C127" s="140" t="s">
        <v>265</v>
      </c>
      <c r="D127" s="140" t="s">
        <v>319</v>
      </c>
      <c r="E127" s="141" t="s">
        <v>7133</v>
      </c>
      <c r="F127" s="142" t="s">
        <v>7134</v>
      </c>
      <c r="G127" s="143" t="s">
        <v>322</v>
      </c>
      <c r="H127" s="144">
        <v>243.75</v>
      </c>
      <c r="I127" s="145"/>
      <c r="J127" s="146">
        <f t="shared" si="0"/>
        <v>0</v>
      </c>
      <c r="K127" s="147"/>
      <c r="L127" s="28"/>
      <c r="M127" s="148" t="s">
        <v>1</v>
      </c>
      <c r="N127" s="149" t="s">
        <v>41</v>
      </c>
      <c r="P127" s="150">
        <f t="shared" si="1"/>
        <v>0</v>
      </c>
      <c r="Q127" s="150">
        <v>0</v>
      </c>
      <c r="R127" s="150">
        <f t="shared" si="2"/>
        <v>0</v>
      </c>
      <c r="S127" s="150">
        <v>0</v>
      </c>
      <c r="T127" s="151">
        <f t="shared" si="3"/>
        <v>0</v>
      </c>
      <c r="AR127" s="152" t="s">
        <v>259</v>
      </c>
      <c r="AT127" s="152" t="s">
        <v>319</v>
      </c>
      <c r="AU127" s="152" t="s">
        <v>87</v>
      </c>
      <c r="AY127" s="13" t="s">
        <v>317</v>
      </c>
      <c r="BE127" s="153">
        <f t="shared" si="4"/>
        <v>0</v>
      </c>
      <c r="BF127" s="153">
        <f t="shared" si="5"/>
        <v>0</v>
      </c>
      <c r="BG127" s="153">
        <f t="shared" si="6"/>
        <v>0</v>
      </c>
      <c r="BH127" s="153">
        <f t="shared" si="7"/>
        <v>0</v>
      </c>
      <c r="BI127" s="153">
        <f t="shared" si="8"/>
        <v>0</v>
      </c>
      <c r="BJ127" s="13" t="s">
        <v>87</v>
      </c>
      <c r="BK127" s="153">
        <f t="shared" si="9"/>
        <v>0</v>
      </c>
      <c r="BL127" s="13" t="s">
        <v>259</v>
      </c>
      <c r="BM127" s="152" t="s">
        <v>7135</v>
      </c>
    </row>
    <row r="128" spans="2:65" s="1" customFormat="1" ht="44.25" customHeight="1">
      <c r="B128" s="139"/>
      <c r="C128" s="140" t="s">
        <v>268</v>
      </c>
      <c r="D128" s="140" t="s">
        <v>319</v>
      </c>
      <c r="E128" s="141" t="s">
        <v>7136</v>
      </c>
      <c r="F128" s="142" t="s">
        <v>7137</v>
      </c>
      <c r="G128" s="143" t="s">
        <v>322</v>
      </c>
      <c r="H128" s="144">
        <v>243.75</v>
      </c>
      <c r="I128" s="145"/>
      <c r="J128" s="146">
        <f t="shared" si="0"/>
        <v>0</v>
      </c>
      <c r="K128" s="147"/>
      <c r="L128" s="28"/>
      <c r="M128" s="148" t="s">
        <v>1</v>
      </c>
      <c r="N128" s="149" t="s">
        <v>41</v>
      </c>
      <c r="P128" s="150">
        <f t="shared" si="1"/>
        <v>0</v>
      </c>
      <c r="Q128" s="150">
        <v>0</v>
      </c>
      <c r="R128" s="150">
        <f t="shared" si="2"/>
        <v>0</v>
      </c>
      <c r="S128" s="150">
        <v>0</v>
      </c>
      <c r="T128" s="151">
        <f t="shared" si="3"/>
        <v>0</v>
      </c>
      <c r="AR128" s="152" t="s">
        <v>259</v>
      </c>
      <c r="AT128" s="152" t="s">
        <v>319</v>
      </c>
      <c r="AU128" s="152" t="s">
        <v>87</v>
      </c>
      <c r="AY128" s="13" t="s">
        <v>317</v>
      </c>
      <c r="BE128" s="153">
        <f t="shared" si="4"/>
        <v>0</v>
      </c>
      <c r="BF128" s="153">
        <f t="shared" si="5"/>
        <v>0</v>
      </c>
      <c r="BG128" s="153">
        <f t="shared" si="6"/>
        <v>0</v>
      </c>
      <c r="BH128" s="153">
        <f t="shared" si="7"/>
        <v>0</v>
      </c>
      <c r="BI128" s="153">
        <f t="shared" si="8"/>
        <v>0</v>
      </c>
      <c r="BJ128" s="13" t="s">
        <v>87</v>
      </c>
      <c r="BK128" s="153">
        <f t="shared" si="9"/>
        <v>0</v>
      </c>
      <c r="BL128" s="13" t="s">
        <v>259</v>
      </c>
      <c r="BM128" s="152" t="s">
        <v>7138</v>
      </c>
    </row>
    <row r="129" spans="2:65" s="1" customFormat="1" ht="21.75" customHeight="1">
      <c r="B129" s="139"/>
      <c r="C129" s="140" t="s">
        <v>271</v>
      </c>
      <c r="D129" s="140" t="s">
        <v>319</v>
      </c>
      <c r="E129" s="141" t="s">
        <v>4085</v>
      </c>
      <c r="F129" s="142" t="s">
        <v>4086</v>
      </c>
      <c r="G129" s="143" t="s">
        <v>322</v>
      </c>
      <c r="H129" s="144">
        <v>243.75</v>
      </c>
      <c r="I129" s="145"/>
      <c r="J129" s="146">
        <f t="shared" si="0"/>
        <v>0</v>
      </c>
      <c r="K129" s="147"/>
      <c r="L129" s="28"/>
      <c r="M129" s="148" t="s">
        <v>1</v>
      </c>
      <c r="N129" s="149" t="s">
        <v>41</v>
      </c>
      <c r="P129" s="150">
        <f t="shared" si="1"/>
        <v>0</v>
      </c>
      <c r="Q129" s="150">
        <v>0</v>
      </c>
      <c r="R129" s="150">
        <f t="shared" si="2"/>
        <v>0</v>
      </c>
      <c r="S129" s="150">
        <v>0</v>
      </c>
      <c r="T129" s="151">
        <f t="shared" si="3"/>
        <v>0</v>
      </c>
      <c r="AR129" s="152" t="s">
        <v>259</v>
      </c>
      <c r="AT129" s="152" t="s">
        <v>319</v>
      </c>
      <c r="AU129" s="152" t="s">
        <v>87</v>
      </c>
      <c r="AY129" s="13" t="s">
        <v>317</v>
      </c>
      <c r="BE129" s="153">
        <f t="shared" si="4"/>
        <v>0</v>
      </c>
      <c r="BF129" s="153">
        <f t="shared" si="5"/>
        <v>0</v>
      </c>
      <c r="BG129" s="153">
        <f t="shared" si="6"/>
        <v>0</v>
      </c>
      <c r="BH129" s="153">
        <f t="shared" si="7"/>
        <v>0</v>
      </c>
      <c r="BI129" s="153">
        <f t="shared" si="8"/>
        <v>0</v>
      </c>
      <c r="BJ129" s="13" t="s">
        <v>87</v>
      </c>
      <c r="BK129" s="153">
        <f t="shared" si="9"/>
        <v>0</v>
      </c>
      <c r="BL129" s="13" t="s">
        <v>259</v>
      </c>
      <c r="BM129" s="152" t="s">
        <v>7139</v>
      </c>
    </row>
    <row r="130" spans="2:65" s="1" customFormat="1" ht="24.15" customHeight="1">
      <c r="B130" s="139"/>
      <c r="C130" s="140" t="s">
        <v>274</v>
      </c>
      <c r="D130" s="140" t="s">
        <v>319</v>
      </c>
      <c r="E130" s="141" t="s">
        <v>4196</v>
      </c>
      <c r="F130" s="142" t="s">
        <v>4197</v>
      </c>
      <c r="G130" s="143" t="s">
        <v>322</v>
      </c>
      <c r="H130" s="144">
        <v>243.75</v>
      </c>
      <c r="I130" s="145"/>
      <c r="J130" s="146">
        <f t="shared" si="0"/>
        <v>0</v>
      </c>
      <c r="K130" s="147"/>
      <c r="L130" s="28"/>
      <c r="M130" s="148" t="s">
        <v>1</v>
      </c>
      <c r="N130" s="149" t="s">
        <v>41</v>
      </c>
      <c r="P130" s="150">
        <f t="shared" si="1"/>
        <v>0</v>
      </c>
      <c r="Q130" s="150">
        <v>0</v>
      </c>
      <c r="R130" s="150">
        <f t="shared" si="2"/>
        <v>0</v>
      </c>
      <c r="S130" s="150">
        <v>0</v>
      </c>
      <c r="T130" s="151">
        <f t="shared" si="3"/>
        <v>0</v>
      </c>
      <c r="AR130" s="152" t="s">
        <v>259</v>
      </c>
      <c r="AT130" s="152" t="s">
        <v>319</v>
      </c>
      <c r="AU130" s="152" t="s">
        <v>87</v>
      </c>
      <c r="AY130" s="13" t="s">
        <v>317</v>
      </c>
      <c r="BE130" s="153">
        <f t="shared" si="4"/>
        <v>0</v>
      </c>
      <c r="BF130" s="153">
        <f t="shared" si="5"/>
        <v>0</v>
      </c>
      <c r="BG130" s="153">
        <f t="shared" si="6"/>
        <v>0</v>
      </c>
      <c r="BH130" s="153">
        <f t="shared" si="7"/>
        <v>0</v>
      </c>
      <c r="BI130" s="153">
        <f t="shared" si="8"/>
        <v>0</v>
      </c>
      <c r="BJ130" s="13" t="s">
        <v>87</v>
      </c>
      <c r="BK130" s="153">
        <f t="shared" si="9"/>
        <v>0</v>
      </c>
      <c r="BL130" s="13" t="s">
        <v>259</v>
      </c>
      <c r="BM130" s="152" t="s">
        <v>7140</v>
      </c>
    </row>
    <row r="131" spans="2:65" s="1" customFormat="1" ht="21.75" customHeight="1">
      <c r="B131" s="139"/>
      <c r="C131" s="140" t="s">
        <v>277</v>
      </c>
      <c r="D131" s="140" t="s">
        <v>319</v>
      </c>
      <c r="E131" s="141" t="s">
        <v>7141</v>
      </c>
      <c r="F131" s="142" t="s">
        <v>7142</v>
      </c>
      <c r="G131" s="143" t="s">
        <v>322</v>
      </c>
      <c r="H131" s="144">
        <v>243.75</v>
      </c>
      <c r="I131" s="145"/>
      <c r="J131" s="146">
        <f t="shared" si="0"/>
        <v>0</v>
      </c>
      <c r="K131" s="147"/>
      <c r="L131" s="28"/>
      <c r="M131" s="148" t="s">
        <v>1</v>
      </c>
      <c r="N131" s="149" t="s">
        <v>41</v>
      </c>
      <c r="P131" s="150">
        <f t="shared" si="1"/>
        <v>0</v>
      </c>
      <c r="Q131" s="150">
        <v>0</v>
      </c>
      <c r="R131" s="150">
        <f t="shared" si="2"/>
        <v>0</v>
      </c>
      <c r="S131" s="150">
        <v>0</v>
      </c>
      <c r="T131" s="151">
        <f t="shared" si="3"/>
        <v>0</v>
      </c>
      <c r="AR131" s="152" t="s">
        <v>259</v>
      </c>
      <c r="AT131" s="152" t="s">
        <v>319</v>
      </c>
      <c r="AU131" s="152" t="s">
        <v>87</v>
      </c>
      <c r="AY131" s="13" t="s">
        <v>317</v>
      </c>
      <c r="BE131" s="153">
        <f t="shared" si="4"/>
        <v>0</v>
      </c>
      <c r="BF131" s="153">
        <f t="shared" si="5"/>
        <v>0</v>
      </c>
      <c r="BG131" s="153">
        <f t="shared" si="6"/>
        <v>0</v>
      </c>
      <c r="BH131" s="153">
        <f t="shared" si="7"/>
        <v>0</v>
      </c>
      <c r="BI131" s="153">
        <f t="shared" si="8"/>
        <v>0</v>
      </c>
      <c r="BJ131" s="13" t="s">
        <v>87</v>
      </c>
      <c r="BK131" s="153">
        <f t="shared" si="9"/>
        <v>0</v>
      </c>
      <c r="BL131" s="13" t="s">
        <v>259</v>
      </c>
      <c r="BM131" s="152" t="s">
        <v>7143</v>
      </c>
    </row>
    <row r="132" spans="2:65" s="1" customFormat="1" ht="24.15" customHeight="1">
      <c r="B132" s="139"/>
      <c r="C132" s="140" t="s">
        <v>280</v>
      </c>
      <c r="D132" s="140" t="s">
        <v>319</v>
      </c>
      <c r="E132" s="141" t="s">
        <v>2662</v>
      </c>
      <c r="F132" s="142" t="s">
        <v>2663</v>
      </c>
      <c r="G132" s="143" t="s">
        <v>356</v>
      </c>
      <c r="H132" s="144">
        <v>365.625</v>
      </c>
      <c r="I132" s="145"/>
      <c r="J132" s="146">
        <f t="shared" si="0"/>
        <v>0</v>
      </c>
      <c r="K132" s="147"/>
      <c r="L132" s="28"/>
      <c r="M132" s="148" t="s">
        <v>1</v>
      </c>
      <c r="N132" s="149" t="s">
        <v>41</v>
      </c>
      <c r="P132" s="150">
        <f t="shared" si="1"/>
        <v>0</v>
      </c>
      <c r="Q132" s="150">
        <v>0</v>
      </c>
      <c r="R132" s="150">
        <f t="shared" si="2"/>
        <v>0</v>
      </c>
      <c r="S132" s="150">
        <v>0</v>
      </c>
      <c r="T132" s="151">
        <f t="shared" si="3"/>
        <v>0</v>
      </c>
      <c r="AR132" s="152" t="s">
        <v>259</v>
      </c>
      <c r="AT132" s="152" t="s">
        <v>319</v>
      </c>
      <c r="AU132" s="152" t="s">
        <v>87</v>
      </c>
      <c r="AY132" s="13" t="s">
        <v>317</v>
      </c>
      <c r="BE132" s="153">
        <f t="shared" si="4"/>
        <v>0</v>
      </c>
      <c r="BF132" s="153">
        <f t="shared" si="5"/>
        <v>0</v>
      </c>
      <c r="BG132" s="153">
        <f t="shared" si="6"/>
        <v>0</v>
      </c>
      <c r="BH132" s="153">
        <f t="shared" si="7"/>
        <v>0</v>
      </c>
      <c r="BI132" s="153">
        <f t="shared" si="8"/>
        <v>0</v>
      </c>
      <c r="BJ132" s="13" t="s">
        <v>87</v>
      </c>
      <c r="BK132" s="153">
        <f t="shared" si="9"/>
        <v>0</v>
      </c>
      <c r="BL132" s="13" t="s">
        <v>259</v>
      </c>
      <c r="BM132" s="152" t="s">
        <v>7144</v>
      </c>
    </row>
    <row r="133" spans="2:65" s="1" customFormat="1" ht="33" customHeight="1">
      <c r="B133" s="139"/>
      <c r="C133" s="140" t="s">
        <v>358</v>
      </c>
      <c r="D133" s="140" t="s">
        <v>319</v>
      </c>
      <c r="E133" s="141" t="s">
        <v>2665</v>
      </c>
      <c r="F133" s="142" t="s">
        <v>2666</v>
      </c>
      <c r="G133" s="143" t="s">
        <v>322</v>
      </c>
      <c r="H133" s="144">
        <v>201.15600000000001</v>
      </c>
      <c r="I133" s="145"/>
      <c r="J133" s="146">
        <f t="shared" si="0"/>
        <v>0</v>
      </c>
      <c r="K133" s="147"/>
      <c r="L133" s="28"/>
      <c r="M133" s="148" t="s">
        <v>1</v>
      </c>
      <c r="N133" s="149" t="s">
        <v>41</v>
      </c>
      <c r="P133" s="150">
        <f t="shared" si="1"/>
        <v>0</v>
      </c>
      <c r="Q133" s="150">
        <v>0</v>
      </c>
      <c r="R133" s="150">
        <f t="shared" si="2"/>
        <v>0</v>
      </c>
      <c r="S133" s="150">
        <v>0</v>
      </c>
      <c r="T133" s="151">
        <f t="shared" si="3"/>
        <v>0</v>
      </c>
      <c r="AR133" s="152" t="s">
        <v>259</v>
      </c>
      <c r="AT133" s="152" t="s">
        <v>319</v>
      </c>
      <c r="AU133" s="152" t="s">
        <v>87</v>
      </c>
      <c r="AY133" s="13" t="s">
        <v>317</v>
      </c>
      <c r="BE133" s="153">
        <f t="shared" si="4"/>
        <v>0</v>
      </c>
      <c r="BF133" s="153">
        <f t="shared" si="5"/>
        <v>0</v>
      </c>
      <c r="BG133" s="153">
        <f t="shared" si="6"/>
        <v>0</v>
      </c>
      <c r="BH133" s="153">
        <f t="shared" si="7"/>
        <v>0</v>
      </c>
      <c r="BI133" s="153">
        <f t="shared" si="8"/>
        <v>0</v>
      </c>
      <c r="BJ133" s="13" t="s">
        <v>87</v>
      </c>
      <c r="BK133" s="153">
        <f t="shared" si="9"/>
        <v>0</v>
      </c>
      <c r="BL133" s="13" t="s">
        <v>259</v>
      </c>
      <c r="BM133" s="152" t="s">
        <v>7145</v>
      </c>
    </row>
    <row r="134" spans="2:65" s="1" customFormat="1" ht="24.15" customHeight="1">
      <c r="B134" s="139"/>
      <c r="C134" s="140" t="s">
        <v>362</v>
      </c>
      <c r="D134" s="140" t="s">
        <v>319</v>
      </c>
      <c r="E134" s="141" t="s">
        <v>4095</v>
      </c>
      <c r="F134" s="142" t="s">
        <v>4096</v>
      </c>
      <c r="G134" s="143" t="s">
        <v>322</v>
      </c>
      <c r="H134" s="144">
        <v>211.35</v>
      </c>
      <c r="I134" s="145"/>
      <c r="J134" s="146">
        <f t="shared" si="0"/>
        <v>0</v>
      </c>
      <c r="K134" s="147"/>
      <c r="L134" s="28"/>
      <c r="M134" s="148" t="s">
        <v>1</v>
      </c>
      <c r="N134" s="149" t="s">
        <v>41</v>
      </c>
      <c r="P134" s="150">
        <f t="shared" si="1"/>
        <v>0</v>
      </c>
      <c r="Q134" s="150">
        <v>0</v>
      </c>
      <c r="R134" s="150">
        <f t="shared" si="2"/>
        <v>0</v>
      </c>
      <c r="S134" s="150">
        <v>0</v>
      </c>
      <c r="T134" s="151">
        <f t="shared" si="3"/>
        <v>0</v>
      </c>
      <c r="AR134" s="152" t="s">
        <v>259</v>
      </c>
      <c r="AT134" s="152" t="s">
        <v>319</v>
      </c>
      <c r="AU134" s="152" t="s">
        <v>87</v>
      </c>
      <c r="AY134" s="13" t="s">
        <v>317</v>
      </c>
      <c r="BE134" s="153">
        <f t="shared" si="4"/>
        <v>0</v>
      </c>
      <c r="BF134" s="153">
        <f t="shared" si="5"/>
        <v>0</v>
      </c>
      <c r="BG134" s="153">
        <f t="shared" si="6"/>
        <v>0</v>
      </c>
      <c r="BH134" s="153">
        <f t="shared" si="7"/>
        <v>0</v>
      </c>
      <c r="BI134" s="153">
        <f t="shared" si="8"/>
        <v>0</v>
      </c>
      <c r="BJ134" s="13" t="s">
        <v>87</v>
      </c>
      <c r="BK134" s="153">
        <f t="shared" si="9"/>
        <v>0</v>
      </c>
      <c r="BL134" s="13" t="s">
        <v>259</v>
      </c>
      <c r="BM134" s="152" t="s">
        <v>7146</v>
      </c>
    </row>
    <row r="135" spans="2:65" s="1" customFormat="1" ht="16.5" customHeight="1">
      <c r="B135" s="139"/>
      <c r="C135" s="154" t="s">
        <v>364</v>
      </c>
      <c r="D135" s="154" t="s">
        <v>353</v>
      </c>
      <c r="E135" s="155" t="s">
        <v>4098</v>
      </c>
      <c r="F135" s="156" t="s">
        <v>4099</v>
      </c>
      <c r="G135" s="157" t="s">
        <v>356</v>
      </c>
      <c r="H135" s="158">
        <v>129.70400000000001</v>
      </c>
      <c r="I135" s="159"/>
      <c r="J135" s="160">
        <f t="shared" si="0"/>
        <v>0</v>
      </c>
      <c r="K135" s="161"/>
      <c r="L135" s="162"/>
      <c r="M135" s="163" t="s">
        <v>1</v>
      </c>
      <c r="N135" s="164" t="s">
        <v>41</v>
      </c>
      <c r="P135" s="150">
        <f t="shared" si="1"/>
        <v>0</v>
      </c>
      <c r="Q135" s="150">
        <v>1</v>
      </c>
      <c r="R135" s="150">
        <f t="shared" si="2"/>
        <v>129.70400000000001</v>
      </c>
      <c r="S135" s="150">
        <v>0</v>
      </c>
      <c r="T135" s="151">
        <f t="shared" si="3"/>
        <v>0</v>
      </c>
      <c r="AR135" s="152" t="s">
        <v>271</v>
      </c>
      <c r="AT135" s="152" t="s">
        <v>353</v>
      </c>
      <c r="AU135" s="152" t="s">
        <v>87</v>
      </c>
      <c r="AY135" s="13" t="s">
        <v>317</v>
      </c>
      <c r="BE135" s="153">
        <f t="shared" si="4"/>
        <v>0</v>
      </c>
      <c r="BF135" s="153">
        <f t="shared" si="5"/>
        <v>0</v>
      </c>
      <c r="BG135" s="153">
        <f t="shared" si="6"/>
        <v>0</v>
      </c>
      <c r="BH135" s="153">
        <f t="shared" si="7"/>
        <v>0</v>
      </c>
      <c r="BI135" s="153">
        <f t="shared" si="8"/>
        <v>0</v>
      </c>
      <c r="BJ135" s="13" t="s">
        <v>87</v>
      </c>
      <c r="BK135" s="153">
        <f t="shared" si="9"/>
        <v>0</v>
      </c>
      <c r="BL135" s="13" t="s">
        <v>259</v>
      </c>
      <c r="BM135" s="152" t="s">
        <v>7147</v>
      </c>
    </row>
    <row r="136" spans="2:65" s="11" customFormat="1" ht="22.8" customHeight="1">
      <c r="B136" s="127"/>
      <c r="D136" s="128" t="s">
        <v>74</v>
      </c>
      <c r="E136" s="137" t="s">
        <v>271</v>
      </c>
      <c r="F136" s="137" t="s">
        <v>2321</v>
      </c>
      <c r="I136" s="130"/>
      <c r="J136" s="138">
        <f>BK136</f>
        <v>0</v>
      </c>
      <c r="L136" s="127"/>
      <c r="M136" s="132"/>
      <c r="P136" s="133">
        <f>SUM(P137:P151)</f>
        <v>0</v>
      </c>
      <c r="R136" s="133">
        <f>SUM(R137:R151)</f>
        <v>0.49027791725000003</v>
      </c>
      <c r="T136" s="134">
        <f>SUM(T137:T151)</f>
        <v>0</v>
      </c>
      <c r="AR136" s="128" t="s">
        <v>82</v>
      </c>
      <c r="AT136" s="135" t="s">
        <v>74</v>
      </c>
      <c r="AU136" s="135" t="s">
        <v>82</v>
      </c>
      <c r="AY136" s="128" t="s">
        <v>317</v>
      </c>
      <c r="BK136" s="136">
        <f>SUM(BK137:BK151)</f>
        <v>0</v>
      </c>
    </row>
    <row r="137" spans="2:65" s="1" customFormat="1" ht="24.15" customHeight="1">
      <c r="B137" s="139"/>
      <c r="C137" s="140" t="s">
        <v>368</v>
      </c>
      <c r="D137" s="140" t="s">
        <v>319</v>
      </c>
      <c r="E137" s="141" t="s">
        <v>7148</v>
      </c>
      <c r="F137" s="142" t="s">
        <v>7149</v>
      </c>
      <c r="G137" s="143" t="s">
        <v>452</v>
      </c>
      <c r="H137" s="144">
        <v>739.72500000000002</v>
      </c>
      <c r="I137" s="145"/>
      <c r="J137" s="146">
        <f t="shared" ref="J137:J148" si="10">ROUND(I137*H137,2)</f>
        <v>0</v>
      </c>
      <c r="K137" s="147"/>
      <c r="L137" s="28"/>
      <c r="M137" s="148" t="s">
        <v>1</v>
      </c>
      <c r="N137" s="149" t="s">
        <v>41</v>
      </c>
      <c r="P137" s="150">
        <f t="shared" ref="P137:P148" si="11">O137*H137</f>
        <v>0</v>
      </c>
      <c r="Q137" s="150">
        <v>4.3764999999999999E-4</v>
      </c>
      <c r="R137" s="150">
        <f t="shared" ref="R137:R148" si="12">Q137*H137</f>
        <v>0.32374064624999999</v>
      </c>
      <c r="S137" s="150">
        <v>0</v>
      </c>
      <c r="T137" s="151">
        <f t="shared" ref="T137:T148" si="13">S137*H137</f>
        <v>0</v>
      </c>
      <c r="AR137" s="152" t="s">
        <v>259</v>
      </c>
      <c r="AT137" s="152" t="s">
        <v>319</v>
      </c>
      <c r="AU137" s="152" t="s">
        <v>87</v>
      </c>
      <c r="AY137" s="13" t="s">
        <v>317</v>
      </c>
      <c r="BE137" s="153">
        <f t="shared" ref="BE137:BE148" si="14">IF(N137="základná",J137,0)</f>
        <v>0</v>
      </c>
      <c r="BF137" s="153">
        <f t="shared" ref="BF137:BF148" si="15">IF(N137="znížená",J137,0)</f>
        <v>0</v>
      </c>
      <c r="BG137" s="153">
        <f t="shared" ref="BG137:BG148" si="16">IF(N137="zákl. prenesená",J137,0)</f>
        <v>0</v>
      </c>
      <c r="BH137" s="153">
        <f t="shared" ref="BH137:BH148" si="17">IF(N137="zníž. prenesená",J137,0)</f>
        <v>0</v>
      </c>
      <c r="BI137" s="153">
        <f t="shared" ref="BI137:BI148" si="18">IF(N137="nulová",J137,0)</f>
        <v>0</v>
      </c>
      <c r="BJ137" s="13" t="s">
        <v>87</v>
      </c>
      <c r="BK137" s="153">
        <f t="shared" ref="BK137:BK148" si="19">ROUND(I137*H137,2)</f>
        <v>0</v>
      </c>
      <c r="BL137" s="13" t="s">
        <v>259</v>
      </c>
      <c r="BM137" s="152" t="s">
        <v>7150</v>
      </c>
    </row>
    <row r="138" spans="2:65" s="1" customFormat="1" ht="16.5" customHeight="1">
      <c r="B138" s="139"/>
      <c r="C138" s="140" t="s">
        <v>372</v>
      </c>
      <c r="D138" s="140" t="s">
        <v>319</v>
      </c>
      <c r="E138" s="141" t="s">
        <v>7151</v>
      </c>
      <c r="F138" s="142" t="s">
        <v>7152</v>
      </c>
      <c r="G138" s="143" t="s">
        <v>433</v>
      </c>
      <c r="H138" s="144">
        <v>11</v>
      </c>
      <c r="I138" s="145"/>
      <c r="J138" s="146">
        <f t="shared" si="10"/>
        <v>0</v>
      </c>
      <c r="K138" s="147"/>
      <c r="L138" s="28"/>
      <c r="M138" s="148" t="s">
        <v>1</v>
      </c>
      <c r="N138" s="149" t="s">
        <v>41</v>
      </c>
      <c r="P138" s="150">
        <f t="shared" si="11"/>
        <v>0</v>
      </c>
      <c r="Q138" s="150">
        <v>6.7745999999999995E-4</v>
      </c>
      <c r="R138" s="150">
        <f t="shared" si="12"/>
        <v>7.4520599999999999E-3</v>
      </c>
      <c r="S138" s="150">
        <v>0</v>
      </c>
      <c r="T138" s="151">
        <f t="shared" si="13"/>
        <v>0</v>
      </c>
      <c r="AR138" s="152" t="s">
        <v>259</v>
      </c>
      <c r="AT138" s="152" t="s">
        <v>319</v>
      </c>
      <c r="AU138" s="152" t="s">
        <v>87</v>
      </c>
      <c r="AY138" s="13" t="s">
        <v>317</v>
      </c>
      <c r="BE138" s="153">
        <f t="shared" si="14"/>
        <v>0</v>
      </c>
      <c r="BF138" s="153">
        <f t="shared" si="15"/>
        <v>0</v>
      </c>
      <c r="BG138" s="153">
        <f t="shared" si="16"/>
        <v>0</v>
      </c>
      <c r="BH138" s="153">
        <f t="shared" si="17"/>
        <v>0</v>
      </c>
      <c r="BI138" s="153">
        <f t="shared" si="18"/>
        <v>0</v>
      </c>
      <c r="BJ138" s="13" t="s">
        <v>87</v>
      </c>
      <c r="BK138" s="153">
        <f t="shared" si="19"/>
        <v>0</v>
      </c>
      <c r="BL138" s="13" t="s">
        <v>259</v>
      </c>
      <c r="BM138" s="152" t="s">
        <v>7153</v>
      </c>
    </row>
    <row r="139" spans="2:65" s="1" customFormat="1" ht="24.15" customHeight="1">
      <c r="B139" s="139"/>
      <c r="C139" s="154" t="s">
        <v>377</v>
      </c>
      <c r="D139" s="154" t="s">
        <v>353</v>
      </c>
      <c r="E139" s="155" t="s">
        <v>7154</v>
      </c>
      <c r="F139" s="156" t="s">
        <v>7155</v>
      </c>
      <c r="G139" s="157" t="s">
        <v>433</v>
      </c>
      <c r="H139" s="158">
        <v>2</v>
      </c>
      <c r="I139" s="159"/>
      <c r="J139" s="160">
        <f t="shared" si="10"/>
        <v>0</v>
      </c>
      <c r="K139" s="161"/>
      <c r="L139" s="162"/>
      <c r="M139" s="163" t="s">
        <v>1</v>
      </c>
      <c r="N139" s="164" t="s">
        <v>41</v>
      </c>
      <c r="P139" s="150">
        <f t="shared" si="11"/>
        <v>0</v>
      </c>
      <c r="Q139" s="150">
        <v>7.0899999999999999E-3</v>
      </c>
      <c r="R139" s="150">
        <f t="shared" si="12"/>
        <v>1.418E-2</v>
      </c>
      <c r="S139" s="150">
        <v>0</v>
      </c>
      <c r="T139" s="151">
        <f t="shared" si="13"/>
        <v>0</v>
      </c>
      <c r="AR139" s="152" t="s">
        <v>271</v>
      </c>
      <c r="AT139" s="152" t="s">
        <v>353</v>
      </c>
      <c r="AU139" s="152" t="s">
        <v>87</v>
      </c>
      <c r="AY139" s="13" t="s">
        <v>317</v>
      </c>
      <c r="BE139" s="153">
        <f t="shared" si="14"/>
        <v>0</v>
      </c>
      <c r="BF139" s="153">
        <f t="shared" si="15"/>
        <v>0</v>
      </c>
      <c r="BG139" s="153">
        <f t="shared" si="16"/>
        <v>0</v>
      </c>
      <c r="BH139" s="153">
        <f t="shared" si="17"/>
        <v>0</v>
      </c>
      <c r="BI139" s="153">
        <f t="shared" si="18"/>
        <v>0</v>
      </c>
      <c r="BJ139" s="13" t="s">
        <v>87</v>
      </c>
      <c r="BK139" s="153">
        <f t="shared" si="19"/>
        <v>0</v>
      </c>
      <c r="BL139" s="13" t="s">
        <v>259</v>
      </c>
      <c r="BM139" s="152" t="s">
        <v>7156</v>
      </c>
    </row>
    <row r="140" spans="2:65" s="1" customFormat="1" ht="24.15" customHeight="1">
      <c r="B140" s="139"/>
      <c r="C140" s="154" t="s">
        <v>383</v>
      </c>
      <c r="D140" s="154" t="s">
        <v>353</v>
      </c>
      <c r="E140" s="155" t="s">
        <v>7157</v>
      </c>
      <c r="F140" s="156" t="s">
        <v>7158</v>
      </c>
      <c r="G140" s="157" t="s">
        <v>433</v>
      </c>
      <c r="H140" s="158">
        <v>1</v>
      </c>
      <c r="I140" s="159"/>
      <c r="J140" s="160">
        <f t="shared" si="10"/>
        <v>0</v>
      </c>
      <c r="K140" s="161"/>
      <c r="L140" s="162"/>
      <c r="M140" s="163" t="s">
        <v>1</v>
      </c>
      <c r="N140" s="164" t="s">
        <v>41</v>
      </c>
      <c r="P140" s="150">
        <f t="shared" si="11"/>
        <v>0</v>
      </c>
      <c r="Q140" s="150">
        <v>5.0400000000000002E-3</v>
      </c>
      <c r="R140" s="150">
        <f t="shared" si="12"/>
        <v>5.0400000000000002E-3</v>
      </c>
      <c r="S140" s="150">
        <v>0</v>
      </c>
      <c r="T140" s="151">
        <f t="shared" si="13"/>
        <v>0</v>
      </c>
      <c r="AR140" s="152" t="s">
        <v>271</v>
      </c>
      <c r="AT140" s="152" t="s">
        <v>353</v>
      </c>
      <c r="AU140" s="152" t="s">
        <v>87</v>
      </c>
      <c r="AY140" s="13" t="s">
        <v>317</v>
      </c>
      <c r="BE140" s="153">
        <f t="shared" si="14"/>
        <v>0</v>
      </c>
      <c r="BF140" s="153">
        <f t="shared" si="15"/>
        <v>0</v>
      </c>
      <c r="BG140" s="153">
        <f t="shared" si="16"/>
        <v>0</v>
      </c>
      <c r="BH140" s="153">
        <f t="shared" si="17"/>
        <v>0</v>
      </c>
      <c r="BI140" s="153">
        <f t="shared" si="18"/>
        <v>0</v>
      </c>
      <c r="BJ140" s="13" t="s">
        <v>87</v>
      </c>
      <c r="BK140" s="153">
        <f t="shared" si="19"/>
        <v>0</v>
      </c>
      <c r="BL140" s="13" t="s">
        <v>259</v>
      </c>
      <c r="BM140" s="152" t="s">
        <v>7159</v>
      </c>
    </row>
    <row r="141" spans="2:65" s="1" customFormat="1" ht="37.799999999999997" customHeight="1">
      <c r="B141" s="139"/>
      <c r="C141" s="154" t="s">
        <v>385</v>
      </c>
      <c r="D141" s="154" t="s">
        <v>353</v>
      </c>
      <c r="E141" s="155" t="s">
        <v>7160</v>
      </c>
      <c r="F141" s="156" t="s">
        <v>7161</v>
      </c>
      <c r="G141" s="157" t="s">
        <v>433</v>
      </c>
      <c r="H141" s="158">
        <v>4</v>
      </c>
      <c r="I141" s="159"/>
      <c r="J141" s="160">
        <f t="shared" si="10"/>
        <v>0</v>
      </c>
      <c r="K141" s="161"/>
      <c r="L141" s="162"/>
      <c r="M141" s="163" t="s">
        <v>1</v>
      </c>
      <c r="N141" s="164" t="s">
        <v>41</v>
      </c>
      <c r="P141" s="150">
        <f t="shared" si="11"/>
        <v>0</v>
      </c>
      <c r="Q141" s="150">
        <v>9.7000000000000005E-4</v>
      </c>
      <c r="R141" s="150">
        <f t="shared" si="12"/>
        <v>3.8800000000000002E-3</v>
      </c>
      <c r="S141" s="150">
        <v>0</v>
      </c>
      <c r="T141" s="151">
        <f t="shared" si="13"/>
        <v>0</v>
      </c>
      <c r="AR141" s="152" t="s">
        <v>271</v>
      </c>
      <c r="AT141" s="152" t="s">
        <v>353</v>
      </c>
      <c r="AU141" s="152" t="s">
        <v>87</v>
      </c>
      <c r="AY141" s="13" t="s">
        <v>317</v>
      </c>
      <c r="BE141" s="153">
        <f t="shared" si="14"/>
        <v>0</v>
      </c>
      <c r="BF141" s="153">
        <f t="shared" si="15"/>
        <v>0</v>
      </c>
      <c r="BG141" s="153">
        <f t="shared" si="16"/>
        <v>0</v>
      </c>
      <c r="BH141" s="153">
        <f t="shared" si="17"/>
        <v>0</v>
      </c>
      <c r="BI141" s="153">
        <f t="shared" si="18"/>
        <v>0</v>
      </c>
      <c r="BJ141" s="13" t="s">
        <v>87</v>
      </c>
      <c r="BK141" s="153">
        <f t="shared" si="19"/>
        <v>0</v>
      </c>
      <c r="BL141" s="13" t="s">
        <v>259</v>
      </c>
      <c r="BM141" s="152" t="s">
        <v>7162</v>
      </c>
    </row>
    <row r="142" spans="2:65" s="1" customFormat="1" ht="37.799999999999997" customHeight="1">
      <c r="B142" s="139"/>
      <c r="C142" s="154" t="s">
        <v>7</v>
      </c>
      <c r="D142" s="154" t="s">
        <v>353</v>
      </c>
      <c r="E142" s="155" t="s">
        <v>7163</v>
      </c>
      <c r="F142" s="156" t="s">
        <v>7164</v>
      </c>
      <c r="G142" s="157" t="s">
        <v>433</v>
      </c>
      <c r="H142" s="158">
        <v>1</v>
      </c>
      <c r="I142" s="159"/>
      <c r="J142" s="160">
        <f t="shared" si="10"/>
        <v>0</v>
      </c>
      <c r="K142" s="161"/>
      <c r="L142" s="162"/>
      <c r="M142" s="163" t="s">
        <v>1</v>
      </c>
      <c r="N142" s="164" t="s">
        <v>41</v>
      </c>
      <c r="P142" s="150">
        <f t="shared" si="11"/>
        <v>0</v>
      </c>
      <c r="Q142" s="150">
        <v>1.7000000000000001E-4</v>
      </c>
      <c r="R142" s="150">
        <f t="shared" si="12"/>
        <v>1.7000000000000001E-4</v>
      </c>
      <c r="S142" s="150">
        <v>0</v>
      </c>
      <c r="T142" s="151">
        <f t="shared" si="13"/>
        <v>0</v>
      </c>
      <c r="AR142" s="152" t="s">
        <v>271</v>
      </c>
      <c r="AT142" s="152" t="s">
        <v>353</v>
      </c>
      <c r="AU142" s="152" t="s">
        <v>87</v>
      </c>
      <c r="AY142" s="13" t="s">
        <v>317</v>
      </c>
      <c r="BE142" s="153">
        <f t="shared" si="14"/>
        <v>0</v>
      </c>
      <c r="BF142" s="153">
        <f t="shared" si="15"/>
        <v>0</v>
      </c>
      <c r="BG142" s="153">
        <f t="shared" si="16"/>
        <v>0</v>
      </c>
      <c r="BH142" s="153">
        <f t="shared" si="17"/>
        <v>0</v>
      </c>
      <c r="BI142" s="153">
        <f t="shared" si="18"/>
        <v>0</v>
      </c>
      <c r="BJ142" s="13" t="s">
        <v>87</v>
      </c>
      <c r="BK142" s="153">
        <f t="shared" si="19"/>
        <v>0</v>
      </c>
      <c r="BL142" s="13" t="s">
        <v>259</v>
      </c>
      <c r="BM142" s="152" t="s">
        <v>7165</v>
      </c>
    </row>
    <row r="143" spans="2:65" s="1" customFormat="1" ht="24.15" customHeight="1">
      <c r="B143" s="139"/>
      <c r="C143" s="154" t="s">
        <v>388</v>
      </c>
      <c r="D143" s="154" t="s">
        <v>353</v>
      </c>
      <c r="E143" s="155" t="s">
        <v>7166</v>
      </c>
      <c r="F143" s="156" t="s">
        <v>7167</v>
      </c>
      <c r="G143" s="157" t="s">
        <v>433</v>
      </c>
      <c r="H143" s="158">
        <v>2</v>
      </c>
      <c r="I143" s="159"/>
      <c r="J143" s="160">
        <f t="shared" si="10"/>
        <v>0</v>
      </c>
      <c r="K143" s="161"/>
      <c r="L143" s="162"/>
      <c r="M143" s="163" t="s">
        <v>1</v>
      </c>
      <c r="N143" s="164" t="s">
        <v>41</v>
      </c>
      <c r="P143" s="150">
        <f t="shared" si="11"/>
        <v>0</v>
      </c>
      <c r="Q143" s="150">
        <v>0</v>
      </c>
      <c r="R143" s="150">
        <f t="shared" si="12"/>
        <v>0</v>
      </c>
      <c r="S143" s="150">
        <v>0</v>
      </c>
      <c r="T143" s="151">
        <f t="shared" si="13"/>
        <v>0</v>
      </c>
      <c r="AR143" s="152" t="s">
        <v>271</v>
      </c>
      <c r="AT143" s="152" t="s">
        <v>353</v>
      </c>
      <c r="AU143" s="152" t="s">
        <v>87</v>
      </c>
      <c r="AY143" s="13" t="s">
        <v>317</v>
      </c>
      <c r="BE143" s="153">
        <f t="shared" si="14"/>
        <v>0</v>
      </c>
      <c r="BF143" s="153">
        <f t="shared" si="15"/>
        <v>0</v>
      </c>
      <c r="BG143" s="153">
        <f t="shared" si="16"/>
        <v>0</v>
      </c>
      <c r="BH143" s="153">
        <f t="shared" si="17"/>
        <v>0</v>
      </c>
      <c r="BI143" s="153">
        <f t="shared" si="18"/>
        <v>0</v>
      </c>
      <c r="BJ143" s="13" t="s">
        <v>87</v>
      </c>
      <c r="BK143" s="153">
        <f t="shared" si="19"/>
        <v>0</v>
      </c>
      <c r="BL143" s="13" t="s">
        <v>259</v>
      </c>
      <c r="BM143" s="152" t="s">
        <v>7168</v>
      </c>
    </row>
    <row r="144" spans="2:65" s="1" customFormat="1" ht="44.25" customHeight="1">
      <c r="B144" s="139"/>
      <c r="C144" s="154" t="s">
        <v>392</v>
      </c>
      <c r="D144" s="154" t="s">
        <v>353</v>
      </c>
      <c r="E144" s="155" t="s">
        <v>7169</v>
      </c>
      <c r="F144" s="156" t="s">
        <v>7170</v>
      </c>
      <c r="G144" s="157" t="s">
        <v>433</v>
      </c>
      <c r="H144" s="158">
        <v>1</v>
      </c>
      <c r="I144" s="159"/>
      <c r="J144" s="160">
        <f t="shared" si="10"/>
        <v>0</v>
      </c>
      <c r="K144" s="161"/>
      <c r="L144" s="162"/>
      <c r="M144" s="163" t="s">
        <v>1</v>
      </c>
      <c r="N144" s="164" t="s">
        <v>41</v>
      </c>
      <c r="P144" s="150">
        <f t="shared" si="11"/>
        <v>0</v>
      </c>
      <c r="Q144" s="150">
        <v>0</v>
      </c>
      <c r="R144" s="150">
        <f t="shared" si="12"/>
        <v>0</v>
      </c>
      <c r="S144" s="150">
        <v>0</v>
      </c>
      <c r="T144" s="151">
        <f t="shared" si="13"/>
        <v>0</v>
      </c>
      <c r="AR144" s="152" t="s">
        <v>271</v>
      </c>
      <c r="AT144" s="152" t="s">
        <v>353</v>
      </c>
      <c r="AU144" s="152" t="s">
        <v>87</v>
      </c>
      <c r="AY144" s="13" t="s">
        <v>317</v>
      </c>
      <c r="BE144" s="153">
        <f t="shared" si="14"/>
        <v>0</v>
      </c>
      <c r="BF144" s="153">
        <f t="shared" si="15"/>
        <v>0</v>
      </c>
      <c r="BG144" s="153">
        <f t="shared" si="16"/>
        <v>0</v>
      </c>
      <c r="BH144" s="153">
        <f t="shared" si="17"/>
        <v>0</v>
      </c>
      <c r="BI144" s="153">
        <f t="shared" si="18"/>
        <v>0</v>
      </c>
      <c r="BJ144" s="13" t="s">
        <v>87</v>
      </c>
      <c r="BK144" s="153">
        <f t="shared" si="19"/>
        <v>0</v>
      </c>
      <c r="BL144" s="13" t="s">
        <v>259</v>
      </c>
      <c r="BM144" s="152" t="s">
        <v>7171</v>
      </c>
    </row>
    <row r="145" spans="2:65" s="1" customFormat="1" ht="24.15" customHeight="1">
      <c r="B145" s="139"/>
      <c r="C145" s="140" t="s">
        <v>396</v>
      </c>
      <c r="D145" s="140" t="s">
        <v>319</v>
      </c>
      <c r="E145" s="141" t="s">
        <v>7172</v>
      </c>
      <c r="F145" s="142" t="s">
        <v>7173</v>
      </c>
      <c r="G145" s="143" t="s">
        <v>452</v>
      </c>
      <c r="H145" s="144">
        <v>739.72500000000002</v>
      </c>
      <c r="I145" s="145"/>
      <c r="J145" s="146">
        <f t="shared" si="10"/>
        <v>0</v>
      </c>
      <c r="K145" s="147"/>
      <c r="L145" s="28"/>
      <c r="M145" s="148" t="s">
        <v>1</v>
      </c>
      <c r="N145" s="149" t="s">
        <v>41</v>
      </c>
      <c r="P145" s="150">
        <f t="shared" si="11"/>
        <v>0</v>
      </c>
      <c r="Q145" s="150">
        <v>0</v>
      </c>
      <c r="R145" s="150">
        <f t="shared" si="12"/>
        <v>0</v>
      </c>
      <c r="S145" s="150">
        <v>0</v>
      </c>
      <c r="T145" s="151">
        <f t="shared" si="13"/>
        <v>0</v>
      </c>
      <c r="AR145" s="152" t="s">
        <v>259</v>
      </c>
      <c r="AT145" s="152" t="s">
        <v>319</v>
      </c>
      <c r="AU145" s="152" t="s">
        <v>87</v>
      </c>
      <c r="AY145" s="13" t="s">
        <v>317</v>
      </c>
      <c r="BE145" s="153">
        <f t="shared" si="14"/>
        <v>0</v>
      </c>
      <c r="BF145" s="153">
        <f t="shared" si="15"/>
        <v>0</v>
      </c>
      <c r="BG145" s="153">
        <f t="shared" si="16"/>
        <v>0</v>
      </c>
      <c r="BH145" s="153">
        <f t="shared" si="17"/>
        <v>0</v>
      </c>
      <c r="BI145" s="153">
        <f t="shared" si="18"/>
        <v>0</v>
      </c>
      <c r="BJ145" s="13" t="s">
        <v>87</v>
      </c>
      <c r="BK145" s="153">
        <f t="shared" si="19"/>
        <v>0</v>
      </c>
      <c r="BL145" s="13" t="s">
        <v>259</v>
      </c>
      <c r="BM145" s="152" t="s">
        <v>7174</v>
      </c>
    </row>
    <row r="146" spans="2:65" s="1" customFormat="1" ht="24.15" customHeight="1">
      <c r="B146" s="139"/>
      <c r="C146" s="140" t="s">
        <v>398</v>
      </c>
      <c r="D146" s="140" t="s">
        <v>319</v>
      </c>
      <c r="E146" s="141" t="s">
        <v>7175</v>
      </c>
      <c r="F146" s="142" t="s">
        <v>7176</v>
      </c>
      <c r="G146" s="143" t="s">
        <v>452</v>
      </c>
      <c r="H146" s="144">
        <v>739.72500000000002</v>
      </c>
      <c r="I146" s="145"/>
      <c r="J146" s="146">
        <f t="shared" si="10"/>
        <v>0</v>
      </c>
      <c r="K146" s="147"/>
      <c r="L146" s="28"/>
      <c r="M146" s="148" t="s">
        <v>1</v>
      </c>
      <c r="N146" s="149" t="s">
        <v>41</v>
      </c>
      <c r="P146" s="150">
        <f t="shared" si="11"/>
        <v>0</v>
      </c>
      <c r="Q146" s="150">
        <v>0</v>
      </c>
      <c r="R146" s="150">
        <f t="shared" si="12"/>
        <v>0</v>
      </c>
      <c r="S146" s="150">
        <v>0</v>
      </c>
      <c r="T146" s="151">
        <f t="shared" si="13"/>
        <v>0</v>
      </c>
      <c r="AR146" s="152" t="s">
        <v>259</v>
      </c>
      <c r="AT146" s="152" t="s">
        <v>319</v>
      </c>
      <c r="AU146" s="152" t="s">
        <v>87</v>
      </c>
      <c r="AY146" s="13" t="s">
        <v>317</v>
      </c>
      <c r="BE146" s="153">
        <f t="shared" si="14"/>
        <v>0</v>
      </c>
      <c r="BF146" s="153">
        <f t="shared" si="15"/>
        <v>0</v>
      </c>
      <c r="BG146" s="153">
        <f t="shared" si="16"/>
        <v>0</v>
      </c>
      <c r="BH146" s="153">
        <f t="shared" si="17"/>
        <v>0</v>
      </c>
      <c r="BI146" s="153">
        <f t="shared" si="18"/>
        <v>0</v>
      </c>
      <c r="BJ146" s="13" t="s">
        <v>87</v>
      </c>
      <c r="BK146" s="153">
        <f t="shared" si="19"/>
        <v>0</v>
      </c>
      <c r="BL146" s="13" t="s">
        <v>259</v>
      </c>
      <c r="BM146" s="152" t="s">
        <v>7177</v>
      </c>
    </row>
    <row r="147" spans="2:65" s="1" customFormat="1" ht="24.15" customHeight="1">
      <c r="B147" s="139"/>
      <c r="C147" s="140" t="s">
        <v>402</v>
      </c>
      <c r="D147" s="140" t="s">
        <v>319</v>
      </c>
      <c r="E147" s="141" t="s">
        <v>7178</v>
      </c>
      <c r="F147" s="142" t="s">
        <v>7179</v>
      </c>
      <c r="G147" s="143" t="s">
        <v>433</v>
      </c>
      <c r="H147" s="144">
        <v>3</v>
      </c>
      <c r="I147" s="145"/>
      <c r="J147" s="146">
        <f t="shared" si="10"/>
        <v>0</v>
      </c>
      <c r="K147" s="147"/>
      <c r="L147" s="28"/>
      <c r="M147" s="148" t="s">
        <v>1</v>
      </c>
      <c r="N147" s="149" t="s">
        <v>41</v>
      </c>
      <c r="P147" s="150">
        <f t="shared" si="11"/>
        <v>0</v>
      </c>
      <c r="Q147" s="150">
        <v>0</v>
      </c>
      <c r="R147" s="150">
        <f t="shared" si="12"/>
        <v>0</v>
      </c>
      <c r="S147" s="150">
        <v>0</v>
      </c>
      <c r="T147" s="151">
        <f t="shared" si="13"/>
        <v>0</v>
      </c>
      <c r="AR147" s="152" t="s">
        <v>259</v>
      </c>
      <c r="AT147" s="152" t="s">
        <v>319</v>
      </c>
      <c r="AU147" s="152" t="s">
        <v>87</v>
      </c>
      <c r="AY147" s="13" t="s">
        <v>317</v>
      </c>
      <c r="BE147" s="153">
        <f t="shared" si="14"/>
        <v>0</v>
      </c>
      <c r="BF147" s="153">
        <f t="shared" si="15"/>
        <v>0</v>
      </c>
      <c r="BG147" s="153">
        <f t="shared" si="16"/>
        <v>0</v>
      </c>
      <c r="BH147" s="153">
        <f t="shared" si="17"/>
        <v>0</v>
      </c>
      <c r="BI147" s="153">
        <f t="shared" si="18"/>
        <v>0</v>
      </c>
      <c r="BJ147" s="13" t="s">
        <v>87</v>
      </c>
      <c r="BK147" s="153">
        <f t="shared" si="19"/>
        <v>0</v>
      </c>
      <c r="BL147" s="13" t="s">
        <v>259</v>
      </c>
      <c r="BM147" s="152" t="s">
        <v>7180</v>
      </c>
    </row>
    <row r="148" spans="2:65" s="1" customFormat="1" ht="16.5" customHeight="1">
      <c r="B148" s="139"/>
      <c r="C148" s="154" t="s">
        <v>408</v>
      </c>
      <c r="D148" s="154" t="s">
        <v>353</v>
      </c>
      <c r="E148" s="155" t="s">
        <v>7181</v>
      </c>
      <c r="F148" s="156" t="s">
        <v>7182</v>
      </c>
      <c r="G148" s="157" t="s">
        <v>433</v>
      </c>
      <c r="H148" s="158">
        <v>3</v>
      </c>
      <c r="I148" s="159"/>
      <c r="J148" s="160">
        <f t="shared" si="10"/>
        <v>0</v>
      </c>
      <c r="K148" s="161"/>
      <c r="L148" s="162"/>
      <c r="M148" s="163" t="s">
        <v>1</v>
      </c>
      <c r="N148" s="164" t="s">
        <v>41</v>
      </c>
      <c r="P148" s="150">
        <f t="shared" si="11"/>
        <v>0</v>
      </c>
      <c r="Q148" s="150">
        <v>0</v>
      </c>
      <c r="R148" s="150">
        <f t="shared" si="12"/>
        <v>0</v>
      </c>
      <c r="S148" s="150">
        <v>0</v>
      </c>
      <c r="T148" s="151">
        <f t="shared" si="13"/>
        <v>0</v>
      </c>
      <c r="AR148" s="152" t="s">
        <v>271</v>
      </c>
      <c r="AT148" s="152" t="s">
        <v>353</v>
      </c>
      <c r="AU148" s="152" t="s">
        <v>87</v>
      </c>
      <c r="AY148" s="13" t="s">
        <v>317</v>
      </c>
      <c r="BE148" s="153">
        <f t="shared" si="14"/>
        <v>0</v>
      </c>
      <c r="BF148" s="153">
        <f t="shared" si="15"/>
        <v>0</v>
      </c>
      <c r="BG148" s="153">
        <f t="shared" si="16"/>
        <v>0</v>
      </c>
      <c r="BH148" s="153">
        <f t="shared" si="17"/>
        <v>0</v>
      </c>
      <c r="BI148" s="153">
        <f t="shared" si="18"/>
        <v>0</v>
      </c>
      <c r="BJ148" s="13" t="s">
        <v>87</v>
      </c>
      <c r="BK148" s="153">
        <f t="shared" si="19"/>
        <v>0</v>
      </c>
      <c r="BL148" s="13" t="s">
        <v>259</v>
      </c>
      <c r="BM148" s="152" t="s">
        <v>7183</v>
      </c>
    </row>
    <row r="149" spans="2:65" s="1" customFormat="1" ht="19.2">
      <c r="B149" s="28"/>
      <c r="D149" s="170" t="s">
        <v>484</v>
      </c>
      <c r="F149" s="171" t="s">
        <v>4148</v>
      </c>
      <c r="I149" s="172"/>
      <c r="L149" s="28"/>
      <c r="M149" s="173"/>
      <c r="T149" s="55"/>
      <c r="AT149" s="13" t="s">
        <v>484</v>
      </c>
      <c r="AU149" s="13" t="s">
        <v>87</v>
      </c>
    </row>
    <row r="150" spans="2:65" s="1" customFormat="1" ht="16.5" customHeight="1">
      <c r="B150" s="139"/>
      <c r="C150" s="140" t="s">
        <v>410</v>
      </c>
      <c r="D150" s="140" t="s">
        <v>319</v>
      </c>
      <c r="E150" s="141" t="s">
        <v>7184</v>
      </c>
      <c r="F150" s="142" t="s">
        <v>7185</v>
      </c>
      <c r="G150" s="143" t="s">
        <v>452</v>
      </c>
      <c r="H150" s="144">
        <v>718.59900000000005</v>
      </c>
      <c r="I150" s="145"/>
      <c r="J150" s="146">
        <f>ROUND(I150*H150,2)</f>
        <v>0</v>
      </c>
      <c r="K150" s="147"/>
      <c r="L150" s="28"/>
      <c r="M150" s="148" t="s">
        <v>1</v>
      </c>
      <c r="N150" s="149" t="s">
        <v>41</v>
      </c>
      <c r="P150" s="150">
        <f>O150*H150</f>
        <v>0</v>
      </c>
      <c r="Q150" s="150">
        <v>8.8999999999999995E-5</v>
      </c>
      <c r="R150" s="150">
        <f>Q150*H150</f>
        <v>6.3955311000000001E-2</v>
      </c>
      <c r="S150" s="150">
        <v>0</v>
      </c>
      <c r="T150" s="151">
        <f>S150*H150</f>
        <v>0</v>
      </c>
      <c r="AR150" s="152" t="s">
        <v>259</v>
      </c>
      <c r="AT150" s="152" t="s">
        <v>319</v>
      </c>
      <c r="AU150" s="152" t="s">
        <v>87</v>
      </c>
      <c r="AY150" s="13" t="s">
        <v>317</v>
      </c>
      <c r="BE150" s="153">
        <f>IF(N150="základná",J150,0)</f>
        <v>0</v>
      </c>
      <c r="BF150" s="153">
        <f>IF(N150="znížená",J150,0)</f>
        <v>0</v>
      </c>
      <c r="BG150" s="153">
        <f>IF(N150="zákl. prenesená",J150,0)</f>
        <v>0</v>
      </c>
      <c r="BH150" s="153">
        <f>IF(N150="zníž. prenesená",J150,0)</f>
        <v>0</v>
      </c>
      <c r="BI150" s="153">
        <f>IF(N150="nulová",J150,0)</f>
        <v>0</v>
      </c>
      <c r="BJ150" s="13" t="s">
        <v>87</v>
      </c>
      <c r="BK150" s="153">
        <f>ROUND(I150*H150,2)</f>
        <v>0</v>
      </c>
      <c r="BL150" s="13" t="s">
        <v>259</v>
      </c>
      <c r="BM150" s="152" t="s">
        <v>7186</v>
      </c>
    </row>
    <row r="151" spans="2:65" s="1" customFormat="1" ht="24.15" customHeight="1">
      <c r="B151" s="139"/>
      <c r="C151" s="140" t="s">
        <v>412</v>
      </c>
      <c r="D151" s="140" t="s">
        <v>319</v>
      </c>
      <c r="E151" s="141" t="s">
        <v>7187</v>
      </c>
      <c r="F151" s="142" t="s">
        <v>7188</v>
      </c>
      <c r="G151" s="143" t="s">
        <v>452</v>
      </c>
      <c r="H151" s="144">
        <v>718.59900000000005</v>
      </c>
      <c r="I151" s="145"/>
      <c r="J151" s="146">
        <f>ROUND(I151*H151,2)</f>
        <v>0</v>
      </c>
      <c r="K151" s="147"/>
      <c r="L151" s="28"/>
      <c r="M151" s="165" t="s">
        <v>1</v>
      </c>
      <c r="N151" s="166" t="s">
        <v>41</v>
      </c>
      <c r="O151" s="167"/>
      <c r="P151" s="168">
        <f>O151*H151</f>
        <v>0</v>
      </c>
      <c r="Q151" s="168">
        <v>1E-4</v>
      </c>
      <c r="R151" s="168">
        <f>Q151*H151</f>
        <v>7.1859900000000004E-2</v>
      </c>
      <c r="S151" s="168">
        <v>0</v>
      </c>
      <c r="T151" s="169">
        <f>S151*H151</f>
        <v>0</v>
      </c>
      <c r="AR151" s="152" t="s">
        <v>259</v>
      </c>
      <c r="AT151" s="152" t="s">
        <v>319</v>
      </c>
      <c r="AU151" s="152" t="s">
        <v>87</v>
      </c>
      <c r="AY151" s="13" t="s">
        <v>317</v>
      </c>
      <c r="BE151" s="153">
        <f>IF(N151="základná",J151,0)</f>
        <v>0</v>
      </c>
      <c r="BF151" s="153">
        <f>IF(N151="znížená",J151,0)</f>
        <v>0</v>
      </c>
      <c r="BG151" s="153">
        <f>IF(N151="zákl. prenesená",J151,0)</f>
        <v>0</v>
      </c>
      <c r="BH151" s="153">
        <f>IF(N151="zníž. prenesená",J151,0)</f>
        <v>0</v>
      </c>
      <c r="BI151" s="153">
        <f>IF(N151="nulová",J151,0)</f>
        <v>0</v>
      </c>
      <c r="BJ151" s="13" t="s">
        <v>87</v>
      </c>
      <c r="BK151" s="153">
        <f>ROUND(I151*H151,2)</f>
        <v>0</v>
      </c>
      <c r="BL151" s="13" t="s">
        <v>259</v>
      </c>
      <c r="BM151" s="152" t="s">
        <v>7189</v>
      </c>
    </row>
    <row r="152" spans="2:65" s="1" customFormat="1" ht="6.9" customHeight="1">
      <c r="B152" s="43"/>
      <c r="C152" s="44"/>
      <c r="D152" s="44"/>
      <c r="E152" s="44"/>
      <c r="F152" s="44"/>
      <c r="G152" s="44"/>
      <c r="H152" s="44"/>
      <c r="I152" s="44"/>
      <c r="J152" s="44"/>
      <c r="K152" s="44"/>
      <c r="L152" s="28"/>
    </row>
  </sheetData>
  <autoFilter ref="C118:K151" xr:uid="{00000000-0009-0000-0000-00002F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B2:BM160"/>
  <sheetViews>
    <sheetView showGridLines="0" topLeftCell="A118" workbookViewId="0">
      <selection activeCell="W126" sqref="W126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01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3" t="s">
        <v>246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" customHeight="1">
      <c r="B4" s="16"/>
      <c r="D4" s="17" t="s">
        <v>286</v>
      </c>
      <c r="L4" s="16"/>
      <c r="M4" s="92" t="s">
        <v>9</v>
      </c>
      <c r="AT4" s="13" t="s">
        <v>3</v>
      </c>
    </row>
    <row r="5" spans="2:46" ht="6.9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226" t="str">
        <f>'Rekapitulácia stavby'!K6</f>
        <v>Archeoskanzen Bojná</v>
      </c>
      <c r="F7" s="227"/>
      <c r="G7" s="227"/>
      <c r="H7" s="227"/>
      <c r="L7" s="16"/>
    </row>
    <row r="8" spans="2:46" s="1" customFormat="1" ht="12" customHeight="1">
      <c r="B8" s="28"/>
      <c r="D8" s="23" t="s">
        <v>287</v>
      </c>
      <c r="L8" s="28"/>
    </row>
    <row r="9" spans="2:46" s="1" customFormat="1" ht="16.5" customHeight="1">
      <c r="B9" s="28"/>
      <c r="E9" s="208" t="s">
        <v>7190</v>
      </c>
      <c r="F9" s="228"/>
      <c r="G9" s="228"/>
      <c r="H9" s="228"/>
      <c r="L9" s="28"/>
    </row>
    <row r="10" spans="2:46" s="1" customFormat="1" ht="10.199999999999999">
      <c r="B10" s="28"/>
      <c r="L10" s="28"/>
    </row>
    <row r="11" spans="2:46" s="1" customFormat="1" ht="12" customHeight="1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customHeight="1">
      <c r="B12" s="28"/>
      <c r="D12" s="23" t="s">
        <v>19</v>
      </c>
      <c r="F12" s="21" t="s">
        <v>20</v>
      </c>
      <c r="I12" s="23" t="s">
        <v>21</v>
      </c>
      <c r="J12" s="51" t="str">
        <f>'Rekapitulácia stavby'!AN8</f>
        <v>19. 6. 2024</v>
      </c>
      <c r="L12" s="28"/>
    </row>
    <row r="13" spans="2:46" s="1" customFormat="1" ht="10.8" customHeight="1">
      <c r="B13" s="28"/>
      <c r="L13" s="28"/>
    </row>
    <row r="14" spans="2:46" s="1" customFormat="1" ht="12" customHeight="1">
      <c r="B14" s="28"/>
      <c r="D14" s="23" t="s">
        <v>23</v>
      </c>
      <c r="I14" s="23" t="s">
        <v>24</v>
      </c>
      <c r="J14" s="21" t="s">
        <v>1</v>
      </c>
      <c r="L14" s="28"/>
    </row>
    <row r="15" spans="2:46" s="1" customFormat="1" ht="18" customHeight="1">
      <c r="B15" s="28"/>
      <c r="E15" s="21" t="s">
        <v>25</v>
      </c>
      <c r="I15" s="23" t="s">
        <v>26</v>
      </c>
      <c r="J15" s="21" t="s">
        <v>1</v>
      </c>
      <c r="L15" s="28"/>
    </row>
    <row r="16" spans="2:46" s="1" customFormat="1" ht="6.9" customHeight="1">
      <c r="B16" s="28"/>
      <c r="L16" s="28"/>
    </row>
    <row r="17" spans="2:12" s="1" customFormat="1" ht="12" customHeight="1">
      <c r="B17" s="28"/>
      <c r="D17" s="23" t="s">
        <v>27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customHeight="1">
      <c r="B18" s="28"/>
      <c r="E18" s="229" t="str">
        <f>'Rekapitulácia stavby'!E14</f>
        <v>Vyplň údaj</v>
      </c>
      <c r="F18" s="182"/>
      <c r="G18" s="182"/>
      <c r="H18" s="182"/>
      <c r="I18" s="23" t="s">
        <v>26</v>
      </c>
      <c r="J18" s="24" t="str">
        <f>'Rekapitulácia stavby'!AN14</f>
        <v>Vyplň údaj</v>
      </c>
      <c r="L18" s="28"/>
    </row>
    <row r="19" spans="2:12" s="1" customFormat="1" ht="6.9" customHeight="1">
      <c r="B19" s="28"/>
      <c r="L19" s="28"/>
    </row>
    <row r="20" spans="2:12" s="1" customFormat="1" ht="12" customHeight="1">
      <c r="B20" s="28"/>
      <c r="D20" s="23" t="s">
        <v>29</v>
      </c>
      <c r="I20" s="23" t="s">
        <v>24</v>
      </c>
      <c r="J20" s="21" t="s">
        <v>1</v>
      </c>
      <c r="L20" s="28"/>
    </row>
    <row r="21" spans="2:12" s="1" customFormat="1" ht="18" customHeight="1">
      <c r="B21" s="28"/>
      <c r="E21" s="21" t="s">
        <v>30</v>
      </c>
      <c r="I21" s="23" t="s">
        <v>26</v>
      </c>
      <c r="J21" s="21" t="s">
        <v>1</v>
      </c>
      <c r="L21" s="28"/>
    </row>
    <row r="22" spans="2:12" s="1" customFormat="1" ht="6.9" customHeight="1">
      <c r="B22" s="28"/>
      <c r="L22" s="28"/>
    </row>
    <row r="23" spans="2:12" s="1" customFormat="1" ht="12" customHeight="1">
      <c r="B23" s="28"/>
      <c r="D23" s="23" t="s">
        <v>32</v>
      </c>
      <c r="I23" s="23" t="s">
        <v>24</v>
      </c>
      <c r="J23" s="21" t="s">
        <v>1</v>
      </c>
      <c r="L23" s="28"/>
    </row>
    <row r="24" spans="2:12" s="1" customFormat="1" ht="18" customHeight="1">
      <c r="B24" s="28"/>
      <c r="E24" s="21" t="s">
        <v>30</v>
      </c>
      <c r="I24" s="23" t="s">
        <v>26</v>
      </c>
      <c r="J24" s="21" t="s">
        <v>1</v>
      </c>
      <c r="L24" s="28"/>
    </row>
    <row r="25" spans="2:12" s="1" customFormat="1" ht="6.9" customHeight="1">
      <c r="B25" s="28"/>
      <c r="L25" s="28"/>
    </row>
    <row r="26" spans="2:12" s="1" customFormat="1" ht="12" customHeight="1">
      <c r="B26" s="28"/>
      <c r="D26" s="23" t="s">
        <v>33</v>
      </c>
      <c r="L26" s="28"/>
    </row>
    <row r="27" spans="2:12" s="7" customFormat="1" ht="16.5" customHeight="1">
      <c r="B27" s="93"/>
      <c r="E27" s="187" t="s">
        <v>1</v>
      </c>
      <c r="F27" s="187"/>
      <c r="G27" s="187"/>
      <c r="H27" s="187"/>
      <c r="L27" s="93"/>
    </row>
    <row r="28" spans="2:12" s="1" customFormat="1" ht="6.9" customHeight="1">
      <c r="B28" s="28"/>
      <c r="L28" s="28"/>
    </row>
    <row r="29" spans="2:12" s="1" customFormat="1" ht="6.9" customHeight="1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35" customHeight="1">
      <c r="B30" s="28"/>
      <c r="D30" s="94" t="s">
        <v>35</v>
      </c>
      <c r="J30" s="65">
        <f>ROUND(J122, 2)</f>
        <v>0</v>
      </c>
      <c r="L30" s="28"/>
    </row>
    <row r="31" spans="2:12" s="1" customFormat="1" ht="6.9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4" customHeight="1">
      <c r="B32" s="28"/>
      <c r="F32" s="31" t="s">
        <v>37</v>
      </c>
      <c r="I32" s="31" t="s">
        <v>36</v>
      </c>
      <c r="J32" s="31" t="s">
        <v>38</v>
      </c>
      <c r="L32" s="28"/>
    </row>
    <row r="33" spans="2:12" s="1" customFormat="1" ht="14.4" customHeight="1">
      <c r="B33" s="28"/>
      <c r="D33" s="54" t="s">
        <v>39</v>
      </c>
      <c r="E33" s="33" t="s">
        <v>40</v>
      </c>
      <c r="F33" s="95">
        <f>ROUND((SUM(BE122:BE159)),  2)</f>
        <v>0</v>
      </c>
      <c r="G33" s="96"/>
      <c r="H33" s="96"/>
      <c r="I33" s="97">
        <v>0.2</v>
      </c>
      <c r="J33" s="95">
        <f>ROUND(((SUM(BE122:BE159))*I33),  2)</f>
        <v>0</v>
      </c>
      <c r="L33" s="28"/>
    </row>
    <row r="34" spans="2:12" s="1" customFormat="1" ht="14.4" customHeight="1">
      <c r="B34" s="28"/>
      <c r="E34" s="33" t="s">
        <v>41</v>
      </c>
      <c r="F34" s="95">
        <f>ROUND((SUM(BF122:BF159)),  2)</f>
        <v>0</v>
      </c>
      <c r="G34" s="96"/>
      <c r="H34" s="96"/>
      <c r="I34" s="97">
        <v>0.2</v>
      </c>
      <c r="J34" s="95">
        <f>ROUND(((SUM(BF122:BF159))*I34),  2)</f>
        <v>0</v>
      </c>
      <c r="L34" s="28"/>
    </row>
    <row r="35" spans="2:12" s="1" customFormat="1" ht="14.4" hidden="1" customHeight="1">
      <c r="B35" s="28"/>
      <c r="E35" s="23" t="s">
        <v>42</v>
      </c>
      <c r="F35" s="84">
        <f>ROUND((SUM(BG122:BG159)),  2)</f>
        <v>0</v>
      </c>
      <c r="I35" s="98">
        <v>0.2</v>
      </c>
      <c r="J35" s="84">
        <f>0</f>
        <v>0</v>
      </c>
      <c r="L35" s="28"/>
    </row>
    <row r="36" spans="2:12" s="1" customFormat="1" ht="14.4" hidden="1" customHeight="1">
      <c r="B36" s="28"/>
      <c r="E36" s="23" t="s">
        <v>43</v>
      </c>
      <c r="F36" s="84">
        <f>ROUND((SUM(BH122:BH159)),  2)</f>
        <v>0</v>
      </c>
      <c r="I36" s="98">
        <v>0.2</v>
      </c>
      <c r="J36" s="84">
        <f>0</f>
        <v>0</v>
      </c>
      <c r="L36" s="28"/>
    </row>
    <row r="37" spans="2:12" s="1" customFormat="1" ht="14.4" hidden="1" customHeight="1">
      <c r="B37" s="28"/>
      <c r="E37" s="33" t="s">
        <v>44</v>
      </c>
      <c r="F37" s="95">
        <f>ROUND((SUM(BI122:BI159)),  2)</f>
        <v>0</v>
      </c>
      <c r="G37" s="96"/>
      <c r="H37" s="96"/>
      <c r="I37" s="97">
        <v>0</v>
      </c>
      <c r="J37" s="95">
        <f>0</f>
        <v>0</v>
      </c>
      <c r="L37" s="28"/>
    </row>
    <row r="38" spans="2:12" s="1" customFormat="1" ht="6.9" customHeight="1">
      <c r="B38" s="28"/>
      <c r="L38" s="28"/>
    </row>
    <row r="39" spans="2:12" s="1" customFormat="1" ht="25.35" customHeight="1">
      <c r="B39" s="28"/>
      <c r="C39" s="99"/>
      <c r="D39" s="100" t="s">
        <v>45</v>
      </c>
      <c r="E39" s="56"/>
      <c r="F39" s="56"/>
      <c r="G39" s="101" t="s">
        <v>46</v>
      </c>
      <c r="H39" s="102" t="s">
        <v>47</v>
      </c>
      <c r="I39" s="56"/>
      <c r="J39" s="103">
        <f>SUM(J30:J37)</f>
        <v>0</v>
      </c>
      <c r="K39" s="104"/>
      <c r="L39" s="28"/>
    </row>
    <row r="40" spans="2:12" s="1" customFormat="1" ht="14.4" customHeight="1">
      <c r="B40" s="28"/>
      <c r="L40" s="28"/>
    </row>
    <row r="41" spans="2:12" ht="14.4" customHeight="1">
      <c r="B41" s="16"/>
      <c r="L41" s="16"/>
    </row>
    <row r="42" spans="2:12" ht="14.4" customHeight="1">
      <c r="B42" s="16"/>
      <c r="L42" s="16"/>
    </row>
    <row r="43" spans="2:12" ht="14.4" customHeight="1">
      <c r="B43" s="16"/>
      <c r="L43" s="16"/>
    </row>
    <row r="44" spans="2:12" ht="14.4" customHeight="1">
      <c r="B44" s="16"/>
      <c r="L44" s="16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ht="10.199999999999999">
      <c r="B51" s="16"/>
      <c r="L51" s="16"/>
    </row>
    <row r="52" spans="2:12" ht="10.199999999999999">
      <c r="B52" s="16"/>
      <c r="L52" s="16"/>
    </row>
    <row r="53" spans="2:12" ht="10.199999999999999">
      <c r="B53" s="16"/>
      <c r="L53" s="16"/>
    </row>
    <row r="54" spans="2:12" ht="10.199999999999999">
      <c r="B54" s="16"/>
      <c r="L54" s="16"/>
    </row>
    <row r="55" spans="2:12" ht="10.199999999999999">
      <c r="B55" s="16"/>
      <c r="L55" s="16"/>
    </row>
    <row r="56" spans="2:12" ht="10.199999999999999">
      <c r="B56" s="16"/>
      <c r="L56" s="16"/>
    </row>
    <row r="57" spans="2:12" ht="10.199999999999999">
      <c r="B57" s="16"/>
      <c r="L57" s="16"/>
    </row>
    <row r="58" spans="2:12" ht="10.199999999999999">
      <c r="B58" s="16"/>
      <c r="L58" s="16"/>
    </row>
    <row r="59" spans="2:12" ht="10.199999999999999">
      <c r="B59" s="16"/>
      <c r="L59" s="16"/>
    </row>
    <row r="60" spans="2:12" ht="10.199999999999999">
      <c r="B60" s="16"/>
      <c r="L60" s="16"/>
    </row>
    <row r="61" spans="2:12" s="1" customFormat="1" ht="13.2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ht="10.199999999999999">
      <c r="B62" s="16"/>
      <c r="L62" s="16"/>
    </row>
    <row r="63" spans="2:12" ht="10.199999999999999">
      <c r="B63" s="16"/>
      <c r="L63" s="16"/>
    </row>
    <row r="64" spans="2:12" ht="10.199999999999999">
      <c r="B64" s="16"/>
      <c r="L64" s="16"/>
    </row>
    <row r="65" spans="2:12" s="1" customFormat="1" ht="13.2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ht="10.199999999999999">
      <c r="B66" s="16"/>
      <c r="L66" s="16"/>
    </row>
    <row r="67" spans="2:12" ht="10.199999999999999">
      <c r="B67" s="16"/>
      <c r="L67" s="16"/>
    </row>
    <row r="68" spans="2:12" ht="10.199999999999999">
      <c r="B68" s="16"/>
      <c r="L68" s="16"/>
    </row>
    <row r="69" spans="2:12" ht="10.199999999999999">
      <c r="B69" s="16"/>
      <c r="L69" s="16"/>
    </row>
    <row r="70" spans="2:12" ht="10.199999999999999">
      <c r="B70" s="16"/>
      <c r="L70" s="16"/>
    </row>
    <row r="71" spans="2:12" ht="10.199999999999999">
      <c r="B71" s="16"/>
      <c r="L71" s="16"/>
    </row>
    <row r="72" spans="2:12" ht="10.199999999999999">
      <c r="B72" s="16"/>
      <c r="L72" s="16"/>
    </row>
    <row r="73" spans="2:12" ht="10.199999999999999">
      <c r="B73" s="16"/>
      <c r="L73" s="16"/>
    </row>
    <row r="74" spans="2:12" ht="10.199999999999999">
      <c r="B74" s="16"/>
      <c r="L74" s="16"/>
    </row>
    <row r="75" spans="2:12" ht="10.199999999999999">
      <c r="B75" s="16"/>
      <c r="L75" s="16"/>
    </row>
    <row r="76" spans="2:12" s="1" customFormat="1" ht="13.2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4.9" customHeight="1">
      <c r="B82" s="28"/>
      <c r="C82" s="17" t="s">
        <v>293</v>
      </c>
      <c r="L82" s="28"/>
    </row>
    <row r="83" spans="2:47" s="1" customFormat="1" ht="6.9" customHeight="1">
      <c r="B83" s="28"/>
      <c r="L83" s="28"/>
    </row>
    <row r="84" spans="2:47" s="1" customFormat="1" ht="12" customHeight="1">
      <c r="B84" s="28"/>
      <c r="C84" s="23" t="s">
        <v>15</v>
      </c>
      <c r="L84" s="28"/>
    </row>
    <row r="85" spans="2:47" s="1" customFormat="1" ht="16.5" customHeight="1">
      <c r="B85" s="28"/>
      <c r="E85" s="226" t="str">
        <f>E7</f>
        <v>Archeoskanzen Bojná</v>
      </c>
      <c r="F85" s="227"/>
      <c r="G85" s="227"/>
      <c r="H85" s="227"/>
      <c r="L85" s="28"/>
    </row>
    <row r="86" spans="2:47" s="1" customFormat="1" ht="12" customHeight="1">
      <c r="B86" s="28"/>
      <c r="C86" s="23" t="s">
        <v>287</v>
      </c>
      <c r="L86" s="28"/>
    </row>
    <row r="87" spans="2:47" s="1" customFormat="1" ht="16.5" customHeight="1">
      <c r="B87" s="28"/>
      <c r="E87" s="208" t="str">
        <f>E9</f>
        <v>SO-8.1 - Odvedenie splaškových vôd</v>
      </c>
      <c r="F87" s="228"/>
      <c r="G87" s="228"/>
      <c r="H87" s="228"/>
      <c r="L87" s="28"/>
    </row>
    <row r="88" spans="2:47" s="1" customFormat="1" ht="6.9" customHeight="1">
      <c r="B88" s="28"/>
      <c r="L88" s="28"/>
    </row>
    <row r="89" spans="2:47" s="1" customFormat="1" ht="12" customHeight="1">
      <c r="B89" s="28"/>
      <c r="C89" s="23" t="s">
        <v>19</v>
      </c>
      <c r="F89" s="21" t="str">
        <f>F12</f>
        <v>okrajová časť obce Bojná</v>
      </c>
      <c r="I89" s="23" t="s">
        <v>21</v>
      </c>
      <c r="J89" s="51" t="str">
        <f>IF(J12="","",J12)</f>
        <v>19. 6. 2024</v>
      </c>
      <c r="L89" s="28"/>
    </row>
    <row r="90" spans="2:47" s="1" customFormat="1" ht="6.9" customHeight="1">
      <c r="B90" s="28"/>
      <c r="L90" s="28"/>
    </row>
    <row r="91" spans="2:47" s="1" customFormat="1" ht="40.049999999999997" customHeight="1">
      <c r="B91" s="28"/>
      <c r="C91" s="23" t="s">
        <v>23</v>
      </c>
      <c r="F91" s="21" t="str">
        <f>E15</f>
        <v>Obec Bojná, 201 Bojná, 956 01 Bojná</v>
      </c>
      <c r="I91" s="23" t="s">
        <v>29</v>
      </c>
      <c r="J91" s="26" t="str">
        <f>E21</f>
        <v>Projekt design s.r.o., Brezová 89/1B, Tovarníky</v>
      </c>
      <c r="L91" s="28"/>
    </row>
    <row r="92" spans="2:47" s="1" customFormat="1" ht="40.049999999999997" customHeight="1">
      <c r="B92" s="28"/>
      <c r="C92" s="23" t="s">
        <v>27</v>
      </c>
      <c r="F92" s="21" t="str">
        <f>IF(E18="","",E18)</f>
        <v>Vyplň údaj</v>
      </c>
      <c r="I92" s="23" t="s">
        <v>32</v>
      </c>
      <c r="J92" s="26" t="str">
        <f>E24</f>
        <v>Projekt design s.r.o., Brezová 89/1B, Tovarníky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107" t="s">
        <v>294</v>
      </c>
      <c r="D94" s="99"/>
      <c r="E94" s="99"/>
      <c r="F94" s="99"/>
      <c r="G94" s="99"/>
      <c r="H94" s="99"/>
      <c r="I94" s="99"/>
      <c r="J94" s="108" t="s">
        <v>295</v>
      </c>
      <c r="K94" s="99"/>
      <c r="L94" s="28"/>
    </row>
    <row r="95" spans="2:47" s="1" customFormat="1" ht="10.35" customHeight="1">
      <c r="B95" s="28"/>
      <c r="L95" s="28"/>
    </row>
    <row r="96" spans="2:47" s="1" customFormat="1" ht="22.8" customHeight="1">
      <c r="B96" s="28"/>
      <c r="C96" s="109" t="s">
        <v>296</v>
      </c>
      <c r="J96" s="65">
        <f>J122</f>
        <v>0</v>
      </c>
      <c r="L96" s="28"/>
      <c r="AU96" s="13" t="s">
        <v>297</v>
      </c>
    </row>
    <row r="97" spans="2:12" s="8" customFormat="1" ht="24.9" customHeight="1">
      <c r="B97" s="110"/>
      <c r="D97" s="111" t="s">
        <v>298</v>
      </c>
      <c r="E97" s="112"/>
      <c r="F97" s="112"/>
      <c r="G97" s="112"/>
      <c r="H97" s="112"/>
      <c r="I97" s="112"/>
      <c r="J97" s="113">
        <f>J123</f>
        <v>0</v>
      </c>
      <c r="L97" s="110"/>
    </row>
    <row r="98" spans="2:12" s="9" customFormat="1" ht="19.95" customHeight="1">
      <c r="B98" s="114"/>
      <c r="D98" s="115" t="s">
        <v>2630</v>
      </c>
      <c r="E98" s="116"/>
      <c r="F98" s="116"/>
      <c r="G98" s="116"/>
      <c r="H98" s="116"/>
      <c r="I98" s="116"/>
      <c r="J98" s="117">
        <f>J124</f>
        <v>0</v>
      </c>
      <c r="L98" s="114"/>
    </row>
    <row r="99" spans="2:12" s="9" customFormat="1" ht="19.95" customHeight="1">
      <c r="B99" s="114"/>
      <c r="D99" s="115" t="s">
        <v>2315</v>
      </c>
      <c r="E99" s="116"/>
      <c r="F99" s="116"/>
      <c r="G99" s="116"/>
      <c r="H99" s="116"/>
      <c r="I99" s="116"/>
      <c r="J99" s="117">
        <f>J139</f>
        <v>0</v>
      </c>
      <c r="L99" s="114"/>
    </row>
    <row r="100" spans="2:12" s="9" customFormat="1" ht="19.95" customHeight="1">
      <c r="B100" s="114"/>
      <c r="D100" s="115" t="s">
        <v>2636</v>
      </c>
      <c r="E100" s="116"/>
      <c r="F100" s="116"/>
      <c r="G100" s="116"/>
      <c r="H100" s="116"/>
      <c r="I100" s="116"/>
      <c r="J100" s="117">
        <f>J154</f>
        <v>0</v>
      </c>
      <c r="L100" s="114"/>
    </row>
    <row r="101" spans="2:12" s="8" customFormat="1" ht="24.9" customHeight="1">
      <c r="B101" s="110"/>
      <c r="D101" s="111" t="s">
        <v>423</v>
      </c>
      <c r="E101" s="112"/>
      <c r="F101" s="112"/>
      <c r="G101" s="112"/>
      <c r="H101" s="112"/>
      <c r="I101" s="112"/>
      <c r="J101" s="113">
        <f>J156</f>
        <v>0</v>
      </c>
      <c r="L101" s="110"/>
    </row>
    <row r="102" spans="2:12" s="9" customFormat="1" ht="19.95" customHeight="1">
      <c r="B102" s="114"/>
      <c r="D102" s="115" t="s">
        <v>4075</v>
      </c>
      <c r="E102" s="116"/>
      <c r="F102" s="116"/>
      <c r="G102" s="116"/>
      <c r="H102" s="116"/>
      <c r="I102" s="116"/>
      <c r="J102" s="117">
        <f>J157</f>
        <v>0</v>
      </c>
      <c r="L102" s="114"/>
    </row>
    <row r="103" spans="2:12" s="1" customFormat="1" ht="21.75" customHeight="1">
      <c r="B103" s="28"/>
      <c r="L103" s="28"/>
    </row>
    <row r="104" spans="2:12" s="1" customFormat="1" ht="6.9" customHeight="1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28"/>
    </row>
    <row r="108" spans="2:12" s="1" customFormat="1" ht="6.9" customHeight="1">
      <c r="B108" s="45"/>
      <c r="C108" s="46"/>
      <c r="D108" s="46"/>
      <c r="E108" s="46"/>
      <c r="F108" s="46"/>
      <c r="G108" s="46"/>
      <c r="H108" s="46"/>
      <c r="I108" s="46"/>
      <c r="J108" s="46"/>
      <c r="K108" s="46"/>
      <c r="L108" s="28"/>
    </row>
    <row r="109" spans="2:12" s="1" customFormat="1" ht="24.9" customHeight="1">
      <c r="B109" s="28"/>
      <c r="C109" s="17" t="s">
        <v>303</v>
      </c>
      <c r="L109" s="28"/>
    </row>
    <row r="110" spans="2:12" s="1" customFormat="1" ht="6.9" customHeight="1">
      <c r="B110" s="28"/>
      <c r="L110" s="28"/>
    </row>
    <row r="111" spans="2:12" s="1" customFormat="1" ht="12" customHeight="1">
      <c r="B111" s="28"/>
      <c r="C111" s="23" t="s">
        <v>15</v>
      </c>
      <c r="L111" s="28"/>
    </row>
    <row r="112" spans="2:12" s="1" customFormat="1" ht="16.5" customHeight="1">
      <c r="B112" s="28"/>
      <c r="E112" s="226" t="str">
        <f>E7</f>
        <v>Archeoskanzen Bojná</v>
      </c>
      <c r="F112" s="227"/>
      <c r="G112" s="227"/>
      <c r="H112" s="227"/>
      <c r="L112" s="28"/>
    </row>
    <row r="113" spans="2:65" s="1" customFormat="1" ht="12" customHeight="1">
      <c r="B113" s="28"/>
      <c r="C113" s="23" t="s">
        <v>287</v>
      </c>
      <c r="L113" s="28"/>
    </row>
    <row r="114" spans="2:65" s="1" customFormat="1" ht="16.5" customHeight="1">
      <c r="B114" s="28"/>
      <c r="E114" s="208" t="str">
        <f>E9</f>
        <v>SO-8.1 - Odvedenie splaškových vôd</v>
      </c>
      <c r="F114" s="228"/>
      <c r="G114" s="228"/>
      <c r="H114" s="228"/>
      <c r="L114" s="28"/>
    </row>
    <row r="115" spans="2:65" s="1" customFormat="1" ht="6.9" customHeight="1">
      <c r="B115" s="28"/>
      <c r="L115" s="28"/>
    </row>
    <row r="116" spans="2:65" s="1" customFormat="1" ht="12" customHeight="1">
      <c r="B116" s="28"/>
      <c r="C116" s="23" t="s">
        <v>19</v>
      </c>
      <c r="F116" s="21" t="str">
        <f>F12</f>
        <v>okrajová časť obce Bojná</v>
      </c>
      <c r="I116" s="23" t="s">
        <v>21</v>
      </c>
      <c r="J116" s="51" t="str">
        <f>IF(J12="","",J12)</f>
        <v>19. 6. 2024</v>
      </c>
      <c r="L116" s="28"/>
    </row>
    <row r="117" spans="2:65" s="1" customFormat="1" ht="6.9" customHeight="1">
      <c r="B117" s="28"/>
      <c r="L117" s="28"/>
    </row>
    <row r="118" spans="2:65" s="1" customFormat="1" ht="40.049999999999997" customHeight="1">
      <c r="B118" s="28"/>
      <c r="C118" s="23" t="s">
        <v>23</v>
      </c>
      <c r="F118" s="21" t="str">
        <f>E15</f>
        <v>Obec Bojná, 201 Bojná, 956 01 Bojná</v>
      </c>
      <c r="I118" s="23" t="s">
        <v>29</v>
      </c>
      <c r="J118" s="26" t="str">
        <f>E21</f>
        <v>Projekt design s.r.o., Brezová 89/1B, Tovarníky</v>
      </c>
      <c r="L118" s="28"/>
    </row>
    <row r="119" spans="2:65" s="1" customFormat="1" ht="40.049999999999997" customHeight="1">
      <c r="B119" s="28"/>
      <c r="C119" s="23" t="s">
        <v>27</v>
      </c>
      <c r="F119" s="21" t="str">
        <f>IF(E18="","",E18)</f>
        <v>Vyplň údaj</v>
      </c>
      <c r="I119" s="23" t="s">
        <v>32</v>
      </c>
      <c r="J119" s="26" t="str">
        <f>E24</f>
        <v>Projekt design s.r.o., Brezová 89/1B, Tovarníky</v>
      </c>
      <c r="L119" s="28"/>
    </row>
    <row r="120" spans="2:65" s="1" customFormat="1" ht="10.35" customHeight="1">
      <c r="B120" s="28"/>
      <c r="L120" s="28"/>
    </row>
    <row r="121" spans="2:65" s="10" customFormat="1" ht="29.25" customHeight="1">
      <c r="B121" s="118"/>
      <c r="C121" s="119" t="s">
        <v>304</v>
      </c>
      <c r="D121" s="120" t="s">
        <v>60</v>
      </c>
      <c r="E121" s="120" t="s">
        <v>56</v>
      </c>
      <c r="F121" s="120" t="s">
        <v>7531</v>
      </c>
      <c r="G121" s="120" t="s">
        <v>305</v>
      </c>
      <c r="H121" s="120" t="s">
        <v>306</v>
      </c>
      <c r="I121" s="120" t="s">
        <v>307</v>
      </c>
      <c r="J121" s="121" t="s">
        <v>295</v>
      </c>
      <c r="K121" s="122" t="s">
        <v>308</v>
      </c>
      <c r="L121" s="118"/>
      <c r="M121" s="58" t="s">
        <v>1</v>
      </c>
      <c r="N121" s="59" t="s">
        <v>39</v>
      </c>
      <c r="O121" s="59" t="s">
        <v>309</v>
      </c>
      <c r="P121" s="59" t="s">
        <v>310</v>
      </c>
      <c r="Q121" s="59" t="s">
        <v>311</v>
      </c>
      <c r="R121" s="59" t="s">
        <v>312</v>
      </c>
      <c r="S121" s="59" t="s">
        <v>313</v>
      </c>
      <c r="T121" s="60" t="s">
        <v>314</v>
      </c>
    </row>
    <row r="122" spans="2:65" s="1" customFormat="1" ht="22.8" customHeight="1">
      <c r="B122" s="28"/>
      <c r="C122" s="63" t="s">
        <v>296</v>
      </c>
      <c r="J122" s="123">
        <f>BK122</f>
        <v>0</v>
      </c>
      <c r="L122" s="28"/>
      <c r="M122" s="61"/>
      <c r="N122" s="52"/>
      <c r="O122" s="52"/>
      <c r="P122" s="124">
        <f>P123+P156</f>
        <v>0</v>
      </c>
      <c r="Q122" s="52"/>
      <c r="R122" s="124">
        <f>R123+R156</f>
        <v>99.836771032999991</v>
      </c>
      <c r="S122" s="52"/>
      <c r="T122" s="125">
        <f>T123+T156</f>
        <v>0</v>
      </c>
      <c r="AT122" s="13" t="s">
        <v>74</v>
      </c>
      <c r="AU122" s="13" t="s">
        <v>297</v>
      </c>
      <c r="BK122" s="126">
        <f>BK123+BK156</f>
        <v>0</v>
      </c>
    </row>
    <row r="123" spans="2:65" s="11" customFormat="1" ht="25.95" customHeight="1">
      <c r="B123" s="127"/>
      <c r="D123" s="128" t="s">
        <v>74</v>
      </c>
      <c r="E123" s="129" t="s">
        <v>315</v>
      </c>
      <c r="F123" s="129" t="s">
        <v>316</v>
      </c>
      <c r="I123" s="130"/>
      <c r="J123" s="131">
        <f>BK123</f>
        <v>0</v>
      </c>
      <c r="L123" s="127"/>
      <c r="M123" s="132"/>
      <c r="P123" s="133">
        <f>P124+P139+P154</f>
        <v>0</v>
      </c>
      <c r="R123" s="133">
        <f>R124+R139+R154</f>
        <v>99.764098642999997</v>
      </c>
      <c r="T123" s="134">
        <f>T124+T139+T154</f>
        <v>0</v>
      </c>
      <c r="AR123" s="128" t="s">
        <v>82</v>
      </c>
      <c r="AT123" s="135" t="s">
        <v>74</v>
      </c>
      <c r="AU123" s="135" t="s">
        <v>75</v>
      </c>
      <c r="AY123" s="128" t="s">
        <v>317</v>
      </c>
      <c r="BK123" s="136">
        <f>BK124+BK139+BK154</f>
        <v>0</v>
      </c>
    </row>
    <row r="124" spans="2:65" s="11" customFormat="1" ht="22.8" customHeight="1">
      <c r="B124" s="127"/>
      <c r="D124" s="128" t="s">
        <v>74</v>
      </c>
      <c r="E124" s="137" t="s">
        <v>82</v>
      </c>
      <c r="F124" s="137" t="s">
        <v>2637</v>
      </c>
      <c r="I124" s="130"/>
      <c r="J124" s="138">
        <f>BK124</f>
        <v>0</v>
      </c>
      <c r="L124" s="127"/>
      <c r="M124" s="132"/>
      <c r="P124" s="133">
        <f>SUM(P125:P138)</f>
        <v>0</v>
      </c>
      <c r="R124" s="133">
        <f>SUM(R125:R138)</f>
        <v>74.3</v>
      </c>
      <c r="T124" s="134">
        <f>SUM(T125:T138)</f>
        <v>0</v>
      </c>
      <c r="AR124" s="128" t="s">
        <v>82</v>
      </c>
      <c r="AT124" s="135" t="s">
        <v>74</v>
      </c>
      <c r="AU124" s="135" t="s">
        <v>82</v>
      </c>
      <c r="AY124" s="128" t="s">
        <v>317</v>
      </c>
      <c r="BK124" s="136">
        <f>SUM(BK125:BK138)</f>
        <v>0</v>
      </c>
    </row>
    <row r="125" spans="2:65" s="1" customFormat="1" ht="24.15" customHeight="1">
      <c r="B125" s="139"/>
      <c r="C125" s="140" t="s">
        <v>82</v>
      </c>
      <c r="D125" s="140" t="s">
        <v>319</v>
      </c>
      <c r="E125" s="141" t="s">
        <v>2641</v>
      </c>
      <c r="F125" s="142" t="s">
        <v>2642</v>
      </c>
      <c r="G125" s="143" t="s">
        <v>322</v>
      </c>
      <c r="H125" s="144">
        <v>188.86199999999999</v>
      </c>
      <c r="I125" s="145"/>
      <c r="J125" s="146">
        <f t="shared" ref="J125:J138" si="0">ROUND(I125*H125,2)</f>
        <v>0</v>
      </c>
      <c r="K125" s="147"/>
      <c r="L125" s="28"/>
      <c r="M125" s="148" t="s">
        <v>1</v>
      </c>
      <c r="N125" s="149" t="s">
        <v>41</v>
      </c>
      <c r="P125" s="150">
        <f t="shared" ref="P125:P138" si="1">O125*H125</f>
        <v>0</v>
      </c>
      <c r="Q125" s="150">
        <v>0</v>
      </c>
      <c r="R125" s="150">
        <f t="shared" ref="R125:R138" si="2">Q125*H125</f>
        <v>0</v>
      </c>
      <c r="S125" s="150">
        <v>0</v>
      </c>
      <c r="T125" s="151">
        <f t="shared" ref="T125:T138" si="3">S125*H125</f>
        <v>0</v>
      </c>
      <c r="AR125" s="152" t="s">
        <v>259</v>
      </c>
      <c r="AT125" s="152" t="s">
        <v>319</v>
      </c>
      <c r="AU125" s="152" t="s">
        <v>87</v>
      </c>
      <c r="AY125" s="13" t="s">
        <v>317</v>
      </c>
      <c r="BE125" s="153">
        <f t="shared" ref="BE125:BE138" si="4">IF(N125="základná",J125,0)</f>
        <v>0</v>
      </c>
      <c r="BF125" s="153">
        <f t="shared" ref="BF125:BF138" si="5">IF(N125="znížená",J125,0)</f>
        <v>0</v>
      </c>
      <c r="BG125" s="153">
        <f t="shared" ref="BG125:BG138" si="6">IF(N125="zákl. prenesená",J125,0)</f>
        <v>0</v>
      </c>
      <c r="BH125" s="153">
        <f t="shared" ref="BH125:BH138" si="7">IF(N125="zníž. prenesená",J125,0)</f>
        <v>0</v>
      </c>
      <c r="BI125" s="153">
        <f t="shared" ref="BI125:BI138" si="8">IF(N125="nulová",J125,0)</f>
        <v>0</v>
      </c>
      <c r="BJ125" s="13" t="s">
        <v>87</v>
      </c>
      <c r="BK125" s="153">
        <f t="shared" ref="BK125:BK138" si="9">ROUND(I125*H125,2)</f>
        <v>0</v>
      </c>
      <c r="BL125" s="13" t="s">
        <v>259</v>
      </c>
      <c r="BM125" s="152" t="s">
        <v>7191</v>
      </c>
    </row>
    <row r="126" spans="2:65" s="1" customFormat="1" ht="24.15" customHeight="1">
      <c r="B126" s="139"/>
      <c r="C126" s="140" t="s">
        <v>87</v>
      </c>
      <c r="D126" s="140" t="s">
        <v>319</v>
      </c>
      <c r="E126" s="141" t="s">
        <v>2644</v>
      </c>
      <c r="F126" s="142" t="s">
        <v>2645</v>
      </c>
      <c r="G126" s="143" t="s">
        <v>322</v>
      </c>
      <c r="H126" s="144">
        <v>94.430999999999997</v>
      </c>
      <c r="I126" s="145"/>
      <c r="J126" s="146">
        <f t="shared" si="0"/>
        <v>0</v>
      </c>
      <c r="K126" s="147"/>
      <c r="L126" s="28"/>
      <c r="M126" s="148" t="s">
        <v>1</v>
      </c>
      <c r="N126" s="149" t="s">
        <v>41</v>
      </c>
      <c r="P126" s="150">
        <f t="shared" si="1"/>
        <v>0</v>
      </c>
      <c r="Q126" s="150">
        <v>0</v>
      </c>
      <c r="R126" s="150">
        <f t="shared" si="2"/>
        <v>0</v>
      </c>
      <c r="S126" s="150">
        <v>0</v>
      </c>
      <c r="T126" s="151">
        <f t="shared" si="3"/>
        <v>0</v>
      </c>
      <c r="AR126" s="152" t="s">
        <v>259</v>
      </c>
      <c r="AT126" s="152" t="s">
        <v>319</v>
      </c>
      <c r="AU126" s="152" t="s">
        <v>87</v>
      </c>
      <c r="AY126" s="13" t="s">
        <v>317</v>
      </c>
      <c r="BE126" s="153">
        <f t="shared" si="4"/>
        <v>0</v>
      </c>
      <c r="BF126" s="153">
        <f t="shared" si="5"/>
        <v>0</v>
      </c>
      <c r="BG126" s="153">
        <f t="shared" si="6"/>
        <v>0</v>
      </c>
      <c r="BH126" s="153">
        <f t="shared" si="7"/>
        <v>0</v>
      </c>
      <c r="BI126" s="153">
        <f t="shared" si="8"/>
        <v>0</v>
      </c>
      <c r="BJ126" s="13" t="s">
        <v>87</v>
      </c>
      <c r="BK126" s="153">
        <f t="shared" si="9"/>
        <v>0</v>
      </c>
      <c r="BL126" s="13" t="s">
        <v>259</v>
      </c>
      <c r="BM126" s="152" t="s">
        <v>7192</v>
      </c>
    </row>
    <row r="127" spans="2:65" s="1" customFormat="1" ht="21.75" customHeight="1">
      <c r="B127" s="139"/>
      <c r="C127" s="140" t="s">
        <v>92</v>
      </c>
      <c r="D127" s="140" t="s">
        <v>319</v>
      </c>
      <c r="E127" s="141" t="s">
        <v>7127</v>
      </c>
      <c r="F127" s="142" t="s">
        <v>7128</v>
      </c>
      <c r="G127" s="143" t="s">
        <v>322</v>
      </c>
      <c r="H127" s="144">
        <v>355.94600000000003</v>
      </c>
      <c r="I127" s="145"/>
      <c r="J127" s="146">
        <f t="shared" si="0"/>
        <v>0</v>
      </c>
      <c r="K127" s="147"/>
      <c r="L127" s="28"/>
      <c r="M127" s="148" t="s">
        <v>1</v>
      </c>
      <c r="N127" s="149" t="s">
        <v>41</v>
      </c>
      <c r="P127" s="150">
        <f t="shared" si="1"/>
        <v>0</v>
      </c>
      <c r="Q127" s="150">
        <v>0</v>
      </c>
      <c r="R127" s="150">
        <f t="shared" si="2"/>
        <v>0</v>
      </c>
      <c r="S127" s="150">
        <v>0</v>
      </c>
      <c r="T127" s="151">
        <f t="shared" si="3"/>
        <v>0</v>
      </c>
      <c r="AR127" s="152" t="s">
        <v>259</v>
      </c>
      <c r="AT127" s="152" t="s">
        <v>319</v>
      </c>
      <c r="AU127" s="152" t="s">
        <v>87</v>
      </c>
      <c r="AY127" s="13" t="s">
        <v>317</v>
      </c>
      <c r="BE127" s="153">
        <f t="shared" si="4"/>
        <v>0</v>
      </c>
      <c r="BF127" s="153">
        <f t="shared" si="5"/>
        <v>0</v>
      </c>
      <c r="BG127" s="153">
        <f t="shared" si="6"/>
        <v>0</v>
      </c>
      <c r="BH127" s="153">
        <f t="shared" si="7"/>
        <v>0</v>
      </c>
      <c r="BI127" s="153">
        <f t="shared" si="8"/>
        <v>0</v>
      </c>
      <c r="BJ127" s="13" t="s">
        <v>87</v>
      </c>
      <c r="BK127" s="153">
        <f t="shared" si="9"/>
        <v>0</v>
      </c>
      <c r="BL127" s="13" t="s">
        <v>259</v>
      </c>
      <c r="BM127" s="152" t="s">
        <v>7193</v>
      </c>
    </row>
    <row r="128" spans="2:65" s="1" customFormat="1" ht="37.799999999999997" customHeight="1">
      <c r="B128" s="139"/>
      <c r="C128" s="140" t="s">
        <v>259</v>
      </c>
      <c r="D128" s="140" t="s">
        <v>319</v>
      </c>
      <c r="E128" s="141" t="s">
        <v>2755</v>
      </c>
      <c r="F128" s="142" t="s">
        <v>2756</v>
      </c>
      <c r="G128" s="143" t="s">
        <v>322</v>
      </c>
      <c r="H128" s="144">
        <v>177.97300000000001</v>
      </c>
      <c r="I128" s="145"/>
      <c r="J128" s="146">
        <f t="shared" si="0"/>
        <v>0</v>
      </c>
      <c r="K128" s="147"/>
      <c r="L128" s="28"/>
      <c r="M128" s="148" t="s">
        <v>1</v>
      </c>
      <c r="N128" s="149" t="s">
        <v>41</v>
      </c>
      <c r="P128" s="150">
        <f t="shared" si="1"/>
        <v>0</v>
      </c>
      <c r="Q128" s="150">
        <v>0</v>
      </c>
      <c r="R128" s="150">
        <f t="shared" si="2"/>
        <v>0</v>
      </c>
      <c r="S128" s="150">
        <v>0</v>
      </c>
      <c r="T128" s="151">
        <f t="shared" si="3"/>
        <v>0</v>
      </c>
      <c r="AR128" s="152" t="s">
        <v>259</v>
      </c>
      <c r="AT128" s="152" t="s">
        <v>319</v>
      </c>
      <c r="AU128" s="152" t="s">
        <v>87</v>
      </c>
      <c r="AY128" s="13" t="s">
        <v>317</v>
      </c>
      <c r="BE128" s="153">
        <f t="shared" si="4"/>
        <v>0</v>
      </c>
      <c r="BF128" s="153">
        <f t="shared" si="5"/>
        <v>0</v>
      </c>
      <c r="BG128" s="153">
        <f t="shared" si="6"/>
        <v>0</v>
      </c>
      <c r="BH128" s="153">
        <f t="shared" si="7"/>
        <v>0</v>
      </c>
      <c r="BI128" s="153">
        <f t="shared" si="8"/>
        <v>0</v>
      </c>
      <c r="BJ128" s="13" t="s">
        <v>87</v>
      </c>
      <c r="BK128" s="153">
        <f t="shared" si="9"/>
        <v>0</v>
      </c>
      <c r="BL128" s="13" t="s">
        <v>259</v>
      </c>
      <c r="BM128" s="152" t="s">
        <v>7194</v>
      </c>
    </row>
    <row r="129" spans="2:65" s="1" customFormat="1" ht="24.15" customHeight="1">
      <c r="B129" s="139"/>
      <c r="C129" s="140" t="s">
        <v>262</v>
      </c>
      <c r="D129" s="140" t="s">
        <v>319</v>
      </c>
      <c r="E129" s="141" t="s">
        <v>4080</v>
      </c>
      <c r="F129" s="142" t="s">
        <v>4081</v>
      </c>
      <c r="G129" s="143" t="s">
        <v>322</v>
      </c>
      <c r="H129" s="144">
        <v>544.80799999999999</v>
      </c>
      <c r="I129" s="145"/>
      <c r="J129" s="146">
        <f t="shared" si="0"/>
        <v>0</v>
      </c>
      <c r="K129" s="147"/>
      <c r="L129" s="28"/>
      <c r="M129" s="148" t="s">
        <v>1</v>
      </c>
      <c r="N129" s="149" t="s">
        <v>41</v>
      </c>
      <c r="P129" s="150">
        <f t="shared" si="1"/>
        <v>0</v>
      </c>
      <c r="Q129" s="150">
        <v>0</v>
      </c>
      <c r="R129" s="150">
        <f t="shared" si="2"/>
        <v>0</v>
      </c>
      <c r="S129" s="150">
        <v>0</v>
      </c>
      <c r="T129" s="151">
        <f t="shared" si="3"/>
        <v>0</v>
      </c>
      <c r="AR129" s="152" t="s">
        <v>259</v>
      </c>
      <c r="AT129" s="152" t="s">
        <v>319</v>
      </c>
      <c r="AU129" s="152" t="s">
        <v>87</v>
      </c>
      <c r="AY129" s="13" t="s">
        <v>317</v>
      </c>
      <c r="BE129" s="153">
        <f t="shared" si="4"/>
        <v>0</v>
      </c>
      <c r="BF129" s="153">
        <f t="shared" si="5"/>
        <v>0</v>
      </c>
      <c r="BG129" s="153">
        <f t="shared" si="6"/>
        <v>0</v>
      </c>
      <c r="BH129" s="153">
        <f t="shared" si="7"/>
        <v>0</v>
      </c>
      <c r="BI129" s="153">
        <f t="shared" si="8"/>
        <v>0</v>
      </c>
      <c r="BJ129" s="13" t="s">
        <v>87</v>
      </c>
      <c r="BK129" s="153">
        <f t="shared" si="9"/>
        <v>0</v>
      </c>
      <c r="BL129" s="13" t="s">
        <v>259</v>
      </c>
      <c r="BM129" s="152" t="s">
        <v>7195</v>
      </c>
    </row>
    <row r="130" spans="2:65" s="1" customFormat="1" ht="37.799999999999997" customHeight="1">
      <c r="B130" s="139"/>
      <c r="C130" s="140" t="s">
        <v>265</v>
      </c>
      <c r="D130" s="140" t="s">
        <v>319</v>
      </c>
      <c r="E130" s="141" t="s">
        <v>7133</v>
      </c>
      <c r="F130" s="142" t="s">
        <v>7134</v>
      </c>
      <c r="G130" s="143" t="s">
        <v>322</v>
      </c>
      <c r="H130" s="144">
        <v>161.828</v>
      </c>
      <c r="I130" s="145"/>
      <c r="J130" s="146">
        <f t="shared" si="0"/>
        <v>0</v>
      </c>
      <c r="K130" s="147"/>
      <c r="L130" s="28"/>
      <c r="M130" s="148" t="s">
        <v>1</v>
      </c>
      <c r="N130" s="149" t="s">
        <v>41</v>
      </c>
      <c r="P130" s="150">
        <f t="shared" si="1"/>
        <v>0</v>
      </c>
      <c r="Q130" s="150">
        <v>0</v>
      </c>
      <c r="R130" s="150">
        <f t="shared" si="2"/>
        <v>0</v>
      </c>
      <c r="S130" s="150">
        <v>0</v>
      </c>
      <c r="T130" s="151">
        <f t="shared" si="3"/>
        <v>0</v>
      </c>
      <c r="AR130" s="152" t="s">
        <v>259</v>
      </c>
      <c r="AT130" s="152" t="s">
        <v>319</v>
      </c>
      <c r="AU130" s="152" t="s">
        <v>87</v>
      </c>
      <c r="AY130" s="13" t="s">
        <v>317</v>
      </c>
      <c r="BE130" s="153">
        <f t="shared" si="4"/>
        <v>0</v>
      </c>
      <c r="BF130" s="153">
        <f t="shared" si="5"/>
        <v>0</v>
      </c>
      <c r="BG130" s="153">
        <f t="shared" si="6"/>
        <v>0</v>
      </c>
      <c r="BH130" s="153">
        <f t="shared" si="7"/>
        <v>0</v>
      </c>
      <c r="BI130" s="153">
        <f t="shared" si="8"/>
        <v>0</v>
      </c>
      <c r="BJ130" s="13" t="s">
        <v>87</v>
      </c>
      <c r="BK130" s="153">
        <f t="shared" si="9"/>
        <v>0</v>
      </c>
      <c r="BL130" s="13" t="s">
        <v>259</v>
      </c>
      <c r="BM130" s="152" t="s">
        <v>7196</v>
      </c>
    </row>
    <row r="131" spans="2:65" s="1" customFormat="1" ht="44.25" customHeight="1">
      <c r="B131" s="139"/>
      <c r="C131" s="140" t="s">
        <v>268</v>
      </c>
      <c r="D131" s="140" t="s">
        <v>319</v>
      </c>
      <c r="E131" s="141" t="s">
        <v>7136</v>
      </c>
      <c r="F131" s="142" t="s">
        <v>7137</v>
      </c>
      <c r="G131" s="143" t="s">
        <v>322</v>
      </c>
      <c r="H131" s="144">
        <v>161.828</v>
      </c>
      <c r="I131" s="145"/>
      <c r="J131" s="146">
        <f t="shared" si="0"/>
        <v>0</v>
      </c>
      <c r="K131" s="147"/>
      <c r="L131" s="28"/>
      <c r="M131" s="148" t="s">
        <v>1</v>
      </c>
      <c r="N131" s="149" t="s">
        <v>41</v>
      </c>
      <c r="P131" s="150">
        <f t="shared" si="1"/>
        <v>0</v>
      </c>
      <c r="Q131" s="150">
        <v>0</v>
      </c>
      <c r="R131" s="150">
        <f t="shared" si="2"/>
        <v>0</v>
      </c>
      <c r="S131" s="150">
        <v>0</v>
      </c>
      <c r="T131" s="151">
        <f t="shared" si="3"/>
        <v>0</v>
      </c>
      <c r="AR131" s="152" t="s">
        <v>259</v>
      </c>
      <c r="AT131" s="152" t="s">
        <v>319</v>
      </c>
      <c r="AU131" s="152" t="s">
        <v>87</v>
      </c>
      <c r="AY131" s="13" t="s">
        <v>317</v>
      </c>
      <c r="BE131" s="153">
        <f t="shared" si="4"/>
        <v>0</v>
      </c>
      <c r="BF131" s="153">
        <f t="shared" si="5"/>
        <v>0</v>
      </c>
      <c r="BG131" s="153">
        <f t="shared" si="6"/>
        <v>0</v>
      </c>
      <c r="BH131" s="153">
        <f t="shared" si="7"/>
        <v>0</v>
      </c>
      <c r="BI131" s="153">
        <f t="shared" si="8"/>
        <v>0</v>
      </c>
      <c r="BJ131" s="13" t="s">
        <v>87</v>
      </c>
      <c r="BK131" s="153">
        <f t="shared" si="9"/>
        <v>0</v>
      </c>
      <c r="BL131" s="13" t="s">
        <v>259</v>
      </c>
      <c r="BM131" s="152" t="s">
        <v>7197</v>
      </c>
    </row>
    <row r="132" spans="2:65" s="1" customFormat="1" ht="21.75" customHeight="1">
      <c r="B132" s="139"/>
      <c r="C132" s="140" t="s">
        <v>271</v>
      </c>
      <c r="D132" s="140" t="s">
        <v>319</v>
      </c>
      <c r="E132" s="141" t="s">
        <v>4085</v>
      </c>
      <c r="F132" s="142" t="s">
        <v>4086</v>
      </c>
      <c r="G132" s="143" t="s">
        <v>322</v>
      </c>
      <c r="H132" s="144">
        <v>161.828</v>
      </c>
      <c r="I132" s="145"/>
      <c r="J132" s="146">
        <f t="shared" si="0"/>
        <v>0</v>
      </c>
      <c r="K132" s="147"/>
      <c r="L132" s="28"/>
      <c r="M132" s="148" t="s">
        <v>1</v>
      </c>
      <c r="N132" s="149" t="s">
        <v>41</v>
      </c>
      <c r="P132" s="150">
        <f t="shared" si="1"/>
        <v>0</v>
      </c>
      <c r="Q132" s="150">
        <v>0</v>
      </c>
      <c r="R132" s="150">
        <f t="shared" si="2"/>
        <v>0</v>
      </c>
      <c r="S132" s="150">
        <v>0</v>
      </c>
      <c r="T132" s="151">
        <f t="shared" si="3"/>
        <v>0</v>
      </c>
      <c r="AR132" s="152" t="s">
        <v>259</v>
      </c>
      <c r="AT132" s="152" t="s">
        <v>319</v>
      </c>
      <c r="AU132" s="152" t="s">
        <v>87</v>
      </c>
      <c r="AY132" s="13" t="s">
        <v>317</v>
      </c>
      <c r="BE132" s="153">
        <f t="shared" si="4"/>
        <v>0</v>
      </c>
      <c r="BF132" s="153">
        <f t="shared" si="5"/>
        <v>0</v>
      </c>
      <c r="BG132" s="153">
        <f t="shared" si="6"/>
        <v>0</v>
      </c>
      <c r="BH132" s="153">
        <f t="shared" si="7"/>
        <v>0</v>
      </c>
      <c r="BI132" s="153">
        <f t="shared" si="8"/>
        <v>0</v>
      </c>
      <c r="BJ132" s="13" t="s">
        <v>87</v>
      </c>
      <c r="BK132" s="153">
        <f t="shared" si="9"/>
        <v>0</v>
      </c>
      <c r="BL132" s="13" t="s">
        <v>259</v>
      </c>
      <c r="BM132" s="152" t="s">
        <v>7198</v>
      </c>
    </row>
    <row r="133" spans="2:65" s="1" customFormat="1" ht="24.15" customHeight="1">
      <c r="B133" s="139"/>
      <c r="C133" s="140" t="s">
        <v>274</v>
      </c>
      <c r="D133" s="140" t="s">
        <v>319</v>
      </c>
      <c r="E133" s="141" t="s">
        <v>4196</v>
      </c>
      <c r="F133" s="142" t="s">
        <v>4197</v>
      </c>
      <c r="G133" s="143" t="s">
        <v>322</v>
      </c>
      <c r="H133" s="144">
        <v>161.828</v>
      </c>
      <c r="I133" s="145"/>
      <c r="J133" s="146">
        <f t="shared" si="0"/>
        <v>0</v>
      </c>
      <c r="K133" s="147"/>
      <c r="L133" s="28"/>
      <c r="M133" s="148" t="s">
        <v>1</v>
      </c>
      <c r="N133" s="149" t="s">
        <v>41</v>
      </c>
      <c r="P133" s="150">
        <f t="shared" si="1"/>
        <v>0</v>
      </c>
      <c r="Q133" s="150">
        <v>0</v>
      </c>
      <c r="R133" s="150">
        <f t="shared" si="2"/>
        <v>0</v>
      </c>
      <c r="S133" s="150">
        <v>0</v>
      </c>
      <c r="T133" s="151">
        <f t="shared" si="3"/>
        <v>0</v>
      </c>
      <c r="AR133" s="152" t="s">
        <v>259</v>
      </c>
      <c r="AT133" s="152" t="s">
        <v>319</v>
      </c>
      <c r="AU133" s="152" t="s">
        <v>87</v>
      </c>
      <c r="AY133" s="13" t="s">
        <v>317</v>
      </c>
      <c r="BE133" s="153">
        <f t="shared" si="4"/>
        <v>0</v>
      </c>
      <c r="BF133" s="153">
        <f t="shared" si="5"/>
        <v>0</v>
      </c>
      <c r="BG133" s="153">
        <f t="shared" si="6"/>
        <v>0</v>
      </c>
      <c r="BH133" s="153">
        <f t="shared" si="7"/>
        <v>0</v>
      </c>
      <c r="BI133" s="153">
        <f t="shared" si="8"/>
        <v>0</v>
      </c>
      <c r="BJ133" s="13" t="s">
        <v>87</v>
      </c>
      <c r="BK133" s="153">
        <f t="shared" si="9"/>
        <v>0</v>
      </c>
      <c r="BL133" s="13" t="s">
        <v>259</v>
      </c>
      <c r="BM133" s="152" t="s">
        <v>7199</v>
      </c>
    </row>
    <row r="134" spans="2:65" s="1" customFormat="1" ht="21.75" customHeight="1">
      <c r="B134" s="139"/>
      <c r="C134" s="140" t="s">
        <v>277</v>
      </c>
      <c r="D134" s="140" t="s">
        <v>319</v>
      </c>
      <c r="E134" s="141" t="s">
        <v>7141</v>
      </c>
      <c r="F134" s="142" t="s">
        <v>7142</v>
      </c>
      <c r="G134" s="143" t="s">
        <v>322</v>
      </c>
      <c r="H134" s="144">
        <v>161.828</v>
      </c>
      <c r="I134" s="145"/>
      <c r="J134" s="146">
        <f t="shared" si="0"/>
        <v>0</v>
      </c>
      <c r="K134" s="147"/>
      <c r="L134" s="28"/>
      <c r="M134" s="148" t="s">
        <v>1</v>
      </c>
      <c r="N134" s="149" t="s">
        <v>41</v>
      </c>
      <c r="P134" s="150">
        <f t="shared" si="1"/>
        <v>0</v>
      </c>
      <c r="Q134" s="150">
        <v>0</v>
      </c>
      <c r="R134" s="150">
        <f t="shared" si="2"/>
        <v>0</v>
      </c>
      <c r="S134" s="150">
        <v>0</v>
      </c>
      <c r="T134" s="151">
        <f t="shared" si="3"/>
        <v>0</v>
      </c>
      <c r="AR134" s="152" t="s">
        <v>259</v>
      </c>
      <c r="AT134" s="152" t="s">
        <v>319</v>
      </c>
      <c r="AU134" s="152" t="s">
        <v>87</v>
      </c>
      <c r="AY134" s="13" t="s">
        <v>317</v>
      </c>
      <c r="BE134" s="153">
        <f t="shared" si="4"/>
        <v>0</v>
      </c>
      <c r="BF134" s="153">
        <f t="shared" si="5"/>
        <v>0</v>
      </c>
      <c r="BG134" s="153">
        <f t="shared" si="6"/>
        <v>0</v>
      </c>
      <c r="BH134" s="153">
        <f t="shared" si="7"/>
        <v>0</v>
      </c>
      <c r="BI134" s="153">
        <f t="shared" si="8"/>
        <v>0</v>
      </c>
      <c r="BJ134" s="13" t="s">
        <v>87</v>
      </c>
      <c r="BK134" s="153">
        <f t="shared" si="9"/>
        <v>0</v>
      </c>
      <c r="BL134" s="13" t="s">
        <v>259</v>
      </c>
      <c r="BM134" s="152" t="s">
        <v>7200</v>
      </c>
    </row>
    <row r="135" spans="2:65" s="1" customFormat="1" ht="24.15" customHeight="1">
      <c r="B135" s="139"/>
      <c r="C135" s="140" t="s">
        <v>280</v>
      </c>
      <c r="D135" s="140" t="s">
        <v>319</v>
      </c>
      <c r="E135" s="141" t="s">
        <v>2662</v>
      </c>
      <c r="F135" s="142" t="s">
        <v>2663</v>
      </c>
      <c r="G135" s="143" t="s">
        <v>356</v>
      </c>
      <c r="H135" s="144">
        <v>242.74199999999999</v>
      </c>
      <c r="I135" s="145"/>
      <c r="J135" s="146">
        <f t="shared" si="0"/>
        <v>0</v>
      </c>
      <c r="K135" s="147"/>
      <c r="L135" s="28"/>
      <c r="M135" s="148" t="s">
        <v>1</v>
      </c>
      <c r="N135" s="149" t="s">
        <v>41</v>
      </c>
      <c r="P135" s="150">
        <f t="shared" si="1"/>
        <v>0</v>
      </c>
      <c r="Q135" s="150">
        <v>0</v>
      </c>
      <c r="R135" s="150">
        <f t="shared" si="2"/>
        <v>0</v>
      </c>
      <c r="S135" s="150">
        <v>0</v>
      </c>
      <c r="T135" s="151">
        <f t="shared" si="3"/>
        <v>0</v>
      </c>
      <c r="AR135" s="152" t="s">
        <v>259</v>
      </c>
      <c r="AT135" s="152" t="s">
        <v>319</v>
      </c>
      <c r="AU135" s="152" t="s">
        <v>87</v>
      </c>
      <c r="AY135" s="13" t="s">
        <v>317</v>
      </c>
      <c r="BE135" s="153">
        <f t="shared" si="4"/>
        <v>0</v>
      </c>
      <c r="BF135" s="153">
        <f t="shared" si="5"/>
        <v>0</v>
      </c>
      <c r="BG135" s="153">
        <f t="shared" si="6"/>
        <v>0</v>
      </c>
      <c r="BH135" s="153">
        <f t="shared" si="7"/>
        <v>0</v>
      </c>
      <c r="BI135" s="153">
        <f t="shared" si="8"/>
        <v>0</v>
      </c>
      <c r="BJ135" s="13" t="s">
        <v>87</v>
      </c>
      <c r="BK135" s="153">
        <f t="shared" si="9"/>
        <v>0</v>
      </c>
      <c r="BL135" s="13" t="s">
        <v>259</v>
      </c>
      <c r="BM135" s="152" t="s">
        <v>7201</v>
      </c>
    </row>
    <row r="136" spans="2:65" s="1" customFormat="1" ht="33" customHeight="1">
      <c r="B136" s="139"/>
      <c r="C136" s="140" t="s">
        <v>358</v>
      </c>
      <c r="D136" s="140" t="s">
        <v>319</v>
      </c>
      <c r="E136" s="141" t="s">
        <v>2665</v>
      </c>
      <c r="F136" s="142" t="s">
        <v>2666</v>
      </c>
      <c r="G136" s="143" t="s">
        <v>322</v>
      </c>
      <c r="H136" s="144">
        <v>141.423</v>
      </c>
      <c r="I136" s="145"/>
      <c r="J136" s="146">
        <f t="shared" si="0"/>
        <v>0</v>
      </c>
      <c r="K136" s="147"/>
      <c r="L136" s="28"/>
      <c r="M136" s="148" t="s">
        <v>1</v>
      </c>
      <c r="N136" s="149" t="s">
        <v>41</v>
      </c>
      <c r="P136" s="150">
        <f t="shared" si="1"/>
        <v>0</v>
      </c>
      <c r="Q136" s="150">
        <v>0</v>
      </c>
      <c r="R136" s="150">
        <f t="shared" si="2"/>
        <v>0</v>
      </c>
      <c r="S136" s="150">
        <v>0</v>
      </c>
      <c r="T136" s="151">
        <f t="shared" si="3"/>
        <v>0</v>
      </c>
      <c r="AR136" s="152" t="s">
        <v>259</v>
      </c>
      <c r="AT136" s="152" t="s">
        <v>319</v>
      </c>
      <c r="AU136" s="152" t="s">
        <v>87</v>
      </c>
      <c r="AY136" s="13" t="s">
        <v>317</v>
      </c>
      <c r="BE136" s="153">
        <f t="shared" si="4"/>
        <v>0</v>
      </c>
      <c r="BF136" s="153">
        <f t="shared" si="5"/>
        <v>0</v>
      </c>
      <c r="BG136" s="153">
        <f t="shared" si="6"/>
        <v>0</v>
      </c>
      <c r="BH136" s="153">
        <f t="shared" si="7"/>
        <v>0</v>
      </c>
      <c r="BI136" s="153">
        <f t="shared" si="8"/>
        <v>0</v>
      </c>
      <c r="BJ136" s="13" t="s">
        <v>87</v>
      </c>
      <c r="BK136" s="153">
        <f t="shared" si="9"/>
        <v>0</v>
      </c>
      <c r="BL136" s="13" t="s">
        <v>259</v>
      </c>
      <c r="BM136" s="152" t="s">
        <v>7202</v>
      </c>
    </row>
    <row r="137" spans="2:65" s="1" customFormat="1" ht="24.15" customHeight="1">
      <c r="B137" s="139"/>
      <c r="C137" s="140" t="s">
        <v>362</v>
      </c>
      <c r="D137" s="140" t="s">
        <v>319</v>
      </c>
      <c r="E137" s="141" t="s">
        <v>4095</v>
      </c>
      <c r="F137" s="142" t="s">
        <v>4096</v>
      </c>
      <c r="G137" s="143" t="s">
        <v>322</v>
      </c>
      <c r="H137" s="144">
        <v>98.873999999999995</v>
      </c>
      <c r="I137" s="145"/>
      <c r="J137" s="146">
        <f t="shared" si="0"/>
        <v>0</v>
      </c>
      <c r="K137" s="147"/>
      <c r="L137" s="28"/>
      <c r="M137" s="148" t="s">
        <v>1</v>
      </c>
      <c r="N137" s="149" t="s">
        <v>41</v>
      </c>
      <c r="P137" s="150">
        <f t="shared" si="1"/>
        <v>0</v>
      </c>
      <c r="Q137" s="150">
        <v>0</v>
      </c>
      <c r="R137" s="150">
        <f t="shared" si="2"/>
        <v>0</v>
      </c>
      <c r="S137" s="150">
        <v>0</v>
      </c>
      <c r="T137" s="151">
        <f t="shared" si="3"/>
        <v>0</v>
      </c>
      <c r="AR137" s="152" t="s">
        <v>259</v>
      </c>
      <c r="AT137" s="152" t="s">
        <v>319</v>
      </c>
      <c r="AU137" s="152" t="s">
        <v>87</v>
      </c>
      <c r="AY137" s="13" t="s">
        <v>317</v>
      </c>
      <c r="BE137" s="153">
        <f t="shared" si="4"/>
        <v>0</v>
      </c>
      <c r="BF137" s="153">
        <f t="shared" si="5"/>
        <v>0</v>
      </c>
      <c r="BG137" s="153">
        <f t="shared" si="6"/>
        <v>0</v>
      </c>
      <c r="BH137" s="153">
        <f t="shared" si="7"/>
        <v>0</v>
      </c>
      <c r="BI137" s="153">
        <f t="shared" si="8"/>
        <v>0</v>
      </c>
      <c r="BJ137" s="13" t="s">
        <v>87</v>
      </c>
      <c r="BK137" s="153">
        <f t="shared" si="9"/>
        <v>0</v>
      </c>
      <c r="BL137" s="13" t="s">
        <v>259</v>
      </c>
      <c r="BM137" s="152" t="s">
        <v>7203</v>
      </c>
    </row>
    <row r="138" spans="2:65" s="1" customFormat="1" ht="16.5" customHeight="1">
      <c r="B138" s="139"/>
      <c r="C138" s="154" t="s">
        <v>364</v>
      </c>
      <c r="D138" s="154" t="s">
        <v>353</v>
      </c>
      <c r="E138" s="155" t="s">
        <v>4098</v>
      </c>
      <c r="F138" s="156" t="s">
        <v>4099</v>
      </c>
      <c r="G138" s="157" t="s">
        <v>356</v>
      </c>
      <c r="H138" s="158">
        <v>74.3</v>
      </c>
      <c r="I138" s="159"/>
      <c r="J138" s="160">
        <f t="shared" si="0"/>
        <v>0</v>
      </c>
      <c r="K138" s="161"/>
      <c r="L138" s="162"/>
      <c r="M138" s="163" t="s">
        <v>1</v>
      </c>
      <c r="N138" s="164" t="s">
        <v>41</v>
      </c>
      <c r="P138" s="150">
        <f t="shared" si="1"/>
        <v>0</v>
      </c>
      <c r="Q138" s="150">
        <v>1</v>
      </c>
      <c r="R138" s="150">
        <f t="shared" si="2"/>
        <v>74.3</v>
      </c>
      <c r="S138" s="150">
        <v>0</v>
      </c>
      <c r="T138" s="151">
        <f t="shared" si="3"/>
        <v>0</v>
      </c>
      <c r="AR138" s="152" t="s">
        <v>271</v>
      </c>
      <c r="AT138" s="152" t="s">
        <v>353</v>
      </c>
      <c r="AU138" s="152" t="s">
        <v>87</v>
      </c>
      <c r="AY138" s="13" t="s">
        <v>317</v>
      </c>
      <c r="BE138" s="153">
        <f t="shared" si="4"/>
        <v>0</v>
      </c>
      <c r="BF138" s="153">
        <f t="shared" si="5"/>
        <v>0</v>
      </c>
      <c r="BG138" s="153">
        <f t="shared" si="6"/>
        <v>0</v>
      </c>
      <c r="BH138" s="153">
        <f t="shared" si="7"/>
        <v>0</v>
      </c>
      <c r="BI138" s="153">
        <f t="shared" si="8"/>
        <v>0</v>
      </c>
      <c r="BJ138" s="13" t="s">
        <v>87</v>
      </c>
      <c r="BK138" s="153">
        <f t="shared" si="9"/>
        <v>0</v>
      </c>
      <c r="BL138" s="13" t="s">
        <v>259</v>
      </c>
      <c r="BM138" s="152" t="s">
        <v>7204</v>
      </c>
    </row>
    <row r="139" spans="2:65" s="11" customFormat="1" ht="22.8" customHeight="1">
      <c r="B139" s="127"/>
      <c r="D139" s="128" t="s">
        <v>74</v>
      </c>
      <c r="E139" s="137" t="s">
        <v>271</v>
      </c>
      <c r="F139" s="137" t="s">
        <v>2321</v>
      </c>
      <c r="I139" s="130"/>
      <c r="J139" s="138">
        <f>BK139</f>
        <v>0</v>
      </c>
      <c r="L139" s="127"/>
      <c r="M139" s="132"/>
      <c r="P139" s="133">
        <f>SUM(P140:P153)</f>
        <v>0</v>
      </c>
      <c r="R139" s="133">
        <f>SUM(R140:R153)</f>
        <v>25.464098643</v>
      </c>
      <c r="T139" s="134">
        <f>SUM(T140:T153)</f>
        <v>0</v>
      </c>
      <c r="AR139" s="128" t="s">
        <v>82</v>
      </c>
      <c r="AT139" s="135" t="s">
        <v>74</v>
      </c>
      <c r="AU139" s="135" t="s">
        <v>82</v>
      </c>
      <c r="AY139" s="128" t="s">
        <v>317</v>
      </c>
      <c r="BK139" s="136">
        <f>SUM(BK140:BK153)</f>
        <v>0</v>
      </c>
    </row>
    <row r="140" spans="2:65" s="1" customFormat="1" ht="24.15" customHeight="1">
      <c r="B140" s="139"/>
      <c r="C140" s="140" t="s">
        <v>368</v>
      </c>
      <c r="D140" s="140" t="s">
        <v>319</v>
      </c>
      <c r="E140" s="141" t="s">
        <v>2420</v>
      </c>
      <c r="F140" s="142" t="s">
        <v>2421</v>
      </c>
      <c r="G140" s="143" t="s">
        <v>452</v>
      </c>
      <c r="H140" s="144">
        <v>11.529</v>
      </c>
      <c r="I140" s="145"/>
      <c r="J140" s="146">
        <f t="shared" ref="J140:J151" si="10">ROUND(I140*H140,2)</f>
        <v>0</v>
      </c>
      <c r="K140" s="147"/>
      <c r="L140" s="28"/>
      <c r="M140" s="148" t="s">
        <v>1</v>
      </c>
      <c r="N140" s="149" t="s">
        <v>41</v>
      </c>
      <c r="P140" s="150">
        <f t="shared" ref="P140:P151" si="11">O140*H140</f>
        <v>0</v>
      </c>
      <c r="Q140" s="150">
        <v>0</v>
      </c>
      <c r="R140" s="150">
        <f t="shared" ref="R140:R151" si="12">Q140*H140</f>
        <v>0</v>
      </c>
      <c r="S140" s="150">
        <v>0</v>
      </c>
      <c r="T140" s="151">
        <f t="shared" ref="T140:T151" si="13">S140*H140</f>
        <v>0</v>
      </c>
      <c r="AR140" s="152" t="s">
        <v>372</v>
      </c>
      <c r="AT140" s="152" t="s">
        <v>319</v>
      </c>
      <c r="AU140" s="152" t="s">
        <v>87</v>
      </c>
      <c r="AY140" s="13" t="s">
        <v>317</v>
      </c>
      <c r="BE140" s="153">
        <f t="shared" ref="BE140:BE151" si="14">IF(N140="základná",J140,0)</f>
        <v>0</v>
      </c>
      <c r="BF140" s="153">
        <f t="shared" ref="BF140:BF151" si="15">IF(N140="znížená",J140,0)</f>
        <v>0</v>
      </c>
      <c r="BG140" s="153">
        <f t="shared" ref="BG140:BG151" si="16">IF(N140="zákl. prenesená",J140,0)</f>
        <v>0</v>
      </c>
      <c r="BH140" s="153">
        <f t="shared" ref="BH140:BH151" si="17">IF(N140="zníž. prenesená",J140,0)</f>
        <v>0</v>
      </c>
      <c r="BI140" s="153">
        <f t="shared" ref="BI140:BI151" si="18">IF(N140="nulová",J140,0)</f>
        <v>0</v>
      </c>
      <c r="BJ140" s="13" t="s">
        <v>87</v>
      </c>
      <c r="BK140" s="153">
        <f t="shared" ref="BK140:BK151" si="19">ROUND(I140*H140,2)</f>
        <v>0</v>
      </c>
      <c r="BL140" s="13" t="s">
        <v>372</v>
      </c>
      <c r="BM140" s="152" t="s">
        <v>7205</v>
      </c>
    </row>
    <row r="141" spans="2:65" s="1" customFormat="1" ht="24.15" customHeight="1">
      <c r="B141" s="139"/>
      <c r="C141" s="140" t="s">
        <v>372</v>
      </c>
      <c r="D141" s="140" t="s">
        <v>319</v>
      </c>
      <c r="E141" s="141" t="s">
        <v>4108</v>
      </c>
      <c r="F141" s="142" t="s">
        <v>4109</v>
      </c>
      <c r="G141" s="143" t="s">
        <v>452</v>
      </c>
      <c r="H141" s="144">
        <v>334.53</v>
      </c>
      <c r="I141" s="145"/>
      <c r="J141" s="146">
        <f t="shared" si="10"/>
        <v>0</v>
      </c>
      <c r="K141" s="147"/>
      <c r="L141" s="28"/>
      <c r="M141" s="148" t="s">
        <v>1</v>
      </c>
      <c r="N141" s="149" t="s">
        <v>41</v>
      </c>
      <c r="P141" s="150">
        <f t="shared" si="11"/>
        <v>0</v>
      </c>
      <c r="Q141" s="150">
        <v>0</v>
      </c>
      <c r="R141" s="150">
        <f t="shared" si="12"/>
        <v>0</v>
      </c>
      <c r="S141" s="150">
        <v>0</v>
      </c>
      <c r="T141" s="151">
        <f t="shared" si="13"/>
        <v>0</v>
      </c>
      <c r="AR141" s="152" t="s">
        <v>372</v>
      </c>
      <c r="AT141" s="152" t="s">
        <v>319</v>
      </c>
      <c r="AU141" s="152" t="s">
        <v>87</v>
      </c>
      <c r="AY141" s="13" t="s">
        <v>317</v>
      </c>
      <c r="BE141" s="153">
        <f t="shared" si="14"/>
        <v>0</v>
      </c>
      <c r="BF141" s="153">
        <f t="shared" si="15"/>
        <v>0</v>
      </c>
      <c r="BG141" s="153">
        <f t="shared" si="16"/>
        <v>0</v>
      </c>
      <c r="BH141" s="153">
        <f t="shared" si="17"/>
        <v>0</v>
      </c>
      <c r="BI141" s="153">
        <f t="shared" si="18"/>
        <v>0</v>
      </c>
      <c r="BJ141" s="13" t="s">
        <v>87</v>
      </c>
      <c r="BK141" s="153">
        <f t="shared" si="19"/>
        <v>0</v>
      </c>
      <c r="BL141" s="13" t="s">
        <v>372</v>
      </c>
      <c r="BM141" s="152" t="s">
        <v>7206</v>
      </c>
    </row>
    <row r="142" spans="2:65" s="1" customFormat="1" ht="24.15" customHeight="1">
      <c r="B142" s="139"/>
      <c r="C142" s="140" t="s">
        <v>377</v>
      </c>
      <c r="D142" s="140" t="s">
        <v>319</v>
      </c>
      <c r="E142" s="141" t="s">
        <v>4111</v>
      </c>
      <c r="F142" s="142" t="s">
        <v>2336</v>
      </c>
      <c r="G142" s="143" t="s">
        <v>452</v>
      </c>
      <c r="H142" s="144">
        <v>11.529</v>
      </c>
      <c r="I142" s="145"/>
      <c r="J142" s="146">
        <f t="shared" si="10"/>
        <v>0</v>
      </c>
      <c r="K142" s="147"/>
      <c r="L142" s="28"/>
      <c r="M142" s="148" t="s">
        <v>1</v>
      </c>
      <c r="N142" s="149" t="s">
        <v>41</v>
      </c>
      <c r="P142" s="150">
        <f t="shared" si="11"/>
        <v>0</v>
      </c>
      <c r="Q142" s="150">
        <v>7.9999999999999996E-6</v>
      </c>
      <c r="R142" s="150">
        <f t="shared" si="12"/>
        <v>9.2231999999999994E-5</v>
      </c>
      <c r="S142" s="150">
        <v>0</v>
      </c>
      <c r="T142" s="151">
        <f t="shared" si="13"/>
        <v>0</v>
      </c>
      <c r="AR142" s="152" t="s">
        <v>259</v>
      </c>
      <c r="AT142" s="152" t="s">
        <v>319</v>
      </c>
      <c r="AU142" s="152" t="s">
        <v>87</v>
      </c>
      <c r="AY142" s="13" t="s">
        <v>317</v>
      </c>
      <c r="BE142" s="153">
        <f t="shared" si="14"/>
        <v>0</v>
      </c>
      <c r="BF142" s="153">
        <f t="shared" si="15"/>
        <v>0</v>
      </c>
      <c r="BG142" s="153">
        <f t="shared" si="16"/>
        <v>0</v>
      </c>
      <c r="BH142" s="153">
        <f t="shared" si="17"/>
        <v>0</v>
      </c>
      <c r="BI142" s="153">
        <f t="shared" si="18"/>
        <v>0</v>
      </c>
      <c r="BJ142" s="13" t="s">
        <v>87</v>
      </c>
      <c r="BK142" s="153">
        <f t="shared" si="19"/>
        <v>0</v>
      </c>
      <c r="BL142" s="13" t="s">
        <v>259</v>
      </c>
      <c r="BM142" s="152" t="s">
        <v>7207</v>
      </c>
    </row>
    <row r="143" spans="2:65" s="1" customFormat="1" ht="33" customHeight="1">
      <c r="B143" s="139"/>
      <c r="C143" s="154" t="s">
        <v>383</v>
      </c>
      <c r="D143" s="154" t="s">
        <v>353</v>
      </c>
      <c r="E143" s="155" t="s">
        <v>7208</v>
      </c>
      <c r="F143" s="156" t="s">
        <v>7209</v>
      </c>
      <c r="G143" s="157" t="s">
        <v>433</v>
      </c>
      <c r="H143" s="158">
        <v>11.529</v>
      </c>
      <c r="I143" s="159"/>
      <c r="J143" s="160">
        <f t="shared" si="10"/>
        <v>0</v>
      </c>
      <c r="K143" s="161"/>
      <c r="L143" s="162"/>
      <c r="M143" s="163" t="s">
        <v>1</v>
      </c>
      <c r="N143" s="164" t="s">
        <v>41</v>
      </c>
      <c r="P143" s="150">
        <f t="shared" si="11"/>
        <v>0</v>
      </c>
      <c r="Q143" s="150">
        <v>6.8599999999999998E-3</v>
      </c>
      <c r="R143" s="150">
        <f t="shared" si="12"/>
        <v>7.9088939999999996E-2</v>
      </c>
      <c r="S143" s="150">
        <v>0</v>
      </c>
      <c r="T143" s="151">
        <f t="shared" si="13"/>
        <v>0</v>
      </c>
      <c r="AR143" s="152" t="s">
        <v>271</v>
      </c>
      <c r="AT143" s="152" t="s">
        <v>353</v>
      </c>
      <c r="AU143" s="152" t="s">
        <v>87</v>
      </c>
      <c r="AY143" s="13" t="s">
        <v>317</v>
      </c>
      <c r="BE143" s="153">
        <f t="shared" si="14"/>
        <v>0</v>
      </c>
      <c r="BF143" s="153">
        <f t="shared" si="15"/>
        <v>0</v>
      </c>
      <c r="BG143" s="153">
        <f t="shared" si="16"/>
        <v>0</v>
      </c>
      <c r="BH143" s="153">
        <f t="shared" si="17"/>
        <v>0</v>
      </c>
      <c r="BI143" s="153">
        <f t="shared" si="18"/>
        <v>0</v>
      </c>
      <c r="BJ143" s="13" t="s">
        <v>87</v>
      </c>
      <c r="BK143" s="153">
        <f t="shared" si="19"/>
        <v>0</v>
      </c>
      <c r="BL143" s="13" t="s">
        <v>259</v>
      </c>
      <c r="BM143" s="152" t="s">
        <v>7210</v>
      </c>
    </row>
    <row r="144" spans="2:65" s="1" customFormat="1" ht="24.15" customHeight="1">
      <c r="B144" s="139"/>
      <c r="C144" s="140" t="s">
        <v>385</v>
      </c>
      <c r="D144" s="140" t="s">
        <v>319</v>
      </c>
      <c r="E144" s="141" t="s">
        <v>4116</v>
      </c>
      <c r="F144" s="142" t="s">
        <v>4117</v>
      </c>
      <c r="G144" s="143" t="s">
        <v>452</v>
      </c>
      <c r="H144" s="144">
        <v>334.53</v>
      </c>
      <c r="I144" s="145"/>
      <c r="J144" s="146">
        <f t="shared" si="10"/>
        <v>0</v>
      </c>
      <c r="K144" s="147"/>
      <c r="L144" s="28"/>
      <c r="M144" s="148" t="s">
        <v>1</v>
      </c>
      <c r="N144" s="149" t="s">
        <v>41</v>
      </c>
      <c r="P144" s="150">
        <f t="shared" si="11"/>
        <v>0</v>
      </c>
      <c r="Q144" s="150">
        <v>1.4E-5</v>
      </c>
      <c r="R144" s="150">
        <f t="shared" si="12"/>
        <v>4.6834199999999998E-3</v>
      </c>
      <c r="S144" s="150">
        <v>0</v>
      </c>
      <c r="T144" s="151">
        <f t="shared" si="13"/>
        <v>0</v>
      </c>
      <c r="AR144" s="152" t="s">
        <v>259</v>
      </c>
      <c r="AT144" s="152" t="s">
        <v>319</v>
      </c>
      <c r="AU144" s="152" t="s">
        <v>87</v>
      </c>
      <c r="AY144" s="13" t="s">
        <v>317</v>
      </c>
      <c r="BE144" s="153">
        <f t="shared" si="14"/>
        <v>0</v>
      </c>
      <c r="BF144" s="153">
        <f t="shared" si="15"/>
        <v>0</v>
      </c>
      <c r="BG144" s="153">
        <f t="shared" si="16"/>
        <v>0</v>
      </c>
      <c r="BH144" s="153">
        <f t="shared" si="17"/>
        <v>0</v>
      </c>
      <c r="BI144" s="153">
        <f t="shared" si="18"/>
        <v>0</v>
      </c>
      <c r="BJ144" s="13" t="s">
        <v>87</v>
      </c>
      <c r="BK144" s="153">
        <f t="shared" si="19"/>
        <v>0</v>
      </c>
      <c r="BL144" s="13" t="s">
        <v>259</v>
      </c>
      <c r="BM144" s="152" t="s">
        <v>7211</v>
      </c>
    </row>
    <row r="145" spans="2:65" s="1" customFormat="1" ht="33" customHeight="1">
      <c r="B145" s="139"/>
      <c r="C145" s="154" t="s">
        <v>7</v>
      </c>
      <c r="D145" s="154" t="s">
        <v>353</v>
      </c>
      <c r="E145" s="155" t="s">
        <v>4119</v>
      </c>
      <c r="F145" s="156" t="s">
        <v>7212</v>
      </c>
      <c r="G145" s="157" t="s">
        <v>433</v>
      </c>
      <c r="H145" s="158">
        <v>63.72</v>
      </c>
      <c r="I145" s="159"/>
      <c r="J145" s="160">
        <f t="shared" si="10"/>
        <v>0</v>
      </c>
      <c r="K145" s="161"/>
      <c r="L145" s="162"/>
      <c r="M145" s="163" t="s">
        <v>1</v>
      </c>
      <c r="N145" s="164" t="s">
        <v>41</v>
      </c>
      <c r="P145" s="150">
        <f t="shared" si="11"/>
        <v>0</v>
      </c>
      <c r="Q145" s="150">
        <v>2.1090000000000001E-2</v>
      </c>
      <c r="R145" s="150">
        <f t="shared" si="12"/>
        <v>1.3438548000000001</v>
      </c>
      <c r="S145" s="150">
        <v>0</v>
      </c>
      <c r="T145" s="151">
        <f t="shared" si="13"/>
        <v>0</v>
      </c>
      <c r="AR145" s="152" t="s">
        <v>271</v>
      </c>
      <c r="AT145" s="152" t="s">
        <v>353</v>
      </c>
      <c r="AU145" s="152" t="s">
        <v>87</v>
      </c>
      <c r="AY145" s="13" t="s">
        <v>317</v>
      </c>
      <c r="BE145" s="153">
        <f t="shared" si="14"/>
        <v>0</v>
      </c>
      <c r="BF145" s="153">
        <f t="shared" si="15"/>
        <v>0</v>
      </c>
      <c r="BG145" s="153">
        <f t="shared" si="16"/>
        <v>0</v>
      </c>
      <c r="BH145" s="153">
        <f t="shared" si="17"/>
        <v>0</v>
      </c>
      <c r="BI145" s="153">
        <f t="shared" si="18"/>
        <v>0</v>
      </c>
      <c r="BJ145" s="13" t="s">
        <v>87</v>
      </c>
      <c r="BK145" s="153">
        <f t="shared" si="19"/>
        <v>0</v>
      </c>
      <c r="BL145" s="13" t="s">
        <v>259</v>
      </c>
      <c r="BM145" s="152" t="s">
        <v>7213</v>
      </c>
    </row>
    <row r="146" spans="2:65" s="1" customFormat="1" ht="16.5" customHeight="1">
      <c r="B146" s="139"/>
      <c r="C146" s="140" t="s">
        <v>388</v>
      </c>
      <c r="D146" s="140" t="s">
        <v>319</v>
      </c>
      <c r="E146" s="141" t="s">
        <v>7214</v>
      </c>
      <c r="F146" s="142" t="s">
        <v>7215</v>
      </c>
      <c r="G146" s="143" t="s">
        <v>433</v>
      </c>
      <c r="H146" s="144">
        <v>4</v>
      </c>
      <c r="I146" s="145"/>
      <c r="J146" s="146">
        <f t="shared" si="10"/>
        <v>0</v>
      </c>
      <c r="K146" s="147"/>
      <c r="L146" s="28"/>
      <c r="M146" s="148" t="s">
        <v>1</v>
      </c>
      <c r="N146" s="149" t="s">
        <v>41</v>
      </c>
      <c r="P146" s="150">
        <f t="shared" si="11"/>
        <v>0</v>
      </c>
      <c r="Q146" s="150">
        <v>6.9999999999999994E-5</v>
      </c>
      <c r="R146" s="150">
        <f t="shared" si="12"/>
        <v>2.7999999999999998E-4</v>
      </c>
      <c r="S146" s="150">
        <v>0</v>
      </c>
      <c r="T146" s="151">
        <f t="shared" si="13"/>
        <v>0</v>
      </c>
      <c r="AR146" s="152" t="s">
        <v>259</v>
      </c>
      <c r="AT146" s="152" t="s">
        <v>319</v>
      </c>
      <c r="AU146" s="152" t="s">
        <v>87</v>
      </c>
      <c r="AY146" s="13" t="s">
        <v>317</v>
      </c>
      <c r="BE146" s="153">
        <f t="shared" si="14"/>
        <v>0</v>
      </c>
      <c r="BF146" s="153">
        <f t="shared" si="15"/>
        <v>0</v>
      </c>
      <c r="BG146" s="153">
        <f t="shared" si="16"/>
        <v>0</v>
      </c>
      <c r="BH146" s="153">
        <f t="shared" si="17"/>
        <v>0</v>
      </c>
      <c r="BI146" s="153">
        <f t="shared" si="18"/>
        <v>0</v>
      </c>
      <c r="BJ146" s="13" t="s">
        <v>87</v>
      </c>
      <c r="BK146" s="153">
        <f t="shared" si="19"/>
        <v>0</v>
      </c>
      <c r="BL146" s="13" t="s">
        <v>259</v>
      </c>
      <c r="BM146" s="152" t="s">
        <v>7216</v>
      </c>
    </row>
    <row r="147" spans="2:65" s="1" customFormat="1" ht="24.15" customHeight="1">
      <c r="B147" s="139"/>
      <c r="C147" s="154" t="s">
        <v>392</v>
      </c>
      <c r="D147" s="154" t="s">
        <v>353</v>
      </c>
      <c r="E147" s="155" t="s">
        <v>7217</v>
      </c>
      <c r="F147" s="156" t="s">
        <v>7218</v>
      </c>
      <c r="G147" s="157" t="s">
        <v>433</v>
      </c>
      <c r="H147" s="158">
        <v>4</v>
      </c>
      <c r="I147" s="159"/>
      <c r="J147" s="160">
        <f t="shared" si="10"/>
        <v>0</v>
      </c>
      <c r="K147" s="161"/>
      <c r="L147" s="162"/>
      <c r="M147" s="163" t="s">
        <v>1</v>
      </c>
      <c r="N147" s="164" t="s">
        <v>41</v>
      </c>
      <c r="P147" s="150">
        <f t="shared" si="11"/>
        <v>0</v>
      </c>
      <c r="Q147" s="150">
        <v>1.25E-3</v>
      </c>
      <c r="R147" s="150">
        <f t="shared" si="12"/>
        <v>5.0000000000000001E-3</v>
      </c>
      <c r="S147" s="150">
        <v>0</v>
      </c>
      <c r="T147" s="151">
        <f t="shared" si="13"/>
        <v>0</v>
      </c>
      <c r="AR147" s="152" t="s">
        <v>271</v>
      </c>
      <c r="AT147" s="152" t="s">
        <v>353</v>
      </c>
      <c r="AU147" s="152" t="s">
        <v>87</v>
      </c>
      <c r="AY147" s="13" t="s">
        <v>317</v>
      </c>
      <c r="BE147" s="153">
        <f t="shared" si="14"/>
        <v>0</v>
      </c>
      <c r="BF147" s="153">
        <f t="shared" si="15"/>
        <v>0</v>
      </c>
      <c r="BG147" s="153">
        <f t="shared" si="16"/>
        <v>0</v>
      </c>
      <c r="BH147" s="153">
        <f t="shared" si="17"/>
        <v>0</v>
      </c>
      <c r="BI147" s="153">
        <f t="shared" si="18"/>
        <v>0</v>
      </c>
      <c r="BJ147" s="13" t="s">
        <v>87</v>
      </c>
      <c r="BK147" s="153">
        <f t="shared" si="19"/>
        <v>0</v>
      </c>
      <c r="BL147" s="13" t="s">
        <v>259</v>
      </c>
      <c r="BM147" s="152" t="s">
        <v>7219</v>
      </c>
    </row>
    <row r="148" spans="2:65" s="1" customFormat="1" ht="16.5" customHeight="1">
      <c r="B148" s="139"/>
      <c r="C148" s="140" t="s">
        <v>396</v>
      </c>
      <c r="D148" s="140" t="s">
        <v>319</v>
      </c>
      <c r="E148" s="141" t="s">
        <v>7220</v>
      </c>
      <c r="F148" s="142" t="s">
        <v>7221</v>
      </c>
      <c r="G148" s="143" t="s">
        <v>433</v>
      </c>
      <c r="H148" s="144">
        <v>1</v>
      </c>
      <c r="I148" s="145"/>
      <c r="J148" s="146">
        <f t="shared" si="10"/>
        <v>0</v>
      </c>
      <c r="K148" s="147"/>
      <c r="L148" s="28"/>
      <c r="M148" s="148" t="s">
        <v>1</v>
      </c>
      <c r="N148" s="149" t="s">
        <v>41</v>
      </c>
      <c r="P148" s="150">
        <f t="shared" si="11"/>
        <v>0</v>
      </c>
      <c r="Q148" s="150">
        <v>0</v>
      </c>
      <c r="R148" s="150">
        <f t="shared" si="12"/>
        <v>0</v>
      </c>
      <c r="S148" s="150">
        <v>0</v>
      </c>
      <c r="T148" s="151">
        <f t="shared" si="13"/>
        <v>0</v>
      </c>
      <c r="AR148" s="152" t="s">
        <v>259</v>
      </c>
      <c r="AT148" s="152" t="s">
        <v>319</v>
      </c>
      <c r="AU148" s="152" t="s">
        <v>87</v>
      </c>
      <c r="AY148" s="13" t="s">
        <v>317</v>
      </c>
      <c r="BE148" s="153">
        <f t="shared" si="14"/>
        <v>0</v>
      </c>
      <c r="BF148" s="153">
        <f t="shared" si="15"/>
        <v>0</v>
      </c>
      <c r="BG148" s="153">
        <f t="shared" si="16"/>
        <v>0</v>
      </c>
      <c r="BH148" s="153">
        <f t="shared" si="17"/>
        <v>0</v>
      </c>
      <c r="BI148" s="153">
        <f t="shared" si="18"/>
        <v>0</v>
      </c>
      <c r="BJ148" s="13" t="s">
        <v>87</v>
      </c>
      <c r="BK148" s="153">
        <f t="shared" si="19"/>
        <v>0</v>
      </c>
      <c r="BL148" s="13" t="s">
        <v>259</v>
      </c>
      <c r="BM148" s="152" t="s">
        <v>7222</v>
      </c>
    </row>
    <row r="149" spans="2:65" s="1" customFormat="1" ht="16.5" customHeight="1">
      <c r="B149" s="139"/>
      <c r="C149" s="154" t="s">
        <v>398</v>
      </c>
      <c r="D149" s="154" t="s">
        <v>353</v>
      </c>
      <c r="E149" s="155" t="s">
        <v>7223</v>
      </c>
      <c r="F149" s="156" t="s">
        <v>7224</v>
      </c>
      <c r="G149" s="157" t="s">
        <v>433</v>
      </c>
      <c r="H149" s="158">
        <v>1</v>
      </c>
      <c r="I149" s="159"/>
      <c r="J149" s="160">
        <f t="shared" si="10"/>
        <v>0</v>
      </c>
      <c r="K149" s="161"/>
      <c r="L149" s="162"/>
      <c r="M149" s="163" t="s">
        <v>1</v>
      </c>
      <c r="N149" s="164" t="s">
        <v>41</v>
      </c>
      <c r="P149" s="150">
        <f t="shared" si="11"/>
        <v>0</v>
      </c>
      <c r="Q149" s="150">
        <v>24</v>
      </c>
      <c r="R149" s="150">
        <f t="shared" si="12"/>
        <v>24</v>
      </c>
      <c r="S149" s="150">
        <v>0</v>
      </c>
      <c r="T149" s="151">
        <f t="shared" si="13"/>
        <v>0</v>
      </c>
      <c r="AR149" s="152" t="s">
        <v>529</v>
      </c>
      <c r="AT149" s="152" t="s">
        <v>353</v>
      </c>
      <c r="AU149" s="152" t="s">
        <v>87</v>
      </c>
      <c r="AY149" s="13" t="s">
        <v>317</v>
      </c>
      <c r="BE149" s="153">
        <f t="shared" si="14"/>
        <v>0</v>
      </c>
      <c r="BF149" s="153">
        <f t="shared" si="15"/>
        <v>0</v>
      </c>
      <c r="BG149" s="153">
        <f t="shared" si="16"/>
        <v>0</v>
      </c>
      <c r="BH149" s="153">
        <f t="shared" si="17"/>
        <v>0</v>
      </c>
      <c r="BI149" s="153">
        <f t="shared" si="18"/>
        <v>0</v>
      </c>
      <c r="BJ149" s="13" t="s">
        <v>87</v>
      </c>
      <c r="BK149" s="153">
        <f t="shared" si="19"/>
        <v>0</v>
      </c>
      <c r="BL149" s="13" t="s">
        <v>372</v>
      </c>
      <c r="BM149" s="152" t="s">
        <v>7225</v>
      </c>
    </row>
    <row r="150" spans="2:65" s="1" customFormat="1" ht="16.5" customHeight="1">
      <c r="B150" s="139"/>
      <c r="C150" s="140" t="s">
        <v>402</v>
      </c>
      <c r="D150" s="140" t="s">
        <v>319</v>
      </c>
      <c r="E150" s="141" t="s">
        <v>4142</v>
      </c>
      <c r="F150" s="142" t="s">
        <v>4143</v>
      </c>
      <c r="G150" s="143" t="s">
        <v>433</v>
      </c>
      <c r="H150" s="144">
        <v>10</v>
      </c>
      <c r="I150" s="145"/>
      <c r="J150" s="146">
        <f t="shared" si="10"/>
        <v>0</v>
      </c>
      <c r="K150" s="147"/>
      <c r="L150" s="28"/>
      <c r="M150" s="148" t="s">
        <v>1</v>
      </c>
      <c r="N150" s="149" t="s">
        <v>41</v>
      </c>
      <c r="P150" s="150">
        <f t="shared" si="11"/>
        <v>0</v>
      </c>
      <c r="Q150" s="150">
        <v>3.0000000000000001E-5</v>
      </c>
      <c r="R150" s="150">
        <f t="shared" si="12"/>
        <v>3.0000000000000003E-4</v>
      </c>
      <c r="S150" s="150">
        <v>0</v>
      </c>
      <c r="T150" s="151">
        <f t="shared" si="13"/>
        <v>0</v>
      </c>
      <c r="AR150" s="152" t="s">
        <v>259</v>
      </c>
      <c r="AT150" s="152" t="s">
        <v>319</v>
      </c>
      <c r="AU150" s="152" t="s">
        <v>87</v>
      </c>
      <c r="AY150" s="13" t="s">
        <v>317</v>
      </c>
      <c r="BE150" s="153">
        <f t="shared" si="14"/>
        <v>0</v>
      </c>
      <c r="BF150" s="153">
        <f t="shared" si="15"/>
        <v>0</v>
      </c>
      <c r="BG150" s="153">
        <f t="shared" si="16"/>
        <v>0</v>
      </c>
      <c r="BH150" s="153">
        <f t="shared" si="17"/>
        <v>0</v>
      </c>
      <c r="BI150" s="153">
        <f t="shared" si="18"/>
        <v>0</v>
      </c>
      <c r="BJ150" s="13" t="s">
        <v>87</v>
      </c>
      <c r="BK150" s="153">
        <f t="shared" si="19"/>
        <v>0</v>
      </c>
      <c r="BL150" s="13" t="s">
        <v>259</v>
      </c>
      <c r="BM150" s="152" t="s">
        <v>7226</v>
      </c>
    </row>
    <row r="151" spans="2:65" s="1" customFormat="1" ht="16.5" customHeight="1">
      <c r="B151" s="139"/>
      <c r="C151" s="154" t="s">
        <v>408</v>
      </c>
      <c r="D151" s="154" t="s">
        <v>353</v>
      </c>
      <c r="E151" s="155" t="s">
        <v>4145</v>
      </c>
      <c r="F151" s="156" t="s">
        <v>4146</v>
      </c>
      <c r="G151" s="157" t="s">
        <v>433</v>
      </c>
      <c r="H151" s="158">
        <v>10</v>
      </c>
      <c r="I151" s="159"/>
      <c r="J151" s="160">
        <f t="shared" si="10"/>
        <v>0</v>
      </c>
      <c r="K151" s="161"/>
      <c r="L151" s="162"/>
      <c r="M151" s="163" t="s">
        <v>1</v>
      </c>
      <c r="N151" s="164" t="s">
        <v>41</v>
      </c>
      <c r="P151" s="150">
        <f t="shared" si="11"/>
        <v>0</v>
      </c>
      <c r="Q151" s="150">
        <v>0</v>
      </c>
      <c r="R151" s="150">
        <f t="shared" si="12"/>
        <v>0</v>
      </c>
      <c r="S151" s="150">
        <v>0</v>
      </c>
      <c r="T151" s="151">
        <f t="shared" si="13"/>
        <v>0</v>
      </c>
      <c r="AR151" s="152" t="s">
        <v>271</v>
      </c>
      <c r="AT151" s="152" t="s">
        <v>353</v>
      </c>
      <c r="AU151" s="152" t="s">
        <v>87</v>
      </c>
      <c r="AY151" s="13" t="s">
        <v>317</v>
      </c>
      <c r="BE151" s="153">
        <f t="shared" si="14"/>
        <v>0</v>
      </c>
      <c r="BF151" s="153">
        <f t="shared" si="15"/>
        <v>0</v>
      </c>
      <c r="BG151" s="153">
        <f t="shared" si="16"/>
        <v>0</v>
      </c>
      <c r="BH151" s="153">
        <f t="shared" si="17"/>
        <v>0</v>
      </c>
      <c r="BI151" s="153">
        <f t="shared" si="18"/>
        <v>0</v>
      </c>
      <c r="BJ151" s="13" t="s">
        <v>87</v>
      </c>
      <c r="BK151" s="153">
        <f t="shared" si="19"/>
        <v>0</v>
      </c>
      <c r="BL151" s="13" t="s">
        <v>259</v>
      </c>
      <c r="BM151" s="152" t="s">
        <v>7227</v>
      </c>
    </row>
    <row r="152" spans="2:65" s="1" customFormat="1" ht="19.2">
      <c r="B152" s="28"/>
      <c r="D152" s="170" t="s">
        <v>484</v>
      </c>
      <c r="F152" s="171" t="s">
        <v>4148</v>
      </c>
      <c r="I152" s="172"/>
      <c r="L152" s="28"/>
      <c r="M152" s="173"/>
      <c r="T152" s="55"/>
      <c r="AT152" s="13" t="s">
        <v>484</v>
      </c>
      <c r="AU152" s="13" t="s">
        <v>87</v>
      </c>
    </row>
    <row r="153" spans="2:65" s="1" customFormat="1" ht="16.5" customHeight="1">
      <c r="B153" s="139"/>
      <c r="C153" s="140" t="s">
        <v>410</v>
      </c>
      <c r="D153" s="140" t="s">
        <v>319</v>
      </c>
      <c r="E153" s="141" t="s">
        <v>7184</v>
      </c>
      <c r="F153" s="142" t="s">
        <v>7185</v>
      </c>
      <c r="G153" s="143" t="s">
        <v>452</v>
      </c>
      <c r="H153" s="144">
        <v>346.05900000000003</v>
      </c>
      <c r="I153" s="145"/>
      <c r="J153" s="146">
        <f>ROUND(I153*H153,2)</f>
        <v>0</v>
      </c>
      <c r="K153" s="147"/>
      <c r="L153" s="28"/>
      <c r="M153" s="148" t="s">
        <v>1</v>
      </c>
      <c r="N153" s="149" t="s">
        <v>41</v>
      </c>
      <c r="P153" s="150">
        <f>O153*H153</f>
        <v>0</v>
      </c>
      <c r="Q153" s="150">
        <v>8.8999999999999995E-5</v>
      </c>
      <c r="R153" s="150">
        <f>Q153*H153</f>
        <v>3.0799251E-2</v>
      </c>
      <c r="S153" s="150">
        <v>0</v>
      </c>
      <c r="T153" s="151">
        <f>S153*H153</f>
        <v>0</v>
      </c>
      <c r="AR153" s="152" t="s">
        <v>259</v>
      </c>
      <c r="AT153" s="152" t="s">
        <v>319</v>
      </c>
      <c r="AU153" s="152" t="s">
        <v>87</v>
      </c>
      <c r="AY153" s="13" t="s">
        <v>317</v>
      </c>
      <c r="BE153" s="153">
        <f>IF(N153="základná",J153,0)</f>
        <v>0</v>
      </c>
      <c r="BF153" s="153">
        <f>IF(N153="znížená",J153,0)</f>
        <v>0</v>
      </c>
      <c r="BG153" s="153">
        <f>IF(N153="zákl. prenesená",J153,0)</f>
        <v>0</v>
      </c>
      <c r="BH153" s="153">
        <f>IF(N153="zníž. prenesená",J153,0)</f>
        <v>0</v>
      </c>
      <c r="BI153" s="153">
        <f>IF(N153="nulová",J153,0)</f>
        <v>0</v>
      </c>
      <c r="BJ153" s="13" t="s">
        <v>87</v>
      </c>
      <c r="BK153" s="153">
        <f>ROUND(I153*H153,2)</f>
        <v>0</v>
      </c>
      <c r="BL153" s="13" t="s">
        <v>259</v>
      </c>
      <c r="BM153" s="152" t="s">
        <v>7228</v>
      </c>
    </row>
    <row r="154" spans="2:65" s="11" customFormat="1" ht="22.8" customHeight="1">
      <c r="B154" s="127"/>
      <c r="D154" s="128" t="s">
        <v>74</v>
      </c>
      <c r="E154" s="137" t="s">
        <v>589</v>
      </c>
      <c r="F154" s="137" t="s">
        <v>2741</v>
      </c>
      <c r="I154" s="130"/>
      <c r="J154" s="138">
        <f>BK154</f>
        <v>0</v>
      </c>
      <c r="L154" s="127"/>
      <c r="M154" s="132"/>
      <c r="P154" s="133">
        <f>P155</f>
        <v>0</v>
      </c>
      <c r="R154" s="133">
        <f>R155</f>
        <v>0</v>
      </c>
      <c r="T154" s="134">
        <f>T155</f>
        <v>0</v>
      </c>
      <c r="AR154" s="128" t="s">
        <v>82</v>
      </c>
      <c r="AT154" s="135" t="s">
        <v>74</v>
      </c>
      <c r="AU154" s="135" t="s">
        <v>82</v>
      </c>
      <c r="AY154" s="128" t="s">
        <v>317</v>
      </c>
      <c r="BK154" s="136">
        <f>BK155</f>
        <v>0</v>
      </c>
    </row>
    <row r="155" spans="2:65" s="1" customFormat="1" ht="33" customHeight="1">
      <c r="B155" s="139"/>
      <c r="C155" s="140" t="s">
        <v>412</v>
      </c>
      <c r="D155" s="140" t="s">
        <v>319</v>
      </c>
      <c r="E155" s="141" t="s">
        <v>3636</v>
      </c>
      <c r="F155" s="142" t="s">
        <v>2370</v>
      </c>
      <c r="G155" s="143" t="s">
        <v>356</v>
      </c>
      <c r="H155" s="144">
        <v>75.763999999999996</v>
      </c>
      <c r="I155" s="145"/>
      <c r="J155" s="146">
        <f>ROUND(I155*H155,2)</f>
        <v>0</v>
      </c>
      <c r="K155" s="147"/>
      <c r="L155" s="28"/>
      <c r="M155" s="148" t="s">
        <v>1</v>
      </c>
      <c r="N155" s="149" t="s">
        <v>41</v>
      </c>
      <c r="P155" s="150">
        <f>O155*H155</f>
        <v>0</v>
      </c>
      <c r="Q155" s="150">
        <v>0</v>
      </c>
      <c r="R155" s="150">
        <f>Q155*H155</f>
        <v>0</v>
      </c>
      <c r="S155" s="150">
        <v>0</v>
      </c>
      <c r="T155" s="151">
        <f>S155*H155</f>
        <v>0</v>
      </c>
      <c r="AR155" s="152" t="s">
        <v>259</v>
      </c>
      <c r="AT155" s="152" t="s">
        <v>319</v>
      </c>
      <c r="AU155" s="152" t="s">
        <v>87</v>
      </c>
      <c r="AY155" s="13" t="s">
        <v>317</v>
      </c>
      <c r="BE155" s="153">
        <f>IF(N155="základná",J155,0)</f>
        <v>0</v>
      </c>
      <c r="BF155" s="153">
        <f>IF(N155="znížená",J155,0)</f>
        <v>0</v>
      </c>
      <c r="BG155" s="153">
        <f>IF(N155="zákl. prenesená",J155,0)</f>
        <v>0</v>
      </c>
      <c r="BH155" s="153">
        <f>IF(N155="zníž. prenesená",J155,0)</f>
        <v>0</v>
      </c>
      <c r="BI155" s="153">
        <f>IF(N155="nulová",J155,0)</f>
        <v>0</v>
      </c>
      <c r="BJ155" s="13" t="s">
        <v>87</v>
      </c>
      <c r="BK155" s="153">
        <f>ROUND(I155*H155,2)</f>
        <v>0</v>
      </c>
      <c r="BL155" s="13" t="s">
        <v>259</v>
      </c>
      <c r="BM155" s="152" t="s">
        <v>7229</v>
      </c>
    </row>
    <row r="156" spans="2:65" s="11" customFormat="1" ht="25.95" customHeight="1">
      <c r="B156" s="127"/>
      <c r="D156" s="128" t="s">
        <v>74</v>
      </c>
      <c r="E156" s="129" t="s">
        <v>353</v>
      </c>
      <c r="F156" s="129" t="s">
        <v>474</v>
      </c>
      <c r="I156" s="130"/>
      <c r="J156" s="131">
        <f>BK156</f>
        <v>0</v>
      </c>
      <c r="L156" s="127"/>
      <c r="M156" s="132"/>
      <c r="P156" s="133">
        <f>P157</f>
        <v>0</v>
      </c>
      <c r="R156" s="133">
        <f>R157</f>
        <v>7.2672390000000003E-2</v>
      </c>
      <c r="T156" s="134">
        <f>T157</f>
        <v>0</v>
      </c>
      <c r="AR156" s="128" t="s">
        <v>92</v>
      </c>
      <c r="AT156" s="135" t="s">
        <v>74</v>
      </c>
      <c r="AU156" s="135" t="s">
        <v>75</v>
      </c>
      <c r="AY156" s="128" t="s">
        <v>317</v>
      </c>
      <c r="BK156" s="136">
        <f>BK157</f>
        <v>0</v>
      </c>
    </row>
    <row r="157" spans="2:65" s="11" customFormat="1" ht="22.8" customHeight="1">
      <c r="B157" s="127"/>
      <c r="D157" s="128" t="s">
        <v>74</v>
      </c>
      <c r="E157" s="137" t="s">
        <v>448</v>
      </c>
      <c r="F157" s="137" t="s">
        <v>4170</v>
      </c>
      <c r="I157" s="130"/>
      <c r="J157" s="138">
        <f>BK157</f>
        <v>0</v>
      </c>
      <c r="L157" s="127"/>
      <c r="M157" s="132"/>
      <c r="P157" s="133">
        <f>SUM(P158:P159)</f>
        <v>0</v>
      </c>
      <c r="R157" s="133">
        <f>SUM(R158:R159)</f>
        <v>7.2672390000000003E-2</v>
      </c>
      <c r="T157" s="134">
        <f>SUM(T158:T159)</f>
        <v>0</v>
      </c>
      <c r="AR157" s="128" t="s">
        <v>92</v>
      </c>
      <c r="AT157" s="135" t="s">
        <v>74</v>
      </c>
      <c r="AU157" s="135" t="s">
        <v>82</v>
      </c>
      <c r="AY157" s="128" t="s">
        <v>317</v>
      </c>
      <c r="BK157" s="136">
        <f>SUM(BK158:BK159)</f>
        <v>0</v>
      </c>
    </row>
    <row r="158" spans="2:65" s="1" customFormat="1" ht="24.15" customHeight="1">
      <c r="B158" s="139"/>
      <c r="C158" s="140" t="s">
        <v>414</v>
      </c>
      <c r="D158" s="140" t="s">
        <v>319</v>
      </c>
      <c r="E158" s="141" t="s">
        <v>455</v>
      </c>
      <c r="F158" s="142" t="s">
        <v>456</v>
      </c>
      <c r="G158" s="143" t="s">
        <v>452</v>
      </c>
      <c r="H158" s="144">
        <v>346.05900000000003</v>
      </c>
      <c r="I158" s="145"/>
      <c r="J158" s="146">
        <f>ROUND(I158*H158,2)</f>
        <v>0</v>
      </c>
      <c r="K158" s="147"/>
      <c r="L158" s="28"/>
      <c r="M158" s="148" t="s">
        <v>1</v>
      </c>
      <c r="N158" s="149" t="s">
        <v>41</v>
      </c>
      <c r="P158" s="150">
        <f>O158*H158</f>
        <v>0</v>
      </c>
      <c r="Q158" s="150">
        <v>0</v>
      </c>
      <c r="R158" s="150">
        <f>Q158*H158</f>
        <v>0</v>
      </c>
      <c r="S158" s="150">
        <v>0</v>
      </c>
      <c r="T158" s="151">
        <f>S158*H158</f>
        <v>0</v>
      </c>
      <c r="AR158" s="152" t="s">
        <v>453</v>
      </c>
      <c r="AT158" s="152" t="s">
        <v>319</v>
      </c>
      <c r="AU158" s="152" t="s">
        <v>87</v>
      </c>
      <c r="AY158" s="13" t="s">
        <v>317</v>
      </c>
      <c r="BE158" s="153">
        <f>IF(N158="základná",J158,0)</f>
        <v>0</v>
      </c>
      <c r="BF158" s="153">
        <f>IF(N158="znížená",J158,0)</f>
        <v>0</v>
      </c>
      <c r="BG158" s="153">
        <f>IF(N158="zákl. prenesená",J158,0)</f>
        <v>0</v>
      </c>
      <c r="BH158" s="153">
        <f>IF(N158="zníž. prenesená",J158,0)</f>
        <v>0</v>
      </c>
      <c r="BI158" s="153">
        <f>IF(N158="nulová",J158,0)</f>
        <v>0</v>
      </c>
      <c r="BJ158" s="13" t="s">
        <v>87</v>
      </c>
      <c r="BK158" s="153">
        <f>ROUND(I158*H158,2)</f>
        <v>0</v>
      </c>
      <c r="BL158" s="13" t="s">
        <v>453</v>
      </c>
      <c r="BM158" s="152" t="s">
        <v>7230</v>
      </c>
    </row>
    <row r="159" spans="2:65" s="1" customFormat="1" ht="16.5" customHeight="1">
      <c r="B159" s="139"/>
      <c r="C159" s="154" t="s">
        <v>416</v>
      </c>
      <c r="D159" s="154" t="s">
        <v>353</v>
      </c>
      <c r="E159" s="155" t="s">
        <v>4174</v>
      </c>
      <c r="F159" s="156" t="s">
        <v>4175</v>
      </c>
      <c r="G159" s="157" t="s">
        <v>452</v>
      </c>
      <c r="H159" s="158">
        <v>346.05900000000003</v>
      </c>
      <c r="I159" s="159"/>
      <c r="J159" s="160">
        <f>ROUND(I159*H159,2)</f>
        <v>0</v>
      </c>
      <c r="K159" s="161"/>
      <c r="L159" s="162"/>
      <c r="M159" s="174" t="s">
        <v>1</v>
      </c>
      <c r="N159" s="175" t="s">
        <v>41</v>
      </c>
      <c r="O159" s="167"/>
      <c r="P159" s="168">
        <f>O159*H159</f>
        <v>0</v>
      </c>
      <c r="Q159" s="168">
        <v>2.1000000000000001E-4</v>
      </c>
      <c r="R159" s="168">
        <f>Q159*H159</f>
        <v>7.2672390000000003E-2</v>
      </c>
      <c r="S159" s="168">
        <v>0</v>
      </c>
      <c r="T159" s="169">
        <f>S159*H159</f>
        <v>0</v>
      </c>
      <c r="AR159" s="152" t="s">
        <v>482</v>
      </c>
      <c r="AT159" s="152" t="s">
        <v>353</v>
      </c>
      <c r="AU159" s="152" t="s">
        <v>87</v>
      </c>
      <c r="AY159" s="13" t="s">
        <v>317</v>
      </c>
      <c r="BE159" s="153">
        <f>IF(N159="základná",J159,0)</f>
        <v>0</v>
      </c>
      <c r="BF159" s="153">
        <f>IF(N159="znížená",J159,0)</f>
        <v>0</v>
      </c>
      <c r="BG159" s="153">
        <f>IF(N159="zákl. prenesená",J159,0)</f>
        <v>0</v>
      </c>
      <c r="BH159" s="153">
        <f>IF(N159="zníž. prenesená",J159,0)</f>
        <v>0</v>
      </c>
      <c r="BI159" s="153">
        <f>IF(N159="nulová",J159,0)</f>
        <v>0</v>
      </c>
      <c r="BJ159" s="13" t="s">
        <v>87</v>
      </c>
      <c r="BK159" s="153">
        <f>ROUND(I159*H159,2)</f>
        <v>0</v>
      </c>
      <c r="BL159" s="13" t="s">
        <v>453</v>
      </c>
      <c r="BM159" s="152" t="s">
        <v>7231</v>
      </c>
    </row>
    <row r="160" spans="2:65" s="1" customFormat="1" ht="6.9" customHeight="1">
      <c r="B160" s="43"/>
      <c r="C160" s="44"/>
      <c r="D160" s="44"/>
      <c r="E160" s="44"/>
      <c r="F160" s="44"/>
      <c r="G160" s="44"/>
      <c r="H160" s="44"/>
      <c r="I160" s="44"/>
      <c r="J160" s="44"/>
      <c r="K160" s="44"/>
      <c r="L160" s="28"/>
    </row>
  </sheetData>
  <autoFilter ref="C121:K159" xr:uid="{00000000-0009-0000-0000-000030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B2:BM159"/>
  <sheetViews>
    <sheetView showGridLines="0" topLeftCell="A118" workbookViewId="0">
      <selection activeCell="V125" sqref="V125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01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3" t="s">
        <v>249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" customHeight="1">
      <c r="B4" s="16"/>
      <c r="D4" s="17" t="s">
        <v>286</v>
      </c>
      <c r="L4" s="16"/>
      <c r="M4" s="92" t="s">
        <v>9</v>
      </c>
      <c r="AT4" s="13" t="s">
        <v>3</v>
      </c>
    </row>
    <row r="5" spans="2:46" ht="6.9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226" t="str">
        <f>'Rekapitulácia stavby'!K6</f>
        <v>Archeoskanzen Bojná</v>
      </c>
      <c r="F7" s="227"/>
      <c r="G7" s="227"/>
      <c r="H7" s="227"/>
      <c r="L7" s="16"/>
    </row>
    <row r="8" spans="2:46" s="1" customFormat="1" ht="12" customHeight="1">
      <c r="B8" s="28"/>
      <c r="D8" s="23" t="s">
        <v>287</v>
      </c>
      <c r="L8" s="28"/>
    </row>
    <row r="9" spans="2:46" s="1" customFormat="1" ht="16.5" customHeight="1">
      <c r="B9" s="28"/>
      <c r="E9" s="208" t="s">
        <v>7232</v>
      </c>
      <c r="F9" s="228"/>
      <c r="G9" s="228"/>
      <c r="H9" s="228"/>
      <c r="L9" s="28"/>
    </row>
    <row r="10" spans="2:46" s="1" customFormat="1" ht="10.199999999999999">
      <c r="B10" s="28"/>
      <c r="L10" s="28"/>
    </row>
    <row r="11" spans="2:46" s="1" customFormat="1" ht="12" customHeight="1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customHeight="1">
      <c r="B12" s="28"/>
      <c r="D12" s="23" t="s">
        <v>19</v>
      </c>
      <c r="F12" s="21" t="s">
        <v>20</v>
      </c>
      <c r="I12" s="23" t="s">
        <v>21</v>
      </c>
      <c r="J12" s="51" t="str">
        <f>'Rekapitulácia stavby'!AN8</f>
        <v>19. 6. 2024</v>
      </c>
      <c r="L12" s="28"/>
    </row>
    <row r="13" spans="2:46" s="1" customFormat="1" ht="10.8" customHeight="1">
      <c r="B13" s="28"/>
      <c r="L13" s="28"/>
    </row>
    <row r="14" spans="2:46" s="1" customFormat="1" ht="12" customHeight="1">
      <c r="B14" s="28"/>
      <c r="D14" s="23" t="s">
        <v>23</v>
      </c>
      <c r="I14" s="23" t="s">
        <v>24</v>
      </c>
      <c r="J14" s="21" t="s">
        <v>1</v>
      </c>
      <c r="L14" s="28"/>
    </row>
    <row r="15" spans="2:46" s="1" customFormat="1" ht="18" customHeight="1">
      <c r="B15" s="28"/>
      <c r="E15" s="21" t="s">
        <v>25</v>
      </c>
      <c r="I15" s="23" t="s">
        <v>26</v>
      </c>
      <c r="J15" s="21" t="s">
        <v>1</v>
      </c>
      <c r="L15" s="28"/>
    </row>
    <row r="16" spans="2:46" s="1" customFormat="1" ht="6.9" customHeight="1">
      <c r="B16" s="28"/>
      <c r="L16" s="28"/>
    </row>
    <row r="17" spans="2:12" s="1" customFormat="1" ht="12" customHeight="1">
      <c r="B17" s="28"/>
      <c r="D17" s="23" t="s">
        <v>27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customHeight="1">
      <c r="B18" s="28"/>
      <c r="E18" s="229" t="str">
        <f>'Rekapitulácia stavby'!E14</f>
        <v>Vyplň údaj</v>
      </c>
      <c r="F18" s="182"/>
      <c r="G18" s="182"/>
      <c r="H18" s="182"/>
      <c r="I18" s="23" t="s">
        <v>26</v>
      </c>
      <c r="J18" s="24" t="str">
        <f>'Rekapitulácia stavby'!AN14</f>
        <v>Vyplň údaj</v>
      </c>
      <c r="L18" s="28"/>
    </row>
    <row r="19" spans="2:12" s="1" customFormat="1" ht="6.9" customHeight="1">
      <c r="B19" s="28"/>
      <c r="L19" s="28"/>
    </row>
    <row r="20" spans="2:12" s="1" customFormat="1" ht="12" customHeight="1">
      <c r="B20" s="28"/>
      <c r="D20" s="23" t="s">
        <v>29</v>
      </c>
      <c r="I20" s="23" t="s">
        <v>24</v>
      </c>
      <c r="J20" s="21" t="s">
        <v>1</v>
      </c>
      <c r="L20" s="28"/>
    </row>
    <row r="21" spans="2:12" s="1" customFormat="1" ht="18" customHeight="1">
      <c r="B21" s="28"/>
      <c r="E21" s="21" t="s">
        <v>30</v>
      </c>
      <c r="I21" s="23" t="s">
        <v>26</v>
      </c>
      <c r="J21" s="21" t="s">
        <v>1</v>
      </c>
      <c r="L21" s="28"/>
    </row>
    <row r="22" spans="2:12" s="1" customFormat="1" ht="6.9" customHeight="1">
      <c r="B22" s="28"/>
      <c r="L22" s="28"/>
    </row>
    <row r="23" spans="2:12" s="1" customFormat="1" ht="12" customHeight="1">
      <c r="B23" s="28"/>
      <c r="D23" s="23" t="s">
        <v>32</v>
      </c>
      <c r="I23" s="23" t="s">
        <v>24</v>
      </c>
      <c r="J23" s="21" t="s">
        <v>1</v>
      </c>
      <c r="L23" s="28"/>
    </row>
    <row r="24" spans="2:12" s="1" customFormat="1" ht="18" customHeight="1">
      <c r="B24" s="28"/>
      <c r="E24" s="21" t="s">
        <v>30</v>
      </c>
      <c r="I24" s="23" t="s">
        <v>26</v>
      </c>
      <c r="J24" s="21" t="s">
        <v>1</v>
      </c>
      <c r="L24" s="28"/>
    </row>
    <row r="25" spans="2:12" s="1" customFormat="1" ht="6.9" customHeight="1">
      <c r="B25" s="28"/>
      <c r="L25" s="28"/>
    </row>
    <row r="26" spans="2:12" s="1" customFormat="1" ht="12" customHeight="1">
      <c r="B26" s="28"/>
      <c r="D26" s="23" t="s">
        <v>33</v>
      </c>
      <c r="L26" s="28"/>
    </row>
    <row r="27" spans="2:12" s="7" customFormat="1" ht="16.5" customHeight="1">
      <c r="B27" s="93"/>
      <c r="E27" s="187" t="s">
        <v>1</v>
      </c>
      <c r="F27" s="187"/>
      <c r="G27" s="187"/>
      <c r="H27" s="187"/>
      <c r="L27" s="93"/>
    </row>
    <row r="28" spans="2:12" s="1" customFormat="1" ht="6.9" customHeight="1">
      <c r="B28" s="28"/>
      <c r="L28" s="28"/>
    </row>
    <row r="29" spans="2:12" s="1" customFormat="1" ht="6.9" customHeight="1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35" customHeight="1">
      <c r="B30" s="28"/>
      <c r="D30" s="94" t="s">
        <v>35</v>
      </c>
      <c r="J30" s="65">
        <f>ROUND(J119, 2)</f>
        <v>0</v>
      </c>
      <c r="L30" s="28"/>
    </row>
    <row r="31" spans="2:12" s="1" customFormat="1" ht="6.9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4" customHeight="1">
      <c r="B32" s="28"/>
      <c r="F32" s="31" t="s">
        <v>37</v>
      </c>
      <c r="I32" s="31" t="s">
        <v>36</v>
      </c>
      <c r="J32" s="31" t="s">
        <v>38</v>
      </c>
      <c r="L32" s="28"/>
    </row>
    <row r="33" spans="2:12" s="1" customFormat="1" ht="14.4" customHeight="1">
      <c r="B33" s="28"/>
      <c r="D33" s="54" t="s">
        <v>39</v>
      </c>
      <c r="E33" s="33" t="s">
        <v>40</v>
      </c>
      <c r="F33" s="95">
        <f>ROUND((SUM(BE119:BE158)),  2)</f>
        <v>0</v>
      </c>
      <c r="G33" s="96"/>
      <c r="H33" s="96"/>
      <c r="I33" s="97">
        <v>0.2</v>
      </c>
      <c r="J33" s="95">
        <f>ROUND(((SUM(BE119:BE158))*I33),  2)</f>
        <v>0</v>
      </c>
      <c r="L33" s="28"/>
    </row>
    <row r="34" spans="2:12" s="1" customFormat="1" ht="14.4" customHeight="1">
      <c r="B34" s="28"/>
      <c r="E34" s="33" t="s">
        <v>41</v>
      </c>
      <c r="F34" s="95">
        <f>ROUND((SUM(BF119:BF158)),  2)</f>
        <v>0</v>
      </c>
      <c r="G34" s="96"/>
      <c r="H34" s="96"/>
      <c r="I34" s="97">
        <v>0.2</v>
      </c>
      <c r="J34" s="95">
        <f>ROUND(((SUM(BF119:BF158))*I34),  2)</f>
        <v>0</v>
      </c>
      <c r="L34" s="28"/>
    </row>
    <row r="35" spans="2:12" s="1" customFormat="1" ht="14.4" hidden="1" customHeight="1">
      <c r="B35" s="28"/>
      <c r="E35" s="23" t="s">
        <v>42</v>
      </c>
      <c r="F35" s="84">
        <f>ROUND((SUM(BG119:BG158)),  2)</f>
        <v>0</v>
      </c>
      <c r="I35" s="98">
        <v>0.2</v>
      </c>
      <c r="J35" s="84">
        <f>0</f>
        <v>0</v>
      </c>
      <c r="L35" s="28"/>
    </row>
    <row r="36" spans="2:12" s="1" customFormat="1" ht="14.4" hidden="1" customHeight="1">
      <c r="B36" s="28"/>
      <c r="E36" s="23" t="s">
        <v>43</v>
      </c>
      <c r="F36" s="84">
        <f>ROUND((SUM(BH119:BH158)),  2)</f>
        <v>0</v>
      </c>
      <c r="I36" s="98">
        <v>0.2</v>
      </c>
      <c r="J36" s="84">
        <f>0</f>
        <v>0</v>
      </c>
      <c r="L36" s="28"/>
    </row>
    <row r="37" spans="2:12" s="1" customFormat="1" ht="14.4" hidden="1" customHeight="1">
      <c r="B37" s="28"/>
      <c r="E37" s="33" t="s">
        <v>44</v>
      </c>
      <c r="F37" s="95">
        <f>ROUND((SUM(BI119:BI158)),  2)</f>
        <v>0</v>
      </c>
      <c r="G37" s="96"/>
      <c r="H37" s="96"/>
      <c r="I37" s="97">
        <v>0</v>
      </c>
      <c r="J37" s="95">
        <f>0</f>
        <v>0</v>
      </c>
      <c r="L37" s="28"/>
    </row>
    <row r="38" spans="2:12" s="1" customFormat="1" ht="6.9" customHeight="1">
      <c r="B38" s="28"/>
      <c r="L38" s="28"/>
    </row>
    <row r="39" spans="2:12" s="1" customFormat="1" ht="25.35" customHeight="1">
      <c r="B39" s="28"/>
      <c r="C39" s="99"/>
      <c r="D39" s="100" t="s">
        <v>45</v>
      </c>
      <c r="E39" s="56"/>
      <c r="F39" s="56"/>
      <c r="G39" s="101" t="s">
        <v>46</v>
      </c>
      <c r="H39" s="102" t="s">
        <v>47</v>
      </c>
      <c r="I39" s="56"/>
      <c r="J39" s="103">
        <f>SUM(J30:J37)</f>
        <v>0</v>
      </c>
      <c r="K39" s="104"/>
      <c r="L39" s="28"/>
    </row>
    <row r="40" spans="2:12" s="1" customFormat="1" ht="14.4" customHeight="1">
      <c r="B40" s="28"/>
      <c r="L40" s="28"/>
    </row>
    <row r="41" spans="2:12" ht="14.4" customHeight="1">
      <c r="B41" s="16"/>
      <c r="L41" s="16"/>
    </row>
    <row r="42" spans="2:12" ht="14.4" customHeight="1">
      <c r="B42" s="16"/>
      <c r="L42" s="16"/>
    </row>
    <row r="43" spans="2:12" ht="14.4" customHeight="1">
      <c r="B43" s="16"/>
      <c r="L43" s="16"/>
    </row>
    <row r="44" spans="2:12" ht="14.4" customHeight="1">
      <c r="B44" s="16"/>
      <c r="L44" s="16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ht="10.199999999999999">
      <c r="B51" s="16"/>
      <c r="L51" s="16"/>
    </row>
    <row r="52" spans="2:12" ht="10.199999999999999">
      <c r="B52" s="16"/>
      <c r="L52" s="16"/>
    </row>
    <row r="53" spans="2:12" ht="10.199999999999999">
      <c r="B53" s="16"/>
      <c r="L53" s="16"/>
    </row>
    <row r="54" spans="2:12" ht="10.199999999999999">
      <c r="B54" s="16"/>
      <c r="L54" s="16"/>
    </row>
    <row r="55" spans="2:12" ht="10.199999999999999">
      <c r="B55" s="16"/>
      <c r="L55" s="16"/>
    </row>
    <row r="56" spans="2:12" ht="10.199999999999999">
      <c r="B56" s="16"/>
      <c r="L56" s="16"/>
    </row>
    <row r="57" spans="2:12" ht="10.199999999999999">
      <c r="B57" s="16"/>
      <c r="L57" s="16"/>
    </row>
    <row r="58" spans="2:12" ht="10.199999999999999">
      <c r="B58" s="16"/>
      <c r="L58" s="16"/>
    </row>
    <row r="59" spans="2:12" ht="10.199999999999999">
      <c r="B59" s="16"/>
      <c r="L59" s="16"/>
    </row>
    <row r="60" spans="2:12" ht="10.199999999999999">
      <c r="B60" s="16"/>
      <c r="L60" s="16"/>
    </row>
    <row r="61" spans="2:12" s="1" customFormat="1" ht="13.2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ht="10.199999999999999">
      <c r="B62" s="16"/>
      <c r="L62" s="16"/>
    </row>
    <row r="63" spans="2:12" ht="10.199999999999999">
      <c r="B63" s="16"/>
      <c r="L63" s="16"/>
    </row>
    <row r="64" spans="2:12" ht="10.199999999999999">
      <c r="B64" s="16"/>
      <c r="L64" s="16"/>
    </row>
    <row r="65" spans="2:12" s="1" customFormat="1" ht="13.2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ht="10.199999999999999">
      <c r="B66" s="16"/>
      <c r="L66" s="16"/>
    </row>
    <row r="67" spans="2:12" ht="10.199999999999999">
      <c r="B67" s="16"/>
      <c r="L67" s="16"/>
    </row>
    <row r="68" spans="2:12" ht="10.199999999999999">
      <c r="B68" s="16"/>
      <c r="L68" s="16"/>
    </row>
    <row r="69" spans="2:12" ht="10.199999999999999">
      <c r="B69" s="16"/>
      <c r="L69" s="16"/>
    </row>
    <row r="70" spans="2:12" ht="10.199999999999999">
      <c r="B70" s="16"/>
      <c r="L70" s="16"/>
    </row>
    <row r="71" spans="2:12" ht="10.199999999999999">
      <c r="B71" s="16"/>
      <c r="L71" s="16"/>
    </row>
    <row r="72" spans="2:12" ht="10.199999999999999">
      <c r="B72" s="16"/>
      <c r="L72" s="16"/>
    </row>
    <row r="73" spans="2:12" ht="10.199999999999999">
      <c r="B73" s="16"/>
      <c r="L73" s="16"/>
    </row>
    <row r="74" spans="2:12" ht="10.199999999999999">
      <c r="B74" s="16"/>
      <c r="L74" s="16"/>
    </row>
    <row r="75" spans="2:12" ht="10.199999999999999">
      <c r="B75" s="16"/>
      <c r="L75" s="16"/>
    </row>
    <row r="76" spans="2:12" s="1" customFormat="1" ht="13.2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4.9" customHeight="1">
      <c r="B82" s="28"/>
      <c r="C82" s="17" t="s">
        <v>293</v>
      </c>
      <c r="L82" s="28"/>
    </row>
    <row r="83" spans="2:47" s="1" customFormat="1" ht="6.9" customHeight="1">
      <c r="B83" s="28"/>
      <c r="L83" s="28"/>
    </row>
    <row r="84" spans="2:47" s="1" customFormat="1" ht="12" customHeight="1">
      <c r="B84" s="28"/>
      <c r="C84" s="23" t="s">
        <v>15</v>
      </c>
      <c r="L84" s="28"/>
    </row>
    <row r="85" spans="2:47" s="1" customFormat="1" ht="16.5" customHeight="1">
      <c r="B85" s="28"/>
      <c r="E85" s="226" t="str">
        <f>E7</f>
        <v>Archeoskanzen Bojná</v>
      </c>
      <c r="F85" s="227"/>
      <c r="G85" s="227"/>
      <c r="H85" s="227"/>
      <c r="L85" s="28"/>
    </row>
    <row r="86" spans="2:47" s="1" customFormat="1" ht="12" customHeight="1">
      <c r="B86" s="28"/>
      <c r="C86" s="23" t="s">
        <v>287</v>
      </c>
      <c r="L86" s="28"/>
    </row>
    <row r="87" spans="2:47" s="1" customFormat="1" ht="16.5" customHeight="1">
      <c r="B87" s="28"/>
      <c r="E87" s="208" t="str">
        <f>E9</f>
        <v>SO-9.1 - Dažďová kanalizácia</v>
      </c>
      <c r="F87" s="228"/>
      <c r="G87" s="228"/>
      <c r="H87" s="228"/>
      <c r="L87" s="28"/>
    </row>
    <row r="88" spans="2:47" s="1" customFormat="1" ht="6.9" customHeight="1">
      <c r="B88" s="28"/>
      <c r="L88" s="28"/>
    </row>
    <row r="89" spans="2:47" s="1" customFormat="1" ht="12" customHeight="1">
      <c r="B89" s="28"/>
      <c r="C89" s="23" t="s">
        <v>19</v>
      </c>
      <c r="F89" s="21" t="str">
        <f>F12</f>
        <v>okrajová časť obce Bojná</v>
      </c>
      <c r="I89" s="23" t="s">
        <v>21</v>
      </c>
      <c r="J89" s="51" t="str">
        <f>IF(J12="","",J12)</f>
        <v>19. 6. 2024</v>
      </c>
      <c r="L89" s="28"/>
    </row>
    <row r="90" spans="2:47" s="1" customFormat="1" ht="6.9" customHeight="1">
      <c r="B90" s="28"/>
      <c r="L90" s="28"/>
    </row>
    <row r="91" spans="2:47" s="1" customFormat="1" ht="40.049999999999997" customHeight="1">
      <c r="B91" s="28"/>
      <c r="C91" s="23" t="s">
        <v>23</v>
      </c>
      <c r="F91" s="21" t="str">
        <f>E15</f>
        <v>Obec Bojná, 201 Bojná, 956 01 Bojná</v>
      </c>
      <c r="I91" s="23" t="s">
        <v>29</v>
      </c>
      <c r="J91" s="26" t="str">
        <f>E21</f>
        <v>Projekt design s.r.o., Brezová 89/1B, Tovarníky</v>
      </c>
      <c r="L91" s="28"/>
    </row>
    <row r="92" spans="2:47" s="1" customFormat="1" ht="40.049999999999997" customHeight="1">
      <c r="B92" s="28"/>
      <c r="C92" s="23" t="s">
        <v>27</v>
      </c>
      <c r="F92" s="21" t="str">
        <f>IF(E18="","",E18)</f>
        <v>Vyplň údaj</v>
      </c>
      <c r="I92" s="23" t="s">
        <v>32</v>
      </c>
      <c r="J92" s="26" t="str">
        <f>E24</f>
        <v>Projekt design s.r.o., Brezová 89/1B, Tovarníky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107" t="s">
        <v>294</v>
      </c>
      <c r="D94" s="99"/>
      <c r="E94" s="99"/>
      <c r="F94" s="99"/>
      <c r="G94" s="99"/>
      <c r="H94" s="99"/>
      <c r="I94" s="99"/>
      <c r="J94" s="108" t="s">
        <v>295</v>
      </c>
      <c r="K94" s="99"/>
      <c r="L94" s="28"/>
    </row>
    <row r="95" spans="2:47" s="1" customFormat="1" ht="10.35" customHeight="1">
      <c r="B95" s="28"/>
      <c r="L95" s="28"/>
    </row>
    <row r="96" spans="2:47" s="1" customFormat="1" ht="22.8" customHeight="1">
      <c r="B96" s="28"/>
      <c r="C96" s="109" t="s">
        <v>296</v>
      </c>
      <c r="J96" s="65">
        <f>J119</f>
        <v>0</v>
      </c>
      <c r="L96" s="28"/>
      <c r="AU96" s="13" t="s">
        <v>297</v>
      </c>
    </row>
    <row r="97" spans="2:12" s="8" customFormat="1" ht="24.9" customHeight="1">
      <c r="B97" s="110"/>
      <c r="D97" s="111" t="s">
        <v>298</v>
      </c>
      <c r="E97" s="112"/>
      <c r="F97" s="112"/>
      <c r="G97" s="112"/>
      <c r="H97" s="112"/>
      <c r="I97" s="112"/>
      <c r="J97" s="113">
        <f>J120</f>
        <v>0</v>
      </c>
      <c r="L97" s="110"/>
    </row>
    <row r="98" spans="2:12" s="9" customFormat="1" ht="19.95" customHeight="1">
      <c r="B98" s="114"/>
      <c r="D98" s="115" t="s">
        <v>2630</v>
      </c>
      <c r="E98" s="116"/>
      <c r="F98" s="116"/>
      <c r="G98" s="116"/>
      <c r="H98" s="116"/>
      <c r="I98" s="116"/>
      <c r="J98" s="117">
        <f>J121</f>
        <v>0</v>
      </c>
      <c r="L98" s="114"/>
    </row>
    <row r="99" spans="2:12" s="9" customFormat="1" ht="19.95" customHeight="1">
      <c r="B99" s="114"/>
      <c r="D99" s="115" t="s">
        <v>2315</v>
      </c>
      <c r="E99" s="116"/>
      <c r="F99" s="116"/>
      <c r="G99" s="116"/>
      <c r="H99" s="116"/>
      <c r="I99" s="116"/>
      <c r="J99" s="117">
        <f>J137</f>
        <v>0</v>
      </c>
      <c r="L99" s="114"/>
    </row>
    <row r="100" spans="2:12" s="1" customFormat="1" ht="21.75" customHeight="1">
      <c r="B100" s="28"/>
      <c r="L100" s="28"/>
    </row>
    <row r="101" spans="2:12" s="1" customFormat="1" ht="6.9" customHeight="1"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28"/>
    </row>
    <row r="105" spans="2:12" s="1" customFormat="1" ht="6.9" customHeight="1">
      <c r="B105" s="45"/>
      <c r="C105" s="46"/>
      <c r="D105" s="46"/>
      <c r="E105" s="46"/>
      <c r="F105" s="46"/>
      <c r="G105" s="46"/>
      <c r="H105" s="46"/>
      <c r="I105" s="46"/>
      <c r="J105" s="46"/>
      <c r="K105" s="46"/>
      <c r="L105" s="28"/>
    </row>
    <row r="106" spans="2:12" s="1" customFormat="1" ht="24.9" customHeight="1">
      <c r="B106" s="28"/>
      <c r="C106" s="17" t="s">
        <v>303</v>
      </c>
      <c r="L106" s="28"/>
    </row>
    <row r="107" spans="2:12" s="1" customFormat="1" ht="6.9" customHeight="1">
      <c r="B107" s="28"/>
      <c r="L107" s="28"/>
    </row>
    <row r="108" spans="2:12" s="1" customFormat="1" ht="12" customHeight="1">
      <c r="B108" s="28"/>
      <c r="C108" s="23" t="s">
        <v>15</v>
      </c>
      <c r="L108" s="28"/>
    </row>
    <row r="109" spans="2:12" s="1" customFormat="1" ht="16.5" customHeight="1">
      <c r="B109" s="28"/>
      <c r="E109" s="226" t="str">
        <f>E7</f>
        <v>Archeoskanzen Bojná</v>
      </c>
      <c r="F109" s="227"/>
      <c r="G109" s="227"/>
      <c r="H109" s="227"/>
      <c r="L109" s="28"/>
    </row>
    <row r="110" spans="2:12" s="1" customFormat="1" ht="12" customHeight="1">
      <c r="B110" s="28"/>
      <c r="C110" s="23" t="s">
        <v>287</v>
      </c>
      <c r="L110" s="28"/>
    </row>
    <row r="111" spans="2:12" s="1" customFormat="1" ht="16.5" customHeight="1">
      <c r="B111" s="28"/>
      <c r="E111" s="208" t="str">
        <f>E9</f>
        <v>SO-9.1 - Dažďová kanalizácia</v>
      </c>
      <c r="F111" s="228"/>
      <c r="G111" s="228"/>
      <c r="H111" s="228"/>
      <c r="L111" s="28"/>
    </row>
    <row r="112" spans="2:12" s="1" customFormat="1" ht="6.9" customHeight="1">
      <c r="B112" s="28"/>
      <c r="L112" s="28"/>
    </row>
    <row r="113" spans="2:65" s="1" customFormat="1" ht="12" customHeight="1">
      <c r="B113" s="28"/>
      <c r="C113" s="23" t="s">
        <v>19</v>
      </c>
      <c r="F113" s="21" t="str">
        <f>F12</f>
        <v>okrajová časť obce Bojná</v>
      </c>
      <c r="I113" s="23" t="s">
        <v>21</v>
      </c>
      <c r="J113" s="51" t="str">
        <f>IF(J12="","",J12)</f>
        <v>19. 6. 2024</v>
      </c>
      <c r="L113" s="28"/>
    </row>
    <row r="114" spans="2:65" s="1" customFormat="1" ht="6.9" customHeight="1">
      <c r="B114" s="28"/>
      <c r="L114" s="28"/>
    </row>
    <row r="115" spans="2:65" s="1" customFormat="1" ht="40.049999999999997" customHeight="1">
      <c r="B115" s="28"/>
      <c r="C115" s="23" t="s">
        <v>23</v>
      </c>
      <c r="F115" s="21" t="str">
        <f>E15</f>
        <v>Obec Bojná, 201 Bojná, 956 01 Bojná</v>
      </c>
      <c r="I115" s="23" t="s">
        <v>29</v>
      </c>
      <c r="J115" s="26" t="str">
        <f>E21</f>
        <v>Projekt design s.r.o., Brezová 89/1B, Tovarníky</v>
      </c>
      <c r="L115" s="28"/>
    </row>
    <row r="116" spans="2:65" s="1" customFormat="1" ht="40.049999999999997" customHeight="1">
      <c r="B116" s="28"/>
      <c r="C116" s="23" t="s">
        <v>27</v>
      </c>
      <c r="F116" s="21" t="str">
        <f>IF(E18="","",E18)</f>
        <v>Vyplň údaj</v>
      </c>
      <c r="I116" s="23" t="s">
        <v>32</v>
      </c>
      <c r="J116" s="26" t="str">
        <f>E24</f>
        <v>Projekt design s.r.o., Brezová 89/1B, Tovarníky</v>
      </c>
      <c r="L116" s="28"/>
    </row>
    <row r="117" spans="2:65" s="1" customFormat="1" ht="10.35" customHeight="1">
      <c r="B117" s="28"/>
      <c r="L117" s="28"/>
    </row>
    <row r="118" spans="2:65" s="10" customFormat="1" ht="29.25" customHeight="1">
      <c r="B118" s="118"/>
      <c r="C118" s="119" t="s">
        <v>304</v>
      </c>
      <c r="D118" s="120" t="s">
        <v>60</v>
      </c>
      <c r="E118" s="120" t="s">
        <v>56</v>
      </c>
      <c r="F118" s="120" t="s">
        <v>7531</v>
      </c>
      <c r="G118" s="120" t="s">
        <v>305</v>
      </c>
      <c r="H118" s="120" t="s">
        <v>306</v>
      </c>
      <c r="I118" s="120" t="s">
        <v>307</v>
      </c>
      <c r="J118" s="121" t="s">
        <v>295</v>
      </c>
      <c r="K118" s="122" t="s">
        <v>308</v>
      </c>
      <c r="L118" s="118"/>
      <c r="M118" s="58" t="s">
        <v>1</v>
      </c>
      <c r="N118" s="59" t="s">
        <v>39</v>
      </c>
      <c r="O118" s="59" t="s">
        <v>309</v>
      </c>
      <c r="P118" s="59" t="s">
        <v>310</v>
      </c>
      <c r="Q118" s="59" t="s">
        <v>311</v>
      </c>
      <c r="R118" s="59" t="s">
        <v>312</v>
      </c>
      <c r="S118" s="59" t="s">
        <v>313</v>
      </c>
      <c r="T118" s="60" t="s">
        <v>314</v>
      </c>
    </row>
    <row r="119" spans="2:65" s="1" customFormat="1" ht="22.8" customHeight="1">
      <c r="B119" s="28"/>
      <c r="C119" s="63" t="s">
        <v>296</v>
      </c>
      <c r="J119" s="123">
        <f>BK119</f>
        <v>0</v>
      </c>
      <c r="L119" s="28"/>
      <c r="M119" s="61"/>
      <c r="N119" s="52"/>
      <c r="O119" s="52"/>
      <c r="P119" s="124">
        <f>P120</f>
        <v>0</v>
      </c>
      <c r="Q119" s="52"/>
      <c r="R119" s="124">
        <f>R120</f>
        <v>68.960131786300011</v>
      </c>
      <c r="S119" s="52"/>
      <c r="T119" s="125">
        <f>T120</f>
        <v>0</v>
      </c>
      <c r="AT119" s="13" t="s">
        <v>74</v>
      </c>
      <c r="AU119" s="13" t="s">
        <v>297</v>
      </c>
      <c r="BK119" s="126">
        <f>BK120</f>
        <v>0</v>
      </c>
    </row>
    <row r="120" spans="2:65" s="11" customFormat="1" ht="25.95" customHeight="1">
      <c r="B120" s="127"/>
      <c r="D120" s="128" t="s">
        <v>74</v>
      </c>
      <c r="E120" s="129" t="s">
        <v>315</v>
      </c>
      <c r="F120" s="129" t="s">
        <v>316</v>
      </c>
      <c r="I120" s="130"/>
      <c r="J120" s="131">
        <f>BK120</f>
        <v>0</v>
      </c>
      <c r="L120" s="127"/>
      <c r="M120" s="132"/>
      <c r="P120" s="133">
        <f>P121+P137</f>
        <v>0</v>
      </c>
      <c r="R120" s="133">
        <f>R121+R137</f>
        <v>68.960131786300011</v>
      </c>
      <c r="T120" s="134">
        <f>T121+T137</f>
        <v>0</v>
      </c>
      <c r="AR120" s="128" t="s">
        <v>82</v>
      </c>
      <c r="AT120" s="135" t="s">
        <v>74</v>
      </c>
      <c r="AU120" s="135" t="s">
        <v>75</v>
      </c>
      <c r="AY120" s="128" t="s">
        <v>317</v>
      </c>
      <c r="BK120" s="136">
        <f>BK121+BK137</f>
        <v>0</v>
      </c>
    </row>
    <row r="121" spans="2:65" s="11" customFormat="1" ht="22.8" customHeight="1">
      <c r="B121" s="127"/>
      <c r="D121" s="128" t="s">
        <v>74</v>
      </c>
      <c r="E121" s="137" t="s">
        <v>82</v>
      </c>
      <c r="F121" s="137" t="s">
        <v>2637</v>
      </c>
      <c r="I121" s="130"/>
      <c r="J121" s="138">
        <f>BK121</f>
        <v>0</v>
      </c>
      <c r="L121" s="127"/>
      <c r="M121" s="132"/>
      <c r="P121" s="133">
        <f>SUM(P122:P136)</f>
        <v>0</v>
      </c>
      <c r="R121" s="133">
        <f>SUM(R122:R136)</f>
        <v>44.911000000000001</v>
      </c>
      <c r="T121" s="134">
        <f>SUM(T122:T136)</f>
        <v>0</v>
      </c>
      <c r="AR121" s="128" t="s">
        <v>82</v>
      </c>
      <c r="AT121" s="135" t="s">
        <v>74</v>
      </c>
      <c r="AU121" s="135" t="s">
        <v>82</v>
      </c>
      <c r="AY121" s="128" t="s">
        <v>317</v>
      </c>
      <c r="BK121" s="136">
        <f>SUM(BK122:BK136)</f>
        <v>0</v>
      </c>
    </row>
    <row r="122" spans="2:65" s="1" customFormat="1" ht="21.75" customHeight="1">
      <c r="B122" s="139"/>
      <c r="C122" s="140" t="s">
        <v>82</v>
      </c>
      <c r="D122" s="140" t="s">
        <v>319</v>
      </c>
      <c r="E122" s="141" t="s">
        <v>2894</v>
      </c>
      <c r="F122" s="142" t="s">
        <v>2895</v>
      </c>
      <c r="G122" s="143" t="s">
        <v>322</v>
      </c>
      <c r="H122" s="144">
        <v>21.45</v>
      </c>
      <c r="I122" s="145"/>
      <c r="J122" s="146">
        <f t="shared" ref="J122:J136" si="0">ROUND(I122*H122,2)</f>
        <v>0</v>
      </c>
      <c r="K122" s="147"/>
      <c r="L122" s="28"/>
      <c r="M122" s="148" t="s">
        <v>1</v>
      </c>
      <c r="N122" s="149" t="s">
        <v>41</v>
      </c>
      <c r="P122" s="150">
        <f t="shared" ref="P122:P136" si="1">O122*H122</f>
        <v>0</v>
      </c>
      <c r="Q122" s="150">
        <v>0</v>
      </c>
      <c r="R122" s="150">
        <f t="shared" ref="R122:R136" si="2">Q122*H122</f>
        <v>0</v>
      </c>
      <c r="S122" s="150">
        <v>0</v>
      </c>
      <c r="T122" s="151">
        <f t="shared" ref="T122:T136" si="3">S122*H122</f>
        <v>0</v>
      </c>
      <c r="AR122" s="152" t="s">
        <v>259</v>
      </c>
      <c r="AT122" s="152" t="s">
        <v>319</v>
      </c>
      <c r="AU122" s="152" t="s">
        <v>87</v>
      </c>
      <c r="AY122" s="13" t="s">
        <v>317</v>
      </c>
      <c r="BE122" s="153">
        <f t="shared" ref="BE122:BE136" si="4">IF(N122="základná",J122,0)</f>
        <v>0</v>
      </c>
      <c r="BF122" s="153">
        <f t="shared" ref="BF122:BF136" si="5">IF(N122="znížená",J122,0)</f>
        <v>0</v>
      </c>
      <c r="BG122" s="153">
        <f t="shared" ref="BG122:BG136" si="6">IF(N122="zákl. prenesená",J122,0)</f>
        <v>0</v>
      </c>
      <c r="BH122" s="153">
        <f t="shared" ref="BH122:BH136" si="7">IF(N122="zníž. prenesená",J122,0)</f>
        <v>0</v>
      </c>
      <c r="BI122" s="153">
        <f t="shared" ref="BI122:BI136" si="8">IF(N122="nulová",J122,0)</f>
        <v>0</v>
      </c>
      <c r="BJ122" s="13" t="s">
        <v>87</v>
      </c>
      <c r="BK122" s="153">
        <f t="shared" ref="BK122:BK136" si="9">ROUND(I122*H122,2)</f>
        <v>0</v>
      </c>
      <c r="BL122" s="13" t="s">
        <v>259</v>
      </c>
      <c r="BM122" s="152" t="s">
        <v>7233</v>
      </c>
    </row>
    <row r="123" spans="2:65" s="1" customFormat="1" ht="24.15" customHeight="1">
      <c r="B123" s="139"/>
      <c r="C123" s="140" t="s">
        <v>87</v>
      </c>
      <c r="D123" s="140" t="s">
        <v>319</v>
      </c>
      <c r="E123" s="141" t="s">
        <v>2644</v>
      </c>
      <c r="F123" s="142" t="s">
        <v>2645</v>
      </c>
      <c r="G123" s="143" t="s">
        <v>322</v>
      </c>
      <c r="H123" s="144">
        <v>10.725</v>
      </c>
      <c r="I123" s="145"/>
      <c r="J123" s="146">
        <f t="shared" si="0"/>
        <v>0</v>
      </c>
      <c r="K123" s="147"/>
      <c r="L123" s="28"/>
      <c r="M123" s="148" t="s">
        <v>1</v>
      </c>
      <c r="N123" s="149" t="s">
        <v>41</v>
      </c>
      <c r="P123" s="150">
        <f t="shared" si="1"/>
        <v>0</v>
      </c>
      <c r="Q123" s="150">
        <v>0</v>
      </c>
      <c r="R123" s="150">
        <f t="shared" si="2"/>
        <v>0</v>
      </c>
      <c r="S123" s="150">
        <v>0</v>
      </c>
      <c r="T123" s="151">
        <f t="shared" si="3"/>
        <v>0</v>
      </c>
      <c r="AR123" s="152" t="s">
        <v>259</v>
      </c>
      <c r="AT123" s="152" t="s">
        <v>319</v>
      </c>
      <c r="AU123" s="152" t="s">
        <v>87</v>
      </c>
      <c r="AY123" s="13" t="s">
        <v>317</v>
      </c>
      <c r="BE123" s="153">
        <f t="shared" si="4"/>
        <v>0</v>
      </c>
      <c r="BF123" s="153">
        <f t="shared" si="5"/>
        <v>0</v>
      </c>
      <c r="BG123" s="153">
        <f t="shared" si="6"/>
        <v>0</v>
      </c>
      <c r="BH123" s="153">
        <f t="shared" si="7"/>
        <v>0</v>
      </c>
      <c r="BI123" s="153">
        <f t="shared" si="8"/>
        <v>0</v>
      </c>
      <c r="BJ123" s="13" t="s">
        <v>87</v>
      </c>
      <c r="BK123" s="153">
        <f t="shared" si="9"/>
        <v>0</v>
      </c>
      <c r="BL123" s="13" t="s">
        <v>259</v>
      </c>
      <c r="BM123" s="152" t="s">
        <v>7234</v>
      </c>
    </row>
    <row r="124" spans="2:65" s="1" customFormat="1" ht="16.5" customHeight="1">
      <c r="B124" s="139"/>
      <c r="C124" s="140" t="s">
        <v>92</v>
      </c>
      <c r="D124" s="140" t="s">
        <v>319</v>
      </c>
      <c r="E124" s="141" t="s">
        <v>2900</v>
      </c>
      <c r="F124" s="142" t="s">
        <v>2901</v>
      </c>
      <c r="G124" s="143" t="s">
        <v>322</v>
      </c>
      <c r="H124" s="144">
        <v>65.855999999999995</v>
      </c>
      <c r="I124" s="145"/>
      <c r="J124" s="146">
        <f t="shared" si="0"/>
        <v>0</v>
      </c>
      <c r="K124" s="147"/>
      <c r="L124" s="28"/>
      <c r="M124" s="148" t="s">
        <v>1</v>
      </c>
      <c r="N124" s="149" t="s">
        <v>41</v>
      </c>
      <c r="P124" s="150">
        <f t="shared" si="1"/>
        <v>0</v>
      </c>
      <c r="Q124" s="150">
        <v>0</v>
      </c>
      <c r="R124" s="150">
        <f t="shared" si="2"/>
        <v>0</v>
      </c>
      <c r="S124" s="150">
        <v>0</v>
      </c>
      <c r="T124" s="151">
        <f t="shared" si="3"/>
        <v>0</v>
      </c>
      <c r="AR124" s="152" t="s">
        <v>259</v>
      </c>
      <c r="AT124" s="152" t="s">
        <v>319</v>
      </c>
      <c r="AU124" s="152" t="s">
        <v>87</v>
      </c>
      <c r="AY124" s="13" t="s">
        <v>317</v>
      </c>
      <c r="BE124" s="153">
        <f t="shared" si="4"/>
        <v>0</v>
      </c>
      <c r="BF124" s="153">
        <f t="shared" si="5"/>
        <v>0</v>
      </c>
      <c r="BG124" s="153">
        <f t="shared" si="6"/>
        <v>0</v>
      </c>
      <c r="BH124" s="153">
        <f t="shared" si="7"/>
        <v>0</v>
      </c>
      <c r="BI124" s="153">
        <f t="shared" si="8"/>
        <v>0</v>
      </c>
      <c r="BJ124" s="13" t="s">
        <v>87</v>
      </c>
      <c r="BK124" s="153">
        <f t="shared" si="9"/>
        <v>0</v>
      </c>
      <c r="BL124" s="13" t="s">
        <v>259</v>
      </c>
      <c r="BM124" s="152" t="s">
        <v>7235</v>
      </c>
    </row>
    <row r="125" spans="2:65" s="1" customFormat="1" ht="37.799999999999997" customHeight="1">
      <c r="B125" s="139"/>
      <c r="C125" s="140" t="s">
        <v>259</v>
      </c>
      <c r="D125" s="140" t="s">
        <v>319</v>
      </c>
      <c r="E125" s="141" t="s">
        <v>2903</v>
      </c>
      <c r="F125" s="142" t="s">
        <v>2904</v>
      </c>
      <c r="G125" s="143" t="s">
        <v>322</v>
      </c>
      <c r="H125" s="144">
        <v>32.927999999999997</v>
      </c>
      <c r="I125" s="145"/>
      <c r="J125" s="146">
        <f t="shared" si="0"/>
        <v>0</v>
      </c>
      <c r="K125" s="147"/>
      <c r="L125" s="28"/>
      <c r="M125" s="148" t="s">
        <v>1</v>
      </c>
      <c r="N125" s="149" t="s">
        <v>41</v>
      </c>
      <c r="P125" s="150">
        <f t="shared" si="1"/>
        <v>0</v>
      </c>
      <c r="Q125" s="150">
        <v>0</v>
      </c>
      <c r="R125" s="150">
        <f t="shared" si="2"/>
        <v>0</v>
      </c>
      <c r="S125" s="150">
        <v>0</v>
      </c>
      <c r="T125" s="151">
        <f t="shared" si="3"/>
        <v>0</v>
      </c>
      <c r="AR125" s="152" t="s">
        <v>259</v>
      </c>
      <c r="AT125" s="152" t="s">
        <v>319</v>
      </c>
      <c r="AU125" s="152" t="s">
        <v>87</v>
      </c>
      <c r="AY125" s="13" t="s">
        <v>317</v>
      </c>
      <c r="BE125" s="153">
        <f t="shared" si="4"/>
        <v>0</v>
      </c>
      <c r="BF125" s="153">
        <f t="shared" si="5"/>
        <v>0</v>
      </c>
      <c r="BG125" s="153">
        <f t="shared" si="6"/>
        <v>0</v>
      </c>
      <c r="BH125" s="153">
        <f t="shared" si="7"/>
        <v>0</v>
      </c>
      <c r="BI125" s="153">
        <f t="shared" si="8"/>
        <v>0</v>
      </c>
      <c r="BJ125" s="13" t="s">
        <v>87</v>
      </c>
      <c r="BK125" s="153">
        <f t="shared" si="9"/>
        <v>0</v>
      </c>
      <c r="BL125" s="13" t="s">
        <v>259</v>
      </c>
      <c r="BM125" s="152" t="s">
        <v>7236</v>
      </c>
    </row>
    <row r="126" spans="2:65" s="1" customFormat="1" ht="24.15" customHeight="1">
      <c r="B126" s="139"/>
      <c r="C126" s="140" t="s">
        <v>262</v>
      </c>
      <c r="D126" s="140" t="s">
        <v>319</v>
      </c>
      <c r="E126" s="141" t="s">
        <v>7131</v>
      </c>
      <c r="F126" s="142" t="s">
        <v>4081</v>
      </c>
      <c r="G126" s="143" t="s">
        <v>322</v>
      </c>
      <c r="H126" s="144">
        <v>87.305999999999997</v>
      </c>
      <c r="I126" s="145"/>
      <c r="J126" s="146">
        <f t="shared" si="0"/>
        <v>0</v>
      </c>
      <c r="K126" s="147"/>
      <c r="L126" s="28"/>
      <c r="M126" s="148" t="s">
        <v>1</v>
      </c>
      <c r="N126" s="149" t="s">
        <v>41</v>
      </c>
      <c r="P126" s="150">
        <f t="shared" si="1"/>
        <v>0</v>
      </c>
      <c r="Q126" s="150">
        <v>0</v>
      </c>
      <c r="R126" s="150">
        <f t="shared" si="2"/>
        <v>0</v>
      </c>
      <c r="S126" s="150">
        <v>0</v>
      </c>
      <c r="T126" s="151">
        <f t="shared" si="3"/>
        <v>0</v>
      </c>
      <c r="AR126" s="152" t="s">
        <v>259</v>
      </c>
      <c r="AT126" s="152" t="s">
        <v>319</v>
      </c>
      <c r="AU126" s="152" t="s">
        <v>87</v>
      </c>
      <c r="AY126" s="13" t="s">
        <v>317</v>
      </c>
      <c r="BE126" s="153">
        <f t="shared" si="4"/>
        <v>0</v>
      </c>
      <c r="BF126" s="153">
        <f t="shared" si="5"/>
        <v>0</v>
      </c>
      <c r="BG126" s="153">
        <f t="shared" si="6"/>
        <v>0</v>
      </c>
      <c r="BH126" s="153">
        <f t="shared" si="7"/>
        <v>0</v>
      </c>
      <c r="BI126" s="153">
        <f t="shared" si="8"/>
        <v>0</v>
      </c>
      <c r="BJ126" s="13" t="s">
        <v>87</v>
      </c>
      <c r="BK126" s="153">
        <f t="shared" si="9"/>
        <v>0</v>
      </c>
      <c r="BL126" s="13" t="s">
        <v>259</v>
      </c>
      <c r="BM126" s="152" t="s">
        <v>7237</v>
      </c>
    </row>
    <row r="127" spans="2:65" s="1" customFormat="1" ht="44.25" customHeight="1">
      <c r="B127" s="139"/>
      <c r="C127" s="140" t="s">
        <v>265</v>
      </c>
      <c r="D127" s="140" t="s">
        <v>319</v>
      </c>
      <c r="E127" s="141" t="s">
        <v>2653</v>
      </c>
      <c r="F127" s="142" t="s">
        <v>2654</v>
      </c>
      <c r="G127" s="143" t="s">
        <v>322</v>
      </c>
      <c r="H127" s="144">
        <v>58.494</v>
      </c>
      <c r="I127" s="145"/>
      <c r="J127" s="146">
        <f t="shared" si="0"/>
        <v>0</v>
      </c>
      <c r="K127" s="147"/>
      <c r="L127" s="28"/>
      <c r="M127" s="148" t="s">
        <v>1</v>
      </c>
      <c r="N127" s="149" t="s">
        <v>41</v>
      </c>
      <c r="P127" s="150">
        <f t="shared" si="1"/>
        <v>0</v>
      </c>
      <c r="Q127" s="150">
        <v>0</v>
      </c>
      <c r="R127" s="150">
        <f t="shared" si="2"/>
        <v>0</v>
      </c>
      <c r="S127" s="150">
        <v>0</v>
      </c>
      <c r="T127" s="151">
        <f t="shared" si="3"/>
        <v>0</v>
      </c>
      <c r="AR127" s="152" t="s">
        <v>259</v>
      </c>
      <c r="AT127" s="152" t="s">
        <v>319</v>
      </c>
      <c r="AU127" s="152" t="s">
        <v>87</v>
      </c>
      <c r="AY127" s="13" t="s">
        <v>317</v>
      </c>
      <c r="BE127" s="153">
        <f t="shared" si="4"/>
        <v>0</v>
      </c>
      <c r="BF127" s="153">
        <f t="shared" si="5"/>
        <v>0</v>
      </c>
      <c r="BG127" s="153">
        <f t="shared" si="6"/>
        <v>0</v>
      </c>
      <c r="BH127" s="153">
        <f t="shared" si="7"/>
        <v>0</v>
      </c>
      <c r="BI127" s="153">
        <f t="shared" si="8"/>
        <v>0</v>
      </c>
      <c r="BJ127" s="13" t="s">
        <v>87</v>
      </c>
      <c r="BK127" s="153">
        <f t="shared" si="9"/>
        <v>0</v>
      </c>
      <c r="BL127" s="13" t="s">
        <v>259</v>
      </c>
      <c r="BM127" s="152" t="s">
        <v>7238</v>
      </c>
    </row>
    <row r="128" spans="2:65" s="1" customFormat="1" ht="37.799999999999997" customHeight="1">
      <c r="B128" s="139"/>
      <c r="C128" s="140" t="s">
        <v>268</v>
      </c>
      <c r="D128" s="140" t="s">
        <v>319</v>
      </c>
      <c r="E128" s="141" t="s">
        <v>7239</v>
      </c>
      <c r="F128" s="142" t="s">
        <v>7240</v>
      </c>
      <c r="G128" s="143" t="s">
        <v>322</v>
      </c>
      <c r="H128" s="144">
        <v>58.494</v>
      </c>
      <c r="I128" s="145"/>
      <c r="J128" s="146">
        <f t="shared" si="0"/>
        <v>0</v>
      </c>
      <c r="K128" s="147"/>
      <c r="L128" s="28"/>
      <c r="M128" s="148" t="s">
        <v>1</v>
      </c>
      <c r="N128" s="149" t="s">
        <v>41</v>
      </c>
      <c r="P128" s="150">
        <f t="shared" si="1"/>
        <v>0</v>
      </c>
      <c r="Q128" s="150">
        <v>0</v>
      </c>
      <c r="R128" s="150">
        <f t="shared" si="2"/>
        <v>0</v>
      </c>
      <c r="S128" s="150">
        <v>0</v>
      </c>
      <c r="T128" s="151">
        <f t="shared" si="3"/>
        <v>0</v>
      </c>
      <c r="AR128" s="152" t="s">
        <v>259</v>
      </c>
      <c r="AT128" s="152" t="s">
        <v>319</v>
      </c>
      <c r="AU128" s="152" t="s">
        <v>87</v>
      </c>
      <c r="AY128" s="13" t="s">
        <v>317</v>
      </c>
      <c r="BE128" s="153">
        <f t="shared" si="4"/>
        <v>0</v>
      </c>
      <c r="BF128" s="153">
        <f t="shared" si="5"/>
        <v>0</v>
      </c>
      <c r="BG128" s="153">
        <f t="shared" si="6"/>
        <v>0</v>
      </c>
      <c r="BH128" s="153">
        <f t="shared" si="7"/>
        <v>0</v>
      </c>
      <c r="BI128" s="153">
        <f t="shared" si="8"/>
        <v>0</v>
      </c>
      <c r="BJ128" s="13" t="s">
        <v>87</v>
      </c>
      <c r="BK128" s="153">
        <f t="shared" si="9"/>
        <v>0</v>
      </c>
      <c r="BL128" s="13" t="s">
        <v>259</v>
      </c>
      <c r="BM128" s="152" t="s">
        <v>7241</v>
      </c>
    </row>
    <row r="129" spans="2:65" s="1" customFormat="1" ht="21.75" customHeight="1">
      <c r="B129" s="139"/>
      <c r="C129" s="140" t="s">
        <v>271</v>
      </c>
      <c r="D129" s="140" t="s">
        <v>319</v>
      </c>
      <c r="E129" s="141" t="s">
        <v>4085</v>
      </c>
      <c r="F129" s="142" t="s">
        <v>4086</v>
      </c>
      <c r="G129" s="143" t="s">
        <v>322</v>
      </c>
      <c r="H129" s="144">
        <v>58.494</v>
      </c>
      <c r="I129" s="145"/>
      <c r="J129" s="146">
        <f t="shared" si="0"/>
        <v>0</v>
      </c>
      <c r="K129" s="147"/>
      <c r="L129" s="28"/>
      <c r="M129" s="148" t="s">
        <v>1</v>
      </c>
      <c r="N129" s="149" t="s">
        <v>41</v>
      </c>
      <c r="P129" s="150">
        <f t="shared" si="1"/>
        <v>0</v>
      </c>
      <c r="Q129" s="150">
        <v>0</v>
      </c>
      <c r="R129" s="150">
        <f t="shared" si="2"/>
        <v>0</v>
      </c>
      <c r="S129" s="150">
        <v>0</v>
      </c>
      <c r="T129" s="151">
        <f t="shared" si="3"/>
        <v>0</v>
      </c>
      <c r="AR129" s="152" t="s">
        <v>259</v>
      </c>
      <c r="AT129" s="152" t="s">
        <v>319</v>
      </c>
      <c r="AU129" s="152" t="s">
        <v>87</v>
      </c>
      <c r="AY129" s="13" t="s">
        <v>317</v>
      </c>
      <c r="BE129" s="153">
        <f t="shared" si="4"/>
        <v>0</v>
      </c>
      <c r="BF129" s="153">
        <f t="shared" si="5"/>
        <v>0</v>
      </c>
      <c r="BG129" s="153">
        <f t="shared" si="6"/>
        <v>0</v>
      </c>
      <c r="BH129" s="153">
        <f t="shared" si="7"/>
        <v>0</v>
      </c>
      <c r="BI129" s="153">
        <f t="shared" si="8"/>
        <v>0</v>
      </c>
      <c r="BJ129" s="13" t="s">
        <v>87</v>
      </c>
      <c r="BK129" s="153">
        <f t="shared" si="9"/>
        <v>0</v>
      </c>
      <c r="BL129" s="13" t="s">
        <v>259</v>
      </c>
      <c r="BM129" s="152" t="s">
        <v>7242</v>
      </c>
    </row>
    <row r="130" spans="2:65" s="1" customFormat="1" ht="24.15" customHeight="1">
      <c r="B130" s="139"/>
      <c r="C130" s="140" t="s">
        <v>274</v>
      </c>
      <c r="D130" s="140" t="s">
        <v>319</v>
      </c>
      <c r="E130" s="141" t="s">
        <v>2656</v>
      </c>
      <c r="F130" s="142" t="s">
        <v>2657</v>
      </c>
      <c r="G130" s="143" t="s">
        <v>322</v>
      </c>
      <c r="H130" s="144">
        <v>58.494</v>
      </c>
      <c r="I130" s="145"/>
      <c r="J130" s="146">
        <f t="shared" si="0"/>
        <v>0</v>
      </c>
      <c r="K130" s="147"/>
      <c r="L130" s="28"/>
      <c r="M130" s="148" t="s">
        <v>1</v>
      </c>
      <c r="N130" s="149" t="s">
        <v>41</v>
      </c>
      <c r="P130" s="150">
        <f t="shared" si="1"/>
        <v>0</v>
      </c>
      <c r="Q130" s="150">
        <v>0</v>
      </c>
      <c r="R130" s="150">
        <f t="shared" si="2"/>
        <v>0</v>
      </c>
      <c r="S130" s="150">
        <v>0</v>
      </c>
      <c r="T130" s="151">
        <f t="shared" si="3"/>
        <v>0</v>
      </c>
      <c r="AR130" s="152" t="s">
        <v>259</v>
      </c>
      <c r="AT130" s="152" t="s">
        <v>319</v>
      </c>
      <c r="AU130" s="152" t="s">
        <v>87</v>
      </c>
      <c r="AY130" s="13" t="s">
        <v>317</v>
      </c>
      <c r="BE130" s="153">
        <f t="shared" si="4"/>
        <v>0</v>
      </c>
      <c r="BF130" s="153">
        <f t="shared" si="5"/>
        <v>0</v>
      </c>
      <c r="BG130" s="153">
        <f t="shared" si="6"/>
        <v>0</v>
      </c>
      <c r="BH130" s="153">
        <f t="shared" si="7"/>
        <v>0</v>
      </c>
      <c r="BI130" s="153">
        <f t="shared" si="8"/>
        <v>0</v>
      </c>
      <c r="BJ130" s="13" t="s">
        <v>87</v>
      </c>
      <c r="BK130" s="153">
        <f t="shared" si="9"/>
        <v>0</v>
      </c>
      <c r="BL130" s="13" t="s">
        <v>259</v>
      </c>
      <c r="BM130" s="152" t="s">
        <v>7243</v>
      </c>
    </row>
    <row r="131" spans="2:65" s="1" customFormat="1" ht="16.5" customHeight="1">
      <c r="B131" s="139"/>
      <c r="C131" s="140" t="s">
        <v>277</v>
      </c>
      <c r="D131" s="140" t="s">
        <v>319</v>
      </c>
      <c r="E131" s="141" t="s">
        <v>7244</v>
      </c>
      <c r="F131" s="142" t="s">
        <v>4090</v>
      </c>
      <c r="G131" s="143" t="s">
        <v>322</v>
      </c>
      <c r="H131" s="144">
        <v>58.494</v>
      </c>
      <c r="I131" s="145"/>
      <c r="J131" s="146">
        <f t="shared" si="0"/>
        <v>0</v>
      </c>
      <c r="K131" s="147"/>
      <c r="L131" s="28"/>
      <c r="M131" s="148" t="s">
        <v>1</v>
      </c>
      <c r="N131" s="149" t="s">
        <v>41</v>
      </c>
      <c r="P131" s="150">
        <f t="shared" si="1"/>
        <v>0</v>
      </c>
      <c r="Q131" s="150">
        <v>0</v>
      </c>
      <c r="R131" s="150">
        <f t="shared" si="2"/>
        <v>0</v>
      </c>
      <c r="S131" s="150">
        <v>0</v>
      </c>
      <c r="T131" s="151">
        <f t="shared" si="3"/>
        <v>0</v>
      </c>
      <c r="AR131" s="152" t="s">
        <v>259</v>
      </c>
      <c r="AT131" s="152" t="s">
        <v>319</v>
      </c>
      <c r="AU131" s="152" t="s">
        <v>87</v>
      </c>
      <c r="AY131" s="13" t="s">
        <v>317</v>
      </c>
      <c r="BE131" s="153">
        <f t="shared" si="4"/>
        <v>0</v>
      </c>
      <c r="BF131" s="153">
        <f t="shared" si="5"/>
        <v>0</v>
      </c>
      <c r="BG131" s="153">
        <f t="shared" si="6"/>
        <v>0</v>
      </c>
      <c r="BH131" s="153">
        <f t="shared" si="7"/>
        <v>0</v>
      </c>
      <c r="BI131" s="153">
        <f t="shared" si="8"/>
        <v>0</v>
      </c>
      <c r="BJ131" s="13" t="s">
        <v>87</v>
      </c>
      <c r="BK131" s="153">
        <f t="shared" si="9"/>
        <v>0</v>
      </c>
      <c r="BL131" s="13" t="s">
        <v>259</v>
      </c>
      <c r="BM131" s="152" t="s">
        <v>7245</v>
      </c>
    </row>
    <row r="132" spans="2:65" s="1" customFormat="1" ht="24.15" customHeight="1">
      <c r="B132" s="139"/>
      <c r="C132" s="140" t="s">
        <v>280</v>
      </c>
      <c r="D132" s="140" t="s">
        <v>319</v>
      </c>
      <c r="E132" s="141" t="s">
        <v>2662</v>
      </c>
      <c r="F132" s="142" t="s">
        <v>2663</v>
      </c>
      <c r="G132" s="143" t="s">
        <v>356</v>
      </c>
      <c r="H132" s="144">
        <v>87.741</v>
      </c>
      <c r="I132" s="145"/>
      <c r="J132" s="146">
        <f t="shared" si="0"/>
        <v>0</v>
      </c>
      <c r="K132" s="147"/>
      <c r="L132" s="28"/>
      <c r="M132" s="148" t="s">
        <v>1</v>
      </c>
      <c r="N132" s="149" t="s">
        <v>41</v>
      </c>
      <c r="P132" s="150">
        <f t="shared" si="1"/>
        <v>0</v>
      </c>
      <c r="Q132" s="150">
        <v>0</v>
      </c>
      <c r="R132" s="150">
        <f t="shared" si="2"/>
        <v>0</v>
      </c>
      <c r="S132" s="150">
        <v>0</v>
      </c>
      <c r="T132" s="151">
        <f t="shared" si="3"/>
        <v>0</v>
      </c>
      <c r="AR132" s="152" t="s">
        <v>259</v>
      </c>
      <c r="AT132" s="152" t="s">
        <v>319</v>
      </c>
      <c r="AU132" s="152" t="s">
        <v>87</v>
      </c>
      <c r="AY132" s="13" t="s">
        <v>317</v>
      </c>
      <c r="BE132" s="153">
        <f t="shared" si="4"/>
        <v>0</v>
      </c>
      <c r="BF132" s="153">
        <f t="shared" si="5"/>
        <v>0</v>
      </c>
      <c r="BG132" s="153">
        <f t="shared" si="6"/>
        <v>0</v>
      </c>
      <c r="BH132" s="153">
        <f t="shared" si="7"/>
        <v>0</v>
      </c>
      <c r="BI132" s="153">
        <f t="shared" si="8"/>
        <v>0</v>
      </c>
      <c r="BJ132" s="13" t="s">
        <v>87</v>
      </c>
      <c r="BK132" s="153">
        <f t="shared" si="9"/>
        <v>0</v>
      </c>
      <c r="BL132" s="13" t="s">
        <v>259</v>
      </c>
      <c r="BM132" s="152" t="s">
        <v>7246</v>
      </c>
    </row>
    <row r="133" spans="2:65" s="1" customFormat="1" ht="24.15" customHeight="1">
      <c r="B133" s="139"/>
      <c r="C133" s="140" t="s">
        <v>358</v>
      </c>
      <c r="D133" s="140" t="s">
        <v>319</v>
      </c>
      <c r="E133" s="141" t="s">
        <v>2760</v>
      </c>
      <c r="F133" s="142" t="s">
        <v>2761</v>
      </c>
      <c r="G133" s="143" t="s">
        <v>322</v>
      </c>
      <c r="H133" s="144">
        <v>28.812000000000001</v>
      </c>
      <c r="I133" s="145"/>
      <c r="J133" s="146">
        <f t="shared" si="0"/>
        <v>0</v>
      </c>
      <c r="K133" s="147"/>
      <c r="L133" s="28"/>
      <c r="M133" s="148" t="s">
        <v>1</v>
      </c>
      <c r="N133" s="149" t="s">
        <v>41</v>
      </c>
      <c r="P133" s="150">
        <f t="shared" si="1"/>
        <v>0</v>
      </c>
      <c r="Q133" s="150">
        <v>0</v>
      </c>
      <c r="R133" s="150">
        <f t="shared" si="2"/>
        <v>0</v>
      </c>
      <c r="S133" s="150">
        <v>0</v>
      </c>
      <c r="T133" s="151">
        <f t="shared" si="3"/>
        <v>0</v>
      </c>
      <c r="AR133" s="152" t="s">
        <v>259</v>
      </c>
      <c r="AT133" s="152" t="s">
        <v>319</v>
      </c>
      <c r="AU133" s="152" t="s">
        <v>87</v>
      </c>
      <c r="AY133" s="13" t="s">
        <v>317</v>
      </c>
      <c r="BE133" s="153">
        <f t="shared" si="4"/>
        <v>0</v>
      </c>
      <c r="BF133" s="153">
        <f t="shared" si="5"/>
        <v>0</v>
      </c>
      <c r="BG133" s="153">
        <f t="shared" si="6"/>
        <v>0</v>
      </c>
      <c r="BH133" s="153">
        <f t="shared" si="7"/>
        <v>0</v>
      </c>
      <c r="BI133" s="153">
        <f t="shared" si="8"/>
        <v>0</v>
      </c>
      <c r="BJ133" s="13" t="s">
        <v>87</v>
      </c>
      <c r="BK133" s="153">
        <f t="shared" si="9"/>
        <v>0</v>
      </c>
      <c r="BL133" s="13" t="s">
        <v>259</v>
      </c>
      <c r="BM133" s="152" t="s">
        <v>7247</v>
      </c>
    </row>
    <row r="134" spans="2:65" s="1" customFormat="1" ht="24.15" customHeight="1">
      <c r="B134" s="139"/>
      <c r="C134" s="140" t="s">
        <v>362</v>
      </c>
      <c r="D134" s="140" t="s">
        <v>319</v>
      </c>
      <c r="E134" s="141" t="s">
        <v>4095</v>
      </c>
      <c r="F134" s="142" t="s">
        <v>4096</v>
      </c>
      <c r="G134" s="143" t="s">
        <v>322</v>
      </c>
      <c r="H134" s="144">
        <v>49.392000000000003</v>
      </c>
      <c r="I134" s="145"/>
      <c r="J134" s="146">
        <f t="shared" si="0"/>
        <v>0</v>
      </c>
      <c r="K134" s="147"/>
      <c r="L134" s="28"/>
      <c r="M134" s="148" t="s">
        <v>1</v>
      </c>
      <c r="N134" s="149" t="s">
        <v>41</v>
      </c>
      <c r="P134" s="150">
        <f t="shared" si="1"/>
        <v>0</v>
      </c>
      <c r="Q134" s="150">
        <v>0</v>
      </c>
      <c r="R134" s="150">
        <f t="shared" si="2"/>
        <v>0</v>
      </c>
      <c r="S134" s="150">
        <v>0</v>
      </c>
      <c r="T134" s="151">
        <f t="shared" si="3"/>
        <v>0</v>
      </c>
      <c r="AR134" s="152" t="s">
        <v>259</v>
      </c>
      <c r="AT134" s="152" t="s">
        <v>319</v>
      </c>
      <c r="AU134" s="152" t="s">
        <v>87</v>
      </c>
      <c r="AY134" s="13" t="s">
        <v>317</v>
      </c>
      <c r="BE134" s="153">
        <f t="shared" si="4"/>
        <v>0</v>
      </c>
      <c r="BF134" s="153">
        <f t="shared" si="5"/>
        <v>0</v>
      </c>
      <c r="BG134" s="153">
        <f t="shared" si="6"/>
        <v>0</v>
      </c>
      <c r="BH134" s="153">
        <f t="shared" si="7"/>
        <v>0</v>
      </c>
      <c r="BI134" s="153">
        <f t="shared" si="8"/>
        <v>0</v>
      </c>
      <c r="BJ134" s="13" t="s">
        <v>87</v>
      </c>
      <c r="BK134" s="153">
        <f t="shared" si="9"/>
        <v>0</v>
      </c>
      <c r="BL134" s="13" t="s">
        <v>259</v>
      </c>
      <c r="BM134" s="152" t="s">
        <v>7248</v>
      </c>
    </row>
    <row r="135" spans="2:65" s="1" customFormat="1" ht="21.75" customHeight="1">
      <c r="B135" s="139"/>
      <c r="C135" s="154" t="s">
        <v>364</v>
      </c>
      <c r="D135" s="154" t="s">
        <v>353</v>
      </c>
      <c r="E135" s="155" t="s">
        <v>4098</v>
      </c>
      <c r="F135" s="156" t="s">
        <v>7249</v>
      </c>
      <c r="G135" s="157" t="s">
        <v>356</v>
      </c>
      <c r="H135" s="158">
        <v>23.460999999999999</v>
      </c>
      <c r="I135" s="159"/>
      <c r="J135" s="160">
        <f t="shared" si="0"/>
        <v>0</v>
      </c>
      <c r="K135" s="161"/>
      <c r="L135" s="162"/>
      <c r="M135" s="163" t="s">
        <v>1</v>
      </c>
      <c r="N135" s="164" t="s">
        <v>41</v>
      </c>
      <c r="P135" s="150">
        <f t="shared" si="1"/>
        <v>0</v>
      </c>
      <c r="Q135" s="150">
        <v>1</v>
      </c>
      <c r="R135" s="150">
        <f t="shared" si="2"/>
        <v>23.460999999999999</v>
      </c>
      <c r="S135" s="150">
        <v>0</v>
      </c>
      <c r="T135" s="151">
        <f t="shared" si="3"/>
        <v>0</v>
      </c>
      <c r="AR135" s="152" t="s">
        <v>271</v>
      </c>
      <c r="AT135" s="152" t="s">
        <v>353</v>
      </c>
      <c r="AU135" s="152" t="s">
        <v>87</v>
      </c>
      <c r="AY135" s="13" t="s">
        <v>317</v>
      </c>
      <c r="BE135" s="153">
        <f t="shared" si="4"/>
        <v>0</v>
      </c>
      <c r="BF135" s="153">
        <f t="shared" si="5"/>
        <v>0</v>
      </c>
      <c r="BG135" s="153">
        <f t="shared" si="6"/>
        <v>0</v>
      </c>
      <c r="BH135" s="153">
        <f t="shared" si="7"/>
        <v>0</v>
      </c>
      <c r="BI135" s="153">
        <f t="shared" si="8"/>
        <v>0</v>
      </c>
      <c r="BJ135" s="13" t="s">
        <v>87</v>
      </c>
      <c r="BK135" s="153">
        <f t="shared" si="9"/>
        <v>0</v>
      </c>
      <c r="BL135" s="13" t="s">
        <v>259</v>
      </c>
      <c r="BM135" s="152" t="s">
        <v>7250</v>
      </c>
    </row>
    <row r="136" spans="2:65" s="1" customFormat="1" ht="16.5" customHeight="1">
      <c r="B136" s="139"/>
      <c r="C136" s="154" t="s">
        <v>368</v>
      </c>
      <c r="D136" s="154" t="s">
        <v>353</v>
      </c>
      <c r="E136" s="155" t="s">
        <v>7251</v>
      </c>
      <c r="F136" s="156" t="s">
        <v>7252</v>
      </c>
      <c r="G136" s="157" t="s">
        <v>356</v>
      </c>
      <c r="H136" s="158">
        <v>21.45</v>
      </c>
      <c r="I136" s="159"/>
      <c r="J136" s="160">
        <f t="shared" si="0"/>
        <v>0</v>
      </c>
      <c r="K136" s="161"/>
      <c r="L136" s="162"/>
      <c r="M136" s="163" t="s">
        <v>1</v>
      </c>
      <c r="N136" s="164" t="s">
        <v>41</v>
      </c>
      <c r="P136" s="150">
        <f t="shared" si="1"/>
        <v>0</v>
      </c>
      <c r="Q136" s="150">
        <v>1</v>
      </c>
      <c r="R136" s="150">
        <f t="shared" si="2"/>
        <v>21.45</v>
      </c>
      <c r="S136" s="150">
        <v>0</v>
      </c>
      <c r="T136" s="151">
        <f t="shared" si="3"/>
        <v>0</v>
      </c>
      <c r="AR136" s="152" t="s">
        <v>271</v>
      </c>
      <c r="AT136" s="152" t="s">
        <v>353</v>
      </c>
      <c r="AU136" s="152" t="s">
        <v>87</v>
      </c>
      <c r="AY136" s="13" t="s">
        <v>317</v>
      </c>
      <c r="BE136" s="153">
        <f t="shared" si="4"/>
        <v>0</v>
      </c>
      <c r="BF136" s="153">
        <f t="shared" si="5"/>
        <v>0</v>
      </c>
      <c r="BG136" s="153">
        <f t="shared" si="6"/>
        <v>0</v>
      </c>
      <c r="BH136" s="153">
        <f t="shared" si="7"/>
        <v>0</v>
      </c>
      <c r="BI136" s="153">
        <f t="shared" si="8"/>
        <v>0</v>
      </c>
      <c r="BJ136" s="13" t="s">
        <v>87</v>
      </c>
      <c r="BK136" s="153">
        <f t="shared" si="9"/>
        <v>0</v>
      </c>
      <c r="BL136" s="13" t="s">
        <v>259</v>
      </c>
      <c r="BM136" s="152" t="s">
        <v>7253</v>
      </c>
    </row>
    <row r="137" spans="2:65" s="11" customFormat="1" ht="22.8" customHeight="1">
      <c r="B137" s="127"/>
      <c r="D137" s="128" t="s">
        <v>74</v>
      </c>
      <c r="E137" s="137" t="s">
        <v>271</v>
      </c>
      <c r="F137" s="137" t="s">
        <v>2321</v>
      </c>
      <c r="I137" s="130"/>
      <c r="J137" s="138">
        <f>BK137</f>
        <v>0</v>
      </c>
      <c r="L137" s="127"/>
      <c r="M137" s="132"/>
      <c r="P137" s="133">
        <f>SUM(P138:P158)</f>
        <v>0</v>
      </c>
      <c r="R137" s="133">
        <f>SUM(R138:R158)</f>
        <v>24.049131786300006</v>
      </c>
      <c r="T137" s="134">
        <f>SUM(T138:T158)</f>
        <v>0</v>
      </c>
      <c r="AR137" s="128" t="s">
        <v>82</v>
      </c>
      <c r="AT137" s="135" t="s">
        <v>74</v>
      </c>
      <c r="AU137" s="135" t="s">
        <v>82</v>
      </c>
      <c r="AY137" s="128" t="s">
        <v>317</v>
      </c>
      <c r="BK137" s="136">
        <f>SUM(BK138:BK158)</f>
        <v>0</v>
      </c>
    </row>
    <row r="138" spans="2:65" s="1" customFormat="1" ht="24.15" customHeight="1">
      <c r="B138" s="139"/>
      <c r="C138" s="140" t="s">
        <v>372</v>
      </c>
      <c r="D138" s="140" t="s">
        <v>319</v>
      </c>
      <c r="E138" s="141" t="s">
        <v>7254</v>
      </c>
      <c r="F138" s="142" t="s">
        <v>7255</v>
      </c>
      <c r="G138" s="143" t="s">
        <v>452</v>
      </c>
      <c r="H138" s="144">
        <v>80.849999999999994</v>
      </c>
      <c r="I138" s="145"/>
      <c r="J138" s="146">
        <f t="shared" ref="J138:J157" si="10">ROUND(I138*H138,2)</f>
        <v>0</v>
      </c>
      <c r="K138" s="147"/>
      <c r="L138" s="28"/>
      <c r="M138" s="148" t="s">
        <v>1</v>
      </c>
      <c r="N138" s="149" t="s">
        <v>41</v>
      </c>
      <c r="P138" s="150">
        <f t="shared" ref="P138:P157" si="11">O138*H138</f>
        <v>0</v>
      </c>
      <c r="Q138" s="150">
        <v>0.28000000000000003</v>
      </c>
      <c r="R138" s="150">
        <f t="shared" ref="R138:R157" si="12">Q138*H138</f>
        <v>22.638000000000002</v>
      </c>
      <c r="S138" s="150">
        <v>0</v>
      </c>
      <c r="T138" s="151">
        <f t="shared" ref="T138:T157" si="13">S138*H138</f>
        <v>0</v>
      </c>
      <c r="AR138" s="152" t="s">
        <v>259</v>
      </c>
      <c r="AT138" s="152" t="s">
        <v>319</v>
      </c>
      <c r="AU138" s="152" t="s">
        <v>87</v>
      </c>
      <c r="AY138" s="13" t="s">
        <v>317</v>
      </c>
      <c r="BE138" s="153">
        <f t="shared" ref="BE138:BE157" si="14">IF(N138="základná",J138,0)</f>
        <v>0</v>
      </c>
      <c r="BF138" s="153">
        <f t="shared" ref="BF138:BF157" si="15">IF(N138="znížená",J138,0)</f>
        <v>0</v>
      </c>
      <c r="BG138" s="153">
        <f t="shared" ref="BG138:BG157" si="16">IF(N138="zákl. prenesená",J138,0)</f>
        <v>0</v>
      </c>
      <c r="BH138" s="153">
        <f t="shared" ref="BH138:BH157" si="17">IF(N138="zníž. prenesená",J138,0)</f>
        <v>0</v>
      </c>
      <c r="BI138" s="153">
        <f t="shared" ref="BI138:BI157" si="18">IF(N138="nulová",J138,0)</f>
        <v>0</v>
      </c>
      <c r="BJ138" s="13" t="s">
        <v>87</v>
      </c>
      <c r="BK138" s="153">
        <f t="shared" ref="BK138:BK157" si="19">ROUND(I138*H138,2)</f>
        <v>0</v>
      </c>
      <c r="BL138" s="13" t="s">
        <v>259</v>
      </c>
      <c r="BM138" s="152" t="s">
        <v>7256</v>
      </c>
    </row>
    <row r="139" spans="2:65" s="1" customFormat="1" ht="21.75" customHeight="1">
      <c r="B139" s="139"/>
      <c r="C139" s="154" t="s">
        <v>377</v>
      </c>
      <c r="D139" s="154" t="s">
        <v>353</v>
      </c>
      <c r="E139" s="155" t="s">
        <v>7257</v>
      </c>
      <c r="F139" s="156" t="s">
        <v>7258</v>
      </c>
      <c r="G139" s="157" t="s">
        <v>452</v>
      </c>
      <c r="H139" s="158">
        <v>80.849999999999994</v>
      </c>
      <c r="I139" s="159"/>
      <c r="J139" s="160">
        <f t="shared" si="10"/>
        <v>0</v>
      </c>
      <c r="K139" s="161"/>
      <c r="L139" s="162"/>
      <c r="M139" s="163" t="s">
        <v>1</v>
      </c>
      <c r="N139" s="164" t="s">
        <v>41</v>
      </c>
      <c r="P139" s="150">
        <f t="shared" si="11"/>
        <v>0</v>
      </c>
      <c r="Q139" s="150">
        <v>6.0999999999999997E-4</v>
      </c>
      <c r="R139" s="150">
        <f t="shared" si="12"/>
        <v>4.9318499999999994E-2</v>
      </c>
      <c r="S139" s="150">
        <v>0</v>
      </c>
      <c r="T139" s="151">
        <f t="shared" si="13"/>
        <v>0</v>
      </c>
      <c r="AR139" s="152" t="s">
        <v>271</v>
      </c>
      <c r="AT139" s="152" t="s">
        <v>353</v>
      </c>
      <c r="AU139" s="152" t="s">
        <v>87</v>
      </c>
      <c r="AY139" s="13" t="s">
        <v>317</v>
      </c>
      <c r="BE139" s="153">
        <f t="shared" si="14"/>
        <v>0</v>
      </c>
      <c r="BF139" s="153">
        <f t="shared" si="15"/>
        <v>0</v>
      </c>
      <c r="BG139" s="153">
        <f t="shared" si="16"/>
        <v>0</v>
      </c>
      <c r="BH139" s="153">
        <f t="shared" si="17"/>
        <v>0</v>
      </c>
      <c r="BI139" s="153">
        <f t="shared" si="18"/>
        <v>0</v>
      </c>
      <c r="BJ139" s="13" t="s">
        <v>87</v>
      </c>
      <c r="BK139" s="153">
        <f t="shared" si="19"/>
        <v>0</v>
      </c>
      <c r="BL139" s="13" t="s">
        <v>259</v>
      </c>
      <c r="BM139" s="152" t="s">
        <v>7259</v>
      </c>
    </row>
    <row r="140" spans="2:65" s="1" customFormat="1" ht="24.15" customHeight="1">
      <c r="B140" s="139"/>
      <c r="C140" s="140" t="s">
        <v>383</v>
      </c>
      <c r="D140" s="140" t="s">
        <v>319</v>
      </c>
      <c r="E140" s="141" t="s">
        <v>7260</v>
      </c>
      <c r="F140" s="142" t="s">
        <v>7261</v>
      </c>
      <c r="G140" s="143" t="s">
        <v>452</v>
      </c>
      <c r="H140" s="144">
        <v>50.4</v>
      </c>
      <c r="I140" s="145"/>
      <c r="J140" s="146">
        <f t="shared" si="10"/>
        <v>0</v>
      </c>
      <c r="K140" s="147"/>
      <c r="L140" s="28"/>
      <c r="M140" s="148" t="s">
        <v>1</v>
      </c>
      <c r="N140" s="149" t="s">
        <v>41</v>
      </c>
      <c r="P140" s="150">
        <f t="shared" si="11"/>
        <v>0</v>
      </c>
      <c r="Q140" s="150">
        <v>1.42052E-3</v>
      </c>
      <c r="R140" s="150">
        <f t="shared" si="12"/>
        <v>7.1594207999999993E-2</v>
      </c>
      <c r="S140" s="150">
        <v>0</v>
      </c>
      <c r="T140" s="151">
        <f t="shared" si="13"/>
        <v>0</v>
      </c>
      <c r="AR140" s="152" t="s">
        <v>259</v>
      </c>
      <c r="AT140" s="152" t="s">
        <v>319</v>
      </c>
      <c r="AU140" s="152" t="s">
        <v>87</v>
      </c>
      <c r="AY140" s="13" t="s">
        <v>317</v>
      </c>
      <c r="BE140" s="153">
        <f t="shared" si="14"/>
        <v>0</v>
      </c>
      <c r="BF140" s="153">
        <f t="shared" si="15"/>
        <v>0</v>
      </c>
      <c r="BG140" s="153">
        <f t="shared" si="16"/>
        <v>0</v>
      </c>
      <c r="BH140" s="153">
        <f t="shared" si="17"/>
        <v>0</v>
      </c>
      <c r="BI140" s="153">
        <f t="shared" si="18"/>
        <v>0</v>
      </c>
      <c r="BJ140" s="13" t="s">
        <v>87</v>
      </c>
      <c r="BK140" s="153">
        <f t="shared" si="19"/>
        <v>0</v>
      </c>
      <c r="BL140" s="13" t="s">
        <v>259</v>
      </c>
      <c r="BM140" s="152" t="s">
        <v>7262</v>
      </c>
    </row>
    <row r="141" spans="2:65" s="1" customFormat="1" ht="24.15" customHeight="1">
      <c r="B141" s="139"/>
      <c r="C141" s="140" t="s">
        <v>385</v>
      </c>
      <c r="D141" s="140" t="s">
        <v>319</v>
      </c>
      <c r="E141" s="141" t="s">
        <v>7263</v>
      </c>
      <c r="F141" s="142" t="s">
        <v>7264</v>
      </c>
      <c r="G141" s="143" t="s">
        <v>452</v>
      </c>
      <c r="H141" s="144">
        <v>66.150000000000006</v>
      </c>
      <c r="I141" s="145"/>
      <c r="J141" s="146">
        <f t="shared" si="10"/>
        <v>0</v>
      </c>
      <c r="K141" s="147"/>
      <c r="L141" s="28"/>
      <c r="M141" s="148" t="s">
        <v>1</v>
      </c>
      <c r="N141" s="149" t="s">
        <v>41</v>
      </c>
      <c r="P141" s="150">
        <f t="shared" si="11"/>
        <v>0</v>
      </c>
      <c r="Q141" s="150">
        <v>2.1994499999999999E-3</v>
      </c>
      <c r="R141" s="150">
        <f t="shared" si="12"/>
        <v>0.14549361750000001</v>
      </c>
      <c r="S141" s="150">
        <v>0</v>
      </c>
      <c r="T141" s="151">
        <f t="shared" si="13"/>
        <v>0</v>
      </c>
      <c r="AR141" s="152" t="s">
        <v>259</v>
      </c>
      <c r="AT141" s="152" t="s">
        <v>319</v>
      </c>
      <c r="AU141" s="152" t="s">
        <v>87</v>
      </c>
      <c r="AY141" s="13" t="s">
        <v>317</v>
      </c>
      <c r="BE141" s="153">
        <f t="shared" si="14"/>
        <v>0</v>
      </c>
      <c r="BF141" s="153">
        <f t="shared" si="15"/>
        <v>0</v>
      </c>
      <c r="BG141" s="153">
        <f t="shared" si="16"/>
        <v>0</v>
      </c>
      <c r="BH141" s="153">
        <f t="shared" si="17"/>
        <v>0</v>
      </c>
      <c r="BI141" s="153">
        <f t="shared" si="18"/>
        <v>0</v>
      </c>
      <c r="BJ141" s="13" t="s">
        <v>87</v>
      </c>
      <c r="BK141" s="153">
        <f t="shared" si="19"/>
        <v>0</v>
      </c>
      <c r="BL141" s="13" t="s">
        <v>259</v>
      </c>
      <c r="BM141" s="152" t="s">
        <v>7265</v>
      </c>
    </row>
    <row r="142" spans="2:65" s="1" customFormat="1" ht="24.15" customHeight="1">
      <c r="B142" s="139"/>
      <c r="C142" s="140" t="s">
        <v>7</v>
      </c>
      <c r="D142" s="140" t="s">
        <v>319</v>
      </c>
      <c r="E142" s="141" t="s">
        <v>7266</v>
      </c>
      <c r="F142" s="142" t="s">
        <v>7267</v>
      </c>
      <c r="G142" s="143" t="s">
        <v>452</v>
      </c>
      <c r="H142" s="144">
        <v>25.41</v>
      </c>
      <c r="I142" s="145"/>
      <c r="J142" s="146">
        <f t="shared" si="10"/>
        <v>0</v>
      </c>
      <c r="K142" s="147"/>
      <c r="L142" s="28"/>
      <c r="M142" s="148" t="s">
        <v>1</v>
      </c>
      <c r="N142" s="149" t="s">
        <v>41</v>
      </c>
      <c r="P142" s="150">
        <f t="shared" si="11"/>
        <v>0</v>
      </c>
      <c r="Q142" s="150">
        <v>4.3608800000000001E-3</v>
      </c>
      <c r="R142" s="150">
        <f t="shared" si="12"/>
        <v>0.11080996080000001</v>
      </c>
      <c r="S142" s="150">
        <v>0</v>
      </c>
      <c r="T142" s="151">
        <f t="shared" si="13"/>
        <v>0</v>
      </c>
      <c r="AR142" s="152" t="s">
        <v>259</v>
      </c>
      <c r="AT142" s="152" t="s">
        <v>319</v>
      </c>
      <c r="AU142" s="152" t="s">
        <v>87</v>
      </c>
      <c r="AY142" s="13" t="s">
        <v>317</v>
      </c>
      <c r="BE142" s="153">
        <f t="shared" si="14"/>
        <v>0</v>
      </c>
      <c r="BF142" s="153">
        <f t="shared" si="15"/>
        <v>0</v>
      </c>
      <c r="BG142" s="153">
        <f t="shared" si="16"/>
        <v>0</v>
      </c>
      <c r="BH142" s="153">
        <f t="shared" si="17"/>
        <v>0</v>
      </c>
      <c r="BI142" s="153">
        <f t="shared" si="18"/>
        <v>0</v>
      </c>
      <c r="BJ142" s="13" t="s">
        <v>87</v>
      </c>
      <c r="BK142" s="153">
        <f t="shared" si="19"/>
        <v>0</v>
      </c>
      <c r="BL142" s="13" t="s">
        <v>259</v>
      </c>
      <c r="BM142" s="152" t="s">
        <v>7268</v>
      </c>
    </row>
    <row r="143" spans="2:65" s="1" customFormat="1" ht="24.15" customHeight="1">
      <c r="B143" s="139"/>
      <c r="C143" s="140" t="s">
        <v>388</v>
      </c>
      <c r="D143" s="140" t="s">
        <v>319</v>
      </c>
      <c r="E143" s="141" t="s">
        <v>7269</v>
      </c>
      <c r="F143" s="142" t="s">
        <v>7270</v>
      </c>
      <c r="G143" s="143" t="s">
        <v>452</v>
      </c>
      <c r="H143" s="144">
        <v>52.5</v>
      </c>
      <c r="I143" s="145"/>
      <c r="J143" s="146">
        <f t="shared" si="10"/>
        <v>0</v>
      </c>
      <c r="K143" s="147"/>
      <c r="L143" s="28"/>
      <c r="M143" s="148" t="s">
        <v>1</v>
      </c>
      <c r="N143" s="149" t="s">
        <v>41</v>
      </c>
      <c r="P143" s="150">
        <f t="shared" si="11"/>
        <v>0</v>
      </c>
      <c r="Q143" s="150">
        <v>1.8567E-2</v>
      </c>
      <c r="R143" s="150">
        <f t="shared" si="12"/>
        <v>0.97476750000000001</v>
      </c>
      <c r="S143" s="150">
        <v>0</v>
      </c>
      <c r="T143" s="151">
        <f t="shared" si="13"/>
        <v>0</v>
      </c>
      <c r="AR143" s="152" t="s">
        <v>259</v>
      </c>
      <c r="AT143" s="152" t="s">
        <v>319</v>
      </c>
      <c r="AU143" s="152" t="s">
        <v>87</v>
      </c>
      <c r="AY143" s="13" t="s">
        <v>317</v>
      </c>
      <c r="BE143" s="153">
        <f t="shared" si="14"/>
        <v>0</v>
      </c>
      <c r="BF143" s="153">
        <f t="shared" si="15"/>
        <v>0</v>
      </c>
      <c r="BG143" s="153">
        <f t="shared" si="16"/>
        <v>0</v>
      </c>
      <c r="BH143" s="153">
        <f t="shared" si="17"/>
        <v>0</v>
      </c>
      <c r="BI143" s="153">
        <f t="shared" si="18"/>
        <v>0</v>
      </c>
      <c r="BJ143" s="13" t="s">
        <v>87</v>
      </c>
      <c r="BK143" s="153">
        <f t="shared" si="19"/>
        <v>0</v>
      </c>
      <c r="BL143" s="13" t="s">
        <v>259</v>
      </c>
      <c r="BM143" s="152" t="s">
        <v>7271</v>
      </c>
    </row>
    <row r="144" spans="2:65" s="1" customFormat="1" ht="16.5" customHeight="1">
      <c r="B144" s="139"/>
      <c r="C144" s="140" t="s">
        <v>392</v>
      </c>
      <c r="D144" s="140" t="s">
        <v>319</v>
      </c>
      <c r="E144" s="141" t="s">
        <v>2348</v>
      </c>
      <c r="F144" s="142" t="s">
        <v>2349</v>
      </c>
      <c r="G144" s="143" t="s">
        <v>433</v>
      </c>
      <c r="H144" s="144">
        <v>2</v>
      </c>
      <c r="I144" s="145"/>
      <c r="J144" s="146">
        <f t="shared" si="10"/>
        <v>0</v>
      </c>
      <c r="K144" s="147"/>
      <c r="L144" s="28"/>
      <c r="M144" s="148" t="s">
        <v>1</v>
      </c>
      <c r="N144" s="149" t="s">
        <v>41</v>
      </c>
      <c r="P144" s="150">
        <f t="shared" si="11"/>
        <v>0</v>
      </c>
      <c r="Q144" s="150">
        <v>4.3999999999999999E-5</v>
      </c>
      <c r="R144" s="150">
        <f t="shared" si="12"/>
        <v>8.7999999999999998E-5</v>
      </c>
      <c r="S144" s="150">
        <v>0</v>
      </c>
      <c r="T144" s="151">
        <f t="shared" si="13"/>
        <v>0</v>
      </c>
      <c r="AR144" s="152" t="s">
        <v>259</v>
      </c>
      <c r="AT144" s="152" t="s">
        <v>319</v>
      </c>
      <c r="AU144" s="152" t="s">
        <v>87</v>
      </c>
      <c r="AY144" s="13" t="s">
        <v>317</v>
      </c>
      <c r="BE144" s="153">
        <f t="shared" si="14"/>
        <v>0</v>
      </c>
      <c r="BF144" s="153">
        <f t="shared" si="15"/>
        <v>0</v>
      </c>
      <c r="BG144" s="153">
        <f t="shared" si="16"/>
        <v>0</v>
      </c>
      <c r="BH144" s="153">
        <f t="shared" si="17"/>
        <v>0</v>
      </c>
      <c r="BI144" s="153">
        <f t="shared" si="18"/>
        <v>0</v>
      </c>
      <c r="BJ144" s="13" t="s">
        <v>87</v>
      </c>
      <c r="BK144" s="153">
        <f t="shared" si="19"/>
        <v>0</v>
      </c>
      <c r="BL144" s="13" t="s">
        <v>259</v>
      </c>
      <c r="BM144" s="152" t="s">
        <v>7272</v>
      </c>
    </row>
    <row r="145" spans="2:65" s="1" customFormat="1" ht="24.15" customHeight="1">
      <c r="B145" s="139"/>
      <c r="C145" s="154" t="s">
        <v>396</v>
      </c>
      <c r="D145" s="154" t="s">
        <v>353</v>
      </c>
      <c r="E145" s="155" t="s">
        <v>2351</v>
      </c>
      <c r="F145" s="156" t="s">
        <v>2352</v>
      </c>
      <c r="G145" s="157" t="s">
        <v>433</v>
      </c>
      <c r="H145" s="158">
        <v>2</v>
      </c>
      <c r="I145" s="159"/>
      <c r="J145" s="160">
        <f t="shared" si="10"/>
        <v>0</v>
      </c>
      <c r="K145" s="161"/>
      <c r="L145" s="162"/>
      <c r="M145" s="163" t="s">
        <v>1</v>
      </c>
      <c r="N145" s="164" t="s">
        <v>41</v>
      </c>
      <c r="P145" s="150">
        <f t="shared" si="11"/>
        <v>0</v>
      </c>
      <c r="Q145" s="150">
        <v>3.1E-4</v>
      </c>
      <c r="R145" s="150">
        <f t="shared" si="12"/>
        <v>6.2E-4</v>
      </c>
      <c r="S145" s="150">
        <v>0</v>
      </c>
      <c r="T145" s="151">
        <f t="shared" si="13"/>
        <v>0</v>
      </c>
      <c r="AR145" s="152" t="s">
        <v>271</v>
      </c>
      <c r="AT145" s="152" t="s">
        <v>353</v>
      </c>
      <c r="AU145" s="152" t="s">
        <v>87</v>
      </c>
      <c r="AY145" s="13" t="s">
        <v>317</v>
      </c>
      <c r="BE145" s="153">
        <f t="shared" si="14"/>
        <v>0</v>
      </c>
      <c r="BF145" s="153">
        <f t="shared" si="15"/>
        <v>0</v>
      </c>
      <c r="BG145" s="153">
        <f t="shared" si="16"/>
        <v>0</v>
      </c>
      <c r="BH145" s="153">
        <f t="shared" si="17"/>
        <v>0</v>
      </c>
      <c r="BI145" s="153">
        <f t="shared" si="18"/>
        <v>0</v>
      </c>
      <c r="BJ145" s="13" t="s">
        <v>87</v>
      </c>
      <c r="BK145" s="153">
        <f t="shared" si="19"/>
        <v>0</v>
      </c>
      <c r="BL145" s="13" t="s">
        <v>259</v>
      </c>
      <c r="BM145" s="152" t="s">
        <v>7273</v>
      </c>
    </row>
    <row r="146" spans="2:65" s="1" customFormat="1" ht="16.5" customHeight="1">
      <c r="B146" s="139"/>
      <c r="C146" s="140" t="s">
        <v>398</v>
      </c>
      <c r="D146" s="140" t="s">
        <v>319</v>
      </c>
      <c r="E146" s="141" t="s">
        <v>7274</v>
      </c>
      <c r="F146" s="142" t="s">
        <v>7275</v>
      </c>
      <c r="G146" s="143" t="s">
        <v>433</v>
      </c>
      <c r="H146" s="144">
        <v>4</v>
      </c>
      <c r="I146" s="145"/>
      <c r="J146" s="146">
        <f t="shared" si="10"/>
        <v>0</v>
      </c>
      <c r="K146" s="147"/>
      <c r="L146" s="28"/>
      <c r="M146" s="148" t="s">
        <v>1</v>
      </c>
      <c r="N146" s="149" t="s">
        <v>41</v>
      </c>
      <c r="P146" s="150">
        <f t="shared" si="11"/>
        <v>0</v>
      </c>
      <c r="Q146" s="150">
        <v>5.0000000000000002E-5</v>
      </c>
      <c r="R146" s="150">
        <f t="shared" si="12"/>
        <v>2.0000000000000001E-4</v>
      </c>
      <c r="S146" s="150">
        <v>0</v>
      </c>
      <c r="T146" s="151">
        <f t="shared" si="13"/>
        <v>0</v>
      </c>
      <c r="AR146" s="152" t="s">
        <v>259</v>
      </c>
      <c r="AT146" s="152" t="s">
        <v>319</v>
      </c>
      <c r="AU146" s="152" t="s">
        <v>87</v>
      </c>
      <c r="AY146" s="13" t="s">
        <v>317</v>
      </c>
      <c r="BE146" s="153">
        <f t="shared" si="14"/>
        <v>0</v>
      </c>
      <c r="BF146" s="153">
        <f t="shared" si="15"/>
        <v>0</v>
      </c>
      <c r="BG146" s="153">
        <f t="shared" si="16"/>
        <v>0</v>
      </c>
      <c r="BH146" s="153">
        <f t="shared" si="17"/>
        <v>0</v>
      </c>
      <c r="BI146" s="153">
        <f t="shared" si="18"/>
        <v>0</v>
      </c>
      <c r="BJ146" s="13" t="s">
        <v>87</v>
      </c>
      <c r="BK146" s="153">
        <f t="shared" si="19"/>
        <v>0</v>
      </c>
      <c r="BL146" s="13" t="s">
        <v>259</v>
      </c>
      <c r="BM146" s="152" t="s">
        <v>7276</v>
      </c>
    </row>
    <row r="147" spans="2:65" s="1" customFormat="1" ht="24.15" customHeight="1">
      <c r="B147" s="139"/>
      <c r="C147" s="154" t="s">
        <v>402</v>
      </c>
      <c r="D147" s="154" t="s">
        <v>353</v>
      </c>
      <c r="E147" s="155" t="s">
        <v>7277</v>
      </c>
      <c r="F147" s="156" t="s">
        <v>7278</v>
      </c>
      <c r="G147" s="157" t="s">
        <v>433</v>
      </c>
      <c r="H147" s="158">
        <v>4</v>
      </c>
      <c r="I147" s="159"/>
      <c r="J147" s="160">
        <f t="shared" si="10"/>
        <v>0</v>
      </c>
      <c r="K147" s="161"/>
      <c r="L147" s="162"/>
      <c r="M147" s="163" t="s">
        <v>1</v>
      </c>
      <c r="N147" s="164" t="s">
        <v>41</v>
      </c>
      <c r="P147" s="150">
        <f t="shared" si="11"/>
        <v>0</v>
      </c>
      <c r="Q147" s="150">
        <v>7.2000000000000005E-4</v>
      </c>
      <c r="R147" s="150">
        <f t="shared" si="12"/>
        <v>2.8800000000000002E-3</v>
      </c>
      <c r="S147" s="150">
        <v>0</v>
      </c>
      <c r="T147" s="151">
        <f t="shared" si="13"/>
        <v>0</v>
      </c>
      <c r="AR147" s="152" t="s">
        <v>271</v>
      </c>
      <c r="AT147" s="152" t="s">
        <v>353</v>
      </c>
      <c r="AU147" s="152" t="s">
        <v>87</v>
      </c>
      <c r="AY147" s="13" t="s">
        <v>317</v>
      </c>
      <c r="BE147" s="153">
        <f t="shared" si="14"/>
        <v>0</v>
      </c>
      <c r="BF147" s="153">
        <f t="shared" si="15"/>
        <v>0</v>
      </c>
      <c r="BG147" s="153">
        <f t="shared" si="16"/>
        <v>0</v>
      </c>
      <c r="BH147" s="153">
        <f t="shared" si="17"/>
        <v>0</v>
      </c>
      <c r="BI147" s="153">
        <f t="shared" si="18"/>
        <v>0</v>
      </c>
      <c r="BJ147" s="13" t="s">
        <v>87</v>
      </c>
      <c r="BK147" s="153">
        <f t="shared" si="19"/>
        <v>0</v>
      </c>
      <c r="BL147" s="13" t="s">
        <v>259</v>
      </c>
      <c r="BM147" s="152" t="s">
        <v>7279</v>
      </c>
    </row>
    <row r="148" spans="2:65" s="1" customFormat="1" ht="16.5" customHeight="1">
      <c r="B148" s="139"/>
      <c r="C148" s="140" t="s">
        <v>408</v>
      </c>
      <c r="D148" s="140" t="s">
        <v>319</v>
      </c>
      <c r="E148" s="141" t="s">
        <v>7274</v>
      </c>
      <c r="F148" s="142" t="s">
        <v>7275</v>
      </c>
      <c r="G148" s="143" t="s">
        <v>433</v>
      </c>
      <c r="H148" s="144">
        <v>4</v>
      </c>
      <c r="I148" s="145"/>
      <c r="J148" s="146">
        <f t="shared" si="10"/>
        <v>0</v>
      </c>
      <c r="K148" s="147"/>
      <c r="L148" s="28"/>
      <c r="M148" s="148" t="s">
        <v>1</v>
      </c>
      <c r="N148" s="149" t="s">
        <v>41</v>
      </c>
      <c r="P148" s="150">
        <f t="shared" si="11"/>
        <v>0</v>
      </c>
      <c r="Q148" s="150">
        <v>5.0000000000000002E-5</v>
      </c>
      <c r="R148" s="150">
        <f t="shared" si="12"/>
        <v>2.0000000000000001E-4</v>
      </c>
      <c r="S148" s="150">
        <v>0</v>
      </c>
      <c r="T148" s="151">
        <f t="shared" si="13"/>
        <v>0</v>
      </c>
      <c r="AR148" s="152" t="s">
        <v>259</v>
      </c>
      <c r="AT148" s="152" t="s">
        <v>319</v>
      </c>
      <c r="AU148" s="152" t="s">
        <v>87</v>
      </c>
      <c r="AY148" s="13" t="s">
        <v>317</v>
      </c>
      <c r="BE148" s="153">
        <f t="shared" si="14"/>
        <v>0</v>
      </c>
      <c r="BF148" s="153">
        <f t="shared" si="15"/>
        <v>0</v>
      </c>
      <c r="BG148" s="153">
        <f t="shared" si="16"/>
        <v>0</v>
      </c>
      <c r="BH148" s="153">
        <f t="shared" si="17"/>
        <v>0</v>
      </c>
      <c r="BI148" s="153">
        <f t="shared" si="18"/>
        <v>0</v>
      </c>
      <c r="BJ148" s="13" t="s">
        <v>87</v>
      </c>
      <c r="BK148" s="153">
        <f t="shared" si="19"/>
        <v>0</v>
      </c>
      <c r="BL148" s="13" t="s">
        <v>259</v>
      </c>
      <c r="BM148" s="152" t="s">
        <v>7280</v>
      </c>
    </row>
    <row r="149" spans="2:65" s="1" customFormat="1" ht="24.15" customHeight="1">
      <c r="B149" s="139"/>
      <c r="C149" s="154" t="s">
        <v>410</v>
      </c>
      <c r="D149" s="154" t="s">
        <v>353</v>
      </c>
      <c r="E149" s="155" t="s">
        <v>7277</v>
      </c>
      <c r="F149" s="156" t="s">
        <v>7278</v>
      </c>
      <c r="G149" s="157" t="s">
        <v>433</v>
      </c>
      <c r="H149" s="158">
        <v>4</v>
      </c>
      <c r="I149" s="159"/>
      <c r="J149" s="160">
        <f t="shared" si="10"/>
        <v>0</v>
      </c>
      <c r="K149" s="161"/>
      <c r="L149" s="162"/>
      <c r="M149" s="163" t="s">
        <v>1</v>
      </c>
      <c r="N149" s="164" t="s">
        <v>41</v>
      </c>
      <c r="P149" s="150">
        <f t="shared" si="11"/>
        <v>0</v>
      </c>
      <c r="Q149" s="150">
        <v>7.2000000000000005E-4</v>
      </c>
      <c r="R149" s="150">
        <f t="shared" si="12"/>
        <v>2.8800000000000002E-3</v>
      </c>
      <c r="S149" s="150">
        <v>0</v>
      </c>
      <c r="T149" s="151">
        <f t="shared" si="13"/>
        <v>0</v>
      </c>
      <c r="AR149" s="152" t="s">
        <v>271</v>
      </c>
      <c r="AT149" s="152" t="s">
        <v>353</v>
      </c>
      <c r="AU149" s="152" t="s">
        <v>87</v>
      </c>
      <c r="AY149" s="13" t="s">
        <v>317</v>
      </c>
      <c r="BE149" s="153">
        <f t="shared" si="14"/>
        <v>0</v>
      </c>
      <c r="BF149" s="153">
        <f t="shared" si="15"/>
        <v>0</v>
      </c>
      <c r="BG149" s="153">
        <f t="shared" si="16"/>
        <v>0</v>
      </c>
      <c r="BH149" s="153">
        <f t="shared" si="17"/>
        <v>0</v>
      </c>
      <c r="BI149" s="153">
        <f t="shared" si="18"/>
        <v>0</v>
      </c>
      <c r="BJ149" s="13" t="s">
        <v>87</v>
      </c>
      <c r="BK149" s="153">
        <f t="shared" si="19"/>
        <v>0</v>
      </c>
      <c r="BL149" s="13" t="s">
        <v>259</v>
      </c>
      <c r="BM149" s="152" t="s">
        <v>7281</v>
      </c>
    </row>
    <row r="150" spans="2:65" s="1" customFormat="1" ht="16.5" customHeight="1">
      <c r="B150" s="139"/>
      <c r="C150" s="140" t="s">
        <v>412</v>
      </c>
      <c r="D150" s="140" t="s">
        <v>319</v>
      </c>
      <c r="E150" s="141" t="s">
        <v>7282</v>
      </c>
      <c r="F150" s="142" t="s">
        <v>7283</v>
      </c>
      <c r="G150" s="143" t="s">
        <v>433</v>
      </c>
      <c r="H150" s="144">
        <v>1</v>
      </c>
      <c r="I150" s="145"/>
      <c r="J150" s="146">
        <f t="shared" si="10"/>
        <v>0</v>
      </c>
      <c r="K150" s="147"/>
      <c r="L150" s="28"/>
      <c r="M150" s="148" t="s">
        <v>1</v>
      </c>
      <c r="N150" s="149" t="s">
        <v>41</v>
      </c>
      <c r="P150" s="150">
        <f t="shared" si="11"/>
        <v>0</v>
      </c>
      <c r="Q150" s="150">
        <v>5.0000000000000002E-5</v>
      </c>
      <c r="R150" s="150">
        <f t="shared" si="12"/>
        <v>5.0000000000000002E-5</v>
      </c>
      <c r="S150" s="150">
        <v>0</v>
      </c>
      <c r="T150" s="151">
        <f t="shared" si="13"/>
        <v>0</v>
      </c>
      <c r="AR150" s="152" t="s">
        <v>259</v>
      </c>
      <c r="AT150" s="152" t="s">
        <v>319</v>
      </c>
      <c r="AU150" s="152" t="s">
        <v>87</v>
      </c>
      <c r="AY150" s="13" t="s">
        <v>317</v>
      </c>
      <c r="BE150" s="153">
        <f t="shared" si="14"/>
        <v>0</v>
      </c>
      <c r="BF150" s="153">
        <f t="shared" si="15"/>
        <v>0</v>
      </c>
      <c r="BG150" s="153">
        <f t="shared" si="16"/>
        <v>0</v>
      </c>
      <c r="BH150" s="153">
        <f t="shared" si="17"/>
        <v>0</v>
      </c>
      <c r="BI150" s="153">
        <f t="shared" si="18"/>
        <v>0</v>
      </c>
      <c r="BJ150" s="13" t="s">
        <v>87</v>
      </c>
      <c r="BK150" s="153">
        <f t="shared" si="19"/>
        <v>0</v>
      </c>
      <c r="BL150" s="13" t="s">
        <v>259</v>
      </c>
      <c r="BM150" s="152" t="s">
        <v>7284</v>
      </c>
    </row>
    <row r="151" spans="2:65" s="1" customFormat="1" ht="24.15" customHeight="1">
      <c r="B151" s="139"/>
      <c r="C151" s="154" t="s">
        <v>414</v>
      </c>
      <c r="D151" s="154" t="s">
        <v>353</v>
      </c>
      <c r="E151" s="155" t="s">
        <v>7285</v>
      </c>
      <c r="F151" s="156" t="s">
        <v>7286</v>
      </c>
      <c r="G151" s="157" t="s">
        <v>433</v>
      </c>
      <c r="H151" s="158">
        <v>1</v>
      </c>
      <c r="I151" s="159"/>
      <c r="J151" s="160">
        <f t="shared" si="10"/>
        <v>0</v>
      </c>
      <c r="K151" s="161"/>
      <c r="L151" s="162"/>
      <c r="M151" s="163" t="s">
        <v>1</v>
      </c>
      <c r="N151" s="164" t="s">
        <v>41</v>
      </c>
      <c r="P151" s="150">
        <f t="shared" si="11"/>
        <v>0</v>
      </c>
      <c r="Q151" s="150">
        <v>1.23E-3</v>
      </c>
      <c r="R151" s="150">
        <f t="shared" si="12"/>
        <v>1.23E-3</v>
      </c>
      <c r="S151" s="150">
        <v>0</v>
      </c>
      <c r="T151" s="151">
        <f t="shared" si="13"/>
        <v>0</v>
      </c>
      <c r="AR151" s="152" t="s">
        <v>271</v>
      </c>
      <c r="AT151" s="152" t="s">
        <v>353</v>
      </c>
      <c r="AU151" s="152" t="s">
        <v>87</v>
      </c>
      <c r="AY151" s="13" t="s">
        <v>317</v>
      </c>
      <c r="BE151" s="153">
        <f t="shared" si="14"/>
        <v>0</v>
      </c>
      <c r="BF151" s="153">
        <f t="shared" si="15"/>
        <v>0</v>
      </c>
      <c r="BG151" s="153">
        <f t="shared" si="16"/>
        <v>0</v>
      </c>
      <c r="BH151" s="153">
        <f t="shared" si="17"/>
        <v>0</v>
      </c>
      <c r="BI151" s="153">
        <f t="shared" si="18"/>
        <v>0</v>
      </c>
      <c r="BJ151" s="13" t="s">
        <v>87</v>
      </c>
      <c r="BK151" s="153">
        <f t="shared" si="19"/>
        <v>0</v>
      </c>
      <c r="BL151" s="13" t="s">
        <v>259</v>
      </c>
      <c r="BM151" s="152" t="s">
        <v>7287</v>
      </c>
    </row>
    <row r="152" spans="2:65" s="1" customFormat="1" ht="16.5" customHeight="1">
      <c r="B152" s="139"/>
      <c r="C152" s="140" t="s">
        <v>416</v>
      </c>
      <c r="D152" s="140" t="s">
        <v>319</v>
      </c>
      <c r="E152" s="141" t="s">
        <v>7288</v>
      </c>
      <c r="F152" s="142" t="s">
        <v>7289</v>
      </c>
      <c r="G152" s="143" t="s">
        <v>433</v>
      </c>
      <c r="H152" s="144">
        <v>1</v>
      </c>
      <c r="I152" s="145"/>
      <c r="J152" s="146">
        <f t="shared" si="10"/>
        <v>0</v>
      </c>
      <c r="K152" s="147"/>
      <c r="L152" s="28"/>
      <c r="M152" s="148" t="s">
        <v>1</v>
      </c>
      <c r="N152" s="149" t="s">
        <v>41</v>
      </c>
      <c r="P152" s="150">
        <f t="shared" si="11"/>
        <v>0</v>
      </c>
      <c r="Q152" s="150">
        <v>1.2999999999999999E-4</v>
      </c>
      <c r="R152" s="150">
        <f t="shared" si="12"/>
        <v>1.2999999999999999E-4</v>
      </c>
      <c r="S152" s="150">
        <v>0</v>
      </c>
      <c r="T152" s="151">
        <f t="shared" si="13"/>
        <v>0</v>
      </c>
      <c r="AR152" s="152" t="s">
        <v>259</v>
      </c>
      <c r="AT152" s="152" t="s">
        <v>319</v>
      </c>
      <c r="AU152" s="152" t="s">
        <v>87</v>
      </c>
      <c r="AY152" s="13" t="s">
        <v>317</v>
      </c>
      <c r="BE152" s="153">
        <f t="shared" si="14"/>
        <v>0</v>
      </c>
      <c r="BF152" s="153">
        <f t="shared" si="15"/>
        <v>0</v>
      </c>
      <c r="BG152" s="153">
        <f t="shared" si="16"/>
        <v>0</v>
      </c>
      <c r="BH152" s="153">
        <f t="shared" si="17"/>
        <v>0</v>
      </c>
      <c r="BI152" s="153">
        <f t="shared" si="18"/>
        <v>0</v>
      </c>
      <c r="BJ152" s="13" t="s">
        <v>87</v>
      </c>
      <c r="BK152" s="153">
        <f t="shared" si="19"/>
        <v>0</v>
      </c>
      <c r="BL152" s="13" t="s">
        <v>259</v>
      </c>
      <c r="BM152" s="152" t="s">
        <v>7290</v>
      </c>
    </row>
    <row r="153" spans="2:65" s="1" customFormat="1" ht="24.15" customHeight="1">
      <c r="B153" s="139"/>
      <c r="C153" s="154" t="s">
        <v>418</v>
      </c>
      <c r="D153" s="154" t="s">
        <v>353</v>
      </c>
      <c r="E153" s="155" t="s">
        <v>7291</v>
      </c>
      <c r="F153" s="156" t="s">
        <v>7292</v>
      </c>
      <c r="G153" s="157" t="s">
        <v>433</v>
      </c>
      <c r="H153" s="158">
        <v>1</v>
      </c>
      <c r="I153" s="159"/>
      <c r="J153" s="160">
        <f t="shared" si="10"/>
        <v>0</v>
      </c>
      <c r="K153" s="161"/>
      <c r="L153" s="162"/>
      <c r="M153" s="163" t="s">
        <v>1</v>
      </c>
      <c r="N153" s="164" t="s">
        <v>41</v>
      </c>
      <c r="P153" s="150">
        <f t="shared" si="11"/>
        <v>0</v>
      </c>
      <c r="Q153" s="150">
        <v>2.3140000000000001E-2</v>
      </c>
      <c r="R153" s="150">
        <f t="shared" si="12"/>
        <v>2.3140000000000001E-2</v>
      </c>
      <c r="S153" s="150">
        <v>0</v>
      </c>
      <c r="T153" s="151">
        <f t="shared" si="13"/>
        <v>0</v>
      </c>
      <c r="AR153" s="152" t="s">
        <v>271</v>
      </c>
      <c r="AT153" s="152" t="s">
        <v>353</v>
      </c>
      <c r="AU153" s="152" t="s">
        <v>87</v>
      </c>
      <c r="AY153" s="13" t="s">
        <v>317</v>
      </c>
      <c r="BE153" s="153">
        <f t="shared" si="14"/>
        <v>0</v>
      </c>
      <c r="BF153" s="153">
        <f t="shared" si="15"/>
        <v>0</v>
      </c>
      <c r="BG153" s="153">
        <f t="shared" si="16"/>
        <v>0</v>
      </c>
      <c r="BH153" s="153">
        <f t="shared" si="17"/>
        <v>0</v>
      </c>
      <c r="BI153" s="153">
        <f t="shared" si="18"/>
        <v>0</v>
      </c>
      <c r="BJ153" s="13" t="s">
        <v>87</v>
      </c>
      <c r="BK153" s="153">
        <f t="shared" si="19"/>
        <v>0</v>
      </c>
      <c r="BL153" s="13" t="s">
        <v>259</v>
      </c>
      <c r="BM153" s="152" t="s">
        <v>7293</v>
      </c>
    </row>
    <row r="154" spans="2:65" s="1" customFormat="1" ht="16.5" customHeight="1">
      <c r="B154" s="139"/>
      <c r="C154" s="140" t="s">
        <v>529</v>
      </c>
      <c r="D154" s="140" t="s">
        <v>319</v>
      </c>
      <c r="E154" s="141" t="s">
        <v>7294</v>
      </c>
      <c r="F154" s="142" t="s">
        <v>7295</v>
      </c>
      <c r="G154" s="143" t="s">
        <v>433</v>
      </c>
      <c r="H154" s="144">
        <v>2</v>
      </c>
      <c r="I154" s="145"/>
      <c r="J154" s="146">
        <f t="shared" si="10"/>
        <v>0</v>
      </c>
      <c r="K154" s="147"/>
      <c r="L154" s="28"/>
      <c r="M154" s="148" t="s">
        <v>1</v>
      </c>
      <c r="N154" s="149" t="s">
        <v>41</v>
      </c>
      <c r="P154" s="150">
        <f t="shared" si="11"/>
        <v>0</v>
      </c>
      <c r="Q154" s="150">
        <v>1.2999999999999999E-4</v>
      </c>
      <c r="R154" s="150">
        <f t="shared" si="12"/>
        <v>2.5999999999999998E-4</v>
      </c>
      <c r="S154" s="150">
        <v>0</v>
      </c>
      <c r="T154" s="151">
        <f t="shared" si="13"/>
        <v>0</v>
      </c>
      <c r="AR154" s="152" t="s">
        <v>259</v>
      </c>
      <c r="AT154" s="152" t="s">
        <v>319</v>
      </c>
      <c r="AU154" s="152" t="s">
        <v>87</v>
      </c>
      <c r="AY154" s="13" t="s">
        <v>317</v>
      </c>
      <c r="BE154" s="153">
        <f t="shared" si="14"/>
        <v>0</v>
      </c>
      <c r="BF154" s="153">
        <f t="shared" si="15"/>
        <v>0</v>
      </c>
      <c r="BG154" s="153">
        <f t="shared" si="16"/>
        <v>0</v>
      </c>
      <c r="BH154" s="153">
        <f t="shared" si="17"/>
        <v>0</v>
      </c>
      <c r="BI154" s="153">
        <f t="shared" si="18"/>
        <v>0</v>
      </c>
      <c r="BJ154" s="13" t="s">
        <v>87</v>
      </c>
      <c r="BK154" s="153">
        <f t="shared" si="19"/>
        <v>0</v>
      </c>
      <c r="BL154" s="13" t="s">
        <v>259</v>
      </c>
      <c r="BM154" s="152" t="s">
        <v>7296</v>
      </c>
    </row>
    <row r="155" spans="2:65" s="1" customFormat="1" ht="24.15" customHeight="1">
      <c r="B155" s="139"/>
      <c r="C155" s="154" t="s">
        <v>780</v>
      </c>
      <c r="D155" s="154" t="s">
        <v>353</v>
      </c>
      <c r="E155" s="155" t="s">
        <v>7297</v>
      </c>
      <c r="F155" s="156" t="s">
        <v>7298</v>
      </c>
      <c r="G155" s="157" t="s">
        <v>433</v>
      </c>
      <c r="H155" s="158">
        <v>2</v>
      </c>
      <c r="I155" s="159"/>
      <c r="J155" s="160">
        <f t="shared" si="10"/>
        <v>0</v>
      </c>
      <c r="K155" s="161"/>
      <c r="L155" s="162"/>
      <c r="M155" s="163" t="s">
        <v>1</v>
      </c>
      <c r="N155" s="164" t="s">
        <v>41</v>
      </c>
      <c r="P155" s="150">
        <f t="shared" si="11"/>
        <v>0</v>
      </c>
      <c r="Q155" s="150">
        <v>1.372E-2</v>
      </c>
      <c r="R155" s="150">
        <f t="shared" si="12"/>
        <v>2.7439999999999999E-2</v>
      </c>
      <c r="S155" s="150">
        <v>0</v>
      </c>
      <c r="T155" s="151">
        <f t="shared" si="13"/>
        <v>0</v>
      </c>
      <c r="AR155" s="152" t="s">
        <v>271</v>
      </c>
      <c r="AT155" s="152" t="s">
        <v>353</v>
      </c>
      <c r="AU155" s="152" t="s">
        <v>87</v>
      </c>
      <c r="AY155" s="13" t="s">
        <v>317</v>
      </c>
      <c r="BE155" s="153">
        <f t="shared" si="14"/>
        <v>0</v>
      </c>
      <c r="BF155" s="153">
        <f t="shared" si="15"/>
        <v>0</v>
      </c>
      <c r="BG155" s="153">
        <f t="shared" si="16"/>
        <v>0</v>
      </c>
      <c r="BH155" s="153">
        <f t="shared" si="17"/>
        <v>0</v>
      </c>
      <c r="BI155" s="153">
        <f t="shared" si="18"/>
        <v>0</v>
      </c>
      <c r="BJ155" s="13" t="s">
        <v>87</v>
      </c>
      <c r="BK155" s="153">
        <f t="shared" si="19"/>
        <v>0</v>
      </c>
      <c r="BL155" s="13" t="s">
        <v>259</v>
      </c>
      <c r="BM155" s="152" t="s">
        <v>7299</v>
      </c>
    </row>
    <row r="156" spans="2:65" s="1" customFormat="1" ht="16.5" customHeight="1">
      <c r="B156" s="139"/>
      <c r="C156" s="140" t="s">
        <v>784</v>
      </c>
      <c r="D156" s="140" t="s">
        <v>319</v>
      </c>
      <c r="E156" s="141" t="s">
        <v>4142</v>
      </c>
      <c r="F156" s="142" t="s">
        <v>4143</v>
      </c>
      <c r="G156" s="143" t="s">
        <v>433</v>
      </c>
      <c r="H156" s="144">
        <v>1</v>
      </c>
      <c r="I156" s="145"/>
      <c r="J156" s="146">
        <f t="shared" si="10"/>
        <v>0</v>
      </c>
      <c r="K156" s="147"/>
      <c r="L156" s="28"/>
      <c r="M156" s="148" t="s">
        <v>1</v>
      </c>
      <c r="N156" s="149" t="s">
        <v>41</v>
      </c>
      <c r="P156" s="150">
        <f t="shared" si="11"/>
        <v>0</v>
      </c>
      <c r="Q156" s="150">
        <v>3.0000000000000001E-5</v>
      </c>
      <c r="R156" s="150">
        <f t="shared" si="12"/>
        <v>3.0000000000000001E-5</v>
      </c>
      <c r="S156" s="150">
        <v>0</v>
      </c>
      <c r="T156" s="151">
        <f t="shared" si="13"/>
        <v>0</v>
      </c>
      <c r="AR156" s="152" t="s">
        <v>259</v>
      </c>
      <c r="AT156" s="152" t="s">
        <v>319</v>
      </c>
      <c r="AU156" s="152" t="s">
        <v>87</v>
      </c>
      <c r="AY156" s="13" t="s">
        <v>317</v>
      </c>
      <c r="BE156" s="153">
        <f t="shared" si="14"/>
        <v>0</v>
      </c>
      <c r="BF156" s="153">
        <f t="shared" si="15"/>
        <v>0</v>
      </c>
      <c r="BG156" s="153">
        <f t="shared" si="16"/>
        <v>0</v>
      </c>
      <c r="BH156" s="153">
        <f t="shared" si="17"/>
        <v>0</v>
      </c>
      <c r="BI156" s="153">
        <f t="shared" si="18"/>
        <v>0</v>
      </c>
      <c r="BJ156" s="13" t="s">
        <v>87</v>
      </c>
      <c r="BK156" s="153">
        <f t="shared" si="19"/>
        <v>0</v>
      </c>
      <c r="BL156" s="13" t="s">
        <v>259</v>
      </c>
      <c r="BM156" s="152" t="s">
        <v>7300</v>
      </c>
    </row>
    <row r="157" spans="2:65" s="1" customFormat="1" ht="16.5" customHeight="1">
      <c r="B157" s="139"/>
      <c r="C157" s="154" t="s">
        <v>788</v>
      </c>
      <c r="D157" s="154" t="s">
        <v>353</v>
      </c>
      <c r="E157" s="155" t="s">
        <v>4145</v>
      </c>
      <c r="F157" s="156" t="s">
        <v>4146</v>
      </c>
      <c r="G157" s="157" t="s">
        <v>433</v>
      </c>
      <c r="H157" s="158">
        <v>1</v>
      </c>
      <c r="I157" s="159"/>
      <c r="J157" s="160">
        <f t="shared" si="10"/>
        <v>0</v>
      </c>
      <c r="K157" s="161"/>
      <c r="L157" s="162"/>
      <c r="M157" s="163" t="s">
        <v>1</v>
      </c>
      <c r="N157" s="164" t="s">
        <v>41</v>
      </c>
      <c r="P157" s="150">
        <f t="shared" si="11"/>
        <v>0</v>
      </c>
      <c r="Q157" s="150">
        <v>0</v>
      </c>
      <c r="R157" s="150">
        <f t="shared" si="12"/>
        <v>0</v>
      </c>
      <c r="S157" s="150">
        <v>0</v>
      </c>
      <c r="T157" s="151">
        <f t="shared" si="13"/>
        <v>0</v>
      </c>
      <c r="AR157" s="152" t="s">
        <v>271</v>
      </c>
      <c r="AT157" s="152" t="s">
        <v>353</v>
      </c>
      <c r="AU157" s="152" t="s">
        <v>87</v>
      </c>
      <c r="AY157" s="13" t="s">
        <v>317</v>
      </c>
      <c r="BE157" s="153">
        <f t="shared" si="14"/>
        <v>0</v>
      </c>
      <c r="BF157" s="153">
        <f t="shared" si="15"/>
        <v>0</v>
      </c>
      <c r="BG157" s="153">
        <f t="shared" si="16"/>
        <v>0</v>
      </c>
      <c r="BH157" s="153">
        <f t="shared" si="17"/>
        <v>0</v>
      </c>
      <c r="BI157" s="153">
        <f t="shared" si="18"/>
        <v>0</v>
      </c>
      <c r="BJ157" s="13" t="s">
        <v>87</v>
      </c>
      <c r="BK157" s="153">
        <f t="shared" si="19"/>
        <v>0</v>
      </c>
      <c r="BL157" s="13" t="s">
        <v>259</v>
      </c>
      <c r="BM157" s="152" t="s">
        <v>7301</v>
      </c>
    </row>
    <row r="158" spans="2:65" s="1" customFormat="1" ht="19.2">
      <c r="B158" s="28"/>
      <c r="D158" s="170" t="s">
        <v>484</v>
      </c>
      <c r="F158" s="171" t="s">
        <v>4148</v>
      </c>
      <c r="I158" s="172"/>
      <c r="L158" s="28"/>
      <c r="M158" s="177"/>
      <c r="N158" s="167"/>
      <c r="O158" s="167"/>
      <c r="P158" s="167"/>
      <c r="Q158" s="167"/>
      <c r="R158" s="167"/>
      <c r="S158" s="167"/>
      <c r="T158" s="178"/>
      <c r="AT158" s="13" t="s">
        <v>484</v>
      </c>
      <c r="AU158" s="13" t="s">
        <v>87</v>
      </c>
    </row>
    <row r="159" spans="2:65" s="1" customFormat="1" ht="6.9" customHeight="1">
      <c r="B159" s="43"/>
      <c r="C159" s="44"/>
      <c r="D159" s="44"/>
      <c r="E159" s="44"/>
      <c r="F159" s="44"/>
      <c r="G159" s="44"/>
      <c r="H159" s="44"/>
      <c r="I159" s="44"/>
      <c r="J159" s="44"/>
      <c r="K159" s="44"/>
      <c r="L159" s="28"/>
    </row>
  </sheetData>
  <autoFilter ref="C118:K158" xr:uid="{00000000-0009-0000-0000-000031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B2:BM164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01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3" t="s">
        <v>254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" customHeight="1">
      <c r="B4" s="16"/>
      <c r="D4" s="17" t="s">
        <v>286</v>
      </c>
      <c r="L4" s="16"/>
      <c r="M4" s="92" t="s">
        <v>9</v>
      </c>
      <c r="AT4" s="13" t="s">
        <v>3</v>
      </c>
    </row>
    <row r="5" spans="2:46" ht="6.9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226" t="str">
        <f>'Rekapitulácia stavby'!K6</f>
        <v>Archeoskanzen Bojná</v>
      </c>
      <c r="F7" s="227"/>
      <c r="G7" s="227"/>
      <c r="H7" s="227"/>
      <c r="L7" s="16"/>
    </row>
    <row r="8" spans="2:46" ht="12" customHeight="1">
      <c r="B8" s="16"/>
      <c r="D8" s="23" t="s">
        <v>287</v>
      </c>
      <c r="L8" s="16"/>
    </row>
    <row r="9" spans="2:46" s="1" customFormat="1" ht="16.5" customHeight="1">
      <c r="B9" s="28"/>
      <c r="E9" s="226" t="s">
        <v>7302</v>
      </c>
      <c r="F9" s="228"/>
      <c r="G9" s="228"/>
      <c r="H9" s="228"/>
      <c r="L9" s="28"/>
    </row>
    <row r="10" spans="2:46" s="1" customFormat="1" ht="12" customHeight="1">
      <c r="B10" s="28"/>
      <c r="D10" s="23" t="s">
        <v>289</v>
      </c>
      <c r="L10" s="28"/>
    </row>
    <row r="11" spans="2:46" s="1" customFormat="1" ht="16.5" customHeight="1">
      <c r="B11" s="28"/>
      <c r="E11" s="208" t="s">
        <v>7303</v>
      </c>
      <c r="F11" s="228"/>
      <c r="G11" s="228"/>
      <c r="H11" s="228"/>
      <c r="L11" s="28"/>
    </row>
    <row r="12" spans="2:46" s="1" customFormat="1" ht="10.199999999999999">
      <c r="B12" s="28"/>
      <c r="L12" s="28"/>
    </row>
    <row r="13" spans="2:46" s="1" customFormat="1" ht="12" customHeight="1">
      <c r="B13" s="28"/>
      <c r="D13" s="23" t="s">
        <v>17</v>
      </c>
      <c r="F13" s="21" t="s">
        <v>1</v>
      </c>
      <c r="I13" s="23" t="s">
        <v>18</v>
      </c>
      <c r="J13" s="21" t="s">
        <v>1</v>
      </c>
      <c r="L13" s="28"/>
    </row>
    <row r="14" spans="2:46" s="1" customFormat="1" ht="12" customHeight="1">
      <c r="B14" s="28"/>
      <c r="D14" s="23" t="s">
        <v>19</v>
      </c>
      <c r="F14" s="21" t="s">
        <v>20</v>
      </c>
      <c r="I14" s="23" t="s">
        <v>21</v>
      </c>
      <c r="J14" s="51" t="str">
        <f>'Rekapitulácia stavby'!AN8</f>
        <v>19. 6. 2024</v>
      </c>
      <c r="L14" s="28"/>
    </row>
    <row r="15" spans="2:46" s="1" customFormat="1" ht="10.8" customHeight="1">
      <c r="B15" s="28"/>
      <c r="L15" s="28"/>
    </row>
    <row r="16" spans="2:46" s="1" customFormat="1" ht="12" customHeight="1">
      <c r="B16" s="28"/>
      <c r="D16" s="23" t="s">
        <v>23</v>
      </c>
      <c r="I16" s="23" t="s">
        <v>24</v>
      </c>
      <c r="J16" s="21" t="s">
        <v>1</v>
      </c>
      <c r="L16" s="28"/>
    </row>
    <row r="17" spans="2:12" s="1" customFormat="1" ht="18" customHeight="1">
      <c r="B17" s="28"/>
      <c r="E17" s="21" t="s">
        <v>25</v>
      </c>
      <c r="I17" s="23" t="s">
        <v>26</v>
      </c>
      <c r="J17" s="21" t="s">
        <v>1</v>
      </c>
      <c r="L17" s="28"/>
    </row>
    <row r="18" spans="2:12" s="1" customFormat="1" ht="6.9" customHeight="1">
      <c r="B18" s="28"/>
      <c r="L18" s="28"/>
    </row>
    <row r="19" spans="2:12" s="1" customFormat="1" ht="12" customHeight="1">
      <c r="B19" s="28"/>
      <c r="D19" s="23" t="s">
        <v>27</v>
      </c>
      <c r="I19" s="23" t="s">
        <v>24</v>
      </c>
      <c r="J19" s="24" t="str">
        <f>'Rekapitulácia stavby'!AN13</f>
        <v>Vyplň údaj</v>
      </c>
      <c r="L19" s="28"/>
    </row>
    <row r="20" spans="2:12" s="1" customFormat="1" ht="18" customHeight="1">
      <c r="B20" s="28"/>
      <c r="E20" s="229" t="str">
        <f>'Rekapitulácia stavby'!E14</f>
        <v>Vyplň údaj</v>
      </c>
      <c r="F20" s="182"/>
      <c r="G20" s="182"/>
      <c r="H20" s="182"/>
      <c r="I20" s="23" t="s">
        <v>26</v>
      </c>
      <c r="J20" s="24" t="str">
        <f>'Rekapitulácia stavby'!AN14</f>
        <v>Vyplň údaj</v>
      </c>
      <c r="L20" s="28"/>
    </row>
    <row r="21" spans="2:12" s="1" customFormat="1" ht="6.9" customHeight="1">
      <c r="B21" s="28"/>
      <c r="L21" s="28"/>
    </row>
    <row r="22" spans="2:12" s="1" customFormat="1" ht="12" customHeight="1">
      <c r="B22" s="28"/>
      <c r="D22" s="23" t="s">
        <v>29</v>
      </c>
      <c r="I22" s="23" t="s">
        <v>24</v>
      </c>
      <c r="J22" s="21" t="s">
        <v>1</v>
      </c>
      <c r="L22" s="28"/>
    </row>
    <row r="23" spans="2:12" s="1" customFormat="1" ht="18" customHeight="1">
      <c r="B23" s="28"/>
      <c r="E23" s="21" t="s">
        <v>30</v>
      </c>
      <c r="I23" s="23" t="s">
        <v>26</v>
      </c>
      <c r="J23" s="21" t="s">
        <v>1</v>
      </c>
      <c r="L23" s="28"/>
    </row>
    <row r="24" spans="2:12" s="1" customFormat="1" ht="6.9" customHeight="1">
      <c r="B24" s="28"/>
      <c r="L24" s="28"/>
    </row>
    <row r="25" spans="2:12" s="1" customFormat="1" ht="12" customHeight="1">
      <c r="B25" s="28"/>
      <c r="D25" s="23" t="s">
        <v>32</v>
      </c>
      <c r="I25" s="23" t="s">
        <v>24</v>
      </c>
      <c r="J25" s="21" t="s">
        <v>1</v>
      </c>
      <c r="L25" s="28"/>
    </row>
    <row r="26" spans="2:12" s="1" customFormat="1" ht="18" customHeight="1">
      <c r="B26" s="28"/>
      <c r="E26" s="21" t="s">
        <v>30</v>
      </c>
      <c r="I26" s="23" t="s">
        <v>26</v>
      </c>
      <c r="J26" s="21" t="s">
        <v>1</v>
      </c>
      <c r="L26" s="28"/>
    </row>
    <row r="27" spans="2:12" s="1" customFormat="1" ht="6.9" customHeight="1">
      <c r="B27" s="28"/>
      <c r="L27" s="28"/>
    </row>
    <row r="28" spans="2:12" s="1" customFormat="1" ht="12" customHeight="1">
      <c r="B28" s="28"/>
      <c r="D28" s="23" t="s">
        <v>33</v>
      </c>
      <c r="L28" s="28"/>
    </row>
    <row r="29" spans="2:12" s="7" customFormat="1" ht="16.5" customHeight="1">
      <c r="B29" s="93"/>
      <c r="E29" s="187" t="s">
        <v>1</v>
      </c>
      <c r="F29" s="187"/>
      <c r="G29" s="187"/>
      <c r="H29" s="187"/>
      <c r="L29" s="93"/>
    </row>
    <row r="30" spans="2:12" s="1" customFormat="1" ht="6.9" customHeight="1">
      <c r="B30" s="28"/>
      <c r="L30" s="28"/>
    </row>
    <row r="31" spans="2:12" s="1" customFormat="1" ht="6.9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35" customHeight="1">
      <c r="B32" s="28"/>
      <c r="D32" s="94" t="s">
        <v>35</v>
      </c>
      <c r="J32" s="65">
        <f>ROUND(J123, 2)</f>
        <v>0</v>
      </c>
      <c r="L32" s="28"/>
    </row>
    <row r="33" spans="2:12" s="1" customFormat="1" ht="6.9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4" customHeight="1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4" customHeight="1">
      <c r="B35" s="28"/>
      <c r="D35" s="54" t="s">
        <v>39</v>
      </c>
      <c r="E35" s="33" t="s">
        <v>40</v>
      </c>
      <c r="F35" s="95">
        <f>ROUND((SUM(BE123:BE163)),  2)</f>
        <v>0</v>
      </c>
      <c r="G35" s="96"/>
      <c r="H35" s="96"/>
      <c r="I35" s="97">
        <v>0.2</v>
      </c>
      <c r="J35" s="95">
        <f>ROUND(((SUM(BE123:BE163))*I35),  2)</f>
        <v>0</v>
      </c>
      <c r="L35" s="28"/>
    </row>
    <row r="36" spans="2:12" s="1" customFormat="1" ht="14.4" customHeight="1">
      <c r="B36" s="28"/>
      <c r="E36" s="33" t="s">
        <v>41</v>
      </c>
      <c r="F36" s="95">
        <f>ROUND((SUM(BF123:BF163)),  2)</f>
        <v>0</v>
      </c>
      <c r="G36" s="96"/>
      <c r="H36" s="96"/>
      <c r="I36" s="97">
        <v>0.2</v>
      </c>
      <c r="J36" s="95">
        <f>ROUND(((SUM(BF123:BF163))*I36),  2)</f>
        <v>0</v>
      </c>
      <c r="L36" s="28"/>
    </row>
    <row r="37" spans="2:12" s="1" customFormat="1" ht="14.4" hidden="1" customHeight="1">
      <c r="B37" s="28"/>
      <c r="E37" s="23" t="s">
        <v>42</v>
      </c>
      <c r="F37" s="84">
        <f>ROUND((SUM(BG123:BG163)),  2)</f>
        <v>0</v>
      </c>
      <c r="I37" s="98">
        <v>0.2</v>
      </c>
      <c r="J37" s="84">
        <f>0</f>
        <v>0</v>
      </c>
      <c r="L37" s="28"/>
    </row>
    <row r="38" spans="2:12" s="1" customFormat="1" ht="14.4" hidden="1" customHeight="1">
      <c r="B38" s="28"/>
      <c r="E38" s="23" t="s">
        <v>43</v>
      </c>
      <c r="F38" s="84">
        <f>ROUND((SUM(BH123:BH163)),  2)</f>
        <v>0</v>
      </c>
      <c r="I38" s="98">
        <v>0.2</v>
      </c>
      <c r="J38" s="84">
        <f>0</f>
        <v>0</v>
      </c>
      <c r="L38" s="28"/>
    </row>
    <row r="39" spans="2:12" s="1" customFormat="1" ht="14.4" hidden="1" customHeight="1">
      <c r="B39" s="28"/>
      <c r="E39" s="33" t="s">
        <v>44</v>
      </c>
      <c r="F39" s="95">
        <f>ROUND((SUM(BI123:BI163)),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6.9" customHeight="1">
      <c r="B40" s="28"/>
      <c r="L40" s="28"/>
    </row>
    <row r="41" spans="2:12" s="1" customFormat="1" ht="25.35" customHeight="1">
      <c r="B41" s="28"/>
      <c r="C41" s="99"/>
      <c r="D41" s="100" t="s">
        <v>45</v>
      </c>
      <c r="E41" s="56"/>
      <c r="F41" s="56"/>
      <c r="G41" s="101" t="s">
        <v>46</v>
      </c>
      <c r="H41" s="102" t="s">
        <v>47</v>
      </c>
      <c r="I41" s="56"/>
      <c r="J41" s="103">
        <f>SUM(J32:J39)</f>
        <v>0</v>
      </c>
      <c r="K41" s="104"/>
      <c r="L41" s="28"/>
    </row>
    <row r="42" spans="2:12" s="1" customFormat="1" ht="14.4" customHeight="1">
      <c r="B42" s="28"/>
      <c r="L42" s="28"/>
    </row>
    <row r="43" spans="2:12" ht="14.4" customHeight="1">
      <c r="B43" s="16"/>
      <c r="L43" s="16"/>
    </row>
    <row r="44" spans="2:12" ht="14.4" customHeight="1">
      <c r="B44" s="16"/>
      <c r="L44" s="16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ht="10.199999999999999">
      <c r="B51" s="16"/>
      <c r="L51" s="16"/>
    </row>
    <row r="52" spans="2:12" ht="10.199999999999999">
      <c r="B52" s="16"/>
      <c r="L52" s="16"/>
    </row>
    <row r="53" spans="2:12" ht="10.199999999999999">
      <c r="B53" s="16"/>
      <c r="L53" s="16"/>
    </row>
    <row r="54" spans="2:12" ht="10.199999999999999">
      <c r="B54" s="16"/>
      <c r="L54" s="16"/>
    </row>
    <row r="55" spans="2:12" ht="10.199999999999999">
      <c r="B55" s="16"/>
      <c r="L55" s="16"/>
    </row>
    <row r="56" spans="2:12" ht="10.199999999999999">
      <c r="B56" s="16"/>
      <c r="L56" s="16"/>
    </row>
    <row r="57" spans="2:12" ht="10.199999999999999">
      <c r="B57" s="16"/>
      <c r="L57" s="16"/>
    </row>
    <row r="58" spans="2:12" ht="10.199999999999999">
      <c r="B58" s="16"/>
      <c r="L58" s="16"/>
    </row>
    <row r="59" spans="2:12" ht="10.199999999999999">
      <c r="B59" s="16"/>
      <c r="L59" s="16"/>
    </row>
    <row r="60" spans="2:12" ht="10.199999999999999">
      <c r="B60" s="16"/>
      <c r="L60" s="16"/>
    </row>
    <row r="61" spans="2:12" s="1" customFormat="1" ht="13.2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ht="10.199999999999999">
      <c r="B62" s="16"/>
      <c r="L62" s="16"/>
    </row>
    <row r="63" spans="2:12" ht="10.199999999999999">
      <c r="B63" s="16"/>
      <c r="L63" s="16"/>
    </row>
    <row r="64" spans="2:12" ht="10.199999999999999">
      <c r="B64" s="16"/>
      <c r="L64" s="16"/>
    </row>
    <row r="65" spans="2:12" s="1" customFormat="1" ht="13.2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ht="10.199999999999999">
      <c r="B66" s="16"/>
      <c r="L66" s="16"/>
    </row>
    <row r="67" spans="2:12" ht="10.199999999999999">
      <c r="B67" s="16"/>
      <c r="L67" s="16"/>
    </row>
    <row r="68" spans="2:12" ht="10.199999999999999">
      <c r="B68" s="16"/>
      <c r="L68" s="16"/>
    </row>
    <row r="69" spans="2:12" ht="10.199999999999999">
      <c r="B69" s="16"/>
      <c r="L69" s="16"/>
    </row>
    <row r="70" spans="2:12" ht="10.199999999999999">
      <c r="B70" s="16"/>
      <c r="L70" s="16"/>
    </row>
    <row r="71" spans="2:12" ht="10.199999999999999">
      <c r="B71" s="16"/>
      <c r="L71" s="16"/>
    </row>
    <row r="72" spans="2:12" ht="10.199999999999999">
      <c r="B72" s="16"/>
      <c r="L72" s="16"/>
    </row>
    <row r="73" spans="2:12" ht="10.199999999999999">
      <c r="B73" s="16"/>
      <c r="L73" s="16"/>
    </row>
    <row r="74" spans="2:12" ht="10.199999999999999">
      <c r="B74" s="16"/>
      <c r="L74" s="16"/>
    </row>
    <row r="75" spans="2:12" ht="10.199999999999999">
      <c r="B75" s="16"/>
      <c r="L75" s="16"/>
    </row>
    <row r="76" spans="2:12" s="1" customFormat="1" ht="13.2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" customHeight="1">
      <c r="B82" s="28"/>
      <c r="C82" s="17" t="s">
        <v>293</v>
      </c>
      <c r="L82" s="28"/>
    </row>
    <row r="83" spans="2:12" s="1" customFormat="1" ht="6.9" customHeight="1">
      <c r="B83" s="28"/>
      <c r="L83" s="28"/>
    </row>
    <row r="84" spans="2:12" s="1" customFormat="1" ht="12" customHeight="1">
      <c r="B84" s="28"/>
      <c r="C84" s="23" t="s">
        <v>15</v>
      </c>
      <c r="L84" s="28"/>
    </row>
    <row r="85" spans="2:12" s="1" customFormat="1" ht="16.5" customHeight="1">
      <c r="B85" s="28"/>
      <c r="E85" s="226" t="str">
        <f>E7</f>
        <v>Archeoskanzen Bojná</v>
      </c>
      <c r="F85" s="227"/>
      <c r="G85" s="227"/>
      <c r="H85" s="227"/>
      <c r="L85" s="28"/>
    </row>
    <row r="86" spans="2:12" ht="12" customHeight="1">
      <c r="B86" s="16"/>
      <c r="C86" s="23" t="s">
        <v>287</v>
      </c>
      <c r="L86" s="16"/>
    </row>
    <row r="87" spans="2:12" s="1" customFormat="1" ht="16.5" customHeight="1">
      <c r="B87" s="28"/>
      <c r="E87" s="226" t="s">
        <v>7302</v>
      </c>
      <c r="F87" s="228"/>
      <c r="G87" s="228"/>
      <c r="H87" s="228"/>
      <c r="L87" s="28"/>
    </row>
    <row r="88" spans="2:12" s="1" customFormat="1" ht="12" customHeight="1">
      <c r="B88" s="28"/>
      <c r="C88" s="23" t="s">
        <v>289</v>
      </c>
      <c r="L88" s="28"/>
    </row>
    <row r="89" spans="2:12" s="1" customFormat="1" ht="16.5" customHeight="1">
      <c r="B89" s="28"/>
      <c r="E89" s="208" t="str">
        <f>E11</f>
        <v>1 - STROMY - výsadba</v>
      </c>
      <c r="F89" s="228"/>
      <c r="G89" s="228"/>
      <c r="H89" s="228"/>
      <c r="L89" s="28"/>
    </row>
    <row r="90" spans="2:12" s="1" customFormat="1" ht="6.9" customHeight="1">
      <c r="B90" s="28"/>
      <c r="L90" s="28"/>
    </row>
    <row r="91" spans="2:12" s="1" customFormat="1" ht="12" customHeight="1">
      <c r="B91" s="28"/>
      <c r="C91" s="23" t="s">
        <v>19</v>
      </c>
      <c r="F91" s="21" t="str">
        <f>F14</f>
        <v>okrajová časť obce Bojná</v>
      </c>
      <c r="I91" s="23" t="s">
        <v>21</v>
      </c>
      <c r="J91" s="51" t="str">
        <f>IF(J14="","",J14)</f>
        <v>19. 6. 2024</v>
      </c>
      <c r="L91" s="28"/>
    </row>
    <row r="92" spans="2:12" s="1" customFormat="1" ht="6.9" customHeight="1">
      <c r="B92" s="28"/>
      <c r="L92" s="28"/>
    </row>
    <row r="93" spans="2:12" s="1" customFormat="1" ht="40.049999999999997" customHeight="1">
      <c r="B93" s="28"/>
      <c r="C93" s="23" t="s">
        <v>23</v>
      </c>
      <c r="F93" s="21" t="str">
        <f>E17</f>
        <v>Obec Bojná, 201 Bojná, 956 01 Bojná</v>
      </c>
      <c r="I93" s="23" t="s">
        <v>29</v>
      </c>
      <c r="J93" s="26" t="str">
        <f>E23</f>
        <v>Projekt design s.r.o., Brezová 89/1B, Tovarníky</v>
      </c>
      <c r="L93" s="28"/>
    </row>
    <row r="94" spans="2:12" s="1" customFormat="1" ht="40.049999999999997" customHeight="1">
      <c r="B94" s="28"/>
      <c r="C94" s="23" t="s">
        <v>27</v>
      </c>
      <c r="F94" s="21" t="str">
        <f>IF(E20="","",E20)</f>
        <v>Vyplň údaj</v>
      </c>
      <c r="I94" s="23" t="s">
        <v>32</v>
      </c>
      <c r="J94" s="26" t="str">
        <f>E26</f>
        <v>Projekt design s.r.o., Brezová 89/1B, Tovarníky</v>
      </c>
      <c r="L94" s="28"/>
    </row>
    <row r="95" spans="2:12" s="1" customFormat="1" ht="10.35" customHeight="1">
      <c r="B95" s="28"/>
      <c r="L95" s="28"/>
    </row>
    <row r="96" spans="2:12" s="1" customFormat="1" ht="29.25" customHeight="1">
      <c r="B96" s="28"/>
      <c r="C96" s="107" t="s">
        <v>294</v>
      </c>
      <c r="D96" s="99"/>
      <c r="E96" s="99"/>
      <c r="F96" s="99"/>
      <c r="G96" s="99"/>
      <c r="H96" s="99"/>
      <c r="I96" s="99"/>
      <c r="J96" s="108" t="s">
        <v>295</v>
      </c>
      <c r="K96" s="99"/>
      <c r="L96" s="28"/>
    </row>
    <row r="97" spans="2:47" s="1" customFormat="1" ht="10.35" customHeight="1">
      <c r="B97" s="28"/>
      <c r="L97" s="28"/>
    </row>
    <row r="98" spans="2:47" s="1" customFormat="1" ht="22.8" customHeight="1">
      <c r="B98" s="28"/>
      <c r="C98" s="109" t="s">
        <v>296</v>
      </c>
      <c r="J98" s="65">
        <f>J123</f>
        <v>0</v>
      </c>
      <c r="L98" s="28"/>
      <c r="AU98" s="13" t="s">
        <v>297</v>
      </c>
    </row>
    <row r="99" spans="2:47" s="8" customFormat="1" ht="24.9" customHeight="1">
      <c r="B99" s="110"/>
      <c r="D99" s="111" t="s">
        <v>298</v>
      </c>
      <c r="E99" s="112"/>
      <c r="F99" s="112"/>
      <c r="G99" s="112"/>
      <c r="H99" s="112"/>
      <c r="I99" s="112"/>
      <c r="J99" s="113">
        <f>J124</f>
        <v>0</v>
      </c>
      <c r="L99" s="110"/>
    </row>
    <row r="100" spans="2:47" s="9" customFormat="1" ht="19.95" customHeight="1">
      <c r="B100" s="114"/>
      <c r="D100" s="115" t="s">
        <v>2630</v>
      </c>
      <c r="E100" s="116"/>
      <c r="F100" s="116"/>
      <c r="G100" s="116"/>
      <c r="H100" s="116"/>
      <c r="I100" s="116"/>
      <c r="J100" s="117">
        <f>J125</f>
        <v>0</v>
      </c>
      <c r="L100" s="114"/>
    </row>
    <row r="101" spans="2:47" s="9" customFormat="1" ht="19.95" customHeight="1">
      <c r="B101" s="114"/>
      <c r="D101" s="115" t="s">
        <v>2636</v>
      </c>
      <c r="E101" s="116"/>
      <c r="F101" s="116"/>
      <c r="G101" s="116"/>
      <c r="H101" s="116"/>
      <c r="I101" s="116"/>
      <c r="J101" s="117">
        <f>J162</f>
        <v>0</v>
      </c>
      <c r="L101" s="114"/>
    </row>
    <row r="102" spans="2:47" s="1" customFormat="1" ht="21.75" customHeight="1">
      <c r="B102" s="28"/>
      <c r="L102" s="28"/>
    </row>
    <row r="103" spans="2:47" s="1" customFormat="1" ht="6.9" customHeight="1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28"/>
    </row>
    <row r="107" spans="2:47" s="1" customFormat="1" ht="6.9" customHeight="1"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28"/>
    </row>
    <row r="108" spans="2:47" s="1" customFormat="1" ht="24.9" customHeight="1">
      <c r="B108" s="28"/>
      <c r="C108" s="17" t="s">
        <v>303</v>
      </c>
      <c r="L108" s="28"/>
    </row>
    <row r="109" spans="2:47" s="1" customFormat="1" ht="6.9" customHeight="1">
      <c r="B109" s="28"/>
      <c r="L109" s="28"/>
    </row>
    <row r="110" spans="2:47" s="1" customFormat="1" ht="12" customHeight="1">
      <c r="B110" s="28"/>
      <c r="C110" s="23" t="s">
        <v>15</v>
      </c>
      <c r="L110" s="28"/>
    </row>
    <row r="111" spans="2:47" s="1" customFormat="1" ht="16.5" customHeight="1">
      <c r="B111" s="28"/>
      <c r="E111" s="226" t="str">
        <f>E7</f>
        <v>Archeoskanzen Bojná</v>
      </c>
      <c r="F111" s="227"/>
      <c r="G111" s="227"/>
      <c r="H111" s="227"/>
      <c r="L111" s="28"/>
    </row>
    <row r="112" spans="2:47" ht="12" customHeight="1">
      <c r="B112" s="16"/>
      <c r="C112" s="23" t="s">
        <v>287</v>
      </c>
      <c r="L112" s="16"/>
    </row>
    <row r="113" spans="2:65" s="1" customFormat="1" ht="16.5" customHeight="1">
      <c r="B113" s="28"/>
      <c r="E113" s="226" t="s">
        <v>7302</v>
      </c>
      <c r="F113" s="228"/>
      <c r="G113" s="228"/>
      <c r="H113" s="228"/>
      <c r="L113" s="28"/>
    </row>
    <row r="114" spans="2:65" s="1" customFormat="1" ht="12" customHeight="1">
      <c r="B114" s="28"/>
      <c r="C114" s="23" t="s">
        <v>289</v>
      </c>
      <c r="L114" s="28"/>
    </row>
    <row r="115" spans="2:65" s="1" customFormat="1" ht="16.5" customHeight="1">
      <c r="B115" s="28"/>
      <c r="E115" s="208" t="str">
        <f>E11</f>
        <v>1 - STROMY - výsadba</v>
      </c>
      <c r="F115" s="228"/>
      <c r="G115" s="228"/>
      <c r="H115" s="228"/>
      <c r="L115" s="28"/>
    </row>
    <row r="116" spans="2:65" s="1" customFormat="1" ht="6.9" customHeight="1">
      <c r="B116" s="28"/>
      <c r="L116" s="28"/>
    </row>
    <row r="117" spans="2:65" s="1" customFormat="1" ht="12" customHeight="1">
      <c r="B117" s="28"/>
      <c r="C117" s="23" t="s">
        <v>19</v>
      </c>
      <c r="F117" s="21" t="str">
        <f>F14</f>
        <v>okrajová časť obce Bojná</v>
      </c>
      <c r="I117" s="23" t="s">
        <v>21</v>
      </c>
      <c r="J117" s="51" t="str">
        <f>IF(J14="","",J14)</f>
        <v>19. 6. 2024</v>
      </c>
      <c r="L117" s="28"/>
    </row>
    <row r="118" spans="2:65" s="1" customFormat="1" ht="6.9" customHeight="1">
      <c r="B118" s="28"/>
      <c r="L118" s="28"/>
    </row>
    <row r="119" spans="2:65" s="1" customFormat="1" ht="40.049999999999997" customHeight="1">
      <c r="B119" s="28"/>
      <c r="C119" s="23" t="s">
        <v>23</v>
      </c>
      <c r="F119" s="21" t="str">
        <f>E17</f>
        <v>Obec Bojná, 201 Bojná, 956 01 Bojná</v>
      </c>
      <c r="I119" s="23" t="s">
        <v>29</v>
      </c>
      <c r="J119" s="26" t="str">
        <f>E23</f>
        <v>Projekt design s.r.o., Brezová 89/1B, Tovarníky</v>
      </c>
      <c r="L119" s="28"/>
    </row>
    <row r="120" spans="2:65" s="1" customFormat="1" ht="40.049999999999997" customHeight="1">
      <c r="B120" s="28"/>
      <c r="C120" s="23" t="s">
        <v>27</v>
      </c>
      <c r="F120" s="21" t="str">
        <f>IF(E20="","",E20)</f>
        <v>Vyplň údaj</v>
      </c>
      <c r="I120" s="23" t="s">
        <v>32</v>
      </c>
      <c r="J120" s="26" t="str">
        <f>E26</f>
        <v>Projekt design s.r.o., Brezová 89/1B, Tovarníky</v>
      </c>
      <c r="L120" s="28"/>
    </row>
    <row r="121" spans="2:65" s="1" customFormat="1" ht="10.35" customHeight="1">
      <c r="B121" s="28"/>
      <c r="L121" s="28"/>
    </row>
    <row r="122" spans="2:65" s="10" customFormat="1" ht="29.25" customHeight="1">
      <c r="B122" s="118"/>
      <c r="C122" s="119" t="s">
        <v>304</v>
      </c>
      <c r="D122" s="120" t="s">
        <v>60</v>
      </c>
      <c r="E122" s="120" t="s">
        <v>56</v>
      </c>
      <c r="F122" s="120" t="s">
        <v>57</v>
      </c>
      <c r="G122" s="120" t="s">
        <v>305</v>
      </c>
      <c r="H122" s="120" t="s">
        <v>306</v>
      </c>
      <c r="I122" s="120" t="s">
        <v>307</v>
      </c>
      <c r="J122" s="121" t="s">
        <v>295</v>
      </c>
      <c r="K122" s="122" t="s">
        <v>308</v>
      </c>
      <c r="L122" s="118"/>
      <c r="M122" s="58" t="s">
        <v>1</v>
      </c>
      <c r="N122" s="59" t="s">
        <v>39</v>
      </c>
      <c r="O122" s="59" t="s">
        <v>309</v>
      </c>
      <c r="P122" s="59" t="s">
        <v>310</v>
      </c>
      <c r="Q122" s="59" t="s">
        <v>311</v>
      </c>
      <c r="R122" s="59" t="s">
        <v>312</v>
      </c>
      <c r="S122" s="59" t="s">
        <v>313</v>
      </c>
      <c r="T122" s="60" t="s">
        <v>314</v>
      </c>
    </row>
    <row r="123" spans="2:65" s="1" customFormat="1" ht="22.8" customHeight="1">
      <c r="B123" s="28"/>
      <c r="C123" s="63" t="s">
        <v>296</v>
      </c>
      <c r="J123" s="123">
        <f>BK123</f>
        <v>0</v>
      </c>
      <c r="L123" s="28"/>
      <c r="M123" s="61"/>
      <c r="N123" s="52"/>
      <c r="O123" s="52"/>
      <c r="P123" s="124">
        <f>P124</f>
        <v>0</v>
      </c>
      <c r="Q123" s="52"/>
      <c r="R123" s="124">
        <f>R124</f>
        <v>0</v>
      </c>
      <c r="S123" s="52"/>
      <c r="T123" s="125">
        <f>T124</f>
        <v>0</v>
      </c>
      <c r="AT123" s="13" t="s">
        <v>74</v>
      </c>
      <c r="AU123" s="13" t="s">
        <v>297</v>
      </c>
      <c r="BK123" s="126">
        <f>BK124</f>
        <v>0</v>
      </c>
    </row>
    <row r="124" spans="2:65" s="11" customFormat="1" ht="25.95" customHeight="1">
      <c r="B124" s="127"/>
      <c r="D124" s="128" t="s">
        <v>74</v>
      </c>
      <c r="E124" s="129" t="s">
        <v>315</v>
      </c>
      <c r="F124" s="129" t="s">
        <v>316</v>
      </c>
      <c r="I124" s="130"/>
      <c r="J124" s="131">
        <f>BK124</f>
        <v>0</v>
      </c>
      <c r="L124" s="127"/>
      <c r="M124" s="132"/>
      <c r="P124" s="133">
        <f>P125+P162</f>
        <v>0</v>
      </c>
      <c r="R124" s="133">
        <f>R125+R162</f>
        <v>0</v>
      </c>
      <c r="T124" s="134">
        <f>T125+T162</f>
        <v>0</v>
      </c>
      <c r="AR124" s="128" t="s">
        <v>82</v>
      </c>
      <c r="AT124" s="135" t="s">
        <v>74</v>
      </c>
      <c r="AU124" s="135" t="s">
        <v>75</v>
      </c>
      <c r="AY124" s="128" t="s">
        <v>317</v>
      </c>
      <c r="BK124" s="136">
        <f>BK125+BK162</f>
        <v>0</v>
      </c>
    </row>
    <row r="125" spans="2:65" s="11" customFormat="1" ht="22.8" customHeight="1">
      <c r="B125" s="127"/>
      <c r="D125" s="128" t="s">
        <v>74</v>
      </c>
      <c r="E125" s="137" t="s">
        <v>82</v>
      </c>
      <c r="F125" s="137" t="s">
        <v>2637</v>
      </c>
      <c r="I125" s="130"/>
      <c r="J125" s="138">
        <f>BK125</f>
        <v>0</v>
      </c>
      <c r="L125" s="127"/>
      <c r="M125" s="132"/>
      <c r="P125" s="133">
        <f>SUM(P126:P161)</f>
        <v>0</v>
      </c>
      <c r="R125" s="133">
        <f>SUM(R126:R161)</f>
        <v>0</v>
      </c>
      <c r="T125" s="134">
        <f>SUM(T126:T161)</f>
        <v>0</v>
      </c>
      <c r="AR125" s="128" t="s">
        <v>82</v>
      </c>
      <c r="AT125" s="135" t="s">
        <v>74</v>
      </c>
      <c r="AU125" s="135" t="s">
        <v>82</v>
      </c>
      <c r="AY125" s="128" t="s">
        <v>317</v>
      </c>
      <c r="BK125" s="136">
        <f>SUM(BK126:BK161)</f>
        <v>0</v>
      </c>
    </row>
    <row r="126" spans="2:65" s="1" customFormat="1" ht="76.349999999999994" customHeight="1">
      <c r="B126" s="139"/>
      <c r="C126" s="140" t="s">
        <v>82</v>
      </c>
      <c r="D126" s="140" t="s">
        <v>319</v>
      </c>
      <c r="E126" s="141" t="s">
        <v>7304</v>
      </c>
      <c r="F126" s="142" t="s">
        <v>7305</v>
      </c>
      <c r="G126" s="143" t="s">
        <v>433</v>
      </c>
      <c r="H126" s="144">
        <v>42</v>
      </c>
      <c r="I126" s="145"/>
      <c r="J126" s="146">
        <f t="shared" ref="J126:J161" si="0">ROUND(I126*H126,2)</f>
        <v>0</v>
      </c>
      <c r="K126" s="147"/>
      <c r="L126" s="28"/>
      <c r="M126" s="148" t="s">
        <v>1</v>
      </c>
      <c r="N126" s="149" t="s">
        <v>41</v>
      </c>
      <c r="P126" s="150">
        <f t="shared" ref="P126:P161" si="1">O126*H126</f>
        <v>0</v>
      </c>
      <c r="Q126" s="150">
        <v>0</v>
      </c>
      <c r="R126" s="150">
        <f t="shared" ref="R126:R161" si="2">Q126*H126</f>
        <v>0</v>
      </c>
      <c r="S126" s="150">
        <v>0</v>
      </c>
      <c r="T126" s="151">
        <f t="shared" ref="T126:T161" si="3">S126*H126</f>
        <v>0</v>
      </c>
      <c r="AR126" s="152" t="s">
        <v>259</v>
      </c>
      <c r="AT126" s="152" t="s">
        <v>319</v>
      </c>
      <c r="AU126" s="152" t="s">
        <v>87</v>
      </c>
      <c r="AY126" s="13" t="s">
        <v>317</v>
      </c>
      <c r="BE126" s="153">
        <f t="shared" ref="BE126:BE161" si="4">IF(N126="základná",J126,0)</f>
        <v>0</v>
      </c>
      <c r="BF126" s="153">
        <f t="shared" ref="BF126:BF161" si="5">IF(N126="znížená",J126,0)</f>
        <v>0</v>
      </c>
      <c r="BG126" s="153">
        <f t="shared" ref="BG126:BG161" si="6">IF(N126="zákl. prenesená",J126,0)</f>
        <v>0</v>
      </c>
      <c r="BH126" s="153">
        <f t="shared" ref="BH126:BH161" si="7">IF(N126="zníž. prenesená",J126,0)</f>
        <v>0</v>
      </c>
      <c r="BI126" s="153">
        <f t="shared" ref="BI126:BI161" si="8">IF(N126="nulová",J126,0)</f>
        <v>0</v>
      </c>
      <c r="BJ126" s="13" t="s">
        <v>87</v>
      </c>
      <c r="BK126" s="153">
        <f t="shared" ref="BK126:BK161" si="9">ROUND(I126*H126,2)</f>
        <v>0</v>
      </c>
      <c r="BL126" s="13" t="s">
        <v>259</v>
      </c>
      <c r="BM126" s="152" t="s">
        <v>87</v>
      </c>
    </row>
    <row r="127" spans="2:65" s="1" customFormat="1" ht="76.349999999999994" customHeight="1">
      <c r="B127" s="139"/>
      <c r="C127" s="154" t="s">
        <v>87</v>
      </c>
      <c r="D127" s="154" t="s">
        <v>353</v>
      </c>
      <c r="E127" s="155" t="s">
        <v>7306</v>
      </c>
      <c r="F127" s="156" t="s">
        <v>7307</v>
      </c>
      <c r="G127" s="157" t="s">
        <v>433</v>
      </c>
      <c r="H127" s="158">
        <v>84</v>
      </c>
      <c r="I127" s="159"/>
      <c r="J127" s="160">
        <f t="shared" si="0"/>
        <v>0</v>
      </c>
      <c r="K127" s="161"/>
      <c r="L127" s="162"/>
      <c r="M127" s="163" t="s">
        <v>1</v>
      </c>
      <c r="N127" s="164" t="s">
        <v>41</v>
      </c>
      <c r="P127" s="150">
        <f t="shared" si="1"/>
        <v>0</v>
      </c>
      <c r="Q127" s="150">
        <v>0</v>
      </c>
      <c r="R127" s="150">
        <f t="shared" si="2"/>
        <v>0</v>
      </c>
      <c r="S127" s="150">
        <v>0</v>
      </c>
      <c r="T127" s="151">
        <f t="shared" si="3"/>
        <v>0</v>
      </c>
      <c r="AR127" s="152" t="s">
        <v>271</v>
      </c>
      <c r="AT127" s="152" t="s">
        <v>353</v>
      </c>
      <c r="AU127" s="152" t="s">
        <v>87</v>
      </c>
      <c r="AY127" s="13" t="s">
        <v>317</v>
      </c>
      <c r="BE127" s="153">
        <f t="shared" si="4"/>
        <v>0</v>
      </c>
      <c r="BF127" s="153">
        <f t="shared" si="5"/>
        <v>0</v>
      </c>
      <c r="BG127" s="153">
        <f t="shared" si="6"/>
        <v>0</v>
      </c>
      <c r="BH127" s="153">
        <f t="shared" si="7"/>
        <v>0</v>
      </c>
      <c r="BI127" s="153">
        <f t="shared" si="8"/>
        <v>0</v>
      </c>
      <c r="BJ127" s="13" t="s">
        <v>87</v>
      </c>
      <c r="BK127" s="153">
        <f t="shared" si="9"/>
        <v>0</v>
      </c>
      <c r="BL127" s="13" t="s">
        <v>259</v>
      </c>
      <c r="BM127" s="152" t="s">
        <v>259</v>
      </c>
    </row>
    <row r="128" spans="2:65" s="1" customFormat="1" ht="44.25" customHeight="1">
      <c r="B128" s="139"/>
      <c r="C128" s="140" t="s">
        <v>92</v>
      </c>
      <c r="D128" s="140" t="s">
        <v>319</v>
      </c>
      <c r="E128" s="141" t="s">
        <v>7308</v>
      </c>
      <c r="F128" s="142" t="s">
        <v>7309</v>
      </c>
      <c r="G128" s="143" t="s">
        <v>356</v>
      </c>
      <c r="H128" s="144">
        <v>1.0999999999999999E-2</v>
      </c>
      <c r="I128" s="145"/>
      <c r="J128" s="146">
        <f t="shared" si="0"/>
        <v>0</v>
      </c>
      <c r="K128" s="147"/>
      <c r="L128" s="28"/>
      <c r="M128" s="148" t="s">
        <v>1</v>
      </c>
      <c r="N128" s="149" t="s">
        <v>41</v>
      </c>
      <c r="P128" s="150">
        <f t="shared" si="1"/>
        <v>0</v>
      </c>
      <c r="Q128" s="150">
        <v>0</v>
      </c>
      <c r="R128" s="150">
        <f t="shared" si="2"/>
        <v>0</v>
      </c>
      <c r="S128" s="150">
        <v>0</v>
      </c>
      <c r="T128" s="151">
        <f t="shared" si="3"/>
        <v>0</v>
      </c>
      <c r="AR128" s="152" t="s">
        <v>259</v>
      </c>
      <c r="AT128" s="152" t="s">
        <v>319</v>
      </c>
      <c r="AU128" s="152" t="s">
        <v>87</v>
      </c>
      <c r="AY128" s="13" t="s">
        <v>317</v>
      </c>
      <c r="BE128" s="153">
        <f t="shared" si="4"/>
        <v>0</v>
      </c>
      <c r="BF128" s="153">
        <f t="shared" si="5"/>
        <v>0</v>
      </c>
      <c r="BG128" s="153">
        <f t="shared" si="6"/>
        <v>0</v>
      </c>
      <c r="BH128" s="153">
        <f t="shared" si="7"/>
        <v>0</v>
      </c>
      <c r="BI128" s="153">
        <f t="shared" si="8"/>
        <v>0</v>
      </c>
      <c r="BJ128" s="13" t="s">
        <v>87</v>
      </c>
      <c r="BK128" s="153">
        <f t="shared" si="9"/>
        <v>0</v>
      </c>
      <c r="BL128" s="13" t="s">
        <v>259</v>
      </c>
      <c r="BM128" s="152" t="s">
        <v>265</v>
      </c>
    </row>
    <row r="129" spans="2:65" s="1" customFormat="1" ht="16.5" customHeight="1">
      <c r="B129" s="139"/>
      <c r="C129" s="154" t="s">
        <v>259</v>
      </c>
      <c r="D129" s="154" t="s">
        <v>353</v>
      </c>
      <c r="E129" s="155" t="s">
        <v>7310</v>
      </c>
      <c r="F129" s="156" t="s">
        <v>7311</v>
      </c>
      <c r="G129" s="157" t="s">
        <v>1711</v>
      </c>
      <c r="H129" s="158">
        <v>10.815</v>
      </c>
      <c r="I129" s="159"/>
      <c r="J129" s="160">
        <f t="shared" si="0"/>
        <v>0</v>
      </c>
      <c r="K129" s="161"/>
      <c r="L129" s="162"/>
      <c r="M129" s="163" t="s">
        <v>1</v>
      </c>
      <c r="N129" s="164" t="s">
        <v>41</v>
      </c>
      <c r="P129" s="150">
        <f t="shared" si="1"/>
        <v>0</v>
      </c>
      <c r="Q129" s="150">
        <v>0</v>
      </c>
      <c r="R129" s="150">
        <f t="shared" si="2"/>
        <v>0</v>
      </c>
      <c r="S129" s="150">
        <v>0</v>
      </c>
      <c r="T129" s="151">
        <f t="shared" si="3"/>
        <v>0</v>
      </c>
      <c r="AR129" s="152" t="s">
        <v>271</v>
      </c>
      <c r="AT129" s="152" t="s">
        <v>353</v>
      </c>
      <c r="AU129" s="152" t="s">
        <v>87</v>
      </c>
      <c r="AY129" s="13" t="s">
        <v>317</v>
      </c>
      <c r="BE129" s="153">
        <f t="shared" si="4"/>
        <v>0</v>
      </c>
      <c r="BF129" s="153">
        <f t="shared" si="5"/>
        <v>0</v>
      </c>
      <c r="BG129" s="153">
        <f t="shared" si="6"/>
        <v>0</v>
      </c>
      <c r="BH129" s="153">
        <f t="shared" si="7"/>
        <v>0</v>
      </c>
      <c r="BI129" s="153">
        <f t="shared" si="8"/>
        <v>0</v>
      </c>
      <c r="BJ129" s="13" t="s">
        <v>87</v>
      </c>
      <c r="BK129" s="153">
        <f t="shared" si="9"/>
        <v>0</v>
      </c>
      <c r="BL129" s="13" t="s">
        <v>259</v>
      </c>
      <c r="BM129" s="152" t="s">
        <v>271</v>
      </c>
    </row>
    <row r="130" spans="2:65" s="1" customFormat="1" ht="37.799999999999997" customHeight="1">
      <c r="B130" s="139"/>
      <c r="C130" s="140" t="s">
        <v>262</v>
      </c>
      <c r="D130" s="140" t="s">
        <v>319</v>
      </c>
      <c r="E130" s="141" t="s">
        <v>7312</v>
      </c>
      <c r="F130" s="142" t="s">
        <v>7313</v>
      </c>
      <c r="G130" s="143" t="s">
        <v>433</v>
      </c>
      <c r="H130" s="144">
        <v>42</v>
      </c>
      <c r="I130" s="145"/>
      <c r="J130" s="146">
        <f t="shared" si="0"/>
        <v>0</v>
      </c>
      <c r="K130" s="147"/>
      <c r="L130" s="28"/>
      <c r="M130" s="148" t="s">
        <v>1</v>
      </c>
      <c r="N130" s="149" t="s">
        <v>41</v>
      </c>
      <c r="P130" s="150">
        <f t="shared" si="1"/>
        <v>0</v>
      </c>
      <c r="Q130" s="150">
        <v>0</v>
      </c>
      <c r="R130" s="150">
        <f t="shared" si="2"/>
        <v>0</v>
      </c>
      <c r="S130" s="150">
        <v>0</v>
      </c>
      <c r="T130" s="151">
        <f t="shared" si="3"/>
        <v>0</v>
      </c>
      <c r="AR130" s="152" t="s">
        <v>259</v>
      </c>
      <c r="AT130" s="152" t="s">
        <v>319</v>
      </c>
      <c r="AU130" s="152" t="s">
        <v>87</v>
      </c>
      <c r="AY130" s="13" t="s">
        <v>317</v>
      </c>
      <c r="BE130" s="153">
        <f t="shared" si="4"/>
        <v>0</v>
      </c>
      <c r="BF130" s="153">
        <f t="shared" si="5"/>
        <v>0</v>
      </c>
      <c r="BG130" s="153">
        <f t="shared" si="6"/>
        <v>0</v>
      </c>
      <c r="BH130" s="153">
        <f t="shared" si="7"/>
        <v>0</v>
      </c>
      <c r="BI130" s="153">
        <f t="shared" si="8"/>
        <v>0</v>
      </c>
      <c r="BJ130" s="13" t="s">
        <v>87</v>
      </c>
      <c r="BK130" s="153">
        <f t="shared" si="9"/>
        <v>0</v>
      </c>
      <c r="BL130" s="13" t="s">
        <v>259</v>
      </c>
      <c r="BM130" s="152" t="s">
        <v>277</v>
      </c>
    </row>
    <row r="131" spans="2:65" s="1" customFormat="1" ht="16.5" customHeight="1">
      <c r="B131" s="139"/>
      <c r="C131" s="154" t="s">
        <v>265</v>
      </c>
      <c r="D131" s="154" t="s">
        <v>353</v>
      </c>
      <c r="E131" s="155" t="s">
        <v>7314</v>
      </c>
      <c r="F131" s="156" t="s">
        <v>7315</v>
      </c>
      <c r="G131" s="157" t="s">
        <v>433</v>
      </c>
      <c r="H131" s="158">
        <v>5</v>
      </c>
      <c r="I131" s="159"/>
      <c r="J131" s="160">
        <f t="shared" si="0"/>
        <v>0</v>
      </c>
      <c r="K131" s="161"/>
      <c r="L131" s="162"/>
      <c r="M131" s="163" t="s">
        <v>1</v>
      </c>
      <c r="N131" s="164" t="s">
        <v>41</v>
      </c>
      <c r="P131" s="150">
        <f t="shared" si="1"/>
        <v>0</v>
      </c>
      <c r="Q131" s="150">
        <v>0</v>
      </c>
      <c r="R131" s="150">
        <f t="shared" si="2"/>
        <v>0</v>
      </c>
      <c r="S131" s="150">
        <v>0</v>
      </c>
      <c r="T131" s="151">
        <f t="shared" si="3"/>
        <v>0</v>
      </c>
      <c r="AR131" s="152" t="s">
        <v>271</v>
      </c>
      <c r="AT131" s="152" t="s">
        <v>353</v>
      </c>
      <c r="AU131" s="152" t="s">
        <v>87</v>
      </c>
      <c r="AY131" s="13" t="s">
        <v>317</v>
      </c>
      <c r="BE131" s="153">
        <f t="shared" si="4"/>
        <v>0</v>
      </c>
      <c r="BF131" s="153">
        <f t="shared" si="5"/>
        <v>0</v>
      </c>
      <c r="BG131" s="153">
        <f t="shared" si="6"/>
        <v>0</v>
      </c>
      <c r="BH131" s="153">
        <f t="shared" si="7"/>
        <v>0</v>
      </c>
      <c r="BI131" s="153">
        <f t="shared" si="8"/>
        <v>0</v>
      </c>
      <c r="BJ131" s="13" t="s">
        <v>87</v>
      </c>
      <c r="BK131" s="153">
        <f t="shared" si="9"/>
        <v>0</v>
      </c>
      <c r="BL131" s="13" t="s">
        <v>259</v>
      </c>
      <c r="BM131" s="152" t="s">
        <v>358</v>
      </c>
    </row>
    <row r="132" spans="2:65" s="1" customFormat="1" ht="21.75" customHeight="1">
      <c r="B132" s="139"/>
      <c r="C132" s="154" t="s">
        <v>268</v>
      </c>
      <c r="D132" s="154" t="s">
        <v>353</v>
      </c>
      <c r="E132" s="155" t="s">
        <v>7316</v>
      </c>
      <c r="F132" s="156" t="s">
        <v>7317</v>
      </c>
      <c r="G132" s="157" t="s">
        <v>433</v>
      </c>
      <c r="H132" s="158">
        <v>1</v>
      </c>
      <c r="I132" s="159"/>
      <c r="J132" s="160">
        <f t="shared" si="0"/>
        <v>0</v>
      </c>
      <c r="K132" s="161"/>
      <c r="L132" s="162"/>
      <c r="M132" s="163" t="s">
        <v>1</v>
      </c>
      <c r="N132" s="164" t="s">
        <v>41</v>
      </c>
      <c r="P132" s="150">
        <f t="shared" si="1"/>
        <v>0</v>
      </c>
      <c r="Q132" s="150">
        <v>0</v>
      </c>
      <c r="R132" s="150">
        <f t="shared" si="2"/>
        <v>0</v>
      </c>
      <c r="S132" s="150">
        <v>0</v>
      </c>
      <c r="T132" s="151">
        <f t="shared" si="3"/>
        <v>0</v>
      </c>
      <c r="AR132" s="152" t="s">
        <v>271</v>
      </c>
      <c r="AT132" s="152" t="s">
        <v>353</v>
      </c>
      <c r="AU132" s="152" t="s">
        <v>87</v>
      </c>
      <c r="AY132" s="13" t="s">
        <v>317</v>
      </c>
      <c r="BE132" s="153">
        <f t="shared" si="4"/>
        <v>0</v>
      </c>
      <c r="BF132" s="153">
        <f t="shared" si="5"/>
        <v>0</v>
      </c>
      <c r="BG132" s="153">
        <f t="shared" si="6"/>
        <v>0</v>
      </c>
      <c r="BH132" s="153">
        <f t="shared" si="7"/>
        <v>0</v>
      </c>
      <c r="BI132" s="153">
        <f t="shared" si="8"/>
        <v>0</v>
      </c>
      <c r="BJ132" s="13" t="s">
        <v>87</v>
      </c>
      <c r="BK132" s="153">
        <f t="shared" si="9"/>
        <v>0</v>
      </c>
      <c r="BL132" s="13" t="s">
        <v>259</v>
      </c>
      <c r="BM132" s="152" t="s">
        <v>364</v>
      </c>
    </row>
    <row r="133" spans="2:65" s="1" customFormat="1" ht="24.15" customHeight="1">
      <c r="B133" s="139"/>
      <c r="C133" s="154" t="s">
        <v>271</v>
      </c>
      <c r="D133" s="154" t="s">
        <v>353</v>
      </c>
      <c r="E133" s="155" t="s">
        <v>7318</v>
      </c>
      <c r="F133" s="156" t="s">
        <v>7319</v>
      </c>
      <c r="G133" s="157" t="s">
        <v>433</v>
      </c>
      <c r="H133" s="158">
        <v>10</v>
      </c>
      <c r="I133" s="159"/>
      <c r="J133" s="160">
        <f t="shared" si="0"/>
        <v>0</v>
      </c>
      <c r="K133" s="161"/>
      <c r="L133" s="162"/>
      <c r="M133" s="163" t="s">
        <v>1</v>
      </c>
      <c r="N133" s="164" t="s">
        <v>41</v>
      </c>
      <c r="P133" s="150">
        <f t="shared" si="1"/>
        <v>0</v>
      </c>
      <c r="Q133" s="150">
        <v>0</v>
      </c>
      <c r="R133" s="150">
        <f t="shared" si="2"/>
        <v>0</v>
      </c>
      <c r="S133" s="150">
        <v>0</v>
      </c>
      <c r="T133" s="151">
        <f t="shared" si="3"/>
        <v>0</v>
      </c>
      <c r="AR133" s="152" t="s">
        <v>271</v>
      </c>
      <c r="AT133" s="152" t="s">
        <v>353</v>
      </c>
      <c r="AU133" s="152" t="s">
        <v>87</v>
      </c>
      <c r="AY133" s="13" t="s">
        <v>317</v>
      </c>
      <c r="BE133" s="153">
        <f t="shared" si="4"/>
        <v>0</v>
      </c>
      <c r="BF133" s="153">
        <f t="shared" si="5"/>
        <v>0</v>
      </c>
      <c r="BG133" s="153">
        <f t="shared" si="6"/>
        <v>0</v>
      </c>
      <c r="BH133" s="153">
        <f t="shared" si="7"/>
        <v>0</v>
      </c>
      <c r="BI133" s="153">
        <f t="shared" si="8"/>
        <v>0</v>
      </c>
      <c r="BJ133" s="13" t="s">
        <v>87</v>
      </c>
      <c r="BK133" s="153">
        <f t="shared" si="9"/>
        <v>0</v>
      </c>
      <c r="BL133" s="13" t="s">
        <v>259</v>
      </c>
      <c r="BM133" s="152" t="s">
        <v>372</v>
      </c>
    </row>
    <row r="134" spans="2:65" s="1" customFormat="1" ht="24.15" customHeight="1">
      <c r="B134" s="139"/>
      <c r="C134" s="154" t="s">
        <v>274</v>
      </c>
      <c r="D134" s="154" t="s">
        <v>353</v>
      </c>
      <c r="E134" s="155" t="s">
        <v>7320</v>
      </c>
      <c r="F134" s="156" t="s">
        <v>7321</v>
      </c>
      <c r="G134" s="157" t="s">
        <v>433</v>
      </c>
      <c r="H134" s="158">
        <v>2</v>
      </c>
      <c r="I134" s="159"/>
      <c r="J134" s="160">
        <f t="shared" si="0"/>
        <v>0</v>
      </c>
      <c r="K134" s="161"/>
      <c r="L134" s="162"/>
      <c r="M134" s="163" t="s">
        <v>1</v>
      </c>
      <c r="N134" s="164" t="s">
        <v>41</v>
      </c>
      <c r="P134" s="150">
        <f t="shared" si="1"/>
        <v>0</v>
      </c>
      <c r="Q134" s="150">
        <v>0</v>
      </c>
      <c r="R134" s="150">
        <f t="shared" si="2"/>
        <v>0</v>
      </c>
      <c r="S134" s="150">
        <v>0</v>
      </c>
      <c r="T134" s="151">
        <f t="shared" si="3"/>
        <v>0</v>
      </c>
      <c r="AR134" s="152" t="s">
        <v>271</v>
      </c>
      <c r="AT134" s="152" t="s">
        <v>353</v>
      </c>
      <c r="AU134" s="152" t="s">
        <v>87</v>
      </c>
      <c r="AY134" s="13" t="s">
        <v>317</v>
      </c>
      <c r="BE134" s="153">
        <f t="shared" si="4"/>
        <v>0</v>
      </c>
      <c r="BF134" s="153">
        <f t="shared" si="5"/>
        <v>0</v>
      </c>
      <c r="BG134" s="153">
        <f t="shared" si="6"/>
        <v>0</v>
      </c>
      <c r="BH134" s="153">
        <f t="shared" si="7"/>
        <v>0</v>
      </c>
      <c r="BI134" s="153">
        <f t="shared" si="8"/>
        <v>0</v>
      </c>
      <c r="BJ134" s="13" t="s">
        <v>87</v>
      </c>
      <c r="BK134" s="153">
        <f t="shared" si="9"/>
        <v>0</v>
      </c>
      <c r="BL134" s="13" t="s">
        <v>259</v>
      </c>
      <c r="BM134" s="152" t="s">
        <v>383</v>
      </c>
    </row>
    <row r="135" spans="2:65" s="1" customFormat="1" ht="24.15" customHeight="1">
      <c r="B135" s="139"/>
      <c r="C135" s="154" t="s">
        <v>277</v>
      </c>
      <c r="D135" s="154" t="s">
        <v>353</v>
      </c>
      <c r="E135" s="155" t="s">
        <v>7322</v>
      </c>
      <c r="F135" s="156" t="s">
        <v>7323</v>
      </c>
      <c r="G135" s="157" t="s">
        <v>433</v>
      </c>
      <c r="H135" s="158">
        <v>2</v>
      </c>
      <c r="I135" s="159"/>
      <c r="J135" s="160">
        <f t="shared" si="0"/>
        <v>0</v>
      </c>
      <c r="K135" s="161"/>
      <c r="L135" s="162"/>
      <c r="M135" s="163" t="s">
        <v>1</v>
      </c>
      <c r="N135" s="164" t="s">
        <v>41</v>
      </c>
      <c r="P135" s="150">
        <f t="shared" si="1"/>
        <v>0</v>
      </c>
      <c r="Q135" s="150">
        <v>0</v>
      </c>
      <c r="R135" s="150">
        <f t="shared" si="2"/>
        <v>0</v>
      </c>
      <c r="S135" s="150">
        <v>0</v>
      </c>
      <c r="T135" s="151">
        <f t="shared" si="3"/>
        <v>0</v>
      </c>
      <c r="AR135" s="152" t="s">
        <v>271</v>
      </c>
      <c r="AT135" s="152" t="s">
        <v>353</v>
      </c>
      <c r="AU135" s="152" t="s">
        <v>87</v>
      </c>
      <c r="AY135" s="13" t="s">
        <v>317</v>
      </c>
      <c r="BE135" s="153">
        <f t="shared" si="4"/>
        <v>0</v>
      </c>
      <c r="BF135" s="153">
        <f t="shared" si="5"/>
        <v>0</v>
      </c>
      <c r="BG135" s="153">
        <f t="shared" si="6"/>
        <v>0</v>
      </c>
      <c r="BH135" s="153">
        <f t="shared" si="7"/>
        <v>0</v>
      </c>
      <c r="BI135" s="153">
        <f t="shared" si="8"/>
        <v>0</v>
      </c>
      <c r="BJ135" s="13" t="s">
        <v>87</v>
      </c>
      <c r="BK135" s="153">
        <f t="shared" si="9"/>
        <v>0</v>
      </c>
      <c r="BL135" s="13" t="s">
        <v>259</v>
      </c>
      <c r="BM135" s="152" t="s">
        <v>7</v>
      </c>
    </row>
    <row r="136" spans="2:65" s="1" customFormat="1" ht="24.15" customHeight="1">
      <c r="B136" s="139"/>
      <c r="C136" s="154" t="s">
        <v>280</v>
      </c>
      <c r="D136" s="154" t="s">
        <v>353</v>
      </c>
      <c r="E136" s="155" t="s">
        <v>7324</v>
      </c>
      <c r="F136" s="156" t="s">
        <v>7325</v>
      </c>
      <c r="G136" s="157" t="s">
        <v>433</v>
      </c>
      <c r="H136" s="158">
        <v>4</v>
      </c>
      <c r="I136" s="159"/>
      <c r="J136" s="160">
        <f t="shared" si="0"/>
        <v>0</v>
      </c>
      <c r="K136" s="161"/>
      <c r="L136" s="162"/>
      <c r="M136" s="163" t="s">
        <v>1</v>
      </c>
      <c r="N136" s="164" t="s">
        <v>41</v>
      </c>
      <c r="P136" s="150">
        <f t="shared" si="1"/>
        <v>0</v>
      </c>
      <c r="Q136" s="150">
        <v>0</v>
      </c>
      <c r="R136" s="150">
        <f t="shared" si="2"/>
        <v>0</v>
      </c>
      <c r="S136" s="150">
        <v>0</v>
      </c>
      <c r="T136" s="151">
        <f t="shared" si="3"/>
        <v>0</v>
      </c>
      <c r="AR136" s="152" t="s">
        <v>271</v>
      </c>
      <c r="AT136" s="152" t="s">
        <v>353</v>
      </c>
      <c r="AU136" s="152" t="s">
        <v>87</v>
      </c>
      <c r="AY136" s="13" t="s">
        <v>317</v>
      </c>
      <c r="BE136" s="153">
        <f t="shared" si="4"/>
        <v>0</v>
      </c>
      <c r="BF136" s="153">
        <f t="shared" si="5"/>
        <v>0</v>
      </c>
      <c r="BG136" s="153">
        <f t="shared" si="6"/>
        <v>0</v>
      </c>
      <c r="BH136" s="153">
        <f t="shared" si="7"/>
        <v>0</v>
      </c>
      <c r="BI136" s="153">
        <f t="shared" si="8"/>
        <v>0</v>
      </c>
      <c r="BJ136" s="13" t="s">
        <v>87</v>
      </c>
      <c r="BK136" s="153">
        <f t="shared" si="9"/>
        <v>0</v>
      </c>
      <c r="BL136" s="13" t="s">
        <v>259</v>
      </c>
      <c r="BM136" s="152" t="s">
        <v>392</v>
      </c>
    </row>
    <row r="137" spans="2:65" s="1" customFormat="1" ht="24.15" customHeight="1">
      <c r="B137" s="139"/>
      <c r="C137" s="154" t="s">
        <v>358</v>
      </c>
      <c r="D137" s="154" t="s">
        <v>353</v>
      </c>
      <c r="E137" s="155" t="s">
        <v>7326</v>
      </c>
      <c r="F137" s="156" t="s">
        <v>7327</v>
      </c>
      <c r="G137" s="157" t="s">
        <v>433</v>
      </c>
      <c r="H137" s="158">
        <v>3</v>
      </c>
      <c r="I137" s="159"/>
      <c r="J137" s="160">
        <f t="shared" si="0"/>
        <v>0</v>
      </c>
      <c r="K137" s="161"/>
      <c r="L137" s="162"/>
      <c r="M137" s="163" t="s">
        <v>1</v>
      </c>
      <c r="N137" s="164" t="s">
        <v>41</v>
      </c>
      <c r="P137" s="150">
        <f t="shared" si="1"/>
        <v>0</v>
      </c>
      <c r="Q137" s="150">
        <v>0</v>
      </c>
      <c r="R137" s="150">
        <f t="shared" si="2"/>
        <v>0</v>
      </c>
      <c r="S137" s="150">
        <v>0</v>
      </c>
      <c r="T137" s="151">
        <f t="shared" si="3"/>
        <v>0</v>
      </c>
      <c r="AR137" s="152" t="s">
        <v>271</v>
      </c>
      <c r="AT137" s="152" t="s">
        <v>353</v>
      </c>
      <c r="AU137" s="152" t="s">
        <v>87</v>
      </c>
      <c r="AY137" s="13" t="s">
        <v>317</v>
      </c>
      <c r="BE137" s="153">
        <f t="shared" si="4"/>
        <v>0</v>
      </c>
      <c r="BF137" s="153">
        <f t="shared" si="5"/>
        <v>0</v>
      </c>
      <c r="BG137" s="153">
        <f t="shared" si="6"/>
        <v>0</v>
      </c>
      <c r="BH137" s="153">
        <f t="shared" si="7"/>
        <v>0</v>
      </c>
      <c r="BI137" s="153">
        <f t="shared" si="8"/>
        <v>0</v>
      </c>
      <c r="BJ137" s="13" t="s">
        <v>87</v>
      </c>
      <c r="BK137" s="153">
        <f t="shared" si="9"/>
        <v>0</v>
      </c>
      <c r="BL137" s="13" t="s">
        <v>259</v>
      </c>
      <c r="BM137" s="152" t="s">
        <v>398</v>
      </c>
    </row>
    <row r="138" spans="2:65" s="1" customFormat="1" ht="16.5" customHeight="1">
      <c r="B138" s="139"/>
      <c r="C138" s="154" t="s">
        <v>362</v>
      </c>
      <c r="D138" s="154" t="s">
        <v>353</v>
      </c>
      <c r="E138" s="155" t="s">
        <v>7328</v>
      </c>
      <c r="F138" s="156" t="s">
        <v>7329</v>
      </c>
      <c r="G138" s="157" t="s">
        <v>433</v>
      </c>
      <c r="H138" s="158">
        <v>5</v>
      </c>
      <c r="I138" s="159"/>
      <c r="J138" s="160">
        <f t="shared" si="0"/>
        <v>0</v>
      </c>
      <c r="K138" s="161"/>
      <c r="L138" s="162"/>
      <c r="M138" s="163" t="s">
        <v>1</v>
      </c>
      <c r="N138" s="164" t="s">
        <v>41</v>
      </c>
      <c r="P138" s="150">
        <f t="shared" si="1"/>
        <v>0</v>
      </c>
      <c r="Q138" s="150">
        <v>0</v>
      </c>
      <c r="R138" s="150">
        <f t="shared" si="2"/>
        <v>0</v>
      </c>
      <c r="S138" s="150">
        <v>0</v>
      </c>
      <c r="T138" s="151">
        <f t="shared" si="3"/>
        <v>0</v>
      </c>
      <c r="AR138" s="152" t="s">
        <v>271</v>
      </c>
      <c r="AT138" s="152" t="s">
        <v>353</v>
      </c>
      <c r="AU138" s="152" t="s">
        <v>87</v>
      </c>
      <c r="AY138" s="13" t="s">
        <v>317</v>
      </c>
      <c r="BE138" s="153">
        <f t="shared" si="4"/>
        <v>0</v>
      </c>
      <c r="BF138" s="153">
        <f t="shared" si="5"/>
        <v>0</v>
      </c>
      <c r="BG138" s="153">
        <f t="shared" si="6"/>
        <v>0</v>
      </c>
      <c r="BH138" s="153">
        <f t="shared" si="7"/>
        <v>0</v>
      </c>
      <c r="BI138" s="153">
        <f t="shared" si="8"/>
        <v>0</v>
      </c>
      <c r="BJ138" s="13" t="s">
        <v>87</v>
      </c>
      <c r="BK138" s="153">
        <f t="shared" si="9"/>
        <v>0</v>
      </c>
      <c r="BL138" s="13" t="s">
        <v>259</v>
      </c>
      <c r="BM138" s="152" t="s">
        <v>408</v>
      </c>
    </row>
    <row r="139" spans="2:65" s="1" customFormat="1" ht="21.75" customHeight="1">
      <c r="B139" s="139"/>
      <c r="C139" s="154" t="s">
        <v>364</v>
      </c>
      <c r="D139" s="154" t="s">
        <v>353</v>
      </c>
      <c r="E139" s="155" t="s">
        <v>7330</v>
      </c>
      <c r="F139" s="156" t="s">
        <v>7331</v>
      </c>
      <c r="G139" s="157" t="s">
        <v>433</v>
      </c>
      <c r="H139" s="158">
        <v>5</v>
      </c>
      <c r="I139" s="159"/>
      <c r="J139" s="160">
        <f t="shared" si="0"/>
        <v>0</v>
      </c>
      <c r="K139" s="161"/>
      <c r="L139" s="162"/>
      <c r="M139" s="163" t="s">
        <v>1</v>
      </c>
      <c r="N139" s="164" t="s">
        <v>41</v>
      </c>
      <c r="P139" s="150">
        <f t="shared" si="1"/>
        <v>0</v>
      </c>
      <c r="Q139" s="150">
        <v>0</v>
      </c>
      <c r="R139" s="150">
        <f t="shared" si="2"/>
        <v>0</v>
      </c>
      <c r="S139" s="150">
        <v>0</v>
      </c>
      <c r="T139" s="151">
        <f t="shared" si="3"/>
        <v>0</v>
      </c>
      <c r="AR139" s="152" t="s">
        <v>271</v>
      </c>
      <c r="AT139" s="152" t="s">
        <v>353</v>
      </c>
      <c r="AU139" s="152" t="s">
        <v>87</v>
      </c>
      <c r="AY139" s="13" t="s">
        <v>317</v>
      </c>
      <c r="BE139" s="153">
        <f t="shared" si="4"/>
        <v>0</v>
      </c>
      <c r="BF139" s="153">
        <f t="shared" si="5"/>
        <v>0</v>
      </c>
      <c r="BG139" s="153">
        <f t="shared" si="6"/>
        <v>0</v>
      </c>
      <c r="BH139" s="153">
        <f t="shared" si="7"/>
        <v>0</v>
      </c>
      <c r="BI139" s="153">
        <f t="shared" si="8"/>
        <v>0</v>
      </c>
      <c r="BJ139" s="13" t="s">
        <v>87</v>
      </c>
      <c r="BK139" s="153">
        <f t="shared" si="9"/>
        <v>0</v>
      </c>
      <c r="BL139" s="13" t="s">
        <v>259</v>
      </c>
      <c r="BM139" s="152" t="s">
        <v>412</v>
      </c>
    </row>
    <row r="140" spans="2:65" s="1" customFormat="1" ht="24.15" customHeight="1">
      <c r="B140" s="139"/>
      <c r="C140" s="154" t="s">
        <v>368</v>
      </c>
      <c r="D140" s="154" t="s">
        <v>353</v>
      </c>
      <c r="E140" s="155" t="s">
        <v>7332</v>
      </c>
      <c r="F140" s="156" t="s">
        <v>7333</v>
      </c>
      <c r="G140" s="157" t="s">
        <v>433</v>
      </c>
      <c r="H140" s="158">
        <v>3</v>
      </c>
      <c r="I140" s="159"/>
      <c r="J140" s="160">
        <f t="shared" si="0"/>
        <v>0</v>
      </c>
      <c r="K140" s="161"/>
      <c r="L140" s="162"/>
      <c r="M140" s="163" t="s">
        <v>1</v>
      </c>
      <c r="N140" s="164" t="s">
        <v>41</v>
      </c>
      <c r="P140" s="150">
        <f t="shared" si="1"/>
        <v>0</v>
      </c>
      <c r="Q140" s="150">
        <v>0</v>
      </c>
      <c r="R140" s="150">
        <f t="shared" si="2"/>
        <v>0</v>
      </c>
      <c r="S140" s="150">
        <v>0</v>
      </c>
      <c r="T140" s="151">
        <f t="shared" si="3"/>
        <v>0</v>
      </c>
      <c r="AR140" s="152" t="s">
        <v>271</v>
      </c>
      <c r="AT140" s="152" t="s">
        <v>353</v>
      </c>
      <c r="AU140" s="152" t="s">
        <v>87</v>
      </c>
      <c r="AY140" s="13" t="s">
        <v>317</v>
      </c>
      <c r="BE140" s="153">
        <f t="shared" si="4"/>
        <v>0</v>
      </c>
      <c r="BF140" s="153">
        <f t="shared" si="5"/>
        <v>0</v>
      </c>
      <c r="BG140" s="153">
        <f t="shared" si="6"/>
        <v>0</v>
      </c>
      <c r="BH140" s="153">
        <f t="shared" si="7"/>
        <v>0</v>
      </c>
      <c r="BI140" s="153">
        <f t="shared" si="8"/>
        <v>0</v>
      </c>
      <c r="BJ140" s="13" t="s">
        <v>87</v>
      </c>
      <c r="BK140" s="153">
        <f t="shared" si="9"/>
        <v>0</v>
      </c>
      <c r="BL140" s="13" t="s">
        <v>259</v>
      </c>
      <c r="BM140" s="152" t="s">
        <v>416</v>
      </c>
    </row>
    <row r="141" spans="2:65" s="1" customFormat="1" ht="16.5" customHeight="1">
      <c r="B141" s="139"/>
      <c r="C141" s="154" t="s">
        <v>372</v>
      </c>
      <c r="D141" s="154" t="s">
        <v>353</v>
      </c>
      <c r="E141" s="155" t="s">
        <v>7334</v>
      </c>
      <c r="F141" s="156" t="s">
        <v>7335</v>
      </c>
      <c r="G141" s="157" t="s">
        <v>433</v>
      </c>
      <c r="H141" s="158">
        <v>2</v>
      </c>
      <c r="I141" s="159"/>
      <c r="J141" s="160">
        <f t="shared" si="0"/>
        <v>0</v>
      </c>
      <c r="K141" s="161"/>
      <c r="L141" s="162"/>
      <c r="M141" s="163" t="s">
        <v>1</v>
      </c>
      <c r="N141" s="164" t="s">
        <v>41</v>
      </c>
      <c r="P141" s="150">
        <f t="shared" si="1"/>
        <v>0</v>
      </c>
      <c r="Q141" s="150">
        <v>0</v>
      </c>
      <c r="R141" s="150">
        <f t="shared" si="2"/>
        <v>0</v>
      </c>
      <c r="S141" s="150">
        <v>0</v>
      </c>
      <c r="T141" s="151">
        <f t="shared" si="3"/>
        <v>0</v>
      </c>
      <c r="AR141" s="152" t="s">
        <v>271</v>
      </c>
      <c r="AT141" s="152" t="s">
        <v>353</v>
      </c>
      <c r="AU141" s="152" t="s">
        <v>87</v>
      </c>
      <c r="AY141" s="13" t="s">
        <v>317</v>
      </c>
      <c r="BE141" s="153">
        <f t="shared" si="4"/>
        <v>0</v>
      </c>
      <c r="BF141" s="153">
        <f t="shared" si="5"/>
        <v>0</v>
      </c>
      <c r="BG141" s="153">
        <f t="shared" si="6"/>
        <v>0</v>
      </c>
      <c r="BH141" s="153">
        <f t="shared" si="7"/>
        <v>0</v>
      </c>
      <c r="BI141" s="153">
        <f t="shared" si="8"/>
        <v>0</v>
      </c>
      <c r="BJ141" s="13" t="s">
        <v>87</v>
      </c>
      <c r="BK141" s="153">
        <f t="shared" si="9"/>
        <v>0</v>
      </c>
      <c r="BL141" s="13" t="s">
        <v>259</v>
      </c>
      <c r="BM141" s="152" t="s">
        <v>529</v>
      </c>
    </row>
    <row r="142" spans="2:65" s="1" customFormat="1" ht="24.15" customHeight="1">
      <c r="B142" s="139"/>
      <c r="C142" s="140" t="s">
        <v>377</v>
      </c>
      <c r="D142" s="140" t="s">
        <v>319</v>
      </c>
      <c r="E142" s="141" t="s">
        <v>7336</v>
      </c>
      <c r="F142" s="142" t="s">
        <v>7337</v>
      </c>
      <c r="G142" s="143" t="s">
        <v>452</v>
      </c>
      <c r="H142" s="144">
        <v>126</v>
      </c>
      <c r="I142" s="145"/>
      <c r="J142" s="146">
        <f t="shared" si="0"/>
        <v>0</v>
      </c>
      <c r="K142" s="147"/>
      <c r="L142" s="28"/>
      <c r="M142" s="148" t="s">
        <v>1</v>
      </c>
      <c r="N142" s="149" t="s">
        <v>41</v>
      </c>
      <c r="P142" s="150">
        <f t="shared" si="1"/>
        <v>0</v>
      </c>
      <c r="Q142" s="150">
        <v>0</v>
      </c>
      <c r="R142" s="150">
        <f t="shared" si="2"/>
        <v>0</v>
      </c>
      <c r="S142" s="150">
        <v>0</v>
      </c>
      <c r="T142" s="151">
        <f t="shared" si="3"/>
        <v>0</v>
      </c>
      <c r="AR142" s="152" t="s">
        <v>259</v>
      </c>
      <c r="AT142" s="152" t="s">
        <v>319</v>
      </c>
      <c r="AU142" s="152" t="s">
        <v>87</v>
      </c>
      <c r="AY142" s="13" t="s">
        <v>317</v>
      </c>
      <c r="BE142" s="153">
        <f t="shared" si="4"/>
        <v>0</v>
      </c>
      <c r="BF142" s="153">
        <f t="shared" si="5"/>
        <v>0</v>
      </c>
      <c r="BG142" s="153">
        <f t="shared" si="6"/>
        <v>0</v>
      </c>
      <c r="BH142" s="153">
        <f t="shared" si="7"/>
        <v>0</v>
      </c>
      <c r="BI142" s="153">
        <f t="shared" si="8"/>
        <v>0</v>
      </c>
      <c r="BJ142" s="13" t="s">
        <v>87</v>
      </c>
      <c r="BK142" s="153">
        <f t="shared" si="9"/>
        <v>0</v>
      </c>
      <c r="BL142" s="13" t="s">
        <v>259</v>
      </c>
      <c r="BM142" s="152" t="s">
        <v>784</v>
      </c>
    </row>
    <row r="143" spans="2:65" s="1" customFormat="1" ht="37.799999999999997" customHeight="1">
      <c r="B143" s="139"/>
      <c r="C143" s="154" t="s">
        <v>383</v>
      </c>
      <c r="D143" s="154" t="s">
        <v>353</v>
      </c>
      <c r="E143" s="155" t="s">
        <v>7338</v>
      </c>
      <c r="F143" s="156" t="s">
        <v>7339</v>
      </c>
      <c r="G143" s="157" t="s">
        <v>452</v>
      </c>
      <c r="H143" s="158">
        <v>126</v>
      </c>
      <c r="I143" s="159"/>
      <c r="J143" s="160">
        <f t="shared" si="0"/>
        <v>0</v>
      </c>
      <c r="K143" s="161"/>
      <c r="L143" s="162"/>
      <c r="M143" s="163" t="s">
        <v>1</v>
      </c>
      <c r="N143" s="164" t="s">
        <v>41</v>
      </c>
      <c r="P143" s="150">
        <f t="shared" si="1"/>
        <v>0</v>
      </c>
      <c r="Q143" s="150">
        <v>0</v>
      </c>
      <c r="R143" s="150">
        <f t="shared" si="2"/>
        <v>0</v>
      </c>
      <c r="S143" s="150">
        <v>0</v>
      </c>
      <c r="T143" s="151">
        <f t="shared" si="3"/>
        <v>0</v>
      </c>
      <c r="AR143" s="152" t="s">
        <v>271</v>
      </c>
      <c r="AT143" s="152" t="s">
        <v>353</v>
      </c>
      <c r="AU143" s="152" t="s">
        <v>87</v>
      </c>
      <c r="AY143" s="13" t="s">
        <v>317</v>
      </c>
      <c r="BE143" s="153">
        <f t="shared" si="4"/>
        <v>0</v>
      </c>
      <c r="BF143" s="153">
        <f t="shared" si="5"/>
        <v>0</v>
      </c>
      <c r="BG143" s="153">
        <f t="shared" si="6"/>
        <v>0</v>
      </c>
      <c r="BH143" s="153">
        <f t="shared" si="7"/>
        <v>0</v>
      </c>
      <c r="BI143" s="153">
        <f t="shared" si="8"/>
        <v>0</v>
      </c>
      <c r="BJ143" s="13" t="s">
        <v>87</v>
      </c>
      <c r="BK143" s="153">
        <f t="shared" si="9"/>
        <v>0</v>
      </c>
      <c r="BL143" s="13" t="s">
        <v>259</v>
      </c>
      <c r="BM143" s="152" t="s">
        <v>792</v>
      </c>
    </row>
    <row r="144" spans="2:65" s="1" customFormat="1" ht="16.5" customHeight="1">
      <c r="B144" s="139"/>
      <c r="C144" s="154" t="s">
        <v>385</v>
      </c>
      <c r="D144" s="154" t="s">
        <v>353</v>
      </c>
      <c r="E144" s="155" t="s">
        <v>7340</v>
      </c>
      <c r="F144" s="156" t="s">
        <v>7341</v>
      </c>
      <c r="G144" s="157" t="s">
        <v>433</v>
      </c>
      <c r="H144" s="158">
        <v>42</v>
      </c>
      <c r="I144" s="159"/>
      <c r="J144" s="160">
        <f t="shared" si="0"/>
        <v>0</v>
      </c>
      <c r="K144" s="161"/>
      <c r="L144" s="162"/>
      <c r="M144" s="163" t="s">
        <v>1</v>
      </c>
      <c r="N144" s="164" t="s">
        <v>41</v>
      </c>
      <c r="P144" s="150">
        <f t="shared" si="1"/>
        <v>0</v>
      </c>
      <c r="Q144" s="150">
        <v>0</v>
      </c>
      <c r="R144" s="150">
        <f t="shared" si="2"/>
        <v>0</v>
      </c>
      <c r="S144" s="150">
        <v>0</v>
      </c>
      <c r="T144" s="151">
        <f t="shared" si="3"/>
        <v>0</v>
      </c>
      <c r="AR144" s="152" t="s">
        <v>271</v>
      </c>
      <c r="AT144" s="152" t="s">
        <v>353</v>
      </c>
      <c r="AU144" s="152" t="s">
        <v>87</v>
      </c>
      <c r="AY144" s="13" t="s">
        <v>317</v>
      </c>
      <c r="BE144" s="153">
        <f t="shared" si="4"/>
        <v>0</v>
      </c>
      <c r="BF144" s="153">
        <f t="shared" si="5"/>
        <v>0</v>
      </c>
      <c r="BG144" s="153">
        <f t="shared" si="6"/>
        <v>0</v>
      </c>
      <c r="BH144" s="153">
        <f t="shared" si="7"/>
        <v>0</v>
      </c>
      <c r="BI144" s="153">
        <f t="shared" si="8"/>
        <v>0</v>
      </c>
      <c r="BJ144" s="13" t="s">
        <v>87</v>
      </c>
      <c r="BK144" s="153">
        <f t="shared" si="9"/>
        <v>0</v>
      </c>
      <c r="BL144" s="13" t="s">
        <v>259</v>
      </c>
      <c r="BM144" s="152" t="s">
        <v>800</v>
      </c>
    </row>
    <row r="145" spans="2:65" s="1" customFormat="1" ht="44.25" customHeight="1">
      <c r="B145" s="139"/>
      <c r="C145" s="140" t="s">
        <v>7</v>
      </c>
      <c r="D145" s="140" t="s">
        <v>319</v>
      </c>
      <c r="E145" s="141" t="s">
        <v>7342</v>
      </c>
      <c r="F145" s="142" t="s">
        <v>7343</v>
      </c>
      <c r="G145" s="143" t="s">
        <v>433</v>
      </c>
      <c r="H145" s="144">
        <v>42</v>
      </c>
      <c r="I145" s="145"/>
      <c r="J145" s="146">
        <f t="shared" si="0"/>
        <v>0</v>
      </c>
      <c r="K145" s="147"/>
      <c r="L145" s="28"/>
      <c r="M145" s="148" t="s">
        <v>1</v>
      </c>
      <c r="N145" s="149" t="s">
        <v>41</v>
      </c>
      <c r="P145" s="150">
        <f t="shared" si="1"/>
        <v>0</v>
      </c>
      <c r="Q145" s="150">
        <v>0</v>
      </c>
      <c r="R145" s="150">
        <f t="shared" si="2"/>
        <v>0</v>
      </c>
      <c r="S145" s="150">
        <v>0</v>
      </c>
      <c r="T145" s="151">
        <f t="shared" si="3"/>
        <v>0</v>
      </c>
      <c r="AR145" s="152" t="s">
        <v>259</v>
      </c>
      <c r="AT145" s="152" t="s">
        <v>319</v>
      </c>
      <c r="AU145" s="152" t="s">
        <v>87</v>
      </c>
      <c r="AY145" s="13" t="s">
        <v>317</v>
      </c>
      <c r="BE145" s="153">
        <f t="shared" si="4"/>
        <v>0</v>
      </c>
      <c r="BF145" s="153">
        <f t="shared" si="5"/>
        <v>0</v>
      </c>
      <c r="BG145" s="153">
        <f t="shared" si="6"/>
        <v>0</v>
      </c>
      <c r="BH145" s="153">
        <f t="shared" si="7"/>
        <v>0</v>
      </c>
      <c r="BI145" s="153">
        <f t="shared" si="8"/>
        <v>0</v>
      </c>
      <c r="BJ145" s="13" t="s">
        <v>87</v>
      </c>
      <c r="BK145" s="153">
        <f t="shared" si="9"/>
        <v>0</v>
      </c>
      <c r="BL145" s="13" t="s">
        <v>259</v>
      </c>
      <c r="BM145" s="152" t="s">
        <v>808</v>
      </c>
    </row>
    <row r="146" spans="2:65" s="1" customFormat="1" ht="24.15" customHeight="1">
      <c r="B146" s="139"/>
      <c r="C146" s="154" t="s">
        <v>388</v>
      </c>
      <c r="D146" s="154" t="s">
        <v>353</v>
      </c>
      <c r="E146" s="155" t="s">
        <v>7344</v>
      </c>
      <c r="F146" s="156" t="s">
        <v>7345</v>
      </c>
      <c r="G146" s="157" t="s">
        <v>433</v>
      </c>
      <c r="H146" s="158">
        <v>126</v>
      </c>
      <c r="I146" s="159"/>
      <c r="J146" s="160">
        <f t="shared" si="0"/>
        <v>0</v>
      </c>
      <c r="K146" s="161"/>
      <c r="L146" s="162"/>
      <c r="M146" s="163" t="s">
        <v>1</v>
      </c>
      <c r="N146" s="164" t="s">
        <v>41</v>
      </c>
      <c r="P146" s="150">
        <f t="shared" si="1"/>
        <v>0</v>
      </c>
      <c r="Q146" s="150">
        <v>0</v>
      </c>
      <c r="R146" s="150">
        <f t="shared" si="2"/>
        <v>0</v>
      </c>
      <c r="S146" s="150">
        <v>0</v>
      </c>
      <c r="T146" s="151">
        <f t="shared" si="3"/>
        <v>0</v>
      </c>
      <c r="AR146" s="152" t="s">
        <v>271</v>
      </c>
      <c r="AT146" s="152" t="s">
        <v>353</v>
      </c>
      <c r="AU146" s="152" t="s">
        <v>87</v>
      </c>
      <c r="AY146" s="13" t="s">
        <v>317</v>
      </c>
      <c r="BE146" s="153">
        <f t="shared" si="4"/>
        <v>0</v>
      </c>
      <c r="BF146" s="153">
        <f t="shared" si="5"/>
        <v>0</v>
      </c>
      <c r="BG146" s="153">
        <f t="shared" si="6"/>
        <v>0</v>
      </c>
      <c r="BH146" s="153">
        <f t="shared" si="7"/>
        <v>0</v>
      </c>
      <c r="BI146" s="153">
        <f t="shared" si="8"/>
        <v>0</v>
      </c>
      <c r="BJ146" s="13" t="s">
        <v>87</v>
      </c>
      <c r="BK146" s="153">
        <f t="shared" si="9"/>
        <v>0</v>
      </c>
      <c r="BL146" s="13" t="s">
        <v>259</v>
      </c>
      <c r="BM146" s="152" t="s">
        <v>816</v>
      </c>
    </row>
    <row r="147" spans="2:65" s="1" customFormat="1" ht="24.15" customHeight="1">
      <c r="B147" s="139"/>
      <c r="C147" s="154" t="s">
        <v>392</v>
      </c>
      <c r="D147" s="154" t="s">
        <v>353</v>
      </c>
      <c r="E147" s="155" t="s">
        <v>7346</v>
      </c>
      <c r="F147" s="156" t="s">
        <v>7347</v>
      </c>
      <c r="G147" s="157" t="s">
        <v>433</v>
      </c>
      <c r="H147" s="158">
        <v>126</v>
      </c>
      <c r="I147" s="159"/>
      <c r="J147" s="160">
        <f t="shared" si="0"/>
        <v>0</v>
      </c>
      <c r="K147" s="161"/>
      <c r="L147" s="162"/>
      <c r="M147" s="163" t="s">
        <v>1</v>
      </c>
      <c r="N147" s="164" t="s">
        <v>41</v>
      </c>
      <c r="P147" s="150">
        <f t="shared" si="1"/>
        <v>0</v>
      </c>
      <c r="Q147" s="150">
        <v>0</v>
      </c>
      <c r="R147" s="150">
        <f t="shared" si="2"/>
        <v>0</v>
      </c>
      <c r="S147" s="150">
        <v>0</v>
      </c>
      <c r="T147" s="151">
        <f t="shared" si="3"/>
        <v>0</v>
      </c>
      <c r="AR147" s="152" t="s">
        <v>271</v>
      </c>
      <c r="AT147" s="152" t="s">
        <v>353</v>
      </c>
      <c r="AU147" s="152" t="s">
        <v>87</v>
      </c>
      <c r="AY147" s="13" t="s">
        <v>317</v>
      </c>
      <c r="BE147" s="153">
        <f t="shared" si="4"/>
        <v>0</v>
      </c>
      <c r="BF147" s="153">
        <f t="shared" si="5"/>
        <v>0</v>
      </c>
      <c r="BG147" s="153">
        <f t="shared" si="6"/>
        <v>0</v>
      </c>
      <c r="BH147" s="153">
        <f t="shared" si="7"/>
        <v>0</v>
      </c>
      <c r="BI147" s="153">
        <f t="shared" si="8"/>
        <v>0</v>
      </c>
      <c r="BJ147" s="13" t="s">
        <v>87</v>
      </c>
      <c r="BK147" s="153">
        <f t="shared" si="9"/>
        <v>0</v>
      </c>
      <c r="BL147" s="13" t="s">
        <v>259</v>
      </c>
      <c r="BM147" s="152" t="s">
        <v>824</v>
      </c>
    </row>
    <row r="148" spans="2:65" s="1" customFormat="1" ht="16.5" customHeight="1">
      <c r="B148" s="139"/>
      <c r="C148" s="154" t="s">
        <v>396</v>
      </c>
      <c r="D148" s="154" t="s">
        <v>353</v>
      </c>
      <c r="E148" s="155" t="s">
        <v>7348</v>
      </c>
      <c r="F148" s="156" t="s">
        <v>7349</v>
      </c>
      <c r="G148" s="157" t="s">
        <v>433</v>
      </c>
      <c r="H148" s="158">
        <v>42</v>
      </c>
      <c r="I148" s="159"/>
      <c r="J148" s="160">
        <f t="shared" si="0"/>
        <v>0</v>
      </c>
      <c r="K148" s="161"/>
      <c r="L148" s="162"/>
      <c r="M148" s="163" t="s">
        <v>1</v>
      </c>
      <c r="N148" s="164" t="s">
        <v>41</v>
      </c>
      <c r="P148" s="150">
        <f t="shared" si="1"/>
        <v>0</v>
      </c>
      <c r="Q148" s="150">
        <v>0</v>
      </c>
      <c r="R148" s="150">
        <f t="shared" si="2"/>
        <v>0</v>
      </c>
      <c r="S148" s="150">
        <v>0</v>
      </c>
      <c r="T148" s="151">
        <f t="shared" si="3"/>
        <v>0</v>
      </c>
      <c r="AR148" s="152" t="s">
        <v>271</v>
      </c>
      <c r="AT148" s="152" t="s">
        <v>353</v>
      </c>
      <c r="AU148" s="152" t="s">
        <v>87</v>
      </c>
      <c r="AY148" s="13" t="s">
        <v>317</v>
      </c>
      <c r="BE148" s="153">
        <f t="shared" si="4"/>
        <v>0</v>
      </c>
      <c r="BF148" s="153">
        <f t="shared" si="5"/>
        <v>0</v>
      </c>
      <c r="BG148" s="153">
        <f t="shared" si="6"/>
        <v>0</v>
      </c>
      <c r="BH148" s="153">
        <f t="shared" si="7"/>
        <v>0</v>
      </c>
      <c r="BI148" s="153">
        <f t="shared" si="8"/>
        <v>0</v>
      </c>
      <c r="BJ148" s="13" t="s">
        <v>87</v>
      </c>
      <c r="BK148" s="153">
        <f t="shared" si="9"/>
        <v>0</v>
      </c>
      <c r="BL148" s="13" t="s">
        <v>259</v>
      </c>
      <c r="BM148" s="152" t="s">
        <v>832</v>
      </c>
    </row>
    <row r="149" spans="2:65" s="1" customFormat="1" ht="24.15" customHeight="1">
      <c r="B149" s="139"/>
      <c r="C149" s="140" t="s">
        <v>398</v>
      </c>
      <c r="D149" s="140" t="s">
        <v>319</v>
      </c>
      <c r="E149" s="141" t="s">
        <v>7350</v>
      </c>
      <c r="F149" s="142" t="s">
        <v>7351</v>
      </c>
      <c r="G149" s="143" t="s">
        <v>433</v>
      </c>
      <c r="H149" s="144">
        <v>34</v>
      </c>
      <c r="I149" s="145"/>
      <c r="J149" s="146">
        <f t="shared" si="0"/>
        <v>0</v>
      </c>
      <c r="K149" s="147"/>
      <c r="L149" s="28"/>
      <c r="M149" s="148" t="s">
        <v>1</v>
      </c>
      <c r="N149" s="149" t="s">
        <v>41</v>
      </c>
      <c r="P149" s="150">
        <f t="shared" si="1"/>
        <v>0</v>
      </c>
      <c r="Q149" s="150">
        <v>0</v>
      </c>
      <c r="R149" s="150">
        <f t="shared" si="2"/>
        <v>0</v>
      </c>
      <c r="S149" s="150">
        <v>0</v>
      </c>
      <c r="T149" s="151">
        <f t="shared" si="3"/>
        <v>0</v>
      </c>
      <c r="AR149" s="152" t="s">
        <v>259</v>
      </c>
      <c r="AT149" s="152" t="s">
        <v>319</v>
      </c>
      <c r="AU149" s="152" t="s">
        <v>87</v>
      </c>
      <c r="AY149" s="13" t="s">
        <v>317</v>
      </c>
      <c r="BE149" s="153">
        <f t="shared" si="4"/>
        <v>0</v>
      </c>
      <c r="BF149" s="153">
        <f t="shared" si="5"/>
        <v>0</v>
      </c>
      <c r="BG149" s="153">
        <f t="shared" si="6"/>
        <v>0</v>
      </c>
      <c r="BH149" s="153">
        <f t="shared" si="7"/>
        <v>0</v>
      </c>
      <c r="BI149" s="153">
        <f t="shared" si="8"/>
        <v>0</v>
      </c>
      <c r="BJ149" s="13" t="s">
        <v>87</v>
      </c>
      <c r="BK149" s="153">
        <f t="shared" si="9"/>
        <v>0</v>
      </c>
      <c r="BL149" s="13" t="s">
        <v>259</v>
      </c>
      <c r="BM149" s="152" t="s">
        <v>840</v>
      </c>
    </row>
    <row r="150" spans="2:65" s="1" customFormat="1" ht="49.05" customHeight="1">
      <c r="B150" s="139"/>
      <c r="C150" s="154" t="s">
        <v>402</v>
      </c>
      <c r="D150" s="154" t="s">
        <v>353</v>
      </c>
      <c r="E150" s="155" t="s">
        <v>7352</v>
      </c>
      <c r="F150" s="156" t="s">
        <v>7353</v>
      </c>
      <c r="G150" s="157" t="s">
        <v>433</v>
      </c>
      <c r="H150" s="158">
        <v>34</v>
      </c>
      <c r="I150" s="159"/>
      <c r="J150" s="160">
        <f t="shared" si="0"/>
        <v>0</v>
      </c>
      <c r="K150" s="161"/>
      <c r="L150" s="162"/>
      <c r="M150" s="163" t="s">
        <v>1</v>
      </c>
      <c r="N150" s="164" t="s">
        <v>41</v>
      </c>
      <c r="P150" s="150">
        <f t="shared" si="1"/>
        <v>0</v>
      </c>
      <c r="Q150" s="150">
        <v>0</v>
      </c>
      <c r="R150" s="150">
        <f t="shared" si="2"/>
        <v>0</v>
      </c>
      <c r="S150" s="150">
        <v>0</v>
      </c>
      <c r="T150" s="151">
        <f t="shared" si="3"/>
        <v>0</v>
      </c>
      <c r="AR150" s="152" t="s">
        <v>271</v>
      </c>
      <c r="AT150" s="152" t="s">
        <v>353</v>
      </c>
      <c r="AU150" s="152" t="s">
        <v>87</v>
      </c>
      <c r="AY150" s="13" t="s">
        <v>317</v>
      </c>
      <c r="BE150" s="153">
        <f t="shared" si="4"/>
        <v>0</v>
      </c>
      <c r="BF150" s="153">
        <f t="shared" si="5"/>
        <v>0</v>
      </c>
      <c r="BG150" s="153">
        <f t="shared" si="6"/>
        <v>0</v>
      </c>
      <c r="BH150" s="153">
        <f t="shared" si="7"/>
        <v>0</v>
      </c>
      <c r="BI150" s="153">
        <f t="shared" si="8"/>
        <v>0</v>
      </c>
      <c r="BJ150" s="13" t="s">
        <v>87</v>
      </c>
      <c r="BK150" s="153">
        <f t="shared" si="9"/>
        <v>0</v>
      </c>
      <c r="BL150" s="13" t="s">
        <v>259</v>
      </c>
      <c r="BM150" s="152" t="s">
        <v>848</v>
      </c>
    </row>
    <row r="151" spans="2:65" s="1" customFormat="1" ht="37.799999999999997" customHeight="1">
      <c r="B151" s="139"/>
      <c r="C151" s="140" t="s">
        <v>408</v>
      </c>
      <c r="D151" s="140" t="s">
        <v>319</v>
      </c>
      <c r="E151" s="141" t="s">
        <v>7354</v>
      </c>
      <c r="F151" s="142" t="s">
        <v>7355</v>
      </c>
      <c r="G151" s="143" t="s">
        <v>433</v>
      </c>
      <c r="H151" s="144">
        <v>42</v>
      </c>
      <c r="I151" s="145"/>
      <c r="J151" s="146">
        <f t="shared" si="0"/>
        <v>0</v>
      </c>
      <c r="K151" s="147"/>
      <c r="L151" s="28"/>
      <c r="M151" s="148" t="s">
        <v>1</v>
      </c>
      <c r="N151" s="149" t="s">
        <v>41</v>
      </c>
      <c r="P151" s="150">
        <f t="shared" si="1"/>
        <v>0</v>
      </c>
      <c r="Q151" s="150">
        <v>0</v>
      </c>
      <c r="R151" s="150">
        <f t="shared" si="2"/>
        <v>0</v>
      </c>
      <c r="S151" s="150">
        <v>0</v>
      </c>
      <c r="T151" s="151">
        <f t="shared" si="3"/>
        <v>0</v>
      </c>
      <c r="AR151" s="152" t="s">
        <v>259</v>
      </c>
      <c r="AT151" s="152" t="s">
        <v>319</v>
      </c>
      <c r="AU151" s="152" t="s">
        <v>87</v>
      </c>
      <c r="AY151" s="13" t="s">
        <v>317</v>
      </c>
      <c r="BE151" s="153">
        <f t="shared" si="4"/>
        <v>0</v>
      </c>
      <c r="BF151" s="153">
        <f t="shared" si="5"/>
        <v>0</v>
      </c>
      <c r="BG151" s="153">
        <f t="shared" si="6"/>
        <v>0</v>
      </c>
      <c r="BH151" s="153">
        <f t="shared" si="7"/>
        <v>0</v>
      </c>
      <c r="BI151" s="153">
        <f t="shared" si="8"/>
        <v>0</v>
      </c>
      <c r="BJ151" s="13" t="s">
        <v>87</v>
      </c>
      <c r="BK151" s="153">
        <f t="shared" si="9"/>
        <v>0</v>
      </c>
      <c r="BL151" s="13" t="s">
        <v>259</v>
      </c>
      <c r="BM151" s="152" t="s">
        <v>858</v>
      </c>
    </row>
    <row r="152" spans="2:65" s="1" customFormat="1" ht="55.5" customHeight="1">
      <c r="B152" s="139"/>
      <c r="C152" s="154" t="s">
        <v>410</v>
      </c>
      <c r="D152" s="154" t="s">
        <v>353</v>
      </c>
      <c r="E152" s="155" t="s">
        <v>7356</v>
      </c>
      <c r="F152" s="156" t="s">
        <v>7357</v>
      </c>
      <c r="G152" s="157" t="s">
        <v>7358</v>
      </c>
      <c r="H152" s="158">
        <v>126</v>
      </c>
      <c r="I152" s="159"/>
      <c r="J152" s="160">
        <f t="shared" si="0"/>
        <v>0</v>
      </c>
      <c r="K152" s="161"/>
      <c r="L152" s="162"/>
      <c r="M152" s="163" t="s">
        <v>1</v>
      </c>
      <c r="N152" s="164" t="s">
        <v>41</v>
      </c>
      <c r="P152" s="150">
        <f t="shared" si="1"/>
        <v>0</v>
      </c>
      <c r="Q152" s="150">
        <v>0</v>
      </c>
      <c r="R152" s="150">
        <f t="shared" si="2"/>
        <v>0</v>
      </c>
      <c r="S152" s="150">
        <v>0</v>
      </c>
      <c r="T152" s="151">
        <f t="shared" si="3"/>
        <v>0</v>
      </c>
      <c r="AR152" s="152" t="s">
        <v>271</v>
      </c>
      <c r="AT152" s="152" t="s">
        <v>353</v>
      </c>
      <c r="AU152" s="152" t="s">
        <v>87</v>
      </c>
      <c r="AY152" s="13" t="s">
        <v>317</v>
      </c>
      <c r="BE152" s="153">
        <f t="shared" si="4"/>
        <v>0</v>
      </c>
      <c r="BF152" s="153">
        <f t="shared" si="5"/>
        <v>0</v>
      </c>
      <c r="BG152" s="153">
        <f t="shared" si="6"/>
        <v>0</v>
      </c>
      <c r="BH152" s="153">
        <f t="shared" si="7"/>
        <v>0</v>
      </c>
      <c r="BI152" s="153">
        <f t="shared" si="8"/>
        <v>0</v>
      </c>
      <c r="BJ152" s="13" t="s">
        <v>87</v>
      </c>
      <c r="BK152" s="153">
        <f t="shared" si="9"/>
        <v>0</v>
      </c>
      <c r="BL152" s="13" t="s">
        <v>259</v>
      </c>
      <c r="BM152" s="152" t="s">
        <v>866</v>
      </c>
    </row>
    <row r="153" spans="2:65" s="1" customFormat="1" ht="44.25" customHeight="1">
      <c r="B153" s="139"/>
      <c r="C153" s="154" t="s">
        <v>412</v>
      </c>
      <c r="D153" s="154" t="s">
        <v>353</v>
      </c>
      <c r="E153" s="155" t="s">
        <v>7359</v>
      </c>
      <c r="F153" s="156" t="s">
        <v>7360</v>
      </c>
      <c r="G153" s="157" t="s">
        <v>433</v>
      </c>
      <c r="H153" s="158">
        <v>1260</v>
      </c>
      <c r="I153" s="159"/>
      <c r="J153" s="160">
        <f t="shared" si="0"/>
        <v>0</v>
      </c>
      <c r="K153" s="161"/>
      <c r="L153" s="162"/>
      <c r="M153" s="163" t="s">
        <v>1</v>
      </c>
      <c r="N153" s="164" t="s">
        <v>41</v>
      </c>
      <c r="P153" s="150">
        <f t="shared" si="1"/>
        <v>0</v>
      </c>
      <c r="Q153" s="150">
        <v>0</v>
      </c>
      <c r="R153" s="150">
        <f t="shared" si="2"/>
        <v>0</v>
      </c>
      <c r="S153" s="150">
        <v>0</v>
      </c>
      <c r="T153" s="151">
        <f t="shared" si="3"/>
        <v>0</v>
      </c>
      <c r="AR153" s="152" t="s">
        <v>271</v>
      </c>
      <c r="AT153" s="152" t="s">
        <v>353</v>
      </c>
      <c r="AU153" s="152" t="s">
        <v>87</v>
      </c>
      <c r="AY153" s="13" t="s">
        <v>317</v>
      </c>
      <c r="BE153" s="153">
        <f t="shared" si="4"/>
        <v>0</v>
      </c>
      <c r="BF153" s="153">
        <f t="shared" si="5"/>
        <v>0</v>
      </c>
      <c r="BG153" s="153">
        <f t="shared" si="6"/>
        <v>0</v>
      </c>
      <c r="BH153" s="153">
        <f t="shared" si="7"/>
        <v>0</v>
      </c>
      <c r="BI153" s="153">
        <f t="shared" si="8"/>
        <v>0</v>
      </c>
      <c r="BJ153" s="13" t="s">
        <v>87</v>
      </c>
      <c r="BK153" s="153">
        <f t="shared" si="9"/>
        <v>0</v>
      </c>
      <c r="BL153" s="13" t="s">
        <v>259</v>
      </c>
      <c r="BM153" s="152" t="s">
        <v>874</v>
      </c>
    </row>
    <row r="154" spans="2:65" s="1" customFormat="1" ht="37.799999999999997" customHeight="1">
      <c r="B154" s="139"/>
      <c r="C154" s="140" t="s">
        <v>414</v>
      </c>
      <c r="D154" s="140" t="s">
        <v>319</v>
      </c>
      <c r="E154" s="141" t="s">
        <v>7361</v>
      </c>
      <c r="F154" s="142" t="s">
        <v>7362</v>
      </c>
      <c r="G154" s="143" t="s">
        <v>433</v>
      </c>
      <c r="H154" s="144">
        <v>42</v>
      </c>
      <c r="I154" s="145"/>
      <c r="J154" s="146">
        <f t="shared" si="0"/>
        <v>0</v>
      </c>
      <c r="K154" s="147"/>
      <c r="L154" s="28"/>
      <c r="M154" s="148" t="s">
        <v>1</v>
      </c>
      <c r="N154" s="149" t="s">
        <v>41</v>
      </c>
      <c r="P154" s="150">
        <f t="shared" si="1"/>
        <v>0</v>
      </c>
      <c r="Q154" s="150">
        <v>0</v>
      </c>
      <c r="R154" s="150">
        <f t="shared" si="2"/>
        <v>0</v>
      </c>
      <c r="S154" s="150">
        <v>0</v>
      </c>
      <c r="T154" s="151">
        <f t="shared" si="3"/>
        <v>0</v>
      </c>
      <c r="AR154" s="152" t="s">
        <v>259</v>
      </c>
      <c r="AT154" s="152" t="s">
        <v>319</v>
      </c>
      <c r="AU154" s="152" t="s">
        <v>87</v>
      </c>
      <c r="AY154" s="13" t="s">
        <v>317</v>
      </c>
      <c r="BE154" s="153">
        <f t="shared" si="4"/>
        <v>0</v>
      </c>
      <c r="BF154" s="153">
        <f t="shared" si="5"/>
        <v>0</v>
      </c>
      <c r="BG154" s="153">
        <f t="shared" si="6"/>
        <v>0</v>
      </c>
      <c r="BH154" s="153">
        <f t="shared" si="7"/>
        <v>0</v>
      </c>
      <c r="BI154" s="153">
        <f t="shared" si="8"/>
        <v>0</v>
      </c>
      <c r="BJ154" s="13" t="s">
        <v>87</v>
      </c>
      <c r="BK154" s="153">
        <f t="shared" si="9"/>
        <v>0</v>
      </c>
      <c r="BL154" s="13" t="s">
        <v>259</v>
      </c>
      <c r="BM154" s="152" t="s">
        <v>881</v>
      </c>
    </row>
    <row r="155" spans="2:65" s="1" customFormat="1" ht="37.799999999999997" customHeight="1">
      <c r="B155" s="139"/>
      <c r="C155" s="154" t="s">
        <v>416</v>
      </c>
      <c r="D155" s="154" t="s">
        <v>353</v>
      </c>
      <c r="E155" s="155" t="s">
        <v>7363</v>
      </c>
      <c r="F155" s="156" t="s">
        <v>7364</v>
      </c>
      <c r="G155" s="157" t="s">
        <v>1711</v>
      </c>
      <c r="H155" s="158">
        <v>10.5</v>
      </c>
      <c r="I155" s="159"/>
      <c r="J155" s="160">
        <f t="shared" si="0"/>
        <v>0</v>
      </c>
      <c r="K155" s="161"/>
      <c r="L155" s="162"/>
      <c r="M155" s="163" t="s">
        <v>1</v>
      </c>
      <c r="N155" s="164" t="s">
        <v>41</v>
      </c>
      <c r="P155" s="150">
        <f t="shared" si="1"/>
        <v>0</v>
      </c>
      <c r="Q155" s="150">
        <v>0</v>
      </c>
      <c r="R155" s="150">
        <f t="shared" si="2"/>
        <v>0</v>
      </c>
      <c r="S155" s="150">
        <v>0</v>
      </c>
      <c r="T155" s="151">
        <f t="shared" si="3"/>
        <v>0</v>
      </c>
      <c r="AR155" s="152" t="s">
        <v>271</v>
      </c>
      <c r="AT155" s="152" t="s">
        <v>353</v>
      </c>
      <c r="AU155" s="152" t="s">
        <v>87</v>
      </c>
      <c r="AY155" s="13" t="s">
        <v>317</v>
      </c>
      <c r="BE155" s="153">
        <f t="shared" si="4"/>
        <v>0</v>
      </c>
      <c r="BF155" s="153">
        <f t="shared" si="5"/>
        <v>0</v>
      </c>
      <c r="BG155" s="153">
        <f t="shared" si="6"/>
        <v>0</v>
      </c>
      <c r="BH155" s="153">
        <f t="shared" si="7"/>
        <v>0</v>
      </c>
      <c r="BI155" s="153">
        <f t="shared" si="8"/>
        <v>0</v>
      </c>
      <c r="BJ155" s="13" t="s">
        <v>87</v>
      </c>
      <c r="BK155" s="153">
        <f t="shared" si="9"/>
        <v>0</v>
      </c>
      <c r="BL155" s="13" t="s">
        <v>259</v>
      </c>
      <c r="BM155" s="152" t="s">
        <v>891</v>
      </c>
    </row>
    <row r="156" spans="2:65" s="1" customFormat="1" ht="24.15" customHeight="1">
      <c r="B156" s="139"/>
      <c r="C156" s="140" t="s">
        <v>418</v>
      </c>
      <c r="D156" s="140" t="s">
        <v>319</v>
      </c>
      <c r="E156" s="141" t="s">
        <v>7365</v>
      </c>
      <c r="F156" s="142" t="s">
        <v>7366</v>
      </c>
      <c r="G156" s="143" t="s">
        <v>375</v>
      </c>
      <c r="H156" s="144">
        <v>34</v>
      </c>
      <c r="I156" s="145"/>
      <c r="J156" s="146">
        <f t="shared" si="0"/>
        <v>0</v>
      </c>
      <c r="K156" s="147"/>
      <c r="L156" s="28"/>
      <c r="M156" s="148" t="s">
        <v>1</v>
      </c>
      <c r="N156" s="149" t="s">
        <v>41</v>
      </c>
      <c r="P156" s="150">
        <f t="shared" si="1"/>
        <v>0</v>
      </c>
      <c r="Q156" s="150">
        <v>0</v>
      </c>
      <c r="R156" s="150">
        <f t="shared" si="2"/>
        <v>0</v>
      </c>
      <c r="S156" s="150">
        <v>0</v>
      </c>
      <c r="T156" s="151">
        <f t="shared" si="3"/>
        <v>0</v>
      </c>
      <c r="AR156" s="152" t="s">
        <v>259</v>
      </c>
      <c r="AT156" s="152" t="s">
        <v>319</v>
      </c>
      <c r="AU156" s="152" t="s">
        <v>87</v>
      </c>
      <c r="AY156" s="13" t="s">
        <v>317</v>
      </c>
      <c r="BE156" s="153">
        <f t="shared" si="4"/>
        <v>0</v>
      </c>
      <c r="BF156" s="153">
        <f t="shared" si="5"/>
        <v>0</v>
      </c>
      <c r="BG156" s="153">
        <f t="shared" si="6"/>
        <v>0</v>
      </c>
      <c r="BH156" s="153">
        <f t="shared" si="7"/>
        <v>0</v>
      </c>
      <c r="BI156" s="153">
        <f t="shared" si="8"/>
        <v>0</v>
      </c>
      <c r="BJ156" s="13" t="s">
        <v>87</v>
      </c>
      <c r="BK156" s="153">
        <f t="shared" si="9"/>
        <v>0</v>
      </c>
      <c r="BL156" s="13" t="s">
        <v>259</v>
      </c>
      <c r="BM156" s="152" t="s">
        <v>1240</v>
      </c>
    </row>
    <row r="157" spans="2:65" s="1" customFormat="1" ht="24.15" customHeight="1">
      <c r="B157" s="139"/>
      <c r="C157" s="154" t="s">
        <v>529</v>
      </c>
      <c r="D157" s="154" t="s">
        <v>353</v>
      </c>
      <c r="E157" s="155" t="s">
        <v>7367</v>
      </c>
      <c r="F157" s="156" t="s">
        <v>7368</v>
      </c>
      <c r="G157" s="157" t="s">
        <v>322</v>
      </c>
      <c r="H157" s="158">
        <v>3.4</v>
      </c>
      <c r="I157" s="159"/>
      <c r="J157" s="160">
        <f t="shared" si="0"/>
        <v>0</v>
      </c>
      <c r="K157" s="161"/>
      <c r="L157" s="162"/>
      <c r="M157" s="163" t="s">
        <v>1</v>
      </c>
      <c r="N157" s="164" t="s">
        <v>41</v>
      </c>
      <c r="P157" s="150">
        <f t="shared" si="1"/>
        <v>0</v>
      </c>
      <c r="Q157" s="150">
        <v>0</v>
      </c>
      <c r="R157" s="150">
        <f t="shared" si="2"/>
        <v>0</v>
      </c>
      <c r="S157" s="150">
        <v>0</v>
      </c>
      <c r="T157" s="151">
        <f t="shared" si="3"/>
        <v>0</v>
      </c>
      <c r="AR157" s="152" t="s">
        <v>271</v>
      </c>
      <c r="AT157" s="152" t="s">
        <v>353</v>
      </c>
      <c r="AU157" s="152" t="s">
        <v>87</v>
      </c>
      <c r="AY157" s="13" t="s">
        <v>317</v>
      </c>
      <c r="BE157" s="153">
        <f t="shared" si="4"/>
        <v>0</v>
      </c>
      <c r="BF157" s="153">
        <f t="shared" si="5"/>
        <v>0</v>
      </c>
      <c r="BG157" s="153">
        <f t="shared" si="6"/>
        <v>0</v>
      </c>
      <c r="BH157" s="153">
        <f t="shared" si="7"/>
        <v>0</v>
      </c>
      <c r="BI157" s="153">
        <f t="shared" si="8"/>
        <v>0</v>
      </c>
      <c r="BJ157" s="13" t="s">
        <v>87</v>
      </c>
      <c r="BK157" s="153">
        <f t="shared" si="9"/>
        <v>0</v>
      </c>
      <c r="BL157" s="13" t="s">
        <v>259</v>
      </c>
      <c r="BM157" s="152" t="s">
        <v>453</v>
      </c>
    </row>
    <row r="158" spans="2:65" s="1" customFormat="1" ht="76.349999999999994" customHeight="1">
      <c r="B158" s="139"/>
      <c r="C158" s="140" t="s">
        <v>780</v>
      </c>
      <c r="D158" s="140" t="s">
        <v>319</v>
      </c>
      <c r="E158" s="141" t="s">
        <v>7369</v>
      </c>
      <c r="F158" s="142" t="s">
        <v>7370</v>
      </c>
      <c r="G158" s="143" t="s">
        <v>433</v>
      </c>
      <c r="H158" s="144">
        <v>42</v>
      </c>
      <c r="I158" s="145"/>
      <c r="J158" s="146">
        <f t="shared" si="0"/>
        <v>0</v>
      </c>
      <c r="K158" s="147"/>
      <c r="L158" s="28"/>
      <c r="M158" s="148" t="s">
        <v>1</v>
      </c>
      <c r="N158" s="149" t="s">
        <v>41</v>
      </c>
      <c r="P158" s="150">
        <f t="shared" si="1"/>
        <v>0</v>
      </c>
      <c r="Q158" s="150">
        <v>0</v>
      </c>
      <c r="R158" s="150">
        <f t="shared" si="2"/>
        <v>0</v>
      </c>
      <c r="S158" s="150">
        <v>0</v>
      </c>
      <c r="T158" s="151">
        <f t="shared" si="3"/>
        <v>0</v>
      </c>
      <c r="AR158" s="152" t="s">
        <v>259</v>
      </c>
      <c r="AT158" s="152" t="s">
        <v>319</v>
      </c>
      <c r="AU158" s="152" t="s">
        <v>87</v>
      </c>
      <c r="AY158" s="13" t="s">
        <v>317</v>
      </c>
      <c r="BE158" s="153">
        <f t="shared" si="4"/>
        <v>0</v>
      </c>
      <c r="BF158" s="153">
        <f t="shared" si="5"/>
        <v>0</v>
      </c>
      <c r="BG158" s="153">
        <f t="shared" si="6"/>
        <v>0</v>
      </c>
      <c r="BH158" s="153">
        <f t="shared" si="7"/>
        <v>0</v>
      </c>
      <c r="BI158" s="153">
        <f t="shared" si="8"/>
        <v>0</v>
      </c>
      <c r="BJ158" s="13" t="s">
        <v>87</v>
      </c>
      <c r="BK158" s="153">
        <f t="shared" si="9"/>
        <v>0</v>
      </c>
      <c r="BL158" s="13" t="s">
        <v>259</v>
      </c>
      <c r="BM158" s="152" t="s">
        <v>1255</v>
      </c>
    </row>
    <row r="159" spans="2:65" s="1" customFormat="1" ht="21.75" customHeight="1">
      <c r="B159" s="139"/>
      <c r="C159" s="140" t="s">
        <v>784</v>
      </c>
      <c r="D159" s="140" t="s">
        <v>319</v>
      </c>
      <c r="E159" s="141" t="s">
        <v>7371</v>
      </c>
      <c r="F159" s="142" t="s">
        <v>7372</v>
      </c>
      <c r="G159" s="143" t="s">
        <v>322</v>
      </c>
      <c r="H159" s="144">
        <v>10.5</v>
      </c>
      <c r="I159" s="145"/>
      <c r="J159" s="146">
        <f t="shared" si="0"/>
        <v>0</v>
      </c>
      <c r="K159" s="147"/>
      <c r="L159" s="28"/>
      <c r="M159" s="148" t="s">
        <v>1</v>
      </c>
      <c r="N159" s="149" t="s">
        <v>41</v>
      </c>
      <c r="P159" s="150">
        <f t="shared" si="1"/>
        <v>0</v>
      </c>
      <c r="Q159" s="150">
        <v>0</v>
      </c>
      <c r="R159" s="150">
        <f t="shared" si="2"/>
        <v>0</v>
      </c>
      <c r="S159" s="150">
        <v>0</v>
      </c>
      <c r="T159" s="151">
        <f t="shared" si="3"/>
        <v>0</v>
      </c>
      <c r="AR159" s="152" t="s">
        <v>259</v>
      </c>
      <c r="AT159" s="152" t="s">
        <v>319</v>
      </c>
      <c r="AU159" s="152" t="s">
        <v>87</v>
      </c>
      <c r="AY159" s="13" t="s">
        <v>317</v>
      </c>
      <c r="BE159" s="153">
        <f t="shared" si="4"/>
        <v>0</v>
      </c>
      <c r="BF159" s="153">
        <f t="shared" si="5"/>
        <v>0</v>
      </c>
      <c r="BG159" s="153">
        <f t="shared" si="6"/>
        <v>0</v>
      </c>
      <c r="BH159" s="153">
        <f t="shared" si="7"/>
        <v>0</v>
      </c>
      <c r="BI159" s="153">
        <f t="shared" si="8"/>
        <v>0</v>
      </c>
      <c r="BJ159" s="13" t="s">
        <v>87</v>
      </c>
      <c r="BK159" s="153">
        <f t="shared" si="9"/>
        <v>0</v>
      </c>
      <c r="BL159" s="13" t="s">
        <v>259</v>
      </c>
      <c r="BM159" s="152" t="s">
        <v>1263</v>
      </c>
    </row>
    <row r="160" spans="2:65" s="1" customFormat="1" ht="24.15" customHeight="1">
      <c r="B160" s="139"/>
      <c r="C160" s="140" t="s">
        <v>788</v>
      </c>
      <c r="D160" s="140" t="s">
        <v>319</v>
      </c>
      <c r="E160" s="141" t="s">
        <v>7373</v>
      </c>
      <c r="F160" s="142" t="s">
        <v>7374</v>
      </c>
      <c r="G160" s="143" t="s">
        <v>322</v>
      </c>
      <c r="H160" s="144">
        <v>10.5</v>
      </c>
      <c r="I160" s="145"/>
      <c r="J160" s="146">
        <f t="shared" si="0"/>
        <v>0</v>
      </c>
      <c r="K160" s="147"/>
      <c r="L160" s="28"/>
      <c r="M160" s="148" t="s">
        <v>1</v>
      </c>
      <c r="N160" s="149" t="s">
        <v>41</v>
      </c>
      <c r="P160" s="150">
        <f t="shared" si="1"/>
        <v>0</v>
      </c>
      <c r="Q160" s="150">
        <v>0</v>
      </c>
      <c r="R160" s="150">
        <f t="shared" si="2"/>
        <v>0</v>
      </c>
      <c r="S160" s="150">
        <v>0</v>
      </c>
      <c r="T160" s="151">
        <f t="shared" si="3"/>
        <v>0</v>
      </c>
      <c r="AR160" s="152" t="s">
        <v>259</v>
      </c>
      <c r="AT160" s="152" t="s">
        <v>319</v>
      </c>
      <c r="AU160" s="152" t="s">
        <v>87</v>
      </c>
      <c r="AY160" s="13" t="s">
        <v>317</v>
      </c>
      <c r="BE160" s="153">
        <f t="shared" si="4"/>
        <v>0</v>
      </c>
      <c r="BF160" s="153">
        <f t="shared" si="5"/>
        <v>0</v>
      </c>
      <c r="BG160" s="153">
        <f t="shared" si="6"/>
        <v>0</v>
      </c>
      <c r="BH160" s="153">
        <f t="shared" si="7"/>
        <v>0</v>
      </c>
      <c r="BI160" s="153">
        <f t="shared" si="8"/>
        <v>0</v>
      </c>
      <c r="BJ160" s="13" t="s">
        <v>87</v>
      </c>
      <c r="BK160" s="153">
        <f t="shared" si="9"/>
        <v>0</v>
      </c>
      <c r="BL160" s="13" t="s">
        <v>259</v>
      </c>
      <c r="BM160" s="152" t="s">
        <v>1269</v>
      </c>
    </row>
    <row r="161" spans="2:65" s="1" customFormat="1" ht="16.5" customHeight="1">
      <c r="B161" s="139"/>
      <c r="C161" s="154" t="s">
        <v>792</v>
      </c>
      <c r="D161" s="154" t="s">
        <v>353</v>
      </c>
      <c r="E161" s="155" t="s">
        <v>7375</v>
      </c>
      <c r="F161" s="156" t="s">
        <v>7376</v>
      </c>
      <c r="G161" s="157" t="s">
        <v>322</v>
      </c>
      <c r="H161" s="158">
        <v>10.5</v>
      </c>
      <c r="I161" s="159"/>
      <c r="J161" s="160">
        <f t="shared" si="0"/>
        <v>0</v>
      </c>
      <c r="K161" s="161"/>
      <c r="L161" s="162"/>
      <c r="M161" s="163" t="s">
        <v>1</v>
      </c>
      <c r="N161" s="164" t="s">
        <v>41</v>
      </c>
      <c r="P161" s="150">
        <f t="shared" si="1"/>
        <v>0</v>
      </c>
      <c r="Q161" s="150">
        <v>0</v>
      </c>
      <c r="R161" s="150">
        <f t="shared" si="2"/>
        <v>0</v>
      </c>
      <c r="S161" s="150">
        <v>0</v>
      </c>
      <c r="T161" s="151">
        <f t="shared" si="3"/>
        <v>0</v>
      </c>
      <c r="AR161" s="152" t="s">
        <v>271</v>
      </c>
      <c r="AT161" s="152" t="s">
        <v>353</v>
      </c>
      <c r="AU161" s="152" t="s">
        <v>87</v>
      </c>
      <c r="AY161" s="13" t="s">
        <v>317</v>
      </c>
      <c r="BE161" s="153">
        <f t="shared" si="4"/>
        <v>0</v>
      </c>
      <c r="BF161" s="153">
        <f t="shared" si="5"/>
        <v>0</v>
      </c>
      <c r="BG161" s="153">
        <f t="shared" si="6"/>
        <v>0</v>
      </c>
      <c r="BH161" s="153">
        <f t="shared" si="7"/>
        <v>0</v>
      </c>
      <c r="BI161" s="153">
        <f t="shared" si="8"/>
        <v>0</v>
      </c>
      <c r="BJ161" s="13" t="s">
        <v>87</v>
      </c>
      <c r="BK161" s="153">
        <f t="shared" si="9"/>
        <v>0</v>
      </c>
      <c r="BL161" s="13" t="s">
        <v>259</v>
      </c>
      <c r="BM161" s="152" t="s">
        <v>1278</v>
      </c>
    </row>
    <row r="162" spans="2:65" s="11" customFormat="1" ht="22.8" customHeight="1">
      <c r="B162" s="127"/>
      <c r="D162" s="128" t="s">
        <v>74</v>
      </c>
      <c r="E162" s="137" t="s">
        <v>589</v>
      </c>
      <c r="F162" s="137" t="s">
        <v>2741</v>
      </c>
      <c r="I162" s="130"/>
      <c r="J162" s="138">
        <f>BK162</f>
        <v>0</v>
      </c>
      <c r="L162" s="127"/>
      <c r="M162" s="132"/>
      <c r="P162" s="133">
        <f>P163</f>
        <v>0</v>
      </c>
      <c r="R162" s="133">
        <f>R163</f>
        <v>0</v>
      </c>
      <c r="T162" s="134">
        <f>T163</f>
        <v>0</v>
      </c>
      <c r="AR162" s="128" t="s">
        <v>82</v>
      </c>
      <c r="AT162" s="135" t="s">
        <v>74</v>
      </c>
      <c r="AU162" s="135" t="s">
        <v>82</v>
      </c>
      <c r="AY162" s="128" t="s">
        <v>317</v>
      </c>
      <c r="BK162" s="136">
        <f>BK163</f>
        <v>0</v>
      </c>
    </row>
    <row r="163" spans="2:65" s="1" customFormat="1" ht="33" customHeight="1">
      <c r="B163" s="139"/>
      <c r="C163" s="140" t="s">
        <v>796</v>
      </c>
      <c r="D163" s="140" t="s">
        <v>319</v>
      </c>
      <c r="E163" s="141" t="s">
        <v>7377</v>
      </c>
      <c r="F163" s="142" t="s">
        <v>7378</v>
      </c>
      <c r="G163" s="143" t="s">
        <v>356</v>
      </c>
      <c r="H163" s="144">
        <v>6.6660000000000004</v>
      </c>
      <c r="I163" s="145"/>
      <c r="J163" s="146">
        <f>ROUND(I163*H163,2)</f>
        <v>0</v>
      </c>
      <c r="K163" s="147"/>
      <c r="L163" s="28"/>
      <c r="M163" s="165" t="s">
        <v>1</v>
      </c>
      <c r="N163" s="166" t="s">
        <v>41</v>
      </c>
      <c r="O163" s="167"/>
      <c r="P163" s="168">
        <f>O163*H163</f>
        <v>0</v>
      </c>
      <c r="Q163" s="168">
        <v>0</v>
      </c>
      <c r="R163" s="168">
        <f>Q163*H163</f>
        <v>0</v>
      </c>
      <c r="S163" s="168">
        <v>0</v>
      </c>
      <c r="T163" s="169">
        <f>S163*H163</f>
        <v>0</v>
      </c>
      <c r="AR163" s="152" t="s">
        <v>259</v>
      </c>
      <c r="AT163" s="152" t="s">
        <v>319</v>
      </c>
      <c r="AU163" s="152" t="s">
        <v>87</v>
      </c>
      <c r="AY163" s="13" t="s">
        <v>317</v>
      </c>
      <c r="BE163" s="153">
        <f>IF(N163="základná",J163,0)</f>
        <v>0</v>
      </c>
      <c r="BF163" s="153">
        <f>IF(N163="znížená",J163,0)</f>
        <v>0</v>
      </c>
      <c r="BG163" s="153">
        <f>IF(N163="zákl. prenesená",J163,0)</f>
        <v>0</v>
      </c>
      <c r="BH163" s="153">
        <f>IF(N163="zníž. prenesená",J163,0)</f>
        <v>0</v>
      </c>
      <c r="BI163" s="153">
        <f>IF(N163="nulová",J163,0)</f>
        <v>0</v>
      </c>
      <c r="BJ163" s="13" t="s">
        <v>87</v>
      </c>
      <c r="BK163" s="153">
        <f>ROUND(I163*H163,2)</f>
        <v>0</v>
      </c>
      <c r="BL163" s="13" t="s">
        <v>259</v>
      </c>
      <c r="BM163" s="152" t="s">
        <v>1286</v>
      </c>
    </row>
    <row r="164" spans="2:65" s="1" customFormat="1" ht="6.9" customHeight="1">
      <c r="B164" s="43"/>
      <c r="C164" s="44"/>
      <c r="D164" s="44"/>
      <c r="E164" s="44"/>
      <c r="F164" s="44"/>
      <c r="G164" s="44"/>
      <c r="H164" s="44"/>
      <c r="I164" s="44"/>
      <c r="J164" s="44"/>
      <c r="K164" s="44"/>
      <c r="L164" s="28"/>
    </row>
  </sheetData>
  <autoFilter ref="C122:K163" xr:uid="{00000000-0009-0000-0000-000032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B2:BM143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01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3" t="s">
        <v>256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" customHeight="1">
      <c r="B4" s="16"/>
      <c r="D4" s="17" t="s">
        <v>286</v>
      </c>
      <c r="L4" s="16"/>
      <c r="M4" s="92" t="s">
        <v>9</v>
      </c>
      <c r="AT4" s="13" t="s">
        <v>3</v>
      </c>
    </row>
    <row r="5" spans="2:46" ht="6.9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226" t="str">
        <f>'Rekapitulácia stavby'!K6</f>
        <v>Archeoskanzen Bojná</v>
      </c>
      <c r="F7" s="227"/>
      <c r="G7" s="227"/>
      <c r="H7" s="227"/>
      <c r="L7" s="16"/>
    </row>
    <row r="8" spans="2:46" ht="12" customHeight="1">
      <c r="B8" s="16"/>
      <c r="D8" s="23" t="s">
        <v>287</v>
      </c>
      <c r="L8" s="16"/>
    </row>
    <row r="9" spans="2:46" s="1" customFormat="1" ht="16.5" customHeight="1">
      <c r="B9" s="28"/>
      <c r="E9" s="226" t="s">
        <v>7302</v>
      </c>
      <c r="F9" s="228"/>
      <c r="G9" s="228"/>
      <c r="H9" s="228"/>
      <c r="L9" s="28"/>
    </row>
    <row r="10" spans="2:46" s="1" customFormat="1" ht="12" customHeight="1">
      <c r="B10" s="28"/>
      <c r="D10" s="23" t="s">
        <v>289</v>
      </c>
      <c r="L10" s="28"/>
    </row>
    <row r="11" spans="2:46" s="1" customFormat="1" ht="30" customHeight="1">
      <c r="B11" s="28"/>
      <c r="E11" s="208" t="s">
        <v>7379</v>
      </c>
      <c r="F11" s="228"/>
      <c r="G11" s="228"/>
      <c r="H11" s="228"/>
      <c r="L11" s="28"/>
    </row>
    <row r="12" spans="2:46" s="1" customFormat="1" ht="10.199999999999999">
      <c r="B12" s="28"/>
      <c r="L12" s="28"/>
    </row>
    <row r="13" spans="2:46" s="1" customFormat="1" ht="12" customHeight="1">
      <c r="B13" s="28"/>
      <c r="D13" s="23" t="s">
        <v>17</v>
      </c>
      <c r="F13" s="21" t="s">
        <v>1</v>
      </c>
      <c r="I13" s="23" t="s">
        <v>18</v>
      </c>
      <c r="J13" s="21" t="s">
        <v>1</v>
      </c>
      <c r="L13" s="28"/>
    </row>
    <row r="14" spans="2:46" s="1" customFormat="1" ht="12" customHeight="1">
      <c r="B14" s="28"/>
      <c r="D14" s="23" t="s">
        <v>19</v>
      </c>
      <c r="F14" s="21" t="s">
        <v>20</v>
      </c>
      <c r="I14" s="23" t="s">
        <v>21</v>
      </c>
      <c r="J14" s="51" t="str">
        <f>'Rekapitulácia stavby'!AN8</f>
        <v>19. 6. 2024</v>
      </c>
      <c r="L14" s="28"/>
    </row>
    <row r="15" spans="2:46" s="1" customFormat="1" ht="10.8" customHeight="1">
      <c r="B15" s="28"/>
      <c r="L15" s="28"/>
    </row>
    <row r="16" spans="2:46" s="1" customFormat="1" ht="12" customHeight="1">
      <c r="B16" s="28"/>
      <c r="D16" s="23" t="s">
        <v>23</v>
      </c>
      <c r="I16" s="23" t="s">
        <v>24</v>
      </c>
      <c r="J16" s="21" t="s">
        <v>1</v>
      </c>
      <c r="L16" s="28"/>
    </row>
    <row r="17" spans="2:12" s="1" customFormat="1" ht="18" customHeight="1">
      <c r="B17" s="28"/>
      <c r="E17" s="21" t="s">
        <v>25</v>
      </c>
      <c r="I17" s="23" t="s">
        <v>26</v>
      </c>
      <c r="J17" s="21" t="s">
        <v>1</v>
      </c>
      <c r="L17" s="28"/>
    </row>
    <row r="18" spans="2:12" s="1" customFormat="1" ht="6.9" customHeight="1">
      <c r="B18" s="28"/>
      <c r="L18" s="28"/>
    </row>
    <row r="19" spans="2:12" s="1" customFormat="1" ht="12" customHeight="1">
      <c r="B19" s="28"/>
      <c r="D19" s="23" t="s">
        <v>27</v>
      </c>
      <c r="I19" s="23" t="s">
        <v>24</v>
      </c>
      <c r="J19" s="24" t="str">
        <f>'Rekapitulácia stavby'!AN13</f>
        <v>Vyplň údaj</v>
      </c>
      <c r="L19" s="28"/>
    </row>
    <row r="20" spans="2:12" s="1" customFormat="1" ht="18" customHeight="1">
      <c r="B20" s="28"/>
      <c r="E20" s="229" t="str">
        <f>'Rekapitulácia stavby'!E14</f>
        <v>Vyplň údaj</v>
      </c>
      <c r="F20" s="182"/>
      <c r="G20" s="182"/>
      <c r="H20" s="182"/>
      <c r="I20" s="23" t="s">
        <v>26</v>
      </c>
      <c r="J20" s="24" t="str">
        <f>'Rekapitulácia stavby'!AN14</f>
        <v>Vyplň údaj</v>
      </c>
      <c r="L20" s="28"/>
    </row>
    <row r="21" spans="2:12" s="1" customFormat="1" ht="6.9" customHeight="1">
      <c r="B21" s="28"/>
      <c r="L21" s="28"/>
    </row>
    <row r="22" spans="2:12" s="1" customFormat="1" ht="12" customHeight="1">
      <c r="B22" s="28"/>
      <c r="D22" s="23" t="s">
        <v>29</v>
      </c>
      <c r="I22" s="23" t="s">
        <v>24</v>
      </c>
      <c r="J22" s="21" t="s">
        <v>1</v>
      </c>
      <c r="L22" s="28"/>
    </row>
    <row r="23" spans="2:12" s="1" customFormat="1" ht="18" customHeight="1">
      <c r="B23" s="28"/>
      <c r="E23" s="21" t="s">
        <v>30</v>
      </c>
      <c r="I23" s="23" t="s">
        <v>26</v>
      </c>
      <c r="J23" s="21" t="s">
        <v>1</v>
      </c>
      <c r="L23" s="28"/>
    </row>
    <row r="24" spans="2:12" s="1" customFormat="1" ht="6.9" customHeight="1">
      <c r="B24" s="28"/>
      <c r="L24" s="28"/>
    </row>
    <row r="25" spans="2:12" s="1" customFormat="1" ht="12" customHeight="1">
      <c r="B25" s="28"/>
      <c r="D25" s="23" t="s">
        <v>32</v>
      </c>
      <c r="I25" s="23" t="s">
        <v>24</v>
      </c>
      <c r="J25" s="21" t="s">
        <v>1</v>
      </c>
      <c r="L25" s="28"/>
    </row>
    <row r="26" spans="2:12" s="1" customFormat="1" ht="18" customHeight="1">
      <c r="B26" s="28"/>
      <c r="E26" s="21" t="s">
        <v>30</v>
      </c>
      <c r="I26" s="23" t="s">
        <v>26</v>
      </c>
      <c r="J26" s="21" t="s">
        <v>1</v>
      </c>
      <c r="L26" s="28"/>
    </row>
    <row r="27" spans="2:12" s="1" customFormat="1" ht="6.9" customHeight="1">
      <c r="B27" s="28"/>
      <c r="L27" s="28"/>
    </row>
    <row r="28" spans="2:12" s="1" customFormat="1" ht="12" customHeight="1">
      <c r="B28" s="28"/>
      <c r="D28" s="23" t="s">
        <v>33</v>
      </c>
      <c r="L28" s="28"/>
    </row>
    <row r="29" spans="2:12" s="7" customFormat="1" ht="16.5" customHeight="1">
      <c r="B29" s="93"/>
      <c r="E29" s="187" t="s">
        <v>1</v>
      </c>
      <c r="F29" s="187"/>
      <c r="G29" s="187"/>
      <c r="H29" s="187"/>
      <c r="L29" s="93"/>
    </row>
    <row r="30" spans="2:12" s="1" customFormat="1" ht="6.9" customHeight="1">
      <c r="B30" s="28"/>
      <c r="L30" s="28"/>
    </row>
    <row r="31" spans="2:12" s="1" customFormat="1" ht="6.9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35" customHeight="1">
      <c r="B32" s="28"/>
      <c r="D32" s="94" t="s">
        <v>35</v>
      </c>
      <c r="J32" s="65">
        <f>ROUND(J123, 2)</f>
        <v>0</v>
      </c>
      <c r="L32" s="28"/>
    </row>
    <row r="33" spans="2:12" s="1" customFormat="1" ht="6.9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4" customHeight="1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4" customHeight="1">
      <c r="B35" s="28"/>
      <c r="D35" s="54" t="s">
        <v>39</v>
      </c>
      <c r="E35" s="33" t="s">
        <v>40</v>
      </c>
      <c r="F35" s="95">
        <f>ROUND((SUM(BE123:BE142)),  2)</f>
        <v>0</v>
      </c>
      <c r="G35" s="96"/>
      <c r="H35" s="96"/>
      <c r="I35" s="97">
        <v>0.2</v>
      </c>
      <c r="J35" s="95">
        <f>ROUND(((SUM(BE123:BE142))*I35),  2)</f>
        <v>0</v>
      </c>
      <c r="L35" s="28"/>
    </row>
    <row r="36" spans="2:12" s="1" customFormat="1" ht="14.4" customHeight="1">
      <c r="B36" s="28"/>
      <c r="E36" s="33" t="s">
        <v>41</v>
      </c>
      <c r="F36" s="95">
        <f>ROUND((SUM(BF123:BF142)),  2)</f>
        <v>0</v>
      </c>
      <c r="G36" s="96"/>
      <c r="H36" s="96"/>
      <c r="I36" s="97">
        <v>0.2</v>
      </c>
      <c r="J36" s="95">
        <f>ROUND(((SUM(BF123:BF142))*I36),  2)</f>
        <v>0</v>
      </c>
      <c r="L36" s="28"/>
    </row>
    <row r="37" spans="2:12" s="1" customFormat="1" ht="14.4" hidden="1" customHeight="1">
      <c r="B37" s="28"/>
      <c r="E37" s="23" t="s">
        <v>42</v>
      </c>
      <c r="F37" s="84">
        <f>ROUND((SUM(BG123:BG142)),  2)</f>
        <v>0</v>
      </c>
      <c r="I37" s="98">
        <v>0.2</v>
      </c>
      <c r="J37" s="84">
        <f>0</f>
        <v>0</v>
      </c>
      <c r="L37" s="28"/>
    </row>
    <row r="38" spans="2:12" s="1" customFormat="1" ht="14.4" hidden="1" customHeight="1">
      <c r="B38" s="28"/>
      <c r="E38" s="23" t="s">
        <v>43</v>
      </c>
      <c r="F38" s="84">
        <f>ROUND((SUM(BH123:BH142)),  2)</f>
        <v>0</v>
      </c>
      <c r="I38" s="98">
        <v>0.2</v>
      </c>
      <c r="J38" s="84">
        <f>0</f>
        <v>0</v>
      </c>
      <c r="L38" s="28"/>
    </row>
    <row r="39" spans="2:12" s="1" customFormat="1" ht="14.4" hidden="1" customHeight="1">
      <c r="B39" s="28"/>
      <c r="E39" s="33" t="s">
        <v>44</v>
      </c>
      <c r="F39" s="95">
        <f>ROUND((SUM(BI123:BI142)),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6.9" customHeight="1">
      <c r="B40" s="28"/>
      <c r="L40" s="28"/>
    </row>
    <row r="41" spans="2:12" s="1" customFormat="1" ht="25.35" customHeight="1">
      <c r="B41" s="28"/>
      <c r="C41" s="99"/>
      <c r="D41" s="100" t="s">
        <v>45</v>
      </c>
      <c r="E41" s="56"/>
      <c r="F41" s="56"/>
      <c r="G41" s="101" t="s">
        <v>46</v>
      </c>
      <c r="H41" s="102" t="s">
        <v>47</v>
      </c>
      <c r="I41" s="56"/>
      <c r="J41" s="103">
        <f>SUM(J32:J39)</f>
        <v>0</v>
      </c>
      <c r="K41" s="104"/>
      <c r="L41" s="28"/>
    </row>
    <row r="42" spans="2:12" s="1" customFormat="1" ht="14.4" customHeight="1">
      <c r="B42" s="28"/>
      <c r="L42" s="28"/>
    </row>
    <row r="43" spans="2:12" ht="14.4" customHeight="1">
      <c r="B43" s="16"/>
      <c r="L43" s="16"/>
    </row>
    <row r="44" spans="2:12" ht="14.4" customHeight="1">
      <c r="B44" s="16"/>
      <c r="L44" s="16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ht="10.199999999999999">
      <c r="B51" s="16"/>
      <c r="L51" s="16"/>
    </row>
    <row r="52" spans="2:12" ht="10.199999999999999">
      <c r="B52" s="16"/>
      <c r="L52" s="16"/>
    </row>
    <row r="53" spans="2:12" ht="10.199999999999999">
      <c r="B53" s="16"/>
      <c r="L53" s="16"/>
    </row>
    <row r="54" spans="2:12" ht="10.199999999999999">
      <c r="B54" s="16"/>
      <c r="L54" s="16"/>
    </row>
    <row r="55" spans="2:12" ht="10.199999999999999">
      <c r="B55" s="16"/>
      <c r="L55" s="16"/>
    </row>
    <row r="56" spans="2:12" ht="10.199999999999999">
      <c r="B56" s="16"/>
      <c r="L56" s="16"/>
    </row>
    <row r="57" spans="2:12" ht="10.199999999999999">
      <c r="B57" s="16"/>
      <c r="L57" s="16"/>
    </row>
    <row r="58" spans="2:12" ht="10.199999999999999">
      <c r="B58" s="16"/>
      <c r="L58" s="16"/>
    </row>
    <row r="59" spans="2:12" ht="10.199999999999999">
      <c r="B59" s="16"/>
      <c r="L59" s="16"/>
    </row>
    <row r="60" spans="2:12" ht="10.199999999999999">
      <c r="B60" s="16"/>
      <c r="L60" s="16"/>
    </row>
    <row r="61" spans="2:12" s="1" customFormat="1" ht="13.2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ht="10.199999999999999">
      <c r="B62" s="16"/>
      <c r="L62" s="16"/>
    </row>
    <row r="63" spans="2:12" ht="10.199999999999999">
      <c r="B63" s="16"/>
      <c r="L63" s="16"/>
    </row>
    <row r="64" spans="2:12" ht="10.199999999999999">
      <c r="B64" s="16"/>
      <c r="L64" s="16"/>
    </row>
    <row r="65" spans="2:12" s="1" customFormat="1" ht="13.2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ht="10.199999999999999">
      <c r="B66" s="16"/>
      <c r="L66" s="16"/>
    </row>
    <row r="67" spans="2:12" ht="10.199999999999999">
      <c r="B67" s="16"/>
      <c r="L67" s="16"/>
    </row>
    <row r="68" spans="2:12" ht="10.199999999999999">
      <c r="B68" s="16"/>
      <c r="L68" s="16"/>
    </row>
    <row r="69" spans="2:12" ht="10.199999999999999">
      <c r="B69" s="16"/>
      <c r="L69" s="16"/>
    </row>
    <row r="70" spans="2:12" ht="10.199999999999999">
      <c r="B70" s="16"/>
      <c r="L70" s="16"/>
    </row>
    <row r="71" spans="2:12" ht="10.199999999999999">
      <c r="B71" s="16"/>
      <c r="L71" s="16"/>
    </row>
    <row r="72" spans="2:12" ht="10.199999999999999">
      <c r="B72" s="16"/>
      <c r="L72" s="16"/>
    </row>
    <row r="73" spans="2:12" ht="10.199999999999999">
      <c r="B73" s="16"/>
      <c r="L73" s="16"/>
    </row>
    <row r="74" spans="2:12" ht="10.199999999999999">
      <c r="B74" s="16"/>
      <c r="L74" s="16"/>
    </row>
    <row r="75" spans="2:12" ht="10.199999999999999">
      <c r="B75" s="16"/>
      <c r="L75" s="16"/>
    </row>
    <row r="76" spans="2:12" s="1" customFormat="1" ht="13.2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" customHeight="1">
      <c r="B82" s="28"/>
      <c r="C82" s="17" t="s">
        <v>293</v>
      </c>
      <c r="L82" s="28"/>
    </row>
    <row r="83" spans="2:12" s="1" customFormat="1" ht="6.9" customHeight="1">
      <c r="B83" s="28"/>
      <c r="L83" s="28"/>
    </row>
    <row r="84" spans="2:12" s="1" customFormat="1" ht="12" customHeight="1">
      <c r="B84" s="28"/>
      <c r="C84" s="23" t="s">
        <v>15</v>
      </c>
      <c r="L84" s="28"/>
    </row>
    <row r="85" spans="2:12" s="1" customFormat="1" ht="16.5" customHeight="1">
      <c r="B85" s="28"/>
      <c r="E85" s="226" t="str">
        <f>E7</f>
        <v>Archeoskanzen Bojná</v>
      </c>
      <c r="F85" s="227"/>
      <c r="G85" s="227"/>
      <c r="H85" s="227"/>
      <c r="L85" s="28"/>
    </row>
    <row r="86" spans="2:12" ht="12" customHeight="1">
      <c r="B86" s="16"/>
      <c r="C86" s="23" t="s">
        <v>287</v>
      </c>
      <c r="L86" s="16"/>
    </row>
    <row r="87" spans="2:12" s="1" customFormat="1" ht="16.5" customHeight="1">
      <c r="B87" s="28"/>
      <c r="E87" s="226" t="s">
        <v>7302</v>
      </c>
      <c r="F87" s="228"/>
      <c r="G87" s="228"/>
      <c r="H87" s="228"/>
      <c r="L87" s="28"/>
    </row>
    <row r="88" spans="2:12" s="1" customFormat="1" ht="12" customHeight="1">
      <c r="B88" s="28"/>
      <c r="C88" s="23" t="s">
        <v>289</v>
      </c>
      <c r="L88" s="28"/>
    </row>
    <row r="89" spans="2:12" s="1" customFormat="1" ht="30" customHeight="1">
      <c r="B89" s="28"/>
      <c r="E89" s="208" t="str">
        <f>E11</f>
        <v>2 - TRÁVNIK - pochôdzny - vnútorná časť areálu archeoskanzenu</v>
      </c>
      <c r="F89" s="228"/>
      <c r="G89" s="228"/>
      <c r="H89" s="228"/>
      <c r="L89" s="28"/>
    </row>
    <row r="90" spans="2:12" s="1" customFormat="1" ht="6.9" customHeight="1">
      <c r="B90" s="28"/>
      <c r="L90" s="28"/>
    </row>
    <row r="91" spans="2:12" s="1" customFormat="1" ht="12" customHeight="1">
      <c r="B91" s="28"/>
      <c r="C91" s="23" t="s">
        <v>19</v>
      </c>
      <c r="F91" s="21" t="str">
        <f>F14</f>
        <v>okrajová časť obce Bojná</v>
      </c>
      <c r="I91" s="23" t="s">
        <v>21</v>
      </c>
      <c r="J91" s="51" t="str">
        <f>IF(J14="","",J14)</f>
        <v>19. 6. 2024</v>
      </c>
      <c r="L91" s="28"/>
    </row>
    <row r="92" spans="2:12" s="1" customFormat="1" ht="6.9" customHeight="1">
      <c r="B92" s="28"/>
      <c r="L92" s="28"/>
    </row>
    <row r="93" spans="2:12" s="1" customFormat="1" ht="40.049999999999997" customHeight="1">
      <c r="B93" s="28"/>
      <c r="C93" s="23" t="s">
        <v>23</v>
      </c>
      <c r="F93" s="21" t="str">
        <f>E17</f>
        <v>Obec Bojná, 201 Bojná, 956 01 Bojná</v>
      </c>
      <c r="I93" s="23" t="s">
        <v>29</v>
      </c>
      <c r="J93" s="26" t="str">
        <f>E23</f>
        <v>Projekt design s.r.o., Brezová 89/1B, Tovarníky</v>
      </c>
      <c r="L93" s="28"/>
    </row>
    <row r="94" spans="2:12" s="1" customFormat="1" ht="40.049999999999997" customHeight="1">
      <c r="B94" s="28"/>
      <c r="C94" s="23" t="s">
        <v>27</v>
      </c>
      <c r="F94" s="21" t="str">
        <f>IF(E20="","",E20)</f>
        <v>Vyplň údaj</v>
      </c>
      <c r="I94" s="23" t="s">
        <v>32</v>
      </c>
      <c r="J94" s="26" t="str">
        <f>E26</f>
        <v>Projekt design s.r.o., Brezová 89/1B, Tovarníky</v>
      </c>
      <c r="L94" s="28"/>
    </row>
    <row r="95" spans="2:12" s="1" customFormat="1" ht="10.35" customHeight="1">
      <c r="B95" s="28"/>
      <c r="L95" s="28"/>
    </row>
    <row r="96" spans="2:12" s="1" customFormat="1" ht="29.25" customHeight="1">
      <c r="B96" s="28"/>
      <c r="C96" s="107" t="s">
        <v>294</v>
      </c>
      <c r="D96" s="99"/>
      <c r="E96" s="99"/>
      <c r="F96" s="99"/>
      <c r="G96" s="99"/>
      <c r="H96" s="99"/>
      <c r="I96" s="99"/>
      <c r="J96" s="108" t="s">
        <v>295</v>
      </c>
      <c r="K96" s="99"/>
      <c r="L96" s="28"/>
    </row>
    <row r="97" spans="2:47" s="1" customFormat="1" ht="10.35" customHeight="1">
      <c r="B97" s="28"/>
      <c r="L97" s="28"/>
    </row>
    <row r="98" spans="2:47" s="1" customFormat="1" ht="22.8" customHeight="1">
      <c r="B98" s="28"/>
      <c r="C98" s="109" t="s">
        <v>296</v>
      </c>
      <c r="J98" s="65">
        <f>J123</f>
        <v>0</v>
      </c>
      <c r="L98" s="28"/>
      <c r="AU98" s="13" t="s">
        <v>297</v>
      </c>
    </row>
    <row r="99" spans="2:47" s="8" customFormat="1" ht="24.9" customHeight="1">
      <c r="B99" s="110"/>
      <c r="D99" s="111" t="s">
        <v>298</v>
      </c>
      <c r="E99" s="112"/>
      <c r="F99" s="112"/>
      <c r="G99" s="112"/>
      <c r="H99" s="112"/>
      <c r="I99" s="112"/>
      <c r="J99" s="113">
        <f>J124</f>
        <v>0</v>
      </c>
      <c r="L99" s="110"/>
    </row>
    <row r="100" spans="2:47" s="9" customFormat="1" ht="19.95" customHeight="1">
      <c r="B100" s="114"/>
      <c r="D100" s="115" t="s">
        <v>2630</v>
      </c>
      <c r="E100" s="116"/>
      <c r="F100" s="116"/>
      <c r="G100" s="116"/>
      <c r="H100" s="116"/>
      <c r="I100" s="116"/>
      <c r="J100" s="117">
        <f>J125</f>
        <v>0</v>
      </c>
      <c r="L100" s="114"/>
    </row>
    <row r="101" spans="2:47" s="9" customFormat="1" ht="19.95" customHeight="1">
      <c r="B101" s="114"/>
      <c r="D101" s="115" t="s">
        <v>2636</v>
      </c>
      <c r="E101" s="116"/>
      <c r="F101" s="116"/>
      <c r="G101" s="116"/>
      <c r="H101" s="116"/>
      <c r="I101" s="116"/>
      <c r="J101" s="117">
        <f>J141</f>
        <v>0</v>
      </c>
      <c r="L101" s="114"/>
    </row>
    <row r="102" spans="2:47" s="1" customFormat="1" ht="21.75" customHeight="1">
      <c r="B102" s="28"/>
      <c r="L102" s="28"/>
    </row>
    <row r="103" spans="2:47" s="1" customFormat="1" ht="6.9" customHeight="1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28"/>
    </row>
    <row r="107" spans="2:47" s="1" customFormat="1" ht="6.9" customHeight="1"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28"/>
    </row>
    <row r="108" spans="2:47" s="1" customFormat="1" ht="24.9" customHeight="1">
      <c r="B108" s="28"/>
      <c r="C108" s="17" t="s">
        <v>303</v>
      </c>
      <c r="L108" s="28"/>
    </row>
    <row r="109" spans="2:47" s="1" customFormat="1" ht="6.9" customHeight="1">
      <c r="B109" s="28"/>
      <c r="L109" s="28"/>
    </row>
    <row r="110" spans="2:47" s="1" customFormat="1" ht="12" customHeight="1">
      <c r="B110" s="28"/>
      <c r="C110" s="23" t="s">
        <v>15</v>
      </c>
      <c r="L110" s="28"/>
    </row>
    <row r="111" spans="2:47" s="1" customFormat="1" ht="16.5" customHeight="1">
      <c r="B111" s="28"/>
      <c r="E111" s="226" t="str">
        <f>E7</f>
        <v>Archeoskanzen Bojná</v>
      </c>
      <c r="F111" s="227"/>
      <c r="G111" s="227"/>
      <c r="H111" s="227"/>
      <c r="L111" s="28"/>
    </row>
    <row r="112" spans="2:47" ht="12" customHeight="1">
      <c r="B112" s="16"/>
      <c r="C112" s="23" t="s">
        <v>287</v>
      </c>
      <c r="L112" s="16"/>
    </row>
    <row r="113" spans="2:65" s="1" customFormat="1" ht="16.5" customHeight="1">
      <c r="B113" s="28"/>
      <c r="E113" s="226" t="s">
        <v>7302</v>
      </c>
      <c r="F113" s="228"/>
      <c r="G113" s="228"/>
      <c r="H113" s="228"/>
      <c r="L113" s="28"/>
    </row>
    <row r="114" spans="2:65" s="1" customFormat="1" ht="12" customHeight="1">
      <c r="B114" s="28"/>
      <c r="C114" s="23" t="s">
        <v>289</v>
      </c>
      <c r="L114" s="28"/>
    </row>
    <row r="115" spans="2:65" s="1" customFormat="1" ht="30" customHeight="1">
      <c r="B115" s="28"/>
      <c r="E115" s="208" t="str">
        <f>E11</f>
        <v>2 - TRÁVNIK - pochôdzny - vnútorná časť areálu archeoskanzenu</v>
      </c>
      <c r="F115" s="228"/>
      <c r="G115" s="228"/>
      <c r="H115" s="228"/>
      <c r="L115" s="28"/>
    </row>
    <row r="116" spans="2:65" s="1" customFormat="1" ht="6.9" customHeight="1">
      <c r="B116" s="28"/>
      <c r="L116" s="28"/>
    </row>
    <row r="117" spans="2:65" s="1" customFormat="1" ht="12" customHeight="1">
      <c r="B117" s="28"/>
      <c r="C117" s="23" t="s">
        <v>19</v>
      </c>
      <c r="F117" s="21" t="str">
        <f>F14</f>
        <v>okrajová časť obce Bojná</v>
      </c>
      <c r="I117" s="23" t="s">
        <v>21</v>
      </c>
      <c r="J117" s="51" t="str">
        <f>IF(J14="","",J14)</f>
        <v>19. 6. 2024</v>
      </c>
      <c r="L117" s="28"/>
    </row>
    <row r="118" spans="2:65" s="1" customFormat="1" ht="6.9" customHeight="1">
      <c r="B118" s="28"/>
      <c r="L118" s="28"/>
    </row>
    <row r="119" spans="2:65" s="1" customFormat="1" ht="40.049999999999997" customHeight="1">
      <c r="B119" s="28"/>
      <c r="C119" s="23" t="s">
        <v>23</v>
      </c>
      <c r="F119" s="21" t="str">
        <f>E17</f>
        <v>Obec Bojná, 201 Bojná, 956 01 Bojná</v>
      </c>
      <c r="I119" s="23" t="s">
        <v>29</v>
      </c>
      <c r="J119" s="26" t="str">
        <f>E23</f>
        <v>Projekt design s.r.o., Brezová 89/1B, Tovarníky</v>
      </c>
      <c r="L119" s="28"/>
    </row>
    <row r="120" spans="2:65" s="1" customFormat="1" ht="40.049999999999997" customHeight="1">
      <c r="B120" s="28"/>
      <c r="C120" s="23" t="s">
        <v>27</v>
      </c>
      <c r="F120" s="21" t="str">
        <f>IF(E20="","",E20)</f>
        <v>Vyplň údaj</v>
      </c>
      <c r="I120" s="23" t="s">
        <v>32</v>
      </c>
      <c r="J120" s="26" t="str">
        <f>E26</f>
        <v>Projekt design s.r.o., Brezová 89/1B, Tovarníky</v>
      </c>
      <c r="L120" s="28"/>
    </row>
    <row r="121" spans="2:65" s="1" customFormat="1" ht="10.35" customHeight="1">
      <c r="B121" s="28"/>
      <c r="L121" s="28"/>
    </row>
    <row r="122" spans="2:65" s="10" customFormat="1" ht="29.25" customHeight="1">
      <c r="B122" s="118"/>
      <c r="C122" s="119" t="s">
        <v>304</v>
      </c>
      <c r="D122" s="120" t="s">
        <v>60</v>
      </c>
      <c r="E122" s="120" t="s">
        <v>56</v>
      </c>
      <c r="F122" s="120" t="s">
        <v>57</v>
      </c>
      <c r="G122" s="120" t="s">
        <v>305</v>
      </c>
      <c r="H122" s="120" t="s">
        <v>306</v>
      </c>
      <c r="I122" s="120" t="s">
        <v>307</v>
      </c>
      <c r="J122" s="121" t="s">
        <v>295</v>
      </c>
      <c r="K122" s="122" t="s">
        <v>308</v>
      </c>
      <c r="L122" s="118"/>
      <c r="M122" s="58" t="s">
        <v>1</v>
      </c>
      <c r="N122" s="59" t="s">
        <v>39</v>
      </c>
      <c r="O122" s="59" t="s">
        <v>309</v>
      </c>
      <c r="P122" s="59" t="s">
        <v>310</v>
      </c>
      <c r="Q122" s="59" t="s">
        <v>311</v>
      </c>
      <c r="R122" s="59" t="s">
        <v>312</v>
      </c>
      <c r="S122" s="59" t="s">
        <v>313</v>
      </c>
      <c r="T122" s="60" t="s">
        <v>314</v>
      </c>
    </row>
    <row r="123" spans="2:65" s="1" customFormat="1" ht="22.8" customHeight="1">
      <c r="B123" s="28"/>
      <c r="C123" s="63" t="s">
        <v>296</v>
      </c>
      <c r="J123" s="123">
        <f>BK123</f>
        <v>0</v>
      </c>
      <c r="L123" s="28"/>
      <c r="M123" s="61"/>
      <c r="N123" s="52"/>
      <c r="O123" s="52"/>
      <c r="P123" s="124">
        <f>P124</f>
        <v>0</v>
      </c>
      <c r="Q123" s="52"/>
      <c r="R123" s="124">
        <f>R124</f>
        <v>0</v>
      </c>
      <c r="S123" s="52"/>
      <c r="T123" s="125">
        <f>T124</f>
        <v>0</v>
      </c>
      <c r="AT123" s="13" t="s">
        <v>74</v>
      </c>
      <c r="AU123" s="13" t="s">
        <v>297</v>
      </c>
      <c r="BK123" s="126">
        <f>BK124</f>
        <v>0</v>
      </c>
    </row>
    <row r="124" spans="2:65" s="11" customFormat="1" ht="25.95" customHeight="1">
      <c r="B124" s="127"/>
      <c r="D124" s="128" t="s">
        <v>74</v>
      </c>
      <c r="E124" s="129" t="s">
        <v>315</v>
      </c>
      <c r="F124" s="129" t="s">
        <v>316</v>
      </c>
      <c r="I124" s="130"/>
      <c r="J124" s="131">
        <f>BK124</f>
        <v>0</v>
      </c>
      <c r="L124" s="127"/>
      <c r="M124" s="132"/>
      <c r="P124" s="133">
        <f>P125+P141</f>
        <v>0</v>
      </c>
      <c r="R124" s="133">
        <f>R125+R141</f>
        <v>0</v>
      </c>
      <c r="T124" s="134">
        <f>T125+T141</f>
        <v>0</v>
      </c>
      <c r="AR124" s="128" t="s">
        <v>82</v>
      </c>
      <c r="AT124" s="135" t="s">
        <v>74</v>
      </c>
      <c r="AU124" s="135" t="s">
        <v>75</v>
      </c>
      <c r="AY124" s="128" t="s">
        <v>317</v>
      </c>
      <c r="BK124" s="136">
        <f>BK125+BK141</f>
        <v>0</v>
      </c>
    </row>
    <row r="125" spans="2:65" s="11" customFormat="1" ht="22.8" customHeight="1">
      <c r="B125" s="127"/>
      <c r="D125" s="128" t="s">
        <v>74</v>
      </c>
      <c r="E125" s="137" t="s">
        <v>82</v>
      </c>
      <c r="F125" s="137" t="s">
        <v>2637</v>
      </c>
      <c r="I125" s="130"/>
      <c r="J125" s="138">
        <f>BK125</f>
        <v>0</v>
      </c>
      <c r="L125" s="127"/>
      <c r="M125" s="132"/>
      <c r="P125" s="133">
        <f>SUM(P126:P140)</f>
        <v>0</v>
      </c>
      <c r="R125" s="133">
        <f>SUM(R126:R140)</f>
        <v>0</v>
      </c>
      <c r="T125" s="134">
        <f>SUM(T126:T140)</f>
        <v>0</v>
      </c>
      <c r="AR125" s="128" t="s">
        <v>82</v>
      </c>
      <c r="AT125" s="135" t="s">
        <v>74</v>
      </c>
      <c r="AU125" s="135" t="s">
        <v>82</v>
      </c>
      <c r="AY125" s="128" t="s">
        <v>317</v>
      </c>
      <c r="BK125" s="136">
        <f>SUM(BK126:BK140)</f>
        <v>0</v>
      </c>
    </row>
    <row r="126" spans="2:65" s="1" customFormat="1" ht="49.05" customHeight="1">
      <c r="B126" s="139"/>
      <c r="C126" s="140" t="s">
        <v>82</v>
      </c>
      <c r="D126" s="140" t="s">
        <v>319</v>
      </c>
      <c r="E126" s="141" t="s">
        <v>7380</v>
      </c>
      <c r="F126" s="142" t="s">
        <v>7381</v>
      </c>
      <c r="G126" s="143" t="s">
        <v>375</v>
      </c>
      <c r="H126" s="144">
        <v>2088.3000000000002</v>
      </c>
      <c r="I126" s="145"/>
      <c r="J126" s="146">
        <f t="shared" ref="J126:J140" si="0">ROUND(I126*H126,2)</f>
        <v>0</v>
      </c>
      <c r="K126" s="147"/>
      <c r="L126" s="28"/>
      <c r="M126" s="148" t="s">
        <v>1</v>
      </c>
      <c r="N126" s="149" t="s">
        <v>41</v>
      </c>
      <c r="P126" s="150">
        <f t="shared" ref="P126:P140" si="1">O126*H126</f>
        <v>0</v>
      </c>
      <c r="Q126" s="150">
        <v>0</v>
      </c>
      <c r="R126" s="150">
        <f t="shared" ref="R126:R140" si="2">Q126*H126</f>
        <v>0</v>
      </c>
      <c r="S126" s="150">
        <v>0</v>
      </c>
      <c r="T126" s="151">
        <f t="shared" ref="T126:T140" si="3">S126*H126</f>
        <v>0</v>
      </c>
      <c r="AR126" s="152" t="s">
        <v>259</v>
      </c>
      <c r="AT126" s="152" t="s">
        <v>319</v>
      </c>
      <c r="AU126" s="152" t="s">
        <v>87</v>
      </c>
      <c r="AY126" s="13" t="s">
        <v>317</v>
      </c>
      <c r="BE126" s="153">
        <f t="shared" ref="BE126:BE140" si="4">IF(N126="základná",J126,0)</f>
        <v>0</v>
      </c>
      <c r="BF126" s="153">
        <f t="shared" ref="BF126:BF140" si="5">IF(N126="znížená",J126,0)</f>
        <v>0</v>
      </c>
      <c r="BG126" s="153">
        <f t="shared" ref="BG126:BG140" si="6">IF(N126="zákl. prenesená",J126,0)</f>
        <v>0</v>
      </c>
      <c r="BH126" s="153">
        <f t="shared" ref="BH126:BH140" si="7">IF(N126="zníž. prenesená",J126,0)</f>
        <v>0</v>
      </c>
      <c r="BI126" s="153">
        <f t="shared" ref="BI126:BI140" si="8">IF(N126="nulová",J126,0)</f>
        <v>0</v>
      </c>
      <c r="BJ126" s="13" t="s">
        <v>87</v>
      </c>
      <c r="BK126" s="153">
        <f t="shared" ref="BK126:BK140" si="9">ROUND(I126*H126,2)</f>
        <v>0</v>
      </c>
      <c r="BL126" s="13" t="s">
        <v>259</v>
      </c>
      <c r="BM126" s="152" t="s">
        <v>87</v>
      </c>
    </row>
    <row r="127" spans="2:65" s="1" customFormat="1" ht="24.15" customHeight="1">
      <c r="B127" s="139"/>
      <c r="C127" s="154" t="s">
        <v>87</v>
      </c>
      <c r="D127" s="154" t="s">
        <v>353</v>
      </c>
      <c r="E127" s="155" t="s">
        <v>7382</v>
      </c>
      <c r="F127" s="156" t="s">
        <v>7383</v>
      </c>
      <c r="G127" s="157" t="s">
        <v>433</v>
      </c>
      <c r="H127" s="158">
        <v>0.83499999999999996</v>
      </c>
      <c r="I127" s="159"/>
      <c r="J127" s="160">
        <f t="shared" si="0"/>
        <v>0</v>
      </c>
      <c r="K127" s="161"/>
      <c r="L127" s="162"/>
      <c r="M127" s="163" t="s">
        <v>1</v>
      </c>
      <c r="N127" s="164" t="s">
        <v>41</v>
      </c>
      <c r="P127" s="150">
        <f t="shared" si="1"/>
        <v>0</v>
      </c>
      <c r="Q127" s="150">
        <v>0</v>
      </c>
      <c r="R127" s="150">
        <f t="shared" si="2"/>
        <v>0</v>
      </c>
      <c r="S127" s="150">
        <v>0</v>
      </c>
      <c r="T127" s="151">
        <f t="shared" si="3"/>
        <v>0</v>
      </c>
      <c r="AR127" s="152" t="s">
        <v>271</v>
      </c>
      <c r="AT127" s="152" t="s">
        <v>353</v>
      </c>
      <c r="AU127" s="152" t="s">
        <v>87</v>
      </c>
      <c r="AY127" s="13" t="s">
        <v>317</v>
      </c>
      <c r="BE127" s="153">
        <f t="shared" si="4"/>
        <v>0</v>
      </c>
      <c r="BF127" s="153">
        <f t="shared" si="5"/>
        <v>0</v>
      </c>
      <c r="BG127" s="153">
        <f t="shared" si="6"/>
        <v>0</v>
      </c>
      <c r="BH127" s="153">
        <f t="shared" si="7"/>
        <v>0</v>
      </c>
      <c r="BI127" s="153">
        <f t="shared" si="8"/>
        <v>0</v>
      </c>
      <c r="BJ127" s="13" t="s">
        <v>87</v>
      </c>
      <c r="BK127" s="153">
        <f t="shared" si="9"/>
        <v>0</v>
      </c>
      <c r="BL127" s="13" t="s">
        <v>259</v>
      </c>
      <c r="BM127" s="152" t="s">
        <v>259</v>
      </c>
    </row>
    <row r="128" spans="2:65" s="1" customFormat="1" ht="21.75" customHeight="1">
      <c r="B128" s="139"/>
      <c r="C128" s="140" t="s">
        <v>92</v>
      </c>
      <c r="D128" s="140" t="s">
        <v>319</v>
      </c>
      <c r="E128" s="141" t="s">
        <v>7384</v>
      </c>
      <c r="F128" s="142" t="s">
        <v>7385</v>
      </c>
      <c r="G128" s="143" t="s">
        <v>375</v>
      </c>
      <c r="H128" s="144">
        <v>2088.3000000000002</v>
      </c>
      <c r="I128" s="145"/>
      <c r="J128" s="146">
        <f t="shared" si="0"/>
        <v>0</v>
      </c>
      <c r="K128" s="147"/>
      <c r="L128" s="28"/>
      <c r="M128" s="148" t="s">
        <v>1</v>
      </c>
      <c r="N128" s="149" t="s">
        <v>41</v>
      </c>
      <c r="P128" s="150">
        <f t="shared" si="1"/>
        <v>0</v>
      </c>
      <c r="Q128" s="150">
        <v>0</v>
      </c>
      <c r="R128" s="150">
        <f t="shared" si="2"/>
        <v>0</v>
      </c>
      <c r="S128" s="150">
        <v>0</v>
      </c>
      <c r="T128" s="151">
        <f t="shared" si="3"/>
        <v>0</v>
      </c>
      <c r="AR128" s="152" t="s">
        <v>259</v>
      </c>
      <c r="AT128" s="152" t="s">
        <v>319</v>
      </c>
      <c r="AU128" s="152" t="s">
        <v>87</v>
      </c>
      <c r="AY128" s="13" t="s">
        <v>317</v>
      </c>
      <c r="BE128" s="153">
        <f t="shared" si="4"/>
        <v>0</v>
      </c>
      <c r="BF128" s="153">
        <f t="shared" si="5"/>
        <v>0</v>
      </c>
      <c r="BG128" s="153">
        <f t="shared" si="6"/>
        <v>0</v>
      </c>
      <c r="BH128" s="153">
        <f t="shared" si="7"/>
        <v>0</v>
      </c>
      <c r="BI128" s="153">
        <f t="shared" si="8"/>
        <v>0</v>
      </c>
      <c r="BJ128" s="13" t="s">
        <v>87</v>
      </c>
      <c r="BK128" s="153">
        <f t="shared" si="9"/>
        <v>0</v>
      </c>
      <c r="BL128" s="13" t="s">
        <v>259</v>
      </c>
      <c r="BM128" s="152" t="s">
        <v>265</v>
      </c>
    </row>
    <row r="129" spans="2:65" s="1" customFormat="1" ht="37.799999999999997" customHeight="1">
      <c r="B129" s="139"/>
      <c r="C129" s="140" t="s">
        <v>259</v>
      </c>
      <c r="D129" s="140" t="s">
        <v>319</v>
      </c>
      <c r="E129" s="141" t="s">
        <v>7386</v>
      </c>
      <c r="F129" s="142" t="s">
        <v>7387</v>
      </c>
      <c r="G129" s="143" t="s">
        <v>356</v>
      </c>
      <c r="H129" s="144">
        <v>3.1840000000000002</v>
      </c>
      <c r="I129" s="145"/>
      <c r="J129" s="146">
        <f t="shared" si="0"/>
        <v>0</v>
      </c>
      <c r="K129" s="147"/>
      <c r="L129" s="28"/>
      <c r="M129" s="148" t="s">
        <v>1</v>
      </c>
      <c r="N129" s="149" t="s">
        <v>41</v>
      </c>
      <c r="P129" s="150">
        <f t="shared" si="1"/>
        <v>0</v>
      </c>
      <c r="Q129" s="150">
        <v>0</v>
      </c>
      <c r="R129" s="150">
        <f t="shared" si="2"/>
        <v>0</v>
      </c>
      <c r="S129" s="150">
        <v>0</v>
      </c>
      <c r="T129" s="151">
        <f t="shared" si="3"/>
        <v>0</v>
      </c>
      <c r="AR129" s="152" t="s">
        <v>259</v>
      </c>
      <c r="AT129" s="152" t="s">
        <v>319</v>
      </c>
      <c r="AU129" s="152" t="s">
        <v>87</v>
      </c>
      <c r="AY129" s="13" t="s">
        <v>317</v>
      </c>
      <c r="BE129" s="153">
        <f t="shared" si="4"/>
        <v>0</v>
      </c>
      <c r="BF129" s="153">
        <f t="shared" si="5"/>
        <v>0</v>
      </c>
      <c r="BG129" s="153">
        <f t="shared" si="6"/>
        <v>0</v>
      </c>
      <c r="BH129" s="153">
        <f t="shared" si="7"/>
        <v>0</v>
      </c>
      <c r="BI129" s="153">
        <f t="shared" si="8"/>
        <v>0</v>
      </c>
      <c r="BJ129" s="13" t="s">
        <v>87</v>
      </c>
      <c r="BK129" s="153">
        <f t="shared" si="9"/>
        <v>0</v>
      </c>
      <c r="BL129" s="13" t="s">
        <v>259</v>
      </c>
      <c r="BM129" s="152" t="s">
        <v>271</v>
      </c>
    </row>
    <row r="130" spans="2:65" s="1" customFormat="1" ht="49.05" customHeight="1">
      <c r="B130" s="139"/>
      <c r="C130" s="154" t="s">
        <v>262</v>
      </c>
      <c r="D130" s="154" t="s">
        <v>353</v>
      </c>
      <c r="E130" s="155" t="s">
        <v>7388</v>
      </c>
      <c r="F130" s="156" t="s">
        <v>7389</v>
      </c>
      <c r="G130" s="157" t="s">
        <v>1711</v>
      </c>
      <c r="H130" s="158">
        <v>53.774000000000001</v>
      </c>
      <c r="I130" s="159"/>
      <c r="J130" s="160">
        <f t="shared" si="0"/>
        <v>0</v>
      </c>
      <c r="K130" s="161"/>
      <c r="L130" s="162"/>
      <c r="M130" s="163" t="s">
        <v>1</v>
      </c>
      <c r="N130" s="164" t="s">
        <v>41</v>
      </c>
      <c r="P130" s="150">
        <f t="shared" si="1"/>
        <v>0</v>
      </c>
      <c r="Q130" s="150">
        <v>0</v>
      </c>
      <c r="R130" s="150">
        <f t="shared" si="2"/>
        <v>0</v>
      </c>
      <c r="S130" s="150">
        <v>0</v>
      </c>
      <c r="T130" s="151">
        <f t="shared" si="3"/>
        <v>0</v>
      </c>
      <c r="AR130" s="152" t="s">
        <v>271</v>
      </c>
      <c r="AT130" s="152" t="s">
        <v>353</v>
      </c>
      <c r="AU130" s="152" t="s">
        <v>87</v>
      </c>
      <c r="AY130" s="13" t="s">
        <v>317</v>
      </c>
      <c r="BE130" s="153">
        <f t="shared" si="4"/>
        <v>0</v>
      </c>
      <c r="BF130" s="153">
        <f t="shared" si="5"/>
        <v>0</v>
      </c>
      <c r="BG130" s="153">
        <f t="shared" si="6"/>
        <v>0</v>
      </c>
      <c r="BH130" s="153">
        <f t="shared" si="7"/>
        <v>0</v>
      </c>
      <c r="BI130" s="153">
        <f t="shared" si="8"/>
        <v>0</v>
      </c>
      <c r="BJ130" s="13" t="s">
        <v>87</v>
      </c>
      <c r="BK130" s="153">
        <f t="shared" si="9"/>
        <v>0</v>
      </c>
      <c r="BL130" s="13" t="s">
        <v>259</v>
      </c>
      <c r="BM130" s="152" t="s">
        <v>277</v>
      </c>
    </row>
    <row r="131" spans="2:65" s="1" customFormat="1" ht="24.15" customHeight="1">
      <c r="B131" s="139"/>
      <c r="C131" s="154" t="s">
        <v>265</v>
      </c>
      <c r="D131" s="154" t="s">
        <v>353</v>
      </c>
      <c r="E131" s="155" t="s">
        <v>7390</v>
      </c>
      <c r="F131" s="156" t="s">
        <v>7391</v>
      </c>
      <c r="G131" s="157" t="s">
        <v>1711</v>
      </c>
      <c r="H131" s="158">
        <v>3132.45</v>
      </c>
      <c r="I131" s="159"/>
      <c r="J131" s="160">
        <f t="shared" si="0"/>
        <v>0</v>
      </c>
      <c r="K131" s="161"/>
      <c r="L131" s="162"/>
      <c r="M131" s="163" t="s">
        <v>1</v>
      </c>
      <c r="N131" s="164" t="s">
        <v>41</v>
      </c>
      <c r="P131" s="150">
        <f t="shared" si="1"/>
        <v>0</v>
      </c>
      <c r="Q131" s="150">
        <v>0</v>
      </c>
      <c r="R131" s="150">
        <f t="shared" si="2"/>
        <v>0</v>
      </c>
      <c r="S131" s="150">
        <v>0</v>
      </c>
      <c r="T131" s="151">
        <f t="shared" si="3"/>
        <v>0</v>
      </c>
      <c r="AR131" s="152" t="s">
        <v>271</v>
      </c>
      <c r="AT131" s="152" t="s">
        <v>353</v>
      </c>
      <c r="AU131" s="152" t="s">
        <v>87</v>
      </c>
      <c r="AY131" s="13" t="s">
        <v>317</v>
      </c>
      <c r="BE131" s="153">
        <f t="shared" si="4"/>
        <v>0</v>
      </c>
      <c r="BF131" s="153">
        <f t="shared" si="5"/>
        <v>0</v>
      </c>
      <c r="BG131" s="153">
        <f t="shared" si="6"/>
        <v>0</v>
      </c>
      <c r="BH131" s="153">
        <f t="shared" si="7"/>
        <v>0</v>
      </c>
      <c r="BI131" s="153">
        <f t="shared" si="8"/>
        <v>0</v>
      </c>
      <c r="BJ131" s="13" t="s">
        <v>87</v>
      </c>
      <c r="BK131" s="153">
        <f t="shared" si="9"/>
        <v>0</v>
      </c>
      <c r="BL131" s="13" t="s">
        <v>259</v>
      </c>
      <c r="BM131" s="152" t="s">
        <v>358</v>
      </c>
    </row>
    <row r="132" spans="2:65" s="1" customFormat="1" ht="24.15" customHeight="1">
      <c r="B132" s="139"/>
      <c r="C132" s="140" t="s">
        <v>268</v>
      </c>
      <c r="D132" s="140" t="s">
        <v>319</v>
      </c>
      <c r="E132" s="141" t="s">
        <v>7392</v>
      </c>
      <c r="F132" s="142" t="s">
        <v>7393</v>
      </c>
      <c r="G132" s="143" t="s">
        <v>375</v>
      </c>
      <c r="H132" s="144">
        <v>4176.6000000000004</v>
      </c>
      <c r="I132" s="145"/>
      <c r="J132" s="146">
        <f t="shared" si="0"/>
        <v>0</v>
      </c>
      <c r="K132" s="147"/>
      <c r="L132" s="28"/>
      <c r="M132" s="148" t="s">
        <v>1</v>
      </c>
      <c r="N132" s="149" t="s">
        <v>41</v>
      </c>
      <c r="P132" s="150">
        <f t="shared" si="1"/>
        <v>0</v>
      </c>
      <c r="Q132" s="150">
        <v>0</v>
      </c>
      <c r="R132" s="150">
        <f t="shared" si="2"/>
        <v>0</v>
      </c>
      <c r="S132" s="150">
        <v>0</v>
      </c>
      <c r="T132" s="151">
        <f t="shared" si="3"/>
        <v>0</v>
      </c>
      <c r="AR132" s="152" t="s">
        <v>259</v>
      </c>
      <c r="AT132" s="152" t="s">
        <v>319</v>
      </c>
      <c r="AU132" s="152" t="s">
        <v>87</v>
      </c>
      <c r="AY132" s="13" t="s">
        <v>317</v>
      </c>
      <c r="BE132" s="153">
        <f t="shared" si="4"/>
        <v>0</v>
      </c>
      <c r="BF132" s="153">
        <f t="shared" si="5"/>
        <v>0</v>
      </c>
      <c r="BG132" s="153">
        <f t="shared" si="6"/>
        <v>0</v>
      </c>
      <c r="BH132" s="153">
        <f t="shared" si="7"/>
        <v>0</v>
      </c>
      <c r="BI132" s="153">
        <f t="shared" si="8"/>
        <v>0</v>
      </c>
      <c r="BJ132" s="13" t="s">
        <v>87</v>
      </c>
      <c r="BK132" s="153">
        <f t="shared" si="9"/>
        <v>0</v>
      </c>
      <c r="BL132" s="13" t="s">
        <v>259</v>
      </c>
      <c r="BM132" s="152" t="s">
        <v>364</v>
      </c>
    </row>
    <row r="133" spans="2:65" s="1" customFormat="1" ht="24.15" customHeight="1">
      <c r="B133" s="139"/>
      <c r="C133" s="140" t="s">
        <v>271</v>
      </c>
      <c r="D133" s="140" t="s">
        <v>319</v>
      </c>
      <c r="E133" s="141" t="s">
        <v>2681</v>
      </c>
      <c r="F133" s="142" t="s">
        <v>2682</v>
      </c>
      <c r="G133" s="143" t="s">
        <v>375</v>
      </c>
      <c r="H133" s="144">
        <v>6264.9</v>
      </c>
      <c r="I133" s="145"/>
      <c r="J133" s="146">
        <f t="shared" si="0"/>
        <v>0</v>
      </c>
      <c r="K133" s="147"/>
      <c r="L133" s="28"/>
      <c r="M133" s="148" t="s">
        <v>1</v>
      </c>
      <c r="N133" s="149" t="s">
        <v>41</v>
      </c>
      <c r="P133" s="150">
        <f t="shared" si="1"/>
        <v>0</v>
      </c>
      <c r="Q133" s="150">
        <v>0</v>
      </c>
      <c r="R133" s="150">
        <f t="shared" si="2"/>
        <v>0</v>
      </c>
      <c r="S133" s="150">
        <v>0</v>
      </c>
      <c r="T133" s="151">
        <f t="shared" si="3"/>
        <v>0</v>
      </c>
      <c r="AR133" s="152" t="s">
        <v>259</v>
      </c>
      <c r="AT133" s="152" t="s">
        <v>319</v>
      </c>
      <c r="AU133" s="152" t="s">
        <v>87</v>
      </c>
      <c r="AY133" s="13" t="s">
        <v>317</v>
      </c>
      <c r="BE133" s="153">
        <f t="shared" si="4"/>
        <v>0</v>
      </c>
      <c r="BF133" s="153">
        <f t="shared" si="5"/>
        <v>0</v>
      </c>
      <c r="BG133" s="153">
        <f t="shared" si="6"/>
        <v>0</v>
      </c>
      <c r="BH133" s="153">
        <f t="shared" si="7"/>
        <v>0</v>
      </c>
      <c r="BI133" s="153">
        <f t="shared" si="8"/>
        <v>0</v>
      </c>
      <c r="BJ133" s="13" t="s">
        <v>87</v>
      </c>
      <c r="BK133" s="153">
        <f t="shared" si="9"/>
        <v>0</v>
      </c>
      <c r="BL133" s="13" t="s">
        <v>259</v>
      </c>
      <c r="BM133" s="152" t="s">
        <v>372</v>
      </c>
    </row>
    <row r="134" spans="2:65" s="1" customFormat="1" ht="24.15" customHeight="1">
      <c r="B134" s="139"/>
      <c r="C134" s="140" t="s">
        <v>274</v>
      </c>
      <c r="D134" s="140" t="s">
        <v>319</v>
      </c>
      <c r="E134" s="141" t="s">
        <v>2684</v>
      </c>
      <c r="F134" s="142" t="s">
        <v>2685</v>
      </c>
      <c r="G134" s="143" t="s">
        <v>375</v>
      </c>
      <c r="H134" s="144">
        <v>4176.6000000000004</v>
      </c>
      <c r="I134" s="145"/>
      <c r="J134" s="146">
        <f t="shared" si="0"/>
        <v>0</v>
      </c>
      <c r="K134" s="147"/>
      <c r="L134" s="28"/>
      <c r="M134" s="148" t="s">
        <v>1</v>
      </c>
      <c r="N134" s="149" t="s">
        <v>41</v>
      </c>
      <c r="P134" s="150">
        <f t="shared" si="1"/>
        <v>0</v>
      </c>
      <c r="Q134" s="150">
        <v>0</v>
      </c>
      <c r="R134" s="150">
        <f t="shared" si="2"/>
        <v>0</v>
      </c>
      <c r="S134" s="150">
        <v>0</v>
      </c>
      <c r="T134" s="151">
        <f t="shared" si="3"/>
        <v>0</v>
      </c>
      <c r="AR134" s="152" t="s">
        <v>259</v>
      </c>
      <c r="AT134" s="152" t="s">
        <v>319</v>
      </c>
      <c r="AU134" s="152" t="s">
        <v>87</v>
      </c>
      <c r="AY134" s="13" t="s">
        <v>317</v>
      </c>
      <c r="BE134" s="153">
        <f t="shared" si="4"/>
        <v>0</v>
      </c>
      <c r="BF134" s="153">
        <f t="shared" si="5"/>
        <v>0</v>
      </c>
      <c r="BG134" s="153">
        <f t="shared" si="6"/>
        <v>0</v>
      </c>
      <c r="BH134" s="153">
        <f t="shared" si="7"/>
        <v>0</v>
      </c>
      <c r="BI134" s="153">
        <f t="shared" si="8"/>
        <v>0</v>
      </c>
      <c r="BJ134" s="13" t="s">
        <v>87</v>
      </c>
      <c r="BK134" s="153">
        <f t="shared" si="9"/>
        <v>0</v>
      </c>
      <c r="BL134" s="13" t="s">
        <v>259</v>
      </c>
      <c r="BM134" s="152" t="s">
        <v>383</v>
      </c>
    </row>
    <row r="135" spans="2:65" s="1" customFormat="1" ht="49.05" customHeight="1">
      <c r="B135" s="139"/>
      <c r="C135" s="140" t="s">
        <v>277</v>
      </c>
      <c r="D135" s="140" t="s">
        <v>319</v>
      </c>
      <c r="E135" s="141" t="s">
        <v>2672</v>
      </c>
      <c r="F135" s="142" t="s">
        <v>7394</v>
      </c>
      <c r="G135" s="143" t="s">
        <v>375</v>
      </c>
      <c r="H135" s="144">
        <v>2088.3000000000002</v>
      </c>
      <c r="I135" s="145"/>
      <c r="J135" s="146">
        <f t="shared" si="0"/>
        <v>0</v>
      </c>
      <c r="K135" s="147"/>
      <c r="L135" s="28"/>
      <c r="M135" s="148" t="s">
        <v>1</v>
      </c>
      <c r="N135" s="149" t="s">
        <v>41</v>
      </c>
      <c r="P135" s="150">
        <f t="shared" si="1"/>
        <v>0</v>
      </c>
      <c r="Q135" s="150">
        <v>0</v>
      </c>
      <c r="R135" s="150">
        <f t="shared" si="2"/>
        <v>0</v>
      </c>
      <c r="S135" s="150">
        <v>0</v>
      </c>
      <c r="T135" s="151">
        <f t="shared" si="3"/>
        <v>0</v>
      </c>
      <c r="AR135" s="152" t="s">
        <v>259</v>
      </c>
      <c r="AT135" s="152" t="s">
        <v>319</v>
      </c>
      <c r="AU135" s="152" t="s">
        <v>87</v>
      </c>
      <c r="AY135" s="13" t="s">
        <v>317</v>
      </c>
      <c r="BE135" s="153">
        <f t="shared" si="4"/>
        <v>0</v>
      </c>
      <c r="BF135" s="153">
        <f t="shared" si="5"/>
        <v>0</v>
      </c>
      <c r="BG135" s="153">
        <f t="shared" si="6"/>
        <v>0</v>
      </c>
      <c r="BH135" s="153">
        <f t="shared" si="7"/>
        <v>0</v>
      </c>
      <c r="BI135" s="153">
        <f t="shared" si="8"/>
        <v>0</v>
      </c>
      <c r="BJ135" s="13" t="s">
        <v>87</v>
      </c>
      <c r="BK135" s="153">
        <f t="shared" si="9"/>
        <v>0</v>
      </c>
      <c r="BL135" s="13" t="s">
        <v>259</v>
      </c>
      <c r="BM135" s="152" t="s">
        <v>7</v>
      </c>
    </row>
    <row r="136" spans="2:65" s="1" customFormat="1" ht="76.349999999999994" customHeight="1">
      <c r="B136" s="139"/>
      <c r="C136" s="154" t="s">
        <v>280</v>
      </c>
      <c r="D136" s="154" t="s">
        <v>353</v>
      </c>
      <c r="E136" s="155" t="s">
        <v>7395</v>
      </c>
      <c r="F136" s="156" t="s">
        <v>7396</v>
      </c>
      <c r="G136" s="157" t="s">
        <v>1711</v>
      </c>
      <c r="H136" s="158">
        <v>75.284000000000006</v>
      </c>
      <c r="I136" s="159"/>
      <c r="J136" s="160">
        <f t="shared" si="0"/>
        <v>0</v>
      </c>
      <c r="K136" s="161"/>
      <c r="L136" s="162"/>
      <c r="M136" s="163" t="s">
        <v>1</v>
      </c>
      <c r="N136" s="164" t="s">
        <v>41</v>
      </c>
      <c r="P136" s="150">
        <f t="shared" si="1"/>
        <v>0</v>
      </c>
      <c r="Q136" s="150">
        <v>0</v>
      </c>
      <c r="R136" s="150">
        <f t="shared" si="2"/>
        <v>0</v>
      </c>
      <c r="S136" s="150">
        <v>0</v>
      </c>
      <c r="T136" s="151">
        <f t="shared" si="3"/>
        <v>0</v>
      </c>
      <c r="AR136" s="152" t="s">
        <v>271</v>
      </c>
      <c r="AT136" s="152" t="s">
        <v>353</v>
      </c>
      <c r="AU136" s="152" t="s">
        <v>87</v>
      </c>
      <c r="AY136" s="13" t="s">
        <v>317</v>
      </c>
      <c r="BE136" s="153">
        <f t="shared" si="4"/>
        <v>0</v>
      </c>
      <c r="BF136" s="153">
        <f t="shared" si="5"/>
        <v>0</v>
      </c>
      <c r="BG136" s="153">
        <f t="shared" si="6"/>
        <v>0</v>
      </c>
      <c r="BH136" s="153">
        <f t="shared" si="7"/>
        <v>0</v>
      </c>
      <c r="BI136" s="153">
        <f t="shared" si="8"/>
        <v>0</v>
      </c>
      <c r="BJ136" s="13" t="s">
        <v>87</v>
      </c>
      <c r="BK136" s="153">
        <f t="shared" si="9"/>
        <v>0</v>
      </c>
      <c r="BL136" s="13" t="s">
        <v>259</v>
      </c>
      <c r="BM136" s="152" t="s">
        <v>392</v>
      </c>
    </row>
    <row r="137" spans="2:65" s="1" customFormat="1" ht="55.5" customHeight="1">
      <c r="B137" s="139"/>
      <c r="C137" s="140" t="s">
        <v>358</v>
      </c>
      <c r="D137" s="140" t="s">
        <v>319</v>
      </c>
      <c r="E137" s="141" t="s">
        <v>7397</v>
      </c>
      <c r="F137" s="142" t="s">
        <v>7398</v>
      </c>
      <c r="G137" s="143" t="s">
        <v>375</v>
      </c>
      <c r="H137" s="144">
        <v>2088.3000000000002</v>
      </c>
      <c r="I137" s="145"/>
      <c r="J137" s="146">
        <f t="shared" si="0"/>
        <v>0</v>
      </c>
      <c r="K137" s="147"/>
      <c r="L137" s="28"/>
      <c r="M137" s="148" t="s">
        <v>1</v>
      </c>
      <c r="N137" s="149" t="s">
        <v>41</v>
      </c>
      <c r="P137" s="150">
        <f t="shared" si="1"/>
        <v>0</v>
      </c>
      <c r="Q137" s="150">
        <v>0</v>
      </c>
      <c r="R137" s="150">
        <f t="shared" si="2"/>
        <v>0</v>
      </c>
      <c r="S137" s="150">
        <v>0</v>
      </c>
      <c r="T137" s="151">
        <f t="shared" si="3"/>
        <v>0</v>
      </c>
      <c r="AR137" s="152" t="s">
        <v>259</v>
      </c>
      <c r="AT137" s="152" t="s">
        <v>319</v>
      </c>
      <c r="AU137" s="152" t="s">
        <v>87</v>
      </c>
      <c r="AY137" s="13" t="s">
        <v>317</v>
      </c>
      <c r="BE137" s="153">
        <f t="shared" si="4"/>
        <v>0</v>
      </c>
      <c r="BF137" s="153">
        <f t="shared" si="5"/>
        <v>0</v>
      </c>
      <c r="BG137" s="153">
        <f t="shared" si="6"/>
        <v>0</v>
      </c>
      <c r="BH137" s="153">
        <f t="shared" si="7"/>
        <v>0</v>
      </c>
      <c r="BI137" s="153">
        <f t="shared" si="8"/>
        <v>0</v>
      </c>
      <c r="BJ137" s="13" t="s">
        <v>87</v>
      </c>
      <c r="BK137" s="153">
        <f t="shared" si="9"/>
        <v>0</v>
      </c>
      <c r="BL137" s="13" t="s">
        <v>259</v>
      </c>
      <c r="BM137" s="152" t="s">
        <v>398</v>
      </c>
    </row>
    <row r="138" spans="2:65" s="1" customFormat="1" ht="21.75" customHeight="1">
      <c r="B138" s="139"/>
      <c r="C138" s="140" t="s">
        <v>362</v>
      </c>
      <c r="D138" s="140" t="s">
        <v>319</v>
      </c>
      <c r="E138" s="141" t="s">
        <v>7371</v>
      </c>
      <c r="F138" s="142" t="s">
        <v>7372</v>
      </c>
      <c r="G138" s="143" t="s">
        <v>322</v>
      </c>
      <c r="H138" s="144">
        <v>73.090999999999994</v>
      </c>
      <c r="I138" s="145"/>
      <c r="J138" s="146">
        <f t="shared" si="0"/>
        <v>0</v>
      </c>
      <c r="K138" s="147"/>
      <c r="L138" s="28"/>
      <c r="M138" s="148" t="s">
        <v>1</v>
      </c>
      <c r="N138" s="149" t="s">
        <v>41</v>
      </c>
      <c r="P138" s="150">
        <f t="shared" si="1"/>
        <v>0</v>
      </c>
      <c r="Q138" s="150">
        <v>0</v>
      </c>
      <c r="R138" s="150">
        <f t="shared" si="2"/>
        <v>0</v>
      </c>
      <c r="S138" s="150">
        <v>0</v>
      </c>
      <c r="T138" s="151">
        <f t="shared" si="3"/>
        <v>0</v>
      </c>
      <c r="AR138" s="152" t="s">
        <v>259</v>
      </c>
      <c r="AT138" s="152" t="s">
        <v>319</v>
      </c>
      <c r="AU138" s="152" t="s">
        <v>87</v>
      </c>
      <c r="AY138" s="13" t="s">
        <v>317</v>
      </c>
      <c r="BE138" s="153">
        <f t="shared" si="4"/>
        <v>0</v>
      </c>
      <c r="BF138" s="153">
        <f t="shared" si="5"/>
        <v>0</v>
      </c>
      <c r="BG138" s="153">
        <f t="shared" si="6"/>
        <v>0</v>
      </c>
      <c r="BH138" s="153">
        <f t="shared" si="7"/>
        <v>0</v>
      </c>
      <c r="BI138" s="153">
        <f t="shared" si="8"/>
        <v>0</v>
      </c>
      <c r="BJ138" s="13" t="s">
        <v>87</v>
      </c>
      <c r="BK138" s="153">
        <f t="shared" si="9"/>
        <v>0</v>
      </c>
      <c r="BL138" s="13" t="s">
        <v>259</v>
      </c>
      <c r="BM138" s="152" t="s">
        <v>408</v>
      </c>
    </row>
    <row r="139" spans="2:65" s="1" customFormat="1" ht="24.15" customHeight="1">
      <c r="B139" s="139"/>
      <c r="C139" s="140" t="s">
        <v>364</v>
      </c>
      <c r="D139" s="140" t="s">
        <v>319</v>
      </c>
      <c r="E139" s="141" t="s">
        <v>7373</v>
      </c>
      <c r="F139" s="142" t="s">
        <v>7374</v>
      </c>
      <c r="G139" s="143" t="s">
        <v>322</v>
      </c>
      <c r="H139" s="144">
        <v>73.090999999999994</v>
      </c>
      <c r="I139" s="145"/>
      <c r="J139" s="146">
        <f t="shared" si="0"/>
        <v>0</v>
      </c>
      <c r="K139" s="147"/>
      <c r="L139" s="28"/>
      <c r="M139" s="148" t="s">
        <v>1</v>
      </c>
      <c r="N139" s="149" t="s">
        <v>41</v>
      </c>
      <c r="P139" s="150">
        <f t="shared" si="1"/>
        <v>0</v>
      </c>
      <c r="Q139" s="150">
        <v>0</v>
      </c>
      <c r="R139" s="150">
        <f t="shared" si="2"/>
        <v>0</v>
      </c>
      <c r="S139" s="150">
        <v>0</v>
      </c>
      <c r="T139" s="151">
        <f t="shared" si="3"/>
        <v>0</v>
      </c>
      <c r="AR139" s="152" t="s">
        <v>259</v>
      </c>
      <c r="AT139" s="152" t="s">
        <v>319</v>
      </c>
      <c r="AU139" s="152" t="s">
        <v>87</v>
      </c>
      <c r="AY139" s="13" t="s">
        <v>317</v>
      </c>
      <c r="BE139" s="153">
        <f t="shared" si="4"/>
        <v>0</v>
      </c>
      <c r="BF139" s="153">
        <f t="shared" si="5"/>
        <v>0</v>
      </c>
      <c r="BG139" s="153">
        <f t="shared" si="6"/>
        <v>0</v>
      </c>
      <c r="BH139" s="153">
        <f t="shared" si="7"/>
        <v>0</v>
      </c>
      <c r="BI139" s="153">
        <f t="shared" si="8"/>
        <v>0</v>
      </c>
      <c r="BJ139" s="13" t="s">
        <v>87</v>
      </c>
      <c r="BK139" s="153">
        <f t="shared" si="9"/>
        <v>0</v>
      </c>
      <c r="BL139" s="13" t="s">
        <v>259</v>
      </c>
      <c r="BM139" s="152" t="s">
        <v>412</v>
      </c>
    </row>
    <row r="140" spans="2:65" s="1" customFormat="1" ht="16.5" customHeight="1">
      <c r="B140" s="139"/>
      <c r="C140" s="154" t="s">
        <v>368</v>
      </c>
      <c r="D140" s="154" t="s">
        <v>353</v>
      </c>
      <c r="E140" s="155" t="s">
        <v>7375</v>
      </c>
      <c r="F140" s="156" t="s">
        <v>7376</v>
      </c>
      <c r="G140" s="157" t="s">
        <v>322</v>
      </c>
      <c r="H140" s="158">
        <v>73.090999999999994</v>
      </c>
      <c r="I140" s="159"/>
      <c r="J140" s="160">
        <f t="shared" si="0"/>
        <v>0</v>
      </c>
      <c r="K140" s="161"/>
      <c r="L140" s="162"/>
      <c r="M140" s="163" t="s">
        <v>1</v>
      </c>
      <c r="N140" s="164" t="s">
        <v>41</v>
      </c>
      <c r="P140" s="150">
        <f t="shared" si="1"/>
        <v>0</v>
      </c>
      <c r="Q140" s="150">
        <v>0</v>
      </c>
      <c r="R140" s="150">
        <f t="shared" si="2"/>
        <v>0</v>
      </c>
      <c r="S140" s="150">
        <v>0</v>
      </c>
      <c r="T140" s="151">
        <f t="shared" si="3"/>
        <v>0</v>
      </c>
      <c r="AR140" s="152" t="s">
        <v>271</v>
      </c>
      <c r="AT140" s="152" t="s">
        <v>353</v>
      </c>
      <c r="AU140" s="152" t="s">
        <v>87</v>
      </c>
      <c r="AY140" s="13" t="s">
        <v>317</v>
      </c>
      <c r="BE140" s="153">
        <f t="shared" si="4"/>
        <v>0</v>
      </c>
      <c r="BF140" s="153">
        <f t="shared" si="5"/>
        <v>0</v>
      </c>
      <c r="BG140" s="153">
        <f t="shared" si="6"/>
        <v>0</v>
      </c>
      <c r="BH140" s="153">
        <f t="shared" si="7"/>
        <v>0</v>
      </c>
      <c r="BI140" s="153">
        <f t="shared" si="8"/>
        <v>0</v>
      </c>
      <c r="BJ140" s="13" t="s">
        <v>87</v>
      </c>
      <c r="BK140" s="153">
        <f t="shared" si="9"/>
        <v>0</v>
      </c>
      <c r="BL140" s="13" t="s">
        <v>259</v>
      </c>
      <c r="BM140" s="152" t="s">
        <v>416</v>
      </c>
    </row>
    <row r="141" spans="2:65" s="11" customFormat="1" ht="22.8" customHeight="1">
      <c r="B141" s="127"/>
      <c r="D141" s="128" t="s">
        <v>74</v>
      </c>
      <c r="E141" s="137" t="s">
        <v>589</v>
      </c>
      <c r="F141" s="137" t="s">
        <v>2741</v>
      </c>
      <c r="I141" s="130"/>
      <c r="J141" s="138">
        <f>BK141</f>
        <v>0</v>
      </c>
      <c r="L141" s="127"/>
      <c r="M141" s="132"/>
      <c r="P141" s="133">
        <f>P142</f>
        <v>0</v>
      </c>
      <c r="R141" s="133">
        <f>R142</f>
        <v>0</v>
      </c>
      <c r="T141" s="134">
        <f>T142</f>
        <v>0</v>
      </c>
      <c r="AR141" s="128" t="s">
        <v>82</v>
      </c>
      <c r="AT141" s="135" t="s">
        <v>74</v>
      </c>
      <c r="AU141" s="135" t="s">
        <v>82</v>
      </c>
      <c r="AY141" s="128" t="s">
        <v>317</v>
      </c>
      <c r="BK141" s="136">
        <f>BK142</f>
        <v>0</v>
      </c>
    </row>
    <row r="142" spans="2:65" s="1" customFormat="1" ht="33" customHeight="1">
      <c r="B142" s="139"/>
      <c r="C142" s="140" t="s">
        <v>372</v>
      </c>
      <c r="D142" s="140" t="s">
        <v>319</v>
      </c>
      <c r="E142" s="141" t="s">
        <v>7377</v>
      </c>
      <c r="F142" s="142" t="s">
        <v>7378</v>
      </c>
      <c r="G142" s="143" t="s">
        <v>356</v>
      </c>
      <c r="H142" s="144">
        <v>3.266</v>
      </c>
      <c r="I142" s="145"/>
      <c r="J142" s="146">
        <f>ROUND(I142*H142,2)</f>
        <v>0</v>
      </c>
      <c r="K142" s="147"/>
      <c r="L142" s="28"/>
      <c r="M142" s="165" t="s">
        <v>1</v>
      </c>
      <c r="N142" s="166" t="s">
        <v>41</v>
      </c>
      <c r="O142" s="167"/>
      <c r="P142" s="168">
        <f>O142*H142</f>
        <v>0</v>
      </c>
      <c r="Q142" s="168">
        <v>0</v>
      </c>
      <c r="R142" s="168">
        <f>Q142*H142</f>
        <v>0</v>
      </c>
      <c r="S142" s="168">
        <v>0</v>
      </c>
      <c r="T142" s="169">
        <f>S142*H142</f>
        <v>0</v>
      </c>
      <c r="AR142" s="152" t="s">
        <v>259</v>
      </c>
      <c r="AT142" s="152" t="s">
        <v>319</v>
      </c>
      <c r="AU142" s="152" t="s">
        <v>87</v>
      </c>
      <c r="AY142" s="13" t="s">
        <v>317</v>
      </c>
      <c r="BE142" s="153">
        <f>IF(N142="základná",J142,0)</f>
        <v>0</v>
      </c>
      <c r="BF142" s="153">
        <f>IF(N142="znížená",J142,0)</f>
        <v>0</v>
      </c>
      <c r="BG142" s="153">
        <f>IF(N142="zákl. prenesená",J142,0)</f>
        <v>0</v>
      </c>
      <c r="BH142" s="153">
        <f>IF(N142="zníž. prenesená",J142,0)</f>
        <v>0</v>
      </c>
      <c r="BI142" s="153">
        <f>IF(N142="nulová",J142,0)</f>
        <v>0</v>
      </c>
      <c r="BJ142" s="13" t="s">
        <v>87</v>
      </c>
      <c r="BK142" s="153">
        <f>ROUND(I142*H142,2)</f>
        <v>0</v>
      </c>
      <c r="BL142" s="13" t="s">
        <v>259</v>
      </c>
      <c r="BM142" s="152" t="s">
        <v>529</v>
      </c>
    </row>
    <row r="143" spans="2:65" s="1" customFormat="1" ht="6.9" customHeight="1">
      <c r="B143" s="43"/>
      <c r="C143" s="44"/>
      <c r="D143" s="44"/>
      <c r="E143" s="44"/>
      <c r="F143" s="44"/>
      <c r="G143" s="44"/>
      <c r="H143" s="44"/>
      <c r="I143" s="44"/>
      <c r="J143" s="44"/>
      <c r="K143" s="44"/>
      <c r="L143" s="28"/>
    </row>
  </sheetData>
  <autoFilter ref="C122:K142" xr:uid="{00000000-0009-0000-0000-000033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B2:BM143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01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3" t="s">
        <v>258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" customHeight="1">
      <c r="B4" s="16"/>
      <c r="D4" s="17" t="s">
        <v>286</v>
      </c>
      <c r="L4" s="16"/>
      <c r="M4" s="92" t="s">
        <v>9</v>
      </c>
      <c r="AT4" s="13" t="s">
        <v>3</v>
      </c>
    </row>
    <row r="5" spans="2:46" ht="6.9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226" t="str">
        <f>'Rekapitulácia stavby'!K6</f>
        <v>Archeoskanzen Bojná</v>
      </c>
      <c r="F7" s="227"/>
      <c r="G7" s="227"/>
      <c r="H7" s="227"/>
      <c r="L7" s="16"/>
    </row>
    <row r="8" spans="2:46" ht="12" customHeight="1">
      <c r="B8" s="16"/>
      <c r="D8" s="23" t="s">
        <v>287</v>
      </c>
      <c r="L8" s="16"/>
    </row>
    <row r="9" spans="2:46" s="1" customFormat="1" ht="16.5" customHeight="1">
      <c r="B9" s="28"/>
      <c r="E9" s="226" t="s">
        <v>7302</v>
      </c>
      <c r="F9" s="228"/>
      <c r="G9" s="228"/>
      <c r="H9" s="228"/>
      <c r="L9" s="28"/>
    </row>
    <row r="10" spans="2:46" s="1" customFormat="1" ht="12" customHeight="1">
      <c r="B10" s="28"/>
      <c r="D10" s="23" t="s">
        <v>289</v>
      </c>
      <c r="L10" s="28"/>
    </row>
    <row r="11" spans="2:46" s="1" customFormat="1" ht="30" customHeight="1">
      <c r="B11" s="28"/>
      <c r="E11" s="208" t="s">
        <v>7399</v>
      </c>
      <c r="F11" s="228"/>
      <c r="G11" s="228"/>
      <c r="H11" s="228"/>
      <c r="L11" s="28"/>
    </row>
    <row r="12" spans="2:46" s="1" customFormat="1" ht="10.199999999999999">
      <c r="B12" s="28"/>
      <c r="L12" s="28"/>
    </row>
    <row r="13" spans="2:46" s="1" customFormat="1" ht="12" customHeight="1">
      <c r="B13" s="28"/>
      <c r="D13" s="23" t="s">
        <v>17</v>
      </c>
      <c r="F13" s="21" t="s">
        <v>1</v>
      </c>
      <c r="I13" s="23" t="s">
        <v>18</v>
      </c>
      <c r="J13" s="21" t="s">
        <v>1</v>
      </c>
      <c r="L13" s="28"/>
    </row>
    <row r="14" spans="2:46" s="1" customFormat="1" ht="12" customHeight="1">
      <c r="B14" s="28"/>
      <c r="D14" s="23" t="s">
        <v>19</v>
      </c>
      <c r="F14" s="21" t="s">
        <v>20</v>
      </c>
      <c r="I14" s="23" t="s">
        <v>21</v>
      </c>
      <c r="J14" s="51" t="str">
        <f>'Rekapitulácia stavby'!AN8</f>
        <v>19. 6. 2024</v>
      </c>
      <c r="L14" s="28"/>
    </row>
    <row r="15" spans="2:46" s="1" customFormat="1" ht="10.8" customHeight="1">
      <c r="B15" s="28"/>
      <c r="L15" s="28"/>
    </row>
    <row r="16" spans="2:46" s="1" customFormat="1" ht="12" customHeight="1">
      <c r="B16" s="28"/>
      <c r="D16" s="23" t="s">
        <v>23</v>
      </c>
      <c r="I16" s="23" t="s">
        <v>24</v>
      </c>
      <c r="J16" s="21" t="s">
        <v>1</v>
      </c>
      <c r="L16" s="28"/>
    </row>
    <row r="17" spans="2:12" s="1" customFormat="1" ht="18" customHeight="1">
      <c r="B17" s="28"/>
      <c r="E17" s="21" t="s">
        <v>25</v>
      </c>
      <c r="I17" s="23" t="s">
        <v>26</v>
      </c>
      <c r="J17" s="21" t="s">
        <v>1</v>
      </c>
      <c r="L17" s="28"/>
    </row>
    <row r="18" spans="2:12" s="1" customFormat="1" ht="6.9" customHeight="1">
      <c r="B18" s="28"/>
      <c r="L18" s="28"/>
    </row>
    <row r="19" spans="2:12" s="1" customFormat="1" ht="12" customHeight="1">
      <c r="B19" s="28"/>
      <c r="D19" s="23" t="s">
        <v>27</v>
      </c>
      <c r="I19" s="23" t="s">
        <v>24</v>
      </c>
      <c r="J19" s="24" t="str">
        <f>'Rekapitulácia stavby'!AN13</f>
        <v>Vyplň údaj</v>
      </c>
      <c r="L19" s="28"/>
    </row>
    <row r="20" spans="2:12" s="1" customFormat="1" ht="18" customHeight="1">
      <c r="B20" s="28"/>
      <c r="E20" s="229" t="str">
        <f>'Rekapitulácia stavby'!E14</f>
        <v>Vyplň údaj</v>
      </c>
      <c r="F20" s="182"/>
      <c r="G20" s="182"/>
      <c r="H20" s="182"/>
      <c r="I20" s="23" t="s">
        <v>26</v>
      </c>
      <c r="J20" s="24" t="str">
        <f>'Rekapitulácia stavby'!AN14</f>
        <v>Vyplň údaj</v>
      </c>
      <c r="L20" s="28"/>
    </row>
    <row r="21" spans="2:12" s="1" customFormat="1" ht="6.9" customHeight="1">
      <c r="B21" s="28"/>
      <c r="L21" s="28"/>
    </row>
    <row r="22" spans="2:12" s="1" customFormat="1" ht="12" customHeight="1">
      <c r="B22" s="28"/>
      <c r="D22" s="23" t="s">
        <v>29</v>
      </c>
      <c r="I22" s="23" t="s">
        <v>24</v>
      </c>
      <c r="J22" s="21" t="s">
        <v>1</v>
      </c>
      <c r="L22" s="28"/>
    </row>
    <row r="23" spans="2:12" s="1" customFormat="1" ht="18" customHeight="1">
      <c r="B23" s="28"/>
      <c r="E23" s="21" t="s">
        <v>30</v>
      </c>
      <c r="I23" s="23" t="s">
        <v>26</v>
      </c>
      <c r="J23" s="21" t="s">
        <v>1</v>
      </c>
      <c r="L23" s="28"/>
    </row>
    <row r="24" spans="2:12" s="1" customFormat="1" ht="6.9" customHeight="1">
      <c r="B24" s="28"/>
      <c r="L24" s="28"/>
    </row>
    <row r="25" spans="2:12" s="1" customFormat="1" ht="12" customHeight="1">
      <c r="B25" s="28"/>
      <c r="D25" s="23" t="s">
        <v>32</v>
      </c>
      <c r="I25" s="23" t="s">
        <v>24</v>
      </c>
      <c r="J25" s="21" t="s">
        <v>1</v>
      </c>
      <c r="L25" s="28"/>
    </row>
    <row r="26" spans="2:12" s="1" customFormat="1" ht="18" customHeight="1">
      <c r="B26" s="28"/>
      <c r="E26" s="21" t="s">
        <v>30</v>
      </c>
      <c r="I26" s="23" t="s">
        <v>26</v>
      </c>
      <c r="J26" s="21" t="s">
        <v>1</v>
      </c>
      <c r="L26" s="28"/>
    </row>
    <row r="27" spans="2:12" s="1" customFormat="1" ht="6.9" customHeight="1">
      <c r="B27" s="28"/>
      <c r="L27" s="28"/>
    </row>
    <row r="28" spans="2:12" s="1" customFormat="1" ht="12" customHeight="1">
      <c r="B28" s="28"/>
      <c r="D28" s="23" t="s">
        <v>33</v>
      </c>
      <c r="L28" s="28"/>
    </row>
    <row r="29" spans="2:12" s="7" customFormat="1" ht="16.5" customHeight="1">
      <c r="B29" s="93"/>
      <c r="E29" s="187" t="s">
        <v>1</v>
      </c>
      <c r="F29" s="187"/>
      <c r="G29" s="187"/>
      <c r="H29" s="187"/>
      <c r="L29" s="93"/>
    </row>
    <row r="30" spans="2:12" s="1" customFormat="1" ht="6.9" customHeight="1">
      <c r="B30" s="28"/>
      <c r="L30" s="28"/>
    </row>
    <row r="31" spans="2:12" s="1" customFormat="1" ht="6.9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35" customHeight="1">
      <c r="B32" s="28"/>
      <c r="D32" s="94" t="s">
        <v>35</v>
      </c>
      <c r="J32" s="65">
        <f>ROUND(J123, 2)</f>
        <v>0</v>
      </c>
      <c r="L32" s="28"/>
    </row>
    <row r="33" spans="2:12" s="1" customFormat="1" ht="6.9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4" customHeight="1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4" customHeight="1">
      <c r="B35" s="28"/>
      <c r="D35" s="54" t="s">
        <v>39</v>
      </c>
      <c r="E35" s="33" t="s">
        <v>40</v>
      </c>
      <c r="F35" s="95">
        <f>ROUND((SUM(BE123:BE142)),  2)</f>
        <v>0</v>
      </c>
      <c r="G35" s="96"/>
      <c r="H35" s="96"/>
      <c r="I35" s="97">
        <v>0.2</v>
      </c>
      <c r="J35" s="95">
        <f>ROUND(((SUM(BE123:BE142))*I35),  2)</f>
        <v>0</v>
      </c>
      <c r="L35" s="28"/>
    </row>
    <row r="36" spans="2:12" s="1" customFormat="1" ht="14.4" customHeight="1">
      <c r="B36" s="28"/>
      <c r="E36" s="33" t="s">
        <v>41</v>
      </c>
      <c r="F36" s="95">
        <f>ROUND((SUM(BF123:BF142)),  2)</f>
        <v>0</v>
      </c>
      <c r="G36" s="96"/>
      <c r="H36" s="96"/>
      <c r="I36" s="97">
        <v>0.2</v>
      </c>
      <c r="J36" s="95">
        <f>ROUND(((SUM(BF123:BF142))*I36),  2)</f>
        <v>0</v>
      </c>
      <c r="L36" s="28"/>
    </row>
    <row r="37" spans="2:12" s="1" customFormat="1" ht="14.4" hidden="1" customHeight="1">
      <c r="B37" s="28"/>
      <c r="E37" s="23" t="s">
        <v>42</v>
      </c>
      <c r="F37" s="84">
        <f>ROUND((SUM(BG123:BG142)),  2)</f>
        <v>0</v>
      </c>
      <c r="I37" s="98">
        <v>0.2</v>
      </c>
      <c r="J37" s="84">
        <f>0</f>
        <v>0</v>
      </c>
      <c r="L37" s="28"/>
    </row>
    <row r="38" spans="2:12" s="1" customFormat="1" ht="14.4" hidden="1" customHeight="1">
      <c r="B38" s="28"/>
      <c r="E38" s="23" t="s">
        <v>43</v>
      </c>
      <c r="F38" s="84">
        <f>ROUND((SUM(BH123:BH142)),  2)</f>
        <v>0</v>
      </c>
      <c r="I38" s="98">
        <v>0.2</v>
      </c>
      <c r="J38" s="84">
        <f>0</f>
        <v>0</v>
      </c>
      <c r="L38" s="28"/>
    </row>
    <row r="39" spans="2:12" s="1" customFormat="1" ht="14.4" hidden="1" customHeight="1">
      <c r="B39" s="28"/>
      <c r="E39" s="33" t="s">
        <v>44</v>
      </c>
      <c r="F39" s="95">
        <f>ROUND((SUM(BI123:BI142)),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6.9" customHeight="1">
      <c r="B40" s="28"/>
      <c r="L40" s="28"/>
    </row>
    <row r="41" spans="2:12" s="1" customFormat="1" ht="25.35" customHeight="1">
      <c r="B41" s="28"/>
      <c r="C41" s="99"/>
      <c r="D41" s="100" t="s">
        <v>45</v>
      </c>
      <c r="E41" s="56"/>
      <c r="F41" s="56"/>
      <c r="G41" s="101" t="s">
        <v>46</v>
      </c>
      <c r="H41" s="102" t="s">
        <v>47</v>
      </c>
      <c r="I41" s="56"/>
      <c r="J41" s="103">
        <f>SUM(J32:J39)</f>
        <v>0</v>
      </c>
      <c r="K41" s="104"/>
      <c r="L41" s="28"/>
    </row>
    <row r="42" spans="2:12" s="1" customFormat="1" ht="14.4" customHeight="1">
      <c r="B42" s="28"/>
      <c r="L42" s="28"/>
    </row>
    <row r="43" spans="2:12" ht="14.4" customHeight="1">
      <c r="B43" s="16"/>
      <c r="L43" s="16"/>
    </row>
    <row r="44" spans="2:12" ht="14.4" customHeight="1">
      <c r="B44" s="16"/>
      <c r="L44" s="16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ht="10.199999999999999">
      <c r="B51" s="16"/>
      <c r="L51" s="16"/>
    </row>
    <row r="52" spans="2:12" ht="10.199999999999999">
      <c r="B52" s="16"/>
      <c r="L52" s="16"/>
    </row>
    <row r="53" spans="2:12" ht="10.199999999999999">
      <c r="B53" s="16"/>
      <c r="L53" s="16"/>
    </row>
    <row r="54" spans="2:12" ht="10.199999999999999">
      <c r="B54" s="16"/>
      <c r="L54" s="16"/>
    </row>
    <row r="55" spans="2:12" ht="10.199999999999999">
      <c r="B55" s="16"/>
      <c r="L55" s="16"/>
    </row>
    <row r="56" spans="2:12" ht="10.199999999999999">
      <c r="B56" s="16"/>
      <c r="L56" s="16"/>
    </row>
    <row r="57" spans="2:12" ht="10.199999999999999">
      <c r="B57" s="16"/>
      <c r="L57" s="16"/>
    </row>
    <row r="58" spans="2:12" ht="10.199999999999999">
      <c r="B58" s="16"/>
      <c r="L58" s="16"/>
    </row>
    <row r="59" spans="2:12" ht="10.199999999999999">
      <c r="B59" s="16"/>
      <c r="L59" s="16"/>
    </row>
    <row r="60" spans="2:12" ht="10.199999999999999">
      <c r="B60" s="16"/>
      <c r="L60" s="16"/>
    </row>
    <row r="61" spans="2:12" s="1" customFormat="1" ht="13.2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ht="10.199999999999999">
      <c r="B62" s="16"/>
      <c r="L62" s="16"/>
    </row>
    <row r="63" spans="2:12" ht="10.199999999999999">
      <c r="B63" s="16"/>
      <c r="L63" s="16"/>
    </row>
    <row r="64" spans="2:12" ht="10.199999999999999">
      <c r="B64" s="16"/>
      <c r="L64" s="16"/>
    </row>
    <row r="65" spans="2:12" s="1" customFormat="1" ht="13.2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ht="10.199999999999999">
      <c r="B66" s="16"/>
      <c r="L66" s="16"/>
    </row>
    <row r="67" spans="2:12" ht="10.199999999999999">
      <c r="B67" s="16"/>
      <c r="L67" s="16"/>
    </row>
    <row r="68" spans="2:12" ht="10.199999999999999">
      <c r="B68" s="16"/>
      <c r="L68" s="16"/>
    </row>
    <row r="69" spans="2:12" ht="10.199999999999999">
      <c r="B69" s="16"/>
      <c r="L69" s="16"/>
    </row>
    <row r="70" spans="2:12" ht="10.199999999999999">
      <c r="B70" s="16"/>
      <c r="L70" s="16"/>
    </row>
    <row r="71" spans="2:12" ht="10.199999999999999">
      <c r="B71" s="16"/>
      <c r="L71" s="16"/>
    </row>
    <row r="72" spans="2:12" ht="10.199999999999999">
      <c r="B72" s="16"/>
      <c r="L72" s="16"/>
    </row>
    <row r="73" spans="2:12" ht="10.199999999999999">
      <c r="B73" s="16"/>
      <c r="L73" s="16"/>
    </row>
    <row r="74" spans="2:12" ht="10.199999999999999">
      <c r="B74" s="16"/>
      <c r="L74" s="16"/>
    </row>
    <row r="75" spans="2:12" ht="10.199999999999999">
      <c r="B75" s="16"/>
      <c r="L75" s="16"/>
    </row>
    <row r="76" spans="2:12" s="1" customFormat="1" ht="13.2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" customHeight="1">
      <c r="B82" s="28"/>
      <c r="C82" s="17" t="s">
        <v>293</v>
      </c>
      <c r="L82" s="28"/>
    </row>
    <row r="83" spans="2:12" s="1" customFormat="1" ht="6.9" customHeight="1">
      <c r="B83" s="28"/>
      <c r="L83" s="28"/>
    </row>
    <row r="84" spans="2:12" s="1" customFormat="1" ht="12" customHeight="1">
      <c r="B84" s="28"/>
      <c r="C84" s="23" t="s">
        <v>15</v>
      </c>
      <c r="L84" s="28"/>
    </row>
    <row r="85" spans="2:12" s="1" customFormat="1" ht="16.5" customHeight="1">
      <c r="B85" s="28"/>
      <c r="E85" s="226" t="str">
        <f>E7</f>
        <v>Archeoskanzen Bojná</v>
      </c>
      <c r="F85" s="227"/>
      <c r="G85" s="227"/>
      <c r="H85" s="227"/>
      <c r="L85" s="28"/>
    </row>
    <row r="86" spans="2:12" ht="12" customHeight="1">
      <c r="B86" s="16"/>
      <c r="C86" s="23" t="s">
        <v>287</v>
      </c>
      <c r="L86" s="16"/>
    </row>
    <row r="87" spans="2:12" s="1" customFormat="1" ht="16.5" customHeight="1">
      <c r="B87" s="28"/>
      <c r="E87" s="226" t="s">
        <v>7302</v>
      </c>
      <c r="F87" s="228"/>
      <c r="G87" s="228"/>
      <c r="H87" s="228"/>
      <c r="L87" s="28"/>
    </row>
    <row r="88" spans="2:12" s="1" customFormat="1" ht="12" customHeight="1">
      <c r="B88" s="28"/>
      <c r="C88" s="23" t="s">
        <v>289</v>
      </c>
      <c r="L88" s="28"/>
    </row>
    <row r="89" spans="2:12" s="1" customFormat="1" ht="30" customHeight="1">
      <c r="B89" s="28"/>
      <c r="E89" s="208" t="str">
        <f>E11</f>
        <v>3 - TRÁVNIK - svahy obranného valu okolo vnútorného areálu archeoskanzenu</v>
      </c>
      <c r="F89" s="228"/>
      <c r="G89" s="228"/>
      <c r="H89" s="228"/>
      <c r="L89" s="28"/>
    </row>
    <row r="90" spans="2:12" s="1" customFormat="1" ht="6.9" customHeight="1">
      <c r="B90" s="28"/>
      <c r="L90" s="28"/>
    </row>
    <row r="91" spans="2:12" s="1" customFormat="1" ht="12" customHeight="1">
      <c r="B91" s="28"/>
      <c r="C91" s="23" t="s">
        <v>19</v>
      </c>
      <c r="F91" s="21" t="str">
        <f>F14</f>
        <v>okrajová časť obce Bojná</v>
      </c>
      <c r="I91" s="23" t="s">
        <v>21</v>
      </c>
      <c r="J91" s="51" t="str">
        <f>IF(J14="","",J14)</f>
        <v>19. 6. 2024</v>
      </c>
      <c r="L91" s="28"/>
    </row>
    <row r="92" spans="2:12" s="1" customFormat="1" ht="6.9" customHeight="1">
      <c r="B92" s="28"/>
      <c r="L92" s="28"/>
    </row>
    <row r="93" spans="2:12" s="1" customFormat="1" ht="40.049999999999997" customHeight="1">
      <c r="B93" s="28"/>
      <c r="C93" s="23" t="s">
        <v>23</v>
      </c>
      <c r="F93" s="21" t="str">
        <f>E17</f>
        <v>Obec Bojná, 201 Bojná, 956 01 Bojná</v>
      </c>
      <c r="I93" s="23" t="s">
        <v>29</v>
      </c>
      <c r="J93" s="26" t="str">
        <f>E23</f>
        <v>Projekt design s.r.o., Brezová 89/1B, Tovarníky</v>
      </c>
      <c r="L93" s="28"/>
    </row>
    <row r="94" spans="2:12" s="1" customFormat="1" ht="40.049999999999997" customHeight="1">
      <c r="B94" s="28"/>
      <c r="C94" s="23" t="s">
        <v>27</v>
      </c>
      <c r="F94" s="21" t="str">
        <f>IF(E20="","",E20)</f>
        <v>Vyplň údaj</v>
      </c>
      <c r="I94" s="23" t="s">
        <v>32</v>
      </c>
      <c r="J94" s="26" t="str">
        <f>E26</f>
        <v>Projekt design s.r.o., Brezová 89/1B, Tovarníky</v>
      </c>
      <c r="L94" s="28"/>
    </row>
    <row r="95" spans="2:12" s="1" customFormat="1" ht="10.35" customHeight="1">
      <c r="B95" s="28"/>
      <c r="L95" s="28"/>
    </row>
    <row r="96" spans="2:12" s="1" customFormat="1" ht="29.25" customHeight="1">
      <c r="B96" s="28"/>
      <c r="C96" s="107" t="s">
        <v>294</v>
      </c>
      <c r="D96" s="99"/>
      <c r="E96" s="99"/>
      <c r="F96" s="99"/>
      <c r="G96" s="99"/>
      <c r="H96" s="99"/>
      <c r="I96" s="99"/>
      <c r="J96" s="108" t="s">
        <v>295</v>
      </c>
      <c r="K96" s="99"/>
      <c r="L96" s="28"/>
    </row>
    <row r="97" spans="2:47" s="1" customFormat="1" ht="10.35" customHeight="1">
      <c r="B97" s="28"/>
      <c r="L97" s="28"/>
    </row>
    <row r="98" spans="2:47" s="1" customFormat="1" ht="22.8" customHeight="1">
      <c r="B98" s="28"/>
      <c r="C98" s="109" t="s">
        <v>296</v>
      </c>
      <c r="J98" s="65">
        <f>J123</f>
        <v>0</v>
      </c>
      <c r="L98" s="28"/>
      <c r="AU98" s="13" t="s">
        <v>297</v>
      </c>
    </row>
    <row r="99" spans="2:47" s="8" customFormat="1" ht="24.9" customHeight="1">
      <c r="B99" s="110"/>
      <c r="D99" s="111" t="s">
        <v>298</v>
      </c>
      <c r="E99" s="112"/>
      <c r="F99" s="112"/>
      <c r="G99" s="112"/>
      <c r="H99" s="112"/>
      <c r="I99" s="112"/>
      <c r="J99" s="113">
        <f>J124</f>
        <v>0</v>
      </c>
      <c r="L99" s="110"/>
    </row>
    <row r="100" spans="2:47" s="9" customFormat="1" ht="19.95" customHeight="1">
      <c r="B100" s="114"/>
      <c r="D100" s="115" t="s">
        <v>2630</v>
      </c>
      <c r="E100" s="116"/>
      <c r="F100" s="116"/>
      <c r="G100" s="116"/>
      <c r="H100" s="116"/>
      <c r="I100" s="116"/>
      <c r="J100" s="117">
        <f>J125</f>
        <v>0</v>
      </c>
      <c r="L100" s="114"/>
    </row>
    <row r="101" spans="2:47" s="9" customFormat="1" ht="19.95" customHeight="1">
      <c r="B101" s="114"/>
      <c r="D101" s="115" t="s">
        <v>2636</v>
      </c>
      <c r="E101" s="116"/>
      <c r="F101" s="116"/>
      <c r="G101" s="116"/>
      <c r="H101" s="116"/>
      <c r="I101" s="116"/>
      <c r="J101" s="117">
        <f>J141</f>
        <v>0</v>
      </c>
      <c r="L101" s="114"/>
    </row>
    <row r="102" spans="2:47" s="1" customFormat="1" ht="21.75" customHeight="1">
      <c r="B102" s="28"/>
      <c r="L102" s="28"/>
    </row>
    <row r="103" spans="2:47" s="1" customFormat="1" ht="6.9" customHeight="1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28"/>
    </row>
    <row r="107" spans="2:47" s="1" customFormat="1" ht="6.9" customHeight="1"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28"/>
    </row>
    <row r="108" spans="2:47" s="1" customFormat="1" ht="24.9" customHeight="1">
      <c r="B108" s="28"/>
      <c r="C108" s="17" t="s">
        <v>303</v>
      </c>
      <c r="L108" s="28"/>
    </row>
    <row r="109" spans="2:47" s="1" customFormat="1" ht="6.9" customHeight="1">
      <c r="B109" s="28"/>
      <c r="L109" s="28"/>
    </row>
    <row r="110" spans="2:47" s="1" customFormat="1" ht="12" customHeight="1">
      <c r="B110" s="28"/>
      <c r="C110" s="23" t="s">
        <v>15</v>
      </c>
      <c r="L110" s="28"/>
    </row>
    <row r="111" spans="2:47" s="1" customFormat="1" ht="16.5" customHeight="1">
      <c r="B111" s="28"/>
      <c r="E111" s="226" t="str">
        <f>E7</f>
        <v>Archeoskanzen Bojná</v>
      </c>
      <c r="F111" s="227"/>
      <c r="G111" s="227"/>
      <c r="H111" s="227"/>
      <c r="L111" s="28"/>
    </row>
    <row r="112" spans="2:47" ht="12" customHeight="1">
      <c r="B112" s="16"/>
      <c r="C112" s="23" t="s">
        <v>287</v>
      </c>
      <c r="L112" s="16"/>
    </row>
    <row r="113" spans="2:65" s="1" customFormat="1" ht="16.5" customHeight="1">
      <c r="B113" s="28"/>
      <c r="E113" s="226" t="s">
        <v>7302</v>
      </c>
      <c r="F113" s="228"/>
      <c r="G113" s="228"/>
      <c r="H113" s="228"/>
      <c r="L113" s="28"/>
    </row>
    <row r="114" spans="2:65" s="1" customFormat="1" ht="12" customHeight="1">
      <c r="B114" s="28"/>
      <c r="C114" s="23" t="s">
        <v>289</v>
      </c>
      <c r="L114" s="28"/>
    </row>
    <row r="115" spans="2:65" s="1" customFormat="1" ht="30" customHeight="1">
      <c r="B115" s="28"/>
      <c r="E115" s="208" t="str">
        <f>E11</f>
        <v>3 - TRÁVNIK - svahy obranného valu okolo vnútorného areálu archeoskanzenu</v>
      </c>
      <c r="F115" s="228"/>
      <c r="G115" s="228"/>
      <c r="H115" s="228"/>
      <c r="L115" s="28"/>
    </row>
    <row r="116" spans="2:65" s="1" customFormat="1" ht="6.9" customHeight="1">
      <c r="B116" s="28"/>
      <c r="L116" s="28"/>
    </row>
    <row r="117" spans="2:65" s="1" customFormat="1" ht="12" customHeight="1">
      <c r="B117" s="28"/>
      <c r="C117" s="23" t="s">
        <v>19</v>
      </c>
      <c r="F117" s="21" t="str">
        <f>F14</f>
        <v>okrajová časť obce Bojná</v>
      </c>
      <c r="I117" s="23" t="s">
        <v>21</v>
      </c>
      <c r="J117" s="51" t="str">
        <f>IF(J14="","",J14)</f>
        <v>19. 6. 2024</v>
      </c>
      <c r="L117" s="28"/>
    </row>
    <row r="118" spans="2:65" s="1" customFormat="1" ht="6.9" customHeight="1">
      <c r="B118" s="28"/>
      <c r="L118" s="28"/>
    </row>
    <row r="119" spans="2:65" s="1" customFormat="1" ht="40.049999999999997" customHeight="1">
      <c r="B119" s="28"/>
      <c r="C119" s="23" t="s">
        <v>23</v>
      </c>
      <c r="F119" s="21" t="str">
        <f>E17</f>
        <v>Obec Bojná, 201 Bojná, 956 01 Bojná</v>
      </c>
      <c r="I119" s="23" t="s">
        <v>29</v>
      </c>
      <c r="J119" s="26" t="str">
        <f>E23</f>
        <v>Projekt design s.r.o., Brezová 89/1B, Tovarníky</v>
      </c>
      <c r="L119" s="28"/>
    </row>
    <row r="120" spans="2:65" s="1" customFormat="1" ht="40.049999999999997" customHeight="1">
      <c r="B120" s="28"/>
      <c r="C120" s="23" t="s">
        <v>27</v>
      </c>
      <c r="F120" s="21" t="str">
        <f>IF(E20="","",E20)</f>
        <v>Vyplň údaj</v>
      </c>
      <c r="I120" s="23" t="s">
        <v>32</v>
      </c>
      <c r="J120" s="26" t="str">
        <f>E26</f>
        <v>Projekt design s.r.o., Brezová 89/1B, Tovarníky</v>
      </c>
      <c r="L120" s="28"/>
    </row>
    <row r="121" spans="2:65" s="1" customFormat="1" ht="10.35" customHeight="1">
      <c r="B121" s="28"/>
      <c r="L121" s="28"/>
    </row>
    <row r="122" spans="2:65" s="10" customFormat="1" ht="29.25" customHeight="1">
      <c r="B122" s="118"/>
      <c r="C122" s="119" t="s">
        <v>304</v>
      </c>
      <c r="D122" s="120" t="s">
        <v>60</v>
      </c>
      <c r="E122" s="120" t="s">
        <v>56</v>
      </c>
      <c r="F122" s="120" t="s">
        <v>57</v>
      </c>
      <c r="G122" s="120" t="s">
        <v>305</v>
      </c>
      <c r="H122" s="120" t="s">
        <v>306</v>
      </c>
      <c r="I122" s="120" t="s">
        <v>307</v>
      </c>
      <c r="J122" s="121" t="s">
        <v>295</v>
      </c>
      <c r="K122" s="122" t="s">
        <v>308</v>
      </c>
      <c r="L122" s="118"/>
      <c r="M122" s="58" t="s">
        <v>1</v>
      </c>
      <c r="N122" s="59" t="s">
        <v>39</v>
      </c>
      <c r="O122" s="59" t="s">
        <v>309</v>
      </c>
      <c r="P122" s="59" t="s">
        <v>310</v>
      </c>
      <c r="Q122" s="59" t="s">
        <v>311</v>
      </c>
      <c r="R122" s="59" t="s">
        <v>312</v>
      </c>
      <c r="S122" s="59" t="s">
        <v>313</v>
      </c>
      <c r="T122" s="60" t="s">
        <v>314</v>
      </c>
    </row>
    <row r="123" spans="2:65" s="1" customFormat="1" ht="22.8" customHeight="1">
      <c r="B123" s="28"/>
      <c r="C123" s="63" t="s">
        <v>296</v>
      </c>
      <c r="J123" s="123">
        <f>BK123</f>
        <v>0</v>
      </c>
      <c r="L123" s="28"/>
      <c r="M123" s="61"/>
      <c r="N123" s="52"/>
      <c r="O123" s="52"/>
      <c r="P123" s="124">
        <f>P124</f>
        <v>0</v>
      </c>
      <c r="Q123" s="52"/>
      <c r="R123" s="124">
        <f>R124</f>
        <v>0</v>
      </c>
      <c r="S123" s="52"/>
      <c r="T123" s="125">
        <f>T124</f>
        <v>0</v>
      </c>
      <c r="AT123" s="13" t="s">
        <v>74</v>
      </c>
      <c r="AU123" s="13" t="s">
        <v>297</v>
      </c>
      <c r="BK123" s="126">
        <f>BK124</f>
        <v>0</v>
      </c>
    </row>
    <row r="124" spans="2:65" s="11" customFormat="1" ht="25.95" customHeight="1">
      <c r="B124" s="127"/>
      <c r="D124" s="128" t="s">
        <v>74</v>
      </c>
      <c r="E124" s="129" t="s">
        <v>315</v>
      </c>
      <c r="F124" s="129" t="s">
        <v>316</v>
      </c>
      <c r="I124" s="130"/>
      <c r="J124" s="131">
        <f>BK124</f>
        <v>0</v>
      </c>
      <c r="L124" s="127"/>
      <c r="M124" s="132"/>
      <c r="P124" s="133">
        <f>P125+P141</f>
        <v>0</v>
      </c>
      <c r="R124" s="133">
        <f>R125+R141</f>
        <v>0</v>
      </c>
      <c r="T124" s="134">
        <f>T125+T141</f>
        <v>0</v>
      </c>
      <c r="AR124" s="128" t="s">
        <v>82</v>
      </c>
      <c r="AT124" s="135" t="s">
        <v>74</v>
      </c>
      <c r="AU124" s="135" t="s">
        <v>75</v>
      </c>
      <c r="AY124" s="128" t="s">
        <v>317</v>
      </c>
      <c r="BK124" s="136">
        <f>BK125+BK141</f>
        <v>0</v>
      </c>
    </row>
    <row r="125" spans="2:65" s="11" customFormat="1" ht="22.8" customHeight="1">
      <c r="B125" s="127"/>
      <c r="D125" s="128" t="s">
        <v>74</v>
      </c>
      <c r="E125" s="137" t="s">
        <v>82</v>
      </c>
      <c r="F125" s="137" t="s">
        <v>2637</v>
      </c>
      <c r="I125" s="130"/>
      <c r="J125" s="138">
        <f>BK125</f>
        <v>0</v>
      </c>
      <c r="L125" s="127"/>
      <c r="M125" s="132"/>
      <c r="P125" s="133">
        <f>SUM(P126:P140)</f>
        <v>0</v>
      </c>
      <c r="R125" s="133">
        <f>SUM(R126:R140)</f>
        <v>0</v>
      </c>
      <c r="T125" s="134">
        <f>SUM(T126:T140)</f>
        <v>0</v>
      </c>
      <c r="AR125" s="128" t="s">
        <v>82</v>
      </c>
      <c r="AT125" s="135" t="s">
        <v>74</v>
      </c>
      <c r="AU125" s="135" t="s">
        <v>82</v>
      </c>
      <c r="AY125" s="128" t="s">
        <v>317</v>
      </c>
      <c r="BK125" s="136">
        <f>SUM(BK126:BK140)</f>
        <v>0</v>
      </c>
    </row>
    <row r="126" spans="2:65" s="1" customFormat="1" ht="49.05" customHeight="1">
      <c r="B126" s="139"/>
      <c r="C126" s="140" t="s">
        <v>82</v>
      </c>
      <c r="D126" s="140" t="s">
        <v>319</v>
      </c>
      <c r="E126" s="141" t="s">
        <v>7400</v>
      </c>
      <c r="F126" s="142" t="s">
        <v>7401</v>
      </c>
      <c r="G126" s="143" t="s">
        <v>375</v>
      </c>
      <c r="H126" s="144">
        <v>2616.6999999999998</v>
      </c>
      <c r="I126" s="145"/>
      <c r="J126" s="146">
        <f t="shared" ref="J126:J140" si="0">ROUND(I126*H126,2)</f>
        <v>0</v>
      </c>
      <c r="K126" s="147"/>
      <c r="L126" s="28"/>
      <c r="M126" s="148" t="s">
        <v>1</v>
      </c>
      <c r="N126" s="149" t="s">
        <v>41</v>
      </c>
      <c r="P126" s="150">
        <f t="shared" ref="P126:P140" si="1">O126*H126</f>
        <v>0</v>
      </c>
      <c r="Q126" s="150">
        <v>0</v>
      </c>
      <c r="R126" s="150">
        <f t="shared" ref="R126:R140" si="2">Q126*H126</f>
        <v>0</v>
      </c>
      <c r="S126" s="150">
        <v>0</v>
      </c>
      <c r="T126" s="151">
        <f t="shared" ref="T126:T140" si="3">S126*H126</f>
        <v>0</v>
      </c>
      <c r="AR126" s="152" t="s">
        <v>259</v>
      </c>
      <c r="AT126" s="152" t="s">
        <v>319</v>
      </c>
      <c r="AU126" s="152" t="s">
        <v>87</v>
      </c>
      <c r="AY126" s="13" t="s">
        <v>317</v>
      </c>
      <c r="BE126" s="153">
        <f t="shared" ref="BE126:BE140" si="4">IF(N126="základná",J126,0)</f>
        <v>0</v>
      </c>
      <c r="BF126" s="153">
        <f t="shared" ref="BF126:BF140" si="5">IF(N126="znížená",J126,0)</f>
        <v>0</v>
      </c>
      <c r="BG126" s="153">
        <f t="shared" ref="BG126:BG140" si="6">IF(N126="zákl. prenesená",J126,0)</f>
        <v>0</v>
      </c>
      <c r="BH126" s="153">
        <f t="shared" ref="BH126:BH140" si="7">IF(N126="zníž. prenesená",J126,0)</f>
        <v>0</v>
      </c>
      <c r="BI126" s="153">
        <f t="shared" ref="BI126:BI140" si="8">IF(N126="nulová",J126,0)</f>
        <v>0</v>
      </c>
      <c r="BJ126" s="13" t="s">
        <v>87</v>
      </c>
      <c r="BK126" s="153">
        <f t="shared" ref="BK126:BK140" si="9">ROUND(I126*H126,2)</f>
        <v>0</v>
      </c>
      <c r="BL126" s="13" t="s">
        <v>259</v>
      </c>
      <c r="BM126" s="152" t="s">
        <v>87</v>
      </c>
    </row>
    <row r="127" spans="2:65" s="1" customFormat="1" ht="24.15" customHeight="1">
      <c r="B127" s="139"/>
      <c r="C127" s="154" t="s">
        <v>87</v>
      </c>
      <c r="D127" s="154" t="s">
        <v>353</v>
      </c>
      <c r="E127" s="155" t="s">
        <v>7382</v>
      </c>
      <c r="F127" s="156" t="s">
        <v>7383</v>
      </c>
      <c r="G127" s="157" t="s">
        <v>433</v>
      </c>
      <c r="H127" s="158">
        <v>1.0469999999999999</v>
      </c>
      <c r="I127" s="159"/>
      <c r="J127" s="160">
        <f t="shared" si="0"/>
        <v>0</v>
      </c>
      <c r="K127" s="161"/>
      <c r="L127" s="162"/>
      <c r="M127" s="163" t="s">
        <v>1</v>
      </c>
      <c r="N127" s="164" t="s">
        <v>41</v>
      </c>
      <c r="P127" s="150">
        <f t="shared" si="1"/>
        <v>0</v>
      </c>
      <c r="Q127" s="150">
        <v>0</v>
      </c>
      <c r="R127" s="150">
        <f t="shared" si="2"/>
        <v>0</v>
      </c>
      <c r="S127" s="150">
        <v>0</v>
      </c>
      <c r="T127" s="151">
        <f t="shared" si="3"/>
        <v>0</v>
      </c>
      <c r="AR127" s="152" t="s">
        <v>271</v>
      </c>
      <c r="AT127" s="152" t="s">
        <v>353</v>
      </c>
      <c r="AU127" s="152" t="s">
        <v>87</v>
      </c>
      <c r="AY127" s="13" t="s">
        <v>317</v>
      </c>
      <c r="BE127" s="153">
        <f t="shared" si="4"/>
        <v>0</v>
      </c>
      <c r="BF127" s="153">
        <f t="shared" si="5"/>
        <v>0</v>
      </c>
      <c r="BG127" s="153">
        <f t="shared" si="6"/>
        <v>0</v>
      </c>
      <c r="BH127" s="153">
        <f t="shared" si="7"/>
        <v>0</v>
      </c>
      <c r="BI127" s="153">
        <f t="shared" si="8"/>
        <v>0</v>
      </c>
      <c r="BJ127" s="13" t="s">
        <v>87</v>
      </c>
      <c r="BK127" s="153">
        <f t="shared" si="9"/>
        <v>0</v>
      </c>
      <c r="BL127" s="13" t="s">
        <v>259</v>
      </c>
      <c r="BM127" s="152" t="s">
        <v>259</v>
      </c>
    </row>
    <row r="128" spans="2:65" s="1" customFormat="1" ht="21.75" customHeight="1">
      <c r="B128" s="139"/>
      <c r="C128" s="140" t="s">
        <v>92</v>
      </c>
      <c r="D128" s="140" t="s">
        <v>319</v>
      </c>
      <c r="E128" s="141" t="s">
        <v>7384</v>
      </c>
      <c r="F128" s="142" t="s">
        <v>7385</v>
      </c>
      <c r="G128" s="143" t="s">
        <v>375</v>
      </c>
      <c r="H128" s="144">
        <v>2616.6999999999998</v>
      </c>
      <c r="I128" s="145"/>
      <c r="J128" s="146">
        <f t="shared" si="0"/>
        <v>0</v>
      </c>
      <c r="K128" s="147"/>
      <c r="L128" s="28"/>
      <c r="M128" s="148" t="s">
        <v>1</v>
      </c>
      <c r="N128" s="149" t="s">
        <v>41</v>
      </c>
      <c r="P128" s="150">
        <f t="shared" si="1"/>
        <v>0</v>
      </c>
      <c r="Q128" s="150">
        <v>0</v>
      </c>
      <c r="R128" s="150">
        <f t="shared" si="2"/>
        <v>0</v>
      </c>
      <c r="S128" s="150">
        <v>0</v>
      </c>
      <c r="T128" s="151">
        <f t="shared" si="3"/>
        <v>0</v>
      </c>
      <c r="AR128" s="152" t="s">
        <v>259</v>
      </c>
      <c r="AT128" s="152" t="s">
        <v>319</v>
      </c>
      <c r="AU128" s="152" t="s">
        <v>87</v>
      </c>
      <c r="AY128" s="13" t="s">
        <v>317</v>
      </c>
      <c r="BE128" s="153">
        <f t="shared" si="4"/>
        <v>0</v>
      </c>
      <c r="BF128" s="153">
        <f t="shared" si="5"/>
        <v>0</v>
      </c>
      <c r="BG128" s="153">
        <f t="shared" si="6"/>
        <v>0</v>
      </c>
      <c r="BH128" s="153">
        <f t="shared" si="7"/>
        <v>0</v>
      </c>
      <c r="BI128" s="153">
        <f t="shared" si="8"/>
        <v>0</v>
      </c>
      <c r="BJ128" s="13" t="s">
        <v>87</v>
      </c>
      <c r="BK128" s="153">
        <f t="shared" si="9"/>
        <v>0</v>
      </c>
      <c r="BL128" s="13" t="s">
        <v>259</v>
      </c>
      <c r="BM128" s="152" t="s">
        <v>265</v>
      </c>
    </row>
    <row r="129" spans="2:65" s="1" customFormat="1" ht="37.799999999999997" customHeight="1">
      <c r="B129" s="139"/>
      <c r="C129" s="140" t="s">
        <v>259</v>
      </c>
      <c r="D129" s="140" t="s">
        <v>319</v>
      </c>
      <c r="E129" s="141" t="s">
        <v>7402</v>
      </c>
      <c r="F129" s="142" t="s">
        <v>7403</v>
      </c>
      <c r="G129" s="143" t="s">
        <v>356</v>
      </c>
      <c r="H129" s="144">
        <v>3.99</v>
      </c>
      <c r="I129" s="145"/>
      <c r="J129" s="146">
        <f t="shared" si="0"/>
        <v>0</v>
      </c>
      <c r="K129" s="147"/>
      <c r="L129" s="28"/>
      <c r="M129" s="148" t="s">
        <v>1</v>
      </c>
      <c r="N129" s="149" t="s">
        <v>41</v>
      </c>
      <c r="P129" s="150">
        <f t="shared" si="1"/>
        <v>0</v>
      </c>
      <c r="Q129" s="150">
        <v>0</v>
      </c>
      <c r="R129" s="150">
        <f t="shared" si="2"/>
        <v>0</v>
      </c>
      <c r="S129" s="150">
        <v>0</v>
      </c>
      <c r="T129" s="151">
        <f t="shared" si="3"/>
        <v>0</v>
      </c>
      <c r="AR129" s="152" t="s">
        <v>259</v>
      </c>
      <c r="AT129" s="152" t="s">
        <v>319</v>
      </c>
      <c r="AU129" s="152" t="s">
        <v>87</v>
      </c>
      <c r="AY129" s="13" t="s">
        <v>317</v>
      </c>
      <c r="BE129" s="153">
        <f t="shared" si="4"/>
        <v>0</v>
      </c>
      <c r="BF129" s="153">
        <f t="shared" si="5"/>
        <v>0</v>
      </c>
      <c r="BG129" s="153">
        <f t="shared" si="6"/>
        <v>0</v>
      </c>
      <c r="BH129" s="153">
        <f t="shared" si="7"/>
        <v>0</v>
      </c>
      <c r="BI129" s="153">
        <f t="shared" si="8"/>
        <v>0</v>
      </c>
      <c r="BJ129" s="13" t="s">
        <v>87</v>
      </c>
      <c r="BK129" s="153">
        <f t="shared" si="9"/>
        <v>0</v>
      </c>
      <c r="BL129" s="13" t="s">
        <v>259</v>
      </c>
      <c r="BM129" s="152" t="s">
        <v>271</v>
      </c>
    </row>
    <row r="130" spans="2:65" s="1" customFormat="1" ht="49.05" customHeight="1">
      <c r="B130" s="139"/>
      <c r="C130" s="154" t="s">
        <v>262</v>
      </c>
      <c r="D130" s="154" t="s">
        <v>353</v>
      </c>
      <c r="E130" s="155" t="s">
        <v>7388</v>
      </c>
      <c r="F130" s="156" t="s">
        <v>7389</v>
      </c>
      <c r="G130" s="157" t="s">
        <v>1711</v>
      </c>
      <c r="H130" s="158">
        <v>67.381</v>
      </c>
      <c r="I130" s="159"/>
      <c r="J130" s="160">
        <f t="shared" si="0"/>
        <v>0</v>
      </c>
      <c r="K130" s="161"/>
      <c r="L130" s="162"/>
      <c r="M130" s="163" t="s">
        <v>1</v>
      </c>
      <c r="N130" s="164" t="s">
        <v>41</v>
      </c>
      <c r="P130" s="150">
        <f t="shared" si="1"/>
        <v>0</v>
      </c>
      <c r="Q130" s="150">
        <v>0</v>
      </c>
      <c r="R130" s="150">
        <f t="shared" si="2"/>
        <v>0</v>
      </c>
      <c r="S130" s="150">
        <v>0</v>
      </c>
      <c r="T130" s="151">
        <f t="shared" si="3"/>
        <v>0</v>
      </c>
      <c r="AR130" s="152" t="s">
        <v>271</v>
      </c>
      <c r="AT130" s="152" t="s">
        <v>353</v>
      </c>
      <c r="AU130" s="152" t="s">
        <v>87</v>
      </c>
      <c r="AY130" s="13" t="s">
        <v>317</v>
      </c>
      <c r="BE130" s="153">
        <f t="shared" si="4"/>
        <v>0</v>
      </c>
      <c r="BF130" s="153">
        <f t="shared" si="5"/>
        <v>0</v>
      </c>
      <c r="BG130" s="153">
        <f t="shared" si="6"/>
        <v>0</v>
      </c>
      <c r="BH130" s="153">
        <f t="shared" si="7"/>
        <v>0</v>
      </c>
      <c r="BI130" s="153">
        <f t="shared" si="8"/>
        <v>0</v>
      </c>
      <c r="BJ130" s="13" t="s">
        <v>87</v>
      </c>
      <c r="BK130" s="153">
        <f t="shared" si="9"/>
        <v>0</v>
      </c>
      <c r="BL130" s="13" t="s">
        <v>259</v>
      </c>
      <c r="BM130" s="152" t="s">
        <v>277</v>
      </c>
    </row>
    <row r="131" spans="2:65" s="1" customFormat="1" ht="24.15" customHeight="1">
      <c r="B131" s="139"/>
      <c r="C131" s="154" t="s">
        <v>265</v>
      </c>
      <c r="D131" s="154" t="s">
        <v>353</v>
      </c>
      <c r="E131" s="155" t="s">
        <v>7390</v>
      </c>
      <c r="F131" s="156" t="s">
        <v>7391</v>
      </c>
      <c r="G131" s="157" t="s">
        <v>1711</v>
      </c>
      <c r="H131" s="158">
        <v>3925.05</v>
      </c>
      <c r="I131" s="159"/>
      <c r="J131" s="160">
        <f t="shared" si="0"/>
        <v>0</v>
      </c>
      <c r="K131" s="161"/>
      <c r="L131" s="162"/>
      <c r="M131" s="163" t="s">
        <v>1</v>
      </c>
      <c r="N131" s="164" t="s">
        <v>41</v>
      </c>
      <c r="P131" s="150">
        <f t="shared" si="1"/>
        <v>0</v>
      </c>
      <c r="Q131" s="150">
        <v>0</v>
      </c>
      <c r="R131" s="150">
        <f t="shared" si="2"/>
        <v>0</v>
      </c>
      <c r="S131" s="150">
        <v>0</v>
      </c>
      <c r="T131" s="151">
        <f t="shared" si="3"/>
        <v>0</v>
      </c>
      <c r="AR131" s="152" t="s">
        <v>271</v>
      </c>
      <c r="AT131" s="152" t="s">
        <v>353</v>
      </c>
      <c r="AU131" s="152" t="s">
        <v>87</v>
      </c>
      <c r="AY131" s="13" t="s">
        <v>317</v>
      </c>
      <c r="BE131" s="153">
        <f t="shared" si="4"/>
        <v>0</v>
      </c>
      <c r="BF131" s="153">
        <f t="shared" si="5"/>
        <v>0</v>
      </c>
      <c r="BG131" s="153">
        <f t="shared" si="6"/>
        <v>0</v>
      </c>
      <c r="BH131" s="153">
        <f t="shared" si="7"/>
        <v>0</v>
      </c>
      <c r="BI131" s="153">
        <f t="shared" si="8"/>
        <v>0</v>
      </c>
      <c r="BJ131" s="13" t="s">
        <v>87</v>
      </c>
      <c r="BK131" s="153">
        <f t="shared" si="9"/>
        <v>0</v>
      </c>
      <c r="BL131" s="13" t="s">
        <v>259</v>
      </c>
      <c r="BM131" s="152" t="s">
        <v>358</v>
      </c>
    </row>
    <row r="132" spans="2:65" s="1" customFormat="1" ht="24.15" customHeight="1">
      <c r="B132" s="139"/>
      <c r="C132" s="140" t="s">
        <v>268</v>
      </c>
      <c r="D132" s="140" t="s">
        <v>319</v>
      </c>
      <c r="E132" s="141" t="s">
        <v>7404</v>
      </c>
      <c r="F132" s="142" t="s">
        <v>7405</v>
      </c>
      <c r="G132" s="143" t="s">
        <v>375</v>
      </c>
      <c r="H132" s="144">
        <v>5233.3999999999996</v>
      </c>
      <c r="I132" s="145"/>
      <c r="J132" s="146">
        <f t="shared" si="0"/>
        <v>0</v>
      </c>
      <c r="K132" s="147"/>
      <c r="L132" s="28"/>
      <c r="M132" s="148" t="s">
        <v>1</v>
      </c>
      <c r="N132" s="149" t="s">
        <v>41</v>
      </c>
      <c r="P132" s="150">
        <f t="shared" si="1"/>
        <v>0</v>
      </c>
      <c r="Q132" s="150">
        <v>0</v>
      </c>
      <c r="R132" s="150">
        <f t="shared" si="2"/>
        <v>0</v>
      </c>
      <c r="S132" s="150">
        <v>0</v>
      </c>
      <c r="T132" s="151">
        <f t="shared" si="3"/>
        <v>0</v>
      </c>
      <c r="AR132" s="152" t="s">
        <v>259</v>
      </c>
      <c r="AT132" s="152" t="s">
        <v>319</v>
      </c>
      <c r="AU132" s="152" t="s">
        <v>87</v>
      </c>
      <c r="AY132" s="13" t="s">
        <v>317</v>
      </c>
      <c r="BE132" s="153">
        <f t="shared" si="4"/>
        <v>0</v>
      </c>
      <c r="BF132" s="153">
        <f t="shared" si="5"/>
        <v>0</v>
      </c>
      <c r="BG132" s="153">
        <f t="shared" si="6"/>
        <v>0</v>
      </c>
      <c r="BH132" s="153">
        <f t="shared" si="7"/>
        <v>0</v>
      </c>
      <c r="BI132" s="153">
        <f t="shared" si="8"/>
        <v>0</v>
      </c>
      <c r="BJ132" s="13" t="s">
        <v>87</v>
      </c>
      <c r="BK132" s="153">
        <f t="shared" si="9"/>
        <v>0</v>
      </c>
      <c r="BL132" s="13" t="s">
        <v>259</v>
      </c>
      <c r="BM132" s="152" t="s">
        <v>364</v>
      </c>
    </row>
    <row r="133" spans="2:65" s="1" customFormat="1" ht="21.75" customHeight="1">
      <c r="B133" s="139"/>
      <c r="C133" s="140" t="s">
        <v>271</v>
      </c>
      <c r="D133" s="140" t="s">
        <v>319</v>
      </c>
      <c r="E133" s="141" t="s">
        <v>7406</v>
      </c>
      <c r="F133" s="142" t="s">
        <v>7407</v>
      </c>
      <c r="G133" s="143" t="s">
        <v>375</v>
      </c>
      <c r="H133" s="144">
        <v>7850.1</v>
      </c>
      <c r="I133" s="145"/>
      <c r="J133" s="146">
        <f t="shared" si="0"/>
        <v>0</v>
      </c>
      <c r="K133" s="147"/>
      <c r="L133" s="28"/>
      <c r="M133" s="148" t="s">
        <v>1</v>
      </c>
      <c r="N133" s="149" t="s">
        <v>41</v>
      </c>
      <c r="P133" s="150">
        <f t="shared" si="1"/>
        <v>0</v>
      </c>
      <c r="Q133" s="150">
        <v>0</v>
      </c>
      <c r="R133" s="150">
        <f t="shared" si="2"/>
        <v>0</v>
      </c>
      <c r="S133" s="150">
        <v>0</v>
      </c>
      <c r="T133" s="151">
        <f t="shared" si="3"/>
        <v>0</v>
      </c>
      <c r="AR133" s="152" t="s">
        <v>259</v>
      </c>
      <c r="AT133" s="152" t="s">
        <v>319</v>
      </c>
      <c r="AU133" s="152" t="s">
        <v>87</v>
      </c>
      <c r="AY133" s="13" t="s">
        <v>317</v>
      </c>
      <c r="BE133" s="153">
        <f t="shared" si="4"/>
        <v>0</v>
      </c>
      <c r="BF133" s="153">
        <f t="shared" si="5"/>
        <v>0</v>
      </c>
      <c r="BG133" s="153">
        <f t="shared" si="6"/>
        <v>0</v>
      </c>
      <c r="BH133" s="153">
        <f t="shared" si="7"/>
        <v>0</v>
      </c>
      <c r="BI133" s="153">
        <f t="shared" si="8"/>
        <v>0</v>
      </c>
      <c r="BJ133" s="13" t="s">
        <v>87</v>
      </c>
      <c r="BK133" s="153">
        <f t="shared" si="9"/>
        <v>0</v>
      </c>
      <c r="BL133" s="13" t="s">
        <v>259</v>
      </c>
      <c r="BM133" s="152" t="s">
        <v>372</v>
      </c>
    </row>
    <row r="134" spans="2:65" s="1" customFormat="1" ht="21.75" customHeight="1">
      <c r="B134" s="139"/>
      <c r="C134" s="140" t="s">
        <v>274</v>
      </c>
      <c r="D134" s="140" t="s">
        <v>319</v>
      </c>
      <c r="E134" s="141" t="s">
        <v>7408</v>
      </c>
      <c r="F134" s="142" t="s">
        <v>7409</v>
      </c>
      <c r="G134" s="143" t="s">
        <v>375</v>
      </c>
      <c r="H134" s="144">
        <v>5233.3999999999996</v>
      </c>
      <c r="I134" s="145"/>
      <c r="J134" s="146">
        <f t="shared" si="0"/>
        <v>0</v>
      </c>
      <c r="K134" s="147"/>
      <c r="L134" s="28"/>
      <c r="M134" s="148" t="s">
        <v>1</v>
      </c>
      <c r="N134" s="149" t="s">
        <v>41</v>
      </c>
      <c r="P134" s="150">
        <f t="shared" si="1"/>
        <v>0</v>
      </c>
      <c r="Q134" s="150">
        <v>0</v>
      </c>
      <c r="R134" s="150">
        <f t="shared" si="2"/>
        <v>0</v>
      </c>
      <c r="S134" s="150">
        <v>0</v>
      </c>
      <c r="T134" s="151">
        <f t="shared" si="3"/>
        <v>0</v>
      </c>
      <c r="AR134" s="152" t="s">
        <v>259</v>
      </c>
      <c r="AT134" s="152" t="s">
        <v>319</v>
      </c>
      <c r="AU134" s="152" t="s">
        <v>87</v>
      </c>
      <c r="AY134" s="13" t="s">
        <v>317</v>
      </c>
      <c r="BE134" s="153">
        <f t="shared" si="4"/>
        <v>0</v>
      </c>
      <c r="BF134" s="153">
        <f t="shared" si="5"/>
        <v>0</v>
      </c>
      <c r="BG134" s="153">
        <f t="shared" si="6"/>
        <v>0</v>
      </c>
      <c r="BH134" s="153">
        <f t="shared" si="7"/>
        <v>0</v>
      </c>
      <c r="BI134" s="153">
        <f t="shared" si="8"/>
        <v>0</v>
      </c>
      <c r="BJ134" s="13" t="s">
        <v>87</v>
      </c>
      <c r="BK134" s="153">
        <f t="shared" si="9"/>
        <v>0</v>
      </c>
      <c r="BL134" s="13" t="s">
        <v>259</v>
      </c>
      <c r="BM134" s="152" t="s">
        <v>383</v>
      </c>
    </row>
    <row r="135" spans="2:65" s="1" customFormat="1" ht="44.25" customHeight="1">
      <c r="B135" s="139"/>
      <c r="C135" s="140" t="s">
        <v>277</v>
      </c>
      <c r="D135" s="140" t="s">
        <v>319</v>
      </c>
      <c r="E135" s="141" t="s">
        <v>7410</v>
      </c>
      <c r="F135" s="142" t="s">
        <v>7411</v>
      </c>
      <c r="G135" s="143" t="s">
        <v>375</v>
      </c>
      <c r="H135" s="144">
        <v>2616.6999999999998</v>
      </c>
      <c r="I135" s="145"/>
      <c r="J135" s="146">
        <f t="shared" si="0"/>
        <v>0</v>
      </c>
      <c r="K135" s="147"/>
      <c r="L135" s="28"/>
      <c r="M135" s="148" t="s">
        <v>1</v>
      </c>
      <c r="N135" s="149" t="s">
        <v>41</v>
      </c>
      <c r="P135" s="150">
        <f t="shared" si="1"/>
        <v>0</v>
      </c>
      <c r="Q135" s="150">
        <v>0</v>
      </c>
      <c r="R135" s="150">
        <f t="shared" si="2"/>
        <v>0</v>
      </c>
      <c r="S135" s="150">
        <v>0</v>
      </c>
      <c r="T135" s="151">
        <f t="shared" si="3"/>
        <v>0</v>
      </c>
      <c r="AR135" s="152" t="s">
        <v>259</v>
      </c>
      <c r="AT135" s="152" t="s">
        <v>319</v>
      </c>
      <c r="AU135" s="152" t="s">
        <v>87</v>
      </c>
      <c r="AY135" s="13" t="s">
        <v>317</v>
      </c>
      <c r="BE135" s="153">
        <f t="shared" si="4"/>
        <v>0</v>
      </c>
      <c r="BF135" s="153">
        <f t="shared" si="5"/>
        <v>0</v>
      </c>
      <c r="BG135" s="153">
        <f t="shared" si="6"/>
        <v>0</v>
      </c>
      <c r="BH135" s="153">
        <f t="shared" si="7"/>
        <v>0</v>
      </c>
      <c r="BI135" s="153">
        <f t="shared" si="8"/>
        <v>0</v>
      </c>
      <c r="BJ135" s="13" t="s">
        <v>87</v>
      </c>
      <c r="BK135" s="153">
        <f t="shared" si="9"/>
        <v>0</v>
      </c>
      <c r="BL135" s="13" t="s">
        <v>259</v>
      </c>
      <c r="BM135" s="152" t="s">
        <v>7</v>
      </c>
    </row>
    <row r="136" spans="2:65" s="1" customFormat="1" ht="66.75" customHeight="1">
      <c r="B136" s="139"/>
      <c r="C136" s="154" t="s">
        <v>280</v>
      </c>
      <c r="D136" s="154" t="s">
        <v>353</v>
      </c>
      <c r="E136" s="155" t="s">
        <v>7395</v>
      </c>
      <c r="F136" s="156" t="s">
        <v>7412</v>
      </c>
      <c r="G136" s="157" t="s">
        <v>1711</v>
      </c>
      <c r="H136" s="158">
        <v>80.855999999999995</v>
      </c>
      <c r="I136" s="159"/>
      <c r="J136" s="160">
        <f t="shared" si="0"/>
        <v>0</v>
      </c>
      <c r="K136" s="161"/>
      <c r="L136" s="162"/>
      <c r="M136" s="163" t="s">
        <v>1</v>
      </c>
      <c r="N136" s="164" t="s">
        <v>41</v>
      </c>
      <c r="P136" s="150">
        <f t="shared" si="1"/>
        <v>0</v>
      </c>
      <c r="Q136" s="150">
        <v>0</v>
      </c>
      <c r="R136" s="150">
        <f t="shared" si="2"/>
        <v>0</v>
      </c>
      <c r="S136" s="150">
        <v>0</v>
      </c>
      <c r="T136" s="151">
        <f t="shared" si="3"/>
        <v>0</v>
      </c>
      <c r="AR136" s="152" t="s">
        <v>271</v>
      </c>
      <c r="AT136" s="152" t="s">
        <v>353</v>
      </c>
      <c r="AU136" s="152" t="s">
        <v>87</v>
      </c>
      <c r="AY136" s="13" t="s">
        <v>317</v>
      </c>
      <c r="BE136" s="153">
        <f t="shared" si="4"/>
        <v>0</v>
      </c>
      <c r="BF136" s="153">
        <f t="shared" si="5"/>
        <v>0</v>
      </c>
      <c r="BG136" s="153">
        <f t="shared" si="6"/>
        <v>0</v>
      </c>
      <c r="BH136" s="153">
        <f t="shared" si="7"/>
        <v>0</v>
      </c>
      <c r="BI136" s="153">
        <f t="shared" si="8"/>
        <v>0</v>
      </c>
      <c r="BJ136" s="13" t="s">
        <v>87</v>
      </c>
      <c r="BK136" s="153">
        <f t="shared" si="9"/>
        <v>0</v>
      </c>
      <c r="BL136" s="13" t="s">
        <v>259</v>
      </c>
      <c r="BM136" s="152" t="s">
        <v>392</v>
      </c>
    </row>
    <row r="137" spans="2:65" s="1" customFormat="1" ht="55.5" customHeight="1">
      <c r="B137" s="139"/>
      <c r="C137" s="140" t="s">
        <v>358</v>
      </c>
      <c r="D137" s="140" t="s">
        <v>319</v>
      </c>
      <c r="E137" s="141" t="s">
        <v>7413</v>
      </c>
      <c r="F137" s="142" t="s">
        <v>7414</v>
      </c>
      <c r="G137" s="143" t="s">
        <v>375</v>
      </c>
      <c r="H137" s="144">
        <v>2616.6999999999998</v>
      </c>
      <c r="I137" s="145"/>
      <c r="J137" s="146">
        <f t="shared" si="0"/>
        <v>0</v>
      </c>
      <c r="K137" s="147"/>
      <c r="L137" s="28"/>
      <c r="M137" s="148" t="s">
        <v>1</v>
      </c>
      <c r="N137" s="149" t="s">
        <v>41</v>
      </c>
      <c r="P137" s="150">
        <f t="shared" si="1"/>
        <v>0</v>
      </c>
      <c r="Q137" s="150">
        <v>0</v>
      </c>
      <c r="R137" s="150">
        <f t="shared" si="2"/>
        <v>0</v>
      </c>
      <c r="S137" s="150">
        <v>0</v>
      </c>
      <c r="T137" s="151">
        <f t="shared" si="3"/>
        <v>0</v>
      </c>
      <c r="AR137" s="152" t="s">
        <v>259</v>
      </c>
      <c r="AT137" s="152" t="s">
        <v>319</v>
      </c>
      <c r="AU137" s="152" t="s">
        <v>87</v>
      </c>
      <c r="AY137" s="13" t="s">
        <v>317</v>
      </c>
      <c r="BE137" s="153">
        <f t="shared" si="4"/>
        <v>0</v>
      </c>
      <c r="BF137" s="153">
        <f t="shared" si="5"/>
        <v>0</v>
      </c>
      <c r="BG137" s="153">
        <f t="shared" si="6"/>
        <v>0</v>
      </c>
      <c r="BH137" s="153">
        <f t="shared" si="7"/>
        <v>0</v>
      </c>
      <c r="BI137" s="153">
        <f t="shared" si="8"/>
        <v>0</v>
      </c>
      <c r="BJ137" s="13" t="s">
        <v>87</v>
      </c>
      <c r="BK137" s="153">
        <f t="shared" si="9"/>
        <v>0</v>
      </c>
      <c r="BL137" s="13" t="s">
        <v>259</v>
      </c>
      <c r="BM137" s="152" t="s">
        <v>398</v>
      </c>
    </row>
    <row r="138" spans="2:65" s="1" customFormat="1" ht="21.75" customHeight="1">
      <c r="B138" s="139"/>
      <c r="C138" s="140" t="s">
        <v>362</v>
      </c>
      <c r="D138" s="140" t="s">
        <v>319</v>
      </c>
      <c r="E138" s="141" t="s">
        <v>7371</v>
      </c>
      <c r="F138" s="142" t="s">
        <v>7372</v>
      </c>
      <c r="G138" s="143" t="s">
        <v>322</v>
      </c>
      <c r="H138" s="144">
        <v>91.584999999999994</v>
      </c>
      <c r="I138" s="145"/>
      <c r="J138" s="146">
        <f t="shared" si="0"/>
        <v>0</v>
      </c>
      <c r="K138" s="147"/>
      <c r="L138" s="28"/>
      <c r="M138" s="148" t="s">
        <v>1</v>
      </c>
      <c r="N138" s="149" t="s">
        <v>41</v>
      </c>
      <c r="P138" s="150">
        <f t="shared" si="1"/>
        <v>0</v>
      </c>
      <c r="Q138" s="150">
        <v>0</v>
      </c>
      <c r="R138" s="150">
        <f t="shared" si="2"/>
        <v>0</v>
      </c>
      <c r="S138" s="150">
        <v>0</v>
      </c>
      <c r="T138" s="151">
        <f t="shared" si="3"/>
        <v>0</v>
      </c>
      <c r="AR138" s="152" t="s">
        <v>259</v>
      </c>
      <c r="AT138" s="152" t="s">
        <v>319</v>
      </c>
      <c r="AU138" s="152" t="s">
        <v>87</v>
      </c>
      <c r="AY138" s="13" t="s">
        <v>317</v>
      </c>
      <c r="BE138" s="153">
        <f t="shared" si="4"/>
        <v>0</v>
      </c>
      <c r="BF138" s="153">
        <f t="shared" si="5"/>
        <v>0</v>
      </c>
      <c r="BG138" s="153">
        <f t="shared" si="6"/>
        <v>0</v>
      </c>
      <c r="BH138" s="153">
        <f t="shared" si="7"/>
        <v>0</v>
      </c>
      <c r="BI138" s="153">
        <f t="shared" si="8"/>
        <v>0</v>
      </c>
      <c r="BJ138" s="13" t="s">
        <v>87</v>
      </c>
      <c r="BK138" s="153">
        <f t="shared" si="9"/>
        <v>0</v>
      </c>
      <c r="BL138" s="13" t="s">
        <v>259</v>
      </c>
      <c r="BM138" s="152" t="s">
        <v>408</v>
      </c>
    </row>
    <row r="139" spans="2:65" s="1" customFormat="1" ht="24.15" customHeight="1">
      <c r="B139" s="139"/>
      <c r="C139" s="140" t="s">
        <v>364</v>
      </c>
      <c r="D139" s="140" t="s">
        <v>319</v>
      </c>
      <c r="E139" s="141" t="s">
        <v>7373</v>
      </c>
      <c r="F139" s="142" t="s">
        <v>7374</v>
      </c>
      <c r="G139" s="143" t="s">
        <v>322</v>
      </c>
      <c r="H139" s="144">
        <v>91.584999999999994</v>
      </c>
      <c r="I139" s="145"/>
      <c r="J139" s="146">
        <f t="shared" si="0"/>
        <v>0</v>
      </c>
      <c r="K139" s="147"/>
      <c r="L139" s="28"/>
      <c r="M139" s="148" t="s">
        <v>1</v>
      </c>
      <c r="N139" s="149" t="s">
        <v>41</v>
      </c>
      <c r="P139" s="150">
        <f t="shared" si="1"/>
        <v>0</v>
      </c>
      <c r="Q139" s="150">
        <v>0</v>
      </c>
      <c r="R139" s="150">
        <f t="shared" si="2"/>
        <v>0</v>
      </c>
      <c r="S139" s="150">
        <v>0</v>
      </c>
      <c r="T139" s="151">
        <f t="shared" si="3"/>
        <v>0</v>
      </c>
      <c r="AR139" s="152" t="s">
        <v>259</v>
      </c>
      <c r="AT139" s="152" t="s">
        <v>319</v>
      </c>
      <c r="AU139" s="152" t="s">
        <v>87</v>
      </c>
      <c r="AY139" s="13" t="s">
        <v>317</v>
      </c>
      <c r="BE139" s="153">
        <f t="shared" si="4"/>
        <v>0</v>
      </c>
      <c r="BF139" s="153">
        <f t="shared" si="5"/>
        <v>0</v>
      </c>
      <c r="BG139" s="153">
        <f t="shared" si="6"/>
        <v>0</v>
      </c>
      <c r="BH139" s="153">
        <f t="shared" si="7"/>
        <v>0</v>
      </c>
      <c r="BI139" s="153">
        <f t="shared" si="8"/>
        <v>0</v>
      </c>
      <c r="BJ139" s="13" t="s">
        <v>87</v>
      </c>
      <c r="BK139" s="153">
        <f t="shared" si="9"/>
        <v>0</v>
      </c>
      <c r="BL139" s="13" t="s">
        <v>259</v>
      </c>
      <c r="BM139" s="152" t="s">
        <v>412</v>
      </c>
    </row>
    <row r="140" spans="2:65" s="1" customFormat="1" ht="16.5" customHeight="1">
      <c r="B140" s="139"/>
      <c r="C140" s="154" t="s">
        <v>368</v>
      </c>
      <c r="D140" s="154" t="s">
        <v>353</v>
      </c>
      <c r="E140" s="155" t="s">
        <v>7375</v>
      </c>
      <c r="F140" s="156" t="s">
        <v>7376</v>
      </c>
      <c r="G140" s="157" t="s">
        <v>322</v>
      </c>
      <c r="H140" s="158">
        <v>91.584999999999994</v>
      </c>
      <c r="I140" s="159"/>
      <c r="J140" s="160">
        <f t="shared" si="0"/>
        <v>0</v>
      </c>
      <c r="K140" s="161"/>
      <c r="L140" s="162"/>
      <c r="M140" s="163" t="s">
        <v>1</v>
      </c>
      <c r="N140" s="164" t="s">
        <v>41</v>
      </c>
      <c r="P140" s="150">
        <f t="shared" si="1"/>
        <v>0</v>
      </c>
      <c r="Q140" s="150">
        <v>0</v>
      </c>
      <c r="R140" s="150">
        <f t="shared" si="2"/>
        <v>0</v>
      </c>
      <c r="S140" s="150">
        <v>0</v>
      </c>
      <c r="T140" s="151">
        <f t="shared" si="3"/>
        <v>0</v>
      </c>
      <c r="AR140" s="152" t="s">
        <v>271</v>
      </c>
      <c r="AT140" s="152" t="s">
        <v>353</v>
      </c>
      <c r="AU140" s="152" t="s">
        <v>87</v>
      </c>
      <c r="AY140" s="13" t="s">
        <v>317</v>
      </c>
      <c r="BE140" s="153">
        <f t="shared" si="4"/>
        <v>0</v>
      </c>
      <c r="BF140" s="153">
        <f t="shared" si="5"/>
        <v>0</v>
      </c>
      <c r="BG140" s="153">
        <f t="shared" si="6"/>
        <v>0</v>
      </c>
      <c r="BH140" s="153">
        <f t="shared" si="7"/>
        <v>0</v>
      </c>
      <c r="BI140" s="153">
        <f t="shared" si="8"/>
        <v>0</v>
      </c>
      <c r="BJ140" s="13" t="s">
        <v>87</v>
      </c>
      <c r="BK140" s="153">
        <f t="shared" si="9"/>
        <v>0</v>
      </c>
      <c r="BL140" s="13" t="s">
        <v>259</v>
      </c>
      <c r="BM140" s="152" t="s">
        <v>416</v>
      </c>
    </row>
    <row r="141" spans="2:65" s="11" customFormat="1" ht="22.8" customHeight="1">
      <c r="B141" s="127"/>
      <c r="D141" s="128" t="s">
        <v>74</v>
      </c>
      <c r="E141" s="137" t="s">
        <v>589</v>
      </c>
      <c r="F141" s="137" t="s">
        <v>2741</v>
      </c>
      <c r="I141" s="130"/>
      <c r="J141" s="138">
        <f>BK141</f>
        <v>0</v>
      </c>
      <c r="L141" s="127"/>
      <c r="M141" s="132"/>
      <c r="P141" s="133">
        <f>P142</f>
        <v>0</v>
      </c>
      <c r="R141" s="133">
        <f>R142</f>
        <v>0</v>
      </c>
      <c r="T141" s="134">
        <f>T142</f>
        <v>0</v>
      </c>
      <c r="AR141" s="128" t="s">
        <v>82</v>
      </c>
      <c r="AT141" s="135" t="s">
        <v>74</v>
      </c>
      <c r="AU141" s="135" t="s">
        <v>82</v>
      </c>
      <c r="AY141" s="128" t="s">
        <v>317</v>
      </c>
      <c r="BK141" s="136">
        <f>BK142</f>
        <v>0</v>
      </c>
    </row>
    <row r="142" spans="2:65" s="1" customFormat="1" ht="33" customHeight="1">
      <c r="B142" s="139"/>
      <c r="C142" s="140" t="s">
        <v>372</v>
      </c>
      <c r="D142" s="140" t="s">
        <v>319</v>
      </c>
      <c r="E142" s="141" t="s">
        <v>7377</v>
      </c>
      <c r="F142" s="142" t="s">
        <v>7378</v>
      </c>
      <c r="G142" s="143" t="s">
        <v>356</v>
      </c>
      <c r="H142" s="144">
        <v>4.0830000000000002</v>
      </c>
      <c r="I142" s="145"/>
      <c r="J142" s="146">
        <f>ROUND(I142*H142,2)</f>
        <v>0</v>
      </c>
      <c r="K142" s="147"/>
      <c r="L142" s="28"/>
      <c r="M142" s="165" t="s">
        <v>1</v>
      </c>
      <c r="N142" s="166" t="s">
        <v>41</v>
      </c>
      <c r="O142" s="167"/>
      <c r="P142" s="168">
        <f>O142*H142</f>
        <v>0</v>
      </c>
      <c r="Q142" s="168">
        <v>0</v>
      </c>
      <c r="R142" s="168">
        <f>Q142*H142</f>
        <v>0</v>
      </c>
      <c r="S142" s="168">
        <v>0</v>
      </c>
      <c r="T142" s="169">
        <f>S142*H142</f>
        <v>0</v>
      </c>
      <c r="AR142" s="152" t="s">
        <v>259</v>
      </c>
      <c r="AT142" s="152" t="s">
        <v>319</v>
      </c>
      <c r="AU142" s="152" t="s">
        <v>87</v>
      </c>
      <c r="AY142" s="13" t="s">
        <v>317</v>
      </c>
      <c r="BE142" s="153">
        <f>IF(N142="základná",J142,0)</f>
        <v>0</v>
      </c>
      <c r="BF142" s="153">
        <f>IF(N142="znížená",J142,0)</f>
        <v>0</v>
      </c>
      <c r="BG142" s="153">
        <f>IF(N142="zákl. prenesená",J142,0)</f>
        <v>0</v>
      </c>
      <c r="BH142" s="153">
        <f>IF(N142="zníž. prenesená",J142,0)</f>
        <v>0</v>
      </c>
      <c r="BI142" s="153">
        <f>IF(N142="nulová",J142,0)</f>
        <v>0</v>
      </c>
      <c r="BJ142" s="13" t="s">
        <v>87</v>
      </c>
      <c r="BK142" s="153">
        <f>ROUND(I142*H142,2)</f>
        <v>0</v>
      </c>
      <c r="BL142" s="13" t="s">
        <v>259</v>
      </c>
      <c r="BM142" s="152" t="s">
        <v>529</v>
      </c>
    </row>
    <row r="143" spans="2:65" s="1" customFormat="1" ht="6.9" customHeight="1">
      <c r="B143" s="43"/>
      <c r="C143" s="44"/>
      <c r="D143" s="44"/>
      <c r="E143" s="44"/>
      <c r="F143" s="44"/>
      <c r="G143" s="44"/>
      <c r="H143" s="44"/>
      <c r="I143" s="44"/>
      <c r="J143" s="44"/>
      <c r="K143" s="44"/>
      <c r="L143" s="28"/>
    </row>
  </sheetData>
  <autoFilter ref="C122:K142" xr:uid="{00000000-0009-0000-0000-000034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B2:BM138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01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3" t="s">
        <v>261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" customHeight="1">
      <c r="B4" s="16"/>
      <c r="D4" s="17" t="s">
        <v>286</v>
      </c>
      <c r="L4" s="16"/>
      <c r="M4" s="92" t="s">
        <v>9</v>
      </c>
      <c r="AT4" s="13" t="s">
        <v>3</v>
      </c>
    </row>
    <row r="5" spans="2:46" ht="6.9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226" t="str">
        <f>'Rekapitulácia stavby'!K6</f>
        <v>Archeoskanzen Bojná</v>
      </c>
      <c r="F7" s="227"/>
      <c r="G7" s="227"/>
      <c r="H7" s="227"/>
      <c r="L7" s="16"/>
    </row>
    <row r="8" spans="2:46" ht="12" customHeight="1">
      <c r="B8" s="16"/>
      <c r="D8" s="23" t="s">
        <v>287</v>
      </c>
      <c r="L8" s="16"/>
    </row>
    <row r="9" spans="2:46" s="1" customFormat="1" ht="16.5" customHeight="1">
      <c r="B9" s="28"/>
      <c r="E9" s="226" t="s">
        <v>7302</v>
      </c>
      <c r="F9" s="228"/>
      <c r="G9" s="228"/>
      <c r="H9" s="228"/>
      <c r="L9" s="28"/>
    </row>
    <row r="10" spans="2:46" s="1" customFormat="1" ht="12" customHeight="1">
      <c r="B10" s="28"/>
      <c r="D10" s="23" t="s">
        <v>289</v>
      </c>
      <c r="L10" s="28"/>
    </row>
    <row r="11" spans="2:46" s="1" customFormat="1" ht="30" customHeight="1">
      <c r="B11" s="28"/>
      <c r="E11" s="208" t="s">
        <v>7415</v>
      </c>
      <c r="F11" s="228"/>
      <c r="G11" s="228"/>
      <c r="H11" s="228"/>
      <c r="L11" s="28"/>
    </row>
    <row r="12" spans="2:46" s="1" customFormat="1" ht="10.199999999999999">
      <c r="B12" s="28"/>
      <c r="L12" s="28"/>
    </row>
    <row r="13" spans="2:46" s="1" customFormat="1" ht="12" customHeight="1">
      <c r="B13" s="28"/>
      <c r="D13" s="23" t="s">
        <v>17</v>
      </c>
      <c r="F13" s="21" t="s">
        <v>1</v>
      </c>
      <c r="I13" s="23" t="s">
        <v>18</v>
      </c>
      <c r="J13" s="21" t="s">
        <v>1</v>
      </c>
      <c r="L13" s="28"/>
    </row>
    <row r="14" spans="2:46" s="1" customFormat="1" ht="12" customHeight="1">
      <c r="B14" s="28"/>
      <c r="D14" s="23" t="s">
        <v>19</v>
      </c>
      <c r="F14" s="21" t="s">
        <v>20</v>
      </c>
      <c r="I14" s="23" t="s">
        <v>21</v>
      </c>
      <c r="J14" s="51" t="str">
        <f>'Rekapitulácia stavby'!AN8</f>
        <v>19. 6. 2024</v>
      </c>
      <c r="L14" s="28"/>
    </row>
    <row r="15" spans="2:46" s="1" customFormat="1" ht="10.8" customHeight="1">
      <c r="B15" s="28"/>
      <c r="L15" s="28"/>
    </row>
    <row r="16" spans="2:46" s="1" customFormat="1" ht="12" customHeight="1">
      <c r="B16" s="28"/>
      <c r="D16" s="23" t="s">
        <v>23</v>
      </c>
      <c r="I16" s="23" t="s">
        <v>24</v>
      </c>
      <c r="J16" s="21" t="s">
        <v>1</v>
      </c>
      <c r="L16" s="28"/>
    </row>
    <row r="17" spans="2:12" s="1" customFormat="1" ht="18" customHeight="1">
      <c r="B17" s="28"/>
      <c r="E17" s="21" t="s">
        <v>25</v>
      </c>
      <c r="I17" s="23" t="s">
        <v>26</v>
      </c>
      <c r="J17" s="21" t="s">
        <v>1</v>
      </c>
      <c r="L17" s="28"/>
    </row>
    <row r="18" spans="2:12" s="1" customFormat="1" ht="6.9" customHeight="1">
      <c r="B18" s="28"/>
      <c r="L18" s="28"/>
    </row>
    <row r="19" spans="2:12" s="1" customFormat="1" ht="12" customHeight="1">
      <c r="B19" s="28"/>
      <c r="D19" s="23" t="s">
        <v>27</v>
      </c>
      <c r="I19" s="23" t="s">
        <v>24</v>
      </c>
      <c r="J19" s="24" t="str">
        <f>'Rekapitulácia stavby'!AN13</f>
        <v>Vyplň údaj</v>
      </c>
      <c r="L19" s="28"/>
    </row>
    <row r="20" spans="2:12" s="1" customFormat="1" ht="18" customHeight="1">
      <c r="B20" s="28"/>
      <c r="E20" s="229" t="str">
        <f>'Rekapitulácia stavby'!E14</f>
        <v>Vyplň údaj</v>
      </c>
      <c r="F20" s="182"/>
      <c r="G20" s="182"/>
      <c r="H20" s="182"/>
      <c r="I20" s="23" t="s">
        <v>26</v>
      </c>
      <c r="J20" s="24" t="str">
        <f>'Rekapitulácia stavby'!AN14</f>
        <v>Vyplň údaj</v>
      </c>
      <c r="L20" s="28"/>
    </row>
    <row r="21" spans="2:12" s="1" customFormat="1" ht="6.9" customHeight="1">
      <c r="B21" s="28"/>
      <c r="L21" s="28"/>
    </row>
    <row r="22" spans="2:12" s="1" customFormat="1" ht="12" customHeight="1">
      <c r="B22" s="28"/>
      <c r="D22" s="23" t="s">
        <v>29</v>
      </c>
      <c r="I22" s="23" t="s">
        <v>24</v>
      </c>
      <c r="J22" s="21" t="s">
        <v>1</v>
      </c>
      <c r="L22" s="28"/>
    </row>
    <row r="23" spans="2:12" s="1" customFormat="1" ht="18" customHeight="1">
      <c r="B23" s="28"/>
      <c r="E23" s="21" t="s">
        <v>30</v>
      </c>
      <c r="I23" s="23" t="s">
        <v>26</v>
      </c>
      <c r="J23" s="21" t="s">
        <v>1</v>
      </c>
      <c r="L23" s="28"/>
    </row>
    <row r="24" spans="2:12" s="1" customFormat="1" ht="6.9" customHeight="1">
      <c r="B24" s="28"/>
      <c r="L24" s="28"/>
    </row>
    <row r="25" spans="2:12" s="1" customFormat="1" ht="12" customHeight="1">
      <c r="B25" s="28"/>
      <c r="D25" s="23" t="s">
        <v>32</v>
      </c>
      <c r="I25" s="23" t="s">
        <v>24</v>
      </c>
      <c r="J25" s="21" t="s">
        <v>1</v>
      </c>
      <c r="L25" s="28"/>
    </row>
    <row r="26" spans="2:12" s="1" customFormat="1" ht="18" customHeight="1">
      <c r="B26" s="28"/>
      <c r="E26" s="21" t="s">
        <v>30</v>
      </c>
      <c r="I26" s="23" t="s">
        <v>26</v>
      </c>
      <c r="J26" s="21" t="s">
        <v>1</v>
      </c>
      <c r="L26" s="28"/>
    </row>
    <row r="27" spans="2:12" s="1" customFormat="1" ht="6.9" customHeight="1">
      <c r="B27" s="28"/>
      <c r="L27" s="28"/>
    </row>
    <row r="28" spans="2:12" s="1" customFormat="1" ht="12" customHeight="1">
      <c r="B28" s="28"/>
      <c r="D28" s="23" t="s">
        <v>33</v>
      </c>
      <c r="L28" s="28"/>
    </row>
    <row r="29" spans="2:12" s="7" customFormat="1" ht="16.5" customHeight="1">
      <c r="B29" s="93"/>
      <c r="E29" s="187" t="s">
        <v>1</v>
      </c>
      <c r="F29" s="187"/>
      <c r="G29" s="187"/>
      <c r="H29" s="187"/>
      <c r="L29" s="93"/>
    </row>
    <row r="30" spans="2:12" s="1" customFormat="1" ht="6.9" customHeight="1">
      <c r="B30" s="28"/>
      <c r="L30" s="28"/>
    </row>
    <row r="31" spans="2:12" s="1" customFormat="1" ht="6.9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35" customHeight="1">
      <c r="B32" s="28"/>
      <c r="D32" s="94" t="s">
        <v>35</v>
      </c>
      <c r="J32" s="65">
        <f>ROUND(J123, 2)</f>
        <v>0</v>
      </c>
      <c r="L32" s="28"/>
    </row>
    <row r="33" spans="2:12" s="1" customFormat="1" ht="6.9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4" customHeight="1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4" customHeight="1">
      <c r="B35" s="28"/>
      <c r="D35" s="54" t="s">
        <v>39</v>
      </c>
      <c r="E35" s="33" t="s">
        <v>40</v>
      </c>
      <c r="F35" s="95">
        <f>ROUND((SUM(BE123:BE137)),  2)</f>
        <v>0</v>
      </c>
      <c r="G35" s="96"/>
      <c r="H35" s="96"/>
      <c r="I35" s="97">
        <v>0.2</v>
      </c>
      <c r="J35" s="95">
        <f>ROUND(((SUM(BE123:BE137))*I35),  2)</f>
        <v>0</v>
      </c>
      <c r="L35" s="28"/>
    </row>
    <row r="36" spans="2:12" s="1" customFormat="1" ht="14.4" customHeight="1">
      <c r="B36" s="28"/>
      <c r="E36" s="33" t="s">
        <v>41</v>
      </c>
      <c r="F36" s="95">
        <f>ROUND((SUM(BF123:BF137)),  2)</f>
        <v>0</v>
      </c>
      <c r="G36" s="96"/>
      <c r="H36" s="96"/>
      <c r="I36" s="97">
        <v>0.2</v>
      </c>
      <c r="J36" s="95">
        <f>ROUND(((SUM(BF123:BF137))*I36),  2)</f>
        <v>0</v>
      </c>
      <c r="L36" s="28"/>
    </row>
    <row r="37" spans="2:12" s="1" customFormat="1" ht="14.4" hidden="1" customHeight="1">
      <c r="B37" s="28"/>
      <c r="E37" s="23" t="s">
        <v>42</v>
      </c>
      <c r="F37" s="84">
        <f>ROUND((SUM(BG123:BG137)),  2)</f>
        <v>0</v>
      </c>
      <c r="I37" s="98">
        <v>0.2</v>
      </c>
      <c r="J37" s="84">
        <f>0</f>
        <v>0</v>
      </c>
      <c r="L37" s="28"/>
    </row>
    <row r="38" spans="2:12" s="1" customFormat="1" ht="14.4" hidden="1" customHeight="1">
      <c r="B38" s="28"/>
      <c r="E38" s="23" t="s">
        <v>43</v>
      </c>
      <c r="F38" s="84">
        <f>ROUND((SUM(BH123:BH137)),  2)</f>
        <v>0</v>
      </c>
      <c r="I38" s="98">
        <v>0.2</v>
      </c>
      <c r="J38" s="84">
        <f>0</f>
        <v>0</v>
      </c>
      <c r="L38" s="28"/>
    </row>
    <row r="39" spans="2:12" s="1" customFormat="1" ht="14.4" hidden="1" customHeight="1">
      <c r="B39" s="28"/>
      <c r="E39" s="33" t="s">
        <v>44</v>
      </c>
      <c r="F39" s="95">
        <f>ROUND((SUM(BI123:BI137)),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6.9" customHeight="1">
      <c r="B40" s="28"/>
      <c r="L40" s="28"/>
    </row>
    <row r="41" spans="2:12" s="1" customFormat="1" ht="25.35" customHeight="1">
      <c r="B41" s="28"/>
      <c r="C41" s="99"/>
      <c r="D41" s="100" t="s">
        <v>45</v>
      </c>
      <c r="E41" s="56"/>
      <c r="F41" s="56"/>
      <c r="G41" s="101" t="s">
        <v>46</v>
      </c>
      <c r="H41" s="102" t="s">
        <v>47</v>
      </c>
      <c r="I41" s="56"/>
      <c r="J41" s="103">
        <f>SUM(J32:J39)</f>
        <v>0</v>
      </c>
      <c r="K41" s="104"/>
      <c r="L41" s="28"/>
    </row>
    <row r="42" spans="2:12" s="1" customFormat="1" ht="14.4" customHeight="1">
      <c r="B42" s="28"/>
      <c r="L42" s="28"/>
    </row>
    <row r="43" spans="2:12" ht="14.4" customHeight="1">
      <c r="B43" s="16"/>
      <c r="L43" s="16"/>
    </row>
    <row r="44" spans="2:12" ht="14.4" customHeight="1">
      <c r="B44" s="16"/>
      <c r="L44" s="16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ht="10.199999999999999">
      <c r="B51" s="16"/>
      <c r="L51" s="16"/>
    </row>
    <row r="52" spans="2:12" ht="10.199999999999999">
      <c r="B52" s="16"/>
      <c r="L52" s="16"/>
    </row>
    <row r="53" spans="2:12" ht="10.199999999999999">
      <c r="B53" s="16"/>
      <c r="L53" s="16"/>
    </row>
    <row r="54" spans="2:12" ht="10.199999999999999">
      <c r="B54" s="16"/>
      <c r="L54" s="16"/>
    </row>
    <row r="55" spans="2:12" ht="10.199999999999999">
      <c r="B55" s="16"/>
      <c r="L55" s="16"/>
    </row>
    <row r="56" spans="2:12" ht="10.199999999999999">
      <c r="B56" s="16"/>
      <c r="L56" s="16"/>
    </row>
    <row r="57" spans="2:12" ht="10.199999999999999">
      <c r="B57" s="16"/>
      <c r="L57" s="16"/>
    </row>
    <row r="58" spans="2:12" ht="10.199999999999999">
      <c r="B58" s="16"/>
      <c r="L58" s="16"/>
    </row>
    <row r="59" spans="2:12" ht="10.199999999999999">
      <c r="B59" s="16"/>
      <c r="L59" s="16"/>
    </row>
    <row r="60" spans="2:12" ht="10.199999999999999">
      <c r="B60" s="16"/>
      <c r="L60" s="16"/>
    </row>
    <row r="61" spans="2:12" s="1" customFormat="1" ht="13.2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ht="10.199999999999999">
      <c r="B62" s="16"/>
      <c r="L62" s="16"/>
    </row>
    <row r="63" spans="2:12" ht="10.199999999999999">
      <c r="B63" s="16"/>
      <c r="L63" s="16"/>
    </row>
    <row r="64" spans="2:12" ht="10.199999999999999">
      <c r="B64" s="16"/>
      <c r="L64" s="16"/>
    </row>
    <row r="65" spans="2:12" s="1" customFormat="1" ht="13.2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ht="10.199999999999999">
      <c r="B66" s="16"/>
      <c r="L66" s="16"/>
    </row>
    <row r="67" spans="2:12" ht="10.199999999999999">
      <c r="B67" s="16"/>
      <c r="L67" s="16"/>
    </row>
    <row r="68" spans="2:12" ht="10.199999999999999">
      <c r="B68" s="16"/>
      <c r="L68" s="16"/>
    </row>
    <row r="69" spans="2:12" ht="10.199999999999999">
      <c r="B69" s="16"/>
      <c r="L69" s="16"/>
    </row>
    <row r="70" spans="2:12" ht="10.199999999999999">
      <c r="B70" s="16"/>
      <c r="L70" s="16"/>
    </row>
    <row r="71" spans="2:12" ht="10.199999999999999">
      <c r="B71" s="16"/>
      <c r="L71" s="16"/>
    </row>
    <row r="72" spans="2:12" ht="10.199999999999999">
      <c r="B72" s="16"/>
      <c r="L72" s="16"/>
    </row>
    <row r="73" spans="2:12" ht="10.199999999999999">
      <c r="B73" s="16"/>
      <c r="L73" s="16"/>
    </row>
    <row r="74" spans="2:12" ht="10.199999999999999">
      <c r="B74" s="16"/>
      <c r="L74" s="16"/>
    </row>
    <row r="75" spans="2:12" ht="10.199999999999999">
      <c r="B75" s="16"/>
      <c r="L75" s="16"/>
    </row>
    <row r="76" spans="2:12" s="1" customFormat="1" ht="13.2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" customHeight="1">
      <c r="B82" s="28"/>
      <c r="C82" s="17" t="s">
        <v>293</v>
      </c>
      <c r="L82" s="28"/>
    </row>
    <row r="83" spans="2:12" s="1" customFormat="1" ht="6.9" customHeight="1">
      <c r="B83" s="28"/>
      <c r="L83" s="28"/>
    </row>
    <row r="84" spans="2:12" s="1" customFormat="1" ht="12" customHeight="1">
      <c r="B84" s="28"/>
      <c r="C84" s="23" t="s">
        <v>15</v>
      </c>
      <c r="L84" s="28"/>
    </row>
    <row r="85" spans="2:12" s="1" customFormat="1" ht="16.5" customHeight="1">
      <c r="B85" s="28"/>
      <c r="E85" s="226" t="str">
        <f>E7</f>
        <v>Archeoskanzen Bojná</v>
      </c>
      <c r="F85" s="227"/>
      <c r="G85" s="227"/>
      <c r="H85" s="227"/>
      <c r="L85" s="28"/>
    </row>
    <row r="86" spans="2:12" ht="12" customHeight="1">
      <c r="B86" s="16"/>
      <c r="C86" s="23" t="s">
        <v>287</v>
      </c>
      <c r="L86" s="16"/>
    </row>
    <row r="87" spans="2:12" s="1" customFormat="1" ht="16.5" customHeight="1">
      <c r="B87" s="28"/>
      <c r="E87" s="226" t="s">
        <v>7302</v>
      </c>
      <c r="F87" s="228"/>
      <c r="G87" s="228"/>
      <c r="H87" s="228"/>
      <c r="L87" s="28"/>
    </row>
    <row r="88" spans="2:12" s="1" customFormat="1" ht="12" customHeight="1">
      <c r="B88" s="28"/>
      <c r="C88" s="23" t="s">
        <v>289</v>
      </c>
      <c r="L88" s="28"/>
    </row>
    <row r="89" spans="2:12" s="1" customFormat="1" ht="30" customHeight="1">
      <c r="B89" s="28"/>
      <c r="E89" s="208" t="str">
        <f>E11</f>
        <v>4 - TRÁVNIK - lúčny / bylinný charakter - vonkajšie plochy, okolie parkoviska</v>
      </c>
      <c r="F89" s="228"/>
      <c r="G89" s="228"/>
      <c r="H89" s="228"/>
      <c r="L89" s="28"/>
    </row>
    <row r="90" spans="2:12" s="1" customFormat="1" ht="6.9" customHeight="1">
      <c r="B90" s="28"/>
      <c r="L90" s="28"/>
    </row>
    <row r="91" spans="2:12" s="1" customFormat="1" ht="12" customHeight="1">
      <c r="B91" s="28"/>
      <c r="C91" s="23" t="s">
        <v>19</v>
      </c>
      <c r="F91" s="21" t="str">
        <f>F14</f>
        <v>okrajová časť obce Bojná</v>
      </c>
      <c r="I91" s="23" t="s">
        <v>21</v>
      </c>
      <c r="J91" s="51" t="str">
        <f>IF(J14="","",J14)</f>
        <v>19. 6. 2024</v>
      </c>
      <c r="L91" s="28"/>
    </row>
    <row r="92" spans="2:12" s="1" customFormat="1" ht="6.9" customHeight="1">
      <c r="B92" s="28"/>
      <c r="L92" s="28"/>
    </row>
    <row r="93" spans="2:12" s="1" customFormat="1" ht="40.049999999999997" customHeight="1">
      <c r="B93" s="28"/>
      <c r="C93" s="23" t="s">
        <v>23</v>
      </c>
      <c r="F93" s="21" t="str">
        <f>E17</f>
        <v>Obec Bojná, 201 Bojná, 956 01 Bojná</v>
      </c>
      <c r="I93" s="23" t="s">
        <v>29</v>
      </c>
      <c r="J93" s="26" t="str">
        <f>E23</f>
        <v>Projekt design s.r.o., Brezová 89/1B, Tovarníky</v>
      </c>
      <c r="L93" s="28"/>
    </row>
    <row r="94" spans="2:12" s="1" customFormat="1" ht="40.049999999999997" customHeight="1">
      <c r="B94" s="28"/>
      <c r="C94" s="23" t="s">
        <v>27</v>
      </c>
      <c r="F94" s="21" t="str">
        <f>IF(E20="","",E20)</f>
        <v>Vyplň údaj</v>
      </c>
      <c r="I94" s="23" t="s">
        <v>32</v>
      </c>
      <c r="J94" s="26" t="str">
        <f>E26</f>
        <v>Projekt design s.r.o., Brezová 89/1B, Tovarníky</v>
      </c>
      <c r="L94" s="28"/>
    </row>
    <row r="95" spans="2:12" s="1" customFormat="1" ht="10.35" customHeight="1">
      <c r="B95" s="28"/>
      <c r="L95" s="28"/>
    </row>
    <row r="96" spans="2:12" s="1" customFormat="1" ht="29.25" customHeight="1">
      <c r="B96" s="28"/>
      <c r="C96" s="107" t="s">
        <v>294</v>
      </c>
      <c r="D96" s="99"/>
      <c r="E96" s="99"/>
      <c r="F96" s="99"/>
      <c r="G96" s="99"/>
      <c r="H96" s="99"/>
      <c r="I96" s="99"/>
      <c r="J96" s="108" t="s">
        <v>295</v>
      </c>
      <c r="K96" s="99"/>
      <c r="L96" s="28"/>
    </row>
    <row r="97" spans="2:47" s="1" customFormat="1" ht="10.35" customHeight="1">
      <c r="B97" s="28"/>
      <c r="L97" s="28"/>
    </row>
    <row r="98" spans="2:47" s="1" customFormat="1" ht="22.8" customHeight="1">
      <c r="B98" s="28"/>
      <c r="C98" s="109" t="s">
        <v>296</v>
      </c>
      <c r="J98" s="65">
        <f>J123</f>
        <v>0</v>
      </c>
      <c r="L98" s="28"/>
      <c r="AU98" s="13" t="s">
        <v>297</v>
      </c>
    </row>
    <row r="99" spans="2:47" s="8" customFormat="1" ht="24.9" customHeight="1">
      <c r="B99" s="110"/>
      <c r="D99" s="111" t="s">
        <v>298</v>
      </c>
      <c r="E99" s="112"/>
      <c r="F99" s="112"/>
      <c r="G99" s="112"/>
      <c r="H99" s="112"/>
      <c r="I99" s="112"/>
      <c r="J99" s="113">
        <f>J124</f>
        <v>0</v>
      </c>
      <c r="L99" s="110"/>
    </row>
    <row r="100" spans="2:47" s="9" customFormat="1" ht="19.95" customHeight="1">
      <c r="B100" s="114"/>
      <c r="D100" s="115" t="s">
        <v>2630</v>
      </c>
      <c r="E100" s="116"/>
      <c r="F100" s="116"/>
      <c r="G100" s="116"/>
      <c r="H100" s="116"/>
      <c r="I100" s="116"/>
      <c r="J100" s="117">
        <f>J125</f>
        <v>0</v>
      </c>
      <c r="L100" s="114"/>
    </row>
    <row r="101" spans="2:47" s="9" customFormat="1" ht="19.95" customHeight="1">
      <c r="B101" s="114"/>
      <c r="D101" s="115" t="s">
        <v>2636</v>
      </c>
      <c r="E101" s="116"/>
      <c r="F101" s="116"/>
      <c r="G101" s="116"/>
      <c r="H101" s="116"/>
      <c r="I101" s="116"/>
      <c r="J101" s="117">
        <f>J136</f>
        <v>0</v>
      </c>
      <c r="L101" s="114"/>
    </row>
    <row r="102" spans="2:47" s="1" customFormat="1" ht="21.75" customHeight="1">
      <c r="B102" s="28"/>
      <c r="L102" s="28"/>
    </row>
    <row r="103" spans="2:47" s="1" customFormat="1" ht="6.9" customHeight="1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28"/>
    </row>
    <row r="107" spans="2:47" s="1" customFormat="1" ht="6.9" customHeight="1"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28"/>
    </row>
    <row r="108" spans="2:47" s="1" customFormat="1" ht="24.9" customHeight="1">
      <c r="B108" s="28"/>
      <c r="C108" s="17" t="s">
        <v>303</v>
      </c>
      <c r="L108" s="28"/>
    </row>
    <row r="109" spans="2:47" s="1" customFormat="1" ht="6.9" customHeight="1">
      <c r="B109" s="28"/>
      <c r="L109" s="28"/>
    </row>
    <row r="110" spans="2:47" s="1" customFormat="1" ht="12" customHeight="1">
      <c r="B110" s="28"/>
      <c r="C110" s="23" t="s">
        <v>15</v>
      </c>
      <c r="L110" s="28"/>
    </row>
    <row r="111" spans="2:47" s="1" customFormat="1" ht="16.5" customHeight="1">
      <c r="B111" s="28"/>
      <c r="E111" s="226" t="str">
        <f>E7</f>
        <v>Archeoskanzen Bojná</v>
      </c>
      <c r="F111" s="227"/>
      <c r="G111" s="227"/>
      <c r="H111" s="227"/>
      <c r="L111" s="28"/>
    </row>
    <row r="112" spans="2:47" ht="12" customHeight="1">
      <c r="B112" s="16"/>
      <c r="C112" s="23" t="s">
        <v>287</v>
      </c>
      <c r="L112" s="16"/>
    </row>
    <row r="113" spans="2:65" s="1" customFormat="1" ht="16.5" customHeight="1">
      <c r="B113" s="28"/>
      <c r="E113" s="226" t="s">
        <v>7302</v>
      </c>
      <c r="F113" s="228"/>
      <c r="G113" s="228"/>
      <c r="H113" s="228"/>
      <c r="L113" s="28"/>
    </row>
    <row r="114" spans="2:65" s="1" customFormat="1" ht="12" customHeight="1">
      <c r="B114" s="28"/>
      <c r="C114" s="23" t="s">
        <v>289</v>
      </c>
      <c r="L114" s="28"/>
    </row>
    <row r="115" spans="2:65" s="1" customFormat="1" ht="30" customHeight="1">
      <c r="B115" s="28"/>
      <c r="E115" s="208" t="str">
        <f>E11</f>
        <v>4 - TRÁVNIK - lúčny / bylinný charakter - vonkajšie plochy, okolie parkoviska</v>
      </c>
      <c r="F115" s="228"/>
      <c r="G115" s="228"/>
      <c r="H115" s="228"/>
      <c r="L115" s="28"/>
    </row>
    <row r="116" spans="2:65" s="1" customFormat="1" ht="6.9" customHeight="1">
      <c r="B116" s="28"/>
      <c r="L116" s="28"/>
    </row>
    <row r="117" spans="2:65" s="1" customFormat="1" ht="12" customHeight="1">
      <c r="B117" s="28"/>
      <c r="C117" s="23" t="s">
        <v>19</v>
      </c>
      <c r="F117" s="21" t="str">
        <f>F14</f>
        <v>okrajová časť obce Bojná</v>
      </c>
      <c r="I117" s="23" t="s">
        <v>21</v>
      </c>
      <c r="J117" s="51" t="str">
        <f>IF(J14="","",J14)</f>
        <v>19. 6. 2024</v>
      </c>
      <c r="L117" s="28"/>
    </row>
    <row r="118" spans="2:65" s="1" customFormat="1" ht="6.9" customHeight="1">
      <c r="B118" s="28"/>
      <c r="L118" s="28"/>
    </row>
    <row r="119" spans="2:65" s="1" customFormat="1" ht="40.049999999999997" customHeight="1">
      <c r="B119" s="28"/>
      <c r="C119" s="23" t="s">
        <v>23</v>
      </c>
      <c r="F119" s="21" t="str">
        <f>E17</f>
        <v>Obec Bojná, 201 Bojná, 956 01 Bojná</v>
      </c>
      <c r="I119" s="23" t="s">
        <v>29</v>
      </c>
      <c r="J119" s="26" t="str">
        <f>E23</f>
        <v>Projekt design s.r.o., Brezová 89/1B, Tovarníky</v>
      </c>
      <c r="L119" s="28"/>
    </row>
    <row r="120" spans="2:65" s="1" customFormat="1" ht="40.049999999999997" customHeight="1">
      <c r="B120" s="28"/>
      <c r="C120" s="23" t="s">
        <v>27</v>
      </c>
      <c r="F120" s="21" t="str">
        <f>IF(E20="","",E20)</f>
        <v>Vyplň údaj</v>
      </c>
      <c r="I120" s="23" t="s">
        <v>32</v>
      </c>
      <c r="J120" s="26" t="str">
        <f>E26</f>
        <v>Projekt design s.r.o., Brezová 89/1B, Tovarníky</v>
      </c>
      <c r="L120" s="28"/>
    </row>
    <row r="121" spans="2:65" s="1" customFormat="1" ht="10.35" customHeight="1">
      <c r="B121" s="28"/>
      <c r="L121" s="28"/>
    </row>
    <row r="122" spans="2:65" s="10" customFormat="1" ht="29.25" customHeight="1">
      <c r="B122" s="118"/>
      <c r="C122" s="119" t="s">
        <v>304</v>
      </c>
      <c r="D122" s="120" t="s">
        <v>60</v>
      </c>
      <c r="E122" s="120" t="s">
        <v>56</v>
      </c>
      <c r="F122" s="120" t="s">
        <v>57</v>
      </c>
      <c r="G122" s="120" t="s">
        <v>305</v>
      </c>
      <c r="H122" s="120" t="s">
        <v>306</v>
      </c>
      <c r="I122" s="120" t="s">
        <v>307</v>
      </c>
      <c r="J122" s="121" t="s">
        <v>295</v>
      </c>
      <c r="K122" s="122" t="s">
        <v>308</v>
      </c>
      <c r="L122" s="118"/>
      <c r="M122" s="58" t="s">
        <v>1</v>
      </c>
      <c r="N122" s="59" t="s">
        <v>39</v>
      </c>
      <c r="O122" s="59" t="s">
        <v>309</v>
      </c>
      <c r="P122" s="59" t="s">
        <v>310</v>
      </c>
      <c r="Q122" s="59" t="s">
        <v>311</v>
      </c>
      <c r="R122" s="59" t="s">
        <v>312</v>
      </c>
      <c r="S122" s="59" t="s">
        <v>313</v>
      </c>
      <c r="T122" s="60" t="s">
        <v>314</v>
      </c>
    </row>
    <row r="123" spans="2:65" s="1" customFormat="1" ht="22.8" customHeight="1">
      <c r="B123" s="28"/>
      <c r="C123" s="63" t="s">
        <v>296</v>
      </c>
      <c r="J123" s="123">
        <f>BK123</f>
        <v>0</v>
      </c>
      <c r="L123" s="28"/>
      <c r="M123" s="61"/>
      <c r="N123" s="52"/>
      <c r="O123" s="52"/>
      <c r="P123" s="124">
        <f>P124</f>
        <v>0</v>
      </c>
      <c r="Q123" s="52"/>
      <c r="R123" s="124">
        <f>R124</f>
        <v>0</v>
      </c>
      <c r="S123" s="52"/>
      <c r="T123" s="125">
        <f>T124</f>
        <v>0</v>
      </c>
      <c r="AT123" s="13" t="s">
        <v>74</v>
      </c>
      <c r="AU123" s="13" t="s">
        <v>297</v>
      </c>
      <c r="BK123" s="126">
        <f>BK124</f>
        <v>0</v>
      </c>
    </row>
    <row r="124" spans="2:65" s="11" customFormat="1" ht="25.95" customHeight="1">
      <c r="B124" s="127"/>
      <c r="D124" s="128" t="s">
        <v>74</v>
      </c>
      <c r="E124" s="129" t="s">
        <v>315</v>
      </c>
      <c r="F124" s="129" t="s">
        <v>316</v>
      </c>
      <c r="I124" s="130"/>
      <c r="J124" s="131">
        <f>BK124</f>
        <v>0</v>
      </c>
      <c r="L124" s="127"/>
      <c r="M124" s="132"/>
      <c r="P124" s="133">
        <f>P125+P136</f>
        <v>0</v>
      </c>
      <c r="R124" s="133">
        <f>R125+R136</f>
        <v>0</v>
      </c>
      <c r="T124" s="134">
        <f>T125+T136</f>
        <v>0</v>
      </c>
      <c r="AR124" s="128" t="s">
        <v>82</v>
      </c>
      <c r="AT124" s="135" t="s">
        <v>74</v>
      </c>
      <c r="AU124" s="135" t="s">
        <v>75</v>
      </c>
      <c r="AY124" s="128" t="s">
        <v>317</v>
      </c>
      <c r="BK124" s="136">
        <f>BK125+BK136</f>
        <v>0</v>
      </c>
    </row>
    <row r="125" spans="2:65" s="11" customFormat="1" ht="22.8" customHeight="1">
      <c r="B125" s="127"/>
      <c r="D125" s="128" t="s">
        <v>74</v>
      </c>
      <c r="E125" s="137" t="s">
        <v>82</v>
      </c>
      <c r="F125" s="137" t="s">
        <v>2637</v>
      </c>
      <c r="I125" s="130"/>
      <c r="J125" s="138">
        <f>BK125</f>
        <v>0</v>
      </c>
      <c r="L125" s="127"/>
      <c r="M125" s="132"/>
      <c r="P125" s="133">
        <f>SUM(P126:P135)</f>
        <v>0</v>
      </c>
      <c r="R125" s="133">
        <f>SUM(R126:R135)</f>
        <v>0</v>
      </c>
      <c r="T125" s="134">
        <f>SUM(T126:T135)</f>
        <v>0</v>
      </c>
      <c r="AR125" s="128" t="s">
        <v>82</v>
      </c>
      <c r="AT125" s="135" t="s">
        <v>74</v>
      </c>
      <c r="AU125" s="135" t="s">
        <v>82</v>
      </c>
      <c r="AY125" s="128" t="s">
        <v>317</v>
      </c>
      <c r="BK125" s="136">
        <f>SUM(BK126:BK135)</f>
        <v>0</v>
      </c>
    </row>
    <row r="126" spans="2:65" s="1" customFormat="1" ht="44.25" customHeight="1">
      <c r="B126" s="139"/>
      <c r="C126" s="140" t="s">
        <v>82</v>
      </c>
      <c r="D126" s="140" t="s">
        <v>319</v>
      </c>
      <c r="E126" s="141" t="s">
        <v>7416</v>
      </c>
      <c r="F126" s="142" t="s">
        <v>7417</v>
      </c>
      <c r="G126" s="143" t="s">
        <v>375</v>
      </c>
      <c r="H126" s="144">
        <v>11337.9</v>
      </c>
      <c r="I126" s="145"/>
      <c r="J126" s="146">
        <f t="shared" ref="J126:J135" si="0">ROUND(I126*H126,2)</f>
        <v>0</v>
      </c>
      <c r="K126" s="147"/>
      <c r="L126" s="28"/>
      <c r="M126" s="148" t="s">
        <v>1</v>
      </c>
      <c r="N126" s="149" t="s">
        <v>41</v>
      </c>
      <c r="P126" s="150">
        <f t="shared" ref="P126:P135" si="1">O126*H126</f>
        <v>0</v>
      </c>
      <c r="Q126" s="150">
        <v>0</v>
      </c>
      <c r="R126" s="150">
        <f t="shared" ref="R126:R135" si="2">Q126*H126</f>
        <v>0</v>
      </c>
      <c r="S126" s="150">
        <v>0</v>
      </c>
      <c r="T126" s="151">
        <f t="shared" ref="T126:T135" si="3">S126*H126</f>
        <v>0</v>
      </c>
      <c r="AR126" s="152" t="s">
        <v>259</v>
      </c>
      <c r="AT126" s="152" t="s">
        <v>319</v>
      </c>
      <c r="AU126" s="152" t="s">
        <v>87</v>
      </c>
      <c r="AY126" s="13" t="s">
        <v>317</v>
      </c>
      <c r="BE126" s="153">
        <f t="shared" ref="BE126:BE135" si="4">IF(N126="základná",J126,0)</f>
        <v>0</v>
      </c>
      <c r="BF126" s="153">
        <f t="shared" ref="BF126:BF135" si="5">IF(N126="znížená",J126,0)</f>
        <v>0</v>
      </c>
      <c r="BG126" s="153">
        <f t="shared" ref="BG126:BG135" si="6">IF(N126="zákl. prenesená",J126,0)</f>
        <v>0</v>
      </c>
      <c r="BH126" s="153">
        <f t="shared" ref="BH126:BH135" si="7">IF(N126="zníž. prenesená",J126,0)</f>
        <v>0</v>
      </c>
      <c r="BI126" s="153">
        <f t="shared" ref="BI126:BI135" si="8">IF(N126="nulová",J126,0)</f>
        <v>0</v>
      </c>
      <c r="BJ126" s="13" t="s">
        <v>87</v>
      </c>
      <c r="BK126" s="153">
        <f t="shared" ref="BK126:BK135" si="9">ROUND(I126*H126,2)</f>
        <v>0</v>
      </c>
      <c r="BL126" s="13" t="s">
        <v>259</v>
      </c>
      <c r="BM126" s="152" t="s">
        <v>87</v>
      </c>
    </row>
    <row r="127" spans="2:65" s="1" customFormat="1" ht="44.25" customHeight="1">
      <c r="B127" s="139"/>
      <c r="C127" s="140" t="s">
        <v>87</v>
      </c>
      <c r="D127" s="140" t="s">
        <v>319</v>
      </c>
      <c r="E127" s="141" t="s">
        <v>7418</v>
      </c>
      <c r="F127" s="142" t="s">
        <v>7419</v>
      </c>
      <c r="G127" s="143" t="s">
        <v>375</v>
      </c>
      <c r="H127" s="144">
        <v>11337.9</v>
      </c>
      <c r="I127" s="145"/>
      <c r="J127" s="146">
        <f t="shared" si="0"/>
        <v>0</v>
      </c>
      <c r="K127" s="147"/>
      <c r="L127" s="28"/>
      <c r="M127" s="148" t="s">
        <v>1</v>
      </c>
      <c r="N127" s="149" t="s">
        <v>41</v>
      </c>
      <c r="P127" s="150">
        <f t="shared" si="1"/>
        <v>0</v>
      </c>
      <c r="Q127" s="150">
        <v>0</v>
      </c>
      <c r="R127" s="150">
        <f t="shared" si="2"/>
        <v>0</v>
      </c>
      <c r="S127" s="150">
        <v>0</v>
      </c>
      <c r="T127" s="151">
        <f t="shared" si="3"/>
        <v>0</v>
      </c>
      <c r="AR127" s="152" t="s">
        <v>259</v>
      </c>
      <c r="AT127" s="152" t="s">
        <v>319</v>
      </c>
      <c r="AU127" s="152" t="s">
        <v>87</v>
      </c>
      <c r="AY127" s="13" t="s">
        <v>317</v>
      </c>
      <c r="BE127" s="153">
        <f t="shared" si="4"/>
        <v>0</v>
      </c>
      <c r="BF127" s="153">
        <f t="shared" si="5"/>
        <v>0</v>
      </c>
      <c r="BG127" s="153">
        <f t="shared" si="6"/>
        <v>0</v>
      </c>
      <c r="BH127" s="153">
        <f t="shared" si="7"/>
        <v>0</v>
      </c>
      <c r="BI127" s="153">
        <f t="shared" si="8"/>
        <v>0</v>
      </c>
      <c r="BJ127" s="13" t="s">
        <v>87</v>
      </c>
      <c r="BK127" s="153">
        <f t="shared" si="9"/>
        <v>0</v>
      </c>
      <c r="BL127" s="13" t="s">
        <v>259</v>
      </c>
      <c r="BM127" s="152" t="s">
        <v>259</v>
      </c>
    </row>
    <row r="128" spans="2:65" s="1" customFormat="1" ht="24.15" customHeight="1">
      <c r="B128" s="139"/>
      <c r="C128" s="140" t="s">
        <v>92</v>
      </c>
      <c r="D128" s="140" t="s">
        <v>319</v>
      </c>
      <c r="E128" s="141" t="s">
        <v>7392</v>
      </c>
      <c r="F128" s="142" t="s">
        <v>7393</v>
      </c>
      <c r="G128" s="143" t="s">
        <v>375</v>
      </c>
      <c r="H128" s="144">
        <v>11337.9</v>
      </c>
      <c r="I128" s="145"/>
      <c r="J128" s="146">
        <f t="shared" si="0"/>
        <v>0</v>
      </c>
      <c r="K128" s="147"/>
      <c r="L128" s="28"/>
      <c r="M128" s="148" t="s">
        <v>1</v>
      </c>
      <c r="N128" s="149" t="s">
        <v>41</v>
      </c>
      <c r="P128" s="150">
        <f t="shared" si="1"/>
        <v>0</v>
      </c>
      <c r="Q128" s="150">
        <v>0</v>
      </c>
      <c r="R128" s="150">
        <f t="shared" si="2"/>
        <v>0</v>
      </c>
      <c r="S128" s="150">
        <v>0</v>
      </c>
      <c r="T128" s="151">
        <f t="shared" si="3"/>
        <v>0</v>
      </c>
      <c r="AR128" s="152" t="s">
        <v>259</v>
      </c>
      <c r="AT128" s="152" t="s">
        <v>319</v>
      </c>
      <c r="AU128" s="152" t="s">
        <v>87</v>
      </c>
      <c r="AY128" s="13" t="s">
        <v>317</v>
      </c>
      <c r="BE128" s="153">
        <f t="shared" si="4"/>
        <v>0</v>
      </c>
      <c r="BF128" s="153">
        <f t="shared" si="5"/>
        <v>0</v>
      </c>
      <c r="BG128" s="153">
        <f t="shared" si="6"/>
        <v>0</v>
      </c>
      <c r="BH128" s="153">
        <f t="shared" si="7"/>
        <v>0</v>
      </c>
      <c r="BI128" s="153">
        <f t="shared" si="8"/>
        <v>0</v>
      </c>
      <c r="BJ128" s="13" t="s">
        <v>87</v>
      </c>
      <c r="BK128" s="153">
        <f t="shared" si="9"/>
        <v>0</v>
      </c>
      <c r="BL128" s="13" t="s">
        <v>259</v>
      </c>
      <c r="BM128" s="152" t="s">
        <v>265</v>
      </c>
    </row>
    <row r="129" spans="2:65" s="1" customFormat="1" ht="24.15" customHeight="1">
      <c r="B129" s="139"/>
      <c r="C129" s="140" t="s">
        <v>259</v>
      </c>
      <c r="D129" s="140" t="s">
        <v>319</v>
      </c>
      <c r="E129" s="141" t="s">
        <v>2681</v>
      </c>
      <c r="F129" s="142" t="s">
        <v>2682</v>
      </c>
      <c r="G129" s="143" t="s">
        <v>375</v>
      </c>
      <c r="H129" s="144">
        <v>34013.699999999997</v>
      </c>
      <c r="I129" s="145"/>
      <c r="J129" s="146">
        <f t="shared" si="0"/>
        <v>0</v>
      </c>
      <c r="K129" s="147"/>
      <c r="L129" s="28"/>
      <c r="M129" s="148" t="s">
        <v>1</v>
      </c>
      <c r="N129" s="149" t="s">
        <v>41</v>
      </c>
      <c r="P129" s="150">
        <f t="shared" si="1"/>
        <v>0</v>
      </c>
      <c r="Q129" s="150">
        <v>0</v>
      </c>
      <c r="R129" s="150">
        <f t="shared" si="2"/>
        <v>0</v>
      </c>
      <c r="S129" s="150">
        <v>0</v>
      </c>
      <c r="T129" s="151">
        <f t="shared" si="3"/>
        <v>0</v>
      </c>
      <c r="AR129" s="152" t="s">
        <v>259</v>
      </c>
      <c r="AT129" s="152" t="s">
        <v>319</v>
      </c>
      <c r="AU129" s="152" t="s">
        <v>87</v>
      </c>
      <c r="AY129" s="13" t="s">
        <v>317</v>
      </c>
      <c r="BE129" s="153">
        <f t="shared" si="4"/>
        <v>0</v>
      </c>
      <c r="BF129" s="153">
        <f t="shared" si="5"/>
        <v>0</v>
      </c>
      <c r="BG129" s="153">
        <f t="shared" si="6"/>
        <v>0</v>
      </c>
      <c r="BH129" s="153">
        <f t="shared" si="7"/>
        <v>0</v>
      </c>
      <c r="BI129" s="153">
        <f t="shared" si="8"/>
        <v>0</v>
      </c>
      <c r="BJ129" s="13" t="s">
        <v>87</v>
      </c>
      <c r="BK129" s="153">
        <f t="shared" si="9"/>
        <v>0</v>
      </c>
      <c r="BL129" s="13" t="s">
        <v>259</v>
      </c>
      <c r="BM129" s="152" t="s">
        <v>271</v>
      </c>
    </row>
    <row r="130" spans="2:65" s="1" customFormat="1" ht="24.15" customHeight="1">
      <c r="B130" s="139"/>
      <c r="C130" s="140" t="s">
        <v>262</v>
      </c>
      <c r="D130" s="140" t="s">
        <v>319</v>
      </c>
      <c r="E130" s="141" t="s">
        <v>2684</v>
      </c>
      <c r="F130" s="142" t="s">
        <v>2685</v>
      </c>
      <c r="G130" s="143" t="s">
        <v>375</v>
      </c>
      <c r="H130" s="144">
        <v>22675.8</v>
      </c>
      <c r="I130" s="145"/>
      <c r="J130" s="146">
        <f t="shared" si="0"/>
        <v>0</v>
      </c>
      <c r="K130" s="147"/>
      <c r="L130" s="28"/>
      <c r="M130" s="148" t="s">
        <v>1</v>
      </c>
      <c r="N130" s="149" t="s">
        <v>41</v>
      </c>
      <c r="P130" s="150">
        <f t="shared" si="1"/>
        <v>0</v>
      </c>
      <c r="Q130" s="150">
        <v>0</v>
      </c>
      <c r="R130" s="150">
        <f t="shared" si="2"/>
        <v>0</v>
      </c>
      <c r="S130" s="150">
        <v>0</v>
      </c>
      <c r="T130" s="151">
        <f t="shared" si="3"/>
        <v>0</v>
      </c>
      <c r="AR130" s="152" t="s">
        <v>259</v>
      </c>
      <c r="AT130" s="152" t="s">
        <v>319</v>
      </c>
      <c r="AU130" s="152" t="s">
        <v>87</v>
      </c>
      <c r="AY130" s="13" t="s">
        <v>317</v>
      </c>
      <c r="BE130" s="153">
        <f t="shared" si="4"/>
        <v>0</v>
      </c>
      <c r="BF130" s="153">
        <f t="shared" si="5"/>
        <v>0</v>
      </c>
      <c r="BG130" s="153">
        <f t="shared" si="6"/>
        <v>0</v>
      </c>
      <c r="BH130" s="153">
        <f t="shared" si="7"/>
        <v>0</v>
      </c>
      <c r="BI130" s="153">
        <f t="shared" si="8"/>
        <v>0</v>
      </c>
      <c r="BJ130" s="13" t="s">
        <v>87</v>
      </c>
      <c r="BK130" s="153">
        <f t="shared" si="9"/>
        <v>0</v>
      </c>
      <c r="BL130" s="13" t="s">
        <v>259</v>
      </c>
      <c r="BM130" s="152" t="s">
        <v>277</v>
      </c>
    </row>
    <row r="131" spans="2:65" s="1" customFormat="1" ht="49.05" customHeight="1">
      <c r="B131" s="139"/>
      <c r="C131" s="140" t="s">
        <v>265</v>
      </c>
      <c r="D131" s="140" t="s">
        <v>319</v>
      </c>
      <c r="E131" s="141" t="s">
        <v>7420</v>
      </c>
      <c r="F131" s="142" t="s">
        <v>7421</v>
      </c>
      <c r="G131" s="143" t="s">
        <v>375</v>
      </c>
      <c r="H131" s="144">
        <v>11337.9</v>
      </c>
      <c r="I131" s="145"/>
      <c r="J131" s="146">
        <f t="shared" si="0"/>
        <v>0</v>
      </c>
      <c r="K131" s="147"/>
      <c r="L131" s="28"/>
      <c r="M131" s="148" t="s">
        <v>1</v>
      </c>
      <c r="N131" s="149" t="s">
        <v>41</v>
      </c>
      <c r="P131" s="150">
        <f t="shared" si="1"/>
        <v>0</v>
      </c>
      <c r="Q131" s="150">
        <v>0</v>
      </c>
      <c r="R131" s="150">
        <f t="shared" si="2"/>
        <v>0</v>
      </c>
      <c r="S131" s="150">
        <v>0</v>
      </c>
      <c r="T131" s="151">
        <f t="shared" si="3"/>
        <v>0</v>
      </c>
      <c r="AR131" s="152" t="s">
        <v>259</v>
      </c>
      <c r="AT131" s="152" t="s">
        <v>319</v>
      </c>
      <c r="AU131" s="152" t="s">
        <v>87</v>
      </c>
      <c r="AY131" s="13" t="s">
        <v>317</v>
      </c>
      <c r="BE131" s="153">
        <f t="shared" si="4"/>
        <v>0</v>
      </c>
      <c r="BF131" s="153">
        <f t="shared" si="5"/>
        <v>0</v>
      </c>
      <c r="BG131" s="153">
        <f t="shared" si="6"/>
        <v>0</v>
      </c>
      <c r="BH131" s="153">
        <f t="shared" si="7"/>
        <v>0</v>
      </c>
      <c r="BI131" s="153">
        <f t="shared" si="8"/>
        <v>0</v>
      </c>
      <c r="BJ131" s="13" t="s">
        <v>87</v>
      </c>
      <c r="BK131" s="153">
        <f t="shared" si="9"/>
        <v>0</v>
      </c>
      <c r="BL131" s="13" t="s">
        <v>259</v>
      </c>
      <c r="BM131" s="152" t="s">
        <v>358</v>
      </c>
    </row>
    <row r="132" spans="2:65" s="1" customFormat="1" ht="66.75" customHeight="1">
      <c r="B132" s="139"/>
      <c r="C132" s="154" t="s">
        <v>268</v>
      </c>
      <c r="D132" s="154" t="s">
        <v>353</v>
      </c>
      <c r="E132" s="155" t="s">
        <v>7395</v>
      </c>
      <c r="F132" s="156" t="s">
        <v>7422</v>
      </c>
      <c r="G132" s="157" t="s">
        <v>1711</v>
      </c>
      <c r="H132" s="158">
        <v>35.033999999999999</v>
      </c>
      <c r="I132" s="159"/>
      <c r="J132" s="160">
        <f t="shared" si="0"/>
        <v>0</v>
      </c>
      <c r="K132" s="161"/>
      <c r="L132" s="162"/>
      <c r="M132" s="163" t="s">
        <v>1</v>
      </c>
      <c r="N132" s="164" t="s">
        <v>41</v>
      </c>
      <c r="P132" s="150">
        <f t="shared" si="1"/>
        <v>0</v>
      </c>
      <c r="Q132" s="150">
        <v>0</v>
      </c>
      <c r="R132" s="150">
        <f t="shared" si="2"/>
        <v>0</v>
      </c>
      <c r="S132" s="150">
        <v>0</v>
      </c>
      <c r="T132" s="151">
        <f t="shared" si="3"/>
        <v>0</v>
      </c>
      <c r="AR132" s="152" t="s">
        <v>271</v>
      </c>
      <c r="AT132" s="152" t="s">
        <v>353</v>
      </c>
      <c r="AU132" s="152" t="s">
        <v>87</v>
      </c>
      <c r="AY132" s="13" t="s">
        <v>317</v>
      </c>
      <c r="BE132" s="153">
        <f t="shared" si="4"/>
        <v>0</v>
      </c>
      <c r="BF132" s="153">
        <f t="shared" si="5"/>
        <v>0</v>
      </c>
      <c r="BG132" s="153">
        <f t="shared" si="6"/>
        <v>0</v>
      </c>
      <c r="BH132" s="153">
        <f t="shared" si="7"/>
        <v>0</v>
      </c>
      <c r="BI132" s="153">
        <f t="shared" si="8"/>
        <v>0</v>
      </c>
      <c r="BJ132" s="13" t="s">
        <v>87</v>
      </c>
      <c r="BK132" s="153">
        <f t="shared" si="9"/>
        <v>0</v>
      </c>
      <c r="BL132" s="13" t="s">
        <v>259</v>
      </c>
      <c r="BM132" s="152" t="s">
        <v>364</v>
      </c>
    </row>
    <row r="133" spans="2:65" s="1" customFormat="1" ht="21.75" customHeight="1">
      <c r="B133" s="139"/>
      <c r="C133" s="140" t="s">
        <v>271</v>
      </c>
      <c r="D133" s="140" t="s">
        <v>319</v>
      </c>
      <c r="E133" s="141" t="s">
        <v>7371</v>
      </c>
      <c r="F133" s="142" t="s">
        <v>7372</v>
      </c>
      <c r="G133" s="143" t="s">
        <v>322</v>
      </c>
      <c r="H133" s="144">
        <v>56.69</v>
      </c>
      <c r="I133" s="145"/>
      <c r="J133" s="146">
        <f t="shared" si="0"/>
        <v>0</v>
      </c>
      <c r="K133" s="147"/>
      <c r="L133" s="28"/>
      <c r="M133" s="148" t="s">
        <v>1</v>
      </c>
      <c r="N133" s="149" t="s">
        <v>41</v>
      </c>
      <c r="P133" s="150">
        <f t="shared" si="1"/>
        <v>0</v>
      </c>
      <c r="Q133" s="150">
        <v>0</v>
      </c>
      <c r="R133" s="150">
        <f t="shared" si="2"/>
        <v>0</v>
      </c>
      <c r="S133" s="150">
        <v>0</v>
      </c>
      <c r="T133" s="151">
        <f t="shared" si="3"/>
        <v>0</v>
      </c>
      <c r="AR133" s="152" t="s">
        <v>259</v>
      </c>
      <c r="AT133" s="152" t="s">
        <v>319</v>
      </c>
      <c r="AU133" s="152" t="s">
        <v>87</v>
      </c>
      <c r="AY133" s="13" t="s">
        <v>317</v>
      </c>
      <c r="BE133" s="153">
        <f t="shared" si="4"/>
        <v>0</v>
      </c>
      <c r="BF133" s="153">
        <f t="shared" si="5"/>
        <v>0</v>
      </c>
      <c r="BG133" s="153">
        <f t="shared" si="6"/>
        <v>0</v>
      </c>
      <c r="BH133" s="153">
        <f t="shared" si="7"/>
        <v>0</v>
      </c>
      <c r="BI133" s="153">
        <f t="shared" si="8"/>
        <v>0</v>
      </c>
      <c r="BJ133" s="13" t="s">
        <v>87</v>
      </c>
      <c r="BK133" s="153">
        <f t="shared" si="9"/>
        <v>0</v>
      </c>
      <c r="BL133" s="13" t="s">
        <v>259</v>
      </c>
      <c r="BM133" s="152" t="s">
        <v>372</v>
      </c>
    </row>
    <row r="134" spans="2:65" s="1" customFormat="1" ht="24.15" customHeight="1">
      <c r="B134" s="139"/>
      <c r="C134" s="140" t="s">
        <v>274</v>
      </c>
      <c r="D134" s="140" t="s">
        <v>319</v>
      </c>
      <c r="E134" s="141" t="s">
        <v>7373</v>
      </c>
      <c r="F134" s="142" t="s">
        <v>7374</v>
      </c>
      <c r="G134" s="143" t="s">
        <v>322</v>
      </c>
      <c r="H134" s="144">
        <v>56.69</v>
      </c>
      <c r="I134" s="145"/>
      <c r="J134" s="146">
        <f t="shared" si="0"/>
        <v>0</v>
      </c>
      <c r="K134" s="147"/>
      <c r="L134" s="28"/>
      <c r="M134" s="148" t="s">
        <v>1</v>
      </c>
      <c r="N134" s="149" t="s">
        <v>41</v>
      </c>
      <c r="P134" s="150">
        <f t="shared" si="1"/>
        <v>0</v>
      </c>
      <c r="Q134" s="150">
        <v>0</v>
      </c>
      <c r="R134" s="150">
        <f t="shared" si="2"/>
        <v>0</v>
      </c>
      <c r="S134" s="150">
        <v>0</v>
      </c>
      <c r="T134" s="151">
        <f t="shared" si="3"/>
        <v>0</v>
      </c>
      <c r="AR134" s="152" t="s">
        <v>259</v>
      </c>
      <c r="AT134" s="152" t="s">
        <v>319</v>
      </c>
      <c r="AU134" s="152" t="s">
        <v>87</v>
      </c>
      <c r="AY134" s="13" t="s">
        <v>317</v>
      </c>
      <c r="BE134" s="153">
        <f t="shared" si="4"/>
        <v>0</v>
      </c>
      <c r="BF134" s="153">
        <f t="shared" si="5"/>
        <v>0</v>
      </c>
      <c r="BG134" s="153">
        <f t="shared" si="6"/>
        <v>0</v>
      </c>
      <c r="BH134" s="153">
        <f t="shared" si="7"/>
        <v>0</v>
      </c>
      <c r="BI134" s="153">
        <f t="shared" si="8"/>
        <v>0</v>
      </c>
      <c r="BJ134" s="13" t="s">
        <v>87</v>
      </c>
      <c r="BK134" s="153">
        <f t="shared" si="9"/>
        <v>0</v>
      </c>
      <c r="BL134" s="13" t="s">
        <v>259</v>
      </c>
      <c r="BM134" s="152" t="s">
        <v>383</v>
      </c>
    </row>
    <row r="135" spans="2:65" s="1" customFormat="1" ht="16.5" customHeight="1">
      <c r="B135" s="139"/>
      <c r="C135" s="154" t="s">
        <v>277</v>
      </c>
      <c r="D135" s="154" t="s">
        <v>353</v>
      </c>
      <c r="E135" s="155" t="s">
        <v>7375</v>
      </c>
      <c r="F135" s="156" t="s">
        <v>7376</v>
      </c>
      <c r="G135" s="157" t="s">
        <v>322</v>
      </c>
      <c r="H135" s="158">
        <v>56.69</v>
      </c>
      <c r="I135" s="159"/>
      <c r="J135" s="160">
        <f t="shared" si="0"/>
        <v>0</v>
      </c>
      <c r="K135" s="161"/>
      <c r="L135" s="162"/>
      <c r="M135" s="163" t="s">
        <v>1</v>
      </c>
      <c r="N135" s="164" t="s">
        <v>41</v>
      </c>
      <c r="P135" s="150">
        <f t="shared" si="1"/>
        <v>0</v>
      </c>
      <c r="Q135" s="150">
        <v>0</v>
      </c>
      <c r="R135" s="150">
        <f t="shared" si="2"/>
        <v>0</v>
      </c>
      <c r="S135" s="150">
        <v>0</v>
      </c>
      <c r="T135" s="151">
        <f t="shared" si="3"/>
        <v>0</v>
      </c>
      <c r="AR135" s="152" t="s">
        <v>271</v>
      </c>
      <c r="AT135" s="152" t="s">
        <v>353</v>
      </c>
      <c r="AU135" s="152" t="s">
        <v>87</v>
      </c>
      <c r="AY135" s="13" t="s">
        <v>317</v>
      </c>
      <c r="BE135" s="153">
        <f t="shared" si="4"/>
        <v>0</v>
      </c>
      <c r="BF135" s="153">
        <f t="shared" si="5"/>
        <v>0</v>
      </c>
      <c r="BG135" s="153">
        <f t="shared" si="6"/>
        <v>0</v>
      </c>
      <c r="BH135" s="153">
        <f t="shared" si="7"/>
        <v>0</v>
      </c>
      <c r="BI135" s="153">
        <f t="shared" si="8"/>
        <v>0</v>
      </c>
      <c r="BJ135" s="13" t="s">
        <v>87</v>
      </c>
      <c r="BK135" s="153">
        <f t="shared" si="9"/>
        <v>0</v>
      </c>
      <c r="BL135" s="13" t="s">
        <v>259</v>
      </c>
      <c r="BM135" s="152" t="s">
        <v>7</v>
      </c>
    </row>
    <row r="136" spans="2:65" s="11" customFormat="1" ht="22.8" customHeight="1">
      <c r="B136" s="127"/>
      <c r="D136" s="128" t="s">
        <v>74</v>
      </c>
      <c r="E136" s="137" t="s">
        <v>589</v>
      </c>
      <c r="F136" s="137" t="s">
        <v>2741</v>
      </c>
      <c r="I136" s="130"/>
      <c r="J136" s="138">
        <f>BK136</f>
        <v>0</v>
      </c>
      <c r="L136" s="127"/>
      <c r="M136" s="132"/>
      <c r="P136" s="133">
        <f>P137</f>
        <v>0</v>
      </c>
      <c r="R136" s="133">
        <f>R137</f>
        <v>0</v>
      </c>
      <c r="T136" s="134">
        <f>T137</f>
        <v>0</v>
      </c>
      <c r="AR136" s="128" t="s">
        <v>82</v>
      </c>
      <c r="AT136" s="135" t="s">
        <v>74</v>
      </c>
      <c r="AU136" s="135" t="s">
        <v>82</v>
      </c>
      <c r="AY136" s="128" t="s">
        <v>317</v>
      </c>
      <c r="BK136" s="136">
        <f>BK137</f>
        <v>0</v>
      </c>
    </row>
    <row r="137" spans="2:65" s="1" customFormat="1" ht="33" customHeight="1">
      <c r="B137" s="139"/>
      <c r="C137" s="140" t="s">
        <v>280</v>
      </c>
      <c r="D137" s="140" t="s">
        <v>319</v>
      </c>
      <c r="E137" s="141" t="s">
        <v>7377</v>
      </c>
      <c r="F137" s="142" t="s">
        <v>7378</v>
      </c>
      <c r="G137" s="143" t="s">
        <v>356</v>
      </c>
      <c r="H137" s="144">
        <v>3.5000000000000003E-2</v>
      </c>
      <c r="I137" s="145"/>
      <c r="J137" s="146">
        <f>ROUND(I137*H137,2)</f>
        <v>0</v>
      </c>
      <c r="K137" s="147"/>
      <c r="L137" s="28"/>
      <c r="M137" s="165" t="s">
        <v>1</v>
      </c>
      <c r="N137" s="166" t="s">
        <v>41</v>
      </c>
      <c r="O137" s="167"/>
      <c r="P137" s="168">
        <f>O137*H137</f>
        <v>0</v>
      </c>
      <c r="Q137" s="168">
        <v>0</v>
      </c>
      <c r="R137" s="168">
        <f>Q137*H137</f>
        <v>0</v>
      </c>
      <c r="S137" s="168">
        <v>0</v>
      </c>
      <c r="T137" s="169">
        <f>S137*H137</f>
        <v>0</v>
      </c>
      <c r="AR137" s="152" t="s">
        <v>259</v>
      </c>
      <c r="AT137" s="152" t="s">
        <v>319</v>
      </c>
      <c r="AU137" s="152" t="s">
        <v>87</v>
      </c>
      <c r="AY137" s="13" t="s">
        <v>317</v>
      </c>
      <c r="BE137" s="153">
        <f>IF(N137="základná",J137,0)</f>
        <v>0</v>
      </c>
      <c r="BF137" s="153">
        <f>IF(N137="znížená",J137,0)</f>
        <v>0</v>
      </c>
      <c r="BG137" s="153">
        <f>IF(N137="zákl. prenesená",J137,0)</f>
        <v>0</v>
      </c>
      <c r="BH137" s="153">
        <f>IF(N137="zníž. prenesená",J137,0)</f>
        <v>0</v>
      </c>
      <c r="BI137" s="153">
        <f>IF(N137="nulová",J137,0)</f>
        <v>0</v>
      </c>
      <c r="BJ137" s="13" t="s">
        <v>87</v>
      </c>
      <c r="BK137" s="153">
        <f>ROUND(I137*H137,2)</f>
        <v>0</v>
      </c>
      <c r="BL137" s="13" t="s">
        <v>259</v>
      </c>
      <c r="BM137" s="152" t="s">
        <v>392</v>
      </c>
    </row>
    <row r="138" spans="2:65" s="1" customFormat="1" ht="6.9" customHeight="1">
      <c r="B138" s="43"/>
      <c r="C138" s="44"/>
      <c r="D138" s="44"/>
      <c r="E138" s="44"/>
      <c r="F138" s="44"/>
      <c r="G138" s="44"/>
      <c r="H138" s="44"/>
      <c r="I138" s="44"/>
      <c r="J138" s="44"/>
      <c r="K138" s="44"/>
      <c r="L138" s="28"/>
    </row>
  </sheetData>
  <autoFilter ref="C122:K137" xr:uid="{00000000-0009-0000-0000-000035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B2:BM138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01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3" t="s">
        <v>264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" customHeight="1">
      <c r="B4" s="16"/>
      <c r="D4" s="17" t="s">
        <v>286</v>
      </c>
      <c r="L4" s="16"/>
      <c r="M4" s="92" t="s">
        <v>9</v>
      </c>
      <c r="AT4" s="13" t="s">
        <v>3</v>
      </c>
    </row>
    <row r="5" spans="2:46" ht="6.9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226" t="str">
        <f>'Rekapitulácia stavby'!K6</f>
        <v>Archeoskanzen Bojná</v>
      </c>
      <c r="F7" s="227"/>
      <c r="G7" s="227"/>
      <c r="H7" s="227"/>
      <c r="L7" s="16"/>
    </row>
    <row r="8" spans="2:46" ht="12" customHeight="1">
      <c r="B8" s="16"/>
      <c r="D8" s="23" t="s">
        <v>287</v>
      </c>
      <c r="L8" s="16"/>
    </row>
    <row r="9" spans="2:46" s="1" customFormat="1" ht="16.5" customHeight="1">
      <c r="B9" s="28"/>
      <c r="E9" s="226" t="s">
        <v>7302</v>
      </c>
      <c r="F9" s="228"/>
      <c r="G9" s="228"/>
      <c r="H9" s="228"/>
      <c r="L9" s="28"/>
    </row>
    <row r="10" spans="2:46" s="1" customFormat="1" ht="12" customHeight="1">
      <c r="B10" s="28"/>
      <c r="D10" s="23" t="s">
        <v>289</v>
      </c>
      <c r="L10" s="28"/>
    </row>
    <row r="11" spans="2:46" s="1" customFormat="1" ht="16.5" customHeight="1">
      <c r="B11" s="28"/>
      <c r="E11" s="208" t="s">
        <v>7423</v>
      </c>
      <c r="F11" s="228"/>
      <c r="G11" s="228"/>
      <c r="H11" s="228"/>
      <c r="L11" s="28"/>
    </row>
    <row r="12" spans="2:46" s="1" customFormat="1" ht="10.199999999999999">
      <c r="B12" s="28"/>
      <c r="L12" s="28"/>
    </row>
    <row r="13" spans="2:46" s="1" customFormat="1" ht="12" customHeight="1">
      <c r="B13" s="28"/>
      <c r="D13" s="23" t="s">
        <v>17</v>
      </c>
      <c r="F13" s="21" t="s">
        <v>1</v>
      </c>
      <c r="I13" s="23" t="s">
        <v>18</v>
      </c>
      <c r="J13" s="21" t="s">
        <v>1</v>
      </c>
      <c r="L13" s="28"/>
    </row>
    <row r="14" spans="2:46" s="1" customFormat="1" ht="12" customHeight="1">
      <c r="B14" s="28"/>
      <c r="D14" s="23" t="s">
        <v>19</v>
      </c>
      <c r="F14" s="21" t="s">
        <v>20</v>
      </c>
      <c r="I14" s="23" t="s">
        <v>21</v>
      </c>
      <c r="J14" s="51" t="str">
        <f>'Rekapitulácia stavby'!AN8</f>
        <v>19. 6. 2024</v>
      </c>
      <c r="L14" s="28"/>
    </row>
    <row r="15" spans="2:46" s="1" customFormat="1" ht="10.8" customHeight="1">
      <c r="B15" s="28"/>
      <c r="L15" s="28"/>
    </row>
    <row r="16" spans="2:46" s="1" customFormat="1" ht="12" customHeight="1">
      <c r="B16" s="28"/>
      <c r="D16" s="23" t="s">
        <v>23</v>
      </c>
      <c r="I16" s="23" t="s">
        <v>24</v>
      </c>
      <c r="J16" s="21" t="s">
        <v>1</v>
      </c>
      <c r="L16" s="28"/>
    </row>
    <row r="17" spans="2:12" s="1" customFormat="1" ht="18" customHeight="1">
      <c r="B17" s="28"/>
      <c r="E17" s="21" t="s">
        <v>25</v>
      </c>
      <c r="I17" s="23" t="s">
        <v>26</v>
      </c>
      <c r="J17" s="21" t="s">
        <v>1</v>
      </c>
      <c r="L17" s="28"/>
    </row>
    <row r="18" spans="2:12" s="1" customFormat="1" ht="6.9" customHeight="1">
      <c r="B18" s="28"/>
      <c r="L18" s="28"/>
    </row>
    <row r="19" spans="2:12" s="1" customFormat="1" ht="12" customHeight="1">
      <c r="B19" s="28"/>
      <c r="D19" s="23" t="s">
        <v>27</v>
      </c>
      <c r="I19" s="23" t="s">
        <v>24</v>
      </c>
      <c r="J19" s="24" t="str">
        <f>'Rekapitulácia stavby'!AN13</f>
        <v>Vyplň údaj</v>
      </c>
      <c r="L19" s="28"/>
    </row>
    <row r="20" spans="2:12" s="1" customFormat="1" ht="18" customHeight="1">
      <c r="B20" s="28"/>
      <c r="E20" s="229" t="str">
        <f>'Rekapitulácia stavby'!E14</f>
        <v>Vyplň údaj</v>
      </c>
      <c r="F20" s="182"/>
      <c r="G20" s="182"/>
      <c r="H20" s="182"/>
      <c r="I20" s="23" t="s">
        <v>26</v>
      </c>
      <c r="J20" s="24" t="str">
        <f>'Rekapitulácia stavby'!AN14</f>
        <v>Vyplň údaj</v>
      </c>
      <c r="L20" s="28"/>
    </row>
    <row r="21" spans="2:12" s="1" customFormat="1" ht="6.9" customHeight="1">
      <c r="B21" s="28"/>
      <c r="L21" s="28"/>
    </row>
    <row r="22" spans="2:12" s="1" customFormat="1" ht="12" customHeight="1">
      <c r="B22" s="28"/>
      <c r="D22" s="23" t="s">
        <v>29</v>
      </c>
      <c r="I22" s="23" t="s">
        <v>24</v>
      </c>
      <c r="J22" s="21" t="s">
        <v>1</v>
      </c>
      <c r="L22" s="28"/>
    </row>
    <row r="23" spans="2:12" s="1" customFormat="1" ht="18" customHeight="1">
      <c r="B23" s="28"/>
      <c r="E23" s="21" t="s">
        <v>30</v>
      </c>
      <c r="I23" s="23" t="s">
        <v>26</v>
      </c>
      <c r="J23" s="21" t="s">
        <v>1</v>
      </c>
      <c r="L23" s="28"/>
    </row>
    <row r="24" spans="2:12" s="1" customFormat="1" ht="6.9" customHeight="1">
      <c r="B24" s="28"/>
      <c r="L24" s="28"/>
    </row>
    <row r="25" spans="2:12" s="1" customFormat="1" ht="12" customHeight="1">
      <c r="B25" s="28"/>
      <c r="D25" s="23" t="s">
        <v>32</v>
      </c>
      <c r="I25" s="23" t="s">
        <v>24</v>
      </c>
      <c r="J25" s="21" t="s">
        <v>1</v>
      </c>
      <c r="L25" s="28"/>
    </row>
    <row r="26" spans="2:12" s="1" customFormat="1" ht="18" customHeight="1">
      <c r="B26" s="28"/>
      <c r="E26" s="21" t="s">
        <v>30</v>
      </c>
      <c r="I26" s="23" t="s">
        <v>26</v>
      </c>
      <c r="J26" s="21" t="s">
        <v>1</v>
      </c>
      <c r="L26" s="28"/>
    </row>
    <row r="27" spans="2:12" s="1" customFormat="1" ht="6.9" customHeight="1">
      <c r="B27" s="28"/>
      <c r="L27" s="28"/>
    </row>
    <row r="28" spans="2:12" s="1" customFormat="1" ht="12" customHeight="1">
      <c r="B28" s="28"/>
      <c r="D28" s="23" t="s">
        <v>33</v>
      </c>
      <c r="L28" s="28"/>
    </row>
    <row r="29" spans="2:12" s="7" customFormat="1" ht="16.5" customHeight="1">
      <c r="B29" s="93"/>
      <c r="E29" s="187" t="s">
        <v>1</v>
      </c>
      <c r="F29" s="187"/>
      <c r="G29" s="187"/>
      <c r="H29" s="187"/>
      <c r="L29" s="93"/>
    </row>
    <row r="30" spans="2:12" s="1" customFormat="1" ht="6.9" customHeight="1">
      <c r="B30" s="28"/>
      <c r="L30" s="28"/>
    </row>
    <row r="31" spans="2:12" s="1" customFormat="1" ht="6.9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35" customHeight="1">
      <c r="B32" s="28"/>
      <c r="D32" s="94" t="s">
        <v>35</v>
      </c>
      <c r="J32" s="65">
        <f>ROUND(J123, 2)</f>
        <v>0</v>
      </c>
      <c r="L32" s="28"/>
    </row>
    <row r="33" spans="2:12" s="1" customFormat="1" ht="6.9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4" customHeight="1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4" customHeight="1">
      <c r="B35" s="28"/>
      <c r="D35" s="54" t="s">
        <v>39</v>
      </c>
      <c r="E35" s="33" t="s">
        <v>40</v>
      </c>
      <c r="F35" s="95">
        <f>ROUND((SUM(BE123:BE137)),  2)</f>
        <v>0</v>
      </c>
      <c r="G35" s="96"/>
      <c r="H35" s="96"/>
      <c r="I35" s="97">
        <v>0.2</v>
      </c>
      <c r="J35" s="95">
        <f>ROUND(((SUM(BE123:BE137))*I35),  2)</f>
        <v>0</v>
      </c>
      <c r="L35" s="28"/>
    </row>
    <row r="36" spans="2:12" s="1" customFormat="1" ht="14.4" customHeight="1">
      <c r="B36" s="28"/>
      <c r="E36" s="33" t="s">
        <v>41</v>
      </c>
      <c r="F36" s="95">
        <f>ROUND((SUM(BF123:BF137)),  2)</f>
        <v>0</v>
      </c>
      <c r="G36" s="96"/>
      <c r="H36" s="96"/>
      <c r="I36" s="97">
        <v>0.2</v>
      </c>
      <c r="J36" s="95">
        <f>ROUND(((SUM(BF123:BF137))*I36),  2)</f>
        <v>0</v>
      </c>
      <c r="L36" s="28"/>
    </row>
    <row r="37" spans="2:12" s="1" customFormat="1" ht="14.4" hidden="1" customHeight="1">
      <c r="B37" s="28"/>
      <c r="E37" s="23" t="s">
        <v>42</v>
      </c>
      <c r="F37" s="84">
        <f>ROUND((SUM(BG123:BG137)),  2)</f>
        <v>0</v>
      </c>
      <c r="I37" s="98">
        <v>0.2</v>
      </c>
      <c r="J37" s="84">
        <f>0</f>
        <v>0</v>
      </c>
      <c r="L37" s="28"/>
    </row>
    <row r="38" spans="2:12" s="1" customFormat="1" ht="14.4" hidden="1" customHeight="1">
      <c r="B38" s="28"/>
      <c r="E38" s="23" t="s">
        <v>43</v>
      </c>
      <c r="F38" s="84">
        <f>ROUND((SUM(BH123:BH137)),  2)</f>
        <v>0</v>
      </c>
      <c r="I38" s="98">
        <v>0.2</v>
      </c>
      <c r="J38" s="84">
        <f>0</f>
        <v>0</v>
      </c>
      <c r="L38" s="28"/>
    </row>
    <row r="39" spans="2:12" s="1" customFormat="1" ht="14.4" hidden="1" customHeight="1">
      <c r="B39" s="28"/>
      <c r="E39" s="33" t="s">
        <v>44</v>
      </c>
      <c r="F39" s="95">
        <f>ROUND((SUM(BI123:BI137)),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6.9" customHeight="1">
      <c r="B40" s="28"/>
      <c r="L40" s="28"/>
    </row>
    <row r="41" spans="2:12" s="1" customFormat="1" ht="25.35" customHeight="1">
      <c r="B41" s="28"/>
      <c r="C41" s="99"/>
      <c r="D41" s="100" t="s">
        <v>45</v>
      </c>
      <c r="E41" s="56"/>
      <c r="F41" s="56"/>
      <c r="G41" s="101" t="s">
        <v>46</v>
      </c>
      <c r="H41" s="102" t="s">
        <v>47</v>
      </c>
      <c r="I41" s="56"/>
      <c r="J41" s="103">
        <f>SUM(J32:J39)</f>
        <v>0</v>
      </c>
      <c r="K41" s="104"/>
      <c r="L41" s="28"/>
    </row>
    <row r="42" spans="2:12" s="1" customFormat="1" ht="14.4" customHeight="1">
      <c r="B42" s="28"/>
      <c r="L42" s="28"/>
    </row>
    <row r="43" spans="2:12" ht="14.4" customHeight="1">
      <c r="B43" s="16"/>
      <c r="L43" s="16"/>
    </row>
    <row r="44" spans="2:12" ht="14.4" customHeight="1">
      <c r="B44" s="16"/>
      <c r="L44" s="16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ht="10.199999999999999">
      <c r="B51" s="16"/>
      <c r="L51" s="16"/>
    </row>
    <row r="52" spans="2:12" ht="10.199999999999999">
      <c r="B52" s="16"/>
      <c r="L52" s="16"/>
    </row>
    <row r="53" spans="2:12" ht="10.199999999999999">
      <c r="B53" s="16"/>
      <c r="L53" s="16"/>
    </row>
    <row r="54" spans="2:12" ht="10.199999999999999">
      <c r="B54" s="16"/>
      <c r="L54" s="16"/>
    </row>
    <row r="55" spans="2:12" ht="10.199999999999999">
      <c r="B55" s="16"/>
      <c r="L55" s="16"/>
    </row>
    <row r="56" spans="2:12" ht="10.199999999999999">
      <c r="B56" s="16"/>
      <c r="L56" s="16"/>
    </row>
    <row r="57" spans="2:12" ht="10.199999999999999">
      <c r="B57" s="16"/>
      <c r="L57" s="16"/>
    </row>
    <row r="58" spans="2:12" ht="10.199999999999999">
      <c r="B58" s="16"/>
      <c r="L58" s="16"/>
    </row>
    <row r="59" spans="2:12" ht="10.199999999999999">
      <c r="B59" s="16"/>
      <c r="L59" s="16"/>
    </row>
    <row r="60" spans="2:12" ht="10.199999999999999">
      <c r="B60" s="16"/>
      <c r="L60" s="16"/>
    </row>
    <row r="61" spans="2:12" s="1" customFormat="1" ht="13.2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ht="10.199999999999999">
      <c r="B62" s="16"/>
      <c r="L62" s="16"/>
    </row>
    <row r="63" spans="2:12" ht="10.199999999999999">
      <c r="B63" s="16"/>
      <c r="L63" s="16"/>
    </row>
    <row r="64" spans="2:12" ht="10.199999999999999">
      <c r="B64" s="16"/>
      <c r="L64" s="16"/>
    </row>
    <row r="65" spans="2:12" s="1" customFormat="1" ht="13.2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ht="10.199999999999999">
      <c r="B66" s="16"/>
      <c r="L66" s="16"/>
    </row>
    <row r="67" spans="2:12" ht="10.199999999999999">
      <c r="B67" s="16"/>
      <c r="L67" s="16"/>
    </row>
    <row r="68" spans="2:12" ht="10.199999999999999">
      <c r="B68" s="16"/>
      <c r="L68" s="16"/>
    </row>
    <row r="69" spans="2:12" ht="10.199999999999999">
      <c r="B69" s="16"/>
      <c r="L69" s="16"/>
    </row>
    <row r="70" spans="2:12" ht="10.199999999999999">
      <c r="B70" s="16"/>
      <c r="L70" s="16"/>
    </row>
    <row r="71" spans="2:12" ht="10.199999999999999">
      <c r="B71" s="16"/>
      <c r="L71" s="16"/>
    </row>
    <row r="72" spans="2:12" ht="10.199999999999999">
      <c r="B72" s="16"/>
      <c r="L72" s="16"/>
    </row>
    <row r="73" spans="2:12" ht="10.199999999999999">
      <c r="B73" s="16"/>
      <c r="L73" s="16"/>
    </row>
    <row r="74" spans="2:12" ht="10.199999999999999">
      <c r="B74" s="16"/>
      <c r="L74" s="16"/>
    </row>
    <row r="75" spans="2:12" ht="10.199999999999999">
      <c r="B75" s="16"/>
      <c r="L75" s="16"/>
    </row>
    <row r="76" spans="2:12" s="1" customFormat="1" ht="13.2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" customHeight="1">
      <c r="B82" s="28"/>
      <c r="C82" s="17" t="s">
        <v>293</v>
      </c>
      <c r="L82" s="28"/>
    </row>
    <row r="83" spans="2:12" s="1" customFormat="1" ht="6.9" customHeight="1">
      <c r="B83" s="28"/>
      <c r="L83" s="28"/>
    </row>
    <row r="84" spans="2:12" s="1" customFormat="1" ht="12" customHeight="1">
      <c r="B84" s="28"/>
      <c r="C84" s="23" t="s">
        <v>15</v>
      </c>
      <c r="L84" s="28"/>
    </row>
    <row r="85" spans="2:12" s="1" customFormat="1" ht="16.5" customHeight="1">
      <c r="B85" s="28"/>
      <c r="E85" s="226" t="str">
        <f>E7</f>
        <v>Archeoskanzen Bojná</v>
      </c>
      <c r="F85" s="227"/>
      <c r="G85" s="227"/>
      <c r="H85" s="227"/>
      <c r="L85" s="28"/>
    </row>
    <row r="86" spans="2:12" ht="12" customHeight="1">
      <c r="B86" s="16"/>
      <c r="C86" s="23" t="s">
        <v>287</v>
      </c>
      <c r="L86" s="16"/>
    </row>
    <row r="87" spans="2:12" s="1" customFormat="1" ht="16.5" customHeight="1">
      <c r="B87" s="28"/>
      <c r="E87" s="226" t="s">
        <v>7302</v>
      </c>
      <c r="F87" s="228"/>
      <c r="G87" s="228"/>
      <c r="H87" s="228"/>
      <c r="L87" s="28"/>
    </row>
    <row r="88" spans="2:12" s="1" customFormat="1" ht="12" customHeight="1">
      <c r="B88" s="28"/>
      <c r="C88" s="23" t="s">
        <v>289</v>
      </c>
      <c r="L88" s="28"/>
    </row>
    <row r="89" spans="2:12" s="1" customFormat="1" ht="16.5" customHeight="1">
      <c r="B89" s="28"/>
      <c r="E89" s="208" t="str">
        <f>E11</f>
        <v>5 - TRÁVNIK - trávna zmes - pastevná krajinná zmes</v>
      </c>
      <c r="F89" s="228"/>
      <c r="G89" s="228"/>
      <c r="H89" s="228"/>
      <c r="L89" s="28"/>
    </row>
    <row r="90" spans="2:12" s="1" customFormat="1" ht="6.9" customHeight="1">
      <c r="B90" s="28"/>
      <c r="L90" s="28"/>
    </row>
    <row r="91" spans="2:12" s="1" customFormat="1" ht="12" customHeight="1">
      <c r="B91" s="28"/>
      <c r="C91" s="23" t="s">
        <v>19</v>
      </c>
      <c r="F91" s="21" t="str">
        <f>F14</f>
        <v>okrajová časť obce Bojná</v>
      </c>
      <c r="I91" s="23" t="s">
        <v>21</v>
      </c>
      <c r="J91" s="51" t="str">
        <f>IF(J14="","",J14)</f>
        <v>19. 6. 2024</v>
      </c>
      <c r="L91" s="28"/>
    </row>
    <row r="92" spans="2:12" s="1" customFormat="1" ht="6.9" customHeight="1">
      <c r="B92" s="28"/>
      <c r="L92" s="28"/>
    </row>
    <row r="93" spans="2:12" s="1" customFormat="1" ht="40.049999999999997" customHeight="1">
      <c r="B93" s="28"/>
      <c r="C93" s="23" t="s">
        <v>23</v>
      </c>
      <c r="F93" s="21" t="str">
        <f>E17</f>
        <v>Obec Bojná, 201 Bojná, 956 01 Bojná</v>
      </c>
      <c r="I93" s="23" t="s">
        <v>29</v>
      </c>
      <c r="J93" s="26" t="str">
        <f>E23</f>
        <v>Projekt design s.r.o., Brezová 89/1B, Tovarníky</v>
      </c>
      <c r="L93" s="28"/>
    </row>
    <row r="94" spans="2:12" s="1" customFormat="1" ht="40.049999999999997" customHeight="1">
      <c r="B94" s="28"/>
      <c r="C94" s="23" t="s">
        <v>27</v>
      </c>
      <c r="F94" s="21" t="str">
        <f>IF(E20="","",E20)</f>
        <v>Vyplň údaj</v>
      </c>
      <c r="I94" s="23" t="s">
        <v>32</v>
      </c>
      <c r="J94" s="26" t="str">
        <f>E26</f>
        <v>Projekt design s.r.o., Brezová 89/1B, Tovarníky</v>
      </c>
      <c r="L94" s="28"/>
    </row>
    <row r="95" spans="2:12" s="1" customFormat="1" ht="10.35" customHeight="1">
      <c r="B95" s="28"/>
      <c r="L95" s="28"/>
    </row>
    <row r="96" spans="2:12" s="1" customFormat="1" ht="29.25" customHeight="1">
      <c r="B96" s="28"/>
      <c r="C96" s="107" t="s">
        <v>294</v>
      </c>
      <c r="D96" s="99"/>
      <c r="E96" s="99"/>
      <c r="F96" s="99"/>
      <c r="G96" s="99"/>
      <c r="H96" s="99"/>
      <c r="I96" s="99"/>
      <c r="J96" s="108" t="s">
        <v>295</v>
      </c>
      <c r="K96" s="99"/>
      <c r="L96" s="28"/>
    </row>
    <row r="97" spans="2:47" s="1" customFormat="1" ht="10.35" customHeight="1">
      <c r="B97" s="28"/>
      <c r="L97" s="28"/>
    </row>
    <row r="98" spans="2:47" s="1" customFormat="1" ht="22.8" customHeight="1">
      <c r="B98" s="28"/>
      <c r="C98" s="109" t="s">
        <v>296</v>
      </c>
      <c r="J98" s="65">
        <f>J123</f>
        <v>0</v>
      </c>
      <c r="L98" s="28"/>
      <c r="AU98" s="13" t="s">
        <v>297</v>
      </c>
    </row>
    <row r="99" spans="2:47" s="8" customFormat="1" ht="24.9" customHeight="1">
      <c r="B99" s="110"/>
      <c r="D99" s="111" t="s">
        <v>298</v>
      </c>
      <c r="E99" s="112"/>
      <c r="F99" s="112"/>
      <c r="G99" s="112"/>
      <c r="H99" s="112"/>
      <c r="I99" s="112"/>
      <c r="J99" s="113">
        <f>J124</f>
        <v>0</v>
      </c>
      <c r="L99" s="110"/>
    </row>
    <row r="100" spans="2:47" s="9" customFormat="1" ht="19.95" customHeight="1">
      <c r="B100" s="114"/>
      <c r="D100" s="115" t="s">
        <v>2630</v>
      </c>
      <c r="E100" s="116"/>
      <c r="F100" s="116"/>
      <c r="G100" s="116"/>
      <c r="H100" s="116"/>
      <c r="I100" s="116"/>
      <c r="J100" s="117">
        <f>J125</f>
        <v>0</v>
      </c>
      <c r="L100" s="114"/>
    </row>
    <row r="101" spans="2:47" s="9" customFormat="1" ht="19.95" customHeight="1">
      <c r="B101" s="114"/>
      <c r="D101" s="115" t="s">
        <v>2636</v>
      </c>
      <c r="E101" s="116"/>
      <c r="F101" s="116"/>
      <c r="G101" s="116"/>
      <c r="H101" s="116"/>
      <c r="I101" s="116"/>
      <c r="J101" s="117">
        <f>J136</f>
        <v>0</v>
      </c>
      <c r="L101" s="114"/>
    </row>
    <row r="102" spans="2:47" s="1" customFormat="1" ht="21.75" customHeight="1">
      <c r="B102" s="28"/>
      <c r="L102" s="28"/>
    </row>
    <row r="103" spans="2:47" s="1" customFormat="1" ht="6.9" customHeight="1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28"/>
    </row>
    <row r="107" spans="2:47" s="1" customFormat="1" ht="6.9" customHeight="1"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28"/>
    </row>
    <row r="108" spans="2:47" s="1" customFormat="1" ht="24.9" customHeight="1">
      <c r="B108" s="28"/>
      <c r="C108" s="17" t="s">
        <v>303</v>
      </c>
      <c r="L108" s="28"/>
    </row>
    <row r="109" spans="2:47" s="1" customFormat="1" ht="6.9" customHeight="1">
      <c r="B109" s="28"/>
      <c r="L109" s="28"/>
    </row>
    <row r="110" spans="2:47" s="1" customFormat="1" ht="12" customHeight="1">
      <c r="B110" s="28"/>
      <c r="C110" s="23" t="s">
        <v>15</v>
      </c>
      <c r="L110" s="28"/>
    </row>
    <row r="111" spans="2:47" s="1" customFormat="1" ht="16.5" customHeight="1">
      <c r="B111" s="28"/>
      <c r="E111" s="226" t="str">
        <f>E7</f>
        <v>Archeoskanzen Bojná</v>
      </c>
      <c r="F111" s="227"/>
      <c r="G111" s="227"/>
      <c r="H111" s="227"/>
      <c r="L111" s="28"/>
    </row>
    <row r="112" spans="2:47" ht="12" customHeight="1">
      <c r="B112" s="16"/>
      <c r="C112" s="23" t="s">
        <v>287</v>
      </c>
      <c r="L112" s="16"/>
    </row>
    <row r="113" spans="2:65" s="1" customFormat="1" ht="16.5" customHeight="1">
      <c r="B113" s="28"/>
      <c r="E113" s="226" t="s">
        <v>7302</v>
      </c>
      <c r="F113" s="228"/>
      <c r="G113" s="228"/>
      <c r="H113" s="228"/>
      <c r="L113" s="28"/>
    </row>
    <row r="114" spans="2:65" s="1" customFormat="1" ht="12" customHeight="1">
      <c r="B114" s="28"/>
      <c r="C114" s="23" t="s">
        <v>289</v>
      </c>
      <c r="L114" s="28"/>
    </row>
    <row r="115" spans="2:65" s="1" customFormat="1" ht="16.5" customHeight="1">
      <c r="B115" s="28"/>
      <c r="E115" s="208" t="str">
        <f>E11</f>
        <v>5 - TRÁVNIK - trávna zmes - pastevná krajinná zmes</v>
      </c>
      <c r="F115" s="228"/>
      <c r="G115" s="228"/>
      <c r="H115" s="228"/>
      <c r="L115" s="28"/>
    </row>
    <row r="116" spans="2:65" s="1" customFormat="1" ht="6.9" customHeight="1">
      <c r="B116" s="28"/>
      <c r="L116" s="28"/>
    </row>
    <row r="117" spans="2:65" s="1" customFormat="1" ht="12" customHeight="1">
      <c r="B117" s="28"/>
      <c r="C117" s="23" t="s">
        <v>19</v>
      </c>
      <c r="F117" s="21" t="str">
        <f>F14</f>
        <v>okrajová časť obce Bojná</v>
      </c>
      <c r="I117" s="23" t="s">
        <v>21</v>
      </c>
      <c r="J117" s="51" t="str">
        <f>IF(J14="","",J14)</f>
        <v>19. 6. 2024</v>
      </c>
      <c r="L117" s="28"/>
    </row>
    <row r="118" spans="2:65" s="1" customFormat="1" ht="6.9" customHeight="1">
      <c r="B118" s="28"/>
      <c r="L118" s="28"/>
    </row>
    <row r="119" spans="2:65" s="1" customFormat="1" ht="40.049999999999997" customHeight="1">
      <c r="B119" s="28"/>
      <c r="C119" s="23" t="s">
        <v>23</v>
      </c>
      <c r="F119" s="21" t="str">
        <f>E17</f>
        <v>Obec Bojná, 201 Bojná, 956 01 Bojná</v>
      </c>
      <c r="I119" s="23" t="s">
        <v>29</v>
      </c>
      <c r="J119" s="26" t="str">
        <f>E23</f>
        <v>Projekt design s.r.o., Brezová 89/1B, Tovarníky</v>
      </c>
      <c r="L119" s="28"/>
    </row>
    <row r="120" spans="2:65" s="1" customFormat="1" ht="40.049999999999997" customHeight="1">
      <c r="B120" s="28"/>
      <c r="C120" s="23" t="s">
        <v>27</v>
      </c>
      <c r="F120" s="21" t="str">
        <f>IF(E20="","",E20)</f>
        <v>Vyplň údaj</v>
      </c>
      <c r="I120" s="23" t="s">
        <v>32</v>
      </c>
      <c r="J120" s="26" t="str">
        <f>E26</f>
        <v>Projekt design s.r.o., Brezová 89/1B, Tovarníky</v>
      </c>
      <c r="L120" s="28"/>
    </row>
    <row r="121" spans="2:65" s="1" customFormat="1" ht="10.35" customHeight="1">
      <c r="B121" s="28"/>
      <c r="L121" s="28"/>
    </row>
    <row r="122" spans="2:65" s="10" customFormat="1" ht="29.25" customHeight="1">
      <c r="B122" s="118"/>
      <c r="C122" s="119" t="s">
        <v>304</v>
      </c>
      <c r="D122" s="120" t="s">
        <v>60</v>
      </c>
      <c r="E122" s="120" t="s">
        <v>56</v>
      </c>
      <c r="F122" s="120" t="s">
        <v>57</v>
      </c>
      <c r="G122" s="120" t="s">
        <v>305</v>
      </c>
      <c r="H122" s="120" t="s">
        <v>306</v>
      </c>
      <c r="I122" s="120" t="s">
        <v>307</v>
      </c>
      <c r="J122" s="121" t="s">
        <v>295</v>
      </c>
      <c r="K122" s="122" t="s">
        <v>308</v>
      </c>
      <c r="L122" s="118"/>
      <c r="M122" s="58" t="s">
        <v>1</v>
      </c>
      <c r="N122" s="59" t="s">
        <v>39</v>
      </c>
      <c r="O122" s="59" t="s">
        <v>309</v>
      </c>
      <c r="P122" s="59" t="s">
        <v>310</v>
      </c>
      <c r="Q122" s="59" t="s">
        <v>311</v>
      </c>
      <c r="R122" s="59" t="s">
        <v>312</v>
      </c>
      <c r="S122" s="59" t="s">
        <v>313</v>
      </c>
      <c r="T122" s="60" t="s">
        <v>314</v>
      </c>
    </row>
    <row r="123" spans="2:65" s="1" customFormat="1" ht="22.8" customHeight="1">
      <c r="B123" s="28"/>
      <c r="C123" s="63" t="s">
        <v>296</v>
      </c>
      <c r="J123" s="123">
        <f>BK123</f>
        <v>0</v>
      </c>
      <c r="L123" s="28"/>
      <c r="M123" s="61"/>
      <c r="N123" s="52"/>
      <c r="O123" s="52"/>
      <c r="P123" s="124">
        <f>P124</f>
        <v>0</v>
      </c>
      <c r="Q123" s="52"/>
      <c r="R123" s="124">
        <f>R124</f>
        <v>0</v>
      </c>
      <c r="S123" s="52"/>
      <c r="T123" s="125">
        <f>T124</f>
        <v>0</v>
      </c>
      <c r="AT123" s="13" t="s">
        <v>74</v>
      </c>
      <c r="AU123" s="13" t="s">
        <v>297</v>
      </c>
      <c r="BK123" s="126">
        <f>BK124</f>
        <v>0</v>
      </c>
    </row>
    <row r="124" spans="2:65" s="11" customFormat="1" ht="25.95" customHeight="1">
      <c r="B124" s="127"/>
      <c r="D124" s="128" t="s">
        <v>74</v>
      </c>
      <c r="E124" s="129" t="s">
        <v>315</v>
      </c>
      <c r="F124" s="129" t="s">
        <v>316</v>
      </c>
      <c r="I124" s="130"/>
      <c r="J124" s="131">
        <f>BK124</f>
        <v>0</v>
      </c>
      <c r="L124" s="127"/>
      <c r="M124" s="132"/>
      <c r="P124" s="133">
        <f>P125+P136</f>
        <v>0</v>
      </c>
      <c r="R124" s="133">
        <f>R125+R136</f>
        <v>0</v>
      </c>
      <c r="T124" s="134">
        <f>T125+T136</f>
        <v>0</v>
      </c>
      <c r="AR124" s="128" t="s">
        <v>82</v>
      </c>
      <c r="AT124" s="135" t="s">
        <v>74</v>
      </c>
      <c r="AU124" s="135" t="s">
        <v>75</v>
      </c>
      <c r="AY124" s="128" t="s">
        <v>317</v>
      </c>
      <c r="BK124" s="136">
        <f>BK125+BK136</f>
        <v>0</v>
      </c>
    </row>
    <row r="125" spans="2:65" s="11" customFormat="1" ht="22.8" customHeight="1">
      <c r="B125" s="127"/>
      <c r="D125" s="128" t="s">
        <v>74</v>
      </c>
      <c r="E125" s="137" t="s">
        <v>82</v>
      </c>
      <c r="F125" s="137" t="s">
        <v>2637</v>
      </c>
      <c r="I125" s="130"/>
      <c r="J125" s="138">
        <f>BK125</f>
        <v>0</v>
      </c>
      <c r="L125" s="127"/>
      <c r="M125" s="132"/>
      <c r="P125" s="133">
        <f>SUM(P126:P135)</f>
        <v>0</v>
      </c>
      <c r="R125" s="133">
        <f>SUM(R126:R135)</f>
        <v>0</v>
      </c>
      <c r="T125" s="134">
        <f>SUM(T126:T135)</f>
        <v>0</v>
      </c>
      <c r="AR125" s="128" t="s">
        <v>82</v>
      </c>
      <c r="AT125" s="135" t="s">
        <v>74</v>
      </c>
      <c r="AU125" s="135" t="s">
        <v>82</v>
      </c>
      <c r="AY125" s="128" t="s">
        <v>317</v>
      </c>
      <c r="BK125" s="136">
        <f>SUM(BK126:BK135)</f>
        <v>0</v>
      </c>
    </row>
    <row r="126" spans="2:65" s="1" customFormat="1" ht="44.25" customHeight="1">
      <c r="B126" s="139"/>
      <c r="C126" s="140" t="s">
        <v>82</v>
      </c>
      <c r="D126" s="140" t="s">
        <v>319</v>
      </c>
      <c r="E126" s="141" t="s">
        <v>7416</v>
      </c>
      <c r="F126" s="142" t="s">
        <v>7417</v>
      </c>
      <c r="G126" s="143" t="s">
        <v>375</v>
      </c>
      <c r="H126" s="144">
        <v>29621</v>
      </c>
      <c r="I126" s="145"/>
      <c r="J126" s="146">
        <f t="shared" ref="J126:J135" si="0">ROUND(I126*H126,2)</f>
        <v>0</v>
      </c>
      <c r="K126" s="147"/>
      <c r="L126" s="28"/>
      <c r="M126" s="148" t="s">
        <v>1</v>
      </c>
      <c r="N126" s="149" t="s">
        <v>41</v>
      </c>
      <c r="P126" s="150">
        <f t="shared" ref="P126:P135" si="1">O126*H126</f>
        <v>0</v>
      </c>
      <c r="Q126" s="150">
        <v>0</v>
      </c>
      <c r="R126" s="150">
        <f t="shared" ref="R126:R135" si="2">Q126*H126</f>
        <v>0</v>
      </c>
      <c r="S126" s="150">
        <v>0</v>
      </c>
      <c r="T126" s="151">
        <f t="shared" ref="T126:T135" si="3">S126*H126</f>
        <v>0</v>
      </c>
      <c r="AR126" s="152" t="s">
        <v>259</v>
      </c>
      <c r="AT126" s="152" t="s">
        <v>319</v>
      </c>
      <c r="AU126" s="152" t="s">
        <v>87</v>
      </c>
      <c r="AY126" s="13" t="s">
        <v>317</v>
      </c>
      <c r="BE126" s="153">
        <f t="shared" ref="BE126:BE135" si="4">IF(N126="základná",J126,0)</f>
        <v>0</v>
      </c>
      <c r="BF126" s="153">
        <f t="shared" ref="BF126:BF135" si="5">IF(N126="znížená",J126,0)</f>
        <v>0</v>
      </c>
      <c r="BG126" s="153">
        <f t="shared" ref="BG126:BG135" si="6">IF(N126="zákl. prenesená",J126,0)</f>
        <v>0</v>
      </c>
      <c r="BH126" s="153">
        <f t="shared" ref="BH126:BH135" si="7">IF(N126="zníž. prenesená",J126,0)</f>
        <v>0</v>
      </c>
      <c r="BI126" s="153">
        <f t="shared" ref="BI126:BI135" si="8">IF(N126="nulová",J126,0)</f>
        <v>0</v>
      </c>
      <c r="BJ126" s="13" t="s">
        <v>87</v>
      </c>
      <c r="BK126" s="153">
        <f t="shared" ref="BK126:BK135" si="9">ROUND(I126*H126,2)</f>
        <v>0</v>
      </c>
      <c r="BL126" s="13" t="s">
        <v>259</v>
      </c>
      <c r="BM126" s="152" t="s">
        <v>87</v>
      </c>
    </row>
    <row r="127" spans="2:65" s="1" customFormat="1" ht="44.25" customHeight="1">
      <c r="B127" s="139"/>
      <c r="C127" s="140" t="s">
        <v>87</v>
      </c>
      <c r="D127" s="140" t="s">
        <v>319</v>
      </c>
      <c r="E127" s="141" t="s">
        <v>7418</v>
      </c>
      <c r="F127" s="142" t="s">
        <v>7419</v>
      </c>
      <c r="G127" s="143" t="s">
        <v>375</v>
      </c>
      <c r="H127" s="144">
        <v>29621</v>
      </c>
      <c r="I127" s="145"/>
      <c r="J127" s="146">
        <f t="shared" si="0"/>
        <v>0</v>
      </c>
      <c r="K127" s="147"/>
      <c r="L127" s="28"/>
      <c r="M127" s="148" t="s">
        <v>1</v>
      </c>
      <c r="N127" s="149" t="s">
        <v>41</v>
      </c>
      <c r="P127" s="150">
        <f t="shared" si="1"/>
        <v>0</v>
      </c>
      <c r="Q127" s="150">
        <v>0</v>
      </c>
      <c r="R127" s="150">
        <f t="shared" si="2"/>
        <v>0</v>
      </c>
      <c r="S127" s="150">
        <v>0</v>
      </c>
      <c r="T127" s="151">
        <f t="shared" si="3"/>
        <v>0</v>
      </c>
      <c r="AR127" s="152" t="s">
        <v>259</v>
      </c>
      <c r="AT127" s="152" t="s">
        <v>319</v>
      </c>
      <c r="AU127" s="152" t="s">
        <v>87</v>
      </c>
      <c r="AY127" s="13" t="s">
        <v>317</v>
      </c>
      <c r="BE127" s="153">
        <f t="shared" si="4"/>
        <v>0</v>
      </c>
      <c r="BF127" s="153">
        <f t="shared" si="5"/>
        <v>0</v>
      </c>
      <c r="BG127" s="153">
        <f t="shared" si="6"/>
        <v>0</v>
      </c>
      <c r="BH127" s="153">
        <f t="shared" si="7"/>
        <v>0</v>
      </c>
      <c r="BI127" s="153">
        <f t="shared" si="8"/>
        <v>0</v>
      </c>
      <c r="BJ127" s="13" t="s">
        <v>87</v>
      </c>
      <c r="BK127" s="153">
        <f t="shared" si="9"/>
        <v>0</v>
      </c>
      <c r="BL127" s="13" t="s">
        <v>259</v>
      </c>
      <c r="BM127" s="152" t="s">
        <v>259</v>
      </c>
    </row>
    <row r="128" spans="2:65" s="1" customFormat="1" ht="24.15" customHeight="1">
      <c r="B128" s="139"/>
      <c r="C128" s="140" t="s">
        <v>92</v>
      </c>
      <c r="D128" s="140" t="s">
        <v>319</v>
      </c>
      <c r="E128" s="141" t="s">
        <v>7392</v>
      </c>
      <c r="F128" s="142" t="s">
        <v>7393</v>
      </c>
      <c r="G128" s="143" t="s">
        <v>375</v>
      </c>
      <c r="H128" s="144">
        <v>29621</v>
      </c>
      <c r="I128" s="145"/>
      <c r="J128" s="146">
        <f t="shared" si="0"/>
        <v>0</v>
      </c>
      <c r="K128" s="147"/>
      <c r="L128" s="28"/>
      <c r="M128" s="148" t="s">
        <v>1</v>
      </c>
      <c r="N128" s="149" t="s">
        <v>41</v>
      </c>
      <c r="P128" s="150">
        <f t="shared" si="1"/>
        <v>0</v>
      </c>
      <c r="Q128" s="150">
        <v>0</v>
      </c>
      <c r="R128" s="150">
        <f t="shared" si="2"/>
        <v>0</v>
      </c>
      <c r="S128" s="150">
        <v>0</v>
      </c>
      <c r="T128" s="151">
        <f t="shared" si="3"/>
        <v>0</v>
      </c>
      <c r="AR128" s="152" t="s">
        <v>259</v>
      </c>
      <c r="AT128" s="152" t="s">
        <v>319</v>
      </c>
      <c r="AU128" s="152" t="s">
        <v>87</v>
      </c>
      <c r="AY128" s="13" t="s">
        <v>317</v>
      </c>
      <c r="BE128" s="153">
        <f t="shared" si="4"/>
        <v>0</v>
      </c>
      <c r="BF128" s="153">
        <f t="shared" si="5"/>
        <v>0</v>
      </c>
      <c r="BG128" s="153">
        <f t="shared" si="6"/>
        <v>0</v>
      </c>
      <c r="BH128" s="153">
        <f t="shared" si="7"/>
        <v>0</v>
      </c>
      <c r="BI128" s="153">
        <f t="shared" si="8"/>
        <v>0</v>
      </c>
      <c r="BJ128" s="13" t="s">
        <v>87</v>
      </c>
      <c r="BK128" s="153">
        <f t="shared" si="9"/>
        <v>0</v>
      </c>
      <c r="BL128" s="13" t="s">
        <v>259</v>
      </c>
      <c r="BM128" s="152" t="s">
        <v>265</v>
      </c>
    </row>
    <row r="129" spans="2:65" s="1" customFormat="1" ht="24.15" customHeight="1">
      <c r="B129" s="139"/>
      <c r="C129" s="140" t="s">
        <v>259</v>
      </c>
      <c r="D129" s="140" t="s">
        <v>319</v>
      </c>
      <c r="E129" s="141" t="s">
        <v>2681</v>
      </c>
      <c r="F129" s="142" t="s">
        <v>2682</v>
      </c>
      <c r="G129" s="143" t="s">
        <v>375</v>
      </c>
      <c r="H129" s="144">
        <v>59242</v>
      </c>
      <c r="I129" s="145"/>
      <c r="J129" s="146">
        <f t="shared" si="0"/>
        <v>0</v>
      </c>
      <c r="K129" s="147"/>
      <c r="L129" s="28"/>
      <c r="M129" s="148" t="s">
        <v>1</v>
      </c>
      <c r="N129" s="149" t="s">
        <v>41</v>
      </c>
      <c r="P129" s="150">
        <f t="shared" si="1"/>
        <v>0</v>
      </c>
      <c r="Q129" s="150">
        <v>0</v>
      </c>
      <c r="R129" s="150">
        <f t="shared" si="2"/>
        <v>0</v>
      </c>
      <c r="S129" s="150">
        <v>0</v>
      </c>
      <c r="T129" s="151">
        <f t="shared" si="3"/>
        <v>0</v>
      </c>
      <c r="AR129" s="152" t="s">
        <v>259</v>
      </c>
      <c r="AT129" s="152" t="s">
        <v>319</v>
      </c>
      <c r="AU129" s="152" t="s">
        <v>87</v>
      </c>
      <c r="AY129" s="13" t="s">
        <v>317</v>
      </c>
      <c r="BE129" s="153">
        <f t="shared" si="4"/>
        <v>0</v>
      </c>
      <c r="BF129" s="153">
        <f t="shared" si="5"/>
        <v>0</v>
      </c>
      <c r="BG129" s="153">
        <f t="shared" si="6"/>
        <v>0</v>
      </c>
      <c r="BH129" s="153">
        <f t="shared" si="7"/>
        <v>0</v>
      </c>
      <c r="BI129" s="153">
        <f t="shared" si="8"/>
        <v>0</v>
      </c>
      <c r="BJ129" s="13" t="s">
        <v>87</v>
      </c>
      <c r="BK129" s="153">
        <f t="shared" si="9"/>
        <v>0</v>
      </c>
      <c r="BL129" s="13" t="s">
        <v>259</v>
      </c>
      <c r="BM129" s="152" t="s">
        <v>271</v>
      </c>
    </row>
    <row r="130" spans="2:65" s="1" customFormat="1" ht="24.15" customHeight="1">
      <c r="B130" s="139"/>
      <c r="C130" s="140" t="s">
        <v>262</v>
      </c>
      <c r="D130" s="140" t="s">
        <v>319</v>
      </c>
      <c r="E130" s="141" t="s">
        <v>2684</v>
      </c>
      <c r="F130" s="142" t="s">
        <v>2685</v>
      </c>
      <c r="G130" s="143" t="s">
        <v>375</v>
      </c>
      <c r="H130" s="144">
        <v>59242</v>
      </c>
      <c r="I130" s="145"/>
      <c r="J130" s="146">
        <f t="shared" si="0"/>
        <v>0</v>
      </c>
      <c r="K130" s="147"/>
      <c r="L130" s="28"/>
      <c r="M130" s="148" t="s">
        <v>1</v>
      </c>
      <c r="N130" s="149" t="s">
        <v>41</v>
      </c>
      <c r="P130" s="150">
        <f t="shared" si="1"/>
        <v>0</v>
      </c>
      <c r="Q130" s="150">
        <v>0</v>
      </c>
      <c r="R130" s="150">
        <f t="shared" si="2"/>
        <v>0</v>
      </c>
      <c r="S130" s="150">
        <v>0</v>
      </c>
      <c r="T130" s="151">
        <f t="shared" si="3"/>
        <v>0</v>
      </c>
      <c r="AR130" s="152" t="s">
        <v>259</v>
      </c>
      <c r="AT130" s="152" t="s">
        <v>319</v>
      </c>
      <c r="AU130" s="152" t="s">
        <v>87</v>
      </c>
      <c r="AY130" s="13" t="s">
        <v>317</v>
      </c>
      <c r="BE130" s="153">
        <f t="shared" si="4"/>
        <v>0</v>
      </c>
      <c r="BF130" s="153">
        <f t="shared" si="5"/>
        <v>0</v>
      </c>
      <c r="BG130" s="153">
        <f t="shared" si="6"/>
        <v>0</v>
      </c>
      <c r="BH130" s="153">
        <f t="shared" si="7"/>
        <v>0</v>
      </c>
      <c r="BI130" s="153">
        <f t="shared" si="8"/>
        <v>0</v>
      </c>
      <c r="BJ130" s="13" t="s">
        <v>87</v>
      </c>
      <c r="BK130" s="153">
        <f t="shared" si="9"/>
        <v>0</v>
      </c>
      <c r="BL130" s="13" t="s">
        <v>259</v>
      </c>
      <c r="BM130" s="152" t="s">
        <v>277</v>
      </c>
    </row>
    <row r="131" spans="2:65" s="1" customFormat="1" ht="49.05" customHeight="1">
      <c r="B131" s="139"/>
      <c r="C131" s="140" t="s">
        <v>265</v>
      </c>
      <c r="D131" s="140" t="s">
        <v>319</v>
      </c>
      <c r="E131" s="141" t="s">
        <v>7420</v>
      </c>
      <c r="F131" s="142" t="s">
        <v>7421</v>
      </c>
      <c r="G131" s="143" t="s">
        <v>375</v>
      </c>
      <c r="H131" s="144">
        <v>29621</v>
      </c>
      <c r="I131" s="145"/>
      <c r="J131" s="146">
        <f t="shared" si="0"/>
        <v>0</v>
      </c>
      <c r="K131" s="147"/>
      <c r="L131" s="28"/>
      <c r="M131" s="148" t="s">
        <v>1</v>
      </c>
      <c r="N131" s="149" t="s">
        <v>41</v>
      </c>
      <c r="P131" s="150">
        <f t="shared" si="1"/>
        <v>0</v>
      </c>
      <c r="Q131" s="150">
        <v>0</v>
      </c>
      <c r="R131" s="150">
        <f t="shared" si="2"/>
        <v>0</v>
      </c>
      <c r="S131" s="150">
        <v>0</v>
      </c>
      <c r="T131" s="151">
        <f t="shared" si="3"/>
        <v>0</v>
      </c>
      <c r="AR131" s="152" t="s">
        <v>259</v>
      </c>
      <c r="AT131" s="152" t="s">
        <v>319</v>
      </c>
      <c r="AU131" s="152" t="s">
        <v>87</v>
      </c>
      <c r="AY131" s="13" t="s">
        <v>317</v>
      </c>
      <c r="BE131" s="153">
        <f t="shared" si="4"/>
        <v>0</v>
      </c>
      <c r="BF131" s="153">
        <f t="shared" si="5"/>
        <v>0</v>
      </c>
      <c r="BG131" s="153">
        <f t="shared" si="6"/>
        <v>0</v>
      </c>
      <c r="BH131" s="153">
        <f t="shared" si="7"/>
        <v>0</v>
      </c>
      <c r="BI131" s="153">
        <f t="shared" si="8"/>
        <v>0</v>
      </c>
      <c r="BJ131" s="13" t="s">
        <v>87</v>
      </c>
      <c r="BK131" s="153">
        <f t="shared" si="9"/>
        <v>0</v>
      </c>
      <c r="BL131" s="13" t="s">
        <v>259</v>
      </c>
      <c r="BM131" s="152" t="s">
        <v>358</v>
      </c>
    </row>
    <row r="132" spans="2:65" s="1" customFormat="1" ht="66.75" customHeight="1">
      <c r="B132" s="139"/>
      <c r="C132" s="154" t="s">
        <v>268</v>
      </c>
      <c r="D132" s="154" t="s">
        <v>353</v>
      </c>
      <c r="E132" s="155" t="s">
        <v>7395</v>
      </c>
      <c r="F132" s="156" t="s">
        <v>7424</v>
      </c>
      <c r="G132" s="157" t="s">
        <v>1711</v>
      </c>
      <c r="H132" s="158">
        <v>122.039</v>
      </c>
      <c r="I132" s="159"/>
      <c r="J132" s="160">
        <f t="shared" si="0"/>
        <v>0</v>
      </c>
      <c r="K132" s="161"/>
      <c r="L132" s="162"/>
      <c r="M132" s="163" t="s">
        <v>1</v>
      </c>
      <c r="N132" s="164" t="s">
        <v>41</v>
      </c>
      <c r="P132" s="150">
        <f t="shared" si="1"/>
        <v>0</v>
      </c>
      <c r="Q132" s="150">
        <v>0</v>
      </c>
      <c r="R132" s="150">
        <f t="shared" si="2"/>
        <v>0</v>
      </c>
      <c r="S132" s="150">
        <v>0</v>
      </c>
      <c r="T132" s="151">
        <f t="shared" si="3"/>
        <v>0</v>
      </c>
      <c r="AR132" s="152" t="s">
        <v>271</v>
      </c>
      <c r="AT132" s="152" t="s">
        <v>353</v>
      </c>
      <c r="AU132" s="152" t="s">
        <v>87</v>
      </c>
      <c r="AY132" s="13" t="s">
        <v>317</v>
      </c>
      <c r="BE132" s="153">
        <f t="shared" si="4"/>
        <v>0</v>
      </c>
      <c r="BF132" s="153">
        <f t="shared" si="5"/>
        <v>0</v>
      </c>
      <c r="BG132" s="153">
        <f t="shared" si="6"/>
        <v>0</v>
      </c>
      <c r="BH132" s="153">
        <f t="shared" si="7"/>
        <v>0</v>
      </c>
      <c r="BI132" s="153">
        <f t="shared" si="8"/>
        <v>0</v>
      </c>
      <c r="BJ132" s="13" t="s">
        <v>87</v>
      </c>
      <c r="BK132" s="153">
        <f t="shared" si="9"/>
        <v>0</v>
      </c>
      <c r="BL132" s="13" t="s">
        <v>259</v>
      </c>
      <c r="BM132" s="152" t="s">
        <v>364</v>
      </c>
    </row>
    <row r="133" spans="2:65" s="1" customFormat="1" ht="21.75" customHeight="1">
      <c r="B133" s="139"/>
      <c r="C133" s="140" t="s">
        <v>271</v>
      </c>
      <c r="D133" s="140" t="s">
        <v>319</v>
      </c>
      <c r="E133" s="141" t="s">
        <v>7371</v>
      </c>
      <c r="F133" s="142" t="s">
        <v>7372</v>
      </c>
      <c r="G133" s="143" t="s">
        <v>322</v>
      </c>
      <c r="H133" s="144">
        <v>148.10499999999999</v>
      </c>
      <c r="I133" s="145"/>
      <c r="J133" s="146">
        <f t="shared" si="0"/>
        <v>0</v>
      </c>
      <c r="K133" s="147"/>
      <c r="L133" s="28"/>
      <c r="M133" s="148" t="s">
        <v>1</v>
      </c>
      <c r="N133" s="149" t="s">
        <v>41</v>
      </c>
      <c r="P133" s="150">
        <f t="shared" si="1"/>
        <v>0</v>
      </c>
      <c r="Q133" s="150">
        <v>0</v>
      </c>
      <c r="R133" s="150">
        <f t="shared" si="2"/>
        <v>0</v>
      </c>
      <c r="S133" s="150">
        <v>0</v>
      </c>
      <c r="T133" s="151">
        <f t="shared" si="3"/>
        <v>0</v>
      </c>
      <c r="AR133" s="152" t="s">
        <v>259</v>
      </c>
      <c r="AT133" s="152" t="s">
        <v>319</v>
      </c>
      <c r="AU133" s="152" t="s">
        <v>87</v>
      </c>
      <c r="AY133" s="13" t="s">
        <v>317</v>
      </c>
      <c r="BE133" s="153">
        <f t="shared" si="4"/>
        <v>0</v>
      </c>
      <c r="BF133" s="153">
        <f t="shared" si="5"/>
        <v>0</v>
      </c>
      <c r="BG133" s="153">
        <f t="shared" si="6"/>
        <v>0</v>
      </c>
      <c r="BH133" s="153">
        <f t="shared" si="7"/>
        <v>0</v>
      </c>
      <c r="BI133" s="153">
        <f t="shared" si="8"/>
        <v>0</v>
      </c>
      <c r="BJ133" s="13" t="s">
        <v>87</v>
      </c>
      <c r="BK133" s="153">
        <f t="shared" si="9"/>
        <v>0</v>
      </c>
      <c r="BL133" s="13" t="s">
        <v>259</v>
      </c>
      <c r="BM133" s="152" t="s">
        <v>372</v>
      </c>
    </row>
    <row r="134" spans="2:65" s="1" customFormat="1" ht="24.15" customHeight="1">
      <c r="B134" s="139"/>
      <c r="C134" s="140" t="s">
        <v>274</v>
      </c>
      <c r="D134" s="140" t="s">
        <v>319</v>
      </c>
      <c r="E134" s="141" t="s">
        <v>7373</v>
      </c>
      <c r="F134" s="142" t="s">
        <v>7374</v>
      </c>
      <c r="G134" s="143" t="s">
        <v>322</v>
      </c>
      <c r="H134" s="144">
        <v>148.10499999999999</v>
      </c>
      <c r="I134" s="145"/>
      <c r="J134" s="146">
        <f t="shared" si="0"/>
        <v>0</v>
      </c>
      <c r="K134" s="147"/>
      <c r="L134" s="28"/>
      <c r="M134" s="148" t="s">
        <v>1</v>
      </c>
      <c r="N134" s="149" t="s">
        <v>41</v>
      </c>
      <c r="P134" s="150">
        <f t="shared" si="1"/>
        <v>0</v>
      </c>
      <c r="Q134" s="150">
        <v>0</v>
      </c>
      <c r="R134" s="150">
        <f t="shared" si="2"/>
        <v>0</v>
      </c>
      <c r="S134" s="150">
        <v>0</v>
      </c>
      <c r="T134" s="151">
        <f t="shared" si="3"/>
        <v>0</v>
      </c>
      <c r="AR134" s="152" t="s">
        <v>259</v>
      </c>
      <c r="AT134" s="152" t="s">
        <v>319</v>
      </c>
      <c r="AU134" s="152" t="s">
        <v>87</v>
      </c>
      <c r="AY134" s="13" t="s">
        <v>317</v>
      </c>
      <c r="BE134" s="153">
        <f t="shared" si="4"/>
        <v>0</v>
      </c>
      <c r="BF134" s="153">
        <f t="shared" si="5"/>
        <v>0</v>
      </c>
      <c r="BG134" s="153">
        <f t="shared" si="6"/>
        <v>0</v>
      </c>
      <c r="BH134" s="153">
        <f t="shared" si="7"/>
        <v>0</v>
      </c>
      <c r="BI134" s="153">
        <f t="shared" si="8"/>
        <v>0</v>
      </c>
      <c r="BJ134" s="13" t="s">
        <v>87</v>
      </c>
      <c r="BK134" s="153">
        <f t="shared" si="9"/>
        <v>0</v>
      </c>
      <c r="BL134" s="13" t="s">
        <v>259</v>
      </c>
      <c r="BM134" s="152" t="s">
        <v>383</v>
      </c>
    </row>
    <row r="135" spans="2:65" s="1" customFormat="1" ht="16.5" customHeight="1">
      <c r="B135" s="139"/>
      <c r="C135" s="154" t="s">
        <v>277</v>
      </c>
      <c r="D135" s="154" t="s">
        <v>353</v>
      </c>
      <c r="E135" s="155" t="s">
        <v>7375</v>
      </c>
      <c r="F135" s="156" t="s">
        <v>7376</v>
      </c>
      <c r="G135" s="157" t="s">
        <v>322</v>
      </c>
      <c r="H135" s="158">
        <v>148.10499999999999</v>
      </c>
      <c r="I135" s="159"/>
      <c r="J135" s="160">
        <f t="shared" si="0"/>
        <v>0</v>
      </c>
      <c r="K135" s="161"/>
      <c r="L135" s="162"/>
      <c r="M135" s="163" t="s">
        <v>1</v>
      </c>
      <c r="N135" s="164" t="s">
        <v>41</v>
      </c>
      <c r="P135" s="150">
        <f t="shared" si="1"/>
        <v>0</v>
      </c>
      <c r="Q135" s="150">
        <v>0</v>
      </c>
      <c r="R135" s="150">
        <f t="shared" si="2"/>
        <v>0</v>
      </c>
      <c r="S135" s="150">
        <v>0</v>
      </c>
      <c r="T135" s="151">
        <f t="shared" si="3"/>
        <v>0</v>
      </c>
      <c r="AR135" s="152" t="s">
        <v>271</v>
      </c>
      <c r="AT135" s="152" t="s">
        <v>353</v>
      </c>
      <c r="AU135" s="152" t="s">
        <v>87</v>
      </c>
      <c r="AY135" s="13" t="s">
        <v>317</v>
      </c>
      <c r="BE135" s="153">
        <f t="shared" si="4"/>
        <v>0</v>
      </c>
      <c r="BF135" s="153">
        <f t="shared" si="5"/>
        <v>0</v>
      </c>
      <c r="BG135" s="153">
        <f t="shared" si="6"/>
        <v>0</v>
      </c>
      <c r="BH135" s="153">
        <f t="shared" si="7"/>
        <v>0</v>
      </c>
      <c r="BI135" s="153">
        <f t="shared" si="8"/>
        <v>0</v>
      </c>
      <c r="BJ135" s="13" t="s">
        <v>87</v>
      </c>
      <c r="BK135" s="153">
        <f t="shared" si="9"/>
        <v>0</v>
      </c>
      <c r="BL135" s="13" t="s">
        <v>259</v>
      </c>
      <c r="BM135" s="152" t="s">
        <v>7</v>
      </c>
    </row>
    <row r="136" spans="2:65" s="11" customFormat="1" ht="22.8" customHeight="1">
      <c r="B136" s="127"/>
      <c r="D136" s="128" t="s">
        <v>74</v>
      </c>
      <c r="E136" s="137" t="s">
        <v>589</v>
      </c>
      <c r="F136" s="137" t="s">
        <v>2741</v>
      </c>
      <c r="I136" s="130"/>
      <c r="J136" s="138">
        <f>BK136</f>
        <v>0</v>
      </c>
      <c r="L136" s="127"/>
      <c r="M136" s="132"/>
      <c r="P136" s="133">
        <f>P137</f>
        <v>0</v>
      </c>
      <c r="R136" s="133">
        <f>R137</f>
        <v>0</v>
      </c>
      <c r="T136" s="134">
        <f>T137</f>
        <v>0</v>
      </c>
      <c r="AR136" s="128" t="s">
        <v>82</v>
      </c>
      <c r="AT136" s="135" t="s">
        <v>74</v>
      </c>
      <c r="AU136" s="135" t="s">
        <v>82</v>
      </c>
      <c r="AY136" s="128" t="s">
        <v>317</v>
      </c>
      <c r="BK136" s="136">
        <f>BK137</f>
        <v>0</v>
      </c>
    </row>
    <row r="137" spans="2:65" s="1" customFormat="1" ht="33" customHeight="1">
      <c r="B137" s="139"/>
      <c r="C137" s="140" t="s">
        <v>280</v>
      </c>
      <c r="D137" s="140" t="s">
        <v>319</v>
      </c>
      <c r="E137" s="141" t="s">
        <v>7377</v>
      </c>
      <c r="F137" s="142" t="s">
        <v>7378</v>
      </c>
      <c r="G137" s="143" t="s">
        <v>356</v>
      </c>
      <c r="H137" s="144">
        <v>0.122</v>
      </c>
      <c r="I137" s="145"/>
      <c r="J137" s="146">
        <f>ROUND(I137*H137,2)</f>
        <v>0</v>
      </c>
      <c r="K137" s="147"/>
      <c r="L137" s="28"/>
      <c r="M137" s="165" t="s">
        <v>1</v>
      </c>
      <c r="N137" s="166" t="s">
        <v>41</v>
      </c>
      <c r="O137" s="167"/>
      <c r="P137" s="168">
        <f>O137*H137</f>
        <v>0</v>
      </c>
      <c r="Q137" s="168">
        <v>0</v>
      </c>
      <c r="R137" s="168">
        <f>Q137*H137</f>
        <v>0</v>
      </c>
      <c r="S137" s="168">
        <v>0</v>
      </c>
      <c r="T137" s="169">
        <f>S137*H137</f>
        <v>0</v>
      </c>
      <c r="AR137" s="152" t="s">
        <v>259</v>
      </c>
      <c r="AT137" s="152" t="s">
        <v>319</v>
      </c>
      <c r="AU137" s="152" t="s">
        <v>87</v>
      </c>
      <c r="AY137" s="13" t="s">
        <v>317</v>
      </c>
      <c r="BE137" s="153">
        <f>IF(N137="základná",J137,0)</f>
        <v>0</v>
      </c>
      <c r="BF137" s="153">
        <f>IF(N137="znížená",J137,0)</f>
        <v>0</v>
      </c>
      <c r="BG137" s="153">
        <f>IF(N137="zákl. prenesená",J137,0)</f>
        <v>0</v>
      </c>
      <c r="BH137" s="153">
        <f>IF(N137="zníž. prenesená",J137,0)</f>
        <v>0</v>
      </c>
      <c r="BI137" s="153">
        <f>IF(N137="nulová",J137,0)</f>
        <v>0</v>
      </c>
      <c r="BJ137" s="13" t="s">
        <v>87</v>
      </c>
      <c r="BK137" s="153">
        <f>ROUND(I137*H137,2)</f>
        <v>0</v>
      </c>
      <c r="BL137" s="13" t="s">
        <v>259</v>
      </c>
      <c r="BM137" s="152" t="s">
        <v>392</v>
      </c>
    </row>
    <row r="138" spans="2:65" s="1" customFormat="1" ht="6.9" customHeight="1">
      <c r="B138" s="43"/>
      <c r="C138" s="44"/>
      <c r="D138" s="44"/>
      <c r="E138" s="44"/>
      <c r="F138" s="44"/>
      <c r="G138" s="44"/>
      <c r="H138" s="44"/>
      <c r="I138" s="44"/>
      <c r="J138" s="44"/>
      <c r="K138" s="44"/>
      <c r="L138" s="28"/>
    </row>
  </sheetData>
  <autoFilter ref="C122:K137" xr:uid="{00000000-0009-0000-0000-000036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B2:BM148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01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3" t="s">
        <v>267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" customHeight="1">
      <c r="B4" s="16"/>
      <c r="D4" s="17" t="s">
        <v>286</v>
      </c>
      <c r="L4" s="16"/>
      <c r="M4" s="92" t="s">
        <v>9</v>
      </c>
      <c r="AT4" s="13" t="s">
        <v>3</v>
      </c>
    </row>
    <row r="5" spans="2:46" ht="6.9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226" t="str">
        <f>'Rekapitulácia stavby'!K6</f>
        <v>Archeoskanzen Bojná</v>
      </c>
      <c r="F7" s="227"/>
      <c r="G7" s="227"/>
      <c r="H7" s="227"/>
      <c r="L7" s="16"/>
    </row>
    <row r="8" spans="2:46" ht="12" customHeight="1">
      <c r="B8" s="16"/>
      <c r="D8" s="23" t="s">
        <v>287</v>
      </c>
      <c r="L8" s="16"/>
    </row>
    <row r="9" spans="2:46" s="1" customFormat="1" ht="16.5" customHeight="1">
      <c r="B9" s="28"/>
      <c r="E9" s="226" t="s">
        <v>7302</v>
      </c>
      <c r="F9" s="228"/>
      <c r="G9" s="228"/>
      <c r="H9" s="228"/>
      <c r="L9" s="28"/>
    </row>
    <row r="10" spans="2:46" s="1" customFormat="1" ht="12" customHeight="1">
      <c r="B10" s="28"/>
      <c r="D10" s="23" t="s">
        <v>289</v>
      </c>
      <c r="L10" s="28"/>
    </row>
    <row r="11" spans="2:46" s="1" customFormat="1" ht="30" customHeight="1">
      <c r="B11" s="28"/>
      <c r="E11" s="208" t="s">
        <v>7425</v>
      </c>
      <c r="F11" s="228"/>
      <c r="G11" s="228"/>
      <c r="H11" s="228"/>
      <c r="L11" s="28"/>
    </row>
    <row r="12" spans="2:46" s="1" customFormat="1" ht="10.199999999999999">
      <c r="B12" s="28"/>
      <c r="L12" s="28"/>
    </row>
    <row r="13" spans="2:46" s="1" customFormat="1" ht="12" customHeight="1">
      <c r="B13" s="28"/>
      <c r="D13" s="23" t="s">
        <v>17</v>
      </c>
      <c r="F13" s="21" t="s">
        <v>1</v>
      </c>
      <c r="I13" s="23" t="s">
        <v>18</v>
      </c>
      <c r="J13" s="21" t="s">
        <v>1</v>
      </c>
      <c r="L13" s="28"/>
    </row>
    <row r="14" spans="2:46" s="1" customFormat="1" ht="12" customHeight="1">
      <c r="B14" s="28"/>
      <c r="D14" s="23" t="s">
        <v>19</v>
      </c>
      <c r="F14" s="21" t="s">
        <v>20</v>
      </c>
      <c r="I14" s="23" t="s">
        <v>21</v>
      </c>
      <c r="J14" s="51" t="str">
        <f>'Rekapitulácia stavby'!AN8</f>
        <v>19. 6. 2024</v>
      </c>
      <c r="L14" s="28"/>
    </row>
    <row r="15" spans="2:46" s="1" customFormat="1" ht="10.8" customHeight="1">
      <c r="B15" s="28"/>
      <c r="L15" s="28"/>
    </row>
    <row r="16" spans="2:46" s="1" customFormat="1" ht="12" customHeight="1">
      <c r="B16" s="28"/>
      <c r="D16" s="23" t="s">
        <v>23</v>
      </c>
      <c r="I16" s="23" t="s">
        <v>24</v>
      </c>
      <c r="J16" s="21" t="s">
        <v>1</v>
      </c>
      <c r="L16" s="28"/>
    </row>
    <row r="17" spans="2:12" s="1" customFormat="1" ht="18" customHeight="1">
      <c r="B17" s="28"/>
      <c r="E17" s="21" t="s">
        <v>25</v>
      </c>
      <c r="I17" s="23" t="s">
        <v>26</v>
      </c>
      <c r="J17" s="21" t="s">
        <v>1</v>
      </c>
      <c r="L17" s="28"/>
    </row>
    <row r="18" spans="2:12" s="1" customFormat="1" ht="6.9" customHeight="1">
      <c r="B18" s="28"/>
      <c r="L18" s="28"/>
    </row>
    <row r="19" spans="2:12" s="1" customFormat="1" ht="12" customHeight="1">
      <c r="B19" s="28"/>
      <c r="D19" s="23" t="s">
        <v>27</v>
      </c>
      <c r="I19" s="23" t="s">
        <v>24</v>
      </c>
      <c r="J19" s="24" t="str">
        <f>'Rekapitulácia stavby'!AN13</f>
        <v>Vyplň údaj</v>
      </c>
      <c r="L19" s="28"/>
    </row>
    <row r="20" spans="2:12" s="1" customFormat="1" ht="18" customHeight="1">
      <c r="B20" s="28"/>
      <c r="E20" s="229" t="str">
        <f>'Rekapitulácia stavby'!E14</f>
        <v>Vyplň údaj</v>
      </c>
      <c r="F20" s="182"/>
      <c r="G20" s="182"/>
      <c r="H20" s="182"/>
      <c r="I20" s="23" t="s">
        <v>26</v>
      </c>
      <c r="J20" s="24" t="str">
        <f>'Rekapitulácia stavby'!AN14</f>
        <v>Vyplň údaj</v>
      </c>
      <c r="L20" s="28"/>
    </row>
    <row r="21" spans="2:12" s="1" customFormat="1" ht="6.9" customHeight="1">
      <c r="B21" s="28"/>
      <c r="L21" s="28"/>
    </row>
    <row r="22" spans="2:12" s="1" customFormat="1" ht="12" customHeight="1">
      <c r="B22" s="28"/>
      <c r="D22" s="23" t="s">
        <v>29</v>
      </c>
      <c r="I22" s="23" t="s">
        <v>24</v>
      </c>
      <c r="J22" s="21" t="s">
        <v>1</v>
      </c>
      <c r="L22" s="28"/>
    </row>
    <row r="23" spans="2:12" s="1" customFormat="1" ht="18" customHeight="1">
      <c r="B23" s="28"/>
      <c r="E23" s="21" t="s">
        <v>30</v>
      </c>
      <c r="I23" s="23" t="s">
        <v>26</v>
      </c>
      <c r="J23" s="21" t="s">
        <v>1</v>
      </c>
      <c r="L23" s="28"/>
    </row>
    <row r="24" spans="2:12" s="1" customFormat="1" ht="6.9" customHeight="1">
      <c r="B24" s="28"/>
      <c r="L24" s="28"/>
    </row>
    <row r="25" spans="2:12" s="1" customFormat="1" ht="12" customHeight="1">
      <c r="B25" s="28"/>
      <c r="D25" s="23" t="s">
        <v>32</v>
      </c>
      <c r="I25" s="23" t="s">
        <v>24</v>
      </c>
      <c r="J25" s="21" t="s">
        <v>1</v>
      </c>
      <c r="L25" s="28"/>
    </row>
    <row r="26" spans="2:12" s="1" customFormat="1" ht="18" customHeight="1">
      <c r="B26" s="28"/>
      <c r="E26" s="21" t="s">
        <v>30</v>
      </c>
      <c r="I26" s="23" t="s">
        <v>26</v>
      </c>
      <c r="J26" s="21" t="s">
        <v>1</v>
      </c>
      <c r="L26" s="28"/>
    </row>
    <row r="27" spans="2:12" s="1" customFormat="1" ht="6.9" customHeight="1">
      <c r="B27" s="28"/>
      <c r="L27" s="28"/>
    </row>
    <row r="28" spans="2:12" s="1" customFormat="1" ht="12" customHeight="1">
      <c r="B28" s="28"/>
      <c r="D28" s="23" t="s">
        <v>33</v>
      </c>
      <c r="L28" s="28"/>
    </row>
    <row r="29" spans="2:12" s="7" customFormat="1" ht="16.5" customHeight="1">
      <c r="B29" s="93"/>
      <c r="E29" s="187" t="s">
        <v>1</v>
      </c>
      <c r="F29" s="187"/>
      <c r="G29" s="187"/>
      <c r="H29" s="187"/>
      <c r="L29" s="93"/>
    </row>
    <row r="30" spans="2:12" s="1" customFormat="1" ht="6.9" customHeight="1">
      <c r="B30" s="28"/>
      <c r="L30" s="28"/>
    </row>
    <row r="31" spans="2:12" s="1" customFormat="1" ht="6.9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35" customHeight="1">
      <c r="B32" s="28"/>
      <c r="D32" s="94" t="s">
        <v>35</v>
      </c>
      <c r="J32" s="65">
        <f>ROUND(J124, 2)</f>
        <v>0</v>
      </c>
      <c r="L32" s="28"/>
    </row>
    <row r="33" spans="2:12" s="1" customFormat="1" ht="6.9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4" customHeight="1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4" customHeight="1">
      <c r="B35" s="28"/>
      <c r="D35" s="54" t="s">
        <v>39</v>
      </c>
      <c r="E35" s="33" t="s">
        <v>40</v>
      </c>
      <c r="F35" s="95">
        <f>ROUND((SUM(BE124:BE147)),  2)</f>
        <v>0</v>
      </c>
      <c r="G35" s="96"/>
      <c r="H35" s="96"/>
      <c r="I35" s="97">
        <v>0.2</v>
      </c>
      <c r="J35" s="95">
        <f>ROUND(((SUM(BE124:BE147))*I35),  2)</f>
        <v>0</v>
      </c>
      <c r="L35" s="28"/>
    </row>
    <row r="36" spans="2:12" s="1" customFormat="1" ht="14.4" customHeight="1">
      <c r="B36" s="28"/>
      <c r="E36" s="33" t="s">
        <v>41</v>
      </c>
      <c r="F36" s="95">
        <f>ROUND((SUM(BF124:BF147)),  2)</f>
        <v>0</v>
      </c>
      <c r="G36" s="96"/>
      <c r="H36" s="96"/>
      <c r="I36" s="97">
        <v>0.2</v>
      </c>
      <c r="J36" s="95">
        <f>ROUND(((SUM(BF124:BF147))*I36),  2)</f>
        <v>0</v>
      </c>
      <c r="L36" s="28"/>
    </row>
    <row r="37" spans="2:12" s="1" customFormat="1" ht="14.4" hidden="1" customHeight="1">
      <c r="B37" s="28"/>
      <c r="E37" s="23" t="s">
        <v>42</v>
      </c>
      <c r="F37" s="84">
        <f>ROUND((SUM(BG124:BG147)),  2)</f>
        <v>0</v>
      </c>
      <c r="I37" s="98">
        <v>0.2</v>
      </c>
      <c r="J37" s="84">
        <f>0</f>
        <v>0</v>
      </c>
      <c r="L37" s="28"/>
    </row>
    <row r="38" spans="2:12" s="1" customFormat="1" ht="14.4" hidden="1" customHeight="1">
      <c r="B38" s="28"/>
      <c r="E38" s="23" t="s">
        <v>43</v>
      </c>
      <c r="F38" s="84">
        <f>ROUND((SUM(BH124:BH147)),  2)</f>
        <v>0</v>
      </c>
      <c r="I38" s="98">
        <v>0.2</v>
      </c>
      <c r="J38" s="84">
        <f>0</f>
        <v>0</v>
      </c>
      <c r="L38" s="28"/>
    </row>
    <row r="39" spans="2:12" s="1" customFormat="1" ht="14.4" hidden="1" customHeight="1">
      <c r="B39" s="28"/>
      <c r="E39" s="33" t="s">
        <v>44</v>
      </c>
      <c r="F39" s="95">
        <f>ROUND((SUM(BI124:BI147)),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6.9" customHeight="1">
      <c r="B40" s="28"/>
      <c r="L40" s="28"/>
    </row>
    <row r="41" spans="2:12" s="1" customFormat="1" ht="25.35" customHeight="1">
      <c r="B41" s="28"/>
      <c r="C41" s="99"/>
      <c r="D41" s="100" t="s">
        <v>45</v>
      </c>
      <c r="E41" s="56"/>
      <c r="F41" s="56"/>
      <c r="G41" s="101" t="s">
        <v>46</v>
      </c>
      <c r="H41" s="102" t="s">
        <v>47</v>
      </c>
      <c r="I41" s="56"/>
      <c r="J41" s="103">
        <f>SUM(J32:J39)</f>
        <v>0</v>
      </c>
      <c r="K41" s="104"/>
      <c r="L41" s="28"/>
    </row>
    <row r="42" spans="2:12" s="1" customFormat="1" ht="14.4" customHeight="1">
      <c r="B42" s="28"/>
      <c r="L42" s="28"/>
    </row>
    <row r="43" spans="2:12" ht="14.4" customHeight="1">
      <c r="B43" s="16"/>
      <c r="L43" s="16"/>
    </row>
    <row r="44" spans="2:12" ht="14.4" customHeight="1">
      <c r="B44" s="16"/>
      <c r="L44" s="16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ht="10.199999999999999">
      <c r="B51" s="16"/>
      <c r="L51" s="16"/>
    </row>
    <row r="52" spans="2:12" ht="10.199999999999999">
      <c r="B52" s="16"/>
      <c r="L52" s="16"/>
    </row>
    <row r="53" spans="2:12" ht="10.199999999999999">
      <c r="B53" s="16"/>
      <c r="L53" s="16"/>
    </row>
    <row r="54" spans="2:12" ht="10.199999999999999">
      <c r="B54" s="16"/>
      <c r="L54" s="16"/>
    </row>
    <row r="55" spans="2:12" ht="10.199999999999999">
      <c r="B55" s="16"/>
      <c r="L55" s="16"/>
    </row>
    <row r="56" spans="2:12" ht="10.199999999999999">
      <c r="B56" s="16"/>
      <c r="L56" s="16"/>
    </row>
    <row r="57" spans="2:12" ht="10.199999999999999">
      <c r="B57" s="16"/>
      <c r="L57" s="16"/>
    </row>
    <row r="58" spans="2:12" ht="10.199999999999999">
      <c r="B58" s="16"/>
      <c r="L58" s="16"/>
    </row>
    <row r="59" spans="2:12" ht="10.199999999999999">
      <c r="B59" s="16"/>
      <c r="L59" s="16"/>
    </row>
    <row r="60" spans="2:12" ht="10.199999999999999">
      <c r="B60" s="16"/>
      <c r="L60" s="16"/>
    </row>
    <row r="61" spans="2:12" s="1" customFormat="1" ht="13.2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ht="10.199999999999999">
      <c r="B62" s="16"/>
      <c r="L62" s="16"/>
    </row>
    <row r="63" spans="2:12" ht="10.199999999999999">
      <c r="B63" s="16"/>
      <c r="L63" s="16"/>
    </row>
    <row r="64" spans="2:12" ht="10.199999999999999">
      <c r="B64" s="16"/>
      <c r="L64" s="16"/>
    </row>
    <row r="65" spans="2:12" s="1" customFormat="1" ht="13.2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ht="10.199999999999999">
      <c r="B66" s="16"/>
      <c r="L66" s="16"/>
    </row>
    <row r="67" spans="2:12" ht="10.199999999999999">
      <c r="B67" s="16"/>
      <c r="L67" s="16"/>
    </row>
    <row r="68" spans="2:12" ht="10.199999999999999">
      <c r="B68" s="16"/>
      <c r="L68" s="16"/>
    </row>
    <row r="69" spans="2:12" ht="10.199999999999999">
      <c r="B69" s="16"/>
      <c r="L69" s="16"/>
    </row>
    <row r="70" spans="2:12" ht="10.199999999999999">
      <c r="B70" s="16"/>
      <c r="L70" s="16"/>
    </row>
    <row r="71" spans="2:12" ht="10.199999999999999">
      <c r="B71" s="16"/>
      <c r="L71" s="16"/>
    </row>
    <row r="72" spans="2:12" ht="10.199999999999999">
      <c r="B72" s="16"/>
      <c r="L72" s="16"/>
    </row>
    <row r="73" spans="2:12" ht="10.199999999999999">
      <c r="B73" s="16"/>
      <c r="L73" s="16"/>
    </row>
    <row r="74" spans="2:12" ht="10.199999999999999">
      <c r="B74" s="16"/>
      <c r="L74" s="16"/>
    </row>
    <row r="75" spans="2:12" ht="10.199999999999999">
      <c r="B75" s="16"/>
      <c r="L75" s="16"/>
    </row>
    <row r="76" spans="2:12" s="1" customFormat="1" ht="13.2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" customHeight="1">
      <c r="B82" s="28"/>
      <c r="C82" s="17" t="s">
        <v>293</v>
      </c>
      <c r="L82" s="28"/>
    </row>
    <row r="83" spans="2:12" s="1" customFormat="1" ht="6.9" customHeight="1">
      <c r="B83" s="28"/>
      <c r="L83" s="28"/>
    </row>
    <row r="84" spans="2:12" s="1" customFormat="1" ht="12" customHeight="1">
      <c r="B84" s="28"/>
      <c r="C84" s="23" t="s">
        <v>15</v>
      </c>
      <c r="L84" s="28"/>
    </row>
    <row r="85" spans="2:12" s="1" customFormat="1" ht="16.5" customHeight="1">
      <c r="B85" s="28"/>
      <c r="E85" s="226" t="str">
        <f>E7</f>
        <v>Archeoskanzen Bojná</v>
      </c>
      <c r="F85" s="227"/>
      <c r="G85" s="227"/>
      <c r="H85" s="227"/>
      <c r="L85" s="28"/>
    </row>
    <row r="86" spans="2:12" ht="12" customHeight="1">
      <c r="B86" s="16"/>
      <c r="C86" s="23" t="s">
        <v>287</v>
      </c>
      <c r="L86" s="16"/>
    </row>
    <row r="87" spans="2:12" s="1" customFormat="1" ht="16.5" customHeight="1">
      <c r="B87" s="28"/>
      <c r="E87" s="226" t="s">
        <v>7302</v>
      </c>
      <c r="F87" s="228"/>
      <c r="G87" s="228"/>
      <c r="H87" s="228"/>
      <c r="L87" s="28"/>
    </row>
    <row r="88" spans="2:12" s="1" customFormat="1" ht="12" customHeight="1">
      <c r="B88" s="28"/>
      <c r="C88" s="23" t="s">
        <v>289</v>
      </c>
      <c r="L88" s="28"/>
    </row>
    <row r="89" spans="2:12" s="1" customFormat="1" ht="30" customHeight="1">
      <c r="B89" s="28"/>
      <c r="E89" s="208" t="str">
        <f>E11</f>
        <v>6 - KRY - krovité výsadby na vonkajšom obrannom vale (pôdopokryvné, zapojené výsadby)</v>
      </c>
      <c r="F89" s="228"/>
      <c r="G89" s="228"/>
      <c r="H89" s="228"/>
      <c r="L89" s="28"/>
    </row>
    <row r="90" spans="2:12" s="1" customFormat="1" ht="6.9" customHeight="1">
      <c r="B90" s="28"/>
      <c r="L90" s="28"/>
    </row>
    <row r="91" spans="2:12" s="1" customFormat="1" ht="12" customHeight="1">
      <c r="B91" s="28"/>
      <c r="C91" s="23" t="s">
        <v>19</v>
      </c>
      <c r="F91" s="21" t="str">
        <f>F14</f>
        <v>okrajová časť obce Bojná</v>
      </c>
      <c r="I91" s="23" t="s">
        <v>21</v>
      </c>
      <c r="J91" s="51" t="str">
        <f>IF(J14="","",J14)</f>
        <v>19. 6. 2024</v>
      </c>
      <c r="L91" s="28"/>
    </row>
    <row r="92" spans="2:12" s="1" customFormat="1" ht="6.9" customHeight="1">
      <c r="B92" s="28"/>
      <c r="L92" s="28"/>
    </row>
    <row r="93" spans="2:12" s="1" customFormat="1" ht="40.049999999999997" customHeight="1">
      <c r="B93" s="28"/>
      <c r="C93" s="23" t="s">
        <v>23</v>
      </c>
      <c r="F93" s="21" t="str">
        <f>E17</f>
        <v>Obec Bojná, 201 Bojná, 956 01 Bojná</v>
      </c>
      <c r="I93" s="23" t="s">
        <v>29</v>
      </c>
      <c r="J93" s="26" t="str">
        <f>E23</f>
        <v>Projekt design s.r.o., Brezová 89/1B, Tovarníky</v>
      </c>
      <c r="L93" s="28"/>
    </row>
    <row r="94" spans="2:12" s="1" customFormat="1" ht="40.049999999999997" customHeight="1">
      <c r="B94" s="28"/>
      <c r="C94" s="23" t="s">
        <v>27</v>
      </c>
      <c r="F94" s="21" t="str">
        <f>IF(E20="","",E20)</f>
        <v>Vyplň údaj</v>
      </c>
      <c r="I94" s="23" t="s">
        <v>32</v>
      </c>
      <c r="J94" s="26" t="str">
        <f>E26</f>
        <v>Projekt design s.r.o., Brezová 89/1B, Tovarníky</v>
      </c>
      <c r="L94" s="28"/>
    </row>
    <row r="95" spans="2:12" s="1" customFormat="1" ht="10.35" customHeight="1">
      <c r="B95" s="28"/>
      <c r="L95" s="28"/>
    </row>
    <row r="96" spans="2:12" s="1" customFormat="1" ht="29.25" customHeight="1">
      <c r="B96" s="28"/>
      <c r="C96" s="107" t="s">
        <v>294</v>
      </c>
      <c r="D96" s="99"/>
      <c r="E96" s="99"/>
      <c r="F96" s="99"/>
      <c r="G96" s="99"/>
      <c r="H96" s="99"/>
      <c r="I96" s="99"/>
      <c r="J96" s="108" t="s">
        <v>295</v>
      </c>
      <c r="K96" s="99"/>
      <c r="L96" s="28"/>
    </row>
    <row r="97" spans="2:47" s="1" customFormat="1" ht="10.35" customHeight="1">
      <c r="B97" s="28"/>
      <c r="L97" s="28"/>
    </row>
    <row r="98" spans="2:47" s="1" customFormat="1" ht="22.8" customHeight="1">
      <c r="B98" s="28"/>
      <c r="C98" s="109" t="s">
        <v>296</v>
      </c>
      <c r="J98" s="65">
        <f>J124</f>
        <v>0</v>
      </c>
      <c r="L98" s="28"/>
      <c r="AU98" s="13" t="s">
        <v>297</v>
      </c>
    </row>
    <row r="99" spans="2:47" s="8" customFormat="1" ht="24.9" customHeight="1">
      <c r="B99" s="110"/>
      <c r="D99" s="111" t="s">
        <v>298</v>
      </c>
      <c r="E99" s="112"/>
      <c r="F99" s="112"/>
      <c r="G99" s="112"/>
      <c r="H99" s="112"/>
      <c r="I99" s="112"/>
      <c r="J99" s="113">
        <f>J125</f>
        <v>0</v>
      </c>
      <c r="L99" s="110"/>
    </row>
    <row r="100" spans="2:47" s="9" customFormat="1" ht="19.95" customHeight="1">
      <c r="B100" s="114"/>
      <c r="D100" s="115" t="s">
        <v>2631</v>
      </c>
      <c r="E100" s="116"/>
      <c r="F100" s="116"/>
      <c r="G100" s="116"/>
      <c r="H100" s="116"/>
      <c r="I100" s="116"/>
      <c r="J100" s="117">
        <f>J126</f>
        <v>0</v>
      </c>
      <c r="L100" s="114"/>
    </row>
    <row r="101" spans="2:47" s="9" customFormat="1" ht="19.95" customHeight="1">
      <c r="B101" s="114"/>
      <c r="D101" s="115" t="s">
        <v>2630</v>
      </c>
      <c r="E101" s="116"/>
      <c r="F101" s="116"/>
      <c r="G101" s="116"/>
      <c r="H101" s="116"/>
      <c r="I101" s="116"/>
      <c r="J101" s="117">
        <f>J131</f>
        <v>0</v>
      </c>
      <c r="L101" s="114"/>
    </row>
    <row r="102" spans="2:47" s="9" customFormat="1" ht="19.95" customHeight="1">
      <c r="B102" s="114"/>
      <c r="D102" s="115" t="s">
        <v>2636</v>
      </c>
      <c r="E102" s="116"/>
      <c r="F102" s="116"/>
      <c r="G102" s="116"/>
      <c r="H102" s="116"/>
      <c r="I102" s="116"/>
      <c r="J102" s="117">
        <f>J146</f>
        <v>0</v>
      </c>
      <c r="L102" s="114"/>
    </row>
    <row r="103" spans="2:47" s="1" customFormat="1" ht="21.75" customHeight="1">
      <c r="B103" s="28"/>
      <c r="L103" s="28"/>
    </row>
    <row r="104" spans="2:47" s="1" customFormat="1" ht="6.9" customHeight="1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28"/>
    </row>
    <row r="108" spans="2:47" s="1" customFormat="1" ht="6.9" customHeight="1">
      <c r="B108" s="45"/>
      <c r="C108" s="46"/>
      <c r="D108" s="46"/>
      <c r="E108" s="46"/>
      <c r="F108" s="46"/>
      <c r="G108" s="46"/>
      <c r="H108" s="46"/>
      <c r="I108" s="46"/>
      <c r="J108" s="46"/>
      <c r="K108" s="46"/>
      <c r="L108" s="28"/>
    </row>
    <row r="109" spans="2:47" s="1" customFormat="1" ht="24.9" customHeight="1">
      <c r="B109" s="28"/>
      <c r="C109" s="17" t="s">
        <v>303</v>
      </c>
      <c r="L109" s="28"/>
    </row>
    <row r="110" spans="2:47" s="1" customFormat="1" ht="6.9" customHeight="1">
      <c r="B110" s="28"/>
      <c r="L110" s="28"/>
    </row>
    <row r="111" spans="2:47" s="1" customFormat="1" ht="12" customHeight="1">
      <c r="B111" s="28"/>
      <c r="C111" s="23" t="s">
        <v>15</v>
      </c>
      <c r="L111" s="28"/>
    </row>
    <row r="112" spans="2:47" s="1" customFormat="1" ht="16.5" customHeight="1">
      <c r="B112" s="28"/>
      <c r="E112" s="226" t="str">
        <f>E7</f>
        <v>Archeoskanzen Bojná</v>
      </c>
      <c r="F112" s="227"/>
      <c r="G112" s="227"/>
      <c r="H112" s="227"/>
      <c r="L112" s="28"/>
    </row>
    <row r="113" spans="2:65" ht="12" customHeight="1">
      <c r="B113" s="16"/>
      <c r="C113" s="23" t="s">
        <v>287</v>
      </c>
      <c r="L113" s="16"/>
    </row>
    <row r="114" spans="2:65" s="1" customFormat="1" ht="16.5" customHeight="1">
      <c r="B114" s="28"/>
      <c r="E114" s="226" t="s">
        <v>7302</v>
      </c>
      <c r="F114" s="228"/>
      <c r="G114" s="228"/>
      <c r="H114" s="228"/>
      <c r="L114" s="28"/>
    </row>
    <row r="115" spans="2:65" s="1" customFormat="1" ht="12" customHeight="1">
      <c r="B115" s="28"/>
      <c r="C115" s="23" t="s">
        <v>289</v>
      </c>
      <c r="L115" s="28"/>
    </row>
    <row r="116" spans="2:65" s="1" customFormat="1" ht="30" customHeight="1">
      <c r="B116" s="28"/>
      <c r="E116" s="208" t="str">
        <f>E11</f>
        <v>6 - KRY - krovité výsadby na vonkajšom obrannom vale (pôdopokryvné, zapojené výsadby)</v>
      </c>
      <c r="F116" s="228"/>
      <c r="G116" s="228"/>
      <c r="H116" s="228"/>
      <c r="L116" s="28"/>
    </row>
    <row r="117" spans="2:65" s="1" customFormat="1" ht="6.9" customHeight="1">
      <c r="B117" s="28"/>
      <c r="L117" s="28"/>
    </row>
    <row r="118" spans="2:65" s="1" customFormat="1" ht="12" customHeight="1">
      <c r="B118" s="28"/>
      <c r="C118" s="23" t="s">
        <v>19</v>
      </c>
      <c r="F118" s="21" t="str">
        <f>F14</f>
        <v>okrajová časť obce Bojná</v>
      </c>
      <c r="I118" s="23" t="s">
        <v>21</v>
      </c>
      <c r="J118" s="51" t="str">
        <f>IF(J14="","",J14)</f>
        <v>19. 6. 2024</v>
      </c>
      <c r="L118" s="28"/>
    </row>
    <row r="119" spans="2:65" s="1" customFormat="1" ht="6.9" customHeight="1">
      <c r="B119" s="28"/>
      <c r="L119" s="28"/>
    </row>
    <row r="120" spans="2:65" s="1" customFormat="1" ht="40.049999999999997" customHeight="1">
      <c r="B120" s="28"/>
      <c r="C120" s="23" t="s">
        <v>23</v>
      </c>
      <c r="F120" s="21" t="str">
        <f>E17</f>
        <v>Obec Bojná, 201 Bojná, 956 01 Bojná</v>
      </c>
      <c r="I120" s="23" t="s">
        <v>29</v>
      </c>
      <c r="J120" s="26" t="str">
        <f>E23</f>
        <v>Projekt design s.r.o., Brezová 89/1B, Tovarníky</v>
      </c>
      <c r="L120" s="28"/>
    </row>
    <row r="121" spans="2:65" s="1" customFormat="1" ht="40.049999999999997" customHeight="1">
      <c r="B121" s="28"/>
      <c r="C121" s="23" t="s">
        <v>27</v>
      </c>
      <c r="F121" s="21" t="str">
        <f>IF(E20="","",E20)</f>
        <v>Vyplň údaj</v>
      </c>
      <c r="I121" s="23" t="s">
        <v>32</v>
      </c>
      <c r="J121" s="26" t="str">
        <f>E26</f>
        <v>Projekt design s.r.o., Brezová 89/1B, Tovarníky</v>
      </c>
      <c r="L121" s="28"/>
    </row>
    <row r="122" spans="2:65" s="1" customFormat="1" ht="10.35" customHeight="1">
      <c r="B122" s="28"/>
      <c r="L122" s="28"/>
    </row>
    <row r="123" spans="2:65" s="10" customFormat="1" ht="29.25" customHeight="1">
      <c r="B123" s="118"/>
      <c r="C123" s="119" t="s">
        <v>304</v>
      </c>
      <c r="D123" s="120" t="s">
        <v>60</v>
      </c>
      <c r="E123" s="120" t="s">
        <v>56</v>
      </c>
      <c r="F123" s="120" t="s">
        <v>57</v>
      </c>
      <c r="G123" s="120" t="s">
        <v>305</v>
      </c>
      <c r="H123" s="120" t="s">
        <v>306</v>
      </c>
      <c r="I123" s="120" t="s">
        <v>307</v>
      </c>
      <c r="J123" s="121" t="s">
        <v>295</v>
      </c>
      <c r="K123" s="122" t="s">
        <v>308</v>
      </c>
      <c r="L123" s="118"/>
      <c r="M123" s="58" t="s">
        <v>1</v>
      </c>
      <c r="N123" s="59" t="s">
        <v>39</v>
      </c>
      <c r="O123" s="59" t="s">
        <v>309</v>
      </c>
      <c r="P123" s="59" t="s">
        <v>310</v>
      </c>
      <c r="Q123" s="59" t="s">
        <v>311</v>
      </c>
      <c r="R123" s="59" t="s">
        <v>312</v>
      </c>
      <c r="S123" s="59" t="s">
        <v>313</v>
      </c>
      <c r="T123" s="60" t="s">
        <v>314</v>
      </c>
    </row>
    <row r="124" spans="2:65" s="1" customFormat="1" ht="22.8" customHeight="1">
      <c r="B124" s="28"/>
      <c r="C124" s="63" t="s">
        <v>296</v>
      </c>
      <c r="J124" s="123">
        <f>BK124</f>
        <v>0</v>
      </c>
      <c r="L124" s="28"/>
      <c r="M124" s="61"/>
      <c r="N124" s="52"/>
      <c r="O124" s="52"/>
      <c r="P124" s="124">
        <f>P125</f>
        <v>0</v>
      </c>
      <c r="Q124" s="52"/>
      <c r="R124" s="124">
        <f>R125</f>
        <v>0</v>
      </c>
      <c r="S124" s="52"/>
      <c r="T124" s="125">
        <f>T125</f>
        <v>0</v>
      </c>
      <c r="AT124" s="13" t="s">
        <v>74</v>
      </c>
      <c r="AU124" s="13" t="s">
        <v>297</v>
      </c>
      <c r="BK124" s="126">
        <f>BK125</f>
        <v>0</v>
      </c>
    </row>
    <row r="125" spans="2:65" s="11" customFormat="1" ht="25.95" customHeight="1">
      <c r="B125" s="127"/>
      <c r="D125" s="128" t="s">
        <v>74</v>
      </c>
      <c r="E125" s="129" t="s">
        <v>315</v>
      </c>
      <c r="F125" s="129" t="s">
        <v>316</v>
      </c>
      <c r="I125" s="130"/>
      <c r="J125" s="131">
        <f>BK125</f>
        <v>0</v>
      </c>
      <c r="L125" s="127"/>
      <c r="M125" s="132"/>
      <c r="P125" s="133">
        <f>P126+P131+P146</f>
        <v>0</v>
      </c>
      <c r="R125" s="133">
        <f>R126+R131+R146</f>
        <v>0</v>
      </c>
      <c r="T125" s="134">
        <f>T126+T131+T146</f>
        <v>0</v>
      </c>
      <c r="AR125" s="128" t="s">
        <v>82</v>
      </c>
      <c r="AT125" s="135" t="s">
        <v>74</v>
      </c>
      <c r="AU125" s="135" t="s">
        <v>75</v>
      </c>
      <c r="AY125" s="128" t="s">
        <v>317</v>
      </c>
      <c r="BK125" s="136">
        <f>BK126+BK131+BK146</f>
        <v>0</v>
      </c>
    </row>
    <row r="126" spans="2:65" s="11" customFormat="1" ht="22.8" customHeight="1">
      <c r="B126" s="127"/>
      <c r="D126" s="128" t="s">
        <v>74</v>
      </c>
      <c r="E126" s="137" t="s">
        <v>87</v>
      </c>
      <c r="F126" s="137" t="s">
        <v>2702</v>
      </c>
      <c r="I126" s="130"/>
      <c r="J126" s="138">
        <f>BK126</f>
        <v>0</v>
      </c>
      <c r="L126" s="127"/>
      <c r="M126" s="132"/>
      <c r="P126" s="133">
        <f>SUM(P127:P130)</f>
        <v>0</v>
      </c>
      <c r="R126" s="133">
        <f>SUM(R127:R130)</f>
        <v>0</v>
      </c>
      <c r="T126" s="134">
        <f>SUM(T127:T130)</f>
        <v>0</v>
      </c>
      <c r="AR126" s="128" t="s">
        <v>82</v>
      </c>
      <c r="AT126" s="135" t="s">
        <v>74</v>
      </c>
      <c r="AU126" s="135" t="s">
        <v>82</v>
      </c>
      <c r="AY126" s="128" t="s">
        <v>317</v>
      </c>
      <c r="BK126" s="136">
        <f>SUM(BK127:BK130)</f>
        <v>0</v>
      </c>
    </row>
    <row r="127" spans="2:65" s="1" customFormat="1" ht="37.799999999999997" customHeight="1">
      <c r="B127" s="139"/>
      <c r="C127" s="140" t="s">
        <v>82</v>
      </c>
      <c r="D127" s="140" t="s">
        <v>319</v>
      </c>
      <c r="E127" s="141" t="s">
        <v>7426</v>
      </c>
      <c r="F127" s="142" t="s">
        <v>7427</v>
      </c>
      <c r="G127" s="143" t="s">
        <v>375</v>
      </c>
      <c r="H127" s="144">
        <v>1198.2</v>
      </c>
      <c r="I127" s="145"/>
      <c r="J127" s="146">
        <f>ROUND(I127*H127,2)</f>
        <v>0</v>
      </c>
      <c r="K127" s="147"/>
      <c r="L127" s="28"/>
      <c r="M127" s="148" t="s">
        <v>1</v>
      </c>
      <c r="N127" s="149" t="s">
        <v>41</v>
      </c>
      <c r="P127" s="150">
        <f>O127*H127</f>
        <v>0</v>
      </c>
      <c r="Q127" s="150">
        <v>0</v>
      </c>
      <c r="R127" s="150">
        <f>Q127*H127</f>
        <v>0</v>
      </c>
      <c r="S127" s="150">
        <v>0</v>
      </c>
      <c r="T127" s="151">
        <f>S127*H127</f>
        <v>0</v>
      </c>
      <c r="AR127" s="152" t="s">
        <v>259</v>
      </c>
      <c r="AT127" s="152" t="s">
        <v>319</v>
      </c>
      <c r="AU127" s="152" t="s">
        <v>87</v>
      </c>
      <c r="AY127" s="13" t="s">
        <v>317</v>
      </c>
      <c r="BE127" s="153">
        <f>IF(N127="základná",J127,0)</f>
        <v>0</v>
      </c>
      <c r="BF127" s="153">
        <f>IF(N127="znížená",J127,0)</f>
        <v>0</v>
      </c>
      <c r="BG127" s="153">
        <f>IF(N127="zákl. prenesená",J127,0)</f>
        <v>0</v>
      </c>
      <c r="BH127" s="153">
        <f>IF(N127="zníž. prenesená",J127,0)</f>
        <v>0</v>
      </c>
      <c r="BI127" s="153">
        <f>IF(N127="nulová",J127,0)</f>
        <v>0</v>
      </c>
      <c r="BJ127" s="13" t="s">
        <v>87</v>
      </c>
      <c r="BK127" s="153">
        <f>ROUND(I127*H127,2)</f>
        <v>0</v>
      </c>
      <c r="BL127" s="13" t="s">
        <v>259</v>
      </c>
      <c r="BM127" s="152" t="s">
        <v>87</v>
      </c>
    </row>
    <row r="128" spans="2:65" s="1" customFormat="1" ht="28.8">
      <c r="B128" s="28"/>
      <c r="D128" s="170" t="s">
        <v>484</v>
      </c>
      <c r="F128" s="171" t="s">
        <v>7428</v>
      </c>
      <c r="I128" s="172"/>
      <c r="L128" s="28"/>
      <c r="M128" s="173"/>
      <c r="T128" s="55"/>
      <c r="AT128" s="13" t="s">
        <v>484</v>
      </c>
      <c r="AU128" s="13" t="s">
        <v>87</v>
      </c>
    </row>
    <row r="129" spans="2:65" s="1" customFormat="1" ht="24.15" customHeight="1">
      <c r="B129" s="139"/>
      <c r="C129" s="140" t="s">
        <v>87</v>
      </c>
      <c r="D129" s="140" t="s">
        <v>319</v>
      </c>
      <c r="E129" s="141" t="s">
        <v>7429</v>
      </c>
      <c r="F129" s="142" t="s">
        <v>7430</v>
      </c>
      <c r="G129" s="143" t="s">
        <v>375</v>
      </c>
      <c r="H129" s="144">
        <v>1198.2</v>
      </c>
      <c r="I129" s="145"/>
      <c r="J129" s="146">
        <f>ROUND(I129*H129,2)</f>
        <v>0</v>
      </c>
      <c r="K129" s="147"/>
      <c r="L129" s="28"/>
      <c r="M129" s="148" t="s">
        <v>1</v>
      </c>
      <c r="N129" s="149" t="s">
        <v>41</v>
      </c>
      <c r="P129" s="150">
        <f>O129*H129</f>
        <v>0</v>
      </c>
      <c r="Q129" s="150">
        <v>0</v>
      </c>
      <c r="R129" s="150">
        <f>Q129*H129</f>
        <v>0</v>
      </c>
      <c r="S129" s="150">
        <v>0</v>
      </c>
      <c r="T129" s="151">
        <f>S129*H129</f>
        <v>0</v>
      </c>
      <c r="AR129" s="152" t="s">
        <v>259</v>
      </c>
      <c r="AT129" s="152" t="s">
        <v>319</v>
      </c>
      <c r="AU129" s="152" t="s">
        <v>87</v>
      </c>
      <c r="AY129" s="13" t="s">
        <v>317</v>
      </c>
      <c r="BE129" s="153">
        <f>IF(N129="základná",J129,0)</f>
        <v>0</v>
      </c>
      <c r="BF129" s="153">
        <f>IF(N129="znížená",J129,0)</f>
        <v>0</v>
      </c>
      <c r="BG129" s="153">
        <f>IF(N129="zákl. prenesená",J129,0)</f>
        <v>0</v>
      </c>
      <c r="BH129" s="153">
        <f>IF(N129="zníž. prenesená",J129,0)</f>
        <v>0</v>
      </c>
      <c r="BI129" s="153">
        <f>IF(N129="nulová",J129,0)</f>
        <v>0</v>
      </c>
      <c r="BJ129" s="13" t="s">
        <v>87</v>
      </c>
      <c r="BK129" s="153">
        <f>ROUND(I129*H129,2)</f>
        <v>0</v>
      </c>
      <c r="BL129" s="13" t="s">
        <v>259</v>
      </c>
      <c r="BM129" s="152" t="s">
        <v>259</v>
      </c>
    </row>
    <row r="130" spans="2:65" s="1" customFormat="1" ht="44.25" customHeight="1">
      <c r="B130" s="139"/>
      <c r="C130" s="154" t="s">
        <v>92</v>
      </c>
      <c r="D130" s="154" t="s">
        <v>353</v>
      </c>
      <c r="E130" s="155" t="s">
        <v>354</v>
      </c>
      <c r="F130" s="156" t="s">
        <v>7431</v>
      </c>
      <c r="G130" s="157" t="s">
        <v>356</v>
      </c>
      <c r="H130" s="158">
        <v>197.703</v>
      </c>
      <c r="I130" s="159"/>
      <c r="J130" s="160">
        <f>ROUND(I130*H130,2)</f>
        <v>0</v>
      </c>
      <c r="K130" s="161"/>
      <c r="L130" s="162"/>
      <c r="M130" s="163" t="s">
        <v>1</v>
      </c>
      <c r="N130" s="164" t="s">
        <v>41</v>
      </c>
      <c r="P130" s="150">
        <f>O130*H130</f>
        <v>0</v>
      </c>
      <c r="Q130" s="150">
        <v>0</v>
      </c>
      <c r="R130" s="150">
        <f>Q130*H130</f>
        <v>0</v>
      </c>
      <c r="S130" s="150">
        <v>0</v>
      </c>
      <c r="T130" s="151">
        <f>S130*H130</f>
        <v>0</v>
      </c>
      <c r="AR130" s="152" t="s">
        <v>271</v>
      </c>
      <c r="AT130" s="152" t="s">
        <v>353</v>
      </c>
      <c r="AU130" s="152" t="s">
        <v>87</v>
      </c>
      <c r="AY130" s="13" t="s">
        <v>317</v>
      </c>
      <c r="BE130" s="153">
        <f>IF(N130="základná",J130,0)</f>
        <v>0</v>
      </c>
      <c r="BF130" s="153">
        <f>IF(N130="znížená",J130,0)</f>
        <v>0</v>
      </c>
      <c r="BG130" s="153">
        <f>IF(N130="zákl. prenesená",J130,0)</f>
        <v>0</v>
      </c>
      <c r="BH130" s="153">
        <f>IF(N130="zníž. prenesená",J130,0)</f>
        <v>0</v>
      </c>
      <c r="BI130" s="153">
        <f>IF(N130="nulová",J130,0)</f>
        <v>0</v>
      </c>
      <c r="BJ130" s="13" t="s">
        <v>87</v>
      </c>
      <c r="BK130" s="153">
        <f>ROUND(I130*H130,2)</f>
        <v>0</v>
      </c>
      <c r="BL130" s="13" t="s">
        <v>259</v>
      </c>
      <c r="BM130" s="152" t="s">
        <v>265</v>
      </c>
    </row>
    <row r="131" spans="2:65" s="11" customFormat="1" ht="22.8" customHeight="1">
      <c r="B131" s="127"/>
      <c r="D131" s="128" t="s">
        <v>74</v>
      </c>
      <c r="E131" s="137" t="s">
        <v>82</v>
      </c>
      <c r="F131" s="137" t="s">
        <v>2637</v>
      </c>
      <c r="I131" s="130"/>
      <c r="J131" s="138">
        <f>BK131</f>
        <v>0</v>
      </c>
      <c r="L131" s="127"/>
      <c r="M131" s="132"/>
      <c r="P131" s="133">
        <f>SUM(P132:P145)</f>
        <v>0</v>
      </c>
      <c r="R131" s="133">
        <f>SUM(R132:R145)</f>
        <v>0</v>
      </c>
      <c r="T131" s="134">
        <f>SUM(T132:T145)</f>
        <v>0</v>
      </c>
      <c r="AR131" s="128" t="s">
        <v>82</v>
      </c>
      <c r="AT131" s="135" t="s">
        <v>74</v>
      </c>
      <c r="AU131" s="135" t="s">
        <v>82</v>
      </c>
      <c r="AY131" s="128" t="s">
        <v>317</v>
      </c>
      <c r="BK131" s="136">
        <f>SUM(BK132:BK145)</f>
        <v>0</v>
      </c>
    </row>
    <row r="132" spans="2:65" s="1" customFormat="1" ht="33" customHeight="1">
      <c r="B132" s="139"/>
      <c r="C132" s="140" t="s">
        <v>259</v>
      </c>
      <c r="D132" s="140" t="s">
        <v>319</v>
      </c>
      <c r="E132" s="141" t="s">
        <v>7432</v>
      </c>
      <c r="F132" s="142" t="s">
        <v>7433</v>
      </c>
      <c r="G132" s="143" t="s">
        <v>375</v>
      </c>
      <c r="H132" s="144">
        <v>1198.2</v>
      </c>
      <c r="I132" s="145"/>
      <c r="J132" s="146">
        <f t="shared" ref="J132:J145" si="0">ROUND(I132*H132,2)</f>
        <v>0</v>
      </c>
      <c r="K132" s="147"/>
      <c r="L132" s="28"/>
      <c r="M132" s="148" t="s">
        <v>1</v>
      </c>
      <c r="N132" s="149" t="s">
        <v>41</v>
      </c>
      <c r="P132" s="150">
        <f t="shared" ref="P132:P145" si="1">O132*H132</f>
        <v>0</v>
      </c>
      <c r="Q132" s="150">
        <v>0</v>
      </c>
      <c r="R132" s="150">
        <f t="shared" ref="R132:R145" si="2">Q132*H132</f>
        <v>0</v>
      </c>
      <c r="S132" s="150">
        <v>0</v>
      </c>
      <c r="T132" s="151">
        <f t="shared" ref="T132:T145" si="3">S132*H132</f>
        <v>0</v>
      </c>
      <c r="AR132" s="152" t="s">
        <v>259</v>
      </c>
      <c r="AT132" s="152" t="s">
        <v>319</v>
      </c>
      <c r="AU132" s="152" t="s">
        <v>87</v>
      </c>
      <c r="AY132" s="13" t="s">
        <v>317</v>
      </c>
      <c r="BE132" s="153">
        <f t="shared" ref="BE132:BE145" si="4">IF(N132="základná",J132,0)</f>
        <v>0</v>
      </c>
      <c r="BF132" s="153">
        <f t="shared" ref="BF132:BF145" si="5">IF(N132="znížená",J132,0)</f>
        <v>0</v>
      </c>
      <c r="BG132" s="153">
        <f t="shared" ref="BG132:BG145" si="6">IF(N132="zákl. prenesená",J132,0)</f>
        <v>0</v>
      </c>
      <c r="BH132" s="153">
        <f t="shared" ref="BH132:BH145" si="7">IF(N132="zníž. prenesená",J132,0)</f>
        <v>0</v>
      </c>
      <c r="BI132" s="153">
        <f t="shared" ref="BI132:BI145" si="8">IF(N132="nulová",J132,0)</f>
        <v>0</v>
      </c>
      <c r="BJ132" s="13" t="s">
        <v>87</v>
      </c>
      <c r="BK132" s="153">
        <f t="shared" ref="BK132:BK145" si="9">ROUND(I132*H132,2)</f>
        <v>0</v>
      </c>
      <c r="BL132" s="13" t="s">
        <v>259</v>
      </c>
      <c r="BM132" s="152" t="s">
        <v>271</v>
      </c>
    </row>
    <row r="133" spans="2:65" s="1" customFormat="1" ht="33" customHeight="1">
      <c r="B133" s="139"/>
      <c r="C133" s="140" t="s">
        <v>262</v>
      </c>
      <c r="D133" s="140" t="s">
        <v>319</v>
      </c>
      <c r="E133" s="141" t="s">
        <v>3188</v>
      </c>
      <c r="F133" s="142" t="s">
        <v>7434</v>
      </c>
      <c r="G133" s="143" t="s">
        <v>375</v>
      </c>
      <c r="H133" s="144">
        <v>849.6</v>
      </c>
      <c r="I133" s="145"/>
      <c r="J133" s="146">
        <f t="shared" si="0"/>
        <v>0</v>
      </c>
      <c r="K133" s="147"/>
      <c r="L133" s="28"/>
      <c r="M133" s="148" t="s">
        <v>1</v>
      </c>
      <c r="N133" s="149" t="s">
        <v>41</v>
      </c>
      <c r="P133" s="150">
        <f t="shared" si="1"/>
        <v>0</v>
      </c>
      <c r="Q133" s="150">
        <v>0</v>
      </c>
      <c r="R133" s="150">
        <f t="shared" si="2"/>
        <v>0</v>
      </c>
      <c r="S133" s="150">
        <v>0</v>
      </c>
      <c r="T133" s="151">
        <f t="shared" si="3"/>
        <v>0</v>
      </c>
      <c r="AR133" s="152" t="s">
        <v>259</v>
      </c>
      <c r="AT133" s="152" t="s">
        <v>319</v>
      </c>
      <c r="AU133" s="152" t="s">
        <v>87</v>
      </c>
      <c r="AY133" s="13" t="s">
        <v>317</v>
      </c>
      <c r="BE133" s="153">
        <f t="shared" si="4"/>
        <v>0</v>
      </c>
      <c r="BF133" s="153">
        <f t="shared" si="5"/>
        <v>0</v>
      </c>
      <c r="BG133" s="153">
        <f t="shared" si="6"/>
        <v>0</v>
      </c>
      <c r="BH133" s="153">
        <f t="shared" si="7"/>
        <v>0</v>
      </c>
      <c r="BI133" s="153">
        <f t="shared" si="8"/>
        <v>0</v>
      </c>
      <c r="BJ133" s="13" t="s">
        <v>87</v>
      </c>
      <c r="BK133" s="153">
        <f t="shared" si="9"/>
        <v>0</v>
      </c>
      <c r="BL133" s="13" t="s">
        <v>259</v>
      </c>
      <c r="BM133" s="152" t="s">
        <v>277</v>
      </c>
    </row>
    <row r="134" spans="2:65" s="1" customFormat="1" ht="24.15" customHeight="1">
      <c r="B134" s="139"/>
      <c r="C134" s="154" t="s">
        <v>265</v>
      </c>
      <c r="D134" s="154" t="s">
        <v>353</v>
      </c>
      <c r="E134" s="155" t="s">
        <v>7435</v>
      </c>
      <c r="F134" s="156" t="s">
        <v>7436</v>
      </c>
      <c r="G134" s="157" t="s">
        <v>375</v>
      </c>
      <c r="H134" s="158">
        <v>2354.9699999999998</v>
      </c>
      <c r="I134" s="159"/>
      <c r="J134" s="160">
        <f t="shared" si="0"/>
        <v>0</v>
      </c>
      <c r="K134" s="161"/>
      <c r="L134" s="162"/>
      <c r="M134" s="163" t="s">
        <v>1</v>
      </c>
      <c r="N134" s="164" t="s">
        <v>41</v>
      </c>
      <c r="P134" s="150">
        <f t="shared" si="1"/>
        <v>0</v>
      </c>
      <c r="Q134" s="150">
        <v>0</v>
      </c>
      <c r="R134" s="150">
        <f t="shared" si="2"/>
        <v>0</v>
      </c>
      <c r="S134" s="150">
        <v>0</v>
      </c>
      <c r="T134" s="151">
        <f t="shared" si="3"/>
        <v>0</v>
      </c>
      <c r="AR134" s="152" t="s">
        <v>271</v>
      </c>
      <c r="AT134" s="152" t="s">
        <v>353</v>
      </c>
      <c r="AU134" s="152" t="s">
        <v>87</v>
      </c>
      <c r="AY134" s="13" t="s">
        <v>317</v>
      </c>
      <c r="BE134" s="153">
        <f t="shared" si="4"/>
        <v>0</v>
      </c>
      <c r="BF134" s="153">
        <f t="shared" si="5"/>
        <v>0</v>
      </c>
      <c r="BG134" s="153">
        <f t="shared" si="6"/>
        <v>0</v>
      </c>
      <c r="BH134" s="153">
        <f t="shared" si="7"/>
        <v>0</v>
      </c>
      <c r="BI134" s="153">
        <f t="shared" si="8"/>
        <v>0</v>
      </c>
      <c r="BJ134" s="13" t="s">
        <v>87</v>
      </c>
      <c r="BK134" s="153">
        <f t="shared" si="9"/>
        <v>0</v>
      </c>
      <c r="BL134" s="13" t="s">
        <v>259</v>
      </c>
      <c r="BM134" s="152" t="s">
        <v>358</v>
      </c>
    </row>
    <row r="135" spans="2:65" s="1" customFormat="1" ht="24.15" customHeight="1">
      <c r="B135" s="139"/>
      <c r="C135" s="154" t="s">
        <v>268</v>
      </c>
      <c r="D135" s="154" t="s">
        <v>353</v>
      </c>
      <c r="E135" s="155" t="s">
        <v>7437</v>
      </c>
      <c r="F135" s="156" t="s">
        <v>7438</v>
      </c>
      <c r="G135" s="157" t="s">
        <v>433</v>
      </c>
      <c r="H135" s="158">
        <v>24</v>
      </c>
      <c r="I135" s="159"/>
      <c r="J135" s="160">
        <f t="shared" si="0"/>
        <v>0</v>
      </c>
      <c r="K135" s="161"/>
      <c r="L135" s="162"/>
      <c r="M135" s="163" t="s">
        <v>1</v>
      </c>
      <c r="N135" s="164" t="s">
        <v>41</v>
      </c>
      <c r="P135" s="150">
        <f t="shared" si="1"/>
        <v>0</v>
      </c>
      <c r="Q135" s="150">
        <v>0</v>
      </c>
      <c r="R135" s="150">
        <f t="shared" si="2"/>
        <v>0</v>
      </c>
      <c r="S135" s="150">
        <v>0</v>
      </c>
      <c r="T135" s="151">
        <f t="shared" si="3"/>
        <v>0</v>
      </c>
      <c r="AR135" s="152" t="s">
        <v>271</v>
      </c>
      <c r="AT135" s="152" t="s">
        <v>353</v>
      </c>
      <c r="AU135" s="152" t="s">
        <v>87</v>
      </c>
      <c r="AY135" s="13" t="s">
        <v>317</v>
      </c>
      <c r="BE135" s="153">
        <f t="shared" si="4"/>
        <v>0</v>
      </c>
      <c r="BF135" s="153">
        <f t="shared" si="5"/>
        <v>0</v>
      </c>
      <c r="BG135" s="153">
        <f t="shared" si="6"/>
        <v>0</v>
      </c>
      <c r="BH135" s="153">
        <f t="shared" si="7"/>
        <v>0</v>
      </c>
      <c r="BI135" s="153">
        <f t="shared" si="8"/>
        <v>0</v>
      </c>
      <c r="BJ135" s="13" t="s">
        <v>87</v>
      </c>
      <c r="BK135" s="153">
        <f t="shared" si="9"/>
        <v>0</v>
      </c>
      <c r="BL135" s="13" t="s">
        <v>259</v>
      </c>
      <c r="BM135" s="152" t="s">
        <v>364</v>
      </c>
    </row>
    <row r="136" spans="2:65" s="1" customFormat="1" ht="66.75" customHeight="1">
      <c r="B136" s="139"/>
      <c r="C136" s="140" t="s">
        <v>271</v>
      </c>
      <c r="D136" s="140" t="s">
        <v>319</v>
      </c>
      <c r="E136" s="141" t="s">
        <v>7439</v>
      </c>
      <c r="F136" s="142" t="s">
        <v>7440</v>
      </c>
      <c r="G136" s="143" t="s">
        <v>433</v>
      </c>
      <c r="H136" s="144">
        <v>9470</v>
      </c>
      <c r="I136" s="145"/>
      <c r="J136" s="146">
        <f t="shared" si="0"/>
        <v>0</v>
      </c>
      <c r="K136" s="147"/>
      <c r="L136" s="28"/>
      <c r="M136" s="148" t="s">
        <v>1</v>
      </c>
      <c r="N136" s="149" t="s">
        <v>41</v>
      </c>
      <c r="P136" s="150">
        <f t="shared" si="1"/>
        <v>0</v>
      </c>
      <c r="Q136" s="150">
        <v>0</v>
      </c>
      <c r="R136" s="150">
        <f t="shared" si="2"/>
        <v>0</v>
      </c>
      <c r="S136" s="150">
        <v>0</v>
      </c>
      <c r="T136" s="151">
        <f t="shared" si="3"/>
        <v>0</v>
      </c>
      <c r="AR136" s="152" t="s">
        <v>259</v>
      </c>
      <c r="AT136" s="152" t="s">
        <v>319</v>
      </c>
      <c r="AU136" s="152" t="s">
        <v>87</v>
      </c>
      <c r="AY136" s="13" t="s">
        <v>317</v>
      </c>
      <c r="BE136" s="153">
        <f t="shared" si="4"/>
        <v>0</v>
      </c>
      <c r="BF136" s="153">
        <f t="shared" si="5"/>
        <v>0</v>
      </c>
      <c r="BG136" s="153">
        <f t="shared" si="6"/>
        <v>0</v>
      </c>
      <c r="BH136" s="153">
        <f t="shared" si="7"/>
        <v>0</v>
      </c>
      <c r="BI136" s="153">
        <f t="shared" si="8"/>
        <v>0</v>
      </c>
      <c r="BJ136" s="13" t="s">
        <v>87</v>
      </c>
      <c r="BK136" s="153">
        <f t="shared" si="9"/>
        <v>0</v>
      </c>
      <c r="BL136" s="13" t="s">
        <v>259</v>
      </c>
      <c r="BM136" s="152" t="s">
        <v>372</v>
      </c>
    </row>
    <row r="137" spans="2:65" s="1" customFormat="1" ht="66.75" customHeight="1">
      <c r="B137" s="139"/>
      <c r="C137" s="154" t="s">
        <v>274</v>
      </c>
      <c r="D137" s="154" t="s">
        <v>353</v>
      </c>
      <c r="E137" s="155" t="s">
        <v>7441</v>
      </c>
      <c r="F137" s="156" t="s">
        <v>7442</v>
      </c>
      <c r="G137" s="157" t="s">
        <v>433</v>
      </c>
      <c r="H137" s="158">
        <v>253</v>
      </c>
      <c r="I137" s="159"/>
      <c r="J137" s="160">
        <f t="shared" si="0"/>
        <v>0</v>
      </c>
      <c r="K137" s="161"/>
      <c r="L137" s="162"/>
      <c r="M137" s="163" t="s">
        <v>1</v>
      </c>
      <c r="N137" s="164" t="s">
        <v>41</v>
      </c>
      <c r="P137" s="150">
        <f t="shared" si="1"/>
        <v>0</v>
      </c>
      <c r="Q137" s="150">
        <v>0</v>
      </c>
      <c r="R137" s="150">
        <f t="shared" si="2"/>
        <v>0</v>
      </c>
      <c r="S137" s="150">
        <v>0</v>
      </c>
      <c r="T137" s="151">
        <f t="shared" si="3"/>
        <v>0</v>
      </c>
      <c r="AR137" s="152" t="s">
        <v>271</v>
      </c>
      <c r="AT137" s="152" t="s">
        <v>353</v>
      </c>
      <c r="AU137" s="152" t="s">
        <v>87</v>
      </c>
      <c r="AY137" s="13" t="s">
        <v>317</v>
      </c>
      <c r="BE137" s="153">
        <f t="shared" si="4"/>
        <v>0</v>
      </c>
      <c r="BF137" s="153">
        <f t="shared" si="5"/>
        <v>0</v>
      </c>
      <c r="BG137" s="153">
        <f t="shared" si="6"/>
        <v>0</v>
      </c>
      <c r="BH137" s="153">
        <f t="shared" si="7"/>
        <v>0</v>
      </c>
      <c r="BI137" s="153">
        <f t="shared" si="8"/>
        <v>0</v>
      </c>
      <c r="BJ137" s="13" t="s">
        <v>87</v>
      </c>
      <c r="BK137" s="153">
        <f t="shared" si="9"/>
        <v>0</v>
      </c>
      <c r="BL137" s="13" t="s">
        <v>259</v>
      </c>
      <c r="BM137" s="152" t="s">
        <v>383</v>
      </c>
    </row>
    <row r="138" spans="2:65" s="1" customFormat="1" ht="37.799999999999997" customHeight="1">
      <c r="B138" s="139"/>
      <c r="C138" s="140" t="s">
        <v>277</v>
      </c>
      <c r="D138" s="140" t="s">
        <v>319</v>
      </c>
      <c r="E138" s="141" t="s">
        <v>7443</v>
      </c>
      <c r="F138" s="142" t="s">
        <v>7444</v>
      </c>
      <c r="G138" s="143" t="s">
        <v>433</v>
      </c>
      <c r="H138" s="144">
        <v>9470</v>
      </c>
      <c r="I138" s="145"/>
      <c r="J138" s="146">
        <f t="shared" si="0"/>
        <v>0</v>
      </c>
      <c r="K138" s="147"/>
      <c r="L138" s="28"/>
      <c r="M138" s="148" t="s">
        <v>1</v>
      </c>
      <c r="N138" s="149" t="s">
        <v>41</v>
      </c>
      <c r="P138" s="150">
        <f t="shared" si="1"/>
        <v>0</v>
      </c>
      <c r="Q138" s="150">
        <v>0</v>
      </c>
      <c r="R138" s="150">
        <f t="shared" si="2"/>
        <v>0</v>
      </c>
      <c r="S138" s="150">
        <v>0</v>
      </c>
      <c r="T138" s="151">
        <f t="shared" si="3"/>
        <v>0</v>
      </c>
      <c r="AR138" s="152" t="s">
        <v>259</v>
      </c>
      <c r="AT138" s="152" t="s">
        <v>319</v>
      </c>
      <c r="AU138" s="152" t="s">
        <v>87</v>
      </c>
      <c r="AY138" s="13" t="s">
        <v>317</v>
      </c>
      <c r="BE138" s="153">
        <f t="shared" si="4"/>
        <v>0</v>
      </c>
      <c r="BF138" s="153">
        <f t="shared" si="5"/>
        <v>0</v>
      </c>
      <c r="BG138" s="153">
        <f t="shared" si="6"/>
        <v>0</v>
      </c>
      <c r="BH138" s="153">
        <f t="shared" si="7"/>
        <v>0</v>
      </c>
      <c r="BI138" s="153">
        <f t="shared" si="8"/>
        <v>0</v>
      </c>
      <c r="BJ138" s="13" t="s">
        <v>87</v>
      </c>
      <c r="BK138" s="153">
        <f t="shared" si="9"/>
        <v>0</v>
      </c>
      <c r="BL138" s="13" t="s">
        <v>259</v>
      </c>
      <c r="BM138" s="152" t="s">
        <v>7</v>
      </c>
    </row>
    <row r="139" spans="2:65" s="1" customFormat="1" ht="16.5" customHeight="1">
      <c r="B139" s="139"/>
      <c r="C139" s="154" t="s">
        <v>280</v>
      </c>
      <c r="D139" s="154" t="s">
        <v>353</v>
      </c>
      <c r="E139" s="155" t="s">
        <v>7445</v>
      </c>
      <c r="F139" s="156" t="s">
        <v>7446</v>
      </c>
      <c r="G139" s="157" t="s">
        <v>433</v>
      </c>
      <c r="H139" s="158">
        <v>9470</v>
      </c>
      <c r="I139" s="159"/>
      <c r="J139" s="160">
        <f t="shared" si="0"/>
        <v>0</v>
      </c>
      <c r="K139" s="161"/>
      <c r="L139" s="162"/>
      <c r="M139" s="163" t="s">
        <v>1</v>
      </c>
      <c r="N139" s="164" t="s">
        <v>41</v>
      </c>
      <c r="P139" s="150">
        <f t="shared" si="1"/>
        <v>0</v>
      </c>
      <c r="Q139" s="150">
        <v>0</v>
      </c>
      <c r="R139" s="150">
        <f t="shared" si="2"/>
        <v>0</v>
      </c>
      <c r="S139" s="150">
        <v>0</v>
      </c>
      <c r="T139" s="151">
        <f t="shared" si="3"/>
        <v>0</v>
      </c>
      <c r="AR139" s="152" t="s">
        <v>271</v>
      </c>
      <c r="AT139" s="152" t="s">
        <v>353</v>
      </c>
      <c r="AU139" s="152" t="s">
        <v>87</v>
      </c>
      <c r="AY139" s="13" t="s">
        <v>317</v>
      </c>
      <c r="BE139" s="153">
        <f t="shared" si="4"/>
        <v>0</v>
      </c>
      <c r="BF139" s="153">
        <f t="shared" si="5"/>
        <v>0</v>
      </c>
      <c r="BG139" s="153">
        <f t="shared" si="6"/>
        <v>0</v>
      </c>
      <c r="BH139" s="153">
        <f t="shared" si="7"/>
        <v>0</v>
      </c>
      <c r="BI139" s="153">
        <f t="shared" si="8"/>
        <v>0</v>
      </c>
      <c r="BJ139" s="13" t="s">
        <v>87</v>
      </c>
      <c r="BK139" s="153">
        <f t="shared" si="9"/>
        <v>0</v>
      </c>
      <c r="BL139" s="13" t="s">
        <v>259</v>
      </c>
      <c r="BM139" s="152" t="s">
        <v>392</v>
      </c>
    </row>
    <row r="140" spans="2:65" s="1" customFormat="1" ht="21.75" customHeight="1">
      <c r="B140" s="139"/>
      <c r="C140" s="140" t="s">
        <v>358</v>
      </c>
      <c r="D140" s="140" t="s">
        <v>319</v>
      </c>
      <c r="E140" s="141" t="s">
        <v>7447</v>
      </c>
      <c r="F140" s="142" t="s">
        <v>7448</v>
      </c>
      <c r="G140" s="143" t="s">
        <v>375</v>
      </c>
      <c r="H140" s="144">
        <v>2124.3000000000002</v>
      </c>
      <c r="I140" s="145"/>
      <c r="J140" s="146">
        <f t="shared" si="0"/>
        <v>0</v>
      </c>
      <c r="K140" s="147"/>
      <c r="L140" s="28"/>
      <c r="M140" s="148" t="s">
        <v>1</v>
      </c>
      <c r="N140" s="149" t="s">
        <v>41</v>
      </c>
      <c r="P140" s="150">
        <f t="shared" si="1"/>
        <v>0</v>
      </c>
      <c r="Q140" s="150">
        <v>0</v>
      </c>
      <c r="R140" s="150">
        <f t="shared" si="2"/>
        <v>0</v>
      </c>
      <c r="S140" s="150">
        <v>0</v>
      </c>
      <c r="T140" s="151">
        <f t="shared" si="3"/>
        <v>0</v>
      </c>
      <c r="AR140" s="152" t="s">
        <v>259</v>
      </c>
      <c r="AT140" s="152" t="s">
        <v>319</v>
      </c>
      <c r="AU140" s="152" t="s">
        <v>87</v>
      </c>
      <c r="AY140" s="13" t="s">
        <v>317</v>
      </c>
      <c r="BE140" s="153">
        <f t="shared" si="4"/>
        <v>0</v>
      </c>
      <c r="BF140" s="153">
        <f t="shared" si="5"/>
        <v>0</v>
      </c>
      <c r="BG140" s="153">
        <f t="shared" si="6"/>
        <v>0</v>
      </c>
      <c r="BH140" s="153">
        <f t="shared" si="7"/>
        <v>0</v>
      </c>
      <c r="BI140" s="153">
        <f t="shared" si="8"/>
        <v>0</v>
      </c>
      <c r="BJ140" s="13" t="s">
        <v>87</v>
      </c>
      <c r="BK140" s="153">
        <f t="shared" si="9"/>
        <v>0</v>
      </c>
      <c r="BL140" s="13" t="s">
        <v>259</v>
      </c>
      <c r="BM140" s="152" t="s">
        <v>398</v>
      </c>
    </row>
    <row r="141" spans="2:65" s="1" customFormat="1" ht="24.15" customHeight="1">
      <c r="B141" s="139"/>
      <c r="C141" s="154" t="s">
        <v>362</v>
      </c>
      <c r="D141" s="154" t="s">
        <v>353</v>
      </c>
      <c r="E141" s="155" t="s">
        <v>7367</v>
      </c>
      <c r="F141" s="156" t="s">
        <v>7449</v>
      </c>
      <c r="G141" s="157" t="s">
        <v>322</v>
      </c>
      <c r="H141" s="158">
        <v>148.70099999999999</v>
      </c>
      <c r="I141" s="159"/>
      <c r="J141" s="160">
        <f t="shared" si="0"/>
        <v>0</v>
      </c>
      <c r="K141" s="161"/>
      <c r="L141" s="162"/>
      <c r="M141" s="163" t="s">
        <v>1</v>
      </c>
      <c r="N141" s="164" t="s">
        <v>41</v>
      </c>
      <c r="P141" s="150">
        <f t="shared" si="1"/>
        <v>0</v>
      </c>
      <c r="Q141" s="150">
        <v>0</v>
      </c>
      <c r="R141" s="150">
        <f t="shared" si="2"/>
        <v>0</v>
      </c>
      <c r="S141" s="150">
        <v>0</v>
      </c>
      <c r="T141" s="151">
        <f t="shared" si="3"/>
        <v>0</v>
      </c>
      <c r="AR141" s="152" t="s">
        <v>271</v>
      </c>
      <c r="AT141" s="152" t="s">
        <v>353</v>
      </c>
      <c r="AU141" s="152" t="s">
        <v>87</v>
      </c>
      <c r="AY141" s="13" t="s">
        <v>317</v>
      </c>
      <c r="BE141" s="153">
        <f t="shared" si="4"/>
        <v>0</v>
      </c>
      <c r="BF141" s="153">
        <f t="shared" si="5"/>
        <v>0</v>
      </c>
      <c r="BG141" s="153">
        <f t="shared" si="6"/>
        <v>0</v>
      </c>
      <c r="BH141" s="153">
        <f t="shared" si="7"/>
        <v>0</v>
      </c>
      <c r="BI141" s="153">
        <f t="shared" si="8"/>
        <v>0</v>
      </c>
      <c r="BJ141" s="13" t="s">
        <v>87</v>
      </c>
      <c r="BK141" s="153">
        <f t="shared" si="9"/>
        <v>0</v>
      </c>
      <c r="BL141" s="13" t="s">
        <v>259</v>
      </c>
      <c r="BM141" s="152" t="s">
        <v>408</v>
      </c>
    </row>
    <row r="142" spans="2:65" s="1" customFormat="1" ht="76.349999999999994" customHeight="1">
      <c r="B142" s="139"/>
      <c r="C142" s="140" t="s">
        <v>364</v>
      </c>
      <c r="D142" s="140" t="s">
        <v>319</v>
      </c>
      <c r="E142" s="141" t="s">
        <v>7450</v>
      </c>
      <c r="F142" s="142" t="s">
        <v>7451</v>
      </c>
      <c r="G142" s="143" t="s">
        <v>375</v>
      </c>
      <c r="H142" s="144">
        <v>2124.3000000000002</v>
      </c>
      <c r="I142" s="145"/>
      <c r="J142" s="146">
        <f t="shared" si="0"/>
        <v>0</v>
      </c>
      <c r="K142" s="147"/>
      <c r="L142" s="28"/>
      <c r="M142" s="148" t="s">
        <v>1</v>
      </c>
      <c r="N142" s="149" t="s">
        <v>41</v>
      </c>
      <c r="P142" s="150">
        <f t="shared" si="1"/>
        <v>0</v>
      </c>
      <c r="Q142" s="150">
        <v>0</v>
      </c>
      <c r="R142" s="150">
        <f t="shared" si="2"/>
        <v>0</v>
      </c>
      <c r="S142" s="150">
        <v>0</v>
      </c>
      <c r="T142" s="151">
        <f t="shared" si="3"/>
        <v>0</v>
      </c>
      <c r="AR142" s="152" t="s">
        <v>259</v>
      </c>
      <c r="AT142" s="152" t="s">
        <v>319</v>
      </c>
      <c r="AU142" s="152" t="s">
        <v>87</v>
      </c>
      <c r="AY142" s="13" t="s">
        <v>317</v>
      </c>
      <c r="BE142" s="153">
        <f t="shared" si="4"/>
        <v>0</v>
      </c>
      <c r="BF142" s="153">
        <f t="shared" si="5"/>
        <v>0</v>
      </c>
      <c r="BG142" s="153">
        <f t="shared" si="6"/>
        <v>0</v>
      </c>
      <c r="BH142" s="153">
        <f t="shared" si="7"/>
        <v>0</v>
      </c>
      <c r="BI142" s="153">
        <f t="shared" si="8"/>
        <v>0</v>
      </c>
      <c r="BJ142" s="13" t="s">
        <v>87</v>
      </c>
      <c r="BK142" s="153">
        <f t="shared" si="9"/>
        <v>0</v>
      </c>
      <c r="BL142" s="13" t="s">
        <v>259</v>
      </c>
      <c r="BM142" s="152" t="s">
        <v>412</v>
      </c>
    </row>
    <row r="143" spans="2:65" s="1" customFormat="1" ht="21.75" customHeight="1">
      <c r="B143" s="139"/>
      <c r="C143" s="140" t="s">
        <v>368</v>
      </c>
      <c r="D143" s="140" t="s">
        <v>319</v>
      </c>
      <c r="E143" s="141" t="s">
        <v>7371</v>
      </c>
      <c r="F143" s="142" t="s">
        <v>7372</v>
      </c>
      <c r="G143" s="143" t="s">
        <v>322</v>
      </c>
      <c r="H143" s="144">
        <v>23.675000000000001</v>
      </c>
      <c r="I143" s="145"/>
      <c r="J143" s="146">
        <f t="shared" si="0"/>
        <v>0</v>
      </c>
      <c r="K143" s="147"/>
      <c r="L143" s="28"/>
      <c r="M143" s="148" t="s">
        <v>1</v>
      </c>
      <c r="N143" s="149" t="s">
        <v>41</v>
      </c>
      <c r="P143" s="150">
        <f t="shared" si="1"/>
        <v>0</v>
      </c>
      <c r="Q143" s="150">
        <v>0</v>
      </c>
      <c r="R143" s="150">
        <f t="shared" si="2"/>
        <v>0</v>
      </c>
      <c r="S143" s="150">
        <v>0</v>
      </c>
      <c r="T143" s="151">
        <f t="shared" si="3"/>
        <v>0</v>
      </c>
      <c r="AR143" s="152" t="s">
        <v>259</v>
      </c>
      <c r="AT143" s="152" t="s">
        <v>319</v>
      </c>
      <c r="AU143" s="152" t="s">
        <v>87</v>
      </c>
      <c r="AY143" s="13" t="s">
        <v>317</v>
      </c>
      <c r="BE143" s="153">
        <f t="shared" si="4"/>
        <v>0</v>
      </c>
      <c r="BF143" s="153">
        <f t="shared" si="5"/>
        <v>0</v>
      </c>
      <c r="BG143" s="153">
        <f t="shared" si="6"/>
        <v>0</v>
      </c>
      <c r="BH143" s="153">
        <f t="shared" si="7"/>
        <v>0</v>
      </c>
      <c r="BI143" s="153">
        <f t="shared" si="8"/>
        <v>0</v>
      </c>
      <c r="BJ143" s="13" t="s">
        <v>87</v>
      </c>
      <c r="BK143" s="153">
        <f t="shared" si="9"/>
        <v>0</v>
      </c>
      <c r="BL143" s="13" t="s">
        <v>259</v>
      </c>
      <c r="BM143" s="152" t="s">
        <v>416</v>
      </c>
    </row>
    <row r="144" spans="2:65" s="1" customFormat="1" ht="24.15" customHeight="1">
      <c r="B144" s="139"/>
      <c r="C144" s="140" t="s">
        <v>372</v>
      </c>
      <c r="D144" s="140" t="s">
        <v>319</v>
      </c>
      <c r="E144" s="141" t="s">
        <v>7373</v>
      </c>
      <c r="F144" s="142" t="s">
        <v>7374</v>
      </c>
      <c r="G144" s="143" t="s">
        <v>322</v>
      </c>
      <c r="H144" s="144">
        <v>23.675000000000001</v>
      </c>
      <c r="I144" s="145"/>
      <c r="J144" s="146">
        <f t="shared" si="0"/>
        <v>0</v>
      </c>
      <c r="K144" s="147"/>
      <c r="L144" s="28"/>
      <c r="M144" s="148" t="s">
        <v>1</v>
      </c>
      <c r="N144" s="149" t="s">
        <v>41</v>
      </c>
      <c r="P144" s="150">
        <f t="shared" si="1"/>
        <v>0</v>
      </c>
      <c r="Q144" s="150">
        <v>0</v>
      </c>
      <c r="R144" s="150">
        <f t="shared" si="2"/>
        <v>0</v>
      </c>
      <c r="S144" s="150">
        <v>0</v>
      </c>
      <c r="T144" s="151">
        <f t="shared" si="3"/>
        <v>0</v>
      </c>
      <c r="AR144" s="152" t="s">
        <v>259</v>
      </c>
      <c r="AT144" s="152" t="s">
        <v>319</v>
      </c>
      <c r="AU144" s="152" t="s">
        <v>87</v>
      </c>
      <c r="AY144" s="13" t="s">
        <v>317</v>
      </c>
      <c r="BE144" s="153">
        <f t="shared" si="4"/>
        <v>0</v>
      </c>
      <c r="BF144" s="153">
        <f t="shared" si="5"/>
        <v>0</v>
      </c>
      <c r="BG144" s="153">
        <f t="shared" si="6"/>
        <v>0</v>
      </c>
      <c r="BH144" s="153">
        <f t="shared" si="7"/>
        <v>0</v>
      </c>
      <c r="BI144" s="153">
        <f t="shared" si="8"/>
        <v>0</v>
      </c>
      <c r="BJ144" s="13" t="s">
        <v>87</v>
      </c>
      <c r="BK144" s="153">
        <f t="shared" si="9"/>
        <v>0</v>
      </c>
      <c r="BL144" s="13" t="s">
        <v>259</v>
      </c>
      <c r="BM144" s="152" t="s">
        <v>529</v>
      </c>
    </row>
    <row r="145" spans="2:65" s="1" customFormat="1" ht="16.5" customHeight="1">
      <c r="B145" s="139"/>
      <c r="C145" s="154" t="s">
        <v>377</v>
      </c>
      <c r="D145" s="154" t="s">
        <v>353</v>
      </c>
      <c r="E145" s="155" t="s">
        <v>7375</v>
      </c>
      <c r="F145" s="156" t="s">
        <v>7376</v>
      </c>
      <c r="G145" s="157" t="s">
        <v>322</v>
      </c>
      <c r="H145" s="158">
        <v>23.675000000000001</v>
      </c>
      <c r="I145" s="159"/>
      <c r="J145" s="160">
        <f t="shared" si="0"/>
        <v>0</v>
      </c>
      <c r="K145" s="161"/>
      <c r="L145" s="162"/>
      <c r="M145" s="163" t="s">
        <v>1</v>
      </c>
      <c r="N145" s="164" t="s">
        <v>41</v>
      </c>
      <c r="P145" s="150">
        <f t="shared" si="1"/>
        <v>0</v>
      </c>
      <c r="Q145" s="150">
        <v>0</v>
      </c>
      <c r="R145" s="150">
        <f t="shared" si="2"/>
        <v>0</v>
      </c>
      <c r="S145" s="150">
        <v>0</v>
      </c>
      <c r="T145" s="151">
        <f t="shared" si="3"/>
        <v>0</v>
      </c>
      <c r="AR145" s="152" t="s">
        <v>271</v>
      </c>
      <c r="AT145" s="152" t="s">
        <v>353</v>
      </c>
      <c r="AU145" s="152" t="s">
        <v>87</v>
      </c>
      <c r="AY145" s="13" t="s">
        <v>317</v>
      </c>
      <c r="BE145" s="153">
        <f t="shared" si="4"/>
        <v>0</v>
      </c>
      <c r="BF145" s="153">
        <f t="shared" si="5"/>
        <v>0</v>
      </c>
      <c r="BG145" s="153">
        <f t="shared" si="6"/>
        <v>0</v>
      </c>
      <c r="BH145" s="153">
        <f t="shared" si="7"/>
        <v>0</v>
      </c>
      <c r="BI145" s="153">
        <f t="shared" si="8"/>
        <v>0</v>
      </c>
      <c r="BJ145" s="13" t="s">
        <v>87</v>
      </c>
      <c r="BK145" s="153">
        <f t="shared" si="9"/>
        <v>0</v>
      </c>
      <c r="BL145" s="13" t="s">
        <v>259</v>
      </c>
      <c r="BM145" s="152" t="s">
        <v>784</v>
      </c>
    </row>
    <row r="146" spans="2:65" s="11" customFormat="1" ht="22.8" customHeight="1">
      <c r="B146" s="127"/>
      <c r="D146" s="128" t="s">
        <v>74</v>
      </c>
      <c r="E146" s="137" t="s">
        <v>589</v>
      </c>
      <c r="F146" s="137" t="s">
        <v>2741</v>
      </c>
      <c r="I146" s="130"/>
      <c r="J146" s="138">
        <f>BK146</f>
        <v>0</v>
      </c>
      <c r="L146" s="127"/>
      <c r="M146" s="132"/>
      <c r="P146" s="133">
        <f>P147</f>
        <v>0</v>
      </c>
      <c r="R146" s="133">
        <f>R147</f>
        <v>0</v>
      </c>
      <c r="T146" s="134">
        <f>T147</f>
        <v>0</v>
      </c>
      <c r="AR146" s="128" t="s">
        <v>82</v>
      </c>
      <c r="AT146" s="135" t="s">
        <v>74</v>
      </c>
      <c r="AU146" s="135" t="s">
        <v>82</v>
      </c>
      <c r="AY146" s="128" t="s">
        <v>317</v>
      </c>
      <c r="BK146" s="136">
        <f>BK147</f>
        <v>0</v>
      </c>
    </row>
    <row r="147" spans="2:65" s="1" customFormat="1" ht="33" customHeight="1">
      <c r="B147" s="139"/>
      <c r="C147" s="140" t="s">
        <v>383</v>
      </c>
      <c r="D147" s="140" t="s">
        <v>319</v>
      </c>
      <c r="E147" s="141" t="s">
        <v>7377</v>
      </c>
      <c r="F147" s="142" t="s">
        <v>7378</v>
      </c>
      <c r="G147" s="143" t="s">
        <v>356</v>
      </c>
      <c r="H147" s="144">
        <v>215.19800000000001</v>
      </c>
      <c r="I147" s="145"/>
      <c r="J147" s="146">
        <f>ROUND(I147*H147,2)</f>
        <v>0</v>
      </c>
      <c r="K147" s="147"/>
      <c r="L147" s="28"/>
      <c r="M147" s="165" t="s">
        <v>1</v>
      </c>
      <c r="N147" s="166" t="s">
        <v>41</v>
      </c>
      <c r="O147" s="167"/>
      <c r="P147" s="168">
        <f>O147*H147</f>
        <v>0</v>
      </c>
      <c r="Q147" s="168">
        <v>0</v>
      </c>
      <c r="R147" s="168">
        <f>Q147*H147</f>
        <v>0</v>
      </c>
      <c r="S147" s="168">
        <v>0</v>
      </c>
      <c r="T147" s="169">
        <f>S147*H147</f>
        <v>0</v>
      </c>
      <c r="AR147" s="152" t="s">
        <v>259</v>
      </c>
      <c r="AT147" s="152" t="s">
        <v>319</v>
      </c>
      <c r="AU147" s="152" t="s">
        <v>87</v>
      </c>
      <c r="AY147" s="13" t="s">
        <v>317</v>
      </c>
      <c r="BE147" s="153">
        <f>IF(N147="základná",J147,0)</f>
        <v>0</v>
      </c>
      <c r="BF147" s="153">
        <f>IF(N147="znížená",J147,0)</f>
        <v>0</v>
      </c>
      <c r="BG147" s="153">
        <f>IF(N147="zákl. prenesená",J147,0)</f>
        <v>0</v>
      </c>
      <c r="BH147" s="153">
        <f>IF(N147="zníž. prenesená",J147,0)</f>
        <v>0</v>
      </c>
      <c r="BI147" s="153">
        <f>IF(N147="nulová",J147,0)</f>
        <v>0</v>
      </c>
      <c r="BJ147" s="13" t="s">
        <v>87</v>
      </c>
      <c r="BK147" s="153">
        <f>ROUND(I147*H147,2)</f>
        <v>0</v>
      </c>
      <c r="BL147" s="13" t="s">
        <v>259</v>
      </c>
      <c r="BM147" s="152" t="s">
        <v>792</v>
      </c>
    </row>
    <row r="148" spans="2:65" s="1" customFormat="1" ht="6.9" customHeight="1">
      <c r="B148" s="43"/>
      <c r="C148" s="44"/>
      <c r="D148" s="44"/>
      <c r="E148" s="44"/>
      <c r="F148" s="44"/>
      <c r="G148" s="44"/>
      <c r="H148" s="44"/>
      <c r="I148" s="44"/>
      <c r="J148" s="44"/>
      <c r="K148" s="44"/>
      <c r="L148" s="28"/>
    </row>
  </sheetData>
  <autoFilter ref="C123:K147" xr:uid="{00000000-0009-0000-0000-000037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B2:BM158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01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3" t="s">
        <v>270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" customHeight="1">
      <c r="B4" s="16"/>
      <c r="D4" s="17" t="s">
        <v>286</v>
      </c>
      <c r="L4" s="16"/>
      <c r="M4" s="92" t="s">
        <v>9</v>
      </c>
      <c r="AT4" s="13" t="s">
        <v>3</v>
      </c>
    </row>
    <row r="5" spans="2:46" ht="6.9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226" t="str">
        <f>'Rekapitulácia stavby'!K6</f>
        <v>Archeoskanzen Bojná</v>
      </c>
      <c r="F7" s="227"/>
      <c r="G7" s="227"/>
      <c r="H7" s="227"/>
      <c r="L7" s="16"/>
    </row>
    <row r="8" spans="2:46" ht="12" customHeight="1">
      <c r="B8" s="16"/>
      <c r="D8" s="23" t="s">
        <v>287</v>
      </c>
      <c r="L8" s="16"/>
    </row>
    <row r="9" spans="2:46" s="1" customFormat="1" ht="16.5" customHeight="1">
      <c r="B9" s="28"/>
      <c r="E9" s="226" t="s">
        <v>7302</v>
      </c>
      <c r="F9" s="228"/>
      <c r="G9" s="228"/>
      <c r="H9" s="228"/>
      <c r="L9" s="28"/>
    </row>
    <row r="10" spans="2:46" s="1" customFormat="1" ht="12" customHeight="1">
      <c r="B10" s="28"/>
      <c r="D10" s="23" t="s">
        <v>289</v>
      </c>
      <c r="L10" s="28"/>
    </row>
    <row r="11" spans="2:46" s="1" customFormat="1" ht="30" customHeight="1">
      <c r="B11" s="28"/>
      <c r="E11" s="208" t="s">
        <v>7452</v>
      </c>
      <c r="F11" s="228"/>
      <c r="G11" s="228"/>
      <c r="H11" s="228"/>
      <c r="L11" s="28"/>
    </row>
    <row r="12" spans="2:46" s="1" customFormat="1" ht="10.199999999999999">
      <c r="B12" s="28"/>
      <c r="L12" s="28"/>
    </row>
    <row r="13" spans="2:46" s="1" customFormat="1" ht="12" customHeight="1">
      <c r="B13" s="28"/>
      <c r="D13" s="23" t="s">
        <v>17</v>
      </c>
      <c r="F13" s="21" t="s">
        <v>1</v>
      </c>
      <c r="I13" s="23" t="s">
        <v>18</v>
      </c>
      <c r="J13" s="21" t="s">
        <v>1</v>
      </c>
      <c r="L13" s="28"/>
    </row>
    <row r="14" spans="2:46" s="1" customFormat="1" ht="12" customHeight="1">
      <c r="B14" s="28"/>
      <c r="D14" s="23" t="s">
        <v>19</v>
      </c>
      <c r="F14" s="21" t="s">
        <v>20</v>
      </c>
      <c r="I14" s="23" t="s">
        <v>21</v>
      </c>
      <c r="J14" s="51" t="str">
        <f>'Rekapitulácia stavby'!AN8</f>
        <v>19. 6. 2024</v>
      </c>
      <c r="L14" s="28"/>
    </row>
    <row r="15" spans="2:46" s="1" customFormat="1" ht="10.8" customHeight="1">
      <c r="B15" s="28"/>
      <c r="L15" s="28"/>
    </row>
    <row r="16" spans="2:46" s="1" customFormat="1" ht="12" customHeight="1">
      <c r="B16" s="28"/>
      <c r="D16" s="23" t="s">
        <v>23</v>
      </c>
      <c r="I16" s="23" t="s">
        <v>24</v>
      </c>
      <c r="J16" s="21" t="s">
        <v>1</v>
      </c>
      <c r="L16" s="28"/>
    </row>
    <row r="17" spans="2:12" s="1" customFormat="1" ht="18" customHeight="1">
      <c r="B17" s="28"/>
      <c r="E17" s="21" t="s">
        <v>25</v>
      </c>
      <c r="I17" s="23" t="s">
        <v>26</v>
      </c>
      <c r="J17" s="21" t="s">
        <v>1</v>
      </c>
      <c r="L17" s="28"/>
    </row>
    <row r="18" spans="2:12" s="1" customFormat="1" ht="6.9" customHeight="1">
      <c r="B18" s="28"/>
      <c r="L18" s="28"/>
    </row>
    <row r="19" spans="2:12" s="1" customFormat="1" ht="12" customHeight="1">
      <c r="B19" s="28"/>
      <c r="D19" s="23" t="s">
        <v>27</v>
      </c>
      <c r="I19" s="23" t="s">
        <v>24</v>
      </c>
      <c r="J19" s="24" t="str">
        <f>'Rekapitulácia stavby'!AN13</f>
        <v>Vyplň údaj</v>
      </c>
      <c r="L19" s="28"/>
    </row>
    <row r="20" spans="2:12" s="1" customFormat="1" ht="18" customHeight="1">
      <c r="B20" s="28"/>
      <c r="E20" s="229" t="str">
        <f>'Rekapitulácia stavby'!E14</f>
        <v>Vyplň údaj</v>
      </c>
      <c r="F20" s="182"/>
      <c r="G20" s="182"/>
      <c r="H20" s="182"/>
      <c r="I20" s="23" t="s">
        <v>26</v>
      </c>
      <c r="J20" s="24" t="str">
        <f>'Rekapitulácia stavby'!AN14</f>
        <v>Vyplň údaj</v>
      </c>
      <c r="L20" s="28"/>
    </row>
    <row r="21" spans="2:12" s="1" customFormat="1" ht="6.9" customHeight="1">
      <c r="B21" s="28"/>
      <c r="L21" s="28"/>
    </row>
    <row r="22" spans="2:12" s="1" customFormat="1" ht="12" customHeight="1">
      <c r="B22" s="28"/>
      <c r="D22" s="23" t="s">
        <v>29</v>
      </c>
      <c r="I22" s="23" t="s">
        <v>24</v>
      </c>
      <c r="J22" s="21" t="s">
        <v>1</v>
      </c>
      <c r="L22" s="28"/>
    </row>
    <row r="23" spans="2:12" s="1" customFormat="1" ht="18" customHeight="1">
      <c r="B23" s="28"/>
      <c r="E23" s="21" t="s">
        <v>30</v>
      </c>
      <c r="I23" s="23" t="s">
        <v>26</v>
      </c>
      <c r="J23" s="21" t="s">
        <v>1</v>
      </c>
      <c r="L23" s="28"/>
    </row>
    <row r="24" spans="2:12" s="1" customFormat="1" ht="6.9" customHeight="1">
      <c r="B24" s="28"/>
      <c r="L24" s="28"/>
    </row>
    <row r="25" spans="2:12" s="1" customFormat="1" ht="12" customHeight="1">
      <c r="B25" s="28"/>
      <c r="D25" s="23" t="s">
        <v>32</v>
      </c>
      <c r="I25" s="23" t="s">
        <v>24</v>
      </c>
      <c r="J25" s="21" t="s">
        <v>1</v>
      </c>
      <c r="L25" s="28"/>
    </row>
    <row r="26" spans="2:12" s="1" customFormat="1" ht="18" customHeight="1">
      <c r="B26" s="28"/>
      <c r="E26" s="21" t="s">
        <v>30</v>
      </c>
      <c r="I26" s="23" t="s">
        <v>26</v>
      </c>
      <c r="J26" s="21" t="s">
        <v>1</v>
      </c>
      <c r="L26" s="28"/>
    </row>
    <row r="27" spans="2:12" s="1" customFormat="1" ht="6.9" customHeight="1">
      <c r="B27" s="28"/>
      <c r="L27" s="28"/>
    </row>
    <row r="28" spans="2:12" s="1" customFormat="1" ht="12" customHeight="1">
      <c r="B28" s="28"/>
      <c r="D28" s="23" t="s">
        <v>33</v>
      </c>
      <c r="L28" s="28"/>
    </row>
    <row r="29" spans="2:12" s="7" customFormat="1" ht="16.5" customHeight="1">
      <c r="B29" s="93"/>
      <c r="E29" s="187" t="s">
        <v>1</v>
      </c>
      <c r="F29" s="187"/>
      <c r="G29" s="187"/>
      <c r="H29" s="187"/>
      <c r="L29" s="93"/>
    </row>
    <row r="30" spans="2:12" s="1" customFormat="1" ht="6.9" customHeight="1">
      <c r="B30" s="28"/>
      <c r="L30" s="28"/>
    </row>
    <row r="31" spans="2:12" s="1" customFormat="1" ht="6.9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35" customHeight="1">
      <c r="B32" s="28"/>
      <c r="D32" s="94" t="s">
        <v>35</v>
      </c>
      <c r="J32" s="65">
        <f>ROUND(J123, 2)</f>
        <v>0</v>
      </c>
      <c r="L32" s="28"/>
    </row>
    <row r="33" spans="2:12" s="1" customFormat="1" ht="6.9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4" customHeight="1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4" customHeight="1">
      <c r="B35" s="28"/>
      <c r="D35" s="54" t="s">
        <v>39</v>
      </c>
      <c r="E35" s="33" t="s">
        <v>40</v>
      </c>
      <c r="F35" s="95">
        <f>ROUND((SUM(BE123:BE157)),  2)</f>
        <v>0</v>
      </c>
      <c r="G35" s="96"/>
      <c r="H35" s="96"/>
      <c r="I35" s="97">
        <v>0.2</v>
      </c>
      <c r="J35" s="95">
        <f>ROUND(((SUM(BE123:BE157))*I35),  2)</f>
        <v>0</v>
      </c>
      <c r="L35" s="28"/>
    </row>
    <row r="36" spans="2:12" s="1" customFormat="1" ht="14.4" customHeight="1">
      <c r="B36" s="28"/>
      <c r="E36" s="33" t="s">
        <v>41</v>
      </c>
      <c r="F36" s="95">
        <f>ROUND((SUM(BF123:BF157)),  2)</f>
        <v>0</v>
      </c>
      <c r="G36" s="96"/>
      <c r="H36" s="96"/>
      <c r="I36" s="97">
        <v>0.2</v>
      </c>
      <c r="J36" s="95">
        <f>ROUND(((SUM(BF123:BF157))*I36),  2)</f>
        <v>0</v>
      </c>
      <c r="L36" s="28"/>
    </row>
    <row r="37" spans="2:12" s="1" customFormat="1" ht="14.4" hidden="1" customHeight="1">
      <c r="B37" s="28"/>
      <c r="E37" s="23" t="s">
        <v>42</v>
      </c>
      <c r="F37" s="84">
        <f>ROUND((SUM(BG123:BG157)),  2)</f>
        <v>0</v>
      </c>
      <c r="I37" s="98">
        <v>0.2</v>
      </c>
      <c r="J37" s="84">
        <f>0</f>
        <v>0</v>
      </c>
      <c r="L37" s="28"/>
    </row>
    <row r="38" spans="2:12" s="1" customFormat="1" ht="14.4" hidden="1" customHeight="1">
      <c r="B38" s="28"/>
      <c r="E38" s="23" t="s">
        <v>43</v>
      </c>
      <c r="F38" s="84">
        <f>ROUND((SUM(BH123:BH157)),  2)</f>
        <v>0</v>
      </c>
      <c r="I38" s="98">
        <v>0.2</v>
      </c>
      <c r="J38" s="84">
        <f>0</f>
        <v>0</v>
      </c>
      <c r="L38" s="28"/>
    </row>
    <row r="39" spans="2:12" s="1" customFormat="1" ht="14.4" hidden="1" customHeight="1">
      <c r="B39" s="28"/>
      <c r="E39" s="33" t="s">
        <v>44</v>
      </c>
      <c r="F39" s="95">
        <f>ROUND((SUM(BI123:BI157)),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6.9" customHeight="1">
      <c r="B40" s="28"/>
      <c r="L40" s="28"/>
    </row>
    <row r="41" spans="2:12" s="1" customFormat="1" ht="25.35" customHeight="1">
      <c r="B41" s="28"/>
      <c r="C41" s="99"/>
      <c r="D41" s="100" t="s">
        <v>45</v>
      </c>
      <c r="E41" s="56"/>
      <c r="F41" s="56"/>
      <c r="G41" s="101" t="s">
        <v>46</v>
      </c>
      <c r="H41" s="102" t="s">
        <v>47</v>
      </c>
      <c r="I41" s="56"/>
      <c r="J41" s="103">
        <f>SUM(J32:J39)</f>
        <v>0</v>
      </c>
      <c r="K41" s="104"/>
      <c r="L41" s="28"/>
    </row>
    <row r="42" spans="2:12" s="1" customFormat="1" ht="14.4" customHeight="1">
      <c r="B42" s="28"/>
      <c r="L42" s="28"/>
    </row>
    <row r="43" spans="2:12" ht="14.4" customHeight="1">
      <c r="B43" s="16"/>
      <c r="L43" s="16"/>
    </row>
    <row r="44" spans="2:12" ht="14.4" customHeight="1">
      <c r="B44" s="16"/>
      <c r="L44" s="16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ht="10.199999999999999">
      <c r="B51" s="16"/>
      <c r="L51" s="16"/>
    </row>
    <row r="52" spans="2:12" ht="10.199999999999999">
      <c r="B52" s="16"/>
      <c r="L52" s="16"/>
    </row>
    <row r="53" spans="2:12" ht="10.199999999999999">
      <c r="B53" s="16"/>
      <c r="L53" s="16"/>
    </row>
    <row r="54" spans="2:12" ht="10.199999999999999">
      <c r="B54" s="16"/>
      <c r="L54" s="16"/>
    </row>
    <row r="55" spans="2:12" ht="10.199999999999999">
      <c r="B55" s="16"/>
      <c r="L55" s="16"/>
    </row>
    <row r="56" spans="2:12" ht="10.199999999999999">
      <c r="B56" s="16"/>
      <c r="L56" s="16"/>
    </row>
    <row r="57" spans="2:12" ht="10.199999999999999">
      <c r="B57" s="16"/>
      <c r="L57" s="16"/>
    </row>
    <row r="58" spans="2:12" ht="10.199999999999999">
      <c r="B58" s="16"/>
      <c r="L58" s="16"/>
    </row>
    <row r="59" spans="2:12" ht="10.199999999999999">
      <c r="B59" s="16"/>
      <c r="L59" s="16"/>
    </row>
    <row r="60" spans="2:12" ht="10.199999999999999">
      <c r="B60" s="16"/>
      <c r="L60" s="16"/>
    </row>
    <row r="61" spans="2:12" s="1" customFormat="1" ht="13.2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ht="10.199999999999999">
      <c r="B62" s="16"/>
      <c r="L62" s="16"/>
    </row>
    <row r="63" spans="2:12" ht="10.199999999999999">
      <c r="B63" s="16"/>
      <c r="L63" s="16"/>
    </row>
    <row r="64" spans="2:12" ht="10.199999999999999">
      <c r="B64" s="16"/>
      <c r="L64" s="16"/>
    </row>
    <row r="65" spans="2:12" s="1" customFormat="1" ht="13.2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ht="10.199999999999999">
      <c r="B66" s="16"/>
      <c r="L66" s="16"/>
    </row>
    <row r="67" spans="2:12" ht="10.199999999999999">
      <c r="B67" s="16"/>
      <c r="L67" s="16"/>
    </row>
    <row r="68" spans="2:12" ht="10.199999999999999">
      <c r="B68" s="16"/>
      <c r="L68" s="16"/>
    </row>
    <row r="69" spans="2:12" ht="10.199999999999999">
      <c r="B69" s="16"/>
      <c r="L69" s="16"/>
    </row>
    <row r="70" spans="2:12" ht="10.199999999999999">
      <c r="B70" s="16"/>
      <c r="L70" s="16"/>
    </row>
    <row r="71" spans="2:12" ht="10.199999999999999">
      <c r="B71" s="16"/>
      <c r="L71" s="16"/>
    </row>
    <row r="72" spans="2:12" ht="10.199999999999999">
      <c r="B72" s="16"/>
      <c r="L72" s="16"/>
    </row>
    <row r="73" spans="2:12" ht="10.199999999999999">
      <c r="B73" s="16"/>
      <c r="L73" s="16"/>
    </row>
    <row r="74" spans="2:12" ht="10.199999999999999">
      <c r="B74" s="16"/>
      <c r="L74" s="16"/>
    </row>
    <row r="75" spans="2:12" ht="10.199999999999999">
      <c r="B75" s="16"/>
      <c r="L75" s="16"/>
    </row>
    <row r="76" spans="2:12" s="1" customFormat="1" ht="13.2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" customHeight="1">
      <c r="B82" s="28"/>
      <c r="C82" s="17" t="s">
        <v>293</v>
      </c>
      <c r="L82" s="28"/>
    </row>
    <row r="83" spans="2:12" s="1" customFormat="1" ht="6.9" customHeight="1">
      <c r="B83" s="28"/>
      <c r="L83" s="28"/>
    </row>
    <row r="84" spans="2:12" s="1" customFormat="1" ht="12" customHeight="1">
      <c r="B84" s="28"/>
      <c r="C84" s="23" t="s">
        <v>15</v>
      </c>
      <c r="L84" s="28"/>
    </row>
    <row r="85" spans="2:12" s="1" customFormat="1" ht="16.5" customHeight="1">
      <c r="B85" s="28"/>
      <c r="E85" s="226" t="str">
        <f>E7</f>
        <v>Archeoskanzen Bojná</v>
      </c>
      <c r="F85" s="227"/>
      <c r="G85" s="227"/>
      <c r="H85" s="227"/>
      <c r="L85" s="28"/>
    </row>
    <row r="86" spans="2:12" ht="12" customHeight="1">
      <c r="B86" s="16"/>
      <c r="C86" s="23" t="s">
        <v>287</v>
      </c>
      <c r="L86" s="16"/>
    </row>
    <row r="87" spans="2:12" s="1" customFormat="1" ht="16.5" customHeight="1">
      <c r="B87" s="28"/>
      <c r="E87" s="226" t="s">
        <v>7302</v>
      </c>
      <c r="F87" s="228"/>
      <c r="G87" s="228"/>
      <c r="H87" s="228"/>
      <c r="L87" s="28"/>
    </row>
    <row r="88" spans="2:12" s="1" customFormat="1" ht="12" customHeight="1">
      <c r="B88" s="28"/>
      <c r="C88" s="23" t="s">
        <v>289</v>
      </c>
      <c r="L88" s="28"/>
    </row>
    <row r="89" spans="2:12" s="1" customFormat="1" ht="30" customHeight="1">
      <c r="B89" s="28"/>
      <c r="E89" s="208" t="str">
        <f>E11</f>
        <v>7 - OKRASNÉ ZÁHONY (pohľadové z kaviarne, pred vstupom do múzea)</v>
      </c>
      <c r="F89" s="228"/>
      <c r="G89" s="228"/>
      <c r="H89" s="228"/>
      <c r="L89" s="28"/>
    </row>
    <row r="90" spans="2:12" s="1" customFormat="1" ht="6.9" customHeight="1">
      <c r="B90" s="28"/>
      <c r="L90" s="28"/>
    </row>
    <row r="91" spans="2:12" s="1" customFormat="1" ht="12" customHeight="1">
      <c r="B91" s="28"/>
      <c r="C91" s="23" t="s">
        <v>19</v>
      </c>
      <c r="F91" s="21" t="str">
        <f>F14</f>
        <v>okrajová časť obce Bojná</v>
      </c>
      <c r="I91" s="23" t="s">
        <v>21</v>
      </c>
      <c r="J91" s="51" t="str">
        <f>IF(J14="","",J14)</f>
        <v>19. 6. 2024</v>
      </c>
      <c r="L91" s="28"/>
    </row>
    <row r="92" spans="2:12" s="1" customFormat="1" ht="6.9" customHeight="1">
      <c r="B92" s="28"/>
      <c r="L92" s="28"/>
    </row>
    <row r="93" spans="2:12" s="1" customFormat="1" ht="40.049999999999997" customHeight="1">
      <c r="B93" s="28"/>
      <c r="C93" s="23" t="s">
        <v>23</v>
      </c>
      <c r="F93" s="21" t="str">
        <f>E17</f>
        <v>Obec Bojná, 201 Bojná, 956 01 Bojná</v>
      </c>
      <c r="I93" s="23" t="s">
        <v>29</v>
      </c>
      <c r="J93" s="26" t="str">
        <f>E23</f>
        <v>Projekt design s.r.o., Brezová 89/1B, Tovarníky</v>
      </c>
      <c r="L93" s="28"/>
    </row>
    <row r="94" spans="2:12" s="1" customFormat="1" ht="40.049999999999997" customHeight="1">
      <c r="B94" s="28"/>
      <c r="C94" s="23" t="s">
        <v>27</v>
      </c>
      <c r="F94" s="21" t="str">
        <f>IF(E20="","",E20)</f>
        <v>Vyplň údaj</v>
      </c>
      <c r="I94" s="23" t="s">
        <v>32</v>
      </c>
      <c r="J94" s="26" t="str">
        <f>E26</f>
        <v>Projekt design s.r.o., Brezová 89/1B, Tovarníky</v>
      </c>
      <c r="L94" s="28"/>
    </row>
    <row r="95" spans="2:12" s="1" customFormat="1" ht="10.35" customHeight="1">
      <c r="B95" s="28"/>
      <c r="L95" s="28"/>
    </row>
    <row r="96" spans="2:12" s="1" customFormat="1" ht="29.25" customHeight="1">
      <c r="B96" s="28"/>
      <c r="C96" s="107" t="s">
        <v>294</v>
      </c>
      <c r="D96" s="99"/>
      <c r="E96" s="99"/>
      <c r="F96" s="99"/>
      <c r="G96" s="99"/>
      <c r="H96" s="99"/>
      <c r="I96" s="99"/>
      <c r="J96" s="108" t="s">
        <v>295</v>
      </c>
      <c r="K96" s="99"/>
      <c r="L96" s="28"/>
    </row>
    <row r="97" spans="2:47" s="1" customFormat="1" ht="10.35" customHeight="1">
      <c r="B97" s="28"/>
      <c r="L97" s="28"/>
    </row>
    <row r="98" spans="2:47" s="1" customFormat="1" ht="22.8" customHeight="1">
      <c r="B98" s="28"/>
      <c r="C98" s="109" t="s">
        <v>296</v>
      </c>
      <c r="J98" s="65">
        <f>J123</f>
        <v>0</v>
      </c>
      <c r="L98" s="28"/>
      <c r="AU98" s="13" t="s">
        <v>297</v>
      </c>
    </row>
    <row r="99" spans="2:47" s="8" customFormat="1" ht="24.9" customHeight="1">
      <c r="B99" s="110"/>
      <c r="D99" s="111" t="s">
        <v>298</v>
      </c>
      <c r="E99" s="112"/>
      <c r="F99" s="112"/>
      <c r="G99" s="112"/>
      <c r="H99" s="112"/>
      <c r="I99" s="112"/>
      <c r="J99" s="113">
        <f>J124</f>
        <v>0</v>
      </c>
      <c r="L99" s="110"/>
    </row>
    <row r="100" spans="2:47" s="9" customFormat="1" ht="19.95" customHeight="1">
      <c r="B100" s="114"/>
      <c r="D100" s="115" t="s">
        <v>2630</v>
      </c>
      <c r="E100" s="116"/>
      <c r="F100" s="116"/>
      <c r="G100" s="116"/>
      <c r="H100" s="116"/>
      <c r="I100" s="116"/>
      <c r="J100" s="117">
        <f>J125</f>
        <v>0</v>
      </c>
      <c r="L100" s="114"/>
    </row>
    <row r="101" spans="2:47" s="9" customFormat="1" ht="19.95" customHeight="1">
      <c r="B101" s="114"/>
      <c r="D101" s="115" t="s">
        <v>2636</v>
      </c>
      <c r="E101" s="116"/>
      <c r="F101" s="116"/>
      <c r="G101" s="116"/>
      <c r="H101" s="116"/>
      <c r="I101" s="116"/>
      <c r="J101" s="117">
        <f>J156</f>
        <v>0</v>
      </c>
      <c r="L101" s="114"/>
    </row>
    <row r="102" spans="2:47" s="1" customFormat="1" ht="21.75" customHeight="1">
      <c r="B102" s="28"/>
      <c r="L102" s="28"/>
    </row>
    <row r="103" spans="2:47" s="1" customFormat="1" ht="6.9" customHeight="1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28"/>
    </row>
    <row r="107" spans="2:47" s="1" customFormat="1" ht="6.9" customHeight="1"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28"/>
    </row>
    <row r="108" spans="2:47" s="1" customFormat="1" ht="24.9" customHeight="1">
      <c r="B108" s="28"/>
      <c r="C108" s="17" t="s">
        <v>303</v>
      </c>
      <c r="L108" s="28"/>
    </row>
    <row r="109" spans="2:47" s="1" customFormat="1" ht="6.9" customHeight="1">
      <c r="B109" s="28"/>
      <c r="L109" s="28"/>
    </row>
    <row r="110" spans="2:47" s="1" customFormat="1" ht="12" customHeight="1">
      <c r="B110" s="28"/>
      <c r="C110" s="23" t="s">
        <v>15</v>
      </c>
      <c r="L110" s="28"/>
    </row>
    <row r="111" spans="2:47" s="1" customFormat="1" ht="16.5" customHeight="1">
      <c r="B111" s="28"/>
      <c r="E111" s="226" t="str">
        <f>E7</f>
        <v>Archeoskanzen Bojná</v>
      </c>
      <c r="F111" s="227"/>
      <c r="G111" s="227"/>
      <c r="H111" s="227"/>
      <c r="L111" s="28"/>
    </row>
    <row r="112" spans="2:47" ht="12" customHeight="1">
      <c r="B112" s="16"/>
      <c r="C112" s="23" t="s">
        <v>287</v>
      </c>
      <c r="L112" s="16"/>
    </row>
    <row r="113" spans="2:65" s="1" customFormat="1" ht="16.5" customHeight="1">
      <c r="B113" s="28"/>
      <c r="E113" s="226" t="s">
        <v>7302</v>
      </c>
      <c r="F113" s="228"/>
      <c r="G113" s="228"/>
      <c r="H113" s="228"/>
      <c r="L113" s="28"/>
    </row>
    <row r="114" spans="2:65" s="1" customFormat="1" ht="12" customHeight="1">
      <c r="B114" s="28"/>
      <c r="C114" s="23" t="s">
        <v>289</v>
      </c>
      <c r="L114" s="28"/>
    </row>
    <row r="115" spans="2:65" s="1" customFormat="1" ht="30" customHeight="1">
      <c r="B115" s="28"/>
      <c r="E115" s="208" t="str">
        <f>E11</f>
        <v>7 - OKRASNÉ ZÁHONY (pohľadové z kaviarne, pred vstupom do múzea)</v>
      </c>
      <c r="F115" s="228"/>
      <c r="G115" s="228"/>
      <c r="H115" s="228"/>
      <c r="L115" s="28"/>
    </row>
    <row r="116" spans="2:65" s="1" customFormat="1" ht="6.9" customHeight="1">
      <c r="B116" s="28"/>
      <c r="L116" s="28"/>
    </row>
    <row r="117" spans="2:65" s="1" customFormat="1" ht="12" customHeight="1">
      <c r="B117" s="28"/>
      <c r="C117" s="23" t="s">
        <v>19</v>
      </c>
      <c r="F117" s="21" t="str">
        <f>F14</f>
        <v>okrajová časť obce Bojná</v>
      </c>
      <c r="I117" s="23" t="s">
        <v>21</v>
      </c>
      <c r="J117" s="51" t="str">
        <f>IF(J14="","",J14)</f>
        <v>19. 6. 2024</v>
      </c>
      <c r="L117" s="28"/>
    </row>
    <row r="118" spans="2:65" s="1" customFormat="1" ht="6.9" customHeight="1">
      <c r="B118" s="28"/>
      <c r="L118" s="28"/>
    </row>
    <row r="119" spans="2:65" s="1" customFormat="1" ht="40.049999999999997" customHeight="1">
      <c r="B119" s="28"/>
      <c r="C119" s="23" t="s">
        <v>23</v>
      </c>
      <c r="F119" s="21" t="str">
        <f>E17</f>
        <v>Obec Bojná, 201 Bojná, 956 01 Bojná</v>
      </c>
      <c r="I119" s="23" t="s">
        <v>29</v>
      </c>
      <c r="J119" s="26" t="str">
        <f>E23</f>
        <v>Projekt design s.r.o., Brezová 89/1B, Tovarníky</v>
      </c>
      <c r="L119" s="28"/>
    </row>
    <row r="120" spans="2:65" s="1" customFormat="1" ht="40.049999999999997" customHeight="1">
      <c r="B120" s="28"/>
      <c r="C120" s="23" t="s">
        <v>27</v>
      </c>
      <c r="F120" s="21" t="str">
        <f>IF(E20="","",E20)</f>
        <v>Vyplň údaj</v>
      </c>
      <c r="I120" s="23" t="s">
        <v>32</v>
      </c>
      <c r="J120" s="26" t="str">
        <f>E26</f>
        <v>Projekt design s.r.o., Brezová 89/1B, Tovarníky</v>
      </c>
      <c r="L120" s="28"/>
    </row>
    <row r="121" spans="2:65" s="1" customFormat="1" ht="10.35" customHeight="1">
      <c r="B121" s="28"/>
      <c r="L121" s="28"/>
    </row>
    <row r="122" spans="2:65" s="10" customFormat="1" ht="29.25" customHeight="1">
      <c r="B122" s="118"/>
      <c r="C122" s="119" t="s">
        <v>304</v>
      </c>
      <c r="D122" s="120" t="s">
        <v>60</v>
      </c>
      <c r="E122" s="120" t="s">
        <v>56</v>
      </c>
      <c r="F122" s="120" t="s">
        <v>57</v>
      </c>
      <c r="G122" s="120" t="s">
        <v>305</v>
      </c>
      <c r="H122" s="120" t="s">
        <v>306</v>
      </c>
      <c r="I122" s="120" t="s">
        <v>307</v>
      </c>
      <c r="J122" s="121" t="s">
        <v>295</v>
      </c>
      <c r="K122" s="122" t="s">
        <v>308</v>
      </c>
      <c r="L122" s="118"/>
      <c r="M122" s="58" t="s">
        <v>1</v>
      </c>
      <c r="N122" s="59" t="s">
        <v>39</v>
      </c>
      <c r="O122" s="59" t="s">
        <v>309</v>
      </c>
      <c r="P122" s="59" t="s">
        <v>310</v>
      </c>
      <c r="Q122" s="59" t="s">
        <v>311</v>
      </c>
      <c r="R122" s="59" t="s">
        <v>312</v>
      </c>
      <c r="S122" s="59" t="s">
        <v>313</v>
      </c>
      <c r="T122" s="60" t="s">
        <v>314</v>
      </c>
    </row>
    <row r="123" spans="2:65" s="1" customFormat="1" ht="22.8" customHeight="1">
      <c r="B123" s="28"/>
      <c r="C123" s="63" t="s">
        <v>296</v>
      </c>
      <c r="J123" s="123">
        <f>BK123</f>
        <v>0</v>
      </c>
      <c r="L123" s="28"/>
      <c r="M123" s="61"/>
      <c r="N123" s="52"/>
      <c r="O123" s="52"/>
      <c r="P123" s="124">
        <f>P124</f>
        <v>0</v>
      </c>
      <c r="Q123" s="52"/>
      <c r="R123" s="124">
        <f>R124</f>
        <v>0</v>
      </c>
      <c r="S123" s="52"/>
      <c r="T123" s="125">
        <f>T124</f>
        <v>0</v>
      </c>
      <c r="AT123" s="13" t="s">
        <v>74</v>
      </c>
      <c r="AU123" s="13" t="s">
        <v>297</v>
      </c>
      <c r="BK123" s="126">
        <f>BK124</f>
        <v>0</v>
      </c>
    </row>
    <row r="124" spans="2:65" s="11" customFormat="1" ht="25.95" customHeight="1">
      <c r="B124" s="127"/>
      <c r="D124" s="128" t="s">
        <v>74</v>
      </c>
      <c r="E124" s="129" t="s">
        <v>315</v>
      </c>
      <c r="F124" s="129" t="s">
        <v>316</v>
      </c>
      <c r="I124" s="130"/>
      <c r="J124" s="131">
        <f>BK124</f>
        <v>0</v>
      </c>
      <c r="L124" s="127"/>
      <c r="M124" s="132"/>
      <c r="P124" s="133">
        <f>P125+P156</f>
        <v>0</v>
      </c>
      <c r="R124" s="133">
        <f>R125+R156</f>
        <v>0</v>
      </c>
      <c r="T124" s="134">
        <f>T125+T156</f>
        <v>0</v>
      </c>
      <c r="AR124" s="128" t="s">
        <v>82</v>
      </c>
      <c r="AT124" s="135" t="s">
        <v>74</v>
      </c>
      <c r="AU124" s="135" t="s">
        <v>75</v>
      </c>
      <c r="AY124" s="128" t="s">
        <v>317</v>
      </c>
      <c r="BK124" s="136">
        <f>BK125+BK156</f>
        <v>0</v>
      </c>
    </row>
    <row r="125" spans="2:65" s="11" customFormat="1" ht="22.8" customHeight="1">
      <c r="B125" s="127"/>
      <c r="D125" s="128" t="s">
        <v>74</v>
      </c>
      <c r="E125" s="137" t="s">
        <v>82</v>
      </c>
      <c r="F125" s="137" t="s">
        <v>2637</v>
      </c>
      <c r="I125" s="130"/>
      <c r="J125" s="138">
        <f>BK125</f>
        <v>0</v>
      </c>
      <c r="L125" s="127"/>
      <c r="M125" s="132"/>
      <c r="P125" s="133">
        <f>SUM(P126:P155)</f>
        <v>0</v>
      </c>
      <c r="R125" s="133">
        <f>SUM(R126:R155)</f>
        <v>0</v>
      </c>
      <c r="T125" s="134">
        <f>SUM(T126:T155)</f>
        <v>0</v>
      </c>
      <c r="AR125" s="128" t="s">
        <v>82</v>
      </c>
      <c r="AT125" s="135" t="s">
        <v>74</v>
      </c>
      <c r="AU125" s="135" t="s">
        <v>82</v>
      </c>
      <c r="AY125" s="128" t="s">
        <v>317</v>
      </c>
      <c r="BK125" s="136">
        <f>SUM(BK126:BK155)</f>
        <v>0</v>
      </c>
    </row>
    <row r="126" spans="2:65" s="1" customFormat="1" ht="49.05" customHeight="1">
      <c r="B126" s="139"/>
      <c r="C126" s="140" t="s">
        <v>82</v>
      </c>
      <c r="D126" s="140" t="s">
        <v>319</v>
      </c>
      <c r="E126" s="141" t="s">
        <v>7380</v>
      </c>
      <c r="F126" s="142" t="s">
        <v>7381</v>
      </c>
      <c r="G126" s="143" t="s">
        <v>375</v>
      </c>
      <c r="H126" s="144">
        <v>100</v>
      </c>
      <c r="I126" s="145"/>
      <c r="J126" s="146">
        <f>ROUND(I126*H126,2)</f>
        <v>0</v>
      </c>
      <c r="K126" s="147"/>
      <c r="L126" s="28"/>
      <c r="M126" s="148" t="s">
        <v>1</v>
      </c>
      <c r="N126" s="149" t="s">
        <v>41</v>
      </c>
      <c r="P126" s="150">
        <f>O126*H126</f>
        <v>0</v>
      </c>
      <c r="Q126" s="150">
        <v>0</v>
      </c>
      <c r="R126" s="150">
        <f>Q126*H126</f>
        <v>0</v>
      </c>
      <c r="S126" s="150">
        <v>0</v>
      </c>
      <c r="T126" s="151">
        <f>S126*H126</f>
        <v>0</v>
      </c>
      <c r="AR126" s="152" t="s">
        <v>259</v>
      </c>
      <c r="AT126" s="152" t="s">
        <v>319</v>
      </c>
      <c r="AU126" s="152" t="s">
        <v>87</v>
      </c>
      <c r="AY126" s="13" t="s">
        <v>317</v>
      </c>
      <c r="BE126" s="153">
        <f>IF(N126="základná",J126,0)</f>
        <v>0</v>
      </c>
      <c r="BF126" s="153">
        <f>IF(N126="znížená",J126,0)</f>
        <v>0</v>
      </c>
      <c r="BG126" s="153">
        <f>IF(N126="zákl. prenesená",J126,0)</f>
        <v>0</v>
      </c>
      <c r="BH126" s="153">
        <f>IF(N126="zníž. prenesená",J126,0)</f>
        <v>0</v>
      </c>
      <c r="BI126" s="153">
        <f>IF(N126="nulová",J126,0)</f>
        <v>0</v>
      </c>
      <c r="BJ126" s="13" t="s">
        <v>87</v>
      </c>
      <c r="BK126" s="153">
        <f>ROUND(I126*H126,2)</f>
        <v>0</v>
      </c>
      <c r="BL126" s="13" t="s">
        <v>259</v>
      </c>
      <c r="BM126" s="152" t="s">
        <v>87</v>
      </c>
    </row>
    <row r="127" spans="2:65" s="1" customFormat="1" ht="24.15" customHeight="1">
      <c r="B127" s="139"/>
      <c r="C127" s="154" t="s">
        <v>87</v>
      </c>
      <c r="D127" s="154" t="s">
        <v>353</v>
      </c>
      <c r="E127" s="155" t="s">
        <v>7382</v>
      </c>
      <c r="F127" s="156" t="s">
        <v>7383</v>
      </c>
      <c r="G127" s="157" t="s">
        <v>433</v>
      </c>
      <c r="H127" s="158">
        <v>0.04</v>
      </c>
      <c r="I127" s="159"/>
      <c r="J127" s="160">
        <f>ROUND(I127*H127,2)</f>
        <v>0</v>
      </c>
      <c r="K127" s="161"/>
      <c r="L127" s="162"/>
      <c r="M127" s="163" t="s">
        <v>1</v>
      </c>
      <c r="N127" s="164" t="s">
        <v>41</v>
      </c>
      <c r="P127" s="150">
        <f>O127*H127</f>
        <v>0</v>
      </c>
      <c r="Q127" s="150">
        <v>0</v>
      </c>
      <c r="R127" s="150">
        <f>Q127*H127</f>
        <v>0</v>
      </c>
      <c r="S127" s="150">
        <v>0</v>
      </c>
      <c r="T127" s="151">
        <f>S127*H127</f>
        <v>0</v>
      </c>
      <c r="AR127" s="152" t="s">
        <v>271</v>
      </c>
      <c r="AT127" s="152" t="s">
        <v>353</v>
      </c>
      <c r="AU127" s="152" t="s">
        <v>87</v>
      </c>
      <c r="AY127" s="13" t="s">
        <v>317</v>
      </c>
      <c r="BE127" s="153">
        <f>IF(N127="základná",J127,0)</f>
        <v>0</v>
      </c>
      <c r="BF127" s="153">
        <f>IF(N127="znížená",J127,0)</f>
        <v>0</v>
      </c>
      <c r="BG127" s="153">
        <f>IF(N127="zákl. prenesená",J127,0)</f>
        <v>0</v>
      </c>
      <c r="BH127" s="153">
        <f>IF(N127="zníž. prenesená",J127,0)</f>
        <v>0</v>
      </c>
      <c r="BI127" s="153">
        <f>IF(N127="nulová",J127,0)</f>
        <v>0</v>
      </c>
      <c r="BJ127" s="13" t="s">
        <v>87</v>
      </c>
      <c r="BK127" s="153">
        <f>ROUND(I127*H127,2)</f>
        <v>0</v>
      </c>
      <c r="BL127" s="13" t="s">
        <v>259</v>
      </c>
      <c r="BM127" s="152" t="s">
        <v>259</v>
      </c>
    </row>
    <row r="128" spans="2:65" s="1" customFormat="1" ht="44.25" customHeight="1">
      <c r="B128" s="139"/>
      <c r="C128" s="140" t="s">
        <v>92</v>
      </c>
      <c r="D128" s="140" t="s">
        <v>319</v>
      </c>
      <c r="E128" s="141" t="s">
        <v>7453</v>
      </c>
      <c r="F128" s="142" t="s">
        <v>7454</v>
      </c>
      <c r="G128" s="143" t="s">
        <v>322</v>
      </c>
      <c r="H128" s="144">
        <v>20</v>
      </c>
      <c r="I128" s="145"/>
      <c r="J128" s="146">
        <f>ROUND(I128*H128,2)</f>
        <v>0</v>
      </c>
      <c r="K128" s="147"/>
      <c r="L128" s="28"/>
      <c r="M128" s="148" t="s">
        <v>1</v>
      </c>
      <c r="N128" s="149" t="s">
        <v>41</v>
      </c>
      <c r="P128" s="150">
        <f>O128*H128</f>
        <v>0</v>
      </c>
      <c r="Q128" s="150">
        <v>0</v>
      </c>
      <c r="R128" s="150">
        <f>Q128*H128</f>
        <v>0</v>
      </c>
      <c r="S128" s="150">
        <v>0</v>
      </c>
      <c r="T128" s="151">
        <f>S128*H128</f>
        <v>0</v>
      </c>
      <c r="AR128" s="152" t="s">
        <v>259</v>
      </c>
      <c r="AT128" s="152" t="s">
        <v>319</v>
      </c>
      <c r="AU128" s="152" t="s">
        <v>87</v>
      </c>
      <c r="AY128" s="13" t="s">
        <v>317</v>
      </c>
      <c r="BE128" s="153">
        <f>IF(N128="základná",J128,0)</f>
        <v>0</v>
      </c>
      <c r="BF128" s="153">
        <f>IF(N128="znížená",J128,0)</f>
        <v>0</v>
      </c>
      <c r="BG128" s="153">
        <f>IF(N128="zákl. prenesená",J128,0)</f>
        <v>0</v>
      </c>
      <c r="BH128" s="153">
        <f>IF(N128="zníž. prenesená",J128,0)</f>
        <v>0</v>
      </c>
      <c r="BI128" s="153">
        <f>IF(N128="nulová",J128,0)</f>
        <v>0</v>
      </c>
      <c r="BJ128" s="13" t="s">
        <v>87</v>
      </c>
      <c r="BK128" s="153">
        <f>ROUND(I128*H128,2)</f>
        <v>0</v>
      </c>
      <c r="BL128" s="13" t="s">
        <v>259</v>
      </c>
      <c r="BM128" s="152" t="s">
        <v>265</v>
      </c>
    </row>
    <row r="129" spans="2:65" s="1" customFormat="1" ht="49.05" customHeight="1">
      <c r="B129" s="139"/>
      <c r="C129" s="140" t="s">
        <v>259</v>
      </c>
      <c r="D129" s="140" t="s">
        <v>319</v>
      </c>
      <c r="E129" s="141" t="s">
        <v>327</v>
      </c>
      <c r="F129" s="142" t="s">
        <v>7455</v>
      </c>
      <c r="G129" s="143" t="s">
        <v>322</v>
      </c>
      <c r="H129" s="144">
        <v>6</v>
      </c>
      <c r="I129" s="145"/>
      <c r="J129" s="146">
        <f>ROUND(I129*H129,2)</f>
        <v>0</v>
      </c>
      <c r="K129" s="147"/>
      <c r="L129" s="28"/>
      <c r="M129" s="148" t="s">
        <v>1</v>
      </c>
      <c r="N129" s="149" t="s">
        <v>41</v>
      </c>
      <c r="P129" s="150">
        <f>O129*H129</f>
        <v>0</v>
      </c>
      <c r="Q129" s="150">
        <v>0</v>
      </c>
      <c r="R129" s="150">
        <f>Q129*H129</f>
        <v>0</v>
      </c>
      <c r="S129" s="150">
        <v>0</v>
      </c>
      <c r="T129" s="151">
        <f>S129*H129</f>
        <v>0</v>
      </c>
      <c r="AR129" s="152" t="s">
        <v>259</v>
      </c>
      <c r="AT129" s="152" t="s">
        <v>319</v>
      </c>
      <c r="AU129" s="152" t="s">
        <v>87</v>
      </c>
      <c r="AY129" s="13" t="s">
        <v>317</v>
      </c>
      <c r="BE129" s="153">
        <f>IF(N129="základná",J129,0)</f>
        <v>0</v>
      </c>
      <c r="BF129" s="153">
        <f>IF(N129="znížená",J129,0)</f>
        <v>0</v>
      </c>
      <c r="BG129" s="153">
        <f>IF(N129="zákl. prenesená",J129,0)</f>
        <v>0</v>
      </c>
      <c r="BH129" s="153">
        <f>IF(N129="zníž. prenesená",J129,0)</f>
        <v>0</v>
      </c>
      <c r="BI129" s="153">
        <f>IF(N129="nulová",J129,0)</f>
        <v>0</v>
      </c>
      <c r="BJ129" s="13" t="s">
        <v>87</v>
      </c>
      <c r="BK129" s="153">
        <f>ROUND(I129*H129,2)</f>
        <v>0</v>
      </c>
      <c r="BL129" s="13" t="s">
        <v>259</v>
      </c>
      <c r="BM129" s="152" t="s">
        <v>271</v>
      </c>
    </row>
    <row r="130" spans="2:65" s="1" customFormat="1" ht="55.5" customHeight="1">
      <c r="B130" s="139"/>
      <c r="C130" s="140" t="s">
        <v>262</v>
      </c>
      <c r="D130" s="140" t="s">
        <v>319</v>
      </c>
      <c r="E130" s="141" t="s">
        <v>4190</v>
      </c>
      <c r="F130" s="142" t="s">
        <v>7456</v>
      </c>
      <c r="G130" s="143" t="s">
        <v>322</v>
      </c>
      <c r="H130" s="144">
        <v>20</v>
      </c>
      <c r="I130" s="145"/>
      <c r="J130" s="146">
        <f>ROUND(I130*H130,2)</f>
        <v>0</v>
      </c>
      <c r="K130" s="147"/>
      <c r="L130" s="28"/>
      <c r="M130" s="148" t="s">
        <v>1</v>
      </c>
      <c r="N130" s="149" t="s">
        <v>41</v>
      </c>
      <c r="P130" s="150">
        <f>O130*H130</f>
        <v>0</v>
      </c>
      <c r="Q130" s="150">
        <v>0</v>
      </c>
      <c r="R130" s="150">
        <f>Q130*H130</f>
        <v>0</v>
      </c>
      <c r="S130" s="150">
        <v>0</v>
      </c>
      <c r="T130" s="151">
        <f>S130*H130</f>
        <v>0</v>
      </c>
      <c r="AR130" s="152" t="s">
        <v>259</v>
      </c>
      <c r="AT130" s="152" t="s">
        <v>319</v>
      </c>
      <c r="AU130" s="152" t="s">
        <v>87</v>
      </c>
      <c r="AY130" s="13" t="s">
        <v>317</v>
      </c>
      <c r="BE130" s="153">
        <f>IF(N130="základná",J130,0)</f>
        <v>0</v>
      </c>
      <c r="BF130" s="153">
        <f>IF(N130="znížená",J130,0)</f>
        <v>0</v>
      </c>
      <c r="BG130" s="153">
        <f>IF(N130="zákl. prenesená",J130,0)</f>
        <v>0</v>
      </c>
      <c r="BH130" s="153">
        <f>IF(N130="zníž. prenesená",J130,0)</f>
        <v>0</v>
      </c>
      <c r="BI130" s="153">
        <f>IF(N130="nulová",J130,0)</f>
        <v>0</v>
      </c>
      <c r="BJ130" s="13" t="s">
        <v>87</v>
      </c>
      <c r="BK130" s="153">
        <f>ROUND(I130*H130,2)</f>
        <v>0</v>
      </c>
      <c r="BL130" s="13" t="s">
        <v>259</v>
      </c>
      <c r="BM130" s="152" t="s">
        <v>277</v>
      </c>
    </row>
    <row r="131" spans="2:65" s="1" customFormat="1" ht="38.4">
      <c r="B131" s="28"/>
      <c r="D131" s="170" t="s">
        <v>484</v>
      </c>
      <c r="F131" s="171" t="s">
        <v>7457</v>
      </c>
      <c r="I131" s="172"/>
      <c r="L131" s="28"/>
      <c r="M131" s="173"/>
      <c r="T131" s="55"/>
      <c r="AT131" s="13" t="s">
        <v>484</v>
      </c>
      <c r="AU131" s="13" t="s">
        <v>87</v>
      </c>
    </row>
    <row r="132" spans="2:65" s="1" customFormat="1" ht="66.75" customHeight="1">
      <c r="B132" s="139"/>
      <c r="C132" s="140" t="s">
        <v>265</v>
      </c>
      <c r="D132" s="140" t="s">
        <v>319</v>
      </c>
      <c r="E132" s="141" t="s">
        <v>7458</v>
      </c>
      <c r="F132" s="142" t="s">
        <v>7459</v>
      </c>
      <c r="G132" s="143" t="s">
        <v>375</v>
      </c>
      <c r="H132" s="144">
        <v>100</v>
      </c>
      <c r="I132" s="145"/>
      <c r="J132" s="146">
        <f t="shared" ref="J132:J155" si="0">ROUND(I132*H132,2)</f>
        <v>0</v>
      </c>
      <c r="K132" s="147"/>
      <c r="L132" s="28"/>
      <c r="M132" s="148" t="s">
        <v>1</v>
      </c>
      <c r="N132" s="149" t="s">
        <v>41</v>
      </c>
      <c r="P132" s="150">
        <f t="shared" ref="P132:P155" si="1">O132*H132</f>
        <v>0</v>
      </c>
      <c r="Q132" s="150">
        <v>0</v>
      </c>
      <c r="R132" s="150">
        <f t="shared" ref="R132:R155" si="2">Q132*H132</f>
        <v>0</v>
      </c>
      <c r="S132" s="150">
        <v>0</v>
      </c>
      <c r="T132" s="151">
        <f t="shared" ref="T132:T155" si="3">S132*H132</f>
        <v>0</v>
      </c>
      <c r="AR132" s="152" t="s">
        <v>259</v>
      </c>
      <c r="AT132" s="152" t="s">
        <v>319</v>
      </c>
      <c r="AU132" s="152" t="s">
        <v>87</v>
      </c>
      <c r="AY132" s="13" t="s">
        <v>317</v>
      </c>
      <c r="BE132" s="153">
        <f t="shared" ref="BE132:BE155" si="4">IF(N132="základná",J132,0)</f>
        <v>0</v>
      </c>
      <c r="BF132" s="153">
        <f t="shared" ref="BF132:BF155" si="5">IF(N132="znížená",J132,0)</f>
        <v>0</v>
      </c>
      <c r="BG132" s="153">
        <f t="shared" ref="BG132:BG155" si="6">IF(N132="zákl. prenesená",J132,0)</f>
        <v>0</v>
      </c>
      <c r="BH132" s="153">
        <f t="shared" ref="BH132:BH155" si="7">IF(N132="zníž. prenesená",J132,0)</f>
        <v>0</v>
      </c>
      <c r="BI132" s="153">
        <f t="shared" ref="BI132:BI155" si="8">IF(N132="nulová",J132,0)</f>
        <v>0</v>
      </c>
      <c r="BJ132" s="13" t="s">
        <v>87</v>
      </c>
      <c r="BK132" s="153">
        <f t="shared" ref="BK132:BK155" si="9">ROUND(I132*H132,2)</f>
        <v>0</v>
      </c>
      <c r="BL132" s="13" t="s">
        <v>259</v>
      </c>
      <c r="BM132" s="152" t="s">
        <v>358</v>
      </c>
    </row>
    <row r="133" spans="2:65" s="1" customFormat="1" ht="55.5" customHeight="1">
      <c r="B133" s="139"/>
      <c r="C133" s="154" t="s">
        <v>268</v>
      </c>
      <c r="D133" s="154" t="s">
        <v>353</v>
      </c>
      <c r="E133" s="155" t="s">
        <v>7460</v>
      </c>
      <c r="F133" s="156" t="s">
        <v>7461</v>
      </c>
      <c r="G133" s="157" t="s">
        <v>322</v>
      </c>
      <c r="H133" s="158">
        <v>17.25</v>
      </c>
      <c r="I133" s="159"/>
      <c r="J133" s="160">
        <f t="shared" si="0"/>
        <v>0</v>
      </c>
      <c r="K133" s="161"/>
      <c r="L133" s="162"/>
      <c r="M133" s="163" t="s">
        <v>1</v>
      </c>
      <c r="N133" s="164" t="s">
        <v>41</v>
      </c>
      <c r="P133" s="150">
        <f t="shared" si="1"/>
        <v>0</v>
      </c>
      <c r="Q133" s="150">
        <v>0</v>
      </c>
      <c r="R133" s="150">
        <f t="shared" si="2"/>
        <v>0</v>
      </c>
      <c r="S133" s="150">
        <v>0</v>
      </c>
      <c r="T133" s="151">
        <f t="shared" si="3"/>
        <v>0</v>
      </c>
      <c r="AR133" s="152" t="s">
        <v>271</v>
      </c>
      <c r="AT133" s="152" t="s">
        <v>353</v>
      </c>
      <c r="AU133" s="152" t="s">
        <v>87</v>
      </c>
      <c r="AY133" s="13" t="s">
        <v>317</v>
      </c>
      <c r="BE133" s="153">
        <f t="shared" si="4"/>
        <v>0</v>
      </c>
      <c r="BF133" s="153">
        <f t="shared" si="5"/>
        <v>0</v>
      </c>
      <c r="BG133" s="153">
        <f t="shared" si="6"/>
        <v>0</v>
      </c>
      <c r="BH133" s="153">
        <f t="shared" si="7"/>
        <v>0</v>
      </c>
      <c r="BI133" s="153">
        <f t="shared" si="8"/>
        <v>0</v>
      </c>
      <c r="BJ133" s="13" t="s">
        <v>87</v>
      </c>
      <c r="BK133" s="153">
        <f t="shared" si="9"/>
        <v>0</v>
      </c>
      <c r="BL133" s="13" t="s">
        <v>259</v>
      </c>
      <c r="BM133" s="152" t="s">
        <v>364</v>
      </c>
    </row>
    <row r="134" spans="2:65" s="1" customFormat="1" ht="33" customHeight="1">
      <c r="B134" s="139"/>
      <c r="C134" s="154" t="s">
        <v>271</v>
      </c>
      <c r="D134" s="154" t="s">
        <v>353</v>
      </c>
      <c r="E134" s="155" t="s">
        <v>7462</v>
      </c>
      <c r="F134" s="156" t="s">
        <v>7463</v>
      </c>
      <c r="G134" s="157" t="s">
        <v>322</v>
      </c>
      <c r="H134" s="158">
        <v>17.25</v>
      </c>
      <c r="I134" s="159"/>
      <c r="J134" s="160">
        <f t="shared" si="0"/>
        <v>0</v>
      </c>
      <c r="K134" s="161"/>
      <c r="L134" s="162"/>
      <c r="M134" s="163" t="s">
        <v>1</v>
      </c>
      <c r="N134" s="164" t="s">
        <v>41</v>
      </c>
      <c r="P134" s="150">
        <f t="shared" si="1"/>
        <v>0</v>
      </c>
      <c r="Q134" s="150">
        <v>0</v>
      </c>
      <c r="R134" s="150">
        <f t="shared" si="2"/>
        <v>0</v>
      </c>
      <c r="S134" s="150">
        <v>0</v>
      </c>
      <c r="T134" s="151">
        <f t="shared" si="3"/>
        <v>0</v>
      </c>
      <c r="AR134" s="152" t="s">
        <v>271</v>
      </c>
      <c r="AT134" s="152" t="s">
        <v>353</v>
      </c>
      <c r="AU134" s="152" t="s">
        <v>87</v>
      </c>
      <c r="AY134" s="13" t="s">
        <v>317</v>
      </c>
      <c r="BE134" s="153">
        <f t="shared" si="4"/>
        <v>0</v>
      </c>
      <c r="BF134" s="153">
        <f t="shared" si="5"/>
        <v>0</v>
      </c>
      <c r="BG134" s="153">
        <f t="shared" si="6"/>
        <v>0</v>
      </c>
      <c r="BH134" s="153">
        <f t="shared" si="7"/>
        <v>0</v>
      </c>
      <c r="BI134" s="153">
        <f t="shared" si="8"/>
        <v>0</v>
      </c>
      <c r="BJ134" s="13" t="s">
        <v>87</v>
      </c>
      <c r="BK134" s="153">
        <f t="shared" si="9"/>
        <v>0</v>
      </c>
      <c r="BL134" s="13" t="s">
        <v>259</v>
      </c>
      <c r="BM134" s="152" t="s">
        <v>372</v>
      </c>
    </row>
    <row r="135" spans="2:65" s="1" customFormat="1" ht="37.799999999999997" customHeight="1">
      <c r="B135" s="139"/>
      <c r="C135" s="140" t="s">
        <v>274</v>
      </c>
      <c r="D135" s="140" t="s">
        <v>319</v>
      </c>
      <c r="E135" s="141" t="s">
        <v>7386</v>
      </c>
      <c r="F135" s="142" t="s">
        <v>7387</v>
      </c>
      <c r="G135" s="143" t="s">
        <v>356</v>
      </c>
      <c r="H135" s="144">
        <v>1.2999999999999999E-2</v>
      </c>
      <c r="I135" s="145"/>
      <c r="J135" s="146">
        <f t="shared" si="0"/>
        <v>0</v>
      </c>
      <c r="K135" s="147"/>
      <c r="L135" s="28"/>
      <c r="M135" s="148" t="s">
        <v>1</v>
      </c>
      <c r="N135" s="149" t="s">
        <v>41</v>
      </c>
      <c r="P135" s="150">
        <f t="shared" si="1"/>
        <v>0</v>
      </c>
      <c r="Q135" s="150">
        <v>0</v>
      </c>
      <c r="R135" s="150">
        <f t="shared" si="2"/>
        <v>0</v>
      </c>
      <c r="S135" s="150">
        <v>0</v>
      </c>
      <c r="T135" s="151">
        <f t="shared" si="3"/>
        <v>0</v>
      </c>
      <c r="AR135" s="152" t="s">
        <v>259</v>
      </c>
      <c r="AT135" s="152" t="s">
        <v>319</v>
      </c>
      <c r="AU135" s="152" t="s">
        <v>87</v>
      </c>
      <c r="AY135" s="13" t="s">
        <v>317</v>
      </c>
      <c r="BE135" s="153">
        <f t="shared" si="4"/>
        <v>0</v>
      </c>
      <c r="BF135" s="153">
        <f t="shared" si="5"/>
        <v>0</v>
      </c>
      <c r="BG135" s="153">
        <f t="shared" si="6"/>
        <v>0</v>
      </c>
      <c r="BH135" s="153">
        <f t="shared" si="7"/>
        <v>0</v>
      </c>
      <c r="BI135" s="153">
        <f t="shared" si="8"/>
        <v>0</v>
      </c>
      <c r="BJ135" s="13" t="s">
        <v>87</v>
      </c>
      <c r="BK135" s="153">
        <f t="shared" si="9"/>
        <v>0</v>
      </c>
      <c r="BL135" s="13" t="s">
        <v>259</v>
      </c>
      <c r="BM135" s="152" t="s">
        <v>383</v>
      </c>
    </row>
    <row r="136" spans="2:65" s="1" customFormat="1" ht="24.15" customHeight="1">
      <c r="B136" s="139"/>
      <c r="C136" s="154" t="s">
        <v>277</v>
      </c>
      <c r="D136" s="154" t="s">
        <v>353</v>
      </c>
      <c r="E136" s="155" t="s">
        <v>7464</v>
      </c>
      <c r="F136" s="156" t="s">
        <v>7465</v>
      </c>
      <c r="G136" s="157" t="s">
        <v>1711</v>
      </c>
      <c r="H136" s="158">
        <v>3.09</v>
      </c>
      <c r="I136" s="159"/>
      <c r="J136" s="160">
        <f t="shared" si="0"/>
        <v>0</v>
      </c>
      <c r="K136" s="161"/>
      <c r="L136" s="162"/>
      <c r="M136" s="163" t="s">
        <v>1</v>
      </c>
      <c r="N136" s="164" t="s">
        <v>41</v>
      </c>
      <c r="P136" s="150">
        <f t="shared" si="1"/>
        <v>0</v>
      </c>
      <c r="Q136" s="150">
        <v>0</v>
      </c>
      <c r="R136" s="150">
        <f t="shared" si="2"/>
        <v>0</v>
      </c>
      <c r="S136" s="150">
        <v>0</v>
      </c>
      <c r="T136" s="151">
        <f t="shared" si="3"/>
        <v>0</v>
      </c>
      <c r="AR136" s="152" t="s">
        <v>271</v>
      </c>
      <c r="AT136" s="152" t="s">
        <v>353</v>
      </c>
      <c r="AU136" s="152" t="s">
        <v>87</v>
      </c>
      <c r="AY136" s="13" t="s">
        <v>317</v>
      </c>
      <c r="BE136" s="153">
        <f t="shared" si="4"/>
        <v>0</v>
      </c>
      <c r="BF136" s="153">
        <f t="shared" si="5"/>
        <v>0</v>
      </c>
      <c r="BG136" s="153">
        <f t="shared" si="6"/>
        <v>0</v>
      </c>
      <c r="BH136" s="153">
        <f t="shared" si="7"/>
        <v>0</v>
      </c>
      <c r="BI136" s="153">
        <f t="shared" si="8"/>
        <v>0</v>
      </c>
      <c r="BJ136" s="13" t="s">
        <v>87</v>
      </c>
      <c r="BK136" s="153">
        <f t="shared" si="9"/>
        <v>0</v>
      </c>
      <c r="BL136" s="13" t="s">
        <v>259</v>
      </c>
      <c r="BM136" s="152" t="s">
        <v>7</v>
      </c>
    </row>
    <row r="137" spans="2:65" s="1" customFormat="1" ht="16.5" customHeight="1">
      <c r="B137" s="139"/>
      <c r="C137" s="154" t="s">
        <v>280</v>
      </c>
      <c r="D137" s="154" t="s">
        <v>353</v>
      </c>
      <c r="E137" s="155" t="s">
        <v>7466</v>
      </c>
      <c r="F137" s="156" t="s">
        <v>7467</v>
      </c>
      <c r="G137" s="157" t="s">
        <v>1711</v>
      </c>
      <c r="H137" s="158">
        <v>10.3</v>
      </c>
      <c r="I137" s="159"/>
      <c r="J137" s="160">
        <f t="shared" si="0"/>
        <v>0</v>
      </c>
      <c r="K137" s="161"/>
      <c r="L137" s="162"/>
      <c r="M137" s="163" t="s">
        <v>1</v>
      </c>
      <c r="N137" s="164" t="s">
        <v>41</v>
      </c>
      <c r="P137" s="150">
        <f t="shared" si="1"/>
        <v>0</v>
      </c>
      <c r="Q137" s="150">
        <v>0</v>
      </c>
      <c r="R137" s="150">
        <f t="shared" si="2"/>
        <v>0</v>
      </c>
      <c r="S137" s="150">
        <v>0</v>
      </c>
      <c r="T137" s="151">
        <f t="shared" si="3"/>
        <v>0</v>
      </c>
      <c r="AR137" s="152" t="s">
        <v>271</v>
      </c>
      <c r="AT137" s="152" t="s">
        <v>353</v>
      </c>
      <c r="AU137" s="152" t="s">
        <v>87</v>
      </c>
      <c r="AY137" s="13" t="s">
        <v>317</v>
      </c>
      <c r="BE137" s="153">
        <f t="shared" si="4"/>
        <v>0</v>
      </c>
      <c r="BF137" s="153">
        <f t="shared" si="5"/>
        <v>0</v>
      </c>
      <c r="BG137" s="153">
        <f t="shared" si="6"/>
        <v>0</v>
      </c>
      <c r="BH137" s="153">
        <f t="shared" si="7"/>
        <v>0</v>
      </c>
      <c r="BI137" s="153">
        <f t="shared" si="8"/>
        <v>0</v>
      </c>
      <c r="BJ137" s="13" t="s">
        <v>87</v>
      </c>
      <c r="BK137" s="153">
        <f t="shared" si="9"/>
        <v>0</v>
      </c>
      <c r="BL137" s="13" t="s">
        <v>259</v>
      </c>
      <c r="BM137" s="152" t="s">
        <v>392</v>
      </c>
    </row>
    <row r="138" spans="2:65" s="1" customFormat="1" ht="33" customHeight="1">
      <c r="B138" s="139"/>
      <c r="C138" s="140" t="s">
        <v>358</v>
      </c>
      <c r="D138" s="140" t="s">
        <v>319</v>
      </c>
      <c r="E138" s="141" t="s">
        <v>2693</v>
      </c>
      <c r="F138" s="142" t="s">
        <v>2694</v>
      </c>
      <c r="G138" s="143" t="s">
        <v>452</v>
      </c>
      <c r="H138" s="144">
        <v>52.7</v>
      </c>
      <c r="I138" s="145"/>
      <c r="J138" s="146">
        <f t="shared" si="0"/>
        <v>0</v>
      </c>
      <c r="K138" s="147"/>
      <c r="L138" s="28"/>
      <c r="M138" s="148" t="s">
        <v>1</v>
      </c>
      <c r="N138" s="149" t="s">
        <v>41</v>
      </c>
      <c r="P138" s="150">
        <f t="shared" si="1"/>
        <v>0</v>
      </c>
      <c r="Q138" s="150">
        <v>0</v>
      </c>
      <c r="R138" s="150">
        <f t="shared" si="2"/>
        <v>0</v>
      </c>
      <c r="S138" s="150">
        <v>0</v>
      </c>
      <c r="T138" s="151">
        <f t="shared" si="3"/>
        <v>0</v>
      </c>
      <c r="AR138" s="152" t="s">
        <v>259</v>
      </c>
      <c r="AT138" s="152" t="s">
        <v>319</v>
      </c>
      <c r="AU138" s="152" t="s">
        <v>87</v>
      </c>
      <c r="AY138" s="13" t="s">
        <v>317</v>
      </c>
      <c r="BE138" s="153">
        <f t="shared" si="4"/>
        <v>0</v>
      </c>
      <c r="BF138" s="153">
        <f t="shared" si="5"/>
        <v>0</v>
      </c>
      <c r="BG138" s="153">
        <f t="shared" si="6"/>
        <v>0</v>
      </c>
      <c r="BH138" s="153">
        <f t="shared" si="7"/>
        <v>0</v>
      </c>
      <c r="BI138" s="153">
        <f t="shared" si="8"/>
        <v>0</v>
      </c>
      <c r="BJ138" s="13" t="s">
        <v>87</v>
      </c>
      <c r="BK138" s="153">
        <f t="shared" si="9"/>
        <v>0</v>
      </c>
      <c r="BL138" s="13" t="s">
        <v>259</v>
      </c>
      <c r="BM138" s="152" t="s">
        <v>398</v>
      </c>
    </row>
    <row r="139" spans="2:65" s="1" customFormat="1" ht="24.15" customHeight="1">
      <c r="B139" s="139"/>
      <c r="C139" s="154" t="s">
        <v>362</v>
      </c>
      <c r="D139" s="154" t="s">
        <v>353</v>
      </c>
      <c r="E139" s="155" t="s">
        <v>2696</v>
      </c>
      <c r="F139" s="156" t="s">
        <v>2697</v>
      </c>
      <c r="G139" s="157" t="s">
        <v>433</v>
      </c>
      <c r="H139" s="158">
        <v>210</v>
      </c>
      <c r="I139" s="159"/>
      <c r="J139" s="160">
        <f t="shared" si="0"/>
        <v>0</v>
      </c>
      <c r="K139" s="161"/>
      <c r="L139" s="162"/>
      <c r="M139" s="163" t="s">
        <v>1</v>
      </c>
      <c r="N139" s="164" t="s">
        <v>41</v>
      </c>
      <c r="P139" s="150">
        <f t="shared" si="1"/>
        <v>0</v>
      </c>
      <c r="Q139" s="150">
        <v>0</v>
      </c>
      <c r="R139" s="150">
        <f t="shared" si="2"/>
        <v>0</v>
      </c>
      <c r="S139" s="150">
        <v>0</v>
      </c>
      <c r="T139" s="151">
        <f t="shared" si="3"/>
        <v>0</v>
      </c>
      <c r="AR139" s="152" t="s">
        <v>271</v>
      </c>
      <c r="AT139" s="152" t="s">
        <v>353</v>
      </c>
      <c r="AU139" s="152" t="s">
        <v>87</v>
      </c>
      <c r="AY139" s="13" t="s">
        <v>317</v>
      </c>
      <c r="BE139" s="153">
        <f t="shared" si="4"/>
        <v>0</v>
      </c>
      <c r="BF139" s="153">
        <f t="shared" si="5"/>
        <v>0</v>
      </c>
      <c r="BG139" s="153">
        <f t="shared" si="6"/>
        <v>0</v>
      </c>
      <c r="BH139" s="153">
        <f t="shared" si="7"/>
        <v>0</v>
      </c>
      <c r="BI139" s="153">
        <f t="shared" si="8"/>
        <v>0</v>
      </c>
      <c r="BJ139" s="13" t="s">
        <v>87</v>
      </c>
      <c r="BK139" s="153">
        <f t="shared" si="9"/>
        <v>0</v>
      </c>
      <c r="BL139" s="13" t="s">
        <v>259</v>
      </c>
      <c r="BM139" s="152" t="s">
        <v>408</v>
      </c>
    </row>
    <row r="140" spans="2:65" s="1" customFormat="1" ht="24.15" customHeight="1">
      <c r="B140" s="139"/>
      <c r="C140" s="154" t="s">
        <v>364</v>
      </c>
      <c r="D140" s="154" t="s">
        <v>353</v>
      </c>
      <c r="E140" s="155" t="s">
        <v>7468</v>
      </c>
      <c r="F140" s="156" t="s">
        <v>2700</v>
      </c>
      <c r="G140" s="157" t="s">
        <v>433</v>
      </c>
      <c r="H140" s="158">
        <v>54.280999999999999</v>
      </c>
      <c r="I140" s="159"/>
      <c r="J140" s="160">
        <f t="shared" si="0"/>
        <v>0</v>
      </c>
      <c r="K140" s="161"/>
      <c r="L140" s="162"/>
      <c r="M140" s="163" t="s">
        <v>1</v>
      </c>
      <c r="N140" s="164" t="s">
        <v>41</v>
      </c>
      <c r="P140" s="150">
        <f t="shared" si="1"/>
        <v>0</v>
      </c>
      <c r="Q140" s="150">
        <v>0</v>
      </c>
      <c r="R140" s="150">
        <f t="shared" si="2"/>
        <v>0</v>
      </c>
      <c r="S140" s="150">
        <v>0</v>
      </c>
      <c r="T140" s="151">
        <f t="shared" si="3"/>
        <v>0</v>
      </c>
      <c r="AR140" s="152" t="s">
        <v>271</v>
      </c>
      <c r="AT140" s="152" t="s">
        <v>353</v>
      </c>
      <c r="AU140" s="152" t="s">
        <v>87</v>
      </c>
      <c r="AY140" s="13" t="s">
        <v>317</v>
      </c>
      <c r="BE140" s="153">
        <f t="shared" si="4"/>
        <v>0</v>
      </c>
      <c r="BF140" s="153">
        <f t="shared" si="5"/>
        <v>0</v>
      </c>
      <c r="BG140" s="153">
        <f t="shared" si="6"/>
        <v>0</v>
      </c>
      <c r="BH140" s="153">
        <f t="shared" si="7"/>
        <v>0</v>
      </c>
      <c r="BI140" s="153">
        <f t="shared" si="8"/>
        <v>0</v>
      </c>
      <c r="BJ140" s="13" t="s">
        <v>87</v>
      </c>
      <c r="BK140" s="153">
        <f t="shared" si="9"/>
        <v>0</v>
      </c>
      <c r="BL140" s="13" t="s">
        <v>259</v>
      </c>
      <c r="BM140" s="152" t="s">
        <v>412</v>
      </c>
    </row>
    <row r="141" spans="2:65" s="1" customFormat="1" ht="49.05" customHeight="1">
      <c r="B141" s="139"/>
      <c r="C141" s="140" t="s">
        <v>368</v>
      </c>
      <c r="D141" s="140" t="s">
        <v>319</v>
      </c>
      <c r="E141" s="141" t="s">
        <v>2678</v>
      </c>
      <c r="F141" s="142" t="s">
        <v>7469</v>
      </c>
      <c r="G141" s="143" t="s">
        <v>375</v>
      </c>
      <c r="H141" s="144">
        <v>100</v>
      </c>
      <c r="I141" s="145"/>
      <c r="J141" s="146">
        <f t="shared" si="0"/>
        <v>0</v>
      </c>
      <c r="K141" s="147"/>
      <c r="L141" s="28"/>
      <c r="M141" s="148" t="s">
        <v>1</v>
      </c>
      <c r="N141" s="149" t="s">
        <v>41</v>
      </c>
      <c r="P141" s="150">
        <f t="shared" si="1"/>
        <v>0</v>
      </c>
      <c r="Q141" s="150">
        <v>0</v>
      </c>
      <c r="R141" s="150">
        <f t="shared" si="2"/>
        <v>0</v>
      </c>
      <c r="S141" s="150">
        <v>0</v>
      </c>
      <c r="T141" s="151">
        <f t="shared" si="3"/>
        <v>0</v>
      </c>
      <c r="AR141" s="152" t="s">
        <v>259</v>
      </c>
      <c r="AT141" s="152" t="s">
        <v>319</v>
      </c>
      <c r="AU141" s="152" t="s">
        <v>87</v>
      </c>
      <c r="AY141" s="13" t="s">
        <v>317</v>
      </c>
      <c r="BE141" s="153">
        <f t="shared" si="4"/>
        <v>0</v>
      </c>
      <c r="BF141" s="153">
        <f t="shared" si="5"/>
        <v>0</v>
      </c>
      <c r="BG141" s="153">
        <f t="shared" si="6"/>
        <v>0</v>
      </c>
      <c r="BH141" s="153">
        <f t="shared" si="7"/>
        <v>0</v>
      </c>
      <c r="BI141" s="153">
        <f t="shared" si="8"/>
        <v>0</v>
      </c>
      <c r="BJ141" s="13" t="s">
        <v>87</v>
      </c>
      <c r="BK141" s="153">
        <f t="shared" si="9"/>
        <v>0</v>
      </c>
      <c r="BL141" s="13" t="s">
        <v>259</v>
      </c>
      <c r="BM141" s="152" t="s">
        <v>416</v>
      </c>
    </row>
    <row r="142" spans="2:65" s="1" customFormat="1" ht="55.5" customHeight="1">
      <c r="B142" s="139"/>
      <c r="C142" s="140" t="s">
        <v>372</v>
      </c>
      <c r="D142" s="140" t="s">
        <v>319</v>
      </c>
      <c r="E142" s="141" t="s">
        <v>7470</v>
      </c>
      <c r="F142" s="142" t="s">
        <v>7471</v>
      </c>
      <c r="G142" s="143" t="s">
        <v>375</v>
      </c>
      <c r="H142" s="144">
        <v>100</v>
      </c>
      <c r="I142" s="145"/>
      <c r="J142" s="146">
        <f t="shared" si="0"/>
        <v>0</v>
      </c>
      <c r="K142" s="147"/>
      <c r="L142" s="28"/>
      <c r="M142" s="148" t="s">
        <v>1</v>
      </c>
      <c r="N142" s="149" t="s">
        <v>41</v>
      </c>
      <c r="P142" s="150">
        <f t="shared" si="1"/>
        <v>0</v>
      </c>
      <c r="Q142" s="150">
        <v>0</v>
      </c>
      <c r="R142" s="150">
        <f t="shared" si="2"/>
        <v>0</v>
      </c>
      <c r="S142" s="150">
        <v>0</v>
      </c>
      <c r="T142" s="151">
        <f t="shared" si="3"/>
        <v>0</v>
      </c>
      <c r="AR142" s="152" t="s">
        <v>259</v>
      </c>
      <c r="AT142" s="152" t="s">
        <v>319</v>
      </c>
      <c r="AU142" s="152" t="s">
        <v>87</v>
      </c>
      <c r="AY142" s="13" t="s">
        <v>317</v>
      </c>
      <c r="BE142" s="153">
        <f t="shared" si="4"/>
        <v>0</v>
      </c>
      <c r="BF142" s="153">
        <f t="shared" si="5"/>
        <v>0</v>
      </c>
      <c r="BG142" s="153">
        <f t="shared" si="6"/>
        <v>0</v>
      </c>
      <c r="BH142" s="153">
        <f t="shared" si="7"/>
        <v>0</v>
      </c>
      <c r="BI142" s="153">
        <f t="shared" si="8"/>
        <v>0</v>
      </c>
      <c r="BJ142" s="13" t="s">
        <v>87</v>
      </c>
      <c r="BK142" s="153">
        <f t="shared" si="9"/>
        <v>0</v>
      </c>
      <c r="BL142" s="13" t="s">
        <v>259</v>
      </c>
      <c r="BM142" s="152" t="s">
        <v>529</v>
      </c>
    </row>
    <row r="143" spans="2:65" s="1" customFormat="1" ht="66.75" customHeight="1">
      <c r="B143" s="139"/>
      <c r="C143" s="140" t="s">
        <v>377</v>
      </c>
      <c r="D143" s="140" t="s">
        <v>319</v>
      </c>
      <c r="E143" s="141" t="s">
        <v>7472</v>
      </c>
      <c r="F143" s="142" t="s">
        <v>7473</v>
      </c>
      <c r="G143" s="143" t="s">
        <v>433</v>
      </c>
      <c r="H143" s="144">
        <v>496</v>
      </c>
      <c r="I143" s="145"/>
      <c r="J143" s="146">
        <f t="shared" si="0"/>
        <v>0</v>
      </c>
      <c r="K143" s="147"/>
      <c r="L143" s="28"/>
      <c r="M143" s="148" t="s">
        <v>1</v>
      </c>
      <c r="N143" s="149" t="s">
        <v>41</v>
      </c>
      <c r="P143" s="150">
        <f t="shared" si="1"/>
        <v>0</v>
      </c>
      <c r="Q143" s="150">
        <v>0</v>
      </c>
      <c r="R143" s="150">
        <f t="shared" si="2"/>
        <v>0</v>
      </c>
      <c r="S143" s="150">
        <v>0</v>
      </c>
      <c r="T143" s="151">
        <f t="shared" si="3"/>
        <v>0</v>
      </c>
      <c r="AR143" s="152" t="s">
        <v>259</v>
      </c>
      <c r="AT143" s="152" t="s">
        <v>319</v>
      </c>
      <c r="AU143" s="152" t="s">
        <v>87</v>
      </c>
      <c r="AY143" s="13" t="s">
        <v>317</v>
      </c>
      <c r="BE143" s="153">
        <f t="shared" si="4"/>
        <v>0</v>
      </c>
      <c r="BF143" s="153">
        <f t="shared" si="5"/>
        <v>0</v>
      </c>
      <c r="BG143" s="153">
        <f t="shared" si="6"/>
        <v>0</v>
      </c>
      <c r="BH143" s="153">
        <f t="shared" si="7"/>
        <v>0</v>
      </c>
      <c r="BI143" s="153">
        <f t="shared" si="8"/>
        <v>0</v>
      </c>
      <c r="BJ143" s="13" t="s">
        <v>87</v>
      </c>
      <c r="BK143" s="153">
        <f t="shared" si="9"/>
        <v>0</v>
      </c>
      <c r="BL143" s="13" t="s">
        <v>259</v>
      </c>
      <c r="BM143" s="152" t="s">
        <v>784</v>
      </c>
    </row>
    <row r="144" spans="2:65" s="1" customFormat="1" ht="24.15" customHeight="1">
      <c r="B144" s="139"/>
      <c r="C144" s="140" t="s">
        <v>383</v>
      </c>
      <c r="D144" s="140" t="s">
        <v>319</v>
      </c>
      <c r="E144" s="141" t="s">
        <v>7474</v>
      </c>
      <c r="F144" s="142" t="s">
        <v>7475</v>
      </c>
      <c r="G144" s="143" t="s">
        <v>433</v>
      </c>
      <c r="H144" s="144">
        <v>496</v>
      </c>
      <c r="I144" s="145"/>
      <c r="J144" s="146">
        <f t="shared" si="0"/>
        <v>0</v>
      </c>
      <c r="K144" s="147"/>
      <c r="L144" s="28"/>
      <c r="M144" s="148" t="s">
        <v>1</v>
      </c>
      <c r="N144" s="149" t="s">
        <v>41</v>
      </c>
      <c r="P144" s="150">
        <f t="shared" si="1"/>
        <v>0</v>
      </c>
      <c r="Q144" s="150">
        <v>0</v>
      </c>
      <c r="R144" s="150">
        <f t="shared" si="2"/>
        <v>0</v>
      </c>
      <c r="S144" s="150">
        <v>0</v>
      </c>
      <c r="T144" s="151">
        <f t="shared" si="3"/>
        <v>0</v>
      </c>
      <c r="AR144" s="152" t="s">
        <v>259</v>
      </c>
      <c r="AT144" s="152" t="s">
        <v>319</v>
      </c>
      <c r="AU144" s="152" t="s">
        <v>87</v>
      </c>
      <c r="AY144" s="13" t="s">
        <v>317</v>
      </c>
      <c r="BE144" s="153">
        <f t="shared" si="4"/>
        <v>0</v>
      </c>
      <c r="BF144" s="153">
        <f t="shared" si="5"/>
        <v>0</v>
      </c>
      <c r="BG144" s="153">
        <f t="shared" si="6"/>
        <v>0</v>
      </c>
      <c r="BH144" s="153">
        <f t="shared" si="7"/>
        <v>0</v>
      </c>
      <c r="BI144" s="153">
        <f t="shared" si="8"/>
        <v>0</v>
      </c>
      <c r="BJ144" s="13" t="s">
        <v>87</v>
      </c>
      <c r="BK144" s="153">
        <f t="shared" si="9"/>
        <v>0</v>
      </c>
      <c r="BL144" s="13" t="s">
        <v>259</v>
      </c>
      <c r="BM144" s="152" t="s">
        <v>792</v>
      </c>
    </row>
    <row r="145" spans="2:65" s="1" customFormat="1" ht="16.5" customHeight="1">
      <c r="B145" s="139"/>
      <c r="C145" s="154" t="s">
        <v>385</v>
      </c>
      <c r="D145" s="154" t="s">
        <v>353</v>
      </c>
      <c r="E145" s="155" t="s">
        <v>7476</v>
      </c>
      <c r="F145" s="156" t="s">
        <v>7477</v>
      </c>
      <c r="G145" s="157" t="s">
        <v>433</v>
      </c>
      <c r="H145" s="158">
        <v>85</v>
      </c>
      <c r="I145" s="159"/>
      <c r="J145" s="160">
        <f t="shared" si="0"/>
        <v>0</v>
      </c>
      <c r="K145" s="161"/>
      <c r="L145" s="162"/>
      <c r="M145" s="163" t="s">
        <v>1</v>
      </c>
      <c r="N145" s="164" t="s">
        <v>41</v>
      </c>
      <c r="P145" s="150">
        <f t="shared" si="1"/>
        <v>0</v>
      </c>
      <c r="Q145" s="150">
        <v>0</v>
      </c>
      <c r="R145" s="150">
        <f t="shared" si="2"/>
        <v>0</v>
      </c>
      <c r="S145" s="150">
        <v>0</v>
      </c>
      <c r="T145" s="151">
        <f t="shared" si="3"/>
        <v>0</v>
      </c>
      <c r="AR145" s="152" t="s">
        <v>271</v>
      </c>
      <c r="AT145" s="152" t="s">
        <v>353</v>
      </c>
      <c r="AU145" s="152" t="s">
        <v>87</v>
      </c>
      <c r="AY145" s="13" t="s">
        <v>317</v>
      </c>
      <c r="BE145" s="153">
        <f t="shared" si="4"/>
        <v>0</v>
      </c>
      <c r="BF145" s="153">
        <f t="shared" si="5"/>
        <v>0</v>
      </c>
      <c r="BG145" s="153">
        <f t="shared" si="6"/>
        <v>0</v>
      </c>
      <c r="BH145" s="153">
        <f t="shared" si="7"/>
        <v>0</v>
      </c>
      <c r="BI145" s="153">
        <f t="shared" si="8"/>
        <v>0</v>
      </c>
      <c r="BJ145" s="13" t="s">
        <v>87</v>
      </c>
      <c r="BK145" s="153">
        <f t="shared" si="9"/>
        <v>0</v>
      </c>
      <c r="BL145" s="13" t="s">
        <v>259</v>
      </c>
      <c r="BM145" s="152" t="s">
        <v>800</v>
      </c>
    </row>
    <row r="146" spans="2:65" s="1" customFormat="1" ht="16.5" customHeight="1">
      <c r="B146" s="139"/>
      <c r="C146" s="154" t="s">
        <v>7</v>
      </c>
      <c r="D146" s="154" t="s">
        <v>353</v>
      </c>
      <c r="E146" s="155" t="s">
        <v>7478</v>
      </c>
      <c r="F146" s="156" t="s">
        <v>7479</v>
      </c>
      <c r="G146" s="157" t="s">
        <v>433</v>
      </c>
      <c r="H146" s="158">
        <v>411</v>
      </c>
      <c r="I146" s="159"/>
      <c r="J146" s="160">
        <f t="shared" si="0"/>
        <v>0</v>
      </c>
      <c r="K146" s="161"/>
      <c r="L146" s="162"/>
      <c r="M146" s="163" t="s">
        <v>1</v>
      </c>
      <c r="N146" s="164" t="s">
        <v>41</v>
      </c>
      <c r="P146" s="150">
        <f t="shared" si="1"/>
        <v>0</v>
      </c>
      <c r="Q146" s="150">
        <v>0</v>
      </c>
      <c r="R146" s="150">
        <f t="shared" si="2"/>
        <v>0</v>
      </c>
      <c r="S146" s="150">
        <v>0</v>
      </c>
      <c r="T146" s="151">
        <f t="shared" si="3"/>
        <v>0</v>
      </c>
      <c r="AR146" s="152" t="s">
        <v>271</v>
      </c>
      <c r="AT146" s="152" t="s">
        <v>353</v>
      </c>
      <c r="AU146" s="152" t="s">
        <v>87</v>
      </c>
      <c r="AY146" s="13" t="s">
        <v>317</v>
      </c>
      <c r="BE146" s="153">
        <f t="shared" si="4"/>
        <v>0</v>
      </c>
      <c r="BF146" s="153">
        <f t="shared" si="5"/>
        <v>0</v>
      </c>
      <c r="BG146" s="153">
        <f t="shared" si="6"/>
        <v>0</v>
      </c>
      <c r="BH146" s="153">
        <f t="shared" si="7"/>
        <v>0</v>
      </c>
      <c r="BI146" s="153">
        <f t="shared" si="8"/>
        <v>0</v>
      </c>
      <c r="BJ146" s="13" t="s">
        <v>87</v>
      </c>
      <c r="BK146" s="153">
        <f t="shared" si="9"/>
        <v>0</v>
      </c>
      <c r="BL146" s="13" t="s">
        <v>259</v>
      </c>
      <c r="BM146" s="152" t="s">
        <v>808</v>
      </c>
    </row>
    <row r="147" spans="2:65" s="1" customFormat="1" ht="24.15" customHeight="1">
      <c r="B147" s="139"/>
      <c r="C147" s="140" t="s">
        <v>388</v>
      </c>
      <c r="D147" s="140" t="s">
        <v>319</v>
      </c>
      <c r="E147" s="141" t="s">
        <v>7480</v>
      </c>
      <c r="F147" s="142" t="s">
        <v>7481</v>
      </c>
      <c r="G147" s="143" t="s">
        <v>375</v>
      </c>
      <c r="H147" s="144">
        <v>100</v>
      </c>
      <c r="I147" s="145"/>
      <c r="J147" s="146">
        <f t="shared" si="0"/>
        <v>0</v>
      </c>
      <c r="K147" s="147"/>
      <c r="L147" s="28"/>
      <c r="M147" s="148" t="s">
        <v>1</v>
      </c>
      <c r="N147" s="149" t="s">
        <v>41</v>
      </c>
      <c r="P147" s="150">
        <f t="shared" si="1"/>
        <v>0</v>
      </c>
      <c r="Q147" s="150">
        <v>0</v>
      </c>
      <c r="R147" s="150">
        <f t="shared" si="2"/>
        <v>0</v>
      </c>
      <c r="S147" s="150">
        <v>0</v>
      </c>
      <c r="T147" s="151">
        <f t="shared" si="3"/>
        <v>0</v>
      </c>
      <c r="AR147" s="152" t="s">
        <v>259</v>
      </c>
      <c r="AT147" s="152" t="s">
        <v>319</v>
      </c>
      <c r="AU147" s="152" t="s">
        <v>87</v>
      </c>
      <c r="AY147" s="13" t="s">
        <v>317</v>
      </c>
      <c r="BE147" s="153">
        <f t="shared" si="4"/>
        <v>0</v>
      </c>
      <c r="BF147" s="153">
        <f t="shared" si="5"/>
        <v>0</v>
      </c>
      <c r="BG147" s="153">
        <f t="shared" si="6"/>
        <v>0</v>
      </c>
      <c r="BH147" s="153">
        <f t="shared" si="7"/>
        <v>0</v>
      </c>
      <c r="BI147" s="153">
        <f t="shared" si="8"/>
        <v>0</v>
      </c>
      <c r="BJ147" s="13" t="s">
        <v>87</v>
      </c>
      <c r="BK147" s="153">
        <f t="shared" si="9"/>
        <v>0</v>
      </c>
      <c r="BL147" s="13" t="s">
        <v>259</v>
      </c>
      <c r="BM147" s="152" t="s">
        <v>816</v>
      </c>
    </row>
    <row r="148" spans="2:65" s="1" customFormat="1" ht="24.15" customHeight="1">
      <c r="B148" s="139"/>
      <c r="C148" s="154" t="s">
        <v>392</v>
      </c>
      <c r="D148" s="154" t="s">
        <v>353</v>
      </c>
      <c r="E148" s="155" t="s">
        <v>7482</v>
      </c>
      <c r="F148" s="156" t="s">
        <v>7483</v>
      </c>
      <c r="G148" s="157" t="s">
        <v>1609</v>
      </c>
      <c r="H148" s="158">
        <v>110</v>
      </c>
      <c r="I148" s="159"/>
      <c r="J148" s="160">
        <f t="shared" si="0"/>
        <v>0</v>
      </c>
      <c r="K148" s="161"/>
      <c r="L148" s="162"/>
      <c r="M148" s="163" t="s">
        <v>1</v>
      </c>
      <c r="N148" s="164" t="s">
        <v>41</v>
      </c>
      <c r="P148" s="150">
        <f t="shared" si="1"/>
        <v>0</v>
      </c>
      <c r="Q148" s="150">
        <v>0</v>
      </c>
      <c r="R148" s="150">
        <f t="shared" si="2"/>
        <v>0</v>
      </c>
      <c r="S148" s="150">
        <v>0</v>
      </c>
      <c r="T148" s="151">
        <f t="shared" si="3"/>
        <v>0</v>
      </c>
      <c r="AR148" s="152" t="s">
        <v>271</v>
      </c>
      <c r="AT148" s="152" t="s">
        <v>353</v>
      </c>
      <c r="AU148" s="152" t="s">
        <v>87</v>
      </c>
      <c r="AY148" s="13" t="s">
        <v>317</v>
      </c>
      <c r="BE148" s="153">
        <f t="shared" si="4"/>
        <v>0</v>
      </c>
      <c r="BF148" s="153">
        <f t="shared" si="5"/>
        <v>0</v>
      </c>
      <c r="BG148" s="153">
        <f t="shared" si="6"/>
        <v>0</v>
      </c>
      <c r="BH148" s="153">
        <f t="shared" si="7"/>
        <v>0</v>
      </c>
      <c r="BI148" s="153">
        <f t="shared" si="8"/>
        <v>0</v>
      </c>
      <c r="BJ148" s="13" t="s">
        <v>87</v>
      </c>
      <c r="BK148" s="153">
        <f t="shared" si="9"/>
        <v>0</v>
      </c>
      <c r="BL148" s="13" t="s">
        <v>259</v>
      </c>
      <c r="BM148" s="152" t="s">
        <v>824</v>
      </c>
    </row>
    <row r="149" spans="2:65" s="1" customFormat="1" ht="16.5" customHeight="1">
      <c r="B149" s="139"/>
      <c r="C149" s="154" t="s">
        <v>396</v>
      </c>
      <c r="D149" s="154" t="s">
        <v>353</v>
      </c>
      <c r="E149" s="155" t="s">
        <v>7484</v>
      </c>
      <c r="F149" s="156" t="s">
        <v>7485</v>
      </c>
      <c r="G149" s="157" t="s">
        <v>433</v>
      </c>
      <c r="H149" s="158">
        <v>400</v>
      </c>
      <c r="I149" s="159"/>
      <c r="J149" s="160">
        <f t="shared" si="0"/>
        <v>0</v>
      </c>
      <c r="K149" s="161"/>
      <c r="L149" s="162"/>
      <c r="M149" s="163" t="s">
        <v>1</v>
      </c>
      <c r="N149" s="164" t="s">
        <v>41</v>
      </c>
      <c r="P149" s="150">
        <f t="shared" si="1"/>
        <v>0</v>
      </c>
      <c r="Q149" s="150">
        <v>0</v>
      </c>
      <c r="R149" s="150">
        <f t="shared" si="2"/>
        <v>0</v>
      </c>
      <c r="S149" s="150">
        <v>0</v>
      </c>
      <c r="T149" s="151">
        <f t="shared" si="3"/>
        <v>0</v>
      </c>
      <c r="AR149" s="152" t="s">
        <v>271</v>
      </c>
      <c r="AT149" s="152" t="s">
        <v>353</v>
      </c>
      <c r="AU149" s="152" t="s">
        <v>87</v>
      </c>
      <c r="AY149" s="13" t="s">
        <v>317</v>
      </c>
      <c r="BE149" s="153">
        <f t="shared" si="4"/>
        <v>0</v>
      </c>
      <c r="BF149" s="153">
        <f t="shared" si="5"/>
        <v>0</v>
      </c>
      <c r="BG149" s="153">
        <f t="shared" si="6"/>
        <v>0</v>
      </c>
      <c r="BH149" s="153">
        <f t="shared" si="7"/>
        <v>0</v>
      </c>
      <c r="BI149" s="153">
        <f t="shared" si="8"/>
        <v>0</v>
      </c>
      <c r="BJ149" s="13" t="s">
        <v>87</v>
      </c>
      <c r="BK149" s="153">
        <f t="shared" si="9"/>
        <v>0</v>
      </c>
      <c r="BL149" s="13" t="s">
        <v>259</v>
      </c>
      <c r="BM149" s="152" t="s">
        <v>832</v>
      </c>
    </row>
    <row r="150" spans="2:65" s="1" customFormat="1" ht="33" customHeight="1">
      <c r="B150" s="139"/>
      <c r="C150" s="140" t="s">
        <v>398</v>
      </c>
      <c r="D150" s="140" t="s">
        <v>319</v>
      </c>
      <c r="E150" s="141" t="s">
        <v>7486</v>
      </c>
      <c r="F150" s="142" t="s">
        <v>7487</v>
      </c>
      <c r="G150" s="143" t="s">
        <v>375</v>
      </c>
      <c r="H150" s="144">
        <v>100</v>
      </c>
      <c r="I150" s="145"/>
      <c r="J150" s="146">
        <f t="shared" si="0"/>
        <v>0</v>
      </c>
      <c r="K150" s="147"/>
      <c r="L150" s="28"/>
      <c r="M150" s="148" t="s">
        <v>1</v>
      </c>
      <c r="N150" s="149" t="s">
        <v>41</v>
      </c>
      <c r="P150" s="150">
        <f t="shared" si="1"/>
        <v>0</v>
      </c>
      <c r="Q150" s="150">
        <v>0</v>
      </c>
      <c r="R150" s="150">
        <f t="shared" si="2"/>
        <v>0</v>
      </c>
      <c r="S150" s="150">
        <v>0</v>
      </c>
      <c r="T150" s="151">
        <f t="shared" si="3"/>
        <v>0</v>
      </c>
      <c r="AR150" s="152" t="s">
        <v>259</v>
      </c>
      <c r="AT150" s="152" t="s">
        <v>319</v>
      </c>
      <c r="AU150" s="152" t="s">
        <v>87</v>
      </c>
      <c r="AY150" s="13" t="s">
        <v>317</v>
      </c>
      <c r="BE150" s="153">
        <f t="shared" si="4"/>
        <v>0</v>
      </c>
      <c r="BF150" s="153">
        <f t="shared" si="5"/>
        <v>0</v>
      </c>
      <c r="BG150" s="153">
        <f t="shared" si="6"/>
        <v>0</v>
      </c>
      <c r="BH150" s="153">
        <f t="shared" si="7"/>
        <v>0</v>
      </c>
      <c r="BI150" s="153">
        <f t="shared" si="8"/>
        <v>0</v>
      </c>
      <c r="BJ150" s="13" t="s">
        <v>87</v>
      </c>
      <c r="BK150" s="153">
        <f t="shared" si="9"/>
        <v>0</v>
      </c>
      <c r="BL150" s="13" t="s">
        <v>259</v>
      </c>
      <c r="BM150" s="152" t="s">
        <v>840</v>
      </c>
    </row>
    <row r="151" spans="2:65" s="1" customFormat="1" ht="16.5" customHeight="1">
      <c r="B151" s="139"/>
      <c r="C151" s="154" t="s">
        <v>402</v>
      </c>
      <c r="D151" s="154" t="s">
        <v>353</v>
      </c>
      <c r="E151" s="155" t="s">
        <v>7488</v>
      </c>
      <c r="F151" s="156" t="s">
        <v>7489</v>
      </c>
      <c r="G151" s="157" t="s">
        <v>356</v>
      </c>
      <c r="H151" s="158">
        <v>8.06</v>
      </c>
      <c r="I151" s="159"/>
      <c r="J151" s="160">
        <f t="shared" si="0"/>
        <v>0</v>
      </c>
      <c r="K151" s="161"/>
      <c r="L151" s="162"/>
      <c r="M151" s="163" t="s">
        <v>1</v>
      </c>
      <c r="N151" s="164" t="s">
        <v>41</v>
      </c>
      <c r="P151" s="150">
        <f t="shared" si="1"/>
        <v>0</v>
      </c>
      <c r="Q151" s="150">
        <v>0</v>
      </c>
      <c r="R151" s="150">
        <f t="shared" si="2"/>
        <v>0</v>
      </c>
      <c r="S151" s="150">
        <v>0</v>
      </c>
      <c r="T151" s="151">
        <f t="shared" si="3"/>
        <v>0</v>
      </c>
      <c r="AR151" s="152" t="s">
        <v>271</v>
      </c>
      <c r="AT151" s="152" t="s">
        <v>353</v>
      </c>
      <c r="AU151" s="152" t="s">
        <v>87</v>
      </c>
      <c r="AY151" s="13" t="s">
        <v>317</v>
      </c>
      <c r="BE151" s="153">
        <f t="shared" si="4"/>
        <v>0</v>
      </c>
      <c r="BF151" s="153">
        <f t="shared" si="5"/>
        <v>0</v>
      </c>
      <c r="BG151" s="153">
        <f t="shared" si="6"/>
        <v>0</v>
      </c>
      <c r="BH151" s="153">
        <f t="shared" si="7"/>
        <v>0</v>
      </c>
      <c r="BI151" s="153">
        <f t="shared" si="8"/>
        <v>0</v>
      </c>
      <c r="BJ151" s="13" t="s">
        <v>87</v>
      </c>
      <c r="BK151" s="153">
        <f t="shared" si="9"/>
        <v>0</v>
      </c>
      <c r="BL151" s="13" t="s">
        <v>259</v>
      </c>
      <c r="BM151" s="152" t="s">
        <v>848</v>
      </c>
    </row>
    <row r="152" spans="2:65" s="1" customFormat="1" ht="49.05" customHeight="1">
      <c r="B152" s="139"/>
      <c r="C152" s="140" t="s">
        <v>408</v>
      </c>
      <c r="D152" s="140" t="s">
        <v>319</v>
      </c>
      <c r="E152" s="141" t="s">
        <v>7490</v>
      </c>
      <c r="F152" s="142" t="s">
        <v>7491</v>
      </c>
      <c r="G152" s="143" t="s">
        <v>375</v>
      </c>
      <c r="H152" s="144">
        <v>100</v>
      </c>
      <c r="I152" s="145"/>
      <c r="J152" s="146">
        <f t="shared" si="0"/>
        <v>0</v>
      </c>
      <c r="K152" s="147"/>
      <c r="L152" s="28"/>
      <c r="M152" s="148" t="s">
        <v>1</v>
      </c>
      <c r="N152" s="149" t="s">
        <v>41</v>
      </c>
      <c r="P152" s="150">
        <f t="shared" si="1"/>
        <v>0</v>
      </c>
      <c r="Q152" s="150">
        <v>0</v>
      </c>
      <c r="R152" s="150">
        <f t="shared" si="2"/>
        <v>0</v>
      </c>
      <c r="S152" s="150">
        <v>0</v>
      </c>
      <c r="T152" s="151">
        <f t="shared" si="3"/>
        <v>0</v>
      </c>
      <c r="AR152" s="152" t="s">
        <v>259</v>
      </c>
      <c r="AT152" s="152" t="s">
        <v>319</v>
      </c>
      <c r="AU152" s="152" t="s">
        <v>87</v>
      </c>
      <c r="AY152" s="13" t="s">
        <v>317</v>
      </c>
      <c r="BE152" s="153">
        <f t="shared" si="4"/>
        <v>0</v>
      </c>
      <c r="BF152" s="153">
        <f t="shared" si="5"/>
        <v>0</v>
      </c>
      <c r="BG152" s="153">
        <f t="shared" si="6"/>
        <v>0</v>
      </c>
      <c r="BH152" s="153">
        <f t="shared" si="7"/>
        <v>0</v>
      </c>
      <c r="BI152" s="153">
        <f t="shared" si="8"/>
        <v>0</v>
      </c>
      <c r="BJ152" s="13" t="s">
        <v>87</v>
      </c>
      <c r="BK152" s="153">
        <f t="shared" si="9"/>
        <v>0</v>
      </c>
      <c r="BL152" s="13" t="s">
        <v>259</v>
      </c>
      <c r="BM152" s="152" t="s">
        <v>858</v>
      </c>
    </row>
    <row r="153" spans="2:65" s="1" customFormat="1" ht="21.75" customHeight="1">
      <c r="B153" s="139"/>
      <c r="C153" s="140" t="s">
        <v>410</v>
      </c>
      <c r="D153" s="140" t="s">
        <v>319</v>
      </c>
      <c r="E153" s="141" t="s">
        <v>7371</v>
      </c>
      <c r="F153" s="142" t="s">
        <v>7372</v>
      </c>
      <c r="G153" s="143" t="s">
        <v>322</v>
      </c>
      <c r="H153" s="144">
        <v>1.24</v>
      </c>
      <c r="I153" s="145"/>
      <c r="J153" s="146">
        <f t="shared" si="0"/>
        <v>0</v>
      </c>
      <c r="K153" s="147"/>
      <c r="L153" s="28"/>
      <c r="M153" s="148" t="s">
        <v>1</v>
      </c>
      <c r="N153" s="149" t="s">
        <v>41</v>
      </c>
      <c r="P153" s="150">
        <f t="shared" si="1"/>
        <v>0</v>
      </c>
      <c r="Q153" s="150">
        <v>0</v>
      </c>
      <c r="R153" s="150">
        <f t="shared" si="2"/>
        <v>0</v>
      </c>
      <c r="S153" s="150">
        <v>0</v>
      </c>
      <c r="T153" s="151">
        <f t="shared" si="3"/>
        <v>0</v>
      </c>
      <c r="AR153" s="152" t="s">
        <v>259</v>
      </c>
      <c r="AT153" s="152" t="s">
        <v>319</v>
      </c>
      <c r="AU153" s="152" t="s">
        <v>87</v>
      </c>
      <c r="AY153" s="13" t="s">
        <v>317</v>
      </c>
      <c r="BE153" s="153">
        <f t="shared" si="4"/>
        <v>0</v>
      </c>
      <c r="BF153" s="153">
        <f t="shared" si="5"/>
        <v>0</v>
      </c>
      <c r="BG153" s="153">
        <f t="shared" si="6"/>
        <v>0</v>
      </c>
      <c r="BH153" s="153">
        <f t="shared" si="7"/>
        <v>0</v>
      </c>
      <c r="BI153" s="153">
        <f t="shared" si="8"/>
        <v>0</v>
      </c>
      <c r="BJ153" s="13" t="s">
        <v>87</v>
      </c>
      <c r="BK153" s="153">
        <f t="shared" si="9"/>
        <v>0</v>
      </c>
      <c r="BL153" s="13" t="s">
        <v>259</v>
      </c>
      <c r="BM153" s="152" t="s">
        <v>866</v>
      </c>
    </row>
    <row r="154" spans="2:65" s="1" customFormat="1" ht="24.15" customHeight="1">
      <c r="B154" s="139"/>
      <c r="C154" s="140" t="s">
        <v>412</v>
      </c>
      <c r="D154" s="140" t="s">
        <v>319</v>
      </c>
      <c r="E154" s="141" t="s">
        <v>7373</v>
      </c>
      <c r="F154" s="142" t="s">
        <v>7374</v>
      </c>
      <c r="G154" s="143" t="s">
        <v>322</v>
      </c>
      <c r="H154" s="144">
        <v>1.24</v>
      </c>
      <c r="I154" s="145"/>
      <c r="J154" s="146">
        <f t="shared" si="0"/>
        <v>0</v>
      </c>
      <c r="K154" s="147"/>
      <c r="L154" s="28"/>
      <c r="M154" s="148" t="s">
        <v>1</v>
      </c>
      <c r="N154" s="149" t="s">
        <v>41</v>
      </c>
      <c r="P154" s="150">
        <f t="shared" si="1"/>
        <v>0</v>
      </c>
      <c r="Q154" s="150">
        <v>0</v>
      </c>
      <c r="R154" s="150">
        <f t="shared" si="2"/>
        <v>0</v>
      </c>
      <c r="S154" s="150">
        <v>0</v>
      </c>
      <c r="T154" s="151">
        <f t="shared" si="3"/>
        <v>0</v>
      </c>
      <c r="AR154" s="152" t="s">
        <v>259</v>
      </c>
      <c r="AT154" s="152" t="s">
        <v>319</v>
      </c>
      <c r="AU154" s="152" t="s">
        <v>87</v>
      </c>
      <c r="AY154" s="13" t="s">
        <v>317</v>
      </c>
      <c r="BE154" s="153">
        <f t="shared" si="4"/>
        <v>0</v>
      </c>
      <c r="BF154" s="153">
        <f t="shared" si="5"/>
        <v>0</v>
      </c>
      <c r="BG154" s="153">
        <f t="shared" si="6"/>
        <v>0</v>
      </c>
      <c r="BH154" s="153">
        <f t="shared" si="7"/>
        <v>0</v>
      </c>
      <c r="BI154" s="153">
        <f t="shared" si="8"/>
        <v>0</v>
      </c>
      <c r="BJ154" s="13" t="s">
        <v>87</v>
      </c>
      <c r="BK154" s="153">
        <f t="shared" si="9"/>
        <v>0</v>
      </c>
      <c r="BL154" s="13" t="s">
        <v>259</v>
      </c>
      <c r="BM154" s="152" t="s">
        <v>874</v>
      </c>
    </row>
    <row r="155" spans="2:65" s="1" customFormat="1" ht="16.5" customHeight="1">
      <c r="B155" s="139"/>
      <c r="C155" s="154" t="s">
        <v>414</v>
      </c>
      <c r="D155" s="154" t="s">
        <v>353</v>
      </c>
      <c r="E155" s="155" t="s">
        <v>7375</v>
      </c>
      <c r="F155" s="156" t="s">
        <v>7376</v>
      </c>
      <c r="G155" s="157" t="s">
        <v>322</v>
      </c>
      <c r="H155" s="158">
        <v>1.24</v>
      </c>
      <c r="I155" s="159"/>
      <c r="J155" s="160">
        <f t="shared" si="0"/>
        <v>0</v>
      </c>
      <c r="K155" s="161"/>
      <c r="L155" s="162"/>
      <c r="M155" s="163" t="s">
        <v>1</v>
      </c>
      <c r="N155" s="164" t="s">
        <v>41</v>
      </c>
      <c r="P155" s="150">
        <f t="shared" si="1"/>
        <v>0</v>
      </c>
      <c r="Q155" s="150">
        <v>0</v>
      </c>
      <c r="R155" s="150">
        <f t="shared" si="2"/>
        <v>0</v>
      </c>
      <c r="S155" s="150">
        <v>0</v>
      </c>
      <c r="T155" s="151">
        <f t="shared" si="3"/>
        <v>0</v>
      </c>
      <c r="AR155" s="152" t="s">
        <v>271</v>
      </c>
      <c r="AT155" s="152" t="s">
        <v>353</v>
      </c>
      <c r="AU155" s="152" t="s">
        <v>87</v>
      </c>
      <c r="AY155" s="13" t="s">
        <v>317</v>
      </c>
      <c r="BE155" s="153">
        <f t="shared" si="4"/>
        <v>0</v>
      </c>
      <c r="BF155" s="153">
        <f t="shared" si="5"/>
        <v>0</v>
      </c>
      <c r="BG155" s="153">
        <f t="shared" si="6"/>
        <v>0</v>
      </c>
      <c r="BH155" s="153">
        <f t="shared" si="7"/>
        <v>0</v>
      </c>
      <c r="BI155" s="153">
        <f t="shared" si="8"/>
        <v>0</v>
      </c>
      <c r="BJ155" s="13" t="s">
        <v>87</v>
      </c>
      <c r="BK155" s="153">
        <f t="shared" si="9"/>
        <v>0</v>
      </c>
      <c r="BL155" s="13" t="s">
        <v>259</v>
      </c>
      <c r="BM155" s="152" t="s">
        <v>881</v>
      </c>
    </row>
    <row r="156" spans="2:65" s="11" customFormat="1" ht="22.8" customHeight="1">
      <c r="B156" s="127"/>
      <c r="D156" s="128" t="s">
        <v>74</v>
      </c>
      <c r="E156" s="137" t="s">
        <v>589</v>
      </c>
      <c r="F156" s="137" t="s">
        <v>2741</v>
      </c>
      <c r="I156" s="130"/>
      <c r="J156" s="138">
        <f>BK156</f>
        <v>0</v>
      </c>
      <c r="L156" s="127"/>
      <c r="M156" s="132"/>
      <c r="P156" s="133">
        <f>P157</f>
        <v>0</v>
      </c>
      <c r="R156" s="133">
        <f>R157</f>
        <v>0</v>
      </c>
      <c r="T156" s="134">
        <f>T157</f>
        <v>0</v>
      </c>
      <c r="AR156" s="128" t="s">
        <v>82</v>
      </c>
      <c r="AT156" s="135" t="s">
        <v>74</v>
      </c>
      <c r="AU156" s="135" t="s">
        <v>82</v>
      </c>
      <c r="AY156" s="128" t="s">
        <v>317</v>
      </c>
      <c r="BK156" s="136">
        <f>BK157</f>
        <v>0</v>
      </c>
    </row>
    <row r="157" spans="2:65" s="1" customFormat="1" ht="33" customHeight="1">
      <c r="B157" s="139"/>
      <c r="C157" s="140" t="s">
        <v>416</v>
      </c>
      <c r="D157" s="140" t="s">
        <v>319</v>
      </c>
      <c r="E157" s="141" t="s">
        <v>7377</v>
      </c>
      <c r="F157" s="142" t="s">
        <v>7378</v>
      </c>
      <c r="G157" s="143" t="s">
        <v>356</v>
      </c>
      <c r="H157" s="144">
        <v>9.1669999999999998</v>
      </c>
      <c r="I157" s="145"/>
      <c r="J157" s="146">
        <f>ROUND(I157*H157,2)</f>
        <v>0</v>
      </c>
      <c r="K157" s="147"/>
      <c r="L157" s="28"/>
      <c r="M157" s="165" t="s">
        <v>1</v>
      </c>
      <c r="N157" s="166" t="s">
        <v>41</v>
      </c>
      <c r="O157" s="167"/>
      <c r="P157" s="168">
        <f>O157*H157</f>
        <v>0</v>
      </c>
      <c r="Q157" s="168">
        <v>0</v>
      </c>
      <c r="R157" s="168">
        <f>Q157*H157</f>
        <v>0</v>
      </c>
      <c r="S157" s="168">
        <v>0</v>
      </c>
      <c r="T157" s="169">
        <f>S157*H157</f>
        <v>0</v>
      </c>
      <c r="AR157" s="152" t="s">
        <v>259</v>
      </c>
      <c r="AT157" s="152" t="s">
        <v>319</v>
      </c>
      <c r="AU157" s="152" t="s">
        <v>87</v>
      </c>
      <c r="AY157" s="13" t="s">
        <v>317</v>
      </c>
      <c r="BE157" s="153">
        <f>IF(N157="základná",J157,0)</f>
        <v>0</v>
      </c>
      <c r="BF157" s="153">
        <f>IF(N157="znížená",J157,0)</f>
        <v>0</v>
      </c>
      <c r="BG157" s="153">
        <f>IF(N157="zákl. prenesená",J157,0)</f>
        <v>0</v>
      </c>
      <c r="BH157" s="153">
        <f>IF(N157="zníž. prenesená",J157,0)</f>
        <v>0</v>
      </c>
      <c r="BI157" s="153">
        <f>IF(N157="nulová",J157,0)</f>
        <v>0</v>
      </c>
      <c r="BJ157" s="13" t="s">
        <v>87</v>
      </c>
      <c r="BK157" s="153">
        <f>ROUND(I157*H157,2)</f>
        <v>0</v>
      </c>
      <c r="BL157" s="13" t="s">
        <v>259</v>
      </c>
      <c r="BM157" s="152" t="s">
        <v>891</v>
      </c>
    </row>
    <row r="158" spans="2:65" s="1" customFormat="1" ht="6.9" customHeight="1">
      <c r="B158" s="43"/>
      <c r="C158" s="44"/>
      <c r="D158" s="44"/>
      <c r="E158" s="44"/>
      <c r="F158" s="44"/>
      <c r="G158" s="44"/>
      <c r="H158" s="44"/>
      <c r="I158" s="44"/>
      <c r="J158" s="44"/>
      <c r="K158" s="44"/>
      <c r="L158" s="28"/>
    </row>
  </sheetData>
  <autoFilter ref="C122:K157" xr:uid="{00000000-0009-0000-0000-000038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B2:BM155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01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3" t="s">
        <v>273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" customHeight="1">
      <c r="B4" s="16"/>
      <c r="D4" s="17" t="s">
        <v>286</v>
      </c>
      <c r="L4" s="16"/>
      <c r="M4" s="92" t="s">
        <v>9</v>
      </c>
      <c r="AT4" s="13" t="s">
        <v>3</v>
      </c>
    </row>
    <row r="5" spans="2:46" ht="6.9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226" t="str">
        <f>'Rekapitulácia stavby'!K6</f>
        <v>Archeoskanzen Bojná</v>
      </c>
      <c r="F7" s="227"/>
      <c r="G7" s="227"/>
      <c r="H7" s="227"/>
      <c r="L7" s="16"/>
    </row>
    <row r="8" spans="2:46" ht="12" customHeight="1">
      <c r="B8" s="16"/>
      <c r="D8" s="23" t="s">
        <v>287</v>
      </c>
      <c r="L8" s="16"/>
    </row>
    <row r="9" spans="2:46" s="1" customFormat="1" ht="16.5" customHeight="1">
      <c r="B9" s="28"/>
      <c r="E9" s="226" t="s">
        <v>7302</v>
      </c>
      <c r="F9" s="228"/>
      <c r="G9" s="228"/>
      <c r="H9" s="228"/>
      <c r="L9" s="28"/>
    </row>
    <row r="10" spans="2:46" s="1" customFormat="1" ht="12" customHeight="1">
      <c r="B10" s="28"/>
      <c r="D10" s="23" t="s">
        <v>289</v>
      </c>
      <c r="L10" s="28"/>
    </row>
    <row r="11" spans="2:46" s="1" customFormat="1" ht="30" customHeight="1">
      <c r="B11" s="28"/>
      <c r="E11" s="208" t="s">
        <v>7492</v>
      </c>
      <c r="F11" s="228"/>
      <c r="G11" s="228"/>
      <c r="H11" s="228"/>
      <c r="L11" s="28"/>
    </row>
    <row r="12" spans="2:46" s="1" customFormat="1" ht="10.199999999999999">
      <c r="B12" s="28"/>
      <c r="L12" s="28"/>
    </row>
    <row r="13" spans="2:46" s="1" customFormat="1" ht="12" customHeight="1">
      <c r="B13" s="28"/>
      <c r="D13" s="23" t="s">
        <v>17</v>
      </c>
      <c r="F13" s="21" t="s">
        <v>1</v>
      </c>
      <c r="I13" s="23" t="s">
        <v>18</v>
      </c>
      <c r="J13" s="21" t="s">
        <v>1</v>
      </c>
      <c r="L13" s="28"/>
    </row>
    <row r="14" spans="2:46" s="1" customFormat="1" ht="12" customHeight="1">
      <c r="B14" s="28"/>
      <c r="D14" s="23" t="s">
        <v>19</v>
      </c>
      <c r="F14" s="21" t="s">
        <v>20</v>
      </c>
      <c r="I14" s="23" t="s">
        <v>21</v>
      </c>
      <c r="J14" s="51" t="str">
        <f>'Rekapitulácia stavby'!AN8</f>
        <v>19. 6. 2024</v>
      </c>
      <c r="L14" s="28"/>
    </row>
    <row r="15" spans="2:46" s="1" customFormat="1" ht="10.8" customHeight="1">
      <c r="B15" s="28"/>
      <c r="L15" s="28"/>
    </row>
    <row r="16" spans="2:46" s="1" customFormat="1" ht="12" customHeight="1">
      <c r="B16" s="28"/>
      <c r="D16" s="23" t="s">
        <v>23</v>
      </c>
      <c r="I16" s="23" t="s">
        <v>24</v>
      </c>
      <c r="J16" s="21" t="s">
        <v>1</v>
      </c>
      <c r="L16" s="28"/>
    </row>
    <row r="17" spans="2:12" s="1" customFormat="1" ht="18" customHeight="1">
      <c r="B17" s="28"/>
      <c r="E17" s="21" t="s">
        <v>25</v>
      </c>
      <c r="I17" s="23" t="s">
        <v>26</v>
      </c>
      <c r="J17" s="21" t="s">
        <v>1</v>
      </c>
      <c r="L17" s="28"/>
    </row>
    <row r="18" spans="2:12" s="1" customFormat="1" ht="6.9" customHeight="1">
      <c r="B18" s="28"/>
      <c r="L18" s="28"/>
    </row>
    <row r="19" spans="2:12" s="1" customFormat="1" ht="12" customHeight="1">
      <c r="B19" s="28"/>
      <c r="D19" s="23" t="s">
        <v>27</v>
      </c>
      <c r="I19" s="23" t="s">
        <v>24</v>
      </c>
      <c r="J19" s="24" t="str">
        <f>'Rekapitulácia stavby'!AN13</f>
        <v>Vyplň údaj</v>
      </c>
      <c r="L19" s="28"/>
    </row>
    <row r="20" spans="2:12" s="1" customFormat="1" ht="18" customHeight="1">
      <c r="B20" s="28"/>
      <c r="E20" s="229" t="str">
        <f>'Rekapitulácia stavby'!E14</f>
        <v>Vyplň údaj</v>
      </c>
      <c r="F20" s="182"/>
      <c r="G20" s="182"/>
      <c r="H20" s="182"/>
      <c r="I20" s="23" t="s">
        <v>26</v>
      </c>
      <c r="J20" s="24" t="str">
        <f>'Rekapitulácia stavby'!AN14</f>
        <v>Vyplň údaj</v>
      </c>
      <c r="L20" s="28"/>
    </row>
    <row r="21" spans="2:12" s="1" customFormat="1" ht="6.9" customHeight="1">
      <c r="B21" s="28"/>
      <c r="L21" s="28"/>
    </row>
    <row r="22" spans="2:12" s="1" customFormat="1" ht="12" customHeight="1">
      <c r="B22" s="28"/>
      <c r="D22" s="23" t="s">
        <v>29</v>
      </c>
      <c r="I22" s="23" t="s">
        <v>24</v>
      </c>
      <c r="J22" s="21" t="s">
        <v>1</v>
      </c>
      <c r="L22" s="28"/>
    </row>
    <row r="23" spans="2:12" s="1" customFormat="1" ht="18" customHeight="1">
      <c r="B23" s="28"/>
      <c r="E23" s="21" t="s">
        <v>30</v>
      </c>
      <c r="I23" s="23" t="s">
        <v>26</v>
      </c>
      <c r="J23" s="21" t="s">
        <v>1</v>
      </c>
      <c r="L23" s="28"/>
    </row>
    <row r="24" spans="2:12" s="1" customFormat="1" ht="6.9" customHeight="1">
      <c r="B24" s="28"/>
      <c r="L24" s="28"/>
    </row>
    <row r="25" spans="2:12" s="1" customFormat="1" ht="12" customHeight="1">
      <c r="B25" s="28"/>
      <c r="D25" s="23" t="s">
        <v>32</v>
      </c>
      <c r="I25" s="23" t="s">
        <v>24</v>
      </c>
      <c r="J25" s="21" t="s">
        <v>1</v>
      </c>
      <c r="L25" s="28"/>
    </row>
    <row r="26" spans="2:12" s="1" customFormat="1" ht="18" customHeight="1">
      <c r="B26" s="28"/>
      <c r="E26" s="21" t="s">
        <v>30</v>
      </c>
      <c r="I26" s="23" t="s">
        <v>26</v>
      </c>
      <c r="J26" s="21" t="s">
        <v>1</v>
      </c>
      <c r="L26" s="28"/>
    </row>
    <row r="27" spans="2:12" s="1" customFormat="1" ht="6.9" customHeight="1">
      <c r="B27" s="28"/>
      <c r="L27" s="28"/>
    </row>
    <row r="28" spans="2:12" s="1" customFormat="1" ht="12" customHeight="1">
      <c r="B28" s="28"/>
      <c r="D28" s="23" t="s">
        <v>33</v>
      </c>
      <c r="L28" s="28"/>
    </row>
    <row r="29" spans="2:12" s="7" customFormat="1" ht="16.5" customHeight="1">
      <c r="B29" s="93"/>
      <c r="E29" s="187" t="s">
        <v>1</v>
      </c>
      <c r="F29" s="187"/>
      <c r="G29" s="187"/>
      <c r="H29" s="187"/>
      <c r="L29" s="93"/>
    </row>
    <row r="30" spans="2:12" s="1" customFormat="1" ht="6.9" customHeight="1">
      <c r="B30" s="28"/>
      <c r="L30" s="28"/>
    </row>
    <row r="31" spans="2:12" s="1" customFormat="1" ht="6.9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35" customHeight="1">
      <c r="B32" s="28"/>
      <c r="D32" s="94" t="s">
        <v>35</v>
      </c>
      <c r="J32" s="65">
        <f>ROUND(J123, 2)</f>
        <v>0</v>
      </c>
      <c r="L32" s="28"/>
    </row>
    <row r="33" spans="2:12" s="1" customFormat="1" ht="6.9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4" customHeight="1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4" customHeight="1">
      <c r="B35" s="28"/>
      <c r="D35" s="54" t="s">
        <v>39</v>
      </c>
      <c r="E35" s="33" t="s">
        <v>40</v>
      </c>
      <c r="F35" s="95">
        <f>ROUND((SUM(BE123:BE154)),  2)</f>
        <v>0</v>
      </c>
      <c r="G35" s="96"/>
      <c r="H35" s="96"/>
      <c r="I35" s="97">
        <v>0.2</v>
      </c>
      <c r="J35" s="95">
        <f>ROUND(((SUM(BE123:BE154))*I35),  2)</f>
        <v>0</v>
      </c>
      <c r="L35" s="28"/>
    </row>
    <row r="36" spans="2:12" s="1" customFormat="1" ht="14.4" customHeight="1">
      <c r="B36" s="28"/>
      <c r="E36" s="33" t="s">
        <v>41</v>
      </c>
      <c r="F36" s="95">
        <f>ROUND((SUM(BF123:BF154)),  2)</f>
        <v>0</v>
      </c>
      <c r="G36" s="96"/>
      <c r="H36" s="96"/>
      <c r="I36" s="97">
        <v>0.2</v>
      </c>
      <c r="J36" s="95">
        <f>ROUND(((SUM(BF123:BF154))*I36),  2)</f>
        <v>0</v>
      </c>
      <c r="L36" s="28"/>
    </row>
    <row r="37" spans="2:12" s="1" customFormat="1" ht="14.4" hidden="1" customHeight="1">
      <c r="B37" s="28"/>
      <c r="E37" s="23" t="s">
        <v>42</v>
      </c>
      <c r="F37" s="84">
        <f>ROUND((SUM(BG123:BG154)),  2)</f>
        <v>0</v>
      </c>
      <c r="I37" s="98">
        <v>0.2</v>
      </c>
      <c r="J37" s="84">
        <f>0</f>
        <v>0</v>
      </c>
      <c r="L37" s="28"/>
    </row>
    <row r="38" spans="2:12" s="1" customFormat="1" ht="14.4" hidden="1" customHeight="1">
      <c r="B38" s="28"/>
      <c r="E38" s="23" t="s">
        <v>43</v>
      </c>
      <c r="F38" s="84">
        <f>ROUND((SUM(BH123:BH154)),  2)</f>
        <v>0</v>
      </c>
      <c r="I38" s="98">
        <v>0.2</v>
      </c>
      <c r="J38" s="84">
        <f>0</f>
        <v>0</v>
      </c>
      <c r="L38" s="28"/>
    </row>
    <row r="39" spans="2:12" s="1" customFormat="1" ht="14.4" hidden="1" customHeight="1">
      <c r="B39" s="28"/>
      <c r="E39" s="33" t="s">
        <v>44</v>
      </c>
      <c r="F39" s="95">
        <f>ROUND((SUM(BI123:BI154)),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6.9" customHeight="1">
      <c r="B40" s="28"/>
      <c r="L40" s="28"/>
    </row>
    <row r="41" spans="2:12" s="1" customFormat="1" ht="25.35" customHeight="1">
      <c r="B41" s="28"/>
      <c r="C41" s="99"/>
      <c r="D41" s="100" t="s">
        <v>45</v>
      </c>
      <c r="E41" s="56"/>
      <c r="F41" s="56"/>
      <c r="G41" s="101" t="s">
        <v>46</v>
      </c>
      <c r="H41" s="102" t="s">
        <v>47</v>
      </c>
      <c r="I41" s="56"/>
      <c r="J41" s="103">
        <f>SUM(J32:J39)</f>
        <v>0</v>
      </c>
      <c r="K41" s="104"/>
      <c r="L41" s="28"/>
    </row>
    <row r="42" spans="2:12" s="1" customFormat="1" ht="14.4" customHeight="1">
      <c r="B42" s="28"/>
      <c r="L42" s="28"/>
    </row>
    <row r="43" spans="2:12" ht="14.4" customHeight="1">
      <c r="B43" s="16"/>
      <c r="L43" s="16"/>
    </row>
    <row r="44" spans="2:12" ht="14.4" customHeight="1">
      <c r="B44" s="16"/>
      <c r="L44" s="16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ht="10.199999999999999">
      <c r="B51" s="16"/>
      <c r="L51" s="16"/>
    </row>
    <row r="52" spans="2:12" ht="10.199999999999999">
      <c r="B52" s="16"/>
      <c r="L52" s="16"/>
    </row>
    <row r="53" spans="2:12" ht="10.199999999999999">
      <c r="B53" s="16"/>
      <c r="L53" s="16"/>
    </row>
    <row r="54" spans="2:12" ht="10.199999999999999">
      <c r="B54" s="16"/>
      <c r="L54" s="16"/>
    </row>
    <row r="55" spans="2:12" ht="10.199999999999999">
      <c r="B55" s="16"/>
      <c r="L55" s="16"/>
    </row>
    <row r="56" spans="2:12" ht="10.199999999999999">
      <c r="B56" s="16"/>
      <c r="L56" s="16"/>
    </row>
    <row r="57" spans="2:12" ht="10.199999999999999">
      <c r="B57" s="16"/>
      <c r="L57" s="16"/>
    </row>
    <row r="58" spans="2:12" ht="10.199999999999999">
      <c r="B58" s="16"/>
      <c r="L58" s="16"/>
    </row>
    <row r="59" spans="2:12" ht="10.199999999999999">
      <c r="B59" s="16"/>
      <c r="L59" s="16"/>
    </row>
    <row r="60" spans="2:12" ht="10.199999999999999">
      <c r="B60" s="16"/>
      <c r="L60" s="16"/>
    </row>
    <row r="61" spans="2:12" s="1" customFormat="1" ht="13.2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ht="10.199999999999999">
      <c r="B62" s="16"/>
      <c r="L62" s="16"/>
    </row>
    <row r="63" spans="2:12" ht="10.199999999999999">
      <c r="B63" s="16"/>
      <c r="L63" s="16"/>
    </row>
    <row r="64" spans="2:12" ht="10.199999999999999">
      <c r="B64" s="16"/>
      <c r="L64" s="16"/>
    </row>
    <row r="65" spans="2:12" s="1" customFormat="1" ht="13.2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ht="10.199999999999999">
      <c r="B66" s="16"/>
      <c r="L66" s="16"/>
    </row>
    <row r="67" spans="2:12" ht="10.199999999999999">
      <c r="B67" s="16"/>
      <c r="L67" s="16"/>
    </row>
    <row r="68" spans="2:12" ht="10.199999999999999">
      <c r="B68" s="16"/>
      <c r="L68" s="16"/>
    </row>
    <row r="69" spans="2:12" ht="10.199999999999999">
      <c r="B69" s="16"/>
      <c r="L69" s="16"/>
    </row>
    <row r="70" spans="2:12" ht="10.199999999999999">
      <c r="B70" s="16"/>
      <c r="L70" s="16"/>
    </row>
    <row r="71" spans="2:12" ht="10.199999999999999">
      <c r="B71" s="16"/>
      <c r="L71" s="16"/>
    </row>
    <row r="72" spans="2:12" ht="10.199999999999999">
      <c r="B72" s="16"/>
      <c r="L72" s="16"/>
    </row>
    <row r="73" spans="2:12" ht="10.199999999999999">
      <c r="B73" s="16"/>
      <c r="L73" s="16"/>
    </row>
    <row r="74" spans="2:12" ht="10.199999999999999">
      <c r="B74" s="16"/>
      <c r="L74" s="16"/>
    </row>
    <row r="75" spans="2:12" ht="10.199999999999999">
      <c r="B75" s="16"/>
      <c r="L75" s="16"/>
    </row>
    <row r="76" spans="2:12" s="1" customFormat="1" ht="13.2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" customHeight="1">
      <c r="B82" s="28"/>
      <c r="C82" s="17" t="s">
        <v>293</v>
      </c>
      <c r="L82" s="28"/>
    </row>
    <row r="83" spans="2:12" s="1" customFormat="1" ht="6.9" customHeight="1">
      <c r="B83" s="28"/>
      <c r="L83" s="28"/>
    </row>
    <row r="84" spans="2:12" s="1" customFormat="1" ht="12" customHeight="1">
      <c r="B84" s="28"/>
      <c r="C84" s="23" t="s">
        <v>15</v>
      </c>
      <c r="L84" s="28"/>
    </row>
    <row r="85" spans="2:12" s="1" customFormat="1" ht="16.5" customHeight="1">
      <c r="B85" s="28"/>
      <c r="E85" s="226" t="str">
        <f>E7</f>
        <v>Archeoskanzen Bojná</v>
      </c>
      <c r="F85" s="227"/>
      <c r="G85" s="227"/>
      <c r="H85" s="227"/>
      <c r="L85" s="28"/>
    </row>
    <row r="86" spans="2:12" ht="12" customHeight="1">
      <c r="B86" s="16"/>
      <c r="C86" s="23" t="s">
        <v>287</v>
      </c>
      <c r="L86" s="16"/>
    </row>
    <row r="87" spans="2:12" s="1" customFormat="1" ht="16.5" customHeight="1">
      <c r="B87" s="28"/>
      <c r="E87" s="226" t="s">
        <v>7302</v>
      </c>
      <c r="F87" s="228"/>
      <c r="G87" s="228"/>
      <c r="H87" s="228"/>
      <c r="L87" s="28"/>
    </row>
    <row r="88" spans="2:12" s="1" customFormat="1" ht="12" customHeight="1">
      <c r="B88" s="28"/>
      <c r="C88" s="23" t="s">
        <v>289</v>
      </c>
      <c r="L88" s="28"/>
    </row>
    <row r="89" spans="2:12" s="1" customFormat="1" ht="30" customHeight="1">
      <c r="B89" s="28"/>
      <c r="E89" s="208" t="str">
        <f>E11</f>
        <v>8 - OKRASNÉ ZÁHONY - sprievodné záhonové plochy s výsadbou tráv pozdĺž chodníka</v>
      </c>
      <c r="F89" s="228"/>
      <c r="G89" s="228"/>
      <c r="H89" s="228"/>
      <c r="L89" s="28"/>
    </row>
    <row r="90" spans="2:12" s="1" customFormat="1" ht="6.9" customHeight="1">
      <c r="B90" s="28"/>
      <c r="L90" s="28"/>
    </row>
    <row r="91" spans="2:12" s="1" customFormat="1" ht="12" customHeight="1">
      <c r="B91" s="28"/>
      <c r="C91" s="23" t="s">
        <v>19</v>
      </c>
      <c r="F91" s="21" t="str">
        <f>F14</f>
        <v>okrajová časť obce Bojná</v>
      </c>
      <c r="I91" s="23" t="s">
        <v>21</v>
      </c>
      <c r="J91" s="51" t="str">
        <f>IF(J14="","",J14)</f>
        <v>19. 6. 2024</v>
      </c>
      <c r="L91" s="28"/>
    </row>
    <row r="92" spans="2:12" s="1" customFormat="1" ht="6.9" customHeight="1">
      <c r="B92" s="28"/>
      <c r="L92" s="28"/>
    </row>
    <row r="93" spans="2:12" s="1" customFormat="1" ht="40.049999999999997" customHeight="1">
      <c r="B93" s="28"/>
      <c r="C93" s="23" t="s">
        <v>23</v>
      </c>
      <c r="F93" s="21" t="str">
        <f>E17</f>
        <v>Obec Bojná, 201 Bojná, 956 01 Bojná</v>
      </c>
      <c r="I93" s="23" t="s">
        <v>29</v>
      </c>
      <c r="J93" s="26" t="str">
        <f>E23</f>
        <v>Projekt design s.r.o., Brezová 89/1B, Tovarníky</v>
      </c>
      <c r="L93" s="28"/>
    </row>
    <row r="94" spans="2:12" s="1" customFormat="1" ht="40.049999999999997" customHeight="1">
      <c r="B94" s="28"/>
      <c r="C94" s="23" t="s">
        <v>27</v>
      </c>
      <c r="F94" s="21" t="str">
        <f>IF(E20="","",E20)</f>
        <v>Vyplň údaj</v>
      </c>
      <c r="I94" s="23" t="s">
        <v>32</v>
      </c>
      <c r="J94" s="26" t="str">
        <f>E26</f>
        <v>Projekt design s.r.o., Brezová 89/1B, Tovarníky</v>
      </c>
      <c r="L94" s="28"/>
    </row>
    <row r="95" spans="2:12" s="1" customFormat="1" ht="10.35" customHeight="1">
      <c r="B95" s="28"/>
      <c r="L95" s="28"/>
    </row>
    <row r="96" spans="2:12" s="1" customFormat="1" ht="29.25" customHeight="1">
      <c r="B96" s="28"/>
      <c r="C96" s="107" t="s">
        <v>294</v>
      </c>
      <c r="D96" s="99"/>
      <c r="E96" s="99"/>
      <c r="F96" s="99"/>
      <c r="G96" s="99"/>
      <c r="H96" s="99"/>
      <c r="I96" s="99"/>
      <c r="J96" s="108" t="s">
        <v>295</v>
      </c>
      <c r="K96" s="99"/>
      <c r="L96" s="28"/>
    </row>
    <row r="97" spans="2:47" s="1" customFormat="1" ht="10.35" customHeight="1">
      <c r="B97" s="28"/>
      <c r="L97" s="28"/>
    </row>
    <row r="98" spans="2:47" s="1" customFormat="1" ht="22.8" customHeight="1">
      <c r="B98" s="28"/>
      <c r="C98" s="109" t="s">
        <v>296</v>
      </c>
      <c r="J98" s="65">
        <f>J123</f>
        <v>0</v>
      </c>
      <c r="L98" s="28"/>
      <c r="AU98" s="13" t="s">
        <v>297</v>
      </c>
    </row>
    <row r="99" spans="2:47" s="8" customFormat="1" ht="24.9" customHeight="1">
      <c r="B99" s="110"/>
      <c r="D99" s="111" t="s">
        <v>298</v>
      </c>
      <c r="E99" s="112"/>
      <c r="F99" s="112"/>
      <c r="G99" s="112"/>
      <c r="H99" s="112"/>
      <c r="I99" s="112"/>
      <c r="J99" s="113">
        <f>J124</f>
        <v>0</v>
      </c>
      <c r="L99" s="110"/>
    </row>
    <row r="100" spans="2:47" s="9" customFormat="1" ht="19.95" customHeight="1">
      <c r="B100" s="114"/>
      <c r="D100" s="115" t="s">
        <v>2630</v>
      </c>
      <c r="E100" s="116"/>
      <c r="F100" s="116"/>
      <c r="G100" s="116"/>
      <c r="H100" s="116"/>
      <c r="I100" s="116"/>
      <c r="J100" s="117">
        <f>J125</f>
        <v>0</v>
      </c>
      <c r="L100" s="114"/>
    </row>
    <row r="101" spans="2:47" s="9" customFormat="1" ht="19.95" customHeight="1">
      <c r="B101" s="114"/>
      <c r="D101" s="115" t="s">
        <v>2636</v>
      </c>
      <c r="E101" s="116"/>
      <c r="F101" s="116"/>
      <c r="G101" s="116"/>
      <c r="H101" s="116"/>
      <c r="I101" s="116"/>
      <c r="J101" s="117">
        <f>J153</f>
        <v>0</v>
      </c>
      <c r="L101" s="114"/>
    </row>
    <row r="102" spans="2:47" s="1" customFormat="1" ht="21.75" customHeight="1">
      <c r="B102" s="28"/>
      <c r="L102" s="28"/>
    </row>
    <row r="103" spans="2:47" s="1" customFormat="1" ht="6.9" customHeight="1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28"/>
    </row>
    <row r="107" spans="2:47" s="1" customFormat="1" ht="6.9" customHeight="1"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28"/>
    </row>
    <row r="108" spans="2:47" s="1" customFormat="1" ht="24.9" customHeight="1">
      <c r="B108" s="28"/>
      <c r="C108" s="17" t="s">
        <v>303</v>
      </c>
      <c r="L108" s="28"/>
    </row>
    <row r="109" spans="2:47" s="1" customFormat="1" ht="6.9" customHeight="1">
      <c r="B109" s="28"/>
      <c r="L109" s="28"/>
    </row>
    <row r="110" spans="2:47" s="1" customFormat="1" ht="12" customHeight="1">
      <c r="B110" s="28"/>
      <c r="C110" s="23" t="s">
        <v>15</v>
      </c>
      <c r="L110" s="28"/>
    </row>
    <row r="111" spans="2:47" s="1" customFormat="1" ht="16.5" customHeight="1">
      <c r="B111" s="28"/>
      <c r="E111" s="226" t="str">
        <f>E7</f>
        <v>Archeoskanzen Bojná</v>
      </c>
      <c r="F111" s="227"/>
      <c r="G111" s="227"/>
      <c r="H111" s="227"/>
      <c r="L111" s="28"/>
    </row>
    <row r="112" spans="2:47" ht="12" customHeight="1">
      <c r="B112" s="16"/>
      <c r="C112" s="23" t="s">
        <v>287</v>
      </c>
      <c r="L112" s="16"/>
    </row>
    <row r="113" spans="2:65" s="1" customFormat="1" ht="16.5" customHeight="1">
      <c r="B113" s="28"/>
      <c r="E113" s="226" t="s">
        <v>7302</v>
      </c>
      <c r="F113" s="228"/>
      <c r="G113" s="228"/>
      <c r="H113" s="228"/>
      <c r="L113" s="28"/>
    </row>
    <row r="114" spans="2:65" s="1" customFormat="1" ht="12" customHeight="1">
      <c r="B114" s="28"/>
      <c r="C114" s="23" t="s">
        <v>289</v>
      </c>
      <c r="L114" s="28"/>
    </row>
    <row r="115" spans="2:65" s="1" customFormat="1" ht="30" customHeight="1">
      <c r="B115" s="28"/>
      <c r="E115" s="208" t="str">
        <f>E11</f>
        <v>8 - OKRASNÉ ZÁHONY - sprievodné záhonové plochy s výsadbou tráv pozdĺž chodníka</v>
      </c>
      <c r="F115" s="228"/>
      <c r="G115" s="228"/>
      <c r="H115" s="228"/>
      <c r="L115" s="28"/>
    </row>
    <row r="116" spans="2:65" s="1" customFormat="1" ht="6.9" customHeight="1">
      <c r="B116" s="28"/>
      <c r="L116" s="28"/>
    </row>
    <row r="117" spans="2:65" s="1" customFormat="1" ht="12" customHeight="1">
      <c r="B117" s="28"/>
      <c r="C117" s="23" t="s">
        <v>19</v>
      </c>
      <c r="F117" s="21" t="str">
        <f>F14</f>
        <v>okrajová časť obce Bojná</v>
      </c>
      <c r="I117" s="23" t="s">
        <v>21</v>
      </c>
      <c r="J117" s="51" t="str">
        <f>IF(J14="","",J14)</f>
        <v>19. 6. 2024</v>
      </c>
      <c r="L117" s="28"/>
    </row>
    <row r="118" spans="2:65" s="1" customFormat="1" ht="6.9" customHeight="1">
      <c r="B118" s="28"/>
      <c r="L118" s="28"/>
    </row>
    <row r="119" spans="2:65" s="1" customFormat="1" ht="40.049999999999997" customHeight="1">
      <c r="B119" s="28"/>
      <c r="C119" s="23" t="s">
        <v>23</v>
      </c>
      <c r="F119" s="21" t="str">
        <f>E17</f>
        <v>Obec Bojná, 201 Bojná, 956 01 Bojná</v>
      </c>
      <c r="I119" s="23" t="s">
        <v>29</v>
      </c>
      <c r="J119" s="26" t="str">
        <f>E23</f>
        <v>Projekt design s.r.o., Brezová 89/1B, Tovarníky</v>
      </c>
      <c r="L119" s="28"/>
    </row>
    <row r="120" spans="2:65" s="1" customFormat="1" ht="40.049999999999997" customHeight="1">
      <c r="B120" s="28"/>
      <c r="C120" s="23" t="s">
        <v>27</v>
      </c>
      <c r="F120" s="21" t="str">
        <f>IF(E20="","",E20)</f>
        <v>Vyplň údaj</v>
      </c>
      <c r="I120" s="23" t="s">
        <v>32</v>
      </c>
      <c r="J120" s="26" t="str">
        <f>E26</f>
        <v>Projekt design s.r.o., Brezová 89/1B, Tovarníky</v>
      </c>
      <c r="L120" s="28"/>
    </row>
    <row r="121" spans="2:65" s="1" customFormat="1" ht="10.35" customHeight="1">
      <c r="B121" s="28"/>
      <c r="L121" s="28"/>
    </row>
    <row r="122" spans="2:65" s="10" customFormat="1" ht="29.25" customHeight="1">
      <c r="B122" s="118"/>
      <c r="C122" s="119" t="s">
        <v>304</v>
      </c>
      <c r="D122" s="120" t="s">
        <v>60</v>
      </c>
      <c r="E122" s="120" t="s">
        <v>56</v>
      </c>
      <c r="F122" s="120" t="s">
        <v>57</v>
      </c>
      <c r="G122" s="120" t="s">
        <v>305</v>
      </c>
      <c r="H122" s="120" t="s">
        <v>306</v>
      </c>
      <c r="I122" s="120" t="s">
        <v>307</v>
      </c>
      <c r="J122" s="121" t="s">
        <v>295</v>
      </c>
      <c r="K122" s="122" t="s">
        <v>308</v>
      </c>
      <c r="L122" s="118"/>
      <c r="M122" s="58" t="s">
        <v>1</v>
      </c>
      <c r="N122" s="59" t="s">
        <v>39</v>
      </c>
      <c r="O122" s="59" t="s">
        <v>309</v>
      </c>
      <c r="P122" s="59" t="s">
        <v>310</v>
      </c>
      <c r="Q122" s="59" t="s">
        <v>311</v>
      </c>
      <c r="R122" s="59" t="s">
        <v>312</v>
      </c>
      <c r="S122" s="59" t="s">
        <v>313</v>
      </c>
      <c r="T122" s="60" t="s">
        <v>314</v>
      </c>
    </row>
    <row r="123" spans="2:65" s="1" customFormat="1" ht="22.8" customHeight="1">
      <c r="B123" s="28"/>
      <c r="C123" s="63" t="s">
        <v>296</v>
      </c>
      <c r="J123" s="123">
        <f>BK123</f>
        <v>0</v>
      </c>
      <c r="L123" s="28"/>
      <c r="M123" s="61"/>
      <c r="N123" s="52"/>
      <c r="O123" s="52"/>
      <c r="P123" s="124">
        <f>P124</f>
        <v>0</v>
      </c>
      <c r="Q123" s="52"/>
      <c r="R123" s="124">
        <f>R124</f>
        <v>0</v>
      </c>
      <c r="S123" s="52"/>
      <c r="T123" s="125">
        <f>T124</f>
        <v>0</v>
      </c>
      <c r="AT123" s="13" t="s">
        <v>74</v>
      </c>
      <c r="AU123" s="13" t="s">
        <v>297</v>
      </c>
      <c r="BK123" s="126">
        <f>BK124</f>
        <v>0</v>
      </c>
    </row>
    <row r="124" spans="2:65" s="11" customFormat="1" ht="25.95" customHeight="1">
      <c r="B124" s="127"/>
      <c r="D124" s="128" t="s">
        <v>74</v>
      </c>
      <c r="E124" s="129" t="s">
        <v>315</v>
      </c>
      <c r="F124" s="129" t="s">
        <v>316</v>
      </c>
      <c r="I124" s="130"/>
      <c r="J124" s="131">
        <f>BK124</f>
        <v>0</v>
      </c>
      <c r="L124" s="127"/>
      <c r="M124" s="132"/>
      <c r="P124" s="133">
        <f>P125+P153</f>
        <v>0</v>
      </c>
      <c r="R124" s="133">
        <f>R125+R153</f>
        <v>0</v>
      </c>
      <c r="T124" s="134">
        <f>T125+T153</f>
        <v>0</v>
      </c>
      <c r="AR124" s="128" t="s">
        <v>82</v>
      </c>
      <c r="AT124" s="135" t="s">
        <v>74</v>
      </c>
      <c r="AU124" s="135" t="s">
        <v>75</v>
      </c>
      <c r="AY124" s="128" t="s">
        <v>317</v>
      </c>
      <c r="BK124" s="136">
        <f>BK125+BK153</f>
        <v>0</v>
      </c>
    </row>
    <row r="125" spans="2:65" s="11" customFormat="1" ht="22.8" customHeight="1">
      <c r="B125" s="127"/>
      <c r="D125" s="128" t="s">
        <v>74</v>
      </c>
      <c r="E125" s="137" t="s">
        <v>82</v>
      </c>
      <c r="F125" s="137" t="s">
        <v>2637</v>
      </c>
      <c r="I125" s="130"/>
      <c r="J125" s="138">
        <f>BK125</f>
        <v>0</v>
      </c>
      <c r="L125" s="127"/>
      <c r="M125" s="132"/>
      <c r="P125" s="133">
        <f>SUM(P126:P152)</f>
        <v>0</v>
      </c>
      <c r="R125" s="133">
        <f>SUM(R126:R152)</f>
        <v>0</v>
      </c>
      <c r="T125" s="134">
        <f>SUM(T126:T152)</f>
        <v>0</v>
      </c>
      <c r="AR125" s="128" t="s">
        <v>82</v>
      </c>
      <c r="AT125" s="135" t="s">
        <v>74</v>
      </c>
      <c r="AU125" s="135" t="s">
        <v>82</v>
      </c>
      <c r="AY125" s="128" t="s">
        <v>317</v>
      </c>
      <c r="BK125" s="136">
        <f>SUM(BK126:BK152)</f>
        <v>0</v>
      </c>
    </row>
    <row r="126" spans="2:65" s="1" customFormat="1" ht="49.05" customHeight="1">
      <c r="B126" s="139"/>
      <c r="C126" s="140" t="s">
        <v>82</v>
      </c>
      <c r="D126" s="140" t="s">
        <v>319</v>
      </c>
      <c r="E126" s="141" t="s">
        <v>7380</v>
      </c>
      <c r="F126" s="142" t="s">
        <v>7381</v>
      </c>
      <c r="G126" s="143" t="s">
        <v>375</v>
      </c>
      <c r="H126" s="144">
        <v>396.3</v>
      </c>
      <c r="I126" s="145"/>
      <c r="J126" s="146">
        <f>ROUND(I126*H126,2)</f>
        <v>0</v>
      </c>
      <c r="K126" s="147"/>
      <c r="L126" s="28"/>
      <c r="M126" s="148" t="s">
        <v>1</v>
      </c>
      <c r="N126" s="149" t="s">
        <v>41</v>
      </c>
      <c r="P126" s="150">
        <f>O126*H126</f>
        <v>0</v>
      </c>
      <c r="Q126" s="150">
        <v>0</v>
      </c>
      <c r="R126" s="150">
        <f>Q126*H126</f>
        <v>0</v>
      </c>
      <c r="S126" s="150">
        <v>0</v>
      </c>
      <c r="T126" s="151">
        <f>S126*H126</f>
        <v>0</v>
      </c>
      <c r="AR126" s="152" t="s">
        <v>259</v>
      </c>
      <c r="AT126" s="152" t="s">
        <v>319</v>
      </c>
      <c r="AU126" s="152" t="s">
        <v>87</v>
      </c>
      <c r="AY126" s="13" t="s">
        <v>317</v>
      </c>
      <c r="BE126" s="153">
        <f>IF(N126="základná",J126,0)</f>
        <v>0</v>
      </c>
      <c r="BF126" s="153">
        <f>IF(N126="znížená",J126,0)</f>
        <v>0</v>
      </c>
      <c r="BG126" s="153">
        <f>IF(N126="zákl. prenesená",J126,0)</f>
        <v>0</v>
      </c>
      <c r="BH126" s="153">
        <f>IF(N126="zníž. prenesená",J126,0)</f>
        <v>0</v>
      </c>
      <c r="BI126" s="153">
        <f>IF(N126="nulová",J126,0)</f>
        <v>0</v>
      </c>
      <c r="BJ126" s="13" t="s">
        <v>87</v>
      </c>
      <c r="BK126" s="153">
        <f>ROUND(I126*H126,2)</f>
        <v>0</v>
      </c>
      <c r="BL126" s="13" t="s">
        <v>259</v>
      </c>
      <c r="BM126" s="152" t="s">
        <v>87</v>
      </c>
    </row>
    <row r="127" spans="2:65" s="1" customFormat="1" ht="24.15" customHeight="1">
      <c r="B127" s="139"/>
      <c r="C127" s="154" t="s">
        <v>87</v>
      </c>
      <c r="D127" s="154" t="s">
        <v>353</v>
      </c>
      <c r="E127" s="155" t="s">
        <v>7382</v>
      </c>
      <c r="F127" s="156" t="s">
        <v>7383</v>
      </c>
      <c r="G127" s="157" t="s">
        <v>433</v>
      </c>
      <c r="H127" s="158">
        <v>0.159</v>
      </c>
      <c r="I127" s="159"/>
      <c r="J127" s="160">
        <f>ROUND(I127*H127,2)</f>
        <v>0</v>
      </c>
      <c r="K127" s="161"/>
      <c r="L127" s="162"/>
      <c r="M127" s="163" t="s">
        <v>1</v>
      </c>
      <c r="N127" s="164" t="s">
        <v>41</v>
      </c>
      <c r="P127" s="150">
        <f>O127*H127</f>
        <v>0</v>
      </c>
      <c r="Q127" s="150">
        <v>0</v>
      </c>
      <c r="R127" s="150">
        <f>Q127*H127</f>
        <v>0</v>
      </c>
      <c r="S127" s="150">
        <v>0</v>
      </c>
      <c r="T127" s="151">
        <f>S127*H127</f>
        <v>0</v>
      </c>
      <c r="AR127" s="152" t="s">
        <v>271</v>
      </c>
      <c r="AT127" s="152" t="s">
        <v>353</v>
      </c>
      <c r="AU127" s="152" t="s">
        <v>87</v>
      </c>
      <c r="AY127" s="13" t="s">
        <v>317</v>
      </c>
      <c r="BE127" s="153">
        <f>IF(N127="základná",J127,0)</f>
        <v>0</v>
      </c>
      <c r="BF127" s="153">
        <f>IF(N127="znížená",J127,0)</f>
        <v>0</v>
      </c>
      <c r="BG127" s="153">
        <f>IF(N127="zákl. prenesená",J127,0)</f>
        <v>0</v>
      </c>
      <c r="BH127" s="153">
        <f>IF(N127="zníž. prenesená",J127,0)</f>
        <v>0</v>
      </c>
      <c r="BI127" s="153">
        <f>IF(N127="nulová",J127,0)</f>
        <v>0</v>
      </c>
      <c r="BJ127" s="13" t="s">
        <v>87</v>
      </c>
      <c r="BK127" s="153">
        <f>ROUND(I127*H127,2)</f>
        <v>0</v>
      </c>
      <c r="BL127" s="13" t="s">
        <v>259</v>
      </c>
      <c r="BM127" s="152" t="s">
        <v>259</v>
      </c>
    </row>
    <row r="128" spans="2:65" s="1" customFormat="1" ht="44.25" customHeight="1">
      <c r="B128" s="139"/>
      <c r="C128" s="140" t="s">
        <v>92</v>
      </c>
      <c r="D128" s="140" t="s">
        <v>319</v>
      </c>
      <c r="E128" s="141" t="s">
        <v>7453</v>
      </c>
      <c r="F128" s="142" t="s">
        <v>7454</v>
      </c>
      <c r="G128" s="143" t="s">
        <v>322</v>
      </c>
      <c r="H128" s="144">
        <v>79.260000000000005</v>
      </c>
      <c r="I128" s="145"/>
      <c r="J128" s="146">
        <f>ROUND(I128*H128,2)</f>
        <v>0</v>
      </c>
      <c r="K128" s="147"/>
      <c r="L128" s="28"/>
      <c r="M128" s="148" t="s">
        <v>1</v>
      </c>
      <c r="N128" s="149" t="s">
        <v>41</v>
      </c>
      <c r="P128" s="150">
        <f>O128*H128</f>
        <v>0</v>
      </c>
      <c r="Q128" s="150">
        <v>0</v>
      </c>
      <c r="R128" s="150">
        <f>Q128*H128</f>
        <v>0</v>
      </c>
      <c r="S128" s="150">
        <v>0</v>
      </c>
      <c r="T128" s="151">
        <f>S128*H128</f>
        <v>0</v>
      </c>
      <c r="AR128" s="152" t="s">
        <v>259</v>
      </c>
      <c r="AT128" s="152" t="s">
        <v>319</v>
      </c>
      <c r="AU128" s="152" t="s">
        <v>87</v>
      </c>
      <c r="AY128" s="13" t="s">
        <v>317</v>
      </c>
      <c r="BE128" s="153">
        <f>IF(N128="základná",J128,0)</f>
        <v>0</v>
      </c>
      <c r="BF128" s="153">
        <f>IF(N128="znížená",J128,0)</f>
        <v>0</v>
      </c>
      <c r="BG128" s="153">
        <f>IF(N128="zákl. prenesená",J128,0)</f>
        <v>0</v>
      </c>
      <c r="BH128" s="153">
        <f>IF(N128="zníž. prenesená",J128,0)</f>
        <v>0</v>
      </c>
      <c r="BI128" s="153">
        <f>IF(N128="nulová",J128,0)</f>
        <v>0</v>
      </c>
      <c r="BJ128" s="13" t="s">
        <v>87</v>
      </c>
      <c r="BK128" s="153">
        <f>ROUND(I128*H128,2)</f>
        <v>0</v>
      </c>
      <c r="BL128" s="13" t="s">
        <v>259</v>
      </c>
      <c r="BM128" s="152" t="s">
        <v>265</v>
      </c>
    </row>
    <row r="129" spans="2:65" s="1" customFormat="1" ht="49.05" customHeight="1">
      <c r="B129" s="139"/>
      <c r="C129" s="140" t="s">
        <v>259</v>
      </c>
      <c r="D129" s="140" t="s">
        <v>319</v>
      </c>
      <c r="E129" s="141" t="s">
        <v>327</v>
      </c>
      <c r="F129" s="142" t="s">
        <v>7455</v>
      </c>
      <c r="G129" s="143" t="s">
        <v>322</v>
      </c>
      <c r="H129" s="144">
        <v>23.777999999999999</v>
      </c>
      <c r="I129" s="145"/>
      <c r="J129" s="146">
        <f>ROUND(I129*H129,2)</f>
        <v>0</v>
      </c>
      <c r="K129" s="147"/>
      <c r="L129" s="28"/>
      <c r="M129" s="148" t="s">
        <v>1</v>
      </c>
      <c r="N129" s="149" t="s">
        <v>41</v>
      </c>
      <c r="P129" s="150">
        <f>O129*H129</f>
        <v>0</v>
      </c>
      <c r="Q129" s="150">
        <v>0</v>
      </c>
      <c r="R129" s="150">
        <f>Q129*H129</f>
        <v>0</v>
      </c>
      <c r="S129" s="150">
        <v>0</v>
      </c>
      <c r="T129" s="151">
        <f>S129*H129</f>
        <v>0</v>
      </c>
      <c r="AR129" s="152" t="s">
        <v>259</v>
      </c>
      <c r="AT129" s="152" t="s">
        <v>319</v>
      </c>
      <c r="AU129" s="152" t="s">
        <v>87</v>
      </c>
      <c r="AY129" s="13" t="s">
        <v>317</v>
      </c>
      <c r="BE129" s="153">
        <f>IF(N129="základná",J129,0)</f>
        <v>0</v>
      </c>
      <c r="BF129" s="153">
        <f>IF(N129="znížená",J129,0)</f>
        <v>0</v>
      </c>
      <c r="BG129" s="153">
        <f>IF(N129="zákl. prenesená",J129,0)</f>
        <v>0</v>
      </c>
      <c r="BH129" s="153">
        <f>IF(N129="zníž. prenesená",J129,0)</f>
        <v>0</v>
      </c>
      <c r="BI129" s="153">
        <f>IF(N129="nulová",J129,0)</f>
        <v>0</v>
      </c>
      <c r="BJ129" s="13" t="s">
        <v>87</v>
      </c>
      <c r="BK129" s="153">
        <f>ROUND(I129*H129,2)</f>
        <v>0</v>
      </c>
      <c r="BL129" s="13" t="s">
        <v>259</v>
      </c>
      <c r="BM129" s="152" t="s">
        <v>271</v>
      </c>
    </row>
    <row r="130" spans="2:65" s="1" customFormat="1" ht="55.5" customHeight="1">
      <c r="B130" s="139"/>
      <c r="C130" s="140" t="s">
        <v>262</v>
      </c>
      <c r="D130" s="140" t="s">
        <v>319</v>
      </c>
      <c r="E130" s="141" t="s">
        <v>4190</v>
      </c>
      <c r="F130" s="142" t="s">
        <v>7456</v>
      </c>
      <c r="G130" s="143" t="s">
        <v>322</v>
      </c>
      <c r="H130" s="144">
        <v>79.260000000000005</v>
      </c>
      <c r="I130" s="145"/>
      <c r="J130" s="146">
        <f>ROUND(I130*H130,2)</f>
        <v>0</v>
      </c>
      <c r="K130" s="147"/>
      <c r="L130" s="28"/>
      <c r="M130" s="148" t="s">
        <v>1</v>
      </c>
      <c r="N130" s="149" t="s">
        <v>41</v>
      </c>
      <c r="P130" s="150">
        <f>O130*H130</f>
        <v>0</v>
      </c>
      <c r="Q130" s="150">
        <v>0</v>
      </c>
      <c r="R130" s="150">
        <f>Q130*H130</f>
        <v>0</v>
      </c>
      <c r="S130" s="150">
        <v>0</v>
      </c>
      <c r="T130" s="151">
        <f>S130*H130</f>
        <v>0</v>
      </c>
      <c r="AR130" s="152" t="s">
        <v>259</v>
      </c>
      <c r="AT130" s="152" t="s">
        <v>319</v>
      </c>
      <c r="AU130" s="152" t="s">
        <v>87</v>
      </c>
      <c r="AY130" s="13" t="s">
        <v>317</v>
      </c>
      <c r="BE130" s="153">
        <f>IF(N130="základná",J130,0)</f>
        <v>0</v>
      </c>
      <c r="BF130" s="153">
        <f>IF(N130="znížená",J130,0)</f>
        <v>0</v>
      </c>
      <c r="BG130" s="153">
        <f>IF(N130="zákl. prenesená",J130,0)</f>
        <v>0</v>
      </c>
      <c r="BH130" s="153">
        <f>IF(N130="zníž. prenesená",J130,0)</f>
        <v>0</v>
      </c>
      <c r="BI130" s="153">
        <f>IF(N130="nulová",J130,0)</f>
        <v>0</v>
      </c>
      <c r="BJ130" s="13" t="s">
        <v>87</v>
      </c>
      <c r="BK130" s="153">
        <f>ROUND(I130*H130,2)</f>
        <v>0</v>
      </c>
      <c r="BL130" s="13" t="s">
        <v>259</v>
      </c>
      <c r="BM130" s="152" t="s">
        <v>277</v>
      </c>
    </row>
    <row r="131" spans="2:65" s="1" customFormat="1" ht="38.4">
      <c r="B131" s="28"/>
      <c r="D131" s="170" t="s">
        <v>484</v>
      </c>
      <c r="F131" s="171" t="s">
        <v>7493</v>
      </c>
      <c r="I131" s="172"/>
      <c r="L131" s="28"/>
      <c r="M131" s="173"/>
      <c r="T131" s="55"/>
      <c r="AT131" s="13" t="s">
        <v>484</v>
      </c>
      <c r="AU131" s="13" t="s">
        <v>87</v>
      </c>
    </row>
    <row r="132" spans="2:65" s="1" customFormat="1" ht="66.75" customHeight="1">
      <c r="B132" s="139"/>
      <c r="C132" s="140" t="s">
        <v>265</v>
      </c>
      <c r="D132" s="140" t="s">
        <v>319</v>
      </c>
      <c r="E132" s="141" t="s">
        <v>7458</v>
      </c>
      <c r="F132" s="142" t="s">
        <v>7459</v>
      </c>
      <c r="G132" s="143" t="s">
        <v>375</v>
      </c>
      <c r="H132" s="144">
        <v>396.3</v>
      </c>
      <c r="I132" s="145"/>
      <c r="J132" s="146">
        <f t="shared" ref="J132:J152" si="0">ROUND(I132*H132,2)</f>
        <v>0</v>
      </c>
      <c r="K132" s="147"/>
      <c r="L132" s="28"/>
      <c r="M132" s="148" t="s">
        <v>1</v>
      </c>
      <c r="N132" s="149" t="s">
        <v>41</v>
      </c>
      <c r="P132" s="150">
        <f t="shared" ref="P132:P152" si="1">O132*H132</f>
        <v>0</v>
      </c>
      <c r="Q132" s="150">
        <v>0</v>
      </c>
      <c r="R132" s="150">
        <f t="shared" ref="R132:R152" si="2">Q132*H132</f>
        <v>0</v>
      </c>
      <c r="S132" s="150">
        <v>0</v>
      </c>
      <c r="T132" s="151">
        <f t="shared" ref="T132:T152" si="3">S132*H132</f>
        <v>0</v>
      </c>
      <c r="AR132" s="152" t="s">
        <v>259</v>
      </c>
      <c r="AT132" s="152" t="s">
        <v>319</v>
      </c>
      <c r="AU132" s="152" t="s">
        <v>87</v>
      </c>
      <c r="AY132" s="13" t="s">
        <v>317</v>
      </c>
      <c r="BE132" s="153">
        <f t="shared" ref="BE132:BE152" si="4">IF(N132="základná",J132,0)</f>
        <v>0</v>
      </c>
      <c r="BF132" s="153">
        <f t="shared" ref="BF132:BF152" si="5">IF(N132="znížená",J132,0)</f>
        <v>0</v>
      </c>
      <c r="BG132" s="153">
        <f t="shared" ref="BG132:BG152" si="6">IF(N132="zákl. prenesená",J132,0)</f>
        <v>0</v>
      </c>
      <c r="BH132" s="153">
        <f t="shared" ref="BH132:BH152" si="7">IF(N132="zníž. prenesená",J132,0)</f>
        <v>0</v>
      </c>
      <c r="BI132" s="153">
        <f t="shared" ref="BI132:BI152" si="8">IF(N132="nulová",J132,0)</f>
        <v>0</v>
      </c>
      <c r="BJ132" s="13" t="s">
        <v>87</v>
      </c>
      <c r="BK132" s="153">
        <f t="shared" ref="BK132:BK152" si="9">ROUND(I132*H132,2)</f>
        <v>0</v>
      </c>
      <c r="BL132" s="13" t="s">
        <v>259</v>
      </c>
      <c r="BM132" s="152" t="s">
        <v>358</v>
      </c>
    </row>
    <row r="133" spans="2:65" s="1" customFormat="1" ht="55.5" customHeight="1">
      <c r="B133" s="139"/>
      <c r="C133" s="154" t="s">
        <v>268</v>
      </c>
      <c r="D133" s="154" t="s">
        <v>353</v>
      </c>
      <c r="E133" s="155" t="s">
        <v>7460</v>
      </c>
      <c r="F133" s="156" t="s">
        <v>7461</v>
      </c>
      <c r="G133" s="157" t="s">
        <v>322</v>
      </c>
      <c r="H133" s="158">
        <v>68.361999999999995</v>
      </c>
      <c r="I133" s="159"/>
      <c r="J133" s="160">
        <f t="shared" si="0"/>
        <v>0</v>
      </c>
      <c r="K133" s="161"/>
      <c r="L133" s="162"/>
      <c r="M133" s="163" t="s">
        <v>1</v>
      </c>
      <c r="N133" s="164" t="s">
        <v>41</v>
      </c>
      <c r="P133" s="150">
        <f t="shared" si="1"/>
        <v>0</v>
      </c>
      <c r="Q133" s="150">
        <v>0</v>
      </c>
      <c r="R133" s="150">
        <f t="shared" si="2"/>
        <v>0</v>
      </c>
      <c r="S133" s="150">
        <v>0</v>
      </c>
      <c r="T133" s="151">
        <f t="shared" si="3"/>
        <v>0</v>
      </c>
      <c r="AR133" s="152" t="s">
        <v>271</v>
      </c>
      <c r="AT133" s="152" t="s">
        <v>353</v>
      </c>
      <c r="AU133" s="152" t="s">
        <v>87</v>
      </c>
      <c r="AY133" s="13" t="s">
        <v>317</v>
      </c>
      <c r="BE133" s="153">
        <f t="shared" si="4"/>
        <v>0</v>
      </c>
      <c r="BF133" s="153">
        <f t="shared" si="5"/>
        <v>0</v>
      </c>
      <c r="BG133" s="153">
        <f t="shared" si="6"/>
        <v>0</v>
      </c>
      <c r="BH133" s="153">
        <f t="shared" si="7"/>
        <v>0</v>
      </c>
      <c r="BI133" s="153">
        <f t="shared" si="8"/>
        <v>0</v>
      </c>
      <c r="BJ133" s="13" t="s">
        <v>87</v>
      </c>
      <c r="BK133" s="153">
        <f t="shared" si="9"/>
        <v>0</v>
      </c>
      <c r="BL133" s="13" t="s">
        <v>259</v>
      </c>
      <c r="BM133" s="152" t="s">
        <v>364</v>
      </c>
    </row>
    <row r="134" spans="2:65" s="1" customFormat="1" ht="33" customHeight="1">
      <c r="B134" s="139"/>
      <c r="C134" s="154" t="s">
        <v>271</v>
      </c>
      <c r="D134" s="154" t="s">
        <v>353</v>
      </c>
      <c r="E134" s="155" t="s">
        <v>7462</v>
      </c>
      <c r="F134" s="156" t="s">
        <v>7463</v>
      </c>
      <c r="G134" s="157" t="s">
        <v>322</v>
      </c>
      <c r="H134" s="158">
        <v>68.361999999999995</v>
      </c>
      <c r="I134" s="159"/>
      <c r="J134" s="160">
        <f t="shared" si="0"/>
        <v>0</v>
      </c>
      <c r="K134" s="161"/>
      <c r="L134" s="162"/>
      <c r="M134" s="163" t="s">
        <v>1</v>
      </c>
      <c r="N134" s="164" t="s">
        <v>41</v>
      </c>
      <c r="P134" s="150">
        <f t="shared" si="1"/>
        <v>0</v>
      </c>
      <c r="Q134" s="150">
        <v>0</v>
      </c>
      <c r="R134" s="150">
        <f t="shared" si="2"/>
        <v>0</v>
      </c>
      <c r="S134" s="150">
        <v>0</v>
      </c>
      <c r="T134" s="151">
        <f t="shared" si="3"/>
        <v>0</v>
      </c>
      <c r="AR134" s="152" t="s">
        <v>271</v>
      </c>
      <c r="AT134" s="152" t="s">
        <v>353</v>
      </c>
      <c r="AU134" s="152" t="s">
        <v>87</v>
      </c>
      <c r="AY134" s="13" t="s">
        <v>317</v>
      </c>
      <c r="BE134" s="153">
        <f t="shared" si="4"/>
        <v>0</v>
      </c>
      <c r="BF134" s="153">
        <f t="shared" si="5"/>
        <v>0</v>
      </c>
      <c r="BG134" s="153">
        <f t="shared" si="6"/>
        <v>0</v>
      </c>
      <c r="BH134" s="153">
        <f t="shared" si="7"/>
        <v>0</v>
      </c>
      <c r="BI134" s="153">
        <f t="shared" si="8"/>
        <v>0</v>
      </c>
      <c r="BJ134" s="13" t="s">
        <v>87</v>
      </c>
      <c r="BK134" s="153">
        <f t="shared" si="9"/>
        <v>0</v>
      </c>
      <c r="BL134" s="13" t="s">
        <v>259</v>
      </c>
      <c r="BM134" s="152" t="s">
        <v>372</v>
      </c>
    </row>
    <row r="135" spans="2:65" s="1" customFormat="1" ht="37.799999999999997" customHeight="1">
      <c r="B135" s="139"/>
      <c r="C135" s="140" t="s">
        <v>274</v>
      </c>
      <c r="D135" s="140" t="s">
        <v>319</v>
      </c>
      <c r="E135" s="141" t="s">
        <v>7386</v>
      </c>
      <c r="F135" s="142" t="s">
        <v>7387</v>
      </c>
      <c r="G135" s="143" t="s">
        <v>356</v>
      </c>
      <c r="H135" s="144">
        <v>5.1999999999999998E-2</v>
      </c>
      <c r="I135" s="145"/>
      <c r="J135" s="146">
        <f t="shared" si="0"/>
        <v>0</v>
      </c>
      <c r="K135" s="147"/>
      <c r="L135" s="28"/>
      <c r="M135" s="148" t="s">
        <v>1</v>
      </c>
      <c r="N135" s="149" t="s">
        <v>41</v>
      </c>
      <c r="P135" s="150">
        <f t="shared" si="1"/>
        <v>0</v>
      </c>
      <c r="Q135" s="150">
        <v>0</v>
      </c>
      <c r="R135" s="150">
        <f t="shared" si="2"/>
        <v>0</v>
      </c>
      <c r="S135" s="150">
        <v>0</v>
      </c>
      <c r="T135" s="151">
        <f t="shared" si="3"/>
        <v>0</v>
      </c>
      <c r="AR135" s="152" t="s">
        <v>259</v>
      </c>
      <c r="AT135" s="152" t="s">
        <v>319</v>
      </c>
      <c r="AU135" s="152" t="s">
        <v>87</v>
      </c>
      <c r="AY135" s="13" t="s">
        <v>317</v>
      </c>
      <c r="BE135" s="153">
        <f t="shared" si="4"/>
        <v>0</v>
      </c>
      <c r="BF135" s="153">
        <f t="shared" si="5"/>
        <v>0</v>
      </c>
      <c r="BG135" s="153">
        <f t="shared" si="6"/>
        <v>0</v>
      </c>
      <c r="BH135" s="153">
        <f t="shared" si="7"/>
        <v>0</v>
      </c>
      <c r="BI135" s="153">
        <f t="shared" si="8"/>
        <v>0</v>
      </c>
      <c r="BJ135" s="13" t="s">
        <v>87</v>
      </c>
      <c r="BK135" s="153">
        <f t="shared" si="9"/>
        <v>0</v>
      </c>
      <c r="BL135" s="13" t="s">
        <v>259</v>
      </c>
      <c r="BM135" s="152" t="s">
        <v>383</v>
      </c>
    </row>
    <row r="136" spans="2:65" s="1" customFormat="1" ht="24.15" customHeight="1">
      <c r="B136" s="139"/>
      <c r="C136" s="154" t="s">
        <v>277</v>
      </c>
      <c r="D136" s="154" t="s">
        <v>353</v>
      </c>
      <c r="E136" s="155" t="s">
        <v>7464</v>
      </c>
      <c r="F136" s="156" t="s">
        <v>7465</v>
      </c>
      <c r="G136" s="157" t="s">
        <v>1711</v>
      </c>
      <c r="H136" s="158">
        <v>12.246</v>
      </c>
      <c r="I136" s="159"/>
      <c r="J136" s="160">
        <f t="shared" si="0"/>
        <v>0</v>
      </c>
      <c r="K136" s="161"/>
      <c r="L136" s="162"/>
      <c r="M136" s="163" t="s">
        <v>1</v>
      </c>
      <c r="N136" s="164" t="s">
        <v>41</v>
      </c>
      <c r="P136" s="150">
        <f t="shared" si="1"/>
        <v>0</v>
      </c>
      <c r="Q136" s="150">
        <v>0</v>
      </c>
      <c r="R136" s="150">
        <f t="shared" si="2"/>
        <v>0</v>
      </c>
      <c r="S136" s="150">
        <v>0</v>
      </c>
      <c r="T136" s="151">
        <f t="shared" si="3"/>
        <v>0</v>
      </c>
      <c r="AR136" s="152" t="s">
        <v>271</v>
      </c>
      <c r="AT136" s="152" t="s">
        <v>353</v>
      </c>
      <c r="AU136" s="152" t="s">
        <v>87</v>
      </c>
      <c r="AY136" s="13" t="s">
        <v>317</v>
      </c>
      <c r="BE136" s="153">
        <f t="shared" si="4"/>
        <v>0</v>
      </c>
      <c r="BF136" s="153">
        <f t="shared" si="5"/>
        <v>0</v>
      </c>
      <c r="BG136" s="153">
        <f t="shared" si="6"/>
        <v>0</v>
      </c>
      <c r="BH136" s="153">
        <f t="shared" si="7"/>
        <v>0</v>
      </c>
      <c r="BI136" s="153">
        <f t="shared" si="8"/>
        <v>0</v>
      </c>
      <c r="BJ136" s="13" t="s">
        <v>87</v>
      </c>
      <c r="BK136" s="153">
        <f t="shared" si="9"/>
        <v>0</v>
      </c>
      <c r="BL136" s="13" t="s">
        <v>259</v>
      </c>
      <c r="BM136" s="152" t="s">
        <v>7</v>
      </c>
    </row>
    <row r="137" spans="2:65" s="1" customFormat="1" ht="16.5" customHeight="1">
      <c r="B137" s="139"/>
      <c r="C137" s="154" t="s">
        <v>280</v>
      </c>
      <c r="D137" s="154" t="s">
        <v>353</v>
      </c>
      <c r="E137" s="155" t="s">
        <v>7466</v>
      </c>
      <c r="F137" s="156" t="s">
        <v>7467</v>
      </c>
      <c r="G137" s="157" t="s">
        <v>1711</v>
      </c>
      <c r="H137" s="158">
        <v>40.819000000000003</v>
      </c>
      <c r="I137" s="159"/>
      <c r="J137" s="160">
        <f t="shared" si="0"/>
        <v>0</v>
      </c>
      <c r="K137" s="161"/>
      <c r="L137" s="162"/>
      <c r="M137" s="163" t="s">
        <v>1</v>
      </c>
      <c r="N137" s="164" t="s">
        <v>41</v>
      </c>
      <c r="P137" s="150">
        <f t="shared" si="1"/>
        <v>0</v>
      </c>
      <c r="Q137" s="150">
        <v>0</v>
      </c>
      <c r="R137" s="150">
        <f t="shared" si="2"/>
        <v>0</v>
      </c>
      <c r="S137" s="150">
        <v>0</v>
      </c>
      <c r="T137" s="151">
        <f t="shared" si="3"/>
        <v>0</v>
      </c>
      <c r="AR137" s="152" t="s">
        <v>271</v>
      </c>
      <c r="AT137" s="152" t="s">
        <v>353</v>
      </c>
      <c r="AU137" s="152" t="s">
        <v>87</v>
      </c>
      <c r="AY137" s="13" t="s">
        <v>317</v>
      </c>
      <c r="BE137" s="153">
        <f t="shared" si="4"/>
        <v>0</v>
      </c>
      <c r="BF137" s="153">
        <f t="shared" si="5"/>
        <v>0</v>
      </c>
      <c r="BG137" s="153">
        <f t="shared" si="6"/>
        <v>0</v>
      </c>
      <c r="BH137" s="153">
        <f t="shared" si="7"/>
        <v>0</v>
      </c>
      <c r="BI137" s="153">
        <f t="shared" si="8"/>
        <v>0</v>
      </c>
      <c r="BJ137" s="13" t="s">
        <v>87</v>
      </c>
      <c r="BK137" s="153">
        <f t="shared" si="9"/>
        <v>0</v>
      </c>
      <c r="BL137" s="13" t="s">
        <v>259</v>
      </c>
      <c r="BM137" s="152" t="s">
        <v>392</v>
      </c>
    </row>
    <row r="138" spans="2:65" s="1" customFormat="1" ht="49.05" customHeight="1">
      <c r="B138" s="139"/>
      <c r="C138" s="140" t="s">
        <v>358</v>
      </c>
      <c r="D138" s="140" t="s">
        <v>319</v>
      </c>
      <c r="E138" s="141" t="s">
        <v>2678</v>
      </c>
      <c r="F138" s="142" t="s">
        <v>7469</v>
      </c>
      <c r="G138" s="143" t="s">
        <v>375</v>
      </c>
      <c r="H138" s="144">
        <v>396.3</v>
      </c>
      <c r="I138" s="145"/>
      <c r="J138" s="146">
        <f t="shared" si="0"/>
        <v>0</v>
      </c>
      <c r="K138" s="147"/>
      <c r="L138" s="28"/>
      <c r="M138" s="148" t="s">
        <v>1</v>
      </c>
      <c r="N138" s="149" t="s">
        <v>41</v>
      </c>
      <c r="P138" s="150">
        <f t="shared" si="1"/>
        <v>0</v>
      </c>
      <c r="Q138" s="150">
        <v>0</v>
      </c>
      <c r="R138" s="150">
        <f t="shared" si="2"/>
        <v>0</v>
      </c>
      <c r="S138" s="150">
        <v>0</v>
      </c>
      <c r="T138" s="151">
        <f t="shared" si="3"/>
        <v>0</v>
      </c>
      <c r="AR138" s="152" t="s">
        <v>259</v>
      </c>
      <c r="AT138" s="152" t="s">
        <v>319</v>
      </c>
      <c r="AU138" s="152" t="s">
        <v>87</v>
      </c>
      <c r="AY138" s="13" t="s">
        <v>317</v>
      </c>
      <c r="BE138" s="153">
        <f t="shared" si="4"/>
        <v>0</v>
      </c>
      <c r="BF138" s="153">
        <f t="shared" si="5"/>
        <v>0</v>
      </c>
      <c r="BG138" s="153">
        <f t="shared" si="6"/>
        <v>0</v>
      </c>
      <c r="BH138" s="153">
        <f t="shared" si="7"/>
        <v>0</v>
      </c>
      <c r="BI138" s="153">
        <f t="shared" si="8"/>
        <v>0</v>
      </c>
      <c r="BJ138" s="13" t="s">
        <v>87</v>
      </c>
      <c r="BK138" s="153">
        <f t="shared" si="9"/>
        <v>0</v>
      </c>
      <c r="BL138" s="13" t="s">
        <v>259</v>
      </c>
      <c r="BM138" s="152" t="s">
        <v>398</v>
      </c>
    </row>
    <row r="139" spans="2:65" s="1" customFormat="1" ht="55.5" customHeight="1">
      <c r="B139" s="139"/>
      <c r="C139" s="140" t="s">
        <v>362</v>
      </c>
      <c r="D139" s="140" t="s">
        <v>319</v>
      </c>
      <c r="E139" s="141" t="s">
        <v>7470</v>
      </c>
      <c r="F139" s="142" t="s">
        <v>7471</v>
      </c>
      <c r="G139" s="143" t="s">
        <v>375</v>
      </c>
      <c r="H139" s="144">
        <v>396.3</v>
      </c>
      <c r="I139" s="145"/>
      <c r="J139" s="146">
        <f t="shared" si="0"/>
        <v>0</v>
      </c>
      <c r="K139" s="147"/>
      <c r="L139" s="28"/>
      <c r="M139" s="148" t="s">
        <v>1</v>
      </c>
      <c r="N139" s="149" t="s">
        <v>41</v>
      </c>
      <c r="P139" s="150">
        <f t="shared" si="1"/>
        <v>0</v>
      </c>
      <c r="Q139" s="150">
        <v>0</v>
      </c>
      <c r="R139" s="150">
        <f t="shared" si="2"/>
        <v>0</v>
      </c>
      <c r="S139" s="150">
        <v>0</v>
      </c>
      <c r="T139" s="151">
        <f t="shared" si="3"/>
        <v>0</v>
      </c>
      <c r="AR139" s="152" t="s">
        <v>259</v>
      </c>
      <c r="AT139" s="152" t="s">
        <v>319</v>
      </c>
      <c r="AU139" s="152" t="s">
        <v>87</v>
      </c>
      <c r="AY139" s="13" t="s">
        <v>317</v>
      </c>
      <c r="BE139" s="153">
        <f t="shared" si="4"/>
        <v>0</v>
      </c>
      <c r="BF139" s="153">
        <f t="shared" si="5"/>
        <v>0</v>
      </c>
      <c r="BG139" s="153">
        <f t="shared" si="6"/>
        <v>0</v>
      </c>
      <c r="BH139" s="153">
        <f t="shared" si="7"/>
        <v>0</v>
      </c>
      <c r="BI139" s="153">
        <f t="shared" si="8"/>
        <v>0</v>
      </c>
      <c r="BJ139" s="13" t="s">
        <v>87</v>
      </c>
      <c r="BK139" s="153">
        <f t="shared" si="9"/>
        <v>0</v>
      </c>
      <c r="BL139" s="13" t="s">
        <v>259</v>
      </c>
      <c r="BM139" s="152" t="s">
        <v>408</v>
      </c>
    </row>
    <row r="140" spans="2:65" s="1" customFormat="1" ht="66.75" customHeight="1">
      <c r="B140" s="139"/>
      <c r="C140" s="140" t="s">
        <v>364</v>
      </c>
      <c r="D140" s="140" t="s">
        <v>319</v>
      </c>
      <c r="E140" s="141" t="s">
        <v>7472</v>
      </c>
      <c r="F140" s="142" t="s">
        <v>7473</v>
      </c>
      <c r="G140" s="143" t="s">
        <v>433</v>
      </c>
      <c r="H140" s="144">
        <v>1191</v>
      </c>
      <c r="I140" s="145"/>
      <c r="J140" s="146">
        <f t="shared" si="0"/>
        <v>0</v>
      </c>
      <c r="K140" s="147"/>
      <c r="L140" s="28"/>
      <c r="M140" s="148" t="s">
        <v>1</v>
      </c>
      <c r="N140" s="149" t="s">
        <v>41</v>
      </c>
      <c r="P140" s="150">
        <f t="shared" si="1"/>
        <v>0</v>
      </c>
      <c r="Q140" s="150">
        <v>0</v>
      </c>
      <c r="R140" s="150">
        <f t="shared" si="2"/>
        <v>0</v>
      </c>
      <c r="S140" s="150">
        <v>0</v>
      </c>
      <c r="T140" s="151">
        <f t="shared" si="3"/>
        <v>0</v>
      </c>
      <c r="AR140" s="152" t="s">
        <v>259</v>
      </c>
      <c r="AT140" s="152" t="s">
        <v>319</v>
      </c>
      <c r="AU140" s="152" t="s">
        <v>87</v>
      </c>
      <c r="AY140" s="13" t="s">
        <v>317</v>
      </c>
      <c r="BE140" s="153">
        <f t="shared" si="4"/>
        <v>0</v>
      </c>
      <c r="BF140" s="153">
        <f t="shared" si="5"/>
        <v>0</v>
      </c>
      <c r="BG140" s="153">
        <f t="shared" si="6"/>
        <v>0</v>
      </c>
      <c r="BH140" s="153">
        <f t="shared" si="7"/>
        <v>0</v>
      </c>
      <c r="BI140" s="153">
        <f t="shared" si="8"/>
        <v>0</v>
      </c>
      <c r="BJ140" s="13" t="s">
        <v>87</v>
      </c>
      <c r="BK140" s="153">
        <f t="shared" si="9"/>
        <v>0</v>
      </c>
      <c r="BL140" s="13" t="s">
        <v>259</v>
      </c>
      <c r="BM140" s="152" t="s">
        <v>412</v>
      </c>
    </row>
    <row r="141" spans="2:65" s="1" customFormat="1" ht="24.15" customHeight="1">
      <c r="B141" s="139"/>
      <c r="C141" s="140" t="s">
        <v>368</v>
      </c>
      <c r="D141" s="140" t="s">
        <v>319</v>
      </c>
      <c r="E141" s="141" t="s">
        <v>7474</v>
      </c>
      <c r="F141" s="142" t="s">
        <v>7475</v>
      </c>
      <c r="G141" s="143" t="s">
        <v>433</v>
      </c>
      <c r="H141" s="144">
        <v>1191</v>
      </c>
      <c r="I141" s="145"/>
      <c r="J141" s="146">
        <f t="shared" si="0"/>
        <v>0</v>
      </c>
      <c r="K141" s="147"/>
      <c r="L141" s="28"/>
      <c r="M141" s="148" t="s">
        <v>1</v>
      </c>
      <c r="N141" s="149" t="s">
        <v>41</v>
      </c>
      <c r="P141" s="150">
        <f t="shared" si="1"/>
        <v>0</v>
      </c>
      <c r="Q141" s="150">
        <v>0</v>
      </c>
      <c r="R141" s="150">
        <f t="shared" si="2"/>
        <v>0</v>
      </c>
      <c r="S141" s="150">
        <v>0</v>
      </c>
      <c r="T141" s="151">
        <f t="shared" si="3"/>
        <v>0</v>
      </c>
      <c r="AR141" s="152" t="s">
        <v>259</v>
      </c>
      <c r="AT141" s="152" t="s">
        <v>319</v>
      </c>
      <c r="AU141" s="152" t="s">
        <v>87</v>
      </c>
      <c r="AY141" s="13" t="s">
        <v>317</v>
      </c>
      <c r="BE141" s="153">
        <f t="shared" si="4"/>
        <v>0</v>
      </c>
      <c r="BF141" s="153">
        <f t="shared" si="5"/>
        <v>0</v>
      </c>
      <c r="BG141" s="153">
        <f t="shared" si="6"/>
        <v>0</v>
      </c>
      <c r="BH141" s="153">
        <f t="shared" si="7"/>
        <v>0</v>
      </c>
      <c r="BI141" s="153">
        <f t="shared" si="8"/>
        <v>0</v>
      </c>
      <c r="BJ141" s="13" t="s">
        <v>87</v>
      </c>
      <c r="BK141" s="153">
        <f t="shared" si="9"/>
        <v>0</v>
      </c>
      <c r="BL141" s="13" t="s">
        <v>259</v>
      </c>
      <c r="BM141" s="152" t="s">
        <v>416</v>
      </c>
    </row>
    <row r="142" spans="2:65" s="1" customFormat="1" ht="16.5" customHeight="1">
      <c r="B142" s="139"/>
      <c r="C142" s="154" t="s">
        <v>372</v>
      </c>
      <c r="D142" s="154" t="s">
        <v>353</v>
      </c>
      <c r="E142" s="155" t="s">
        <v>7476</v>
      </c>
      <c r="F142" s="156" t="s">
        <v>7477</v>
      </c>
      <c r="G142" s="157" t="s">
        <v>433</v>
      </c>
      <c r="H142" s="158">
        <v>1191</v>
      </c>
      <c r="I142" s="159"/>
      <c r="J142" s="160">
        <f t="shared" si="0"/>
        <v>0</v>
      </c>
      <c r="K142" s="161"/>
      <c r="L142" s="162"/>
      <c r="M142" s="163" t="s">
        <v>1</v>
      </c>
      <c r="N142" s="164" t="s">
        <v>41</v>
      </c>
      <c r="P142" s="150">
        <f t="shared" si="1"/>
        <v>0</v>
      </c>
      <c r="Q142" s="150">
        <v>0</v>
      </c>
      <c r="R142" s="150">
        <f t="shared" si="2"/>
        <v>0</v>
      </c>
      <c r="S142" s="150">
        <v>0</v>
      </c>
      <c r="T142" s="151">
        <f t="shared" si="3"/>
        <v>0</v>
      </c>
      <c r="AR142" s="152" t="s">
        <v>271</v>
      </c>
      <c r="AT142" s="152" t="s">
        <v>353</v>
      </c>
      <c r="AU142" s="152" t="s">
        <v>87</v>
      </c>
      <c r="AY142" s="13" t="s">
        <v>317</v>
      </c>
      <c r="BE142" s="153">
        <f t="shared" si="4"/>
        <v>0</v>
      </c>
      <c r="BF142" s="153">
        <f t="shared" si="5"/>
        <v>0</v>
      </c>
      <c r="BG142" s="153">
        <f t="shared" si="6"/>
        <v>0</v>
      </c>
      <c r="BH142" s="153">
        <f t="shared" si="7"/>
        <v>0</v>
      </c>
      <c r="BI142" s="153">
        <f t="shared" si="8"/>
        <v>0</v>
      </c>
      <c r="BJ142" s="13" t="s">
        <v>87</v>
      </c>
      <c r="BK142" s="153">
        <f t="shared" si="9"/>
        <v>0</v>
      </c>
      <c r="BL142" s="13" t="s">
        <v>259</v>
      </c>
      <c r="BM142" s="152" t="s">
        <v>529</v>
      </c>
    </row>
    <row r="143" spans="2:65" s="1" customFormat="1" ht="24.15" customHeight="1">
      <c r="B143" s="139"/>
      <c r="C143" s="140" t="s">
        <v>377</v>
      </c>
      <c r="D143" s="140" t="s">
        <v>319</v>
      </c>
      <c r="E143" s="141" t="s">
        <v>7480</v>
      </c>
      <c r="F143" s="142" t="s">
        <v>7481</v>
      </c>
      <c r="G143" s="143" t="s">
        <v>375</v>
      </c>
      <c r="H143" s="144">
        <v>396.3</v>
      </c>
      <c r="I143" s="145"/>
      <c r="J143" s="146">
        <f t="shared" si="0"/>
        <v>0</v>
      </c>
      <c r="K143" s="147"/>
      <c r="L143" s="28"/>
      <c r="M143" s="148" t="s">
        <v>1</v>
      </c>
      <c r="N143" s="149" t="s">
        <v>41</v>
      </c>
      <c r="P143" s="150">
        <f t="shared" si="1"/>
        <v>0</v>
      </c>
      <c r="Q143" s="150">
        <v>0</v>
      </c>
      <c r="R143" s="150">
        <f t="shared" si="2"/>
        <v>0</v>
      </c>
      <c r="S143" s="150">
        <v>0</v>
      </c>
      <c r="T143" s="151">
        <f t="shared" si="3"/>
        <v>0</v>
      </c>
      <c r="AR143" s="152" t="s">
        <v>259</v>
      </c>
      <c r="AT143" s="152" t="s">
        <v>319</v>
      </c>
      <c r="AU143" s="152" t="s">
        <v>87</v>
      </c>
      <c r="AY143" s="13" t="s">
        <v>317</v>
      </c>
      <c r="BE143" s="153">
        <f t="shared" si="4"/>
        <v>0</v>
      </c>
      <c r="BF143" s="153">
        <f t="shared" si="5"/>
        <v>0</v>
      </c>
      <c r="BG143" s="153">
        <f t="shared" si="6"/>
        <v>0</v>
      </c>
      <c r="BH143" s="153">
        <f t="shared" si="7"/>
        <v>0</v>
      </c>
      <c r="BI143" s="153">
        <f t="shared" si="8"/>
        <v>0</v>
      </c>
      <c r="BJ143" s="13" t="s">
        <v>87</v>
      </c>
      <c r="BK143" s="153">
        <f t="shared" si="9"/>
        <v>0</v>
      </c>
      <c r="BL143" s="13" t="s">
        <v>259</v>
      </c>
      <c r="BM143" s="152" t="s">
        <v>784</v>
      </c>
    </row>
    <row r="144" spans="2:65" s="1" customFormat="1" ht="24.15" customHeight="1">
      <c r="B144" s="139"/>
      <c r="C144" s="154" t="s">
        <v>383</v>
      </c>
      <c r="D144" s="154" t="s">
        <v>353</v>
      </c>
      <c r="E144" s="155" t="s">
        <v>7482</v>
      </c>
      <c r="F144" s="156" t="s">
        <v>7483</v>
      </c>
      <c r="G144" s="157" t="s">
        <v>1609</v>
      </c>
      <c r="H144" s="158">
        <v>435.93</v>
      </c>
      <c r="I144" s="159"/>
      <c r="J144" s="160">
        <f t="shared" si="0"/>
        <v>0</v>
      </c>
      <c r="K144" s="161"/>
      <c r="L144" s="162"/>
      <c r="M144" s="163" t="s">
        <v>1</v>
      </c>
      <c r="N144" s="164" t="s">
        <v>41</v>
      </c>
      <c r="P144" s="150">
        <f t="shared" si="1"/>
        <v>0</v>
      </c>
      <c r="Q144" s="150">
        <v>0</v>
      </c>
      <c r="R144" s="150">
        <f t="shared" si="2"/>
        <v>0</v>
      </c>
      <c r="S144" s="150">
        <v>0</v>
      </c>
      <c r="T144" s="151">
        <f t="shared" si="3"/>
        <v>0</v>
      </c>
      <c r="AR144" s="152" t="s">
        <v>271</v>
      </c>
      <c r="AT144" s="152" t="s">
        <v>353</v>
      </c>
      <c r="AU144" s="152" t="s">
        <v>87</v>
      </c>
      <c r="AY144" s="13" t="s">
        <v>317</v>
      </c>
      <c r="BE144" s="153">
        <f t="shared" si="4"/>
        <v>0</v>
      </c>
      <c r="BF144" s="153">
        <f t="shared" si="5"/>
        <v>0</v>
      </c>
      <c r="BG144" s="153">
        <f t="shared" si="6"/>
        <v>0</v>
      </c>
      <c r="BH144" s="153">
        <f t="shared" si="7"/>
        <v>0</v>
      </c>
      <c r="BI144" s="153">
        <f t="shared" si="8"/>
        <v>0</v>
      </c>
      <c r="BJ144" s="13" t="s">
        <v>87</v>
      </c>
      <c r="BK144" s="153">
        <f t="shared" si="9"/>
        <v>0</v>
      </c>
      <c r="BL144" s="13" t="s">
        <v>259</v>
      </c>
      <c r="BM144" s="152" t="s">
        <v>792</v>
      </c>
    </row>
    <row r="145" spans="2:65" s="1" customFormat="1" ht="16.5" customHeight="1">
      <c r="B145" s="139"/>
      <c r="C145" s="154" t="s">
        <v>385</v>
      </c>
      <c r="D145" s="154" t="s">
        <v>353</v>
      </c>
      <c r="E145" s="155" t="s">
        <v>7484</v>
      </c>
      <c r="F145" s="156" t="s">
        <v>7485</v>
      </c>
      <c r="G145" s="157" t="s">
        <v>433</v>
      </c>
      <c r="H145" s="158">
        <v>1760</v>
      </c>
      <c r="I145" s="159"/>
      <c r="J145" s="160">
        <f t="shared" si="0"/>
        <v>0</v>
      </c>
      <c r="K145" s="161"/>
      <c r="L145" s="162"/>
      <c r="M145" s="163" t="s">
        <v>1</v>
      </c>
      <c r="N145" s="164" t="s">
        <v>41</v>
      </c>
      <c r="P145" s="150">
        <f t="shared" si="1"/>
        <v>0</v>
      </c>
      <c r="Q145" s="150">
        <v>0</v>
      </c>
      <c r="R145" s="150">
        <f t="shared" si="2"/>
        <v>0</v>
      </c>
      <c r="S145" s="150">
        <v>0</v>
      </c>
      <c r="T145" s="151">
        <f t="shared" si="3"/>
        <v>0</v>
      </c>
      <c r="AR145" s="152" t="s">
        <v>271</v>
      </c>
      <c r="AT145" s="152" t="s">
        <v>353</v>
      </c>
      <c r="AU145" s="152" t="s">
        <v>87</v>
      </c>
      <c r="AY145" s="13" t="s">
        <v>317</v>
      </c>
      <c r="BE145" s="153">
        <f t="shared" si="4"/>
        <v>0</v>
      </c>
      <c r="BF145" s="153">
        <f t="shared" si="5"/>
        <v>0</v>
      </c>
      <c r="BG145" s="153">
        <f t="shared" si="6"/>
        <v>0</v>
      </c>
      <c r="BH145" s="153">
        <f t="shared" si="7"/>
        <v>0</v>
      </c>
      <c r="BI145" s="153">
        <f t="shared" si="8"/>
        <v>0</v>
      </c>
      <c r="BJ145" s="13" t="s">
        <v>87</v>
      </c>
      <c r="BK145" s="153">
        <f t="shared" si="9"/>
        <v>0</v>
      </c>
      <c r="BL145" s="13" t="s">
        <v>259</v>
      </c>
      <c r="BM145" s="152" t="s">
        <v>800</v>
      </c>
    </row>
    <row r="146" spans="2:65" s="1" customFormat="1" ht="24.15" customHeight="1">
      <c r="B146" s="139"/>
      <c r="C146" s="140" t="s">
        <v>7</v>
      </c>
      <c r="D146" s="140" t="s">
        <v>319</v>
      </c>
      <c r="E146" s="141" t="s">
        <v>7365</v>
      </c>
      <c r="F146" s="142" t="s">
        <v>7366</v>
      </c>
      <c r="G146" s="143" t="s">
        <v>375</v>
      </c>
      <c r="H146" s="144">
        <v>396.3</v>
      </c>
      <c r="I146" s="145"/>
      <c r="J146" s="146">
        <f t="shared" si="0"/>
        <v>0</v>
      </c>
      <c r="K146" s="147"/>
      <c r="L146" s="28"/>
      <c r="M146" s="148" t="s">
        <v>1</v>
      </c>
      <c r="N146" s="149" t="s">
        <v>41</v>
      </c>
      <c r="P146" s="150">
        <f t="shared" si="1"/>
        <v>0</v>
      </c>
      <c r="Q146" s="150">
        <v>0</v>
      </c>
      <c r="R146" s="150">
        <f t="shared" si="2"/>
        <v>0</v>
      </c>
      <c r="S146" s="150">
        <v>0</v>
      </c>
      <c r="T146" s="151">
        <f t="shared" si="3"/>
        <v>0</v>
      </c>
      <c r="AR146" s="152" t="s">
        <v>259</v>
      </c>
      <c r="AT146" s="152" t="s">
        <v>319</v>
      </c>
      <c r="AU146" s="152" t="s">
        <v>87</v>
      </c>
      <c r="AY146" s="13" t="s">
        <v>317</v>
      </c>
      <c r="BE146" s="153">
        <f t="shared" si="4"/>
        <v>0</v>
      </c>
      <c r="BF146" s="153">
        <f t="shared" si="5"/>
        <v>0</v>
      </c>
      <c r="BG146" s="153">
        <f t="shared" si="6"/>
        <v>0</v>
      </c>
      <c r="BH146" s="153">
        <f t="shared" si="7"/>
        <v>0</v>
      </c>
      <c r="BI146" s="153">
        <f t="shared" si="8"/>
        <v>0</v>
      </c>
      <c r="BJ146" s="13" t="s">
        <v>87</v>
      </c>
      <c r="BK146" s="153">
        <f t="shared" si="9"/>
        <v>0</v>
      </c>
      <c r="BL146" s="13" t="s">
        <v>259</v>
      </c>
      <c r="BM146" s="152" t="s">
        <v>808</v>
      </c>
    </row>
    <row r="147" spans="2:65" s="1" customFormat="1" ht="24.15" customHeight="1">
      <c r="B147" s="139"/>
      <c r="C147" s="154" t="s">
        <v>388</v>
      </c>
      <c r="D147" s="154" t="s">
        <v>353</v>
      </c>
      <c r="E147" s="155" t="s">
        <v>7367</v>
      </c>
      <c r="F147" s="156" t="s">
        <v>7449</v>
      </c>
      <c r="G147" s="157" t="s">
        <v>322</v>
      </c>
      <c r="H147" s="158">
        <v>27.741</v>
      </c>
      <c r="I147" s="159"/>
      <c r="J147" s="160">
        <f t="shared" si="0"/>
        <v>0</v>
      </c>
      <c r="K147" s="161"/>
      <c r="L147" s="162"/>
      <c r="M147" s="163" t="s">
        <v>1</v>
      </c>
      <c r="N147" s="164" t="s">
        <v>41</v>
      </c>
      <c r="P147" s="150">
        <f t="shared" si="1"/>
        <v>0</v>
      </c>
      <c r="Q147" s="150">
        <v>0</v>
      </c>
      <c r="R147" s="150">
        <f t="shared" si="2"/>
        <v>0</v>
      </c>
      <c r="S147" s="150">
        <v>0</v>
      </c>
      <c r="T147" s="151">
        <f t="shared" si="3"/>
        <v>0</v>
      </c>
      <c r="AR147" s="152" t="s">
        <v>271</v>
      </c>
      <c r="AT147" s="152" t="s">
        <v>353</v>
      </c>
      <c r="AU147" s="152" t="s">
        <v>87</v>
      </c>
      <c r="AY147" s="13" t="s">
        <v>317</v>
      </c>
      <c r="BE147" s="153">
        <f t="shared" si="4"/>
        <v>0</v>
      </c>
      <c r="BF147" s="153">
        <f t="shared" si="5"/>
        <v>0</v>
      </c>
      <c r="BG147" s="153">
        <f t="shared" si="6"/>
        <v>0</v>
      </c>
      <c r="BH147" s="153">
        <f t="shared" si="7"/>
        <v>0</v>
      </c>
      <c r="BI147" s="153">
        <f t="shared" si="8"/>
        <v>0</v>
      </c>
      <c r="BJ147" s="13" t="s">
        <v>87</v>
      </c>
      <c r="BK147" s="153">
        <f t="shared" si="9"/>
        <v>0</v>
      </c>
      <c r="BL147" s="13" t="s">
        <v>259</v>
      </c>
      <c r="BM147" s="152" t="s">
        <v>816</v>
      </c>
    </row>
    <row r="148" spans="2:65" s="1" customFormat="1" ht="49.05" customHeight="1">
      <c r="B148" s="139"/>
      <c r="C148" s="140" t="s">
        <v>392</v>
      </c>
      <c r="D148" s="140" t="s">
        <v>319</v>
      </c>
      <c r="E148" s="141" t="s">
        <v>7490</v>
      </c>
      <c r="F148" s="142" t="s">
        <v>7494</v>
      </c>
      <c r="G148" s="143" t="s">
        <v>375</v>
      </c>
      <c r="H148" s="144">
        <v>396.3</v>
      </c>
      <c r="I148" s="145"/>
      <c r="J148" s="146">
        <f t="shared" si="0"/>
        <v>0</v>
      </c>
      <c r="K148" s="147"/>
      <c r="L148" s="28"/>
      <c r="M148" s="148" t="s">
        <v>1</v>
      </c>
      <c r="N148" s="149" t="s">
        <v>41</v>
      </c>
      <c r="P148" s="150">
        <f t="shared" si="1"/>
        <v>0</v>
      </c>
      <c r="Q148" s="150">
        <v>0</v>
      </c>
      <c r="R148" s="150">
        <f t="shared" si="2"/>
        <v>0</v>
      </c>
      <c r="S148" s="150">
        <v>0</v>
      </c>
      <c r="T148" s="151">
        <f t="shared" si="3"/>
        <v>0</v>
      </c>
      <c r="AR148" s="152" t="s">
        <v>259</v>
      </c>
      <c r="AT148" s="152" t="s">
        <v>319</v>
      </c>
      <c r="AU148" s="152" t="s">
        <v>87</v>
      </c>
      <c r="AY148" s="13" t="s">
        <v>317</v>
      </c>
      <c r="BE148" s="153">
        <f t="shared" si="4"/>
        <v>0</v>
      </c>
      <c r="BF148" s="153">
        <f t="shared" si="5"/>
        <v>0</v>
      </c>
      <c r="BG148" s="153">
        <f t="shared" si="6"/>
        <v>0</v>
      </c>
      <c r="BH148" s="153">
        <f t="shared" si="7"/>
        <v>0</v>
      </c>
      <c r="BI148" s="153">
        <f t="shared" si="8"/>
        <v>0</v>
      </c>
      <c r="BJ148" s="13" t="s">
        <v>87</v>
      </c>
      <c r="BK148" s="153">
        <f t="shared" si="9"/>
        <v>0</v>
      </c>
      <c r="BL148" s="13" t="s">
        <v>259</v>
      </c>
      <c r="BM148" s="152" t="s">
        <v>824</v>
      </c>
    </row>
    <row r="149" spans="2:65" s="1" customFormat="1" ht="44.25" customHeight="1">
      <c r="B149" s="139"/>
      <c r="C149" s="140" t="s">
        <v>396</v>
      </c>
      <c r="D149" s="140" t="s">
        <v>319</v>
      </c>
      <c r="E149" s="141" t="s">
        <v>7495</v>
      </c>
      <c r="F149" s="142" t="s">
        <v>7496</v>
      </c>
      <c r="G149" s="143" t="s">
        <v>452</v>
      </c>
      <c r="H149" s="144">
        <v>154.30000000000001</v>
      </c>
      <c r="I149" s="145"/>
      <c r="J149" s="146">
        <f t="shared" si="0"/>
        <v>0</v>
      </c>
      <c r="K149" s="147"/>
      <c r="L149" s="28"/>
      <c r="M149" s="148" t="s">
        <v>1</v>
      </c>
      <c r="N149" s="149" t="s">
        <v>41</v>
      </c>
      <c r="P149" s="150">
        <f t="shared" si="1"/>
        <v>0</v>
      </c>
      <c r="Q149" s="150">
        <v>0</v>
      </c>
      <c r="R149" s="150">
        <f t="shared" si="2"/>
        <v>0</v>
      </c>
      <c r="S149" s="150">
        <v>0</v>
      </c>
      <c r="T149" s="151">
        <f t="shared" si="3"/>
        <v>0</v>
      </c>
      <c r="AR149" s="152" t="s">
        <v>259</v>
      </c>
      <c r="AT149" s="152" t="s">
        <v>319</v>
      </c>
      <c r="AU149" s="152" t="s">
        <v>87</v>
      </c>
      <c r="AY149" s="13" t="s">
        <v>317</v>
      </c>
      <c r="BE149" s="153">
        <f t="shared" si="4"/>
        <v>0</v>
      </c>
      <c r="BF149" s="153">
        <f t="shared" si="5"/>
        <v>0</v>
      </c>
      <c r="BG149" s="153">
        <f t="shared" si="6"/>
        <v>0</v>
      </c>
      <c r="BH149" s="153">
        <f t="shared" si="7"/>
        <v>0</v>
      </c>
      <c r="BI149" s="153">
        <f t="shared" si="8"/>
        <v>0</v>
      </c>
      <c r="BJ149" s="13" t="s">
        <v>87</v>
      </c>
      <c r="BK149" s="153">
        <f t="shared" si="9"/>
        <v>0</v>
      </c>
      <c r="BL149" s="13" t="s">
        <v>259</v>
      </c>
      <c r="BM149" s="152" t="s">
        <v>832</v>
      </c>
    </row>
    <row r="150" spans="2:65" s="1" customFormat="1" ht="21.75" customHeight="1">
      <c r="B150" s="139"/>
      <c r="C150" s="140" t="s">
        <v>398</v>
      </c>
      <c r="D150" s="140" t="s">
        <v>319</v>
      </c>
      <c r="E150" s="141" t="s">
        <v>7371</v>
      </c>
      <c r="F150" s="142" t="s">
        <v>7372</v>
      </c>
      <c r="G150" s="143" t="s">
        <v>322</v>
      </c>
      <c r="H150" s="144">
        <v>2.9780000000000002</v>
      </c>
      <c r="I150" s="145"/>
      <c r="J150" s="146">
        <f t="shared" si="0"/>
        <v>0</v>
      </c>
      <c r="K150" s="147"/>
      <c r="L150" s="28"/>
      <c r="M150" s="148" t="s">
        <v>1</v>
      </c>
      <c r="N150" s="149" t="s">
        <v>41</v>
      </c>
      <c r="P150" s="150">
        <f t="shared" si="1"/>
        <v>0</v>
      </c>
      <c r="Q150" s="150">
        <v>0</v>
      </c>
      <c r="R150" s="150">
        <f t="shared" si="2"/>
        <v>0</v>
      </c>
      <c r="S150" s="150">
        <v>0</v>
      </c>
      <c r="T150" s="151">
        <f t="shared" si="3"/>
        <v>0</v>
      </c>
      <c r="AR150" s="152" t="s">
        <v>259</v>
      </c>
      <c r="AT150" s="152" t="s">
        <v>319</v>
      </c>
      <c r="AU150" s="152" t="s">
        <v>87</v>
      </c>
      <c r="AY150" s="13" t="s">
        <v>317</v>
      </c>
      <c r="BE150" s="153">
        <f t="shared" si="4"/>
        <v>0</v>
      </c>
      <c r="BF150" s="153">
        <f t="shared" si="5"/>
        <v>0</v>
      </c>
      <c r="BG150" s="153">
        <f t="shared" si="6"/>
        <v>0</v>
      </c>
      <c r="BH150" s="153">
        <f t="shared" si="7"/>
        <v>0</v>
      </c>
      <c r="BI150" s="153">
        <f t="shared" si="8"/>
        <v>0</v>
      </c>
      <c r="BJ150" s="13" t="s">
        <v>87</v>
      </c>
      <c r="BK150" s="153">
        <f t="shared" si="9"/>
        <v>0</v>
      </c>
      <c r="BL150" s="13" t="s">
        <v>259</v>
      </c>
      <c r="BM150" s="152" t="s">
        <v>840</v>
      </c>
    </row>
    <row r="151" spans="2:65" s="1" customFormat="1" ht="24.15" customHeight="1">
      <c r="B151" s="139"/>
      <c r="C151" s="140" t="s">
        <v>402</v>
      </c>
      <c r="D151" s="140" t="s">
        <v>319</v>
      </c>
      <c r="E151" s="141" t="s">
        <v>7373</v>
      </c>
      <c r="F151" s="142" t="s">
        <v>7374</v>
      </c>
      <c r="G151" s="143" t="s">
        <v>322</v>
      </c>
      <c r="H151" s="144">
        <v>2.9780000000000002</v>
      </c>
      <c r="I151" s="145"/>
      <c r="J151" s="146">
        <f t="shared" si="0"/>
        <v>0</v>
      </c>
      <c r="K151" s="147"/>
      <c r="L151" s="28"/>
      <c r="M151" s="148" t="s">
        <v>1</v>
      </c>
      <c r="N151" s="149" t="s">
        <v>41</v>
      </c>
      <c r="P151" s="150">
        <f t="shared" si="1"/>
        <v>0</v>
      </c>
      <c r="Q151" s="150">
        <v>0</v>
      </c>
      <c r="R151" s="150">
        <f t="shared" si="2"/>
        <v>0</v>
      </c>
      <c r="S151" s="150">
        <v>0</v>
      </c>
      <c r="T151" s="151">
        <f t="shared" si="3"/>
        <v>0</v>
      </c>
      <c r="AR151" s="152" t="s">
        <v>259</v>
      </c>
      <c r="AT151" s="152" t="s">
        <v>319</v>
      </c>
      <c r="AU151" s="152" t="s">
        <v>87</v>
      </c>
      <c r="AY151" s="13" t="s">
        <v>317</v>
      </c>
      <c r="BE151" s="153">
        <f t="shared" si="4"/>
        <v>0</v>
      </c>
      <c r="BF151" s="153">
        <f t="shared" si="5"/>
        <v>0</v>
      </c>
      <c r="BG151" s="153">
        <f t="shared" si="6"/>
        <v>0</v>
      </c>
      <c r="BH151" s="153">
        <f t="shared" si="7"/>
        <v>0</v>
      </c>
      <c r="BI151" s="153">
        <f t="shared" si="8"/>
        <v>0</v>
      </c>
      <c r="BJ151" s="13" t="s">
        <v>87</v>
      </c>
      <c r="BK151" s="153">
        <f t="shared" si="9"/>
        <v>0</v>
      </c>
      <c r="BL151" s="13" t="s">
        <v>259</v>
      </c>
      <c r="BM151" s="152" t="s">
        <v>848</v>
      </c>
    </row>
    <row r="152" spans="2:65" s="1" customFormat="1" ht="16.5" customHeight="1">
      <c r="B152" s="139"/>
      <c r="C152" s="154" t="s">
        <v>408</v>
      </c>
      <c r="D152" s="154" t="s">
        <v>353</v>
      </c>
      <c r="E152" s="155" t="s">
        <v>7375</v>
      </c>
      <c r="F152" s="156" t="s">
        <v>7376</v>
      </c>
      <c r="G152" s="157" t="s">
        <v>322</v>
      </c>
      <c r="H152" s="158">
        <v>2.9780000000000002</v>
      </c>
      <c r="I152" s="159"/>
      <c r="J152" s="160">
        <f t="shared" si="0"/>
        <v>0</v>
      </c>
      <c r="K152" s="161"/>
      <c r="L152" s="162"/>
      <c r="M152" s="163" t="s">
        <v>1</v>
      </c>
      <c r="N152" s="164" t="s">
        <v>41</v>
      </c>
      <c r="P152" s="150">
        <f t="shared" si="1"/>
        <v>0</v>
      </c>
      <c r="Q152" s="150">
        <v>0</v>
      </c>
      <c r="R152" s="150">
        <f t="shared" si="2"/>
        <v>0</v>
      </c>
      <c r="S152" s="150">
        <v>0</v>
      </c>
      <c r="T152" s="151">
        <f t="shared" si="3"/>
        <v>0</v>
      </c>
      <c r="AR152" s="152" t="s">
        <v>271</v>
      </c>
      <c r="AT152" s="152" t="s">
        <v>353</v>
      </c>
      <c r="AU152" s="152" t="s">
        <v>87</v>
      </c>
      <c r="AY152" s="13" t="s">
        <v>317</v>
      </c>
      <c r="BE152" s="153">
        <f t="shared" si="4"/>
        <v>0</v>
      </c>
      <c r="BF152" s="153">
        <f t="shared" si="5"/>
        <v>0</v>
      </c>
      <c r="BG152" s="153">
        <f t="shared" si="6"/>
        <v>0</v>
      </c>
      <c r="BH152" s="153">
        <f t="shared" si="7"/>
        <v>0</v>
      </c>
      <c r="BI152" s="153">
        <f t="shared" si="8"/>
        <v>0</v>
      </c>
      <c r="BJ152" s="13" t="s">
        <v>87</v>
      </c>
      <c r="BK152" s="153">
        <f t="shared" si="9"/>
        <v>0</v>
      </c>
      <c r="BL152" s="13" t="s">
        <v>259</v>
      </c>
      <c r="BM152" s="152" t="s">
        <v>858</v>
      </c>
    </row>
    <row r="153" spans="2:65" s="11" customFormat="1" ht="22.8" customHeight="1">
      <c r="B153" s="127"/>
      <c r="D153" s="128" t="s">
        <v>74</v>
      </c>
      <c r="E153" s="137" t="s">
        <v>589</v>
      </c>
      <c r="F153" s="137" t="s">
        <v>2741</v>
      </c>
      <c r="I153" s="130"/>
      <c r="J153" s="138">
        <f>BK153</f>
        <v>0</v>
      </c>
      <c r="L153" s="127"/>
      <c r="M153" s="132"/>
      <c r="P153" s="133">
        <f>P154</f>
        <v>0</v>
      </c>
      <c r="R153" s="133">
        <f>R154</f>
        <v>0</v>
      </c>
      <c r="T153" s="134">
        <f>T154</f>
        <v>0</v>
      </c>
      <c r="AR153" s="128" t="s">
        <v>82</v>
      </c>
      <c r="AT153" s="135" t="s">
        <v>74</v>
      </c>
      <c r="AU153" s="135" t="s">
        <v>82</v>
      </c>
      <c r="AY153" s="128" t="s">
        <v>317</v>
      </c>
      <c r="BK153" s="136">
        <f>BK154</f>
        <v>0</v>
      </c>
    </row>
    <row r="154" spans="2:65" s="1" customFormat="1" ht="33" customHeight="1">
      <c r="B154" s="139"/>
      <c r="C154" s="140" t="s">
        <v>410</v>
      </c>
      <c r="D154" s="140" t="s">
        <v>319</v>
      </c>
      <c r="E154" s="141" t="s">
        <v>7377</v>
      </c>
      <c r="F154" s="142" t="s">
        <v>7378</v>
      </c>
      <c r="G154" s="143" t="s">
        <v>356</v>
      </c>
      <c r="H154" s="144">
        <v>4.593</v>
      </c>
      <c r="I154" s="145"/>
      <c r="J154" s="146">
        <f>ROUND(I154*H154,2)</f>
        <v>0</v>
      </c>
      <c r="K154" s="147"/>
      <c r="L154" s="28"/>
      <c r="M154" s="165" t="s">
        <v>1</v>
      </c>
      <c r="N154" s="166" t="s">
        <v>41</v>
      </c>
      <c r="O154" s="167"/>
      <c r="P154" s="168">
        <f>O154*H154</f>
        <v>0</v>
      </c>
      <c r="Q154" s="168">
        <v>0</v>
      </c>
      <c r="R154" s="168">
        <f>Q154*H154</f>
        <v>0</v>
      </c>
      <c r="S154" s="168">
        <v>0</v>
      </c>
      <c r="T154" s="169">
        <f>S154*H154</f>
        <v>0</v>
      </c>
      <c r="AR154" s="152" t="s">
        <v>259</v>
      </c>
      <c r="AT154" s="152" t="s">
        <v>319</v>
      </c>
      <c r="AU154" s="152" t="s">
        <v>87</v>
      </c>
      <c r="AY154" s="13" t="s">
        <v>317</v>
      </c>
      <c r="BE154" s="153">
        <f>IF(N154="základná",J154,0)</f>
        <v>0</v>
      </c>
      <c r="BF154" s="153">
        <f>IF(N154="znížená",J154,0)</f>
        <v>0</v>
      </c>
      <c r="BG154" s="153">
        <f>IF(N154="zákl. prenesená",J154,0)</f>
        <v>0</v>
      </c>
      <c r="BH154" s="153">
        <f>IF(N154="zníž. prenesená",J154,0)</f>
        <v>0</v>
      </c>
      <c r="BI154" s="153">
        <f>IF(N154="nulová",J154,0)</f>
        <v>0</v>
      </c>
      <c r="BJ154" s="13" t="s">
        <v>87</v>
      </c>
      <c r="BK154" s="153">
        <f>ROUND(I154*H154,2)</f>
        <v>0</v>
      </c>
      <c r="BL154" s="13" t="s">
        <v>259</v>
      </c>
      <c r="BM154" s="152" t="s">
        <v>866</v>
      </c>
    </row>
    <row r="155" spans="2:65" s="1" customFormat="1" ht="6.9" customHeight="1">
      <c r="B155" s="43"/>
      <c r="C155" s="44"/>
      <c r="D155" s="44"/>
      <c r="E155" s="44"/>
      <c r="F155" s="44"/>
      <c r="G155" s="44"/>
      <c r="H155" s="44"/>
      <c r="I155" s="44"/>
      <c r="J155" s="44"/>
      <c r="K155" s="44"/>
      <c r="L155" s="28"/>
    </row>
  </sheetData>
  <autoFilter ref="C122:K154" xr:uid="{00000000-0009-0000-0000-000039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B2:BM155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01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3" t="s">
        <v>276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" customHeight="1">
      <c r="B4" s="16"/>
      <c r="D4" s="17" t="s">
        <v>286</v>
      </c>
      <c r="L4" s="16"/>
      <c r="M4" s="92" t="s">
        <v>9</v>
      </c>
      <c r="AT4" s="13" t="s">
        <v>3</v>
      </c>
    </row>
    <row r="5" spans="2:46" ht="6.9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226" t="str">
        <f>'Rekapitulácia stavby'!K6</f>
        <v>Archeoskanzen Bojná</v>
      </c>
      <c r="F7" s="227"/>
      <c r="G7" s="227"/>
      <c r="H7" s="227"/>
      <c r="L7" s="16"/>
    </row>
    <row r="8" spans="2:46" ht="12" customHeight="1">
      <c r="B8" s="16"/>
      <c r="D8" s="23" t="s">
        <v>287</v>
      </c>
      <c r="L8" s="16"/>
    </row>
    <row r="9" spans="2:46" s="1" customFormat="1" ht="16.5" customHeight="1">
      <c r="B9" s="28"/>
      <c r="E9" s="226" t="s">
        <v>7302</v>
      </c>
      <c r="F9" s="228"/>
      <c r="G9" s="228"/>
      <c r="H9" s="228"/>
      <c r="L9" s="28"/>
    </row>
    <row r="10" spans="2:46" s="1" customFormat="1" ht="12" customHeight="1">
      <c r="B10" s="28"/>
      <c r="D10" s="23" t="s">
        <v>289</v>
      </c>
      <c r="L10" s="28"/>
    </row>
    <row r="11" spans="2:46" s="1" customFormat="1" ht="30" customHeight="1">
      <c r="B11" s="28"/>
      <c r="E11" s="208" t="s">
        <v>7497</v>
      </c>
      <c r="F11" s="228"/>
      <c r="G11" s="228"/>
      <c r="H11" s="228"/>
      <c r="L11" s="28"/>
    </row>
    <row r="12" spans="2:46" s="1" customFormat="1" ht="10.199999999999999">
      <c r="B12" s="28"/>
      <c r="L12" s="28"/>
    </row>
    <row r="13" spans="2:46" s="1" customFormat="1" ht="12" customHeight="1">
      <c r="B13" s="28"/>
      <c r="D13" s="23" t="s">
        <v>17</v>
      </c>
      <c r="F13" s="21" t="s">
        <v>1</v>
      </c>
      <c r="I13" s="23" t="s">
        <v>18</v>
      </c>
      <c r="J13" s="21" t="s">
        <v>1</v>
      </c>
      <c r="L13" s="28"/>
    </row>
    <row r="14" spans="2:46" s="1" customFormat="1" ht="12" customHeight="1">
      <c r="B14" s="28"/>
      <c r="D14" s="23" t="s">
        <v>19</v>
      </c>
      <c r="F14" s="21" t="s">
        <v>20</v>
      </c>
      <c r="I14" s="23" t="s">
        <v>21</v>
      </c>
      <c r="J14" s="51" t="str">
        <f>'Rekapitulácia stavby'!AN8</f>
        <v>19. 6. 2024</v>
      </c>
      <c r="L14" s="28"/>
    </row>
    <row r="15" spans="2:46" s="1" customFormat="1" ht="10.8" customHeight="1">
      <c r="B15" s="28"/>
      <c r="L15" s="28"/>
    </row>
    <row r="16" spans="2:46" s="1" customFormat="1" ht="12" customHeight="1">
      <c r="B16" s="28"/>
      <c r="D16" s="23" t="s">
        <v>23</v>
      </c>
      <c r="I16" s="23" t="s">
        <v>24</v>
      </c>
      <c r="J16" s="21" t="s">
        <v>1</v>
      </c>
      <c r="L16" s="28"/>
    </row>
    <row r="17" spans="2:12" s="1" customFormat="1" ht="18" customHeight="1">
      <c r="B17" s="28"/>
      <c r="E17" s="21" t="s">
        <v>25</v>
      </c>
      <c r="I17" s="23" t="s">
        <v>26</v>
      </c>
      <c r="J17" s="21" t="s">
        <v>1</v>
      </c>
      <c r="L17" s="28"/>
    </row>
    <row r="18" spans="2:12" s="1" customFormat="1" ht="6.9" customHeight="1">
      <c r="B18" s="28"/>
      <c r="L18" s="28"/>
    </row>
    <row r="19" spans="2:12" s="1" customFormat="1" ht="12" customHeight="1">
      <c r="B19" s="28"/>
      <c r="D19" s="23" t="s">
        <v>27</v>
      </c>
      <c r="I19" s="23" t="s">
        <v>24</v>
      </c>
      <c r="J19" s="24" t="str">
        <f>'Rekapitulácia stavby'!AN13</f>
        <v>Vyplň údaj</v>
      </c>
      <c r="L19" s="28"/>
    </row>
    <row r="20" spans="2:12" s="1" customFormat="1" ht="18" customHeight="1">
      <c r="B20" s="28"/>
      <c r="E20" s="229" t="str">
        <f>'Rekapitulácia stavby'!E14</f>
        <v>Vyplň údaj</v>
      </c>
      <c r="F20" s="182"/>
      <c r="G20" s="182"/>
      <c r="H20" s="182"/>
      <c r="I20" s="23" t="s">
        <v>26</v>
      </c>
      <c r="J20" s="24" t="str">
        <f>'Rekapitulácia stavby'!AN14</f>
        <v>Vyplň údaj</v>
      </c>
      <c r="L20" s="28"/>
    </row>
    <row r="21" spans="2:12" s="1" customFormat="1" ht="6.9" customHeight="1">
      <c r="B21" s="28"/>
      <c r="L21" s="28"/>
    </row>
    <row r="22" spans="2:12" s="1" customFormat="1" ht="12" customHeight="1">
      <c r="B22" s="28"/>
      <c r="D22" s="23" t="s">
        <v>29</v>
      </c>
      <c r="I22" s="23" t="s">
        <v>24</v>
      </c>
      <c r="J22" s="21" t="s">
        <v>1</v>
      </c>
      <c r="L22" s="28"/>
    </row>
    <row r="23" spans="2:12" s="1" customFormat="1" ht="18" customHeight="1">
      <c r="B23" s="28"/>
      <c r="E23" s="21" t="s">
        <v>30</v>
      </c>
      <c r="I23" s="23" t="s">
        <v>26</v>
      </c>
      <c r="J23" s="21" t="s">
        <v>1</v>
      </c>
      <c r="L23" s="28"/>
    </row>
    <row r="24" spans="2:12" s="1" customFormat="1" ht="6.9" customHeight="1">
      <c r="B24" s="28"/>
      <c r="L24" s="28"/>
    </row>
    <row r="25" spans="2:12" s="1" customFormat="1" ht="12" customHeight="1">
      <c r="B25" s="28"/>
      <c r="D25" s="23" t="s">
        <v>32</v>
      </c>
      <c r="I25" s="23" t="s">
        <v>24</v>
      </c>
      <c r="J25" s="21" t="s">
        <v>1</v>
      </c>
      <c r="L25" s="28"/>
    </row>
    <row r="26" spans="2:12" s="1" customFormat="1" ht="18" customHeight="1">
      <c r="B26" s="28"/>
      <c r="E26" s="21" t="s">
        <v>30</v>
      </c>
      <c r="I26" s="23" t="s">
        <v>26</v>
      </c>
      <c r="J26" s="21" t="s">
        <v>1</v>
      </c>
      <c r="L26" s="28"/>
    </row>
    <row r="27" spans="2:12" s="1" customFormat="1" ht="6.9" customHeight="1">
      <c r="B27" s="28"/>
      <c r="L27" s="28"/>
    </row>
    <row r="28" spans="2:12" s="1" customFormat="1" ht="12" customHeight="1">
      <c r="B28" s="28"/>
      <c r="D28" s="23" t="s">
        <v>33</v>
      </c>
      <c r="L28" s="28"/>
    </row>
    <row r="29" spans="2:12" s="7" customFormat="1" ht="16.5" customHeight="1">
      <c r="B29" s="93"/>
      <c r="E29" s="187" t="s">
        <v>1</v>
      </c>
      <c r="F29" s="187"/>
      <c r="G29" s="187"/>
      <c r="H29" s="187"/>
      <c r="L29" s="93"/>
    </row>
    <row r="30" spans="2:12" s="1" customFormat="1" ht="6.9" customHeight="1">
      <c r="B30" s="28"/>
      <c r="L30" s="28"/>
    </row>
    <row r="31" spans="2:12" s="1" customFormat="1" ht="6.9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35" customHeight="1">
      <c r="B32" s="28"/>
      <c r="D32" s="94" t="s">
        <v>35</v>
      </c>
      <c r="J32" s="65">
        <f>ROUND(J123, 2)</f>
        <v>0</v>
      </c>
      <c r="L32" s="28"/>
    </row>
    <row r="33" spans="2:12" s="1" customFormat="1" ht="6.9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4" customHeight="1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4" customHeight="1">
      <c r="B35" s="28"/>
      <c r="D35" s="54" t="s">
        <v>39</v>
      </c>
      <c r="E35" s="33" t="s">
        <v>40</v>
      </c>
      <c r="F35" s="95">
        <f>ROUND((SUM(BE123:BE154)),  2)</f>
        <v>0</v>
      </c>
      <c r="G35" s="96"/>
      <c r="H35" s="96"/>
      <c r="I35" s="97">
        <v>0.2</v>
      </c>
      <c r="J35" s="95">
        <f>ROUND(((SUM(BE123:BE154))*I35),  2)</f>
        <v>0</v>
      </c>
      <c r="L35" s="28"/>
    </row>
    <row r="36" spans="2:12" s="1" customFormat="1" ht="14.4" customHeight="1">
      <c r="B36" s="28"/>
      <c r="E36" s="33" t="s">
        <v>41</v>
      </c>
      <c r="F36" s="95">
        <f>ROUND((SUM(BF123:BF154)),  2)</f>
        <v>0</v>
      </c>
      <c r="G36" s="96"/>
      <c r="H36" s="96"/>
      <c r="I36" s="97">
        <v>0.2</v>
      </c>
      <c r="J36" s="95">
        <f>ROUND(((SUM(BF123:BF154))*I36),  2)</f>
        <v>0</v>
      </c>
      <c r="L36" s="28"/>
    </row>
    <row r="37" spans="2:12" s="1" customFormat="1" ht="14.4" hidden="1" customHeight="1">
      <c r="B37" s="28"/>
      <c r="E37" s="23" t="s">
        <v>42</v>
      </c>
      <c r="F37" s="84">
        <f>ROUND((SUM(BG123:BG154)),  2)</f>
        <v>0</v>
      </c>
      <c r="I37" s="98">
        <v>0.2</v>
      </c>
      <c r="J37" s="84">
        <f>0</f>
        <v>0</v>
      </c>
      <c r="L37" s="28"/>
    </row>
    <row r="38" spans="2:12" s="1" customFormat="1" ht="14.4" hidden="1" customHeight="1">
      <c r="B38" s="28"/>
      <c r="E38" s="23" t="s">
        <v>43</v>
      </c>
      <c r="F38" s="84">
        <f>ROUND((SUM(BH123:BH154)),  2)</f>
        <v>0</v>
      </c>
      <c r="I38" s="98">
        <v>0.2</v>
      </c>
      <c r="J38" s="84">
        <f>0</f>
        <v>0</v>
      </c>
      <c r="L38" s="28"/>
    </row>
    <row r="39" spans="2:12" s="1" customFormat="1" ht="14.4" hidden="1" customHeight="1">
      <c r="B39" s="28"/>
      <c r="E39" s="33" t="s">
        <v>44</v>
      </c>
      <c r="F39" s="95">
        <f>ROUND((SUM(BI123:BI154)),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6.9" customHeight="1">
      <c r="B40" s="28"/>
      <c r="L40" s="28"/>
    </row>
    <row r="41" spans="2:12" s="1" customFormat="1" ht="25.35" customHeight="1">
      <c r="B41" s="28"/>
      <c r="C41" s="99"/>
      <c r="D41" s="100" t="s">
        <v>45</v>
      </c>
      <c r="E41" s="56"/>
      <c r="F41" s="56"/>
      <c r="G41" s="101" t="s">
        <v>46</v>
      </c>
      <c r="H41" s="102" t="s">
        <v>47</v>
      </c>
      <c r="I41" s="56"/>
      <c r="J41" s="103">
        <f>SUM(J32:J39)</f>
        <v>0</v>
      </c>
      <c r="K41" s="104"/>
      <c r="L41" s="28"/>
    </row>
    <row r="42" spans="2:12" s="1" customFormat="1" ht="14.4" customHeight="1">
      <c r="B42" s="28"/>
      <c r="L42" s="28"/>
    </row>
    <row r="43" spans="2:12" ht="14.4" customHeight="1">
      <c r="B43" s="16"/>
      <c r="L43" s="16"/>
    </row>
    <row r="44" spans="2:12" ht="14.4" customHeight="1">
      <c r="B44" s="16"/>
      <c r="L44" s="16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ht="10.199999999999999">
      <c r="B51" s="16"/>
      <c r="L51" s="16"/>
    </row>
    <row r="52" spans="2:12" ht="10.199999999999999">
      <c r="B52" s="16"/>
      <c r="L52" s="16"/>
    </row>
    <row r="53" spans="2:12" ht="10.199999999999999">
      <c r="B53" s="16"/>
      <c r="L53" s="16"/>
    </row>
    <row r="54" spans="2:12" ht="10.199999999999999">
      <c r="B54" s="16"/>
      <c r="L54" s="16"/>
    </row>
    <row r="55" spans="2:12" ht="10.199999999999999">
      <c r="B55" s="16"/>
      <c r="L55" s="16"/>
    </row>
    <row r="56" spans="2:12" ht="10.199999999999999">
      <c r="B56" s="16"/>
      <c r="L56" s="16"/>
    </row>
    <row r="57" spans="2:12" ht="10.199999999999999">
      <c r="B57" s="16"/>
      <c r="L57" s="16"/>
    </row>
    <row r="58" spans="2:12" ht="10.199999999999999">
      <c r="B58" s="16"/>
      <c r="L58" s="16"/>
    </row>
    <row r="59" spans="2:12" ht="10.199999999999999">
      <c r="B59" s="16"/>
      <c r="L59" s="16"/>
    </row>
    <row r="60" spans="2:12" ht="10.199999999999999">
      <c r="B60" s="16"/>
      <c r="L60" s="16"/>
    </row>
    <row r="61" spans="2:12" s="1" customFormat="1" ht="13.2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ht="10.199999999999999">
      <c r="B62" s="16"/>
      <c r="L62" s="16"/>
    </row>
    <row r="63" spans="2:12" ht="10.199999999999999">
      <c r="B63" s="16"/>
      <c r="L63" s="16"/>
    </row>
    <row r="64" spans="2:12" ht="10.199999999999999">
      <c r="B64" s="16"/>
      <c r="L64" s="16"/>
    </row>
    <row r="65" spans="2:12" s="1" customFormat="1" ht="13.2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ht="10.199999999999999">
      <c r="B66" s="16"/>
      <c r="L66" s="16"/>
    </row>
    <row r="67" spans="2:12" ht="10.199999999999999">
      <c r="B67" s="16"/>
      <c r="L67" s="16"/>
    </row>
    <row r="68" spans="2:12" ht="10.199999999999999">
      <c r="B68" s="16"/>
      <c r="L68" s="16"/>
    </row>
    <row r="69" spans="2:12" ht="10.199999999999999">
      <c r="B69" s="16"/>
      <c r="L69" s="16"/>
    </row>
    <row r="70" spans="2:12" ht="10.199999999999999">
      <c r="B70" s="16"/>
      <c r="L70" s="16"/>
    </row>
    <row r="71" spans="2:12" ht="10.199999999999999">
      <c r="B71" s="16"/>
      <c r="L71" s="16"/>
    </row>
    <row r="72" spans="2:12" ht="10.199999999999999">
      <c r="B72" s="16"/>
      <c r="L72" s="16"/>
    </row>
    <row r="73" spans="2:12" ht="10.199999999999999">
      <c r="B73" s="16"/>
      <c r="L73" s="16"/>
    </row>
    <row r="74" spans="2:12" ht="10.199999999999999">
      <c r="B74" s="16"/>
      <c r="L74" s="16"/>
    </row>
    <row r="75" spans="2:12" ht="10.199999999999999">
      <c r="B75" s="16"/>
      <c r="L75" s="16"/>
    </row>
    <row r="76" spans="2:12" s="1" customFormat="1" ht="13.2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" customHeight="1">
      <c r="B82" s="28"/>
      <c r="C82" s="17" t="s">
        <v>293</v>
      </c>
      <c r="L82" s="28"/>
    </row>
    <row r="83" spans="2:12" s="1" customFormat="1" ht="6.9" customHeight="1">
      <c r="B83" s="28"/>
      <c r="L83" s="28"/>
    </row>
    <row r="84" spans="2:12" s="1" customFormat="1" ht="12" customHeight="1">
      <c r="B84" s="28"/>
      <c r="C84" s="23" t="s">
        <v>15</v>
      </c>
      <c r="L84" s="28"/>
    </row>
    <row r="85" spans="2:12" s="1" customFormat="1" ht="16.5" customHeight="1">
      <c r="B85" s="28"/>
      <c r="E85" s="226" t="str">
        <f>E7</f>
        <v>Archeoskanzen Bojná</v>
      </c>
      <c r="F85" s="227"/>
      <c r="G85" s="227"/>
      <c r="H85" s="227"/>
      <c r="L85" s="28"/>
    </row>
    <row r="86" spans="2:12" ht="12" customHeight="1">
      <c r="B86" s="16"/>
      <c r="C86" s="23" t="s">
        <v>287</v>
      </c>
      <c r="L86" s="16"/>
    </row>
    <row r="87" spans="2:12" s="1" customFormat="1" ht="16.5" customHeight="1">
      <c r="B87" s="28"/>
      <c r="E87" s="226" t="s">
        <v>7302</v>
      </c>
      <c r="F87" s="228"/>
      <c r="G87" s="228"/>
      <c r="H87" s="228"/>
      <c r="L87" s="28"/>
    </row>
    <row r="88" spans="2:12" s="1" customFormat="1" ht="12" customHeight="1">
      <c r="B88" s="28"/>
      <c r="C88" s="23" t="s">
        <v>289</v>
      </c>
      <c r="L88" s="28"/>
    </row>
    <row r="89" spans="2:12" s="1" customFormat="1" ht="30" customHeight="1">
      <c r="B89" s="28"/>
      <c r="E89" s="208" t="str">
        <f>E11</f>
        <v>9 - KRY - krovité výsadby (pôdopokryvné, zapojené výsadby) - úzke pásy medzi parkovacími plochami</v>
      </c>
      <c r="F89" s="228"/>
      <c r="G89" s="228"/>
      <c r="H89" s="228"/>
      <c r="L89" s="28"/>
    </row>
    <row r="90" spans="2:12" s="1" customFormat="1" ht="6.9" customHeight="1">
      <c r="B90" s="28"/>
      <c r="L90" s="28"/>
    </row>
    <row r="91" spans="2:12" s="1" customFormat="1" ht="12" customHeight="1">
      <c r="B91" s="28"/>
      <c r="C91" s="23" t="s">
        <v>19</v>
      </c>
      <c r="F91" s="21" t="str">
        <f>F14</f>
        <v>okrajová časť obce Bojná</v>
      </c>
      <c r="I91" s="23" t="s">
        <v>21</v>
      </c>
      <c r="J91" s="51" t="str">
        <f>IF(J14="","",J14)</f>
        <v>19. 6. 2024</v>
      </c>
      <c r="L91" s="28"/>
    </row>
    <row r="92" spans="2:12" s="1" customFormat="1" ht="6.9" customHeight="1">
      <c r="B92" s="28"/>
      <c r="L92" s="28"/>
    </row>
    <row r="93" spans="2:12" s="1" customFormat="1" ht="40.049999999999997" customHeight="1">
      <c r="B93" s="28"/>
      <c r="C93" s="23" t="s">
        <v>23</v>
      </c>
      <c r="F93" s="21" t="str">
        <f>E17</f>
        <v>Obec Bojná, 201 Bojná, 956 01 Bojná</v>
      </c>
      <c r="I93" s="23" t="s">
        <v>29</v>
      </c>
      <c r="J93" s="26" t="str">
        <f>E23</f>
        <v>Projekt design s.r.o., Brezová 89/1B, Tovarníky</v>
      </c>
      <c r="L93" s="28"/>
    </row>
    <row r="94" spans="2:12" s="1" customFormat="1" ht="40.049999999999997" customHeight="1">
      <c r="B94" s="28"/>
      <c r="C94" s="23" t="s">
        <v>27</v>
      </c>
      <c r="F94" s="21" t="str">
        <f>IF(E20="","",E20)</f>
        <v>Vyplň údaj</v>
      </c>
      <c r="I94" s="23" t="s">
        <v>32</v>
      </c>
      <c r="J94" s="26" t="str">
        <f>E26</f>
        <v>Projekt design s.r.o., Brezová 89/1B, Tovarníky</v>
      </c>
      <c r="L94" s="28"/>
    </row>
    <row r="95" spans="2:12" s="1" customFormat="1" ht="10.35" customHeight="1">
      <c r="B95" s="28"/>
      <c r="L95" s="28"/>
    </row>
    <row r="96" spans="2:12" s="1" customFormat="1" ht="29.25" customHeight="1">
      <c r="B96" s="28"/>
      <c r="C96" s="107" t="s">
        <v>294</v>
      </c>
      <c r="D96" s="99"/>
      <c r="E96" s="99"/>
      <c r="F96" s="99"/>
      <c r="G96" s="99"/>
      <c r="H96" s="99"/>
      <c r="I96" s="99"/>
      <c r="J96" s="108" t="s">
        <v>295</v>
      </c>
      <c r="K96" s="99"/>
      <c r="L96" s="28"/>
    </row>
    <row r="97" spans="2:47" s="1" customFormat="1" ht="10.35" customHeight="1">
      <c r="B97" s="28"/>
      <c r="L97" s="28"/>
    </row>
    <row r="98" spans="2:47" s="1" customFormat="1" ht="22.8" customHeight="1">
      <c r="B98" s="28"/>
      <c r="C98" s="109" t="s">
        <v>296</v>
      </c>
      <c r="J98" s="65">
        <f>J123</f>
        <v>0</v>
      </c>
      <c r="L98" s="28"/>
      <c r="AU98" s="13" t="s">
        <v>297</v>
      </c>
    </row>
    <row r="99" spans="2:47" s="8" customFormat="1" ht="24.9" customHeight="1">
      <c r="B99" s="110"/>
      <c r="D99" s="111" t="s">
        <v>298</v>
      </c>
      <c r="E99" s="112"/>
      <c r="F99" s="112"/>
      <c r="G99" s="112"/>
      <c r="H99" s="112"/>
      <c r="I99" s="112"/>
      <c r="J99" s="113">
        <f>J124</f>
        <v>0</v>
      </c>
      <c r="L99" s="110"/>
    </row>
    <row r="100" spans="2:47" s="9" customFormat="1" ht="19.95" customHeight="1">
      <c r="B100" s="114"/>
      <c r="D100" s="115" t="s">
        <v>2630</v>
      </c>
      <c r="E100" s="116"/>
      <c r="F100" s="116"/>
      <c r="G100" s="116"/>
      <c r="H100" s="116"/>
      <c r="I100" s="116"/>
      <c r="J100" s="117">
        <f>J125</f>
        <v>0</v>
      </c>
      <c r="L100" s="114"/>
    </row>
    <row r="101" spans="2:47" s="9" customFormat="1" ht="19.95" customHeight="1">
      <c r="B101" s="114"/>
      <c r="D101" s="115" t="s">
        <v>2636</v>
      </c>
      <c r="E101" s="116"/>
      <c r="F101" s="116"/>
      <c r="G101" s="116"/>
      <c r="H101" s="116"/>
      <c r="I101" s="116"/>
      <c r="J101" s="117">
        <f>J153</f>
        <v>0</v>
      </c>
      <c r="L101" s="114"/>
    </row>
    <row r="102" spans="2:47" s="1" customFormat="1" ht="21.75" customHeight="1">
      <c r="B102" s="28"/>
      <c r="L102" s="28"/>
    </row>
    <row r="103" spans="2:47" s="1" customFormat="1" ht="6.9" customHeight="1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28"/>
    </row>
    <row r="107" spans="2:47" s="1" customFormat="1" ht="6.9" customHeight="1"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28"/>
    </row>
    <row r="108" spans="2:47" s="1" customFormat="1" ht="24.9" customHeight="1">
      <c r="B108" s="28"/>
      <c r="C108" s="17" t="s">
        <v>303</v>
      </c>
      <c r="L108" s="28"/>
    </row>
    <row r="109" spans="2:47" s="1" customFormat="1" ht="6.9" customHeight="1">
      <c r="B109" s="28"/>
      <c r="L109" s="28"/>
    </row>
    <row r="110" spans="2:47" s="1" customFormat="1" ht="12" customHeight="1">
      <c r="B110" s="28"/>
      <c r="C110" s="23" t="s">
        <v>15</v>
      </c>
      <c r="L110" s="28"/>
    </row>
    <row r="111" spans="2:47" s="1" customFormat="1" ht="16.5" customHeight="1">
      <c r="B111" s="28"/>
      <c r="E111" s="226" t="str">
        <f>E7</f>
        <v>Archeoskanzen Bojná</v>
      </c>
      <c r="F111" s="227"/>
      <c r="G111" s="227"/>
      <c r="H111" s="227"/>
      <c r="L111" s="28"/>
    </row>
    <row r="112" spans="2:47" ht="12" customHeight="1">
      <c r="B112" s="16"/>
      <c r="C112" s="23" t="s">
        <v>287</v>
      </c>
      <c r="L112" s="16"/>
    </row>
    <row r="113" spans="2:65" s="1" customFormat="1" ht="16.5" customHeight="1">
      <c r="B113" s="28"/>
      <c r="E113" s="226" t="s">
        <v>7302</v>
      </c>
      <c r="F113" s="228"/>
      <c r="G113" s="228"/>
      <c r="H113" s="228"/>
      <c r="L113" s="28"/>
    </row>
    <row r="114" spans="2:65" s="1" customFormat="1" ht="12" customHeight="1">
      <c r="B114" s="28"/>
      <c r="C114" s="23" t="s">
        <v>289</v>
      </c>
      <c r="L114" s="28"/>
    </row>
    <row r="115" spans="2:65" s="1" customFormat="1" ht="30" customHeight="1">
      <c r="B115" s="28"/>
      <c r="E115" s="208" t="str">
        <f>E11</f>
        <v>9 - KRY - krovité výsadby (pôdopokryvné, zapojené výsadby) - úzke pásy medzi parkovacími plochami</v>
      </c>
      <c r="F115" s="228"/>
      <c r="G115" s="228"/>
      <c r="H115" s="228"/>
      <c r="L115" s="28"/>
    </row>
    <row r="116" spans="2:65" s="1" customFormat="1" ht="6.9" customHeight="1">
      <c r="B116" s="28"/>
      <c r="L116" s="28"/>
    </row>
    <row r="117" spans="2:65" s="1" customFormat="1" ht="12" customHeight="1">
      <c r="B117" s="28"/>
      <c r="C117" s="23" t="s">
        <v>19</v>
      </c>
      <c r="F117" s="21" t="str">
        <f>F14</f>
        <v>okrajová časť obce Bojná</v>
      </c>
      <c r="I117" s="23" t="s">
        <v>21</v>
      </c>
      <c r="J117" s="51" t="str">
        <f>IF(J14="","",J14)</f>
        <v>19. 6. 2024</v>
      </c>
      <c r="L117" s="28"/>
    </row>
    <row r="118" spans="2:65" s="1" customFormat="1" ht="6.9" customHeight="1">
      <c r="B118" s="28"/>
      <c r="L118" s="28"/>
    </row>
    <row r="119" spans="2:65" s="1" customFormat="1" ht="40.049999999999997" customHeight="1">
      <c r="B119" s="28"/>
      <c r="C119" s="23" t="s">
        <v>23</v>
      </c>
      <c r="F119" s="21" t="str">
        <f>E17</f>
        <v>Obec Bojná, 201 Bojná, 956 01 Bojná</v>
      </c>
      <c r="I119" s="23" t="s">
        <v>29</v>
      </c>
      <c r="J119" s="26" t="str">
        <f>E23</f>
        <v>Projekt design s.r.o., Brezová 89/1B, Tovarníky</v>
      </c>
      <c r="L119" s="28"/>
    </row>
    <row r="120" spans="2:65" s="1" customFormat="1" ht="40.049999999999997" customHeight="1">
      <c r="B120" s="28"/>
      <c r="C120" s="23" t="s">
        <v>27</v>
      </c>
      <c r="F120" s="21" t="str">
        <f>IF(E20="","",E20)</f>
        <v>Vyplň údaj</v>
      </c>
      <c r="I120" s="23" t="s">
        <v>32</v>
      </c>
      <c r="J120" s="26" t="str">
        <f>E26</f>
        <v>Projekt design s.r.o., Brezová 89/1B, Tovarníky</v>
      </c>
      <c r="L120" s="28"/>
    </row>
    <row r="121" spans="2:65" s="1" customFormat="1" ht="10.35" customHeight="1">
      <c r="B121" s="28"/>
      <c r="L121" s="28"/>
    </row>
    <row r="122" spans="2:65" s="10" customFormat="1" ht="29.25" customHeight="1">
      <c r="B122" s="118"/>
      <c r="C122" s="119" t="s">
        <v>304</v>
      </c>
      <c r="D122" s="120" t="s">
        <v>60</v>
      </c>
      <c r="E122" s="120" t="s">
        <v>56</v>
      </c>
      <c r="F122" s="120" t="s">
        <v>57</v>
      </c>
      <c r="G122" s="120" t="s">
        <v>305</v>
      </c>
      <c r="H122" s="120" t="s">
        <v>306</v>
      </c>
      <c r="I122" s="120" t="s">
        <v>307</v>
      </c>
      <c r="J122" s="121" t="s">
        <v>295</v>
      </c>
      <c r="K122" s="122" t="s">
        <v>308</v>
      </c>
      <c r="L122" s="118"/>
      <c r="M122" s="58" t="s">
        <v>1</v>
      </c>
      <c r="N122" s="59" t="s">
        <v>39</v>
      </c>
      <c r="O122" s="59" t="s">
        <v>309</v>
      </c>
      <c r="P122" s="59" t="s">
        <v>310</v>
      </c>
      <c r="Q122" s="59" t="s">
        <v>311</v>
      </c>
      <c r="R122" s="59" t="s">
        <v>312</v>
      </c>
      <c r="S122" s="59" t="s">
        <v>313</v>
      </c>
      <c r="T122" s="60" t="s">
        <v>314</v>
      </c>
    </row>
    <row r="123" spans="2:65" s="1" customFormat="1" ht="22.8" customHeight="1">
      <c r="B123" s="28"/>
      <c r="C123" s="63" t="s">
        <v>296</v>
      </c>
      <c r="J123" s="123">
        <f>BK123</f>
        <v>0</v>
      </c>
      <c r="L123" s="28"/>
      <c r="M123" s="61"/>
      <c r="N123" s="52"/>
      <c r="O123" s="52"/>
      <c r="P123" s="124">
        <f>P124</f>
        <v>0</v>
      </c>
      <c r="Q123" s="52"/>
      <c r="R123" s="124">
        <f>R124</f>
        <v>0</v>
      </c>
      <c r="S123" s="52"/>
      <c r="T123" s="125">
        <f>T124</f>
        <v>0</v>
      </c>
      <c r="AT123" s="13" t="s">
        <v>74</v>
      </c>
      <c r="AU123" s="13" t="s">
        <v>297</v>
      </c>
      <c r="BK123" s="126">
        <f>BK124</f>
        <v>0</v>
      </c>
    </row>
    <row r="124" spans="2:65" s="11" customFormat="1" ht="25.95" customHeight="1">
      <c r="B124" s="127"/>
      <c r="D124" s="128" t="s">
        <v>74</v>
      </c>
      <c r="E124" s="129" t="s">
        <v>315</v>
      </c>
      <c r="F124" s="129" t="s">
        <v>316</v>
      </c>
      <c r="I124" s="130"/>
      <c r="J124" s="131">
        <f>BK124</f>
        <v>0</v>
      </c>
      <c r="L124" s="127"/>
      <c r="M124" s="132"/>
      <c r="P124" s="133">
        <f>P125+P153</f>
        <v>0</v>
      </c>
      <c r="R124" s="133">
        <f>R125+R153</f>
        <v>0</v>
      </c>
      <c r="T124" s="134">
        <f>T125+T153</f>
        <v>0</v>
      </c>
      <c r="AR124" s="128" t="s">
        <v>82</v>
      </c>
      <c r="AT124" s="135" t="s">
        <v>74</v>
      </c>
      <c r="AU124" s="135" t="s">
        <v>75</v>
      </c>
      <c r="AY124" s="128" t="s">
        <v>317</v>
      </c>
      <c r="BK124" s="136">
        <f>BK125+BK153</f>
        <v>0</v>
      </c>
    </row>
    <row r="125" spans="2:65" s="11" customFormat="1" ht="22.8" customHeight="1">
      <c r="B125" s="127"/>
      <c r="D125" s="128" t="s">
        <v>74</v>
      </c>
      <c r="E125" s="137" t="s">
        <v>82</v>
      </c>
      <c r="F125" s="137" t="s">
        <v>2637</v>
      </c>
      <c r="I125" s="130"/>
      <c r="J125" s="138">
        <f>BK125</f>
        <v>0</v>
      </c>
      <c r="L125" s="127"/>
      <c r="M125" s="132"/>
      <c r="P125" s="133">
        <f>SUM(P126:P152)</f>
        <v>0</v>
      </c>
      <c r="R125" s="133">
        <f>SUM(R126:R152)</f>
        <v>0</v>
      </c>
      <c r="T125" s="134">
        <f>SUM(T126:T152)</f>
        <v>0</v>
      </c>
      <c r="AR125" s="128" t="s">
        <v>82</v>
      </c>
      <c r="AT125" s="135" t="s">
        <v>74</v>
      </c>
      <c r="AU125" s="135" t="s">
        <v>82</v>
      </c>
      <c r="AY125" s="128" t="s">
        <v>317</v>
      </c>
      <c r="BK125" s="136">
        <f>SUM(BK126:BK152)</f>
        <v>0</v>
      </c>
    </row>
    <row r="126" spans="2:65" s="1" customFormat="1" ht="49.05" customHeight="1">
      <c r="B126" s="139"/>
      <c r="C126" s="140" t="s">
        <v>82</v>
      </c>
      <c r="D126" s="140" t="s">
        <v>319</v>
      </c>
      <c r="E126" s="141" t="s">
        <v>7380</v>
      </c>
      <c r="F126" s="142" t="s">
        <v>7381</v>
      </c>
      <c r="G126" s="143" t="s">
        <v>375</v>
      </c>
      <c r="H126" s="144">
        <v>132</v>
      </c>
      <c r="I126" s="145"/>
      <c r="J126" s="146">
        <f>ROUND(I126*H126,2)</f>
        <v>0</v>
      </c>
      <c r="K126" s="147"/>
      <c r="L126" s="28"/>
      <c r="M126" s="148" t="s">
        <v>1</v>
      </c>
      <c r="N126" s="149" t="s">
        <v>41</v>
      </c>
      <c r="P126" s="150">
        <f>O126*H126</f>
        <v>0</v>
      </c>
      <c r="Q126" s="150">
        <v>0</v>
      </c>
      <c r="R126" s="150">
        <f>Q126*H126</f>
        <v>0</v>
      </c>
      <c r="S126" s="150">
        <v>0</v>
      </c>
      <c r="T126" s="151">
        <f>S126*H126</f>
        <v>0</v>
      </c>
      <c r="AR126" s="152" t="s">
        <v>259</v>
      </c>
      <c r="AT126" s="152" t="s">
        <v>319</v>
      </c>
      <c r="AU126" s="152" t="s">
        <v>87</v>
      </c>
      <c r="AY126" s="13" t="s">
        <v>317</v>
      </c>
      <c r="BE126" s="153">
        <f>IF(N126="základná",J126,0)</f>
        <v>0</v>
      </c>
      <c r="BF126" s="153">
        <f>IF(N126="znížená",J126,0)</f>
        <v>0</v>
      </c>
      <c r="BG126" s="153">
        <f>IF(N126="zákl. prenesená",J126,0)</f>
        <v>0</v>
      </c>
      <c r="BH126" s="153">
        <f>IF(N126="zníž. prenesená",J126,0)</f>
        <v>0</v>
      </c>
      <c r="BI126" s="153">
        <f>IF(N126="nulová",J126,0)</f>
        <v>0</v>
      </c>
      <c r="BJ126" s="13" t="s">
        <v>87</v>
      </c>
      <c r="BK126" s="153">
        <f>ROUND(I126*H126,2)</f>
        <v>0</v>
      </c>
      <c r="BL126" s="13" t="s">
        <v>259</v>
      </c>
      <c r="BM126" s="152" t="s">
        <v>87</v>
      </c>
    </row>
    <row r="127" spans="2:65" s="1" customFormat="1" ht="24.15" customHeight="1">
      <c r="B127" s="139"/>
      <c r="C127" s="154" t="s">
        <v>87</v>
      </c>
      <c r="D127" s="154" t="s">
        <v>353</v>
      </c>
      <c r="E127" s="155" t="s">
        <v>7382</v>
      </c>
      <c r="F127" s="156" t="s">
        <v>7383</v>
      </c>
      <c r="G127" s="157" t="s">
        <v>433</v>
      </c>
      <c r="H127" s="158">
        <v>5.2999999999999999E-2</v>
      </c>
      <c r="I127" s="159"/>
      <c r="J127" s="160">
        <f>ROUND(I127*H127,2)</f>
        <v>0</v>
      </c>
      <c r="K127" s="161"/>
      <c r="L127" s="162"/>
      <c r="M127" s="163" t="s">
        <v>1</v>
      </c>
      <c r="N127" s="164" t="s">
        <v>41</v>
      </c>
      <c r="P127" s="150">
        <f>O127*H127</f>
        <v>0</v>
      </c>
      <c r="Q127" s="150">
        <v>0</v>
      </c>
      <c r="R127" s="150">
        <f>Q127*H127</f>
        <v>0</v>
      </c>
      <c r="S127" s="150">
        <v>0</v>
      </c>
      <c r="T127" s="151">
        <f>S127*H127</f>
        <v>0</v>
      </c>
      <c r="AR127" s="152" t="s">
        <v>271</v>
      </c>
      <c r="AT127" s="152" t="s">
        <v>353</v>
      </c>
      <c r="AU127" s="152" t="s">
        <v>87</v>
      </c>
      <c r="AY127" s="13" t="s">
        <v>317</v>
      </c>
      <c r="BE127" s="153">
        <f>IF(N127="základná",J127,0)</f>
        <v>0</v>
      </c>
      <c r="BF127" s="153">
        <f>IF(N127="znížená",J127,0)</f>
        <v>0</v>
      </c>
      <c r="BG127" s="153">
        <f>IF(N127="zákl. prenesená",J127,0)</f>
        <v>0</v>
      </c>
      <c r="BH127" s="153">
        <f>IF(N127="zníž. prenesená",J127,0)</f>
        <v>0</v>
      </c>
      <c r="BI127" s="153">
        <f>IF(N127="nulová",J127,0)</f>
        <v>0</v>
      </c>
      <c r="BJ127" s="13" t="s">
        <v>87</v>
      </c>
      <c r="BK127" s="153">
        <f>ROUND(I127*H127,2)</f>
        <v>0</v>
      </c>
      <c r="BL127" s="13" t="s">
        <v>259</v>
      </c>
      <c r="BM127" s="152" t="s">
        <v>259</v>
      </c>
    </row>
    <row r="128" spans="2:65" s="1" customFormat="1" ht="44.25" customHeight="1">
      <c r="B128" s="139"/>
      <c r="C128" s="140" t="s">
        <v>92</v>
      </c>
      <c r="D128" s="140" t="s">
        <v>319</v>
      </c>
      <c r="E128" s="141" t="s">
        <v>7453</v>
      </c>
      <c r="F128" s="142" t="s">
        <v>7454</v>
      </c>
      <c r="G128" s="143" t="s">
        <v>322</v>
      </c>
      <c r="H128" s="144">
        <v>26.4</v>
      </c>
      <c r="I128" s="145"/>
      <c r="J128" s="146">
        <f>ROUND(I128*H128,2)</f>
        <v>0</v>
      </c>
      <c r="K128" s="147"/>
      <c r="L128" s="28"/>
      <c r="M128" s="148" t="s">
        <v>1</v>
      </c>
      <c r="N128" s="149" t="s">
        <v>41</v>
      </c>
      <c r="P128" s="150">
        <f>O128*H128</f>
        <v>0</v>
      </c>
      <c r="Q128" s="150">
        <v>0</v>
      </c>
      <c r="R128" s="150">
        <f>Q128*H128</f>
        <v>0</v>
      </c>
      <c r="S128" s="150">
        <v>0</v>
      </c>
      <c r="T128" s="151">
        <f>S128*H128</f>
        <v>0</v>
      </c>
      <c r="AR128" s="152" t="s">
        <v>259</v>
      </c>
      <c r="AT128" s="152" t="s">
        <v>319</v>
      </c>
      <c r="AU128" s="152" t="s">
        <v>87</v>
      </c>
      <c r="AY128" s="13" t="s">
        <v>317</v>
      </c>
      <c r="BE128" s="153">
        <f>IF(N128="základná",J128,0)</f>
        <v>0</v>
      </c>
      <c r="BF128" s="153">
        <f>IF(N128="znížená",J128,0)</f>
        <v>0</v>
      </c>
      <c r="BG128" s="153">
        <f>IF(N128="zákl. prenesená",J128,0)</f>
        <v>0</v>
      </c>
      <c r="BH128" s="153">
        <f>IF(N128="zníž. prenesená",J128,0)</f>
        <v>0</v>
      </c>
      <c r="BI128" s="153">
        <f>IF(N128="nulová",J128,0)</f>
        <v>0</v>
      </c>
      <c r="BJ128" s="13" t="s">
        <v>87</v>
      </c>
      <c r="BK128" s="153">
        <f>ROUND(I128*H128,2)</f>
        <v>0</v>
      </c>
      <c r="BL128" s="13" t="s">
        <v>259</v>
      </c>
      <c r="BM128" s="152" t="s">
        <v>265</v>
      </c>
    </row>
    <row r="129" spans="2:65" s="1" customFormat="1" ht="49.05" customHeight="1">
      <c r="B129" s="139"/>
      <c r="C129" s="140" t="s">
        <v>259</v>
      </c>
      <c r="D129" s="140" t="s">
        <v>319</v>
      </c>
      <c r="E129" s="141" t="s">
        <v>327</v>
      </c>
      <c r="F129" s="142" t="s">
        <v>7455</v>
      </c>
      <c r="G129" s="143" t="s">
        <v>322</v>
      </c>
      <c r="H129" s="144">
        <v>7.92</v>
      </c>
      <c r="I129" s="145"/>
      <c r="J129" s="146">
        <f>ROUND(I129*H129,2)</f>
        <v>0</v>
      </c>
      <c r="K129" s="147"/>
      <c r="L129" s="28"/>
      <c r="M129" s="148" t="s">
        <v>1</v>
      </c>
      <c r="N129" s="149" t="s">
        <v>41</v>
      </c>
      <c r="P129" s="150">
        <f>O129*H129</f>
        <v>0</v>
      </c>
      <c r="Q129" s="150">
        <v>0</v>
      </c>
      <c r="R129" s="150">
        <f>Q129*H129</f>
        <v>0</v>
      </c>
      <c r="S129" s="150">
        <v>0</v>
      </c>
      <c r="T129" s="151">
        <f>S129*H129</f>
        <v>0</v>
      </c>
      <c r="AR129" s="152" t="s">
        <v>259</v>
      </c>
      <c r="AT129" s="152" t="s">
        <v>319</v>
      </c>
      <c r="AU129" s="152" t="s">
        <v>87</v>
      </c>
      <c r="AY129" s="13" t="s">
        <v>317</v>
      </c>
      <c r="BE129" s="153">
        <f>IF(N129="základná",J129,0)</f>
        <v>0</v>
      </c>
      <c r="BF129" s="153">
        <f>IF(N129="znížená",J129,0)</f>
        <v>0</v>
      </c>
      <c r="BG129" s="153">
        <f>IF(N129="zákl. prenesená",J129,0)</f>
        <v>0</v>
      </c>
      <c r="BH129" s="153">
        <f>IF(N129="zníž. prenesená",J129,0)</f>
        <v>0</v>
      </c>
      <c r="BI129" s="153">
        <f>IF(N129="nulová",J129,0)</f>
        <v>0</v>
      </c>
      <c r="BJ129" s="13" t="s">
        <v>87</v>
      </c>
      <c r="BK129" s="153">
        <f>ROUND(I129*H129,2)</f>
        <v>0</v>
      </c>
      <c r="BL129" s="13" t="s">
        <v>259</v>
      </c>
      <c r="BM129" s="152" t="s">
        <v>271</v>
      </c>
    </row>
    <row r="130" spans="2:65" s="1" customFormat="1" ht="55.5" customHeight="1">
      <c r="B130" s="139"/>
      <c r="C130" s="140" t="s">
        <v>262</v>
      </c>
      <c r="D130" s="140" t="s">
        <v>319</v>
      </c>
      <c r="E130" s="141" t="s">
        <v>4190</v>
      </c>
      <c r="F130" s="142" t="s">
        <v>7456</v>
      </c>
      <c r="G130" s="143" t="s">
        <v>322</v>
      </c>
      <c r="H130" s="144">
        <v>26.4</v>
      </c>
      <c r="I130" s="145"/>
      <c r="J130" s="146">
        <f>ROUND(I130*H130,2)</f>
        <v>0</v>
      </c>
      <c r="K130" s="147"/>
      <c r="L130" s="28"/>
      <c r="M130" s="148" t="s">
        <v>1</v>
      </c>
      <c r="N130" s="149" t="s">
        <v>41</v>
      </c>
      <c r="P130" s="150">
        <f>O130*H130</f>
        <v>0</v>
      </c>
      <c r="Q130" s="150">
        <v>0</v>
      </c>
      <c r="R130" s="150">
        <f>Q130*H130</f>
        <v>0</v>
      </c>
      <c r="S130" s="150">
        <v>0</v>
      </c>
      <c r="T130" s="151">
        <f>S130*H130</f>
        <v>0</v>
      </c>
      <c r="AR130" s="152" t="s">
        <v>259</v>
      </c>
      <c r="AT130" s="152" t="s">
        <v>319</v>
      </c>
      <c r="AU130" s="152" t="s">
        <v>87</v>
      </c>
      <c r="AY130" s="13" t="s">
        <v>317</v>
      </c>
      <c r="BE130" s="153">
        <f>IF(N130="základná",J130,0)</f>
        <v>0</v>
      </c>
      <c r="BF130" s="153">
        <f>IF(N130="znížená",J130,0)</f>
        <v>0</v>
      </c>
      <c r="BG130" s="153">
        <f>IF(N130="zákl. prenesená",J130,0)</f>
        <v>0</v>
      </c>
      <c r="BH130" s="153">
        <f>IF(N130="zníž. prenesená",J130,0)</f>
        <v>0</v>
      </c>
      <c r="BI130" s="153">
        <f>IF(N130="nulová",J130,0)</f>
        <v>0</v>
      </c>
      <c r="BJ130" s="13" t="s">
        <v>87</v>
      </c>
      <c r="BK130" s="153">
        <f>ROUND(I130*H130,2)</f>
        <v>0</v>
      </c>
      <c r="BL130" s="13" t="s">
        <v>259</v>
      </c>
      <c r="BM130" s="152" t="s">
        <v>277</v>
      </c>
    </row>
    <row r="131" spans="2:65" s="1" customFormat="1" ht="38.4">
      <c r="B131" s="28"/>
      <c r="D131" s="170" t="s">
        <v>484</v>
      </c>
      <c r="F131" s="171" t="s">
        <v>7457</v>
      </c>
      <c r="I131" s="172"/>
      <c r="L131" s="28"/>
      <c r="M131" s="173"/>
      <c r="T131" s="55"/>
      <c r="AT131" s="13" t="s">
        <v>484</v>
      </c>
      <c r="AU131" s="13" t="s">
        <v>87</v>
      </c>
    </row>
    <row r="132" spans="2:65" s="1" customFormat="1" ht="66.75" customHeight="1">
      <c r="B132" s="139"/>
      <c r="C132" s="140" t="s">
        <v>265</v>
      </c>
      <c r="D132" s="140" t="s">
        <v>319</v>
      </c>
      <c r="E132" s="141" t="s">
        <v>7458</v>
      </c>
      <c r="F132" s="142" t="s">
        <v>7459</v>
      </c>
      <c r="G132" s="143" t="s">
        <v>375</v>
      </c>
      <c r="H132" s="144">
        <v>132</v>
      </c>
      <c r="I132" s="145"/>
      <c r="J132" s="146">
        <f t="shared" ref="J132:J152" si="0">ROUND(I132*H132,2)</f>
        <v>0</v>
      </c>
      <c r="K132" s="147"/>
      <c r="L132" s="28"/>
      <c r="M132" s="148" t="s">
        <v>1</v>
      </c>
      <c r="N132" s="149" t="s">
        <v>41</v>
      </c>
      <c r="P132" s="150">
        <f t="shared" ref="P132:P152" si="1">O132*H132</f>
        <v>0</v>
      </c>
      <c r="Q132" s="150">
        <v>0</v>
      </c>
      <c r="R132" s="150">
        <f t="shared" ref="R132:R152" si="2">Q132*H132</f>
        <v>0</v>
      </c>
      <c r="S132" s="150">
        <v>0</v>
      </c>
      <c r="T132" s="151">
        <f t="shared" ref="T132:T152" si="3">S132*H132</f>
        <v>0</v>
      </c>
      <c r="AR132" s="152" t="s">
        <v>259</v>
      </c>
      <c r="AT132" s="152" t="s">
        <v>319</v>
      </c>
      <c r="AU132" s="152" t="s">
        <v>87</v>
      </c>
      <c r="AY132" s="13" t="s">
        <v>317</v>
      </c>
      <c r="BE132" s="153">
        <f t="shared" ref="BE132:BE152" si="4">IF(N132="základná",J132,0)</f>
        <v>0</v>
      </c>
      <c r="BF132" s="153">
        <f t="shared" ref="BF132:BF152" si="5">IF(N132="znížená",J132,0)</f>
        <v>0</v>
      </c>
      <c r="BG132" s="153">
        <f t="shared" ref="BG132:BG152" si="6">IF(N132="zákl. prenesená",J132,0)</f>
        <v>0</v>
      </c>
      <c r="BH132" s="153">
        <f t="shared" ref="BH132:BH152" si="7">IF(N132="zníž. prenesená",J132,0)</f>
        <v>0</v>
      </c>
      <c r="BI132" s="153">
        <f t="shared" ref="BI132:BI152" si="8">IF(N132="nulová",J132,0)</f>
        <v>0</v>
      </c>
      <c r="BJ132" s="13" t="s">
        <v>87</v>
      </c>
      <c r="BK132" s="153">
        <f t="shared" ref="BK132:BK152" si="9">ROUND(I132*H132,2)</f>
        <v>0</v>
      </c>
      <c r="BL132" s="13" t="s">
        <v>259</v>
      </c>
      <c r="BM132" s="152" t="s">
        <v>358</v>
      </c>
    </row>
    <row r="133" spans="2:65" s="1" customFormat="1" ht="55.5" customHeight="1">
      <c r="B133" s="139"/>
      <c r="C133" s="154" t="s">
        <v>268</v>
      </c>
      <c r="D133" s="154" t="s">
        <v>353</v>
      </c>
      <c r="E133" s="155" t="s">
        <v>7460</v>
      </c>
      <c r="F133" s="156" t="s">
        <v>7461</v>
      </c>
      <c r="G133" s="157" t="s">
        <v>322</v>
      </c>
      <c r="H133" s="158">
        <v>22.77</v>
      </c>
      <c r="I133" s="159"/>
      <c r="J133" s="160">
        <f t="shared" si="0"/>
        <v>0</v>
      </c>
      <c r="K133" s="161"/>
      <c r="L133" s="162"/>
      <c r="M133" s="163" t="s">
        <v>1</v>
      </c>
      <c r="N133" s="164" t="s">
        <v>41</v>
      </c>
      <c r="P133" s="150">
        <f t="shared" si="1"/>
        <v>0</v>
      </c>
      <c r="Q133" s="150">
        <v>0</v>
      </c>
      <c r="R133" s="150">
        <f t="shared" si="2"/>
        <v>0</v>
      </c>
      <c r="S133" s="150">
        <v>0</v>
      </c>
      <c r="T133" s="151">
        <f t="shared" si="3"/>
        <v>0</v>
      </c>
      <c r="AR133" s="152" t="s">
        <v>271</v>
      </c>
      <c r="AT133" s="152" t="s">
        <v>353</v>
      </c>
      <c r="AU133" s="152" t="s">
        <v>87</v>
      </c>
      <c r="AY133" s="13" t="s">
        <v>317</v>
      </c>
      <c r="BE133" s="153">
        <f t="shared" si="4"/>
        <v>0</v>
      </c>
      <c r="BF133" s="153">
        <f t="shared" si="5"/>
        <v>0</v>
      </c>
      <c r="BG133" s="153">
        <f t="shared" si="6"/>
        <v>0</v>
      </c>
      <c r="BH133" s="153">
        <f t="shared" si="7"/>
        <v>0</v>
      </c>
      <c r="BI133" s="153">
        <f t="shared" si="8"/>
        <v>0</v>
      </c>
      <c r="BJ133" s="13" t="s">
        <v>87</v>
      </c>
      <c r="BK133" s="153">
        <f t="shared" si="9"/>
        <v>0</v>
      </c>
      <c r="BL133" s="13" t="s">
        <v>259</v>
      </c>
      <c r="BM133" s="152" t="s">
        <v>364</v>
      </c>
    </row>
    <row r="134" spans="2:65" s="1" customFormat="1" ht="33" customHeight="1">
      <c r="B134" s="139"/>
      <c r="C134" s="154" t="s">
        <v>271</v>
      </c>
      <c r="D134" s="154" t="s">
        <v>353</v>
      </c>
      <c r="E134" s="155" t="s">
        <v>7462</v>
      </c>
      <c r="F134" s="156" t="s">
        <v>7463</v>
      </c>
      <c r="G134" s="157" t="s">
        <v>322</v>
      </c>
      <c r="H134" s="158">
        <v>22.77</v>
      </c>
      <c r="I134" s="159"/>
      <c r="J134" s="160">
        <f t="shared" si="0"/>
        <v>0</v>
      </c>
      <c r="K134" s="161"/>
      <c r="L134" s="162"/>
      <c r="M134" s="163" t="s">
        <v>1</v>
      </c>
      <c r="N134" s="164" t="s">
        <v>41</v>
      </c>
      <c r="P134" s="150">
        <f t="shared" si="1"/>
        <v>0</v>
      </c>
      <c r="Q134" s="150">
        <v>0</v>
      </c>
      <c r="R134" s="150">
        <f t="shared" si="2"/>
        <v>0</v>
      </c>
      <c r="S134" s="150">
        <v>0</v>
      </c>
      <c r="T134" s="151">
        <f t="shared" si="3"/>
        <v>0</v>
      </c>
      <c r="AR134" s="152" t="s">
        <v>271</v>
      </c>
      <c r="AT134" s="152" t="s">
        <v>353</v>
      </c>
      <c r="AU134" s="152" t="s">
        <v>87</v>
      </c>
      <c r="AY134" s="13" t="s">
        <v>317</v>
      </c>
      <c r="BE134" s="153">
        <f t="shared" si="4"/>
        <v>0</v>
      </c>
      <c r="BF134" s="153">
        <f t="shared" si="5"/>
        <v>0</v>
      </c>
      <c r="BG134" s="153">
        <f t="shared" si="6"/>
        <v>0</v>
      </c>
      <c r="BH134" s="153">
        <f t="shared" si="7"/>
        <v>0</v>
      </c>
      <c r="BI134" s="153">
        <f t="shared" si="8"/>
        <v>0</v>
      </c>
      <c r="BJ134" s="13" t="s">
        <v>87</v>
      </c>
      <c r="BK134" s="153">
        <f t="shared" si="9"/>
        <v>0</v>
      </c>
      <c r="BL134" s="13" t="s">
        <v>259</v>
      </c>
      <c r="BM134" s="152" t="s">
        <v>372</v>
      </c>
    </row>
    <row r="135" spans="2:65" s="1" customFormat="1" ht="37.799999999999997" customHeight="1">
      <c r="B135" s="139"/>
      <c r="C135" s="140" t="s">
        <v>274</v>
      </c>
      <c r="D135" s="140" t="s">
        <v>319</v>
      </c>
      <c r="E135" s="141" t="s">
        <v>7386</v>
      </c>
      <c r="F135" s="142" t="s">
        <v>7387</v>
      </c>
      <c r="G135" s="143" t="s">
        <v>356</v>
      </c>
      <c r="H135" s="144">
        <v>1.7000000000000001E-2</v>
      </c>
      <c r="I135" s="145"/>
      <c r="J135" s="146">
        <f t="shared" si="0"/>
        <v>0</v>
      </c>
      <c r="K135" s="147"/>
      <c r="L135" s="28"/>
      <c r="M135" s="148" t="s">
        <v>1</v>
      </c>
      <c r="N135" s="149" t="s">
        <v>41</v>
      </c>
      <c r="P135" s="150">
        <f t="shared" si="1"/>
        <v>0</v>
      </c>
      <c r="Q135" s="150">
        <v>0</v>
      </c>
      <c r="R135" s="150">
        <f t="shared" si="2"/>
        <v>0</v>
      </c>
      <c r="S135" s="150">
        <v>0</v>
      </c>
      <c r="T135" s="151">
        <f t="shared" si="3"/>
        <v>0</v>
      </c>
      <c r="AR135" s="152" t="s">
        <v>259</v>
      </c>
      <c r="AT135" s="152" t="s">
        <v>319</v>
      </c>
      <c r="AU135" s="152" t="s">
        <v>87</v>
      </c>
      <c r="AY135" s="13" t="s">
        <v>317</v>
      </c>
      <c r="BE135" s="153">
        <f t="shared" si="4"/>
        <v>0</v>
      </c>
      <c r="BF135" s="153">
        <f t="shared" si="5"/>
        <v>0</v>
      </c>
      <c r="BG135" s="153">
        <f t="shared" si="6"/>
        <v>0</v>
      </c>
      <c r="BH135" s="153">
        <f t="shared" si="7"/>
        <v>0</v>
      </c>
      <c r="BI135" s="153">
        <f t="shared" si="8"/>
        <v>0</v>
      </c>
      <c r="BJ135" s="13" t="s">
        <v>87</v>
      </c>
      <c r="BK135" s="153">
        <f t="shared" si="9"/>
        <v>0</v>
      </c>
      <c r="BL135" s="13" t="s">
        <v>259</v>
      </c>
      <c r="BM135" s="152" t="s">
        <v>383</v>
      </c>
    </row>
    <row r="136" spans="2:65" s="1" customFormat="1" ht="24.15" customHeight="1">
      <c r="B136" s="139"/>
      <c r="C136" s="154" t="s">
        <v>277</v>
      </c>
      <c r="D136" s="154" t="s">
        <v>353</v>
      </c>
      <c r="E136" s="155" t="s">
        <v>7464</v>
      </c>
      <c r="F136" s="156" t="s">
        <v>7465</v>
      </c>
      <c r="G136" s="157" t="s">
        <v>1711</v>
      </c>
      <c r="H136" s="158">
        <v>4.0789999999999997</v>
      </c>
      <c r="I136" s="159"/>
      <c r="J136" s="160">
        <f t="shared" si="0"/>
        <v>0</v>
      </c>
      <c r="K136" s="161"/>
      <c r="L136" s="162"/>
      <c r="M136" s="163" t="s">
        <v>1</v>
      </c>
      <c r="N136" s="164" t="s">
        <v>41</v>
      </c>
      <c r="P136" s="150">
        <f t="shared" si="1"/>
        <v>0</v>
      </c>
      <c r="Q136" s="150">
        <v>0</v>
      </c>
      <c r="R136" s="150">
        <f t="shared" si="2"/>
        <v>0</v>
      </c>
      <c r="S136" s="150">
        <v>0</v>
      </c>
      <c r="T136" s="151">
        <f t="shared" si="3"/>
        <v>0</v>
      </c>
      <c r="AR136" s="152" t="s">
        <v>271</v>
      </c>
      <c r="AT136" s="152" t="s">
        <v>353</v>
      </c>
      <c r="AU136" s="152" t="s">
        <v>87</v>
      </c>
      <c r="AY136" s="13" t="s">
        <v>317</v>
      </c>
      <c r="BE136" s="153">
        <f t="shared" si="4"/>
        <v>0</v>
      </c>
      <c r="BF136" s="153">
        <f t="shared" si="5"/>
        <v>0</v>
      </c>
      <c r="BG136" s="153">
        <f t="shared" si="6"/>
        <v>0</v>
      </c>
      <c r="BH136" s="153">
        <f t="shared" si="7"/>
        <v>0</v>
      </c>
      <c r="BI136" s="153">
        <f t="shared" si="8"/>
        <v>0</v>
      </c>
      <c r="BJ136" s="13" t="s">
        <v>87</v>
      </c>
      <c r="BK136" s="153">
        <f t="shared" si="9"/>
        <v>0</v>
      </c>
      <c r="BL136" s="13" t="s">
        <v>259</v>
      </c>
      <c r="BM136" s="152" t="s">
        <v>7</v>
      </c>
    </row>
    <row r="137" spans="2:65" s="1" customFormat="1" ht="16.5" customHeight="1">
      <c r="B137" s="139"/>
      <c r="C137" s="154" t="s">
        <v>280</v>
      </c>
      <c r="D137" s="154" t="s">
        <v>353</v>
      </c>
      <c r="E137" s="155" t="s">
        <v>7466</v>
      </c>
      <c r="F137" s="156" t="s">
        <v>7467</v>
      </c>
      <c r="G137" s="157" t="s">
        <v>1711</v>
      </c>
      <c r="H137" s="158">
        <v>13.596</v>
      </c>
      <c r="I137" s="159"/>
      <c r="J137" s="160">
        <f t="shared" si="0"/>
        <v>0</v>
      </c>
      <c r="K137" s="161"/>
      <c r="L137" s="162"/>
      <c r="M137" s="163" t="s">
        <v>1</v>
      </c>
      <c r="N137" s="164" t="s">
        <v>41</v>
      </c>
      <c r="P137" s="150">
        <f t="shared" si="1"/>
        <v>0</v>
      </c>
      <c r="Q137" s="150">
        <v>0</v>
      </c>
      <c r="R137" s="150">
        <f t="shared" si="2"/>
        <v>0</v>
      </c>
      <c r="S137" s="150">
        <v>0</v>
      </c>
      <c r="T137" s="151">
        <f t="shared" si="3"/>
        <v>0</v>
      </c>
      <c r="AR137" s="152" t="s">
        <v>271</v>
      </c>
      <c r="AT137" s="152" t="s">
        <v>353</v>
      </c>
      <c r="AU137" s="152" t="s">
        <v>87</v>
      </c>
      <c r="AY137" s="13" t="s">
        <v>317</v>
      </c>
      <c r="BE137" s="153">
        <f t="shared" si="4"/>
        <v>0</v>
      </c>
      <c r="BF137" s="153">
        <f t="shared" si="5"/>
        <v>0</v>
      </c>
      <c r="BG137" s="153">
        <f t="shared" si="6"/>
        <v>0</v>
      </c>
      <c r="BH137" s="153">
        <f t="shared" si="7"/>
        <v>0</v>
      </c>
      <c r="BI137" s="153">
        <f t="shared" si="8"/>
        <v>0</v>
      </c>
      <c r="BJ137" s="13" t="s">
        <v>87</v>
      </c>
      <c r="BK137" s="153">
        <f t="shared" si="9"/>
        <v>0</v>
      </c>
      <c r="BL137" s="13" t="s">
        <v>259</v>
      </c>
      <c r="BM137" s="152" t="s">
        <v>392</v>
      </c>
    </row>
    <row r="138" spans="2:65" s="1" customFormat="1" ht="49.05" customHeight="1">
      <c r="B138" s="139"/>
      <c r="C138" s="140" t="s">
        <v>358</v>
      </c>
      <c r="D138" s="140" t="s">
        <v>319</v>
      </c>
      <c r="E138" s="141" t="s">
        <v>2678</v>
      </c>
      <c r="F138" s="142" t="s">
        <v>7469</v>
      </c>
      <c r="G138" s="143" t="s">
        <v>375</v>
      </c>
      <c r="H138" s="144">
        <v>132</v>
      </c>
      <c r="I138" s="145"/>
      <c r="J138" s="146">
        <f t="shared" si="0"/>
        <v>0</v>
      </c>
      <c r="K138" s="147"/>
      <c r="L138" s="28"/>
      <c r="M138" s="148" t="s">
        <v>1</v>
      </c>
      <c r="N138" s="149" t="s">
        <v>41</v>
      </c>
      <c r="P138" s="150">
        <f t="shared" si="1"/>
        <v>0</v>
      </c>
      <c r="Q138" s="150">
        <v>0</v>
      </c>
      <c r="R138" s="150">
        <f t="shared" si="2"/>
        <v>0</v>
      </c>
      <c r="S138" s="150">
        <v>0</v>
      </c>
      <c r="T138" s="151">
        <f t="shared" si="3"/>
        <v>0</v>
      </c>
      <c r="AR138" s="152" t="s">
        <v>259</v>
      </c>
      <c r="AT138" s="152" t="s">
        <v>319</v>
      </c>
      <c r="AU138" s="152" t="s">
        <v>87</v>
      </c>
      <c r="AY138" s="13" t="s">
        <v>317</v>
      </c>
      <c r="BE138" s="153">
        <f t="shared" si="4"/>
        <v>0</v>
      </c>
      <c r="BF138" s="153">
        <f t="shared" si="5"/>
        <v>0</v>
      </c>
      <c r="BG138" s="153">
        <f t="shared" si="6"/>
        <v>0</v>
      </c>
      <c r="BH138" s="153">
        <f t="shared" si="7"/>
        <v>0</v>
      </c>
      <c r="BI138" s="153">
        <f t="shared" si="8"/>
        <v>0</v>
      </c>
      <c r="BJ138" s="13" t="s">
        <v>87</v>
      </c>
      <c r="BK138" s="153">
        <f t="shared" si="9"/>
        <v>0</v>
      </c>
      <c r="BL138" s="13" t="s">
        <v>259</v>
      </c>
      <c r="BM138" s="152" t="s">
        <v>398</v>
      </c>
    </row>
    <row r="139" spans="2:65" s="1" customFormat="1" ht="55.5" customHeight="1">
      <c r="B139" s="139"/>
      <c r="C139" s="140" t="s">
        <v>362</v>
      </c>
      <c r="D139" s="140" t="s">
        <v>319</v>
      </c>
      <c r="E139" s="141" t="s">
        <v>7470</v>
      </c>
      <c r="F139" s="142" t="s">
        <v>7471</v>
      </c>
      <c r="G139" s="143" t="s">
        <v>375</v>
      </c>
      <c r="H139" s="144">
        <v>132</v>
      </c>
      <c r="I139" s="145"/>
      <c r="J139" s="146">
        <f t="shared" si="0"/>
        <v>0</v>
      </c>
      <c r="K139" s="147"/>
      <c r="L139" s="28"/>
      <c r="M139" s="148" t="s">
        <v>1</v>
      </c>
      <c r="N139" s="149" t="s">
        <v>41</v>
      </c>
      <c r="P139" s="150">
        <f t="shared" si="1"/>
        <v>0</v>
      </c>
      <c r="Q139" s="150">
        <v>0</v>
      </c>
      <c r="R139" s="150">
        <f t="shared" si="2"/>
        <v>0</v>
      </c>
      <c r="S139" s="150">
        <v>0</v>
      </c>
      <c r="T139" s="151">
        <f t="shared" si="3"/>
        <v>0</v>
      </c>
      <c r="AR139" s="152" t="s">
        <v>259</v>
      </c>
      <c r="AT139" s="152" t="s">
        <v>319</v>
      </c>
      <c r="AU139" s="152" t="s">
        <v>87</v>
      </c>
      <c r="AY139" s="13" t="s">
        <v>317</v>
      </c>
      <c r="BE139" s="153">
        <f t="shared" si="4"/>
        <v>0</v>
      </c>
      <c r="BF139" s="153">
        <f t="shared" si="5"/>
        <v>0</v>
      </c>
      <c r="BG139" s="153">
        <f t="shared" si="6"/>
        <v>0</v>
      </c>
      <c r="BH139" s="153">
        <f t="shared" si="7"/>
        <v>0</v>
      </c>
      <c r="BI139" s="153">
        <f t="shared" si="8"/>
        <v>0</v>
      </c>
      <c r="BJ139" s="13" t="s">
        <v>87</v>
      </c>
      <c r="BK139" s="153">
        <f t="shared" si="9"/>
        <v>0</v>
      </c>
      <c r="BL139" s="13" t="s">
        <v>259</v>
      </c>
      <c r="BM139" s="152" t="s">
        <v>408</v>
      </c>
    </row>
    <row r="140" spans="2:65" s="1" customFormat="1" ht="66.75" customHeight="1">
      <c r="B140" s="139"/>
      <c r="C140" s="140" t="s">
        <v>364</v>
      </c>
      <c r="D140" s="140" t="s">
        <v>319</v>
      </c>
      <c r="E140" s="141" t="s">
        <v>7472</v>
      </c>
      <c r="F140" s="142" t="s">
        <v>7473</v>
      </c>
      <c r="G140" s="143" t="s">
        <v>433</v>
      </c>
      <c r="H140" s="144">
        <v>661</v>
      </c>
      <c r="I140" s="145"/>
      <c r="J140" s="146">
        <f t="shared" si="0"/>
        <v>0</v>
      </c>
      <c r="K140" s="147"/>
      <c r="L140" s="28"/>
      <c r="M140" s="148" t="s">
        <v>1</v>
      </c>
      <c r="N140" s="149" t="s">
        <v>41</v>
      </c>
      <c r="P140" s="150">
        <f t="shared" si="1"/>
        <v>0</v>
      </c>
      <c r="Q140" s="150">
        <v>0</v>
      </c>
      <c r="R140" s="150">
        <f t="shared" si="2"/>
        <v>0</v>
      </c>
      <c r="S140" s="150">
        <v>0</v>
      </c>
      <c r="T140" s="151">
        <f t="shared" si="3"/>
        <v>0</v>
      </c>
      <c r="AR140" s="152" t="s">
        <v>259</v>
      </c>
      <c r="AT140" s="152" t="s">
        <v>319</v>
      </c>
      <c r="AU140" s="152" t="s">
        <v>87</v>
      </c>
      <c r="AY140" s="13" t="s">
        <v>317</v>
      </c>
      <c r="BE140" s="153">
        <f t="shared" si="4"/>
        <v>0</v>
      </c>
      <c r="BF140" s="153">
        <f t="shared" si="5"/>
        <v>0</v>
      </c>
      <c r="BG140" s="153">
        <f t="shared" si="6"/>
        <v>0</v>
      </c>
      <c r="BH140" s="153">
        <f t="shared" si="7"/>
        <v>0</v>
      </c>
      <c r="BI140" s="153">
        <f t="shared" si="8"/>
        <v>0</v>
      </c>
      <c r="BJ140" s="13" t="s">
        <v>87</v>
      </c>
      <c r="BK140" s="153">
        <f t="shared" si="9"/>
        <v>0</v>
      </c>
      <c r="BL140" s="13" t="s">
        <v>259</v>
      </c>
      <c r="BM140" s="152" t="s">
        <v>412</v>
      </c>
    </row>
    <row r="141" spans="2:65" s="1" customFormat="1" ht="37.799999999999997" customHeight="1">
      <c r="B141" s="139"/>
      <c r="C141" s="140" t="s">
        <v>368</v>
      </c>
      <c r="D141" s="140" t="s">
        <v>319</v>
      </c>
      <c r="E141" s="141" t="s">
        <v>7498</v>
      </c>
      <c r="F141" s="142" t="s">
        <v>7499</v>
      </c>
      <c r="G141" s="143" t="s">
        <v>433</v>
      </c>
      <c r="H141" s="144">
        <v>661</v>
      </c>
      <c r="I141" s="145"/>
      <c r="J141" s="146">
        <f t="shared" si="0"/>
        <v>0</v>
      </c>
      <c r="K141" s="147"/>
      <c r="L141" s="28"/>
      <c r="M141" s="148" t="s">
        <v>1</v>
      </c>
      <c r="N141" s="149" t="s">
        <v>41</v>
      </c>
      <c r="P141" s="150">
        <f t="shared" si="1"/>
        <v>0</v>
      </c>
      <c r="Q141" s="150">
        <v>0</v>
      </c>
      <c r="R141" s="150">
        <f t="shared" si="2"/>
        <v>0</v>
      </c>
      <c r="S141" s="150">
        <v>0</v>
      </c>
      <c r="T141" s="151">
        <f t="shared" si="3"/>
        <v>0</v>
      </c>
      <c r="AR141" s="152" t="s">
        <v>259</v>
      </c>
      <c r="AT141" s="152" t="s">
        <v>319</v>
      </c>
      <c r="AU141" s="152" t="s">
        <v>87</v>
      </c>
      <c r="AY141" s="13" t="s">
        <v>317</v>
      </c>
      <c r="BE141" s="153">
        <f t="shared" si="4"/>
        <v>0</v>
      </c>
      <c r="BF141" s="153">
        <f t="shared" si="5"/>
        <v>0</v>
      </c>
      <c r="BG141" s="153">
        <f t="shared" si="6"/>
        <v>0</v>
      </c>
      <c r="BH141" s="153">
        <f t="shared" si="7"/>
        <v>0</v>
      </c>
      <c r="BI141" s="153">
        <f t="shared" si="8"/>
        <v>0</v>
      </c>
      <c r="BJ141" s="13" t="s">
        <v>87</v>
      </c>
      <c r="BK141" s="153">
        <f t="shared" si="9"/>
        <v>0</v>
      </c>
      <c r="BL141" s="13" t="s">
        <v>259</v>
      </c>
      <c r="BM141" s="152" t="s">
        <v>416</v>
      </c>
    </row>
    <row r="142" spans="2:65" s="1" customFormat="1" ht="16.5" customHeight="1">
      <c r="B142" s="139"/>
      <c r="C142" s="154" t="s">
        <v>372</v>
      </c>
      <c r="D142" s="154" t="s">
        <v>353</v>
      </c>
      <c r="E142" s="155" t="s">
        <v>7445</v>
      </c>
      <c r="F142" s="156" t="s">
        <v>7500</v>
      </c>
      <c r="G142" s="157" t="s">
        <v>433</v>
      </c>
      <c r="H142" s="158">
        <v>661</v>
      </c>
      <c r="I142" s="159"/>
      <c r="J142" s="160">
        <f t="shared" si="0"/>
        <v>0</v>
      </c>
      <c r="K142" s="161"/>
      <c r="L142" s="162"/>
      <c r="M142" s="163" t="s">
        <v>1</v>
      </c>
      <c r="N142" s="164" t="s">
        <v>41</v>
      </c>
      <c r="P142" s="150">
        <f t="shared" si="1"/>
        <v>0</v>
      </c>
      <c r="Q142" s="150">
        <v>0</v>
      </c>
      <c r="R142" s="150">
        <f t="shared" si="2"/>
        <v>0</v>
      </c>
      <c r="S142" s="150">
        <v>0</v>
      </c>
      <c r="T142" s="151">
        <f t="shared" si="3"/>
        <v>0</v>
      </c>
      <c r="AR142" s="152" t="s">
        <v>271</v>
      </c>
      <c r="AT142" s="152" t="s">
        <v>353</v>
      </c>
      <c r="AU142" s="152" t="s">
        <v>87</v>
      </c>
      <c r="AY142" s="13" t="s">
        <v>317</v>
      </c>
      <c r="BE142" s="153">
        <f t="shared" si="4"/>
        <v>0</v>
      </c>
      <c r="BF142" s="153">
        <f t="shared" si="5"/>
        <v>0</v>
      </c>
      <c r="BG142" s="153">
        <f t="shared" si="6"/>
        <v>0</v>
      </c>
      <c r="BH142" s="153">
        <f t="shared" si="7"/>
        <v>0</v>
      </c>
      <c r="BI142" s="153">
        <f t="shared" si="8"/>
        <v>0</v>
      </c>
      <c r="BJ142" s="13" t="s">
        <v>87</v>
      </c>
      <c r="BK142" s="153">
        <f t="shared" si="9"/>
        <v>0</v>
      </c>
      <c r="BL142" s="13" t="s">
        <v>259</v>
      </c>
      <c r="BM142" s="152" t="s">
        <v>529</v>
      </c>
    </row>
    <row r="143" spans="2:65" s="1" customFormat="1" ht="24.15" customHeight="1">
      <c r="B143" s="139"/>
      <c r="C143" s="140" t="s">
        <v>377</v>
      </c>
      <c r="D143" s="140" t="s">
        <v>319</v>
      </c>
      <c r="E143" s="141" t="s">
        <v>7480</v>
      </c>
      <c r="F143" s="142" t="s">
        <v>7481</v>
      </c>
      <c r="G143" s="143" t="s">
        <v>375</v>
      </c>
      <c r="H143" s="144">
        <v>132</v>
      </c>
      <c r="I143" s="145"/>
      <c r="J143" s="146">
        <f t="shared" si="0"/>
        <v>0</v>
      </c>
      <c r="K143" s="147"/>
      <c r="L143" s="28"/>
      <c r="M143" s="148" t="s">
        <v>1</v>
      </c>
      <c r="N143" s="149" t="s">
        <v>41</v>
      </c>
      <c r="P143" s="150">
        <f t="shared" si="1"/>
        <v>0</v>
      </c>
      <c r="Q143" s="150">
        <v>0</v>
      </c>
      <c r="R143" s="150">
        <f t="shared" si="2"/>
        <v>0</v>
      </c>
      <c r="S143" s="150">
        <v>0</v>
      </c>
      <c r="T143" s="151">
        <f t="shared" si="3"/>
        <v>0</v>
      </c>
      <c r="AR143" s="152" t="s">
        <v>259</v>
      </c>
      <c r="AT143" s="152" t="s">
        <v>319</v>
      </c>
      <c r="AU143" s="152" t="s">
        <v>87</v>
      </c>
      <c r="AY143" s="13" t="s">
        <v>317</v>
      </c>
      <c r="BE143" s="153">
        <f t="shared" si="4"/>
        <v>0</v>
      </c>
      <c r="BF143" s="153">
        <f t="shared" si="5"/>
        <v>0</v>
      </c>
      <c r="BG143" s="153">
        <f t="shared" si="6"/>
        <v>0</v>
      </c>
      <c r="BH143" s="153">
        <f t="shared" si="7"/>
        <v>0</v>
      </c>
      <c r="BI143" s="153">
        <f t="shared" si="8"/>
        <v>0</v>
      </c>
      <c r="BJ143" s="13" t="s">
        <v>87</v>
      </c>
      <c r="BK143" s="153">
        <f t="shared" si="9"/>
        <v>0</v>
      </c>
      <c r="BL143" s="13" t="s">
        <v>259</v>
      </c>
      <c r="BM143" s="152" t="s">
        <v>784</v>
      </c>
    </row>
    <row r="144" spans="2:65" s="1" customFormat="1" ht="24.15" customHeight="1">
      <c r="B144" s="139"/>
      <c r="C144" s="154" t="s">
        <v>383</v>
      </c>
      <c r="D144" s="154" t="s">
        <v>353</v>
      </c>
      <c r="E144" s="155" t="s">
        <v>7482</v>
      </c>
      <c r="F144" s="156" t="s">
        <v>7483</v>
      </c>
      <c r="G144" s="157" t="s">
        <v>1609</v>
      </c>
      <c r="H144" s="158">
        <v>145.19999999999999</v>
      </c>
      <c r="I144" s="159"/>
      <c r="J144" s="160">
        <f t="shared" si="0"/>
        <v>0</v>
      </c>
      <c r="K144" s="161"/>
      <c r="L144" s="162"/>
      <c r="M144" s="163" t="s">
        <v>1</v>
      </c>
      <c r="N144" s="164" t="s">
        <v>41</v>
      </c>
      <c r="P144" s="150">
        <f t="shared" si="1"/>
        <v>0</v>
      </c>
      <c r="Q144" s="150">
        <v>0</v>
      </c>
      <c r="R144" s="150">
        <f t="shared" si="2"/>
        <v>0</v>
      </c>
      <c r="S144" s="150">
        <v>0</v>
      </c>
      <c r="T144" s="151">
        <f t="shared" si="3"/>
        <v>0</v>
      </c>
      <c r="AR144" s="152" t="s">
        <v>271</v>
      </c>
      <c r="AT144" s="152" t="s">
        <v>353</v>
      </c>
      <c r="AU144" s="152" t="s">
        <v>87</v>
      </c>
      <c r="AY144" s="13" t="s">
        <v>317</v>
      </c>
      <c r="BE144" s="153">
        <f t="shared" si="4"/>
        <v>0</v>
      </c>
      <c r="BF144" s="153">
        <f t="shared" si="5"/>
        <v>0</v>
      </c>
      <c r="BG144" s="153">
        <f t="shared" si="6"/>
        <v>0</v>
      </c>
      <c r="BH144" s="153">
        <f t="shared" si="7"/>
        <v>0</v>
      </c>
      <c r="BI144" s="153">
        <f t="shared" si="8"/>
        <v>0</v>
      </c>
      <c r="BJ144" s="13" t="s">
        <v>87</v>
      </c>
      <c r="BK144" s="153">
        <f t="shared" si="9"/>
        <v>0</v>
      </c>
      <c r="BL144" s="13" t="s">
        <v>259</v>
      </c>
      <c r="BM144" s="152" t="s">
        <v>792</v>
      </c>
    </row>
    <row r="145" spans="2:65" s="1" customFormat="1" ht="16.5" customHeight="1">
      <c r="B145" s="139"/>
      <c r="C145" s="154" t="s">
        <v>385</v>
      </c>
      <c r="D145" s="154" t="s">
        <v>353</v>
      </c>
      <c r="E145" s="155" t="s">
        <v>7484</v>
      </c>
      <c r="F145" s="156" t="s">
        <v>7485</v>
      </c>
      <c r="G145" s="157" t="s">
        <v>433</v>
      </c>
      <c r="H145" s="158">
        <v>550</v>
      </c>
      <c r="I145" s="159"/>
      <c r="J145" s="160">
        <f t="shared" si="0"/>
        <v>0</v>
      </c>
      <c r="K145" s="161"/>
      <c r="L145" s="162"/>
      <c r="M145" s="163" t="s">
        <v>1</v>
      </c>
      <c r="N145" s="164" t="s">
        <v>41</v>
      </c>
      <c r="P145" s="150">
        <f t="shared" si="1"/>
        <v>0</v>
      </c>
      <c r="Q145" s="150">
        <v>0</v>
      </c>
      <c r="R145" s="150">
        <f t="shared" si="2"/>
        <v>0</v>
      </c>
      <c r="S145" s="150">
        <v>0</v>
      </c>
      <c r="T145" s="151">
        <f t="shared" si="3"/>
        <v>0</v>
      </c>
      <c r="AR145" s="152" t="s">
        <v>271</v>
      </c>
      <c r="AT145" s="152" t="s">
        <v>353</v>
      </c>
      <c r="AU145" s="152" t="s">
        <v>87</v>
      </c>
      <c r="AY145" s="13" t="s">
        <v>317</v>
      </c>
      <c r="BE145" s="153">
        <f t="shared" si="4"/>
        <v>0</v>
      </c>
      <c r="BF145" s="153">
        <f t="shared" si="5"/>
        <v>0</v>
      </c>
      <c r="BG145" s="153">
        <f t="shared" si="6"/>
        <v>0</v>
      </c>
      <c r="BH145" s="153">
        <f t="shared" si="7"/>
        <v>0</v>
      </c>
      <c r="BI145" s="153">
        <f t="shared" si="8"/>
        <v>0</v>
      </c>
      <c r="BJ145" s="13" t="s">
        <v>87</v>
      </c>
      <c r="BK145" s="153">
        <f t="shared" si="9"/>
        <v>0</v>
      </c>
      <c r="BL145" s="13" t="s">
        <v>259</v>
      </c>
      <c r="BM145" s="152" t="s">
        <v>800</v>
      </c>
    </row>
    <row r="146" spans="2:65" s="1" customFormat="1" ht="24.15" customHeight="1">
      <c r="B146" s="139"/>
      <c r="C146" s="140" t="s">
        <v>7</v>
      </c>
      <c r="D146" s="140" t="s">
        <v>319</v>
      </c>
      <c r="E146" s="141" t="s">
        <v>7365</v>
      </c>
      <c r="F146" s="142" t="s">
        <v>7366</v>
      </c>
      <c r="G146" s="143" t="s">
        <v>375</v>
      </c>
      <c r="H146" s="144">
        <v>132</v>
      </c>
      <c r="I146" s="145"/>
      <c r="J146" s="146">
        <f t="shared" si="0"/>
        <v>0</v>
      </c>
      <c r="K146" s="147"/>
      <c r="L146" s="28"/>
      <c r="M146" s="148" t="s">
        <v>1</v>
      </c>
      <c r="N146" s="149" t="s">
        <v>41</v>
      </c>
      <c r="P146" s="150">
        <f t="shared" si="1"/>
        <v>0</v>
      </c>
      <c r="Q146" s="150">
        <v>0</v>
      </c>
      <c r="R146" s="150">
        <f t="shared" si="2"/>
        <v>0</v>
      </c>
      <c r="S146" s="150">
        <v>0</v>
      </c>
      <c r="T146" s="151">
        <f t="shared" si="3"/>
        <v>0</v>
      </c>
      <c r="AR146" s="152" t="s">
        <v>259</v>
      </c>
      <c r="AT146" s="152" t="s">
        <v>319</v>
      </c>
      <c r="AU146" s="152" t="s">
        <v>87</v>
      </c>
      <c r="AY146" s="13" t="s">
        <v>317</v>
      </c>
      <c r="BE146" s="153">
        <f t="shared" si="4"/>
        <v>0</v>
      </c>
      <c r="BF146" s="153">
        <f t="shared" si="5"/>
        <v>0</v>
      </c>
      <c r="BG146" s="153">
        <f t="shared" si="6"/>
        <v>0</v>
      </c>
      <c r="BH146" s="153">
        <f t="shared" si="7"/>
        <v>0</v>
      </c>
      <c r="BI146" s="153">
        <f t="shared" si="8"/>
        <v>0</v>
      </c>
      <c r="BJ146" s="13" t="s">
        <v>87</v>
      </c>
      <c r="BK146" s="153">
        <f t="shared" si="9"/>
        <v>0</v>
      </c>
      <c r="BL146" s="13" t="s">
        <v>259</v>
      </c>
      <c r="BM146" s="152" t="s">
        <v>808</v>
      </c>
    </row>
    <row r="147" spans="2:65" s="1" customFormat="1" ht="24.15" customHeight="1">
      <c r="B147" s="139"/>
      <c r="C147" s="154" t="s">
        <v>388</v>
      </c>
      <c r="D147" s="154" t="s">
        <v>353</v>
      </c>
      <c r="E147" s="155" t="s">
        <v>7367</v>
      </c>
      <c r="F147" s="156" t="s">
        <v>7449</v>
      </c>
      <c r="G147" s="157" t="s">
        <v>322</v>
      </c>
      <c r="H147" s="158">
        <v>9.24</v>
      </c>
      <c r="I147" s="159"/>
      <c r="J147" s="160">
        <f t="shared" si="0"/>
        <v>0</v>
      </c>
      <c r="K147" s="161"/>
      <c r="L147" s="162"/>
      <c r="M147" s="163" t="s">
        <v>1</v>
      </c>
      <c r="N147" s="164" t="s">
        <v>41</v>
      </c>
      <c r="P147" s="150">
        <f t="shared" si="1"/>
        <v>0</v>
      </c>
      <c r="Q147" s="150">
        <v>0</v>
      </c>
      <c r="R147" s="150">
        <f t="shared" si="2"/>
        <v>0</v>
      </c>
      <c r="S147" s="150">
        <v>0</v>
      </c>
      <c r="T147" s="151">
        <f t="shared" si="3"/>
        <v>0</v>
      </c>
      <c r="AR147" s="152" t="s">
        <v>271</v>
      </c>
      <c r="AT147" s="152" t="s">
        <v>353</v>
      </c>
      <c r="AU147" s="152" t="s">
        <v>87</v>
      </c>
      <c r="AY147" s="13" t="s">
        <v>317</v>
      </c>
      <c r="BE147" s="153">
        <f t="shared" si="4"/>
        <v>0</v>
      </c>
      <c r="BF147" s="153">
        <f t="shared" si="5"/>
        <v>0</v>
      </c>
      <c r="BG147" s="153">
        <f t="shared" si="6"/>
        <v>0</v>
      </c>
      <c r="BH147" s="153">
        <f t="shared" si="7"/>
        <v>0</v>
      </c>
      <c r="BI147" s="153">
        <f t="shared" si="8"/>
        <v>0</v>
      </c>
      <c r="BJ147" s="13" t="s">
        <v>87</v>
      </c>
      <c r="BK147" s="153">
        <f t="shared" si="9"/>
        <v>0</v>
      </c>
      <c r="BL147" s="13" t="s">
        <v>259</v>
      </c>
      <c r="BM147" s="152" t="s">
        <v>816</v>
      </c>
    </row>
    <row r="148" spans="2:65" s="1" customFormat="1" ht="76.349999999999994" customHeight="1">
      <c r="B148" s="139"/>
      <c r="C148" s="140" t="s">
        <v>392</v>
      </c>
      <c r="D148" s="140" t="s">
        <v>319</v>
      </c>
      <c r="E148" s="141" t="s">
        <v>7501</v>
      </c>
      <c r="F148" s="142" t="s">
        <v>7502</v>
      </c>
      <c r="G148" s="143" t="s">
        <v>375</v>
      </c>
      <c r="H148" s="144">
        <v>132</v>
      </c>
      <c r="I148" s="145"/>
      <c r="J148" s="146">
        <f t="shared" si="0"/>
        <v>0</v>
      </c>
      <c r="K148" s="147"/>
      <c r="L148" s="28"/>
      <c r="M148" s="148" t="s">
        <v>1</v>
      </c>
      <c r="N148" s="149" t="s">
        <v>41</v>
      </c>
      <c r="P148" s="150">
        <f t="shared" si="1"/>
        <v>0</v>
      </c>
      <c r="Q148" s="150">
        <v>0</v>
      </c>
      <c r="R148" s="150">
        <f t="shared" si="2"/>
        <v>0</v>
      </c>
      <c r="S148" s="150">
        <v>0</v>
      </c>
      <c r="T148" s="151">
        <f t="shared" si="3"/>
        <v>0</v>
      </c>
      <c r="AR148" s="152" t="s">
        <v>259</v>
      </c>
      <c r="AT148" s="152" t="s">
        <v>319</v>
      </c>
      <c r="AU148" s="152" t="s">
        <v>87</v>
      </c>
      <c r="AY148" s="13" t="s">
        <v>317</v>
      </c>
      <c r="BE148" s="153">
        <f t="shared" si="4"/>
        <v>0</v>
      </c>
      <c r="BF148" s="153">
        <f t="shared" si="5"/>
        <v>0</v>
      </c>
      <c r="BG148" s="153">
        <f t="shared" si="6"/>
        <v>0</v>
      </c>
      <c r="BH148" s="153">
        <f t="shared" si="7"/>
        <v>0</v>
      </c>
      <c r="BI148" s="153">
        <f t="shared" si="8"/>
        <v>0</v>
      </c>
      <c r="BJ148" s="13" t="s">
        <v>87</v>
      </c>
      <c r="BK148" s="153">
        <f t="shared" si="9"/>
        <v>0</v>
      </c>
      <c r="BL148" s="13" t="s">
        <v>259</v>
      </c>
      <c r="BM148" s="152" t="s">
        <v>824</v>
      </c>
    </row>
    <row r="149" spans="2:65" s="1" customFormat="1" ht="21.75" customHeight="1">
      <c r="B149" s="139"/>
      <c r="C149" s="140" t="s">
        <v>396</v>
      </c>
      <c r="D149" s="140" t="s">
        <v>319</v>
      </c>
      <c r="E149" s="141" t="s">
        <v>7371</v>
      </c>
      <c r="F149" s="142" t="s">
        <v>7372</v>
      </c>
      <c r="G149" s="143" t="s">
        <v>322</v>
      </c>
      <c r="H149" s="144">
        <v>1.653</v>
      </c>
      <c r="I149" s="145"/>
      <c r="J149" s="146">
        <f t="shared" si="0"/>
        <v>0</v>
      </c>
      <c r="K149" s="147"/>
      <c r="L149" s="28"/>
      <c r="M149" s="148" t="s">
        <v>1</v>
      </c>
      <c r="N149" s="149" t="s">
        <v>41</v>
      </c>
      <c r="P149" s="150">
        <f t="shared" si="1"/>
        <v>0</v>
      </c>
      <c r="Q149" s="150">
        <v>0</v>
      </c>
      <c r="R149" s="150">
        <f t="shared" si="2"/>
        <v>0</v>
      </c>
      <c r="S149" s="150">
        <v>0</v>
      </c>
      <c r="T149" s="151">
        <f t="shared" si="3"/>
        <v>0</v>
      </c>
      <c r="AR149" s="152" t="s">
        <v>259</v>
      </c>
      <c r="AT149" s="152" t="s">
        <v>319</v>
      </c>
      <c r="AU149" s="152" t="s">
        <v>87</v>
      </c>
      <c r="AY149" s="13" t="s">
        <v>317</v>
      </c>
      <c r="BE149" s="153">
        <f t="shared" si="4"/>
        <v>0</v>
      </c>
      <c r="BF149" s="153">
        <f t="shared" si="5"/>
        <v>0</v>
      </c>
      <c r="BG149" s="153">
        <f t="shared" si="6"/>
        <v>0</v>
      </c>
      <c r="BH149" s="153">
        <f t="shared" si="7"/>
        <v>0</v>
      </c>
      <c r="BI149" s="153">
        <f t="shared" si="8"/>
        <v>0</v>
      </c>
      <c r="BJ149" s="13" t="s">
        <v>87</v>
      </c>
      <c r="BK149" s="153">
        <f t="shared" si="9"/>
        <v>0</v>
      </c>
      <c r="BL149" s="13" t="s">
        <v>259</v>
      </c>
      <c r="BM149" s="152" t="s">
        <v>832</v>
      </c>
    </row>
    <row r="150" spans="2:65" s="1" customFormat="1" ht="24.15" customHeight="1">
      <c r="B150" s="139"/>
      <c r="C150" s="140" t="s">
        <v>398</v>
      </c>
      <c r="D150" s="140" t="s">
        <v>319</v>
      </c>
      <c r="E150" s="141" t="s">
        <v>7373</v>
      </c>
      <c r="F150" s="142" t="s">
        <v>7374</v>
      </c>
      <c r="G150" s="143" t="s">
        <v>322</v>
      </c>
      <c r="H150" s="144">
        <v>1.653</v>
      </c>
      <c r="I150" s="145"/>
      <c r="J150" s="146">
        <f t="shared" si="0"/>
        <v>0</v>
      </c>
      <c r="K150" s="147"/>
      <c r="L150" s="28"/>
      <c r="M150" s="148" t="s">
        <v>1</v>
      </c>
      <c r="N150" s="149" t="s">
        <v>41</v>
      </c>
      <c r="P150" s="150">
        <f t="shared" si="1"/>
        <v>0</v>
      </c>
      <c r="Q150" s="150">
        <v>0</v>
      </c>
      <c r="R150" s="150">
        <f t="shared" si="2"/>
        <v>0</v>
      </c>
      <c r="S150" s="150">
        <v>0</v>
      </c>
      <c r="T150" s="151">
        <f t="shared" si="3"/>
        <v>0</v>
      </c>
      <c r="AR150" s="152" t="s">
        <v>259</v>
      </c>
      <c r="AT150" s="152" t="s">
        <v>319</v>
      </c>
      <c r="AU150" s="152" t="s">
        <v>87</v>
      </c>
      <c r="AY150" s="13" t="s">
        <v>317</v>
      </c>
      <c r="BE150" s="153">
        <f t="shared" si="4"/>
        <v>0</v>
      </c>
      <c r="BF150" s="153">
        <f t="shared" si="5"/>
        <v>0</v>
      </c>
      <c r="BG150" s="153">
        <f t="shared" si="6"/>
        <v>0</v>
      </c>
      <c r="BH150" s="153">
        <f t="shared" si="7"/>
        <v>0</v>
      </c>
      <c r="BI150" s="153">
        <f t="shared" si="8"/>
        <v>0</v>
      </c>
      <c r="BJ150" s="13" t="s">
        <v>87</v>
      </c>
      <c r="BK150" s="153">
        <f t="shared" si="9"/>
        <v>0</v>
      </c>
      <c r="BL150" s="13" t="s">
        <v>259</v>
      </c>
      <c r="BM150" s="152" t="s">
        <v>840</v>
      </c>
    </row>
    <row r="151" spans="2:65" s="1" customFormat="1" ht="16.5" customHeight="1">
      <c r="B151" s="139"/>
      <c r="C151" s="154" t="s">
        <v>402</v>
      </c>
      <c r="D151" s="154" t="s">
        <v>353</v>
      </c>
      <c r="E151" s="155" t="s">
        <v>7375</v>
      </c>
      <c r="F151" s="156" t="s">
        <v>7376</v>
      </c>
      <c r="G151" s="157" t="s">
        <v>322</v>
      </c>
      <c r="H151" s="158">
        <v>1.653</v>
      </c>
      <c r="I151" s="159"/>
      <c r="J151" s="160">
        <f t="shared" si="0"/>
        <v>0</v>
      </c>
      <c r="K151" s="161"/>
      <c r="L151" s="162"/>
      <c r="M151" s="163" t="s">
        <v>1</v>
      </c>
      <c r="N151" s="164" t="s">
        <v>41</v>
      </c>
      <c r="P151" s="150">
        <f t="shared" si="1"/>
        <v>0</v>
      </c>
      <c r="Q151" s="150">
        <v>0</v>
      </c>
      <c r="R151" s="150">
        <f t="shared" si="2"/>
        <v>0</v>
      </c>
      <c r="S151" s="150">
        <v>0</v>
      </c>
      <c r="T151" s="151">
        <f t="shared" si="3"/>
        <v>0</v>
      </c>
      <c r="AR151" s="152" t="s">
        <v>271</v>
      </c>
      <c r="AT151" s="152" t="s">
        <v>353</v>
      </c>
      <c r="AU151" s="152" t="s">
        <v>87</v>
      </c>
      <c r="AY151" s="13" t="s">
        <v>317</v>
      </c>
      <c r="BE151" s="153">
        <f t="shared" si="4"/>
        <v>0</v>
      </c>
      <c r="BF151" s="153">
        <f t="shared" si="5"/>
        <v>0</v>
      </c>
      <c r="BG151" s="153">
        <f t="shared" si="6"/>
        <v>0</v>
      </c>
      <c r="BH151" s="153">
        <f t="shared" si="7"/>
        <v>0</v>
      </c>
      <c r="BI151" s="153">
        <f t="shared" si="8"/>
        <v>0</v>
      </c>
      <c r="BJ151" s="13" t="s">
        <v>87</v>
      </c>
      <c r="BK151" s="153">
        <f t="shared" si="9"/>
        <v>0</v>
      </c>
      <c r="BL151" s="13" t="s">
        <v>259</v>
      </c>
      <c r="BM151" s="152" t="s">
        <v>848</v>
      </c>
    </row>
    <row r="152" spans="2:65" s="1" customFormat="1" ht="44.25" customHeight="1">
      <c r="B152" s="139"/>
      <c r="C152" s="140" t="s">
        <v>408</v>
      </c>
      <c r="D152" s="140" t="s">
        <v>319</v>
      </c>
      <c r="E152" s="141" t="s">
        <v>7495</v>
      </c>
      <c r="F152" s="142" t="s">
        <v>7496</v>
      </c>
      <c r="G152" s="143" t="s">
        <v>452</v>
      </c>
      <c r="H152" s="144">
        <v>4</v>
      </c>
      <c r="I152" s="145"/>
      <c r="J152" s="146">
        <f t="shared" si="0"/>
        <v>0</v>
      </c>
      <c r="K152" s="147"/>
      <c r="L152" s="28"/>
      <c r="M152" s="148" t="s">
        <v>1</v>
      </c>
      <c r="N152" s="149" t="s">
        <v>41</v>
      </c>
      <c r="P152" s="150">
        <f t="shared" si="1"/>
        <v>0</v>
      </c>
      <c r="Q152" s="150">
        <v>0</v>
      </c>
      <c r="R152" s="150">
        <f t="shared" si="2"/>
        <v>0</v>
      </c>
      <c r="S152" s="150">
        <v>0</v>
      </c>
      <c r="T152" s="151">
        <f t="shared" si="3"/>
        <v>0</v>
      </c>
      <c r="AR152" s="152" t="s">
        <v>259</v>
      </c>
      <c r="AT152" s="152" t="s">
        <v>319</v>
      </c>
      <c r="AU152" s="152" t="s">
        <v>87</v>
      </c>
      <c r="AY152" s="13" t="s">
        <v>317</v>
      </c>
      <c r="BE152" s="153">
        <f t="shared" si="4"/>
        <v>0</v>
      </c>
      <c r="BF152" s="153">
        <f t="shared" si="5"/>
        <v>0</v>
      </c>
      <c r="BG152" s="153">
        <f t="shared" si="6"/>
        <v>0</v>
      </c>
      <c r="BH152" s="153">
        <f t="shared" si="7"/>
        <v>0</v>
      </c>
      <c r="BI152" s="153">
        <f t="shared" si="8"/>
        <v>0</v>
      </c>
      <c r="BJ152" s="13" t="s">
        <v>87</v>
      </c>
      <c r="BK152" s="153">
        <f t="shared" si="9"/>
        <v>0</v>
      </c>
      <c r="BL152" s="13" t="s">
        <v>259</v>
      </c>
      <c r="BM152" s="152" t="s">
        <v>858</v>
      </c>
    </row>
    <row r="153" spans="2:65" s="11" customFormat="1" ht="22.8" customHeight="1">
      <c r="B153" s="127"/>
      <c r="D153" s="128" t="s">
        <v>74</v>
      </c>
      <c r="E153" s="137" t="s">
        <v>589</v>
      </c>
      <c r="F153" s="137" t="s">
        <v>2741</v>
      </c>
      <c r="I153" s="130"/>
      <c r="J153" s="138">
        <f>BK153</f>
        <v>0</v>
      </c>
      <c r="L153" s="127"/>
      <c r="M153" s="132"/>
      <c r="P153" s="133">
        <f>P154</f>
        <v>0</v>
      </c>
      <c r="R153" s="133">
        <f>R154</f>
        <v>0</v>
      </c>
      <c r="T153" s="134">
        <f>T154</f>
        <v>0</v>
      </c>
      <c r="AR153" s="128" t="s">
        <v>82</v>
      </c>
      <c r="AT153" s="135" t="s">
        <v>74</v>
      </c>
      <c r="AU153" s="135" t="s">
        <v>82</v>
      </c>
      <c r="AY153" s="128" t="s">
        <v>317</v>
      </c>
      <c r="BK153" s="136">
        <f>BK154</f>
        <v>0</v>
      </c>
    </row>
    <row r="154" spans="2:65" s="1" customFormat="1" ht="33" customHeight="1">
      <c r="B154" s="139"/>
      <c r="C154" s="140" t="s">
        <v>410</v>
      </c>
      <c r="D154" s="140" t="s">
        <v>319</v>
      </c>
      <c r="E154" s="141" t="s">
        <v>7377</v>
      </c>
      <c r="F154" s="142" t="s">
        <v>7378</v>
      </c>
      <c r="G154" s="143" t="s">
        <v>356</v>
      </c>
      <c r="H154" s="144">
        <v>1.625</v>
      </c>
      <c r="I154" s="145"/>
      <c r="J154" s="146">
        <f>ROUND(I154*H154,2)</f>
        <v>0</v>
      </c>
      <c r="K154" s="147"/>
      <c r="L154" s="28"/>
      <c r="M154" s="165" t="s">
        <v>1</v>
      </c>
      <c r="N154" s="166" t="s">
        <v>41</v>
      </c>
      <c r="O154" s="167"/>
      <c r="P154" s="168">
        <f>O154*H154</f>
        <v>0</v>
      </c>
      <c r="Q154" s="168">
        <v>0</v>
      </c>
      <c r="R154" s="168">
        <f>Q154*H154</f>
        <v>0</v>
      </c>
      <c r="S154" s="168">
        <v>0</v>
      </c>
      <c r="T154" s="169">
        <f>S154*H154</f>
        <v>0</v>
      </c>
      <c r="AR154" s="152" t="s">
        <v>259</v>
      </c>
      <c r="AT154" s="152" t="s">
        <v>319</v>
      </c>
      <c r="AU154" s="152" t="s">
        <v>87</v>
      </c>
      <c r="AY154" s="13" t="s">
        <v>317</v>
      </c>
      <c r="BE154" s="153">
        <f>IF(N154="základná",J154,0)</f>
        <v>0</v>
      </c>
      <c r="BF154" s="153">
        <f>IF(N154="znížená",J154,0)</f>
        <v>0</v>
      </c>
      <c r="BG154" s="153">
        <f>IF(N154="zákl. prenesená",J154,0)</f>
        <v>0</v>
      </c>
      <c r="BH154" s="153">
        <f>IF(N154="zníž. prenesená",J154,0)</f>
        <v>0</v>
      </c>
      <c r="BI154" s="153">
        <f>IF(N154="nulová",J154,0)</f>
        <v>0</v>
      </c>
      <c r="BJ154" s="13" t="s">
        <v>87</v>
      </c>
      <c r="BK154" s="153">
        <f>ROUND(I154*H154,2)</f>
        <v>0</v>
      </c>
      <c r="BL154" s="13" t="s">
        <v>259</v>
      </c>
      <c r="BM154" s="152" t="s">
        <v>866</v>
      </c>
    </row>
    <row r="155" spans="2:65" s="1" customFormat="1" ht="6.9" customHeight="1">
      <c r="B155" s="43"/>
      <c r="C155" s="44"/>
      <c r="D155" s="44"/>
      <c r="E155" s="44"/>
      <c r="F155" s="44"/>
      <c r="G155" s="44"/>
      <c r="H155" s="44"/>
      <c r="I155" s="44"/>
      <c r="J155" s="44"/>
      <c r="K155" s="44"/>
      <c r="L155" s="28"/>
    </row>
  </sheetData>
  <autoFilter ref="C122:K154" xr:uid="{00000000-0009-0000-0000-00003A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B2:BM143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01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3" t="s">
        <v>279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" customHeight="1">
      <c r="B4" s="16"/>
      <c r="D4" s="17" t="s">
        <v>286</v>
      </c>
      <c r="L4" s="16"/>
      <c r="M4" s="92" t="s">
        <v>9</v>
      </c>
      <c r="AT4" s="13" t="s">
        <v>3</v>
      </c>
    </row>
    <row r="5" spans="2:46" ht="6.9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226" t="str">
        <f>'Rekapitulácia stavby'!K6</f>
        <v>Archeoskanzen Bojná</v>
      </c>
      <c r="F7" s="227"/>
      <c r="G7" s="227"/>
      <c r="H7" s="227"/>
      <c r="L7" s="16"/>
    </row>
    <row r="8" spans="2:46" ht="12" customHeight="1">
      <c r="B8" s="16"/>
      <c r="D8" s="23" t="s">
        <v>287</v>
      </c>
      <c r="L8" s="16"/>
    </row>
    <row r="9" spans="2:46" s="1" customFormat="1" ht="16.5" customHeight="1">
      <c r="B9" s="28"/>
      <c r="E9" s="226" t="s">
        <v>7302</v>
      </c>
      <c r="F9" s="228"/>
      <c r="G9" s="228"/>
      <c r="H9" s="228"/>
      <c r="L9" s="28"/>
    </row>
    <row r="10" spans="2:46" s="1" customFormat="1" ht="12" customHeight="1">
      <c r="B10" s="28"/>
      <c r="D10" s="23" t="s">
        <v>289</v>
      </c>
      <c r="L10" s="28"/>
    </row>
    <row r="11" spans="2:46" s="1" customFormat="1" ht="16.5" customHeight="1">
      <c r="B11" s="28"/>
      <c r="E11" s="208" t="s">
        <v>7503</v>
      </c>
      <c r="F11" s="228"/>
      <c r="G11" s="228"/>
      <c r="H11" s="228"/>
      <c r="L11" s="28"/>
    </row>
    <row r="12" spans="2:46" s="1" customFormat="1" ht="10.199999999999999">
      <c r="B12" s="28"/>
      <c r="L12" s="28"/>
    </row>
    <row r="13" spans="2:46" s="1" customFormat="1" ht="12" customHeight="1">
      <c r="B13" s="28"/>
      <c r="D13" s="23" t="s">
        <v>17</v>
      </c>
      <c r="F13" s="21" t="s">
        <v>1</v>
      </c>
      <c r="I13" s="23" t="s">
        <v>18</v>
      </c>
      <c r="J13" s="21" t="s">
        <v>1</v>
      </c>
      <c r="L13" s="28"/>
    </row>
    <row r="14" spans="2:46" s="1" customFormat="1" ht="12" customHeight="1">
      <c r="B14" s="28"/>
      <c r="D14" s="23" t="s">
        <v>19</v>
      </c>
      <c r="F14" s="21" t="s">
        <v>20</v>
      </c>
      <c r="I14" s="23" t="s">
        <v>21</v>
      </c>
      <c r="J14" s="51" t="str">
        <f>'Rekapitulácia stavby'!AN8</f>
        <v>19. 6. 2024</v>
      </c>
      <c r="L14" s="28"/>
    </row>
    <row r="15" spans="2:46" s="1" customFormat="1" ht="10.8" customHeight="1">
      <c r="B15" s="28"/>
      <c r="L15" s="28"/>
    </row>
    <row r="16" spans="2:46" s="1" customFormat="1" ht="12" customHeight="1">
      <c r="B16" s="28"/>
      <c r="D16" s="23" t="s">
        <v>23</v>
      </c>
      <c r="I16" s="23" t="s">
        <v>24</v>
      </c>
      <c r="J16" s="21" t="s">
        <v>1</v>
      </c>
      <c r="L16" s="28"/>
    </row>
    <row r="17" spans="2:12" s="1" customFormat="1" ht="18" customHeight="1">
      <c r="B17" s="28"/>
      <c r="E17" s="21" t="s">
        <v>25</v>
      </c>
      <c r="I17" s="23" t="s">
        <v>26</v>
      </c>
      <c r="J17" s="21" t="s">
        <v>1</v>
      </c>
      <c r="L17" s="28"/>
    </row>
    <row r="18" spans="2:12" s="1" customFormat="1" ht="6.9" customHeight="1">
      <c r="B18" s="28"/>
      <c r="L18" s="28"/>
    </row>
    <row r="19" spans="2:12" s="1" customFormat="1" ht="12" customHeight="1">
      <c r="B19" s="28"/>
      <c r="D19" s="23" t="s">
        <v>27</v>
      </c>
      <c r="I19" s="23" t="s">
        <v>24</v>
      </c>
      <c r="J19" s="24" t="str">
        <f>'Rekapitulácia stavby'!AN13</f>
        <v>Vyplň údaj</v>
      </c>
      <c r="L19" s="28"/>
    </row>
    <row r="20" spans="2:12" s="1" customFormat="1" ht="18" customHeight="1">
      <c r="B20" s="28"/>
      <c r="E20" s="229" t="str">
        <f>'Rekapitulácia stavby'!E14</f>
        <v>Vyplň údaj</v>
      </c>
      <c r="F20" s="182"/>
      <c r="G20" s="182"/>
      <c r="H20" s="182"/>
      <c r="I20" s="23" t="s">
        <v>26</v>
      </c>
      <c r="J20" s="24" t="str">
        <f>'Rekapitulácia stavby'!AN14</f>
        <v>Vyplň údaj</v>
      </c>
      <c r="L20" s="28"/>
    </row>
    <row r="21" spans="2:12" s="1" customFormat="1" ht="6.9" customHeight="1">
      <c r="B21" s="28"/>
      <c r="L21" s="28"/>
    </row>
    <row r="22" spans="2:12" s="1" customFormat="1" ht="12" customHeight="1">
      <c r="B22" s="28"/>
      <c r="D22" s="23" t="s">
        <v>29</v>
      </c>
      <c r="I22" s="23" t="s">
        <v>24</v>
      </c>
      <c r="J22" s="21" t="s">
        <v>1</v>
      </c>
      <c r="L22" s="28"/>
    </row>
    <row r="23" spans="2:12" s="1" customFormat="1" ht="18" customHeight="1">
      <c r="B23" s="28"/>
      <c r="E23" s="21" t="s">
        <v>30</v>
      </c>
      <c r="I23" s="23" t="s">
        <v>26</v>
      </c>
      <c r="J23" s="21" t="s">
        <v>1</v>
      </c>
      <c r="L23" s="28"/>
    </row>
    <row r="24" spans="2:12" s="1" customFormat="1" ht="6.9" customHeight="1">
      <c r="B24" s="28"/>
      <c r="L24" s="28"/>
    </row>
    <row r="25" spans="2:12" s="1" customFormat="1" ht="12" customHeight="1">
      <c r="B25" s="28"/>
      <c r="D25" s="23" t="s">
        <v>32</v>
      </c>
      <c r="I25" s="23" t="s">
        <v>24</v>
      </c>
      <c r="J25" s="21" t="s">
        <v>1</v>
      </c>
      <c r="L25" s="28"/>
    </row>
    <row r="26" spans="2:12" s="1" customFormat="1" ht="18" customHeight="1">
      <c r="B26" s="28"/>
      <c r="E26" s="21" t="s">
        <v>30</v>
      </c>
      <c r="I26" s="23" t="s">
        <v>26</v>
      </c>
      <c r="J26" s="21" t="s">
        <v>1</v>
      </c>
      <c r="L26" s="28"/>
    </row>
    <row r="27" spans="2:12" s="1" customFormat="1" ht="6.9" customHeight="1">
      <c r="B27" s="28"/>
      <c r="L27" s="28"/>
    </row>
    <row r="28" spans="2:12" s="1" customFormat="1" ht="12" customHeight="1">
      <c r="B28" s="28"/>
      <c r="D28" s="23" t="s">
        <v>33</v>
      </c>
      <c r="L28" s="28"/>
    </row>
    <row r="29" spans="2:12" s="7" customFormat="1" ht="16.5" customHeight="1">
      <c r="B29" s="93"/>
      <c r="E29" s="187" t="s">
        <v>1</v>
      </c>
      <c r="F29" s="187"/>
      <c r="G29" s="187"/>
      <c r="H29" s="187"/>
      <c r="L29" s="93"/>
    </row>
    <row r="30" spans="2:12" s="1" customFormat="1" ht="6.9" customHeight="1">
      <c r="B30" s="28"/>
      <c r="L30" s="28"/>
    </row>
    <row r="31" spans="2:12" s="1" customFormat="1" ht="6.9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35" customHeight="1">
      <c r="B32" s="28"/>
      <c r="D32" s="94" t="s">
        <v>35</v>
      </c>
      <c r="J32" s="65">
        <f>ROUND(J123, 2)</f>
        <v>0</v>
      </c>
      <c r="L32" s="28"/>
    </row>
    <row r="33" spans="2:12" s="1" customFormat="1" ht="6.9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4" customHeight="1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4" customHeight="1">
      <c r="B35" s="28"/>
      <c r="D35" s="54" t="s">
        <v>39</v>
      </c>
      <c r="E35" s="33" t="s">
        <v>40</v>
      </c>
      <c r="F35" s="95">
        <f>ROUND((SUM(BE123:BE142)),  2)</f>
        <v>0</v>
      </c>
      <c r="G35" s="96"/>
      <c r="H35" s="96"/>
      <c r="I35" s="97">
        <v>0.2</v>
      </c>
      <c r="J35" s="95">
        <f>ROUND(((SUM(BE123:BE142))*I35),  2)</f>
        <v>0</v>
      </c>
      <c r="L35" s="28"/>
    </row>
    <row r="36" spans="2:12" s="1" customFormat="1" ht="14.4" customHeight="1">
      <c r="B36" s="28"/>
      <c r="E36" s="33" t="s">
        <v>41</v>
      </c>
      <c r="F36" s="95">
        <f>ROUND((SUM(BF123:BF142)),  2)</f>
        <v>0</v>
      </c>
      <c r="G36" s="96"/>
      <c r="H36" s="96"/>
      <c r="I36" s="97">
        <v>0.2</v>
      </c>
      <c r="J36" s="95">
        <f>ROUND(((SUM(BF123:BF142))*I36),  2)</f>
        <v>0</v>
      </c>
      <c r="L36" s="28"/>
    </row>
    <row r="37" spans="2:12" s="1" customFormat="1" ht="14.4" hidden="1" customHeight="1">
      <c r="B37" s="28"/>
      <c r="E37" s="23" t="s">
        <v>42</v>
      </c>
      <c r="F37" s="84">
        <f>ROUND((SUM(BG123:BG142)),  2)</f>
        <v>0</v>
      </c>
      <c r="I37" s="98">
        <v>0.2</v>
      </c>
      <c r="J37" s="84">
        <f>0</f>
        <v>0</v>
      </c>
      <c r="L37" s="28"/>
    </row>
    <row r="38" spans="2:12" s="1" customFormat="1" ht="14.4" hidden="1" customHeight="1">
      <c r="B38" s="28"/>
      <c r="E38" s="23" t="s">
        <v>43</v>
      </c>
      <c r="F38" s="84">
        <f>ROUND((SUM(BH123:BH142)),  2)</f>
        <v>0</v>
      </c>
      <c r="I38" s="98">
        <v>0.2</v>
      </c>
      <c r="J38" s="84">
        <f>0</f>
        <v>0</v>
      </c>
      <c r="L38" s="28"/>
    </row>
    <row r="39" spans="2:12" s="1" customFormat="1" ht="14.4" hidden="1" customHeight="1">
      <c r="B39" s="28"/>
      <c r="E39" s="33" t="s">
        <v>44</v>
      </c>
      <c r="F39" s="95">
        <f>ROUND((SUM(BI123:BI142)),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6.9" customHeight="1">
      <c r="B40" s="28"/>
      <c r="L40" s="28"/>
    </row>
    <row r="41" spans="2:12" s="1" customFormat="1" ht="25.35" customHeight="1">
      <c r="B41" s="28"/>
      <c r="C41" s="99"/>
      <c r="D41" s="100" t="s">
        <v>45</v>
      </c>
      <c r="E41" s="56"/>
      <c r="F41" s="56"/>
      <c r="G41" s="101" t="s">
        <v>46</v>
      </c>
      <c r="H41" s="102" t="s">
        <v>47</v>
      </c>
      <c r="I41" s="56"/>
      <c r="J41" s="103">
        <f>SUM(J32:J39)</f>
        <v>0</v>
      </c>
      <c r="K41" s="104"/>
      <c r="L41" s="28"/>
    </row>
    <row r="42" spans="2:12" s="1" customFormat="1" ht="14.4" customHeight="1">
      <c r="B42" s="28"/>
      <c r="L42" s="28"/>
    </row>
    <row r="43" spans="2:12" ht="14.4" customHeight="1">
      <c r="B43" s="16"/>
      <c r="L43" s="16"/>
    </row>
    <row r="44" spans="2:12" ht="14.4" customHeight="1">
      <c r="B44" s="16"/>
      <c r="L44" s="16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ht="10.199999999999999">
      <c r="B51" s="16"/>
      <c r="L51" s="16"/>
    </row>
    <row r="52" spans="2:12" ht="10.199999999999999">
      <c r="B52" s="16"/>
      <c r="L52" s="16"/>
    </row>
    <row r="53" spans="2:12" ht="10.199999999999999">
      <c r="B53" s="16"/>
      <c r="L53" s="16"/>
    </row>
    <row r="54" spans="2:12" ht="10.199999999999999">
      <c r="B54" s="16"/>
      <c r="L54" s="16"/>
    </row>
    <row r="55" spans="2:12" ht="10.199999999999999">
      <c r="B55" s="16"/>
      <c r="L55" s="16"/>
    </row>
    <row r="56" spans="2:12" ht="10.199999999999999">
      <c r="B56" s="16"/>
      <c r="L56" s="16"/>
    </row>
    <row r="57" spans="2:12" ht="10.199999999999999">
      <c r="B57" s="16"/>
      <c r="L57" s="16"/>
    </row>
    <row r="58" spans="2:12" ht="10.199999999999999">
      <c r="B58" s="16"/>
      <c r="L58" s="16"/>
    </row>
    <row r="59" spans="2:12" ht="10.199999999999999">
      <c r="B59" s="16"/>
      <c r="L59" s="16"/>
    </row>
    <row r="60" spans="2:12" ht="10.199999999999999">
      <c r="B60" s="16"/>
      <c r="L60" s="16"/>
    </row>
    <row r="61" spans="2:12" s="1" customFormat="1" ht="13.2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ht="10.199999999999999">
      <c r="B62" s="16"/>
      <c r="L62" s="16"/>
    </row>
    <row r="63" spans="2:12" ht="10.199999999999999">
      <c r="B63" s="16"/>
      <c r="L63" s="16"/>
    </row>
    <row r="64" spans="2:12" ht="10.199999999999999">
      <c r="B64" s="16"/>
      <c r="L64" s="16"/>
    </row>
    <row r="65" spans="2:12" s="1" customFormat="1" ht="13.2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ht="10.199999999999999">
      <c r="B66" s="16"/>
      <c r="L66" s="16"/>
    </row>
    <row r="67" spans="2:12" ht="10.199999999999999">
      <c r="B67" s="16"/>
      <c r="L67" s="16"/>
    </row>
    <row r="68" spans="2:12" ht="10.199999999999999">
      <c r="B68" s="16"/>
      <c r="L68" s="16"/>
    </row>
    <row r="69" spans="2:12" ht="10.199999999999999">
      <c r="B69" s="16"/>
      <c r="L69" s="16"/>
    </row>
    <row r="70" spans="2:12" ht="10.199999999999999">
      <c r="B70" s="16"/>
      <c r="L70" s="16"/>
    </row>
    <row r="71" spans="2:12" ht="10.199999999999999">
      <c r="B71" s="16"/>
      <c r="L71" s="16"/>
    </row>
    <row r="72" spans="2:12" ht="10.199999999999999">
      <c r="B72" s="16"/>
      <c r="L72" s="16"/>
    </row>
    <row r="73" spans="2:12" ht="10.199999999999999">
      <c r="B73" s="16"/>
      <c r="L73" s="16"/>
    </row>
    <row r="74" spans="2:12" ht="10.199999999999999">
      <c r="B74" s="16"/>
      <c r="L74" s="16"/>
    </row>
    <row r="75" spans="2:12" ht="10.199999999999999">
      <c r="B75" s="16"/>
      <c r="L75" s="16"/>
    </row>
    <row r="76" spans="2:12" s="1" customFormat="1" ht="13.2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" customHeight="1">
      <c r="B82" s="28"/>
      <c r="C82" s="17" t="s">
        <v>293</v>
      </c>
      <c r="L82" s="28"/>
    </row>
    <row r="83" spans="2:12" s="1" customFormat="1" ht="6.9" customHeight="1">
      <c r="B83" s="28"/>
      <c r="L83" s="28"/>
    </row>
    <row r="84" spans="2:12" s="1" customFormat="1" ht="12" customHeight="1">
      <c r="B84" s="28"/>
      <c r="C84" s="23" t="s">
        <v>15</v>
      </c>
      <c r="L84" s="28"/>
    </row>
    <row r="85" spans="2:12" s="1" customFormat="1" ht="16.5" customHeight="1">
      <c r="B85" s="28"/>
      <c r="E85" s="226" t="str">
        <f>E7</f>
        <v>Archeoskanzen Bojná</v>
      </c>
      <c r="F85" s="227"/>
      <c r="G85" s="227"/>
      <c r="H85" s="227"/>
      <c r="L85" s="28"/>
    </row>
    <row r="86" spans="2:12" ht="12" customHeight="1">
      <c r="B86" s="16"/>
      <c r="C86" s="23" t="s">
        <v>287</v>
      </c>
      <c r="L86" s="16"/>
    </row>
    <row r="87" spans="2:12" s="1" customFormat="1" ht="16.5" customHeight="1">
      <c r="B87" s="28"/>
      <c r="E87" s="226" t="s">
        <v>7302</v>
      </c>
      <c r="F87" s="228"/>
      <c r="G87" s="228"/>
      <c r="H87" s="228"/>
      <c r="L87" s="28"/>
    </row>
    <row r="88" spans="2:12" s="1" customFormat="1" ht="12" customHeight="1">
      <c r="B88" s="28"/>
      <c r="C88" s="23" t="s">
        <v>289</v>
      </c>
      <c r="L88" s="28"/>
    </row>
    <row r="89" spans="2:12" s="1" customFormat="1" ht="16.5" customHeight="1">
      <c r="B89" s="28"/>
      <c r="E89" s="208" t="str">
        <f>E11</f>
        <v>10 - RETENČNÉ VSAKOVACIE PLOCHY</v>
      </c>
      <c r="F89" s="228"/>
      <c r="G89" s="228"/>
      <c r="H89" s="228"/>
      <c r="L89" s="28"/>
    </row>
    <row r="90" spans="2:12" s="1" customFormat="1" ht="6.9" customHeight="1">
      <c r="B90" s="28"/>
      <c r="L90" s="28"/>
    </row>
    <row r="91" spans="2:12" s="1" customFormat="1" ht="12" customHeight="1">
      <c r="B91" s="28"/>
      <c r="C91" s="23" t="s">
        <v>19</v>
      </c>
      <c r="F91" s="21" t="str">
        <f>F14</f>
        <v>okrajová časť obce Bojná</v>
      </c>
      <c r="I91" s="23" t="s">
        <v>21</v>
      </c>
      <c r="J91" s="51" t="str">
        <f>IF(J14="","",J14)</f>
        <v>19. 6. 2024</v>
      </c>
      <c r="L91" s="28"/>
    </row>
    <row r="92" spans="2:12" s="1" customFormat="1" ht="6.9" customHeight="1">
      <c r="B92" s="28"/>
      <c r="L92" s="28"/>
    </row>
    <row r="93" spans="2:12" s="1" customFormat="1" ht="40.049999999999997" customHeight="1">
      <c r="B93" s="28"/>
      <c r="C93" s="23" t="s">
        <v>23</v>
      </c>
      <c r="F93" s="21" t="str">
        <f>E17</f>
        <v>Obec Bojná, 201 Bojná, 956 01 Bojná</v>
      </c>
      <c r="I93" s="23" t="s">
        <v>29</v>
      </c>
      <c r="J93" s="26" t="str">
        <f>E23</f>
        <v>Projekt design s.r.o., Brezová 89/1B, Tovarníky</v>
      </c>
      <c r="L93" s="28"/>
    </row>
    <row r="94" spans="2:12" s="1" customFormat="1" ht="40.049999999999997" customHeight="1">
      <c r="B94" s="28"/>
      <c r="C94" s="23" t="s">
        <v>27</v>
      </c>
      <c r="F94" s="21" t="str">
        <f>IF(E20="","",E20)</f>
        <v>Vyplň údaj</v>
      </c>
      <c r="I94" s="23" t="s">
        <v>32</v>
      </c>
      <c r="J94" s="26" t="str">
        <f>E26</f>
        <v>Projekt design s.r.o., Brezová 89/1B, Tovarníky</v>
      </c>
      <c r="L94" s="28"/>
    </row>
    <row r="95" spans="2:12" s="1" customFormat="1" ht="10.35" customHeight="1">
      <c r="B95" s="28"/>
      <c r="L95" s="28"/>
    </row>
    <row r="96" spans="2:12" s="1" customFormat="1" ht="29.25" customHeight="1">
      <c r="B96" s="28"/>
      <c r="C96" s="107" t="s">
        <v>294</v>
      </c>
      <c r="D96" s="99"/>
      <c r="E96" s="99"/>
      <c r="F96" s="99"/>
      <c r="G96" s="99"/>
      <c r="H96" s="99"/>
      <c r="I96" s="99"/>
      <c r="J96" s="108" t="s">
        <v>295</v>
      </c>
      <c r="K96" s="99"/>
      <c r="L96" s="28"/>
    </row>
    <row r="97" spans="2:47" s="1" customFormat="1" ht="10.35" customHeight="1">
      <c r="B97" s="28"/>
      <c r="L97" s="28"/>
    </row>
    <row r="98" spans="2:47" s="1" customFormat="1" ht="22.8" customHeight="1">
      <c r="B98" s="28"/>
      <c r="C98" s="109" t="s">
        <v>296</v>
      </c>
      <c r="J98" s="65">
        <f>J123</f>
        <v>0</v>
      </c>
      <c r="L98" s="28"/>
      <c r="AU98" s="13" t="s">
        <v>297</v>
      </c>
    </row>
    <row r="99" spans="2:47" s="8" customFormat="1" ht="24.9" customHeight="1">
      <c r="B99" s="110"/>
      <c r="D99" s="111" t="s">
        <v>298</v>
      </c>
      <c r="E99" s="112"/>
      <c r="F99" s="112"/>
      <c r="G99" s="112"/>
      <c r="H99" s="112"/>
      <c r="I99" s="112"/>
      <c r="J99" s="113">
        <f>J124</f>
        <v>0</v>
      </c>
      <c r="L99" s="110"/>
    </row>
    <row r="100" spans="2:47" s="9" customFormat="1" ht="19.95" customHeight="1">
      <c r="B100" s="114"/>
      <c r="D100" s="115" t="s">
        <v>2630</v>
      </c>
      <c r="E100" s="116"/>
      <c r="F100" s="116"/>
      <c r="G100" s="116"/>
      <c r="H100" s="116"/>
      <c r="I100" s="116"/>
      <c r="J100" s="117">
        <f>J125</f>
        <v>0</v>
      </c>
      <c r="L100" s="114"/>
    </row>
    <row r="101" spans="2:47" s="9" customFormat="1" ht="19.95" customHeight="1">
      <c r="B101" s="114"/>
      <c r="D101" s="115" t="s">
        <v>2636</v>
      </c>
      <c r="E101" s="116"/>
      <c r="F101" s="116"/>
      <c r="G101" s="116"/>
      <c r="H101" s="116"/>
      <c r="I101" s="116"/>
      <c r="J101" s="117">
        <f>J141</f>
        <v>0</v>
      </c>
      <c r="L101" s="114"/>
    </row>
    <row r="102" spans="2:47" s="1" customFormat="1" ht="21.75" customHeight="1">
      <c r="B102" s="28"/>
      <c r="L102" s="28"/>
    </row>
    <row r="103" spans="2:47" s="1" customFormat="1" ht="6.9" customHeight="1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28"/>
    </row>
    <row r="107" spans="2:47" s="1" customFormat="1" ht="6.9" customHeight="1"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28"/>
    </row>
    <row r="108" spans="2:47" s="1" customFormat="1" ht="24.9" customHeight="1">
      <c r="B108" s="28"/>
      <c r="C108" s="17" t="s">
        <v>303</v>
      </c>
      <c r="L108" s="28"/>
    </row>
    <row r="109" spans="2:47" s="1" customFormat="1" ht="6.9" customHeight="1">
      <c r="B109" s="28"/>
      <c r="L109" s="28"/>
    </row>
    <row r="110" spans="2:47" s="1" customFormat="1" ht="12" customHeight="1">
      <c r="B110" s="28"/>
      <c r="C110" s="23" t="s">
        <v>15</v>
      </c>
      <c r="L110" s="28"/>
    </row>
    <row r="111" spans="2:47" s="1" customFormat="1" ht="16.5" customHeight="1">
      <c r="B111" s="28"/>
      <c r="E111" s="226" t="str">
        <f>E7</f>
        <v>Archeoskanzen Bojná</v>
      </c>
      <c r="F111" s="227"/>
      <c r="G111" s="227"/>
      <c r="H111" s="227"/>
      <c r="L111" s="28"/>
    </row>
    <row r="112" spans="2:47" ht="12" customHeight="1">
      <c r="B112" s="16"/>
      <c r="C112" s="23" t="s">
        <v>287</v>
      </c>
      <c r="L112" s="16"/>
    </row>
    <row r="113" spans="2:65" s="1" customFormat="1" ht="16.5" customHeight="1">
      <c r="B113" s="28"/>
      <c r="E113" s="226" t="s">
        <v>7302</v>
      </c>
      <c r="F113" s="228"/>
      <c r="G113" s="228"/>
      <c r="H113" s="228"/>
      <c r="L113" s="28"/>
    </row>
    <row r="114" spans="2:65" s="1" customFormat="1" ht="12" customHeight="1">
      <c r="B114" s="28"/>
      <c r="C114" s="23" t="s">
        <v>289</v>
      </c>
      <c r="L114" s="28"/>
    </row>
    <row r="115" spans="2:65" s="1" customFormat="1" ht="16.5" customHeight="1">
      <c r="B115" s="28"/>
      <c r="E115" s="208" t="str">
        <f>E11</f>
        <v>10 - RETENČNÉ VSAKOVACIE PLOCHY</v>
      </c>
      <c r="F115" s="228"/>
      <c r="G115" s="228"/>
      <c r="H115" s="228"/>
      <c r="L115" s="28"/>
    </row>
    <row r="116" spans="2:65" s="1" customFormat="1" ht="6.9" customHeight="1">
      <c r="B116" s="28"/>
      <c r="L116" s="28"/>
    </row>
    <row r="117" spans="2:65" s="1" customFormat="1" ht="12" customHeight="1">
      <c r="B117" s="28"/>
      <c r="C117" s="23" t="s">
        <v>19</v>
      </c>
      <c r="F117" s="21" t="str">
        <f>F14</f>
        <v>okrajová časť obce Bojná</v>
      </c>
      <c r="I117" s="23" t="s">
        <v>21</v>
      </c>
      <c r="J117" s="51" t="str">
        <f>IF(J14="","",J14)</f>
        <v>19. 6. 2024</v>
      </c>
      <c r="L117" s="28"/>
    </row>
    <row r="118" spans="2:65" s="1" customFormat="1" ht="6.9" customHeight="1">
      <c r="B118" s="28"/>
      <c r="L118" s="28"/>
    </row>
    <row r="119" spans="2:65" s="1" customFormat="1" ht="40.049999999999997" customHeight="1">
      <c r="B119" s="28"/>
      <c r="C119" s="23" t="s">
        <v>23</v>
      </c>
      <c r="F119" s="21" t="str">
        <f>E17</f>
        <v>Obec Bojná, 201 Bojná, 956 01 Bojná</v>
      </c>
      <c r="I119" s="23" t="s">
        <v>29</v>
      </c>
      <c r="J119" s="26" t="str">
        <f>E23</f>
        <v>Projekt design s.r.o., Brezová 89/1B, Tovarníky</v>
      </c>
      <c r="L119" s="28"/>
    </row>
    <row r="120" spans="2:65" s="1" customFormat="1" ht="40.049999999999997" customHeight="1">
      <c r="B120" s="28"/>
      <c r="C120" s="23" t="s">
        <v>27</v>
      </c>
      <c r="F120" s="21" t="str">
        <f>IF(E20="","",E20)</f>
        <v>Vyplň údaj</v>
      </c>
      <c r="I120" s="23" t="s">
        <v>32</v>
      </c>
      <c r="J120" s="26" t="str">
        <f>E26</f>
        <v>Projekt design s.r.o., Brezová 89/1B, Tovarníky</v>
      </c>
      <c r="L120" s="28"/>
    </row>
    <row r="121" spans="2:65" s="1" customFormat="1" ht="10.35" customHeight="1">
      <c r="B121" s="28"/>
      <c r="L121" s="28"/>
    </row>
    <row r="122" spans="2:65" s="10" customFormat="1" ht="29.25" customHeight="1">
      <c r="B122" s="118"/>
      <c r="C122" s="119" t="s">
        <v>304</v>
      </c>
      <c r="D122" s="120" t="s">
        <v>60</v>
      </c>
      <c r="E122" s="120" t="s">
        <v>56</v>
      </c>
      <c r="F122" s="120" t="s">
        <v>57</v>
      </c>
      <c r="G122" s="120" t="s">
        <v>305</v>
      </c>
      <c r="H122" s="120" t="s">
        <v>306</v>
      </c>
      <c r="I122" s="120" t="s">
        <v>307</v>
      </c>
      <c r="J122" s="121" t="s">
        <v>295</v>
      </c>
      <c r="K122" s="122" t="s">
        <v>308</v>
      </c>
      <c r="L122" s="118"/>
      <c r="M122" s="58" t="s">
        <v>1</v>
      </c>
      <c r="N122" s="59" t="s">
        <v>39</v>
      </c>
      <c r="O122" s="59" t="s">
        <v>309</v>
      </c>
      <c r="P122" s="59" t="s">
        <v>310</v>
      </c>
      <c r="Q122" s="59" t="s">
        <v>311</v>
      </c>
      <c r="R122" s="59" t="s">
        <v>312</v>
      </c>
      <c r="S122" s="59" t="s">
        <v>313</v>
      </c>
      <c r="T122" s="60" t="s">
        <v>314</v>
      </c>
    </row>
    <row r="123" spans="2:65" s="1" customFormat="1" ht="22.8" customHeight="1">
      <c r="B123" s="28"/>
      <c r="C123" s="63" t="s">
        <v>296</v>
      </c>
      <c r="J123" s="123">
        <f>BK123</f>
        <v>0</v>
      </c>
      <c r="L123" s="28"/>
      <c r="M123" s="61"/>
      <c r="N123" s="52"/>
      <c r="O123" s="52"/>
      <c r="P123" s="124">
        <f>P124</f>
        <v>0</v>
      </c>
      <c r="Q123" s="52"/>
      <c r="R123" s="124">
        <f>R124</f>
        <v>0</v>
      </c>
      <c r="S123" s="52"/>
      <c r="T123" s="125">
        <f>T124</f>
        <v>0</v>
      </c>
      <c r="AT123" s="13" t="s">
        <v>74</v>
      </c>
      <c r="AU123" s="13" t="s">
        <v>297</v>
      </c>
      <c r="BK123" s="126">
        <f>BK124</f>
        <v>0</v>
      </c>
    </row>
    <row r="124" spans="2:65" s="11" customFormat="1" ht="25.95" customHeight="1">
      <c r="B124" s="127"/>
      <c r="D124" s="128" t="s">
        <v>74</v>
      </c>
      <c r="E124" s="129" t="s">
        <v>315</v>
      </c>
      <c r="F124" s="129" t="s">
        <v>316</v>
      </c>
      <c r="I124" s="130"/>
      <c r="J124" s="131">
        <f>BK124</f>
        <v>0</v>
      </c>
      <c r="L124" s="127"/>
      <c r="M124" s="132"/>
      <c r="P124" s="133">
        <f>P125+P141</f>
        <v>0</v>
      </c>
      <c r="R124" s="133">
        <f>R125+R141</f>
        <v>0</v>
      </c>
      <c r="T124" s="134">
        <f>T125+T141</f>
        <v>0</v>
      </c>
      <c r="AR124" s="128" t="s">
        <v>82</v>
      </c>
      <c r="AT124" s="135" t="s">
        <v>74</v>
      </c>
      <c r="AU124" s="135" t="s">
        <v>75</v>
      </c>
      <c r="AY124" s="128" t="s">
        <v>317</v>
      </c>
      <c r="BK124" s="136">
        <f>BK125+BK141</f>
        <v>0</v>
      </c>
    </row>
    <row r="125" spans="2:65" s="11" customFormat="1" ht="22.8" customHeight="1">
      <c r="B125" s="127"/>
      <c r="D125" s="128" t="s">
        <v>74</v>
      </c>
      <c r="E125" s="137" t="s">
        <v>82</v>
      </c>
      <c r="F125" s="137" t="s">
        <v>2637</v>
      </c>
      <c r="I125" s="130"/>
      <c r="J125" s="138">
        <f>BK125</f>
        <v>0</v>
      </c>
      <c r="L125" s="127"/>
      <c r="M125" s="132"/>
      <c r="P125" s="133">
        <f>SUM(P126:P140)</f>
        <v>0</v>
      </c>
      <c r="R125" s="133">
        <f>SUM(R126:R140)</f>
        <v>0</v>
      </c>
      <c r="T125" s="134">
        <f>SUM(T126:T140)</f>
        <v>0</v>
      </c>
      <c r="AR125" s="128" t="s">
        <v>82</v>
      </c>
      <c r="AT125" s="135" t="s">
        <v>74</v>
      </c>
      <c r="AU125" s="135" t="s">
        <v>82</v>
      </c>
      <c r="AY125" s="128" t="s">
        <v>317</v>
      </c>
      <c r="BK125" s="136">
        <f>SUM(BK126:BK140)</f>
        <v>0</v>
      </c>
    </row>
    <row r="126" spans="2:65" s="1" customFormat="1" ht="44.25" customHeight="1">
      <c r="B126" s="139"/>
      <c r="C126" s="140" t="s">
        <v>82</v>
      </c>
      <c r="D126" s="140" t="s">
        <v>319</v>
      </c>
      <c r="E126" s="141" t="s">
        <v>7504</v>
      </c>
      <c r="F126" s="142" t="s">
        <v>7505</v>
      </c>
      <c r="G126" s="143" t="s">
        <v>375</v>
      </c>
      <c r="H126" s="144">
        <v>1688.9</v>
      </c>
      <c r="I126" s="145"/>
      <c r="J126" s="146">
        <f>ROUND(I126*H126,2)</f>
        <v>0</v>
      </c>
      <c r="K126" s="147"/>
      <c r="L126" s="28"/>
      <c r="M126" s="148" t="s">
        <v>1</v>
      </c>
      <c r="N126" s="149" t="s">
        <v>41</v>
      </c>
      <c r="P126" s="150">
        <f>O126*H126</f>
        <v>0</v>
      </c>
      <c r="Q126" s="150">
        <v>0</v>
      </c>
      <c r="R126" s="150">
        <f>Q126*H126</f>
        <v>0</v>
      </c>
      <c r="S126" s="150">
        <v>0</v>
      </c>
      <c r="T126" s="151">
        <f>S126*H126</f>
        <v>0</v>
      </c>
      <c r="AR126" s="152" t="s">
        <v>259</v>
      </c>
      <c r="AT126" s="152" t="s">
        <v>319</v>
      </c>
      <c r="AU126" s="152" t="s">
        <v>87</v>
      </c>
      <c r="AY126" s="13" t="s">
        <v>317</v>
      </c>
      <c r="BE126" s="153">
        <f>IF(N126="základná",J126,0)</f>
        <v>0</v>
      </c>
      <c r="BF126" s="153">
        <f>IF(N126="znížená",J126,0)</f>
        <v>0</v>
      </c>
      <c r="BG126" s="153">
        <f>IF(N126="zákl. prenesená",J126,0)</f>
        <v>0</v>
      </c>
      <c r="BH126" s="153">
        <f>IF(N126="zníž. prenesená",J126,0)</f>
        <v>0</v>
      </c>
      <c r="BI126" s="153">
        <f>IF(N126="nulová",J126,0)</f>
        <v>0</v>
      </c>
      <c r="BJ126" s="13" t="s">
        <v>87</v>
      </c>
      <c r="BK126" s="153">
        <f>ROUND(I126*H126,2)</f>
        <v>0</v>
      </c>
      <c r="BL126" s="13" t="s">
        <v>259</v>
      </c>
      <c r="BM126" s="152" t="s">
        <v>87</v>
      </c>
    </row>
    <row r="127" spans="2:65" s="1" customFormat="1" ht="49.05" customHeight="1">
      <c r="B127" s="139"/>
      <c r="C127" s="140" t="s">
        <v>87</v>
      </c>
      <c r="D127" s="140" t="s">
        <v>319</v>
      </c>
      <c r="E127" s="141" t="s">
        <v>7506</v>
      </c>
      <c r="F127" s="142" t="s">
        <v>7507</v>
      </c>
      <c r="G127" s="143" t="s">
        <v>322</v>
      </c>
      <c r="H127" s="144">
        <v>168.9</v>
      </c>
      <c r="I127" s="145"/>
      <c r="J127" s="146">
        <f>ROUND(I127*H127,2)</f>
        <v>0</v>
      </c>
      <c r="K127" s="147"/>
      <c r="L127" s="28"/>
      <c r="M127" s="148" t="s">
        <v>1</v>
      </c>
      <c r="N127" s="149" t="s">
        <v>41</v>
      </c>
      <c r="P127" s="150">
        <f>O127*H127</f>
        <v>0</v>
      </c>
      <c r="Q127" s="150">
        <v>0</v>
      </c>
      <c r="R127" s="150">
        <f>Q127*H127</f>
        <v>0</v>
      </c>
      <c r="S127" s="150">
        <v>0</v>
      </c>
      <c r="T127" s="151">
        <f>S127*H127</f>
        <v>0</v>
      </c>
      <c r="AR127" s="152" t="s">
        <v>259</v>
      </c>
      <c r="AT127" s="152" t="s">
        <v>319</v>
      </c>
      <c r="AU127" s="152" t="s">
        <v>87</v>
      </c>
      <c r="AY127" s="13" t="s">
        <v>317</v>
      </c>
      <c r="BE127" s="153">
        <f>IF(N127="základná",J127,0)</f>
        <v>0</v>
      </c>
      <c r="BF127" s="153">
        <f>IF(N127="znížená",J127,0)</f>
        <v>0</v>
      </c>
      <c r="BG127" s="153">
        <f>IF(N127="zákl. prenesená",J127,0)</f>
        <v>0</v>
      </c>
      <c r="BH127" s="153">
        <f>IF(N127="zníž. prenesená",J127,0)</f>
        <v>0</v>
      </c>
      <c r="BI127" s="153">
        <f>IF(N127="nulová",J127,0)</f>
        <v>0</v>
      </c>
      <c r="BJ127" s="13" t="s">
        <v>87</v>
      </c>
      <c r="BK127" s="153">
        <f>ROUND(I127*H127,2)</f>
        <v>0</v>
      </c>
      <c r="BL127" s="13" t="s">
        <v>259</v>
      </c>
      <c r="BM127" s="152" t="s">
        <v>259</v>
      </c>
    </row>
    <row r="128" spans="2:65" s="1" customFormat="1" ht="49.05" customHeight="1">
      <c r="B128" s="139"/>
      <c r="C128" s="140" t="s">
        <v>92</v>
      </c>
      <c r="D128" s="140" t="s">
        <v>319</v>
      </c>
      <c r="E128" s="141" t="s">
        <v>327</v>
      </c>
      <c r="F128" s="142" t="s">
        <v>7455</v>
      </c>
      <c r="G128" s="143" t="s">
        <v>322</v>
      </c>
      <c r="H128" s="144">
        <v>50.67</v>
      </c>
      <c r="I128" s="145"/>
      <c r="J128" s="146">
        <f>ROUND(I128*H128,2)</f>
        <v>0</v>
      </c>
      <c r="K128" s="147"/>
      <c r="L128" s="28"/>
      <c r="M128" s="148" t="s">
        <v>1</v>
      </c>
      <c r="N128" s="149" t="s">
        <v>41</v>
      </c>
      <c r="P128" s="150">
        <f>O128*H128</f>
        <v>0</v>
      </c>
      <c r="Q128" s="150">
        <v>0</v>
      </c>
      <c r="R128" s="150">
        <f>Q128*H128</f>
        <v>0</v>
      </c>
      <c r="S128" s="150">
        <v>0</v>
      </c>
      <c r="T128" s="151">
        <f>S128*H128</f>
        <v>0</v>
      </c>
      <c r="AR128" s="152" t="s">
        <v>259</v>
      </c>
      <c r="AT128" s="152" t="s">
        <v>319</v>
      </c>
      <c r="AU128" s="152" t="s">
        <v>87</v>
      </c>
      <c r="AY128" s="13" t="s">
        <v>317</v>
      </c>
      <c r="BE128" s="153">
        <f>IF(N128="základná",J128,0)</f>
        <v>0</v>
      </c>
      <c r="BF128" s="153">
        <f>IF(N128="znížená",J128,0)</f>
        <v>0</v>
      </c>
      <c r="BG128" s="153">
        <f>IF(N128="zákl. prenesená",J128,0)</f>
        <v>0</v>
      </c>
      <c r="BH128" s="153">
        <f>IF(N128="zníž. prenesená",J128,0)</f>
        <v>0</v>
      </c>
      <c r="BI128" s="153">
        <f>IF(N128="nulová",J128,0)</f>
        <v>0</v>
      </c>
      <c r="BJ128" s="13" t="s">
        <v>87</v>
      </c>
      <c r="BK128" s="153">
        <f>ROUND(I128*H128,2)</f>
        <v>0</v>
      </c>
      <c r="BL128" s="13" t="s">
        <v>259</v>
      </c>
      <c r="BM128" s="152" t="s">
        <v>265</v>
      </c>
    </row>
    <row r="129" spans="2:65" s="1" customFormat="1" ht="55.5" customHeight="1">
      <c r="B129" s="139"/>
      <c r="C129" s="140" t="s">
        <v>259</v>
      </c>
      <c r="D129" s="140" t="s">
        <v>319</v>
      </c>
      <c r="E129" s="141" t="s">
        <v>4190</v>
      </c>
      <c r="F129" s="142" t="s">
        <v>7456</v>
      </c>
      <c r="G129" s="143" t="s">
        <v>322</v>
      </c>
      <c r="H129" s="144">
        <v>168.9</v>
      </c>
      <c r="I129" s="145"/>
      <c r="J129" s="146">
        <f>ROUND(I129*H129,2)</f>
        <v>0</v>
      </c>
      <c r="K129" s="147"/>
      <c r="L129" s="28"/>
      <c r="M129" s="148" t="s">
        <v>1</v>
      </c>
      <c r="N129" s="149" t="s">
        <v>41</v>
      </c>
      <c r="P129" s="150">
        <f>O129*H129</f>
        <v>0</v>
      </c>
      <c r="Q129" s="150">
        <v>0</v>
      </c>
      <c r="R129" s="150">
        <f>Q129*H129</f>
        <v>0</v>
      </c>
      <c r="S129" s="150">
        <v>0</v>
      </c>
      <c r="T129" s="151">
        <f>S129*H129</f>
        <v>0</v>
      </c>
      <c r="AR129" s="152" t="s">
        <v>259</v>
      </c>
      <c r="AT129" s="152" t="s">
        <v>319</v>
      </c>
      <c r="AU129" s="152" t="s">
        <v>87</v>
      </c>
      <c r="AY129" s="13" t="s">
        <v>317</v>
      </c>
      <c r="BE129" s="153">
        <f>IF(N129="základná",J129,0)</f>
        <v>0</v>
      </c>
      <c r="BF129" s="153">
        <f>IF(N129="znížená",J129,0)</f>
        <v>0</v>
      </c>
      <c r="BG129" s="153">
        <f>IF(N129="zákl. prenesená",J129,0)</f>
        <v>0</v>
      </c>
      <c r="BH129" s="153">
        <f>IF(N129="zníž. prenesená",J129,0)</f>
        <v>0</v>
      </c>
      <c r="BI129" s="153">
        <f>IF(N129="nulová",J129,0)</f>
        <v>0</v>
      </c>
      <c r="BJ129" s="13" t="s">
        <v>87</v>
      </c>
      <c r="BK129" s="153">
        <f>ROUND(I129*H129,2)</f>
        <v>0</v>
      </c>
      <c r="BL129" s="13" t="s">
        <v>259</v>
      </c>
      <c r="BM129" s="152" t="s">
        <v>271</v>
      </c>
    </row>
    <row r="130" spans="2:65" s="1" customFormat="1" ht="38.4">
      <c r="B130" s="28"/>
      <c r="D130" s="170" t="s">
        <v>484</v>
      </c>
      <c r="F130" s="171" t="s">
        <v>7457</v>
      </c>
      <c r="I130" s="172"/>
      <c r="L130" s="28"/>
      <c r="M130" s="173"/>
      <c r="T130" s="55"/>
      <c r="AT130" s="13" t="s">
        <v>484</v>
      </c>
      <c r="AU130" s="13" t="s">
        <v>87</v>
      </c>
    </row>
    <row r="131" spans="2:65" s="1" customFormat="1" ht="37.799999999999997" customHeight="1">
      <c r="B131" s="139"/>
      <c r="C131" s="140" t="s">
        <v>262</v>
      </c>
      <c r="D131" s="140" t="s">
        <v>319</v>
      </c>
      <c r="E131" s="141" t="s">
        <v>7508</v>
      </c>
      <c r="F131" s="142" t="s">
        <v>7509</v>
      </c>
      <c r="G131" s="143" t="s">
        <v>375</v>
      </c>
      <c r="H131" s="144">
        <v>1758.4</v>
      </c>
      <c r="I131" s="145"/>
      <c r="J131" s="146">
        <f t="shared" ref="J131:J140" si="0">ROUND(I131*H131,2)</f>
        <v>0</v>
      </c>
      <c r="K131" s="147"/>
      <c r="L131" s="28"/>
      <c r="M131" s="148" t="s">
        <v>1</v>
      </c>
      <c r="N131" s="149" t="s">
        <v>41</v>
      </c>
      <c r="P131" s="150">
        <f t="shared" ref="P131:P140" si="1">O131*H131</f>
        <v>0</v>
      </c>
      <c r="Q131" s="150">
        <v>0</v>
      </c>
      <c r="R131" s="150">
        <f t="shared" ref="R131:R140" si="2">Q131*H131</f>
        <v>0</v>
      </c>
      <c r="S131" s="150">
        <v>0</v>
      </c>
      <c r="T131" s="151">
        <f t="shared" ref="T131:T140" si="3">S131*H131</f>
        <v>0</v>
      </c>
      <c r="AR131" s="152" t="s">
        <v>259</v>
      </c>
      <c r="AT131" s="152" t="s">
        <v>319</v>
      </c>
      <c r="AU131" s="152" t="s">
        <v>87</v>
      </c>
      <c r="AY131" s="13" t="s">
        <v>317</v>
      </c>
      <c r="BE131" s="153">
        <f t="shared" ref="BE131:BE140" si="4">IF(N131="základná",J131,0)</f>
        <v>0</v>
      </c>
      <c r="BF131" s="153">
        <f t="shared" ref="BF131:BF140" si="5">IF(N131="znížená",J131,0)</f>
        <v>0</v>
      </c>
      <c r="BG131" s="153">
        <f t="shared" ref="BG131:BG140" si="6">IF(N131="zákl. prenesená",J131,0)</f>
        <v>0</v>
      </c>
      <c r="BH131" s="153">
        <f t="shared" ref="BH131:BH140" si="7">IF(N131="zníž. prenesená",J131,0)</f>
        <v>0</v>
      </c>
      <c r="BI131" s="153">
        <f t="shared" ref="BI131:BI140" si="8">IF(N131="nulová",J131,0)</f>
        <v>0</v>
      </c>
      <c r="BJ131" s="13" t="s">
        <v>87</v>
      </c>
      <c r="BK131" s="153">
        <f t="shared" ref="BK131:BK140" si="9">ROUND(I131*H131,2)</f>
        <v>0</v>
      </c>
      <c r="BL131" s="13" t="s">
        <v>259</v>
      </c>
      <c r="BM131" s="152" t="s">
        <v>277</v>
      </c>
    </row>
    <row r="132" spans="2:65" s="1" customFormat="1" ht="37.799999999999997" customHeight="1">
      <c r="B132" s="139"/>
      <c r="C132" s="140" t="s">
        <v>265</v>
      </c>
      <c r="D132" s="140" t="s">
        <v>319</v>
      </c>
      <c r="E132" s="141" t="s">
        <v>7510</v>
      </c>
      <c r="F132" s="142" t="s">
        <v>7511</v>
      </c>
      <c r="G132" s="143" t="s">
        <v>452</v>
      </c>
      <c r="H132" s="144">
        <v>7</v>
      </c>
      <c r="I132" s="145"/>
      <c r="J132" s="146">
        <f t="shared" si="0"/>
        <v>0</v>
      </c>
      <c r="K132" s="147"/>
      <c r="L132" s="28"/>
      <c r="M132" s="148" t="s">
        <v>1</v>
      </c>
      <c r="N132" s="149" t="s">
        <v>41</v>
      </c>
      <c r="P132" s="150">
        <f t="shared" si="1"/>
        <v>0</v>
      </c>
      <c r="Q132" s="150">
        <v>0</v>
      </c>
      <c r="R132" s="150">
        <f t="shared" si="2"/>
        <v>0</v>
      </c>
      <c r="S132" s="150">
        <v>0</v>
      </c>
      <c r="T132" s="151">
        <f t="shared" si="3"/>
        <v>0</v>
      </c>
      <c r="AR132" s="152" t="s">
        <v>259</v>
      </c>
      <c r="AT132" s="152" t="s">
        <v>319</v>
      </c>
      <c r="AU132" s="152" t="s">
        <v>87</v>
      </c>
      <c r="AY132" s="13" t="s">
        <v>317</v>
      </c>
      <c r="BE132" s="153">
        <f t="shared" si="4"/>
        <v>0</v>
      </c>
      <c r="BF132" s="153">
        <f t="shared" si="5"/>
        <v>0</v>
      </c>
      <c r="BG132" s="153">
        <f t="shared" si="6"/>
        <v>0</v>
      </c>
      <c r="BH132" s="153">
        <f t="shared" si="7"/>
        <v>0</v>
      </c>
      <c r="BI132" s="153">
        <f t="shared" si="8"/>
        <v>0</v>
      </c>
      <c r="BJ132" s="13" t="s">
        <v>87</v>
      </c>
      <c r="BK132" s="153">
        <f t="shared" si="9"/>
        <v>0</v>
      </c>
      <c r="BL132" s="13" t="s">
        <v>259</v>
      </c>
      <c r="BM132" s="152" t="s">
        <v>358</v>
      </c>
    </row>
    <row r="133" spans="2:65" s="1" customFormat="1" ht="16.5" customHeight="1">
      <c r="B133" s="139"/>
      <c r="C133" s="154" t="s">
        <v>268</v>
      </c>
      <c r="D133" s="154" t="s">
        <v>353</v>
      </c>
      <c r="E133" s="155" t="s">
        <v>7512</v>
      </c>
      <c r="F133" s="156" t="s">
        <v>7513</v>
      </c>
      <c r="G133" s="157" t="s">
        <v>356</v>
      </c>
      <c r="H133" s="158">
        <v>0.89</v>
      </c>
      <c r="I133" s="159"/>
      <c r="J133" s="160">
        <f t="shared" si="0"/>
        <v>0</v>
      </c>
      <c r="K133" s="161"/>
      <c r="L133" s="162"/>
      <c r="M133" s="163" t="s">
        <v>1</v>
      </c>
      <c r="N133" s="164" t="s">
        <v>41</v>
      </c>
      <c r="P133" s="150">
        <f t="shared" si="1"/>
        <v>0</v>
      </c>
      <c r="Q133" s="150">
        <v>0</v>
      </c>
      <c r="R133" s="150">
        <f t="shared" si="2"/>
        <v>0</v>
      </c>
      <c r="S133" s="150">
        <v>0</v>
      </c>
      <c r="T133" s="151">
        <f t="shared" si="3"/>
        <v>0</v>
      </c>
      <c r="AR133" s="152" t="s">
        <v>271</v>
      </c>
      <c r="AT133" s="152" t="s">
        <v>353</v>
      </c>
      <c r="AU133" s="152" t="s">
        <v>87</v>
      </c>
      <c r="AY133" s="13" t="s">
        <v>317</v>
      </c>
      <c r="BE133" s="153">
        <f t="shared" si="4"/>
        <v>0</v>
      </c>
      <c r="BF133" s="153">
        <f t="shared" si="5"/>
        <v>0</v>
      </c>
      <c r="BG133" s="153">
        <f t="shared" si="6"/>
        <v>0</v>
      </c>
      <c r="BH133" s="153">
        <f t="shared" si="7"/>
        <v>0</v>
      </c>
      <c r="BI133" s="153">
        <f t="shared" si="8"/>
        <v>0</v>
      </c>
      <c r="BJ133" s="13" t="s">
        <v>87</v>
      </c>
      <c r="BK133" s="153">
        <f t="shared" si="9"/>
        <v>0</v>
      </c>
      <c r="BL133" s="13" t="s">
        <v>259</v>
      </c>
      <c r="BM133" s="152" t="s">
        <v>364</v>
      </c>
    </row>
    <row r="134" spans="2:65" s="1" customFormat="1" ht="24.15" customHeight="1">
      <c r="B134" s="139"/>
      <c r="C134" s="154" t="s">
        <v>271</v>
      </c>
      <c r="D134" s="154" t="s">
        <v>353</v>
      </c>
      <c r="E134" s="155" t="s">
        <v>7514</v>
      </c>
      <c r="F134" s="156" t="s">
        <v>7515</v>
      </c>
      <c r="G134" s="157" t="s">
        <v>452</v>
      </c>
      <c r="H134" s="158">
        <v>7</v>
      </c>
      <c r="I134" s="159"/>
      <c r="J134" s="160">
        <f t="shared" si="0"/>
        <v>0</v>
      </c>
      <c r="K134" s="161"/>
      <c r="L134" s="162"/>
      <c r="M134" s="163" t="s">
        <v>1</v>
      </c>
      <c r="N134" s="164" t="s">
        <v>41</v>
      </c>
      <c r="P134" s="150">
        <f t="shared" si="1"/>
        <v>0</v>
      </c>
      <c r="Q134" s="150">
        <v>0</v>
      </c>
      <c r="R134" s="150">
        <f t="shared" si="2"/>
        <v>0</v>
      </c>
      <c r="S134" s="150">
        <v>0</v>
      </c>
      <c r="T134" s="151">
        <f t="shared" si="3"/>
        <v>0</v>
      </c>
      <c r="AR134" s="152" t="s">
        <v>271</v>
      </c>
      <c r="AT134" s="152" t="s">
        <v>353</v>
      </c>
      <c r="AU134" s="152" t="s">
        <v>87</v>
      </c>
      <c r="AY134" s="13" t="s">
        <v>317</v>
      </c>
      <c r="BE134" s="153">
        <f t="shared" si="4"/>
        <v>0</v>
      </c>
      <c r="BF134" s="153">
        <f t="shared" si="5"/>
        <v>0</v>
      </c>
      <c r="BG134" s="153">
        <f t="shared" si="6"/>
        <v>0</v>
      </c>
      <c r="BH134" s="153">
        <f t="shared" si="7"/>
        <v>0</v>
      </c>
      <c r="BI134" s="153">
        <f t="shared" si="8"/>
        <v>0</v>
      </c>
      <c r="BJ134" s="13" t="s">
        <v>87</v>
      </c>
      <c r="BK134" s="153">
        <f t="shared" si="9"/>
        <v>0</v>
      </c>
      <c r="BL134" s="13" t="s">
        <v>259</v>
      </c>
      <c r="BM134" s="152" t="s">
        <v>372</v>
      </c>
    </row>
    <row r="135" spans="2:65" s="1" customFormat="1" ht="49.05" customHeight="1">
      <c r="B135" s="139"/>
      <c r="C135" s="140" t="s">
        <v>274</v>
      </c>
      <c r="D135" s="140" t="s">
        <v>319</v>
      </c>
      <c r="E135" s="141" t="s">
        <v>7420</v>
      </c>
      <c r="F135" s="142" t="s">
        <v>7421</v>
      </c>
      <c r="G135" s="143" t="s">
        <v>375</v>
      </c>
      <c r="H135" s="144">
        <v>1758.4</v>
      </c>
      <c r="I135" s="145"/>
      <c r="J135" s="146">
        <f t="shared" si="0"/>
        <v>0</v>
      </c>
      <c r="K135" s="147"/>
      <c r="L135" s="28"/>
      <c r="M135" s="148" t="s">
        <v>1</v>
      </c>
      <c r="N135" s="149" t="s">
        <v>41</v>
      </c>
      <c r="P135" s="150">
        <f t="shared" si="1"/>
        <v>0</v>
      </c>
      <c r="Q135" s="150">
        <v>0</v>
      </c>
      <c r="R135" s="150">
        <f t="shared" si="2"/>
        <v>0</v>
      </c>
      <c r="S135" s="150">
        <v>0</v>
      </c>
      <c r="T135" s="151">
        <f t="shared" si="3"/>
        <v>0</v>
      </c>
      <c r="AR135" s="152" t="s">
        <v>259</v>
      </c>
      <c r="AT135" s="152" t="s">
        <v>319</v>
      </c>
      <c r="AU135" s="152" t="s">
        <v>87</v>
      </c>
      <c r="AY135" s="13" t="s">
        <v>317</v>
      </c>
      <c r="BE135" s="153">
        <f t="shared" si="4"/>
        <v>0</v>
      </c>
      <c r="BF135" s="153">
        <f t="shared" si="5"/>
        <v>0</v>
      </c>
      <c r="BG135" s="153">
        <f t="shared" si="6"/>
        <v>0</v>
      </c>
      <c r="BH135" s="153">
        <f t="shared" si="7"/>
        <v>0</v>
      </c>
      <c r="BI135" s="153">
        <f t="shared" si="8"/>
        <v>0</v>
      </c>
      <c r="BJ135" s="13" t="s">
        <v>87</v>
      </c>
      <c r="BK135" s="153">
        <f t="shared" si="9"/>
        <v>0</v>
      </c>
      <c r="BL135" s="13" t="s">
        <v>259</v>
      </c>
      <c r="BM135" s="152" t="s">
        <v>383</v>
      </c>
    </row>
    <row r="136" spans="2:65" s="1" customFormat="1" ht="66.75" customHeight="1">
      <c r="B136" s="139"/>
      <c r="C136" s="154" t="s">
        <v>277</v>
      </c>
      <c r="D136" s="154" t="s">
        <v>353</v>
      </c>
      <c r="E136" s="155" t="s">
        <v>7395</v>
      </c>
      <c r="F136" s="156" t="s">
        <v>7422</v>
      </c>
      <c r="G136" s="157" t="s">
        <v>1711</v>
      </c>
      <c r="H136" s="158">
        <v>5.4329999999999998</v>
      </c>
      <c r="I136" s="159"/>
      <c r="J136" s="160">
        <f t="shared" si="0"/>
        <v>0</v>
      </c>
      <c r="K136" s="161"/>
      <c r="L136" s="162"/>
      <c r="M136" s="163" t="s">
        <v>1</v>
      </c>
      <c r="N136" s="164" t="s">
        <v>41</v>
      </c>
      <c r="P136" s="150">
        <f t="shared" si="1"/>
        <v>0</v>
      </c>
      <c r="Q136" s="150">
        <v>0</v>
      </c>
      <c r="R136" s="150">
        <f t="shared" si="2"/>
        <v>0</v>
      </c>
      <c r="S136" s="150">
        <v>0</v>
      </c>
      <c r="T136" s="151">
        <f t="shared" si="3"/>
        <v>0</v>
      </c>
      <c r="AR136" s="152" t="s">
        <v>271</v>
      </c>
      <c r="AT136" s="152" t="s">
        <v>353</v>
      </c>
      <c r="AU136" s="152" t="s">
        <v>87</v>
      </c>
      <c r="AY136" s="13" t="s">
        <v>317</v>
      </c>
      <c r="BE136" s="153">
        <f t="shared" si="4"/>
        <v>0</v>
      </c>
      <c r="BF136" s="153">
        <f t="shared" si="5"/>
        <v>0</v>
      </c>
      <c r="BG136" s="153">
        <f t="shared" si="6"/>
        <v>0</v>
      </c>
      <c r="BH136" s="153">
        <f t="shared" si="7"/>
        <v>0</v>
      </c>
      <c r="BI136" s="153">
        <f t="shared" si="8"/>
        <v>0</v>
      </c>
      <c r="BJ136" s="13" t="s">
        <v>87</v>
      </c>
      <c r="BK136" s="153">
        <f t="shared" si="9"/>
        <v>0</v>
      </c>
      <c r="BL136" s="13" t="s">
        <v>259</v>
      </c>
      <c r="BM136" s="152" t="s">
        <v>7</v>
      </c>
    </row>
    <row r="137" spans="2:65" s="1" customFormat="1" ht="55.5" customHeight="1">
      <c r="B137" s="139"/>
      <c r="C137" s="140" t="s">
        <v>280</v>
      </c>
      <c r="D137" s="140" t="s">
        <v>319</v>
      </c>
      <c r="E137" s="141" t="s">
        <v>7397</v>
      </c>
      <c r="F137" s="142" t="s">
        <v>7398</v>
      </c>
      <c r="G137" s="143" t="s">
        <v>375</v>
      </c>
      <c r="H137" s="144">
        <v>1758.4</v>
      </c>
      <c r="I137" s="145"/>
      <c r="J137" s="146">
        <f t="shared" si="0"/>
        <v>0</v>
      </c>
      <c r="K137" s="147"/>
      <c r="L137" s="28"/>
      <c r="M137" s="148" t="s">
        <v>1</v>
      </c>
      <c r="N137" s="149" t="s">
        <v>41</v>
      </c>
      <c r="P137" s="150">
        <f t="shared" si="1"/>
        <v>0</v>
      </c>
      <c r="Q137" s="150">
        <v>0</v>
      </c>
      <c r="R137" s="150">
        <f t="shared" si="2"/>
        <v>0</v>
      </c>
      <c r="S137" s="150">
        <v>0</v>
      </c>
      <c r="T137" s="151">
        <f t="shared" si="3"/>
        <v>0</v>
      </c>
      <c r="AR137" s="152" t="s">
        <v>259</v>
      </c>
      <c r="AT137" s="152" t="s">
        <v>319</v>
      </c>
      <c r="AU137" s="152" t="s">
        <v>87</v>
      </c>
      <c r="AY137" s="13" t="s">
        <v>317</v>
      </c>
      <c r="BE137" s="153">
        <f t="shared" si="4"/>
        <v>0</v>
      </c>
      <c r="BF137" s="153">
        <f t="shared" si="5"/>
        <v>0</v>
      </c>
      <c r="BG137" s="153">
        <f t="shared" si="6"/>
        <v>0</v>
      </c>
      <c r="BH137" s="153">
        <f t="shared" si="7"/>
        <v>0</v>
      </c>
      <c r="BI137" s="153">
        <f t="shared" si="8"/>
        <v>0</v>
      </c>
      <c r="BJ137" s="13" t="s">
        <v>87</v>
      </c>
      <c r="BK137" s="153">
        <f t="shared" si="9"/>
        <v>0</v>
      </c>
      <c r="BL137" s="13" t="s">
        <v>259</v>
      </c>
      <c r="BM137" s="152" t="s">
        <v>392</v>
      </c>
    </row>
    <row r="138" spans="2:65" s="1" customFormat="1" ht="21.75" customHeight="1">
      <c r="B138" s="139"/>
      <c r="C138" s="140" t="s">
        <v>358</v>
      </c>
      <c r="D138" s="140" t="s">
        <v>319</v>
      </c>
      <c r="E138" s="141" t="s">
        <v>7371</v>
      </c>
      <c r="F138" s="142" t="s">
        <v>7372</v>
      </c>
      <c r="G138" s="143" t="s">
        <v>322</v>
      </c>
      <c r="H138" s="144">
        <v>61.543999999999997</v>
      </c>
      <c r="I138" s="145"/>
      <c r="J138" s="146">
        <f t="shared" si="0"/>
        <v>0</v>
      </c>
      <c r="K138" s="147"/>
      <c r="L138" s="28"/>
      <c r="M138" s="148" t="s">
        <v>1</v>
      </c>
      <c r="N138" s="149" t="s">
        <v>41</v>
      </c>
      <c r="P138" s="150">
        <f t="shared" si="1"/>
        <v>0</v>
      </c>
      <c r="Q138" s="150">
        <v>0</v>
      </c>
      <c r="R138" s="150">
        <f t="shared" si="2"/>
        <v>0</v>
      </c>
      <c r="S138" s="150">
        <v>0</v>
      </c>
      <c r="T138" s="151">
        <f t="shared" si="3"/>
        <v>0</v>
      </c>
      <c r="AR138" s="152" t="s">
        <v>259</v>
      </c>
      <c r="AT138" s="152" t="s">
        <v>319</v>
      </c>
      <c r="AU138" s="152" t="s">
        <v>87</v>
      </c>
      <c r="AY138" s="13" t="s">
        <v>317</v>
      </c>
      <c r="BE138" s="153">
        <f t="shared" si="4"/>
        <v>0</v>
      </c>
      <c r="BF138" s="153">
        <f t="shared" si="5"/>
        <v>0</v>
      </c>
      <c r="BG138" s="153">
        <f t="shared" si="6"/>
        <v>0</v>
      </c>
      <c r="BH138" s="153">
        <f t="shared" si="7"/>
        <v>0</v>
      </c>
      <c r="BI138" s="153">
        <f t="shared" si="8"/>
        <v>0</v>
      </c>
      <c r="BJ138" s="13" t="s">
        <v>87</v>
      </c>
      <c r="BK138" s="153">
        <f t="shared" si="9"/>
        <v>0</v>
      </c>
      <c r="BL138" s="13" t="s">
        <v>259</v>
      </c>
      <c r="BM138" s="152" t="s">
        <v>398</v>
      </c>
    </row>
    <row r="139" spans="2:65" s="1" customFormat="1" ht="24.15" customHeight="1">
      <c r="B139" s="139"/>
      <c r="C139" s="140" t="s">
        <v>362</v>
      </c>
      <c r="D139" s="140" t="s">
        <v>319</v>
      </c>
      <c r="E139" s="141" t="s">
        <v>7373</v>
      </c>
      <c r="F139" s="142" t="s">
        <v>7374</v>
      </c>
      <c r="G139" s="143" t="s">
        <v>322</v>
      </c>
      <c r="H139" s="144">
        <v>61.543999999999997</v>
      </c>
      <c r="I139" s="145"/>
      <c r="J139" s="146">
        <f t="shared" si="0"/>
        <v>0</v>
      </c>
      <c r="K139" s="147"/>
      <c r="L139" s="28"/>
      <c r="M139" s="148" t="s">
        <v>1</v>
      </c>
      <c r="N139" s="149" t="s">
        <v>41</v>
      </c>
      <c r="P139" s="150">
        <f t="shared" si="1"/>
        <v>0</v>
      </c>
      <c r="Q139" s="150">
        <v>0</v>
      </c>
      <c r="R139" s="150">
        <f t="shared" si="2"/>
        <v>0</v>
      </c>
      <c r="S139" s="150">
        <v>0</v>
      </c>
      <c r="T139" s="151">
        <f t="shared" si="3"/>
        <v>0</v>
      </c>
      <c r="AR139" s="152" t="s">
        <v>259</v>
      </c>
      <c r="AT139" s="152" t="s">
        <v>319</v>
      </c>
      <c r="AU139" s="152" t="s">
        <v>87</v>
      </c>
      <c r="AY139" s="13" t="s">
        <v>317</v>
      </c>
      <c r="BE139" s="153">
        <f t="shared" si="4"/>
        <v>0</v>
      </c>
      <c r="BF139" s="153">
        <f t="shared" si="5"/>
        <v>0</v>
      </c>
      <c r="BG139" s="153">
        <f t="shared" si="6"/>
        <v>0</v>
      </c>
      <c r="BH139" s="153">
        <f t="shared" si="7"/>
        <v>0</v>
      </c>
      <c r="BI139" s="153">
        <f t="shared" si="8"/>
        <v>0</v>
      </c>
      <c r="BJ139" s="13" t="s">
        <v>87</v>
      </c>
      <c r="BK139" s="153">
        <f t="shared" si="9"/>
        <v>0</v>
      </c>
      <c r="BL139" s="13" t="s">
        <v>259</v>
      </c>
      <c r="BM139" s="152" t="s">
        <v>408</v>
      </c>
    </row>
    <row r="140" spans="2:65" s="1" customFormat="1" ht="16.5" customHeight="1">
      <c r="B140" s="139"/>
      <c r="C140" s="154" t="s">
        <v>364</v>
      </c>
      <c r="D140" s="154" t="s">
        <v>353</v>
      </c>
      <c r="E140" s="155" t="s">
        <v>7375</v>
      </c>
      <c r="F140" s="156" t="s">
        <v>7376</v>
      </c>
      <c r="G140" s="157" t="s">
        <v>322</v>
      </c>
      <c r="H140" s="158">
        <v>61.543999999999997</v>
      </c>
      <c r="I140" s="159"/>
      <c r="J140" s="160">
        <f t="shared" si="0"/>
        <v>0</v>
      </c>
      <c r="K140" s="161"/>
      <c r="L140" s="162"/>
      <c r="M140" s="163" t="s">
        <v>1</v>
      </c>
      <c r="N140" s="164" t="s">
        <v>41</v>
      </c>
      <c r="P140" s="150">
        <f t="shared" si="1"/>
        <v>0</v>
      </c>
      <c r="Q140" s="150">
        <v>0</v>
      </c>
      <c r="R140" s="150">
        <f t="shared" si="2"/>
        <v>0</v>
      </c>
      <c r="S140" s="150">
        <v>0</v>
      </c>
      <c r="T140" s="151">
        <f t="shared" si="3"/>
        <v>0</v>
      </c>
      <c r="AR140" s="152" t="s">
        <v>271</v>
      </c>
      <c r="AT140" s="152" t="s">
        <v>353</v>
      </c>
      <c r="AU140" s="152" t="s">
        <v>87</v>
      </c>
      <c r="AY140" s="13" t="s">
        <v>317</v>
      </c>
      <c r="BE140" s="153">
        <f t="shared" si="4"/>
        <v>0</v>
      </c>
      <c r="BF140" s="153">
        <f t="shared" si="5"/>
        <v>0</v>
      </c>
      <c r="BG140" s="153">
        <f t="shared" si="6"/>
        <v>0</v>
      </c>
      <c r="BH140" s="153">
        <f t="shared" si="7"/>
        <v>0</v>
      </c>
      <c r="BI140" s="153">
        <f t="shared" si="8"/>
        <v>0</v>
      </c>
      <c r="BJ140" s="13" t="s">
        <v>87</v>
      </c>
      <c r="BK140" s="153">
        <f t="shared" si="9"/>
        <v>0</v>
      </c>
      <c r="BL140" s="13" t="s">
        <v>259</v>
      </c>
      <c r="BM140" s="152" t="s">
        <v>412</v>
      </c>
    </row>
    <row r="141" spans="2:65" s="11" customFormat="1" ht="22.8" customHeight="1">
      <c r="B141" s="127"/>
      <c r="D141" s="128" t="s">
        <v>74</v>
      </c>
      <c r="E141" s="137" t="s">
        <v>589</v>
      </c>
      <c r="F141" s="137" t="s">
        <v>2741</v>
      </c>
      <c r="I141" s="130"/>
      <c r="J141" s="138">
        <f>BK141</f>
        <v>0</v>
      </c>
      <c r="L141" s="127"/>
      <c r="M141" s="132"/>
      <c r="P141" s="133">
        <f>P142</f>
        <v>0</v>
      </c>
      <c r="R141" s="133">
        <f>R142</f>
        <v>0</v>
      </c>
      <c r="T141" s="134">
        <f>T142</f>
        <v>0</v>
      </c>
      <c r="AR141" s="128" t="s">
        <v>82</v>
      </c>
      <c r="AT141" s="135" t="s">
        <v>74</v>
      </c>
      <c r="AU141" s="135" t="s">
        <v>82</v>
      </c>
      <c r="AY141" s="128" t="s">
        <v>317</v>
      </c>
      <c r="BK141" s="136">
        <f>BK142</f>
        <v>0</v>
      </c>
    </row>
    <row r="142" spans="2:65" s="1" customFormat="1" ht="33" customHeight="1">
      <c r="B142" s="139"/>
      <c r="C142" s="140" t="s">
        <v>368</v>
      </c>
      <c r="D142" s="140" t="s">
        <v>319</v>
      </c>
      <c r="E142" s="141" t="s">
        <v>7377</v>
      </c>
      <c r="F142" s="142" t="s">
        <v>7378</v>
      </c>
      <c r="G142" s="143" t="s">
        <v>356</v>
      </c>
      <c r="H142" s="144">
        <v>0.90400000000000003</v>
      </c>
      <c r="I142" s="145"/>
      <c r="J142" s="146">
        <f>ROUND(I142*H142,2)</f>
        <v>0</v>
      </c>
      <c r="K142" s="147"/>
      <c r="L142" s="28"/>
      <c r="M142" s="165" t="s">
        <v>1</v>
      </c>
      <c r="N142" s="166" t="s">
        <v>41</v>
      </c>
      <c r="O142" s="167"/>
      <c r="P142" s="168">
        <f>O142*H142</f>
        <v>0</v>
      </c>
      <c r="Q142" s="168">
        <v>0</v>
      </c>
      <c r="R142" s="168">
        <f>Q142*H142</f>
        <v>0</v>
      </c>
      <c r="S142" s="168">
        <v>0</v>
      </c>
      <c r="T142" s="169">
        <f>S142*H142</f>
        <v>0</v>
      </c>
      <c r="AR142" s="152" t="s">
        <v>259</v>
      </c>
      <c r="AT142" s="152" t="s">
        <v>319</v>
      </c>
      <c r="AU142" s="152" t="s">
        <v>87</v>
      </c>
      <c r="AY142" s="13" t="s">
        <v>317</v>
      </c>
      <c r="BE142" s="153">
        <f>IF(N142="základná",J142,0)</f>
        <v>0</v>
      </c>
      <c r="BF142" s="153">
        <f>IF(N142="znížená",J142,0)</f>
        <v>0</v>
      </c>
      <c r="BG142" s="153">
        <f>IF(N142="zákl. prenesená",J142,0)</f>
        <v>0</v>
      </c>
      <c r="BH142" s="153">
        <f>IF(N142="zníž. prenesená",J142,0)</f>
        <v>0</v>
      </c>
      <c r="BI142" s="153">
        <f>IF(N142="nulová",J142,0)</f>
        <v>0</v>
      </c>
      <c r="BJ142" s="13" t="s">
        <v>87</v>
      </c>
      <c r="BK142" s="153">
        <f>ROUND(I142*H142,2)</f>
        <v>0</v>
      </c>
      <c r="BL142" s="13" t="s">
        <v>259</v>
      </c>
      <c r="BM142" s="152" t="s">
        <v>416</v>
      </c>
    </row>
    <row r="143" spans="2:65" s="1" customFormat="1" ht="6.9" customHeight="1">
      <c r="B143" s="43"/>
      <c r="C143" s="44"/>
      <c r="D143" s="44"/>
      <c r="E143" s="44"/>
      <c r="F143" s="44"/>
      <c r="G143" s="44"/>
      <c r="H143" s="44"/>
      <c r="I143" s="44"/>
      <c r="J143" s="44"/>
      <c r="K143" s="44"/>
      <c r="L143" s="28"/>
    </row>
  </sheetData>
  <autoFilter ref="C122:K142" xr:uid="{00000000-0009-0000-0000-00003B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B2:BM136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01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3" t="s">
        <v>282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" customHeight="1">
      <c r="B4" s="16"/>
      <c r="D4" s="17" t="s">
        <v>286</v>
      </c>
      <c r="L4" s="16"/>
      <c r="M4" s="92" t="s">
        <v>9</v>
      </c>
      <c r="AT4" s="13" t="s">
        <v>3</v>
      </c>
    </row>
    <row r="5" spans="2:46" ht="6.9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226" t="str">
        <f>'Rekapitulácia stavby'!K6</f>
        <v>Archeoskanzen Bojná</v>
      </c>
      <c r="F7" s="227"/>
      <c r="G7" s="227"/>
      <c r="H7" s="227"/>
      <c r="L7" s="16"/>
    </row>
    <row r="8" spans="2:46" ht="12" customHeight="1">
      <c r="B8" s="16"/>
      <c r="D8" s="23" t="s">
        <v>287</v>
      </c>
      <c r="L8" s="16"/>
    </row>
    <row r="9" spans="2:46" s="1" customFormat="1" ht="16.5" customHeight="1">
      <c r="B9" s="28"/>
      <c r="E9" s="226" t="s">
        <v>7302</v>
      </c>
      <c r="F9" s="228"/>
      <c r="G9" s="228"/>
      <c r="H9" s="228"/>
      <c r="L9" s="28"/>
    </row>
    <row r="10" spans="2:46" s="1" customFormat="1" ht="12" customHeight="1">
      <c r="B10" s="28"/>
      <c r="D10" s="23" t="s">
        <v>289</v>
      </c>
      <c r="L10" s="28"/>
    </row>
    <row r="11" spans="2:46" s="1" customFormat="1" ht="16.5" customHeight="1">
      <c r="B11" s="28"/>
      <c r="E11" s="208" t="s">
        <v>7516</v>
      </c>
      <c r="F11" s="228"/>
      <c r="G11" s="228"/>
      <c r="H11" s="228"/>
      <c r="L11" s="28"/>
    </row>
    <row r="12" spans="2:46" s="1" customFormat="1" ht="10.199999999999999">
      <c r="B12" s="28"/>
      <c r="L12" s="28"/>
    </row>
    <row r="13" spans="2:46" s="1" customFormat="1" ht="12" customHeight="1">
      <c r="B13" s="28"/>
      <c r="D13" s="23" t="s">
        <v>17</v>
      </c>
      <c r="F13" s="21" t="s">
        <v>1</v>
      </c>
      <c r="I13" s="23" t="s">
        <v>18</v>
      </c>
      <c r="J13" s="21" t="s">
        <v>1</v>
      </c>
      <c r="L13" s="28"/>
    </row>
    <row r="14" spans="2:46" s="1" customFormat="1" ht="12" customHeight="1">
      <c r="B14" s="28"/>
      <c r="D14" s="23" t="s">
        <v>19</v>
      </c>
      <c r="F14" s="21" t="s">
        <v>20</v>
      </c>
      <c r="I14" s="23" t="s">
        <v>21</v>
      </c>
      <c r="J14" s="51" t="str">
        <f>'Rekapitulácia stavby'!AN8</f>
        <v>19. 6. 2024</v>
      </c>
      <c r="L14" s="28"/>
    </row>
    <row r="15" spans="2:46" s="1" customFormat="1" ht="10.8" customHeight="1">
      <c r="B15" s="28"/>
      <c r="L15" s="28"/>
    </row>
    <row r="16" spans="2:46" s="1" customFormat="1" ht="12" customHeight="1">
      <c r="B16" s="28"/>
      <c r="D16" s="23" t="s">
        <v>23</v>
      </c>
      <c r="I16" s="23" t="s">
        <v>24</v>
      </c>
      <c r="J16" s="21" t="s">
        <v>1</v>
      </c>
      <c r="L16" s="28"/>
    </row>
    <row r="17" spans="2:12" s="1" customFormat="1" ht="18" customHeight="1">
      <c r="B17" s="28"/>
      <c r="E17" s="21" t="s">
        <v>25</v>
      </c>
      <c r="I17" s="23" t="s">
        <v>26</v>
      </c>
      <c r="J17" s="21" t="s">
        <v>1</v>
      </c>
      <c r="L17" s="28"/>
    </row>
    <row r="18" spans="2:12" s="1" customFormat="1" ht="6.9" customHeight="1">
      <c r="B18" s="28"/>
      <c r="L18" s="28"/>
    </row>
    <row r="19" spans="2:12" s="1" customFormat="1" ht="12" customHeight="1">
      <c r="B19" s="28"/>
      <c r="D19" s="23" t="s">
        <v>27</v>
      </c>
      <c r="I19" s="23" t="s">
        <v>24</v>
      </c>
      <c r="J19" s="24" t="str">
        <f>'Rekapitulácia stavby'!AN13</f>
        <v>Vyplň údaj</v>
      </c>
      <c r="L19" s="28"/>
    </row>
    <row r="20" spans="2:12" s="1" customFormat="1" ht="18" customHeight="1">
      <c r="B20" s="28"/>
      <c r="E20" s="229" t="str">
        <f>'Rekapitulácia stavby'!E14</f>
        <v>Vyplň údaj</v>
      </c>
      <c r="F20" s="182"/>
      <c r="G20" s="182"/>
      <c r="H20" s="182"/>
      <c r="I20" s="23" t="s">
        <v>26</v>
      </c>
      <c r="J20" s="24" t="str">
        <f>'Rekapitulácia stavby'!AN14</f>
        <v>Vyplň údaj</v>
      </c>
      <c r="L20" s="28"/>
    </row>
    <row r="21" spans="2:12" s="1" customFormat="1" ht="6.9" customHeight="1">
      <c r="B21" s="28"/>
      <c r="L21" s="28"/>
    </row>
    <row r="22" spans="2:12" s="1" customFormat="1" ht="12" customHeight="1">
      <c r="B22" s="28"/>
      <c r="D22" s="23" t="s">
        <v>29</v>
      </c>
      <c r="I22" s="23" t="s">
        <v>24</v>
      </c>
      <c r="J22" s="21" t="s">
        <v>1</v>
      </c>
      <c r="L22" s="28"/>
    </row>
    <row r="23" spans="2:12" s="1" customFormat="1" ht="18" customHeight="1">
      <c r="B23" s="28"/>
      <c r="E23" s="21" t="s">
        <v>30</v>
      </c>
      <c r="I23" s="23" t="s">
        <v>26</v>
      </c>
      <c r="J23" s="21" t="s">
        <v>1</v>
      </c>
      <c r="L23" s="28"/>
    </row>
    <row r="24" spans="2:12" s="1" customFormat="1" ht="6.9" customHeight="1">
      <c r="B24" s="28"/>
      <c r="L24" s="28"/>
    </row>
    <row r="25" spans="2:12" s="1" customFormat="1" ht="12" customHeight="1">
      <c r="B25" s="28"/>
      <c r="D25" s="23" t="s">
        <v>32</v>
      </c>
      <c r="I25" s="23" t="s">
        <v>24</v>
      </c>
      <c r="J25" s="21" t="s">
        <v>1</v>
      </c>
      <c r="L25" s="28"/>
    </row>
    <row r="26" spans="2:12" s="1" customFormat="1" ht="18" customHeight="1">
      <c r="B26" s="28"/>
      <c r="E26" s="21" t="s">
        <v>30</v>
      </c>
      <c r="I26" s="23" t="s">
        <v>26</v>
      </c>
      <c r="J26" s="21" t="s">
        <v>1</v>
      </c>
      <c r="L26" s="28"/>
    </row>
    <row r="27" spans="2:12" s="1" customFormat="1" ht="6.9" customHeight="1">
      <c r="B27" s="28"/>
      <c r="L27" s="28"/>
    </row>
    <row r="28" spans="2:12" s="1" customFormat="1" ht="12" customHeight="1">
      <c r="B28" s="28"/>
      <c r="D28" s="23" t="s">
        <v>33</v>
      </c>
      <c r="L28" s="28"/>
    </row>
    <row r="29" spans="2:12" s="7" customFormat="1" ht="16.5" customHeight="1">
      <c r="B29" s="93"/>
      <c r="E29" s="187" t="s">
        <v>1</v>
      </c>
      <c r="F29" s="187"/>
      <c r="G29" s="187"/>
      <c r="H29" s="187"/>
      <c r="L29" s="93"/>
    </row>
    <row r="30" spans="2:12" s="1" customFormat="1" ht="6.9" customHeight="1">
      <c r="B30" s="28"/>
      <c r="L30" s="28"/>
    </row>
    <row r="31" spans="2:12" s="1" customFormat="1" ht="6.9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35" customHeight="1">
      <c r="B32" s="28"/>
      <c r="D32" s="94" t="s">
        <v>35</v>
      </c>
      <c r="J32" s="65">
        <f>ROUND(J123, 2)</f>
        <v>0</v>
      </c>
      <c r="L32" s="28"/>
    </row>
    <row r="33" spans="2:12" s="1" customFormat="1" ht="6.9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4" customHeight="1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4" customHeight="1">
      <c r="B35" s="28"/>
      <c r="D35" s="54" t="s">
        <v>39</v>
      </c>
      <c r="E35" s="33" t="s">
        <v>40</v>
      </c>
      <c r="F35" s="95">
        <f>ROUND((SUM(BE123:BE135)),  2)</f>
        <v>0</v>
      </c>
      <c r="G35" s="96"/>
      <c r="H35" s="96"/>
      <c r="I35" s="97">
        <v>0.2</v>
      </c>
      <c r="J35" s="95">
        <f>ROUND(((SUM(BE123:BE135))*I35),  2)</f>
        <v>0</v>
      </c>
      <c r="L35" s="28"/>
    </row>
    <row r="36" spans="2:12" s="1" customFormat="1" ht="14.4" customHeight="1">
      <c r="B36" s="28"/>
      <c r="E36" s="33" t="s">
        <v>41</v>
      </c>
      <c r="F36" s="95">
        <f>ROUND((SUM(BF123:BF135)),  2)</f>
        <v>0</v>
      </c>
      <c r="G36" s="96"/>
      <c r="H36" s="96"/>
      <c r="I36" s="97">
        <v>0.2</v>
      </c>
      <c r="J36" s="95">
        <f>ROUND(((SUM(BF123:BF135))*I36),  2)</f>
        <v>0</v>
      </c>
      <c r="L36" s="28"/>
    </row>
    <row r="37" spans="2:12" s="1" customFormat="1" ht="14.4" hidden="1" customHeight="1">
      <c r="B37" s="28"/>
      <c r="E37" s="23" t="s">
        <v>42</v>
      </c>
      <c r="F37" s="84">
        <f>ROUND((SUM(BG123:BG135)),  2)</f>
        <v>0</v>
      </c>
      <c r="I37" s="98">
        <v>0.2</v>
      </c>
      <c r="J37" s="84">
        <f>0</f>
        <v>0</v>
      </c>
      <c r="L37" s="28"/>
    </row>
    <row r="38" spans="2:12" s="1" customFormat="1" ht="14.4" hidden="1" customHeight="1">
      <c r="B38" s="28"/>
      <c r="E38" s="23" t="s">
        <v>43</v>
      </c>
      <c r="F38" s="84">
        <f>ROUND((SUM(BH123:BH135)),  2)</f>
        <v>0</v>
      </c>
      <c r="I38" s="98">
        <v>0.2</v>
      </c>
      <c r="J38" s="84">
        <f>0</f>
        <v>0</v>
      </c>
      <c r="L38" s="28"/>
    </row>
    <row r="39" spans="2:12" s="1" customFormat="1" ht="14.4" hidden="1" customHeight="1">
      <c r="B39" s="28"/>
      <c r="E39" s="33" t="s">
        <v>44</v>
      </c>
      <c r="F39" s="95">
        <f>ROUND((SUM(BI123:BI135)),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6.9" customHeight="1">
      <c r="B40" s="28"/>
      <c r="L40" s="28"/>
    </row>
    <row r="41" spans="2:12" s="1" customFormat="1" ht="25.35" customHeight="1">
      <c r="B41" s="28"/>
      <c r="C41" s="99"/>
      <c r="D41" s="100" t="s">
        <v>45</v>
      </c>
      <c r="E41" s="56"/>
      <c r="F41" s="56"/>
      <c r="G41" s="101" t="s">
        <v>46</v>
      </c>
      <c r="H41" s="102" t="s">
        <v>47</v>
      </c>
      <c r="I41" s="56"/>
      <c r="J41" s="103">
        <f>SUM(J32:J39)</f>
        <v>0</v>
      </c>
      <c r="K41" s="104"/>
      <c r="L41" s="28"/>
    </row>
    <row r="42" spans="2:12" s="1" customFormat="1" ht="14.4" customHeight="1">
      <c r="B42" s="28"/>
      <c r="L42" s="28"/>
    </row>
    <row r="43" spans="2:12" ht="14.4" customHeight="1">
      <c r="B43" s="16"/>
      <c r="L43" s="16"/>
    </row>
    <row r="44" spans="2:12" ht="14.4" customHeight="1">
      <c r="B44" s="16"/>
      <c r="L44" s="16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ht="10.199999999999999">
      <c r="B51" s="16"/>
      <c r="L51" s="16"/>
    </row>
    <row r="52" spans="2:12" ht="10.199999999999999">
      <c r="B52" s="16"/>
      <c r="L52" s="16"/>
    </row>
    <row r="53" spans="2:12" ht="10.199999999999999">
      <c r="B53" s="16"/>
      <c r="L53" s="16"/>
    </row>
    <row r="54" spans="2:12" ht="10.199999999999999">
      <c r="B54" s="16"/>
      <c r="L54" s="16"/>
    </row>
    <row r="55" spans="2:12" ht="10.199999999999999">
      <c r="B55" s="16"/>
      <c r="L55" s="16"/>
    </row>
    <row r="56" spans="2:12" ht="10.199999999999999">
      <c r="B56" s="16"/>
      <c r="L56" s="16"/>
    </row>
    <row r="57" spans="2:12" ht="10.199999999999999">
      <c r="B57" s="16"/>
      <c r="L57" s="16"/>
    </row>
    <row r="58" spans="2:12" ht="10.199999999999999">
      <c r="B58" s="16"/>
      <c r="L58" s="16"/>
    </row>
    <row r="59" spans="2:12" ht="10.199999999999999">
      <c r="B59" s="16"/>
      <c r="L59" s="16"/>
    </row>
    <row r="60" spans="2:12" ht="10.199999999999999">
      <c r="B60" s="16"/>
      <c r="L60" s="16"/>
    </row>
    <row r="61" spans="2:12" s="1" customFormat="1" ht="13.2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ht="10.199999999999999">
      <c r="B62" s="16"/>
      <c r="L62" s="16"/>
    </row>
    <row r="63" spans="2:12" ht="10.199999999999999">
      <c r="B63" s="16"/>
      <c r="L63" s="16"/>
    </row>
    <row r="64" spans="2:12" ht="10.199999999999999">
      <c r="B64" s="16"/>
      <c r="L64" s="16"/>
    </row>
    <row r="65" spans="2:12" s="1" customFormat="1" ht="13.2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ht="10.199999999999999">
      <c r="B66" s="16"/>
      <c r="L66" s="16"/>
    </row>
    <row r="67" spans="2:12" ht="10.199999999999999">
      <c r="B67" s="16"/>
      <c r="L67" s="16"/>
    </row>
    <row r="68" spans="2:12" ht="10.199999999999999">
      <c r="B68" s="16"/>
      <c r="L68" s="16"/>
    </row>
    <row r="69" spans="2:12" ht="10.199999999999999">
      <c r="B69" s="16"/>
      <c r="L69" s="16"/>
    </row>
    <row r="70" spans="2:12" ht="10.199999999999999">
      <c r="B70" s="16"/>
      <c r="L70" s="16"/>
    </row>
    <row r="71" spans="2:12" ht="10.199999999999999">
      <c r="B71" s="16"/>
      <c r="L71" s="16"/>
    </row>
    <row r="72" spans="2:12" ht="10.199999999999999">
      <c r="B72" s="16"/>
      <c r="L72" s="16"/>
    </row>
    <row r="73" spans="2:12" ht="10.199999999999999">
      <c r="B73" s="16"/>
      <c r="L73" s="16"/>
    </row>
    <row r="74" spans="2:12" ht="10.199999999999999">
      <c r="B74" s="16"/>
      <c r="L74" s="16"/>
    </row>
    <row r="75" spans="2:12" ht="10.199999999999999">
      <c r="B75" s="16"/>
      <c r="L75" s="16"/>
    </row>
    <row r="76" spans="2:12" s="1" customFormat="1" ht="13.2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" customHeight="1">
      <c r="B82" s="28"/>
      <c r="C82" s="17" t="s">
        <v>293</v>
      </c>
      <c r="L82" s="28"/>
    </row>
    <row r="83" spans="2:12" s="1" customFormat="1" ht="6.9" customHeight="1">
      <c r="B83" s="28"/>
      <c r="L83" s="28"/>
    </row>
    <row r="84" spans="2:12" s="1" customFormat="1" ht="12" customHeight="1">
      <c r="B84" s="28"/>
      <c r="C84" s="23" t="s">
        <v>15</v>
      </c>
      <c r="L84" s="28"/>
    </row>
    <row r="85" spans="2:12" s="1" customFormat="1" ht="16.5" customHeight="1">
      <c r="B85" s="28"/>
      <c r="E85" s="226" t="str">
        <f>E7</f>
        <v>Archeoskanzen Bojná</v>
      </c>
      <c r="F85" s="227"/>
      <c r="G85" s="227"/>
      <c r="H85" s="227"/>
      <c r="L85" s="28"/>
    </row>
    <row r="86" spans="2:12" ht="12" customHeight="1">
      <c r="B86" s="16"/>
      <c r="C86" s="23" t="s">
        <v>287</v>
      </c>
      <c r="L86" s="16"/>
    </row>
    <row r="87" spans="2:12" s="1" customFormat="1" ht="16.5" customHeight="1">
      <c r="B87" s="28"/>
      <c r="E87" s="226" t="s">
        <v>7302</v>
      </c>
      <c r="F87" s="228"/>
      <c r="G87" s="228"/>
      <c r="H87" s="228"/>
      <c r="L87" s="28"/>
    </row>
    <row r="88" spans="2:12" s="1" customFormat="1" ht="12" customHeight="1">
      <c r="B88" s="28"/>
      <c r="C88" s="23" t="s">
        <v>289</v>
      </c>
      <c r="L88" s="28"/>
    </row>
    <row r="89" spans="2:12" s="1" customFormat="1" ht="16.5" customHeight="1">
      <c r="B89" s="28"/>
      <c r="E89" s="208" t="str">
        <f>E11</f>
        <v>11 - POPINAVÉ KRY</v>
      </c>
      <c r="F89" s="228"/>
      <c r="G89" s="228"/>
      <c r="H89" s="228"/>
      <c r="L89" s="28"/>
    </row>
    <row r="90" spans="2:12" s="1" customFormat="1" ht="6.9" customHeight="1">
      <c r="B90" s="28"/>
      <c r="L90" s="28"/>
    </row>
    <row r="91" spans="2:12" s="1" customFormat="1" ht="12" customHeight="1">
      <c r="B91" s="28"/>
      <c r="C91" s="23" t="s">
        <v>19</v>
      </c>
      <c r="F91" s="21" t="str">
        <f>F14</f>
        <v>okrajová časť obce Bojná</v>
      </c>
      <c r="I91" s="23" t="s">
        <v>21</v>
      </c>
      <c r="J91" s="51" t="str">
        <f>IF(J14="","",J14)</f>
        <v>19. 6. 2024</v>
      </c>
      <c r="L91" s="28"/>
    </row>
    <row r="92" spans="2:12" s="1" customFormat="1" ht="6.9" customHeight="1">
      <c r="B92" s="28"/>
      <c r="L92" s="28"/>
    </row>
    <row r="93" spans="2:12" s="1" customFormat="1" ht="40.049999999999997" customHeight="1">
      <c r="B93" s="28"/>
      <c r="C93" s="23" t="s">
        <v>23</v>
      </c>
      <c r="F93" s="21" t="str">
        <f>E17</f>
        <v>Obec Bojná, 201 Bojná, 956 01 Bojná</v>
      </c>
      <c r="I93" s="23" t="s">
        <v>29</v>
      </c>
      <c r="J93" s="26" t="str">
        <f>E23</f>
        <v>Projekt design s.r.o., Brezová 89/1B, Tovarníky</v>
      </c>
      <c r="L93" s="28"/>
    </row>
    <row r="94" spans="2:12" s="1" customFormat="1" ht="40.049999999999997" customHeight="1">
      <c r="B94" s="28"/>
      <c r="C94" s="23" t="s">
        <v>27</v>
      </c>
      <c r="F94" s="21" t="str">
        <f>IF(E20="","",E20)</f>
        <v>Vyplň údaj</v>
      </c>
      <c r="I94" s="23" t="s">
        <v>32</v>
      </c>
      <c r="J94" s="26" t="str">
        <f>E26</f>
        <v>Projekt design s.r.o., Brezová 89/1B, Tovarníky</v>
      </c>
      <c r="L94" s="28"/>
    </row>
    <row r="95" spans="2:12" s="1" customFormat="1" ht="10.35" customHeight="1">
      <c r="B95" s="28"/>
      <c r="L95" s="28"/>
    </row>
    <row r="96" spans="2:12" s="1" customFormat="1" ht="29.25" customHeight="1">
      <c r="B96" s="28"/>
      <c r="C96" s="107" t="s">
        <v>294</v>
      </c>
      <c r="D96" s="99"/>
      <c r="E96" s="99"/>
      <c r="F96" s="99"/>
      <c r="G96" s="99"/>
      <c r="H96" s="99"/>
      <c r="I96" s="99"/>
      <c r="J96" s="108" t="s">
        <v>295</v>
      </c>
      <c r="K96" s="99"/>
      <c r="L96" s="28"/>
    </row>
    <row r="97" spans="2:47" s="1" customFormat="1" ht="10.35" customHeight="1">
      <c r="B97" s="28"/>
      <c r="L97" s="28"/>
    </row>
    <row r="98" spans="2:47" s="1" customFormat="1" ht="22.8" customHeight="1">
      <c r="B98" s="28"/>
      <c r="C98" s="109" t="s">
        <v>296</v>
      </c>
      <c r="J98" s="65">
        <f>J123</f>
        <v>0</v>
      </c>
      <c r="L98" s="28"/>
      <c r="AU98" s="13" t="s">
        <v>297</v>
      </c>
    </row>
    <row r="99" spans="2:47" s="8" customFormat="1" ht="24.9" customHeight="1">
      <c r="B99" s="110"/>
      <c r="D99" s="111" t="s">
        <v>298</v>
      </c>
      <c r="E99" s="112"/>
      <c r="F99" s="112"/>
      <c r="G99" s="112"/>
      <c r="H99" s="112"/>
      <c r="I99" s="112"/>
      <c r="J99" s="113">
        <f>J124</f>
        <v>0</v>
      </c>
      <c r="L99" s="110"/>
    </row>
    <row r="100" spans="2:47" s="9" customFormat="1" ht="19.95" customHeight="1">
      <c r="B100" s="114"/>
      <c r="D100" s="115" t="s">
        <v>2630</v>
      </c>
      <c r="E100" s="116"/>
      <c r="F100" s="116"/>
      <c r="G100" s="116"/>
      <c r="H100" s="116"/>
      <c r="I100" s="116"/>
      <c r="J100" s="117">
        <f>J125</f>
        <v>0</v>
      </c>
      <c r="L100" s="114"/>
    </row>
    <row r="101" spans="2:47" s="9" customFormat="1" ht="19.95" customHeight="1">
      <c r="B101" s="114"/>
      <c r="D101" s="115" t="s">
        <v>2636</v>
      </c>
      <c r="E101" s="116"/>
      <c r="F101" s="116"/>
      <c r="G101" s="116"/>
      <c r="H101" s="116"/>
      <c r="I101" s="116"/>
      <c r="J101" s="117">
        <f>J134</f>
        <v>0</v>
      </c>
      <c r="L101" s="114"/>
    </row>
    <row r="102" spans="2:47" s="1" customFormat="1" ht="21.75" customHeight="1">
      <c r="B102" s="28"/>
      <c r="L102" s="28"/>
    </row>
    <row r="103" spans="2:47" s="1" customFormat="1" ht="6.9" customHeight="1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28"/>
    </row>
    <row r="107" spans="2:47" s="1" customFormat="1" ht="6.9" customHeight="1"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28"/>
    </row>
    <row r="108" spans="2:47" s="1" customFormat="1" ht="24.9" customHeight="1">
      <c r="B108" s="28"/>
      <c r="C108" s="17" t="s">
        <v>303</v>
      </c>
      <c r="L108" s="28"/>
    </row>
    <row r="109" spans="2:47" s="1" customFormat="1" ht="6.9" customHeight="1">
      <c r="B109" s="28"/>
      <c r="L109" s="28"/>
    </row>
    <row r="110" spans="2:47" s="1" customFormat="1" ht="12" customHeight="1">
      <c r="B110" s="28"/>
      <c r="C110" s="23" t="s">
        <v>15</v>
      </c>
      <c r="L110" s="28"/>
    </row>
    <row r="111" spans="2:47" s="1" customFormat="1" ht="16.5" customHeight="1">
      <c r="B111" s="28"/>
      <c r="E111" s="226" t="str">
        <f>E7</f>
        <v>Archeoskanzen Bojná</v>
      </c>
      <c r="F111" s="227"/>
      <c r="G111" s="227"/>
      <c r="H111" s="227"/>
      <c r="L111" s="28"/>
    </row>
    <row r="112" spans="2:47" ht="12" customHeight="1">
      <c r="B112" s="16"/>
      <c r="C112" s="23" t="s">
        <v>287</v>
      </c>
      <c r="L112" s="16"/>
    </row>
    <row r="113" spans="2:65" s="1" customFormat="1" ht="16.5" customHeight="1">
      <c r="B113" s="28"/>
      <c r="E113" s="226" t="s">
        <v>7302</v>
      </c>
      <c r="F113" s="228"/>
      <c r="G113" s="228"/>
      <c r="H113" s="228"/>
      <c r="L113" s="28"/>
    </row>
    <row r="114" spans="2:65" s="1" customFormat="1" ht="12" customHeight="1">
      <c r="B114" s="28"/>
      <c r="C114" s="23" t="s">
        <v>289</v>
      </c>
      <c r="L114" s="28"/>
    </row>
    <row r="115" spans="2:65" s="1" customFormat="1" ht="16.5" customHeight="1">
      <c r="B115" s="28"/>
      <c r="E115" s="208" t="str">
        <f>E11</f>
        <v>11 - POPINAVÉ KRY</v>
      </c>
      <c r="F115" s="228"/>
      <c r="G115" s="228"/>
      <c r="H115" s="228"/>
      <c r="L115" s="28"/>
    </row>
    <row r="116" spans="2:65" s="1" customFormat="1" ht="6.9" customHeight="1">
      <c r="B116" s="28"/>
      <c r="L116" s="28"/>
    </row>
    <row r="117" spans="2:65" s="1" customFormat="1" ht="12" customHeight="1">
      <c r="B117" s="28"/>
      <c r="C117" s="23" t="s">
        <v>19</v>
      </c>
      <c r="F117" s="21" t="str">
        <f>F14</f>
        <v>okrajová časť obce Bojná</v>
      </c>
      <c r="I117" s="23" t="s">
        <v>21</v>
      </c>
      <c r="J117" s="51" t="str">
        <f>IF(J14="","",J14)</f>
        <v>19. 6. 2024</v>
      </c>
      <c r="L117" s="28"/>
    </row>
    <row r="118" spans="2:65" s="1" customFormat="1" ht="6.9" customHeight="1">
      <c r="B118" s="28"/>
      <c r="L118" s="28"/>
    </row>
    <row r="119" spans="2:65" s="1" customFormat="1" ht="40.049999999999997" customHeight="1">
      <c r="B119" s="28"/>
      <c r="C119" s="23" t="s">
        <v>23</v>
      </c>
      <c r="F119" s="21" t="str">
        <f>E17</f>
        <v>Obec Bojná, 201 Bojná, 956 01 Bojná</v>
      </c>
      <c r="I119" s="23" t="s">
        <v>29</v>
      </c>
      <c r="J119" s="26" t="str">
        <f>E23</f>
        <v>Projekt design s.r.o., Brezová 89/1B, Tovarníky</v>
      </c>
      <c r="L119" s="28"/>
    </row>
    <row r="120" spans="2:65" s="1" customFormat="1" ht="40.049999999999997" customHeight="1">
      <c r="B120" s="28"/>
      <c r="C120" s="23" t="s">
        <v>27</v>
      </c>
      <c r="F120" s="21" t="str">
        <f>IF(E20="","",E20)</f>
        <v>Vyplň údaj</v>
      </c>
      <c r="I120" s="23" t="s">
        <v>32</v>
      </c>
      <c r="J120" s="26" t="str">
        <f>E26</f>
        <v>Projekt design s.r.o., Brezová 89/1B, Tovarníky</v>
      </c>
      <c r="L120" s="28"/>
    </row>
    <row r="121" spans="2:65" s="1" customFormat="1" ht="10.35" customHeight="1">
      <c r="B121" s="28"/>
      <c r="L121" s="28"/>
    </row>
    <row r="122" spans="2:65" s="10" customFormat="1" ht="29.25" customHeight="1">
      <c r="B122" s="118"/>
      <c r="C122" s="119" t="s">
        <v>304</v>
      </c>
      <c r="D122" s="120" t="s">
        <v>60</v>
      </c>
      <c r="E122" s="120" t="s">
        <v>56</v>
      </c>
      <c r="F122" s="120" t="s">
        <v>57</v>
      </c>
      <c r="G122" s="120" t="s">
        <v>305</v>
      </c>
      <c r="H122" s="120" t="s">
        <v>306</v>
      </c>
      <c r="I122" s="120" t="s">
        <v>307</v>
      </c>
      <c r="J122" s="121" t="s">
        <v>295</v>
      </c>
      <c r="K122" s="122" t="s">
        <v>308</v>
      </c>
      <c r="L122" s="118"/>
      <c r="M122" s="58" t="s">
        <v>1</v>
      </c>
      <c r="N122" s="59" t="s">
        <v>39</v>
      </c>
      <c r="O122" s="59" t="s">
        <v>309</v>
      </c>
      <c r="P122" s="59" t="s">
        <v>310</v>
      </c>
      <c r="Q122" s="59" t="s">
        <v>311</v>
      </c>
      <c r="R122" s="59" t="s">
        <v>312</v>
      </c>
      <c r="S122" s="59" t="s">
        <v>313</v>
      </c>
      <c r="T122" s="60" t="s">
        <v>314</v>
      </c>
    </row>
    <row r="123" spans="2:65" s="1" customFormat="1" ht="22.8" customHeight="1">
      <c r="B123" s="28"/>
      <c r="C123" s="63" t="s">
        <v>296</v>
      </c>
      <c r="J123" s="123">
        <f>BK123</f>
        <v>0</v>
      </c>
      <c r="L123" s="28"/>
      <c r="M123" s="61"/>
      <c r="N123" s="52"/>
      <c r="O123" s="52"/>
      <c r="P123" s="124">
        <f>P124</f>
        <v>0</v>
      </c>
      <c r="Q123" s="52"/>
      <c r="R123" s="124">
        <f>R124</f>
        <v>0</v>
      </c>
      <c r="S123" s="52"/>
      <c r="T123" s="125">
        <f>T124</f>
        <v>0</v>
      </c>
      <c r="AT123" s="13" t="s">
        <v>74</v>
      </c>
      <c r="AU123" s="13" t="s">
        <v>297</v>
      </c>
      <c r="BK123" s="126">
        <f>BK124</f>
        <v>0</v>
      </c>
    </row>
    <row r="124" spans="2:65" s="11" customFormat="1" ht="25.95" customHeight="1">
      <c r="B124" s="127"/>
      <c r="D124" s="128" t="s">
        <v>74</v>
      </c>
      <c r="E124" s="129" t="s">
        <v>315</v>
      </c>
      <c r="F124" s="129" t="s">
        <v>316</v>
      </c>
      <c r="I124" s="130"/>
      <c r="J124" s="131">
        <f>BK124</f>
        <v>0</v>
      </c>
      <c r="L124" s="127"/>
      <c r="M124" s="132"/>
      <c r="P124" s="133">
        <f>P125+P134</f>
        <v>0</v>
      </c>
      <c r="R124" s="133">
        <f>R125+R134</f>
        <v>0</v>
      </c>
      <c r="T124" s="134">
        <f>T125+T134</f>
        <v>0</v>
      </c>
      <c r="AR124" s="128" t="s">
        <v>82</v>
      </c>
      <c r="AT124" s="135" t="s">
        <v>74</v>
      </c>
      <c r="AU124" s="135" t="s">
        <v>75</v>
      </c>
      <c r="AY124" s="128" t="s">
        <v>317</v>
      </c>
      <c r="BK124" s="136">
        <f>BK125+BK134</f>
        <v>0</v>
      </c>
    </row>
    <row r="125" spans="2:65" s="11" customFormat="1" ht="22.8" customHeight="1">
      <c r="B125" s="127"/>
      <c r="D125" s="128" t="s">
        <v>74</v>
      </c>
      <c r="E125" s="137" t="s">
        <v>82</v>
      </c>
      <c r="F125" s="137" t="s">
        <v>2637</v>
      </c>
      <c r="I125" s="130"/>
      <c r="J125" s="138">
        <f>BK125</f>
        <v>0</v>
      </c>
      <c r="L125" s="127"/>
      <c r="M125" s="132"/>
      <c r="P125" s="133">
        <f>SUM(P126:P133)</f>
        <v>0</v>
      </c>
      <c r="R125" s="133">
        <f>SUM(R126:R133)</f>
        <v>0</v>
      </c>
      <c r="T125" s="134">
        <f>SUM(T126:T133)</f>
        <v>0</v>
      </c>
      <c r="AR125" s="128" t="s">
        <v>82</v>
      </c>
      <c r="AT125" s="135" t="s">
        <v>74</v>
      </c>
      <c r="AU125" s="135" t="s">
        <v>82</v>
      </c>
      <c r="AY125" s="128" t="s">
        <v>317</v>
      </c>
      <c r="BK125" s="136">
        <f>SUM(BK126:BK133)</f>
        <v>0</v>
      </c>
    </row>
    <row r="126" spans="2:65" s="1" customFormat="1" ht="66.75" customHeight="1">
      <c r="B126" s="139"/>
      <c r="C126" s="140" t="s">
        <v>82</v>
      </c>
      <c r="D126" s="140" t="s">
        <v>319</v>
      </c>
      <c r="E126" s="141" t="s">
        <v>7517</v>
      </c>
      <c r="F126" s="142" t="s">
        <v>7518</v>
      </c>
      <c r="G126" s="143" t="s">
        <v>433</v>
      </c>
      <c r="H126" s="144">
        <v>18</v>
      </c>
      <c r="I126" s="145"/>
      <c r="J126" s="146">
        <f t="shared" ref="J126:J133" si="0">ROUND(I126*H126,2)</f>
        <v>0</v>
      </c>
      <c r="K126" s="147"/>
      <c r="L126" s="28"/>
      <c r="M126" s="148" t="s">
        <v>1</v>
      </c>
      <c r="N126" s="149" t="s">
        <v>41</v>
      </c>
      <c r="P126" s="150">
        <f t="shared" ref="P126:P133" si="1">O126*H126</f>
        <v>0</v>
      </c>
      <c r="Q126" s="150">
        <v>0</v>
      </c>
      <c r="R126" s="150">
        <f t="shared" ref="R126:R133" si="2">Q126*H126</f>
        <v>0</v>
      </c>
      <c r="S126" s="150">
        <v>0</v>
      </c>
      <c r="T126" s="151">
        <f t="shared" ref="T126:T133" si="3">S126*H126</f>
        <v>0</v>
      </c>
      <c r="AR126" s="152" t="s">
        <v>259</v>
      </c>
      <c r="AT126" s="152" t="s">
        <v>319</v>
      </c>
      <c r="AU126" s="152" t="s">
        <v>87</v>
      </c>
      <c r="AY126" s="13" t="s">
        <v>317</v>
      </c>
      <c r="BE126" s="153">
        <f t="shared" ref="BE126:BE133" si="4">IF(N126="základná",J126,0)</f>
        <v>0</v>
      </c>
      <c r="BF126" s="153">
        <f t="shared" ref="BF126:BF133" si="5">IF(N126="znížená",J126,0)</f>
        <v>0</v>
      </c>
      <c r="BG126" s="153">
        <f t="shared" ref="BG126:BG133" si="6">IF(N126="zákl. prenesená",J126,0)</f>
        <v>0</v>
      </c>
      <c r="BH126" s="153">
        <f t="shared" ref="BH126:BH133" si="7">IF(N126="zníž. prenesená",J126,0)</f>
        <v>0</v>
      </c>
      <c r="BI126" s="153">
        <f t="shared" ref="BI126:BI133" si="8">IF(N126="nulová",J126,0)</f>
        <v>0</v>
      </c>
      <c r="BJ126" s="13" t="s">
        <v>87</v>
      </c>
      <c r="BK126" s="153">
        <f t="shared" ref="BK126:BK133" si="9">ROUND(I126*H126,2)</f>
        <v>0</v>
      </c>
      <c r="BL126" s="13" t="s">
        <v>259</v>
      </c>
      <c r="BM126" s="152" t="s">
        <v>87</v>
      </c>
    </row>
    <row r="127" spans="2:65" s="1" customFormat="1" ht="66.75" customHeight="1">
      <c r="B127" s="139"/>
      <c r="C127" s="154" t="s">
        <v>87</v>
      </c>
      <c r="D127" s="154" t="s">
        <v>353</v>
      </c>
      <c r="E127" s="155" t="s">
        <v>7441</v>
      </c>
      <c r="F127" s="156" t="s">
        <v>7519</v>
      </c>
      <c r="G127" s="157" t="s">
        <v>433</v>
      </c>
      <c r="H127" s="158">
        <v>1</v>
      </c>
      <c r="I127" s="159"/>
      <c r="J127" s="160">
        <f t="shared" si="0"/>
        <v>0</v>
      </c>
      <c r="K127" s="161"/>
      <c r="L127" s="162"/>
      <c r="M127" s="163" t="s">
        <v>1</v>
      </c>
      <c r="N127" s="164" t="s">
        <v>41</v>
      </c>
      <c r="P127" s="150">
        <f t="shared" si="1"/>
        <v>0</v>
      </c>
      <c r="Q127" s="150">
        <v>0</v>
      </c>
      <c r="R127" s="150">
        <f t="shared" si="2"/>
        <v>0</v>
      </c>
      <c r="S127" s="150">
        <v>0</v>
      </c>
      <c r="T127" s="151">
        <f t="shared" si="3"/>
        <v>0</v>
      </c>
      <c r="AR127" s="152" t="s">
        <v>271</v>
      </c>
      <c r="AT127" s="152" t="s">
        <v>353</v>
      </c>
      <c r="AU127" s="152" t="s">
        <v>87</v>
      </c>
      <c r="AY127" s="13" t="s">
        <v>317</v>
      </c>
      <c r="BE127" s="153">
        <f t="shared" si="4"/>
        <v>0</v>
      </c>
      <c r="BF127" s="153">
        <f t="shared" si="5"/>
        <v>0</v>
      </c>
      <c r="BG127" s="153">
        <f t="shared" si="6"/>
        <v>0</v>
      </c>
      <c r="BH127" s="153">
        <f t="shared" si="7"/>
        <v>0</v>
      </c>
      <c r="BI127" s="153">
        <f t="shared" si="8"/>
        <v>0</v>
      </c>
      <c r="BJ127" s="13" t="s">
        <v>87</v>
      </c>
      <c r="BK127" s="153">
        <f t="shared" si="9"/>
        <v>0</v>
      </c>
      <c r="BL127" s="13" t="s">
        <v>259</v>
      </c>
      <c r="BM127" s="152" t="s">
        <v>259</v>
      </c>
    </row>
    <row r="128" spans="2:65" s="1" customFormat="1" ht="37.799999999999997" customHeight="1">
      <c r="B128" s="139"/>
      <c r="C128" s="140" t="s">
        <v>92</v>
      </c>
      <c r="D128" s="140" t="s">
        <v>319</v>
      </c>
      <c r="E128" s="141" t="s">
        <v>7520</v>
      </c>
      <c r="F128" s="142" t="s">
        <v>7521</v>
      </c>
      <c r="G128" s="143" t="s">
        <v>433</v>
      </c>
      <c r="H128" s="144">
        <v>18</v>
      </c>
      <c r="I128" s="145"/>
      <c r="J128" s="146">
        <f t="shared" si="0"/>
        <v>0</v>
      </c>
      <c r="K128" s="147"/>
      <c r="L128" s="28"/>
      <c r="M128" s="148" t="s">
        <v>1</v>
      </c>
      <c r="N128" s="149" t="s">
        <v>41</v>
      </c>
      <c r="P128" s="150">
        <f t="shared" si="1"/>
        <v>0</v>
      </c>
      <c r="Q128" s="150">
        <v>0</v>
      </c>
      <c r="R128" s="150">
        <f t="shared" si="2"/>
        <v>0</v>
      </c>
      <c r="S128" s="150">
        <v>0</v>
      </c>
      <c r="T128" s="151">
        <f t="shared" si="3"/>
        <v>0</v>
      </c>
      <c r="AR128" s="152" t="s">
        <v>259</v>
      </c>
      <c r="AT128" s="152" t="s">
        <v>319</v>
      </c>
      <c r="AU128" s="152" t="s">
        <v>87</v>
      </c>
      <c r="AY128" s="13" t="s">
        <v>317</v>
      </c>
      <c r="BE128" s="153">
        <f t="shared" si="4"/>
        <v>0</v>
      </c>
      <c r="BF128" s="153">
        <f t="shared" si="5"/>
        <v>0</v>
      </c>
      <c r="BG128" s="153">
        <f t="shared" si="6"/>
        <v>0</v>
      </c>
      <c r="BH128" s="153">
        <f t="shared" si="7"/>
        <v>0</v>
      </c>
      <c r="BI128" s="153">
        <f t="shared" si="8"/>
        <v>0</v>
      </c>
      <c r="BJ128" s="13" t="s">
        <v>87</v>
      </c>
      <c r="BK128" s="153">
        <f t="shared" si="9"/>
        <v>0</v>
      </c>
      <c r="BL128" s="13" t="s">
        <v>259</v>
      </c>
      <c r="BM128" s="152" t="s">
        <v>265</v>
      </c>
    </row>
    <row r="129" spans="2:65" s="1" customFormat="1" ht="21.75" customHeight="1">
      <c r="B129" s="139"/>
      <c r="C129" s="154" t="s">
        <v>259</v>
      </c>
      <c r="D129" s="154" t="s">
        <v>353</v>
      </c>
      <c r="E129" s="155" t="s">
        <v>7522</v>
      </c>
      <c r="F129" s="156" t="s">
        <v>7523</v>
      </c>
      <c r="G129" s="157" t="s">
        <v>433</v>
      </c>
      <c r="H129" s="158">
        <v>18</v>
      </c>
      <c r="I129" s="159"/>
      <c r="J129" s="160">
        <f t="shared" si="0"/>
        <v>0</v>
      </c>
      <c r="K129" s="161"/>
      <c r="L129" s="162"/>
      <c r="M129" s="163" t="s">
        <v>1</v>
      </c>
      <c r="N129" s="164" t="s">
        <v>41</v>
      </c>
      <c r="P129" s="150">
        <f t="shared" si="1"/>
        <v>0</v>
      </c>
      <c r="Q129" s="150">
        <v>0</v>
      </c>
      <c r="R129" s="150">
        <f t="shared" si="2"/>
        <v>0</v>
      </c>
      <c r="S129" s="150">
        <v>0</v>
      </c>
      <c r="T129" s="151">
        <f t="shared" si="3"/>
        <v>0</v>
      </c>
      <c r="AR129" s="152" t="s">
        <v>271</v>
      </c>
      <c r="AT129" s="152" t="s">
        <v>353</v>
      </c>
      <c r="AU129" s="152" t="s">
        <v>87</v>
      </c>
      <c r="AY129" s="13" t="s">
        <v>317</v>
      </c>
      <c r="BE129" s="153">
        <f t="shared" si="4"/>
        <v>0</v>
      </c>
      <c r="BF129" s="153">
        <f t="shared" si="5"/>
        <v>0</v>
      </c>
      <c r="BG129" s="153">
        <f t="shared" si="6"/>
        <v>0</v>
      </c>
      <c r="BH129" s="153">
        <f t="shared" si="7"/>
        <v>0</v>
      </c>
      <c r="BI129" s="153">
        <f t="shared" si="8"/>
        <v>0</v>
      </c>
      <c r="BJ129" s="13" t="s">
        <v>87</v>
      </c>
      <c r="BK129" s="153">
        <f t="shared" si="9"/>
        <v>0</v>
      </c>
      <c r="BL129" s="13" t="s">
        <v>259</v>
      </c>
      <c r="BM129" s="152" t="s">
        <v>271</v>
      </c>
    </row>
    <row r="130" spans="2:65" s="1" customFormat="1" ht="76.349999999999994" customHeight="1">
      <c r="B130" s="139"/>
      <c r="C130" s="140" t="s">
        <v>262</v>
      </c>
      <c r="D130" s="140" t="s">
        <v>319</v>
      </c>
      <c r="E130" s="141" t="s">
        <v>7369</v>
      </c>
      <c r="F130" s="142" t="s">
        <v>7370</v>
      </c>
      <c r="G130" s="143" t="s">
        <v>433</v>
      </c>
      <c r="H130" s="144">
        <v>18</v>
      </c>
      <c r="I130" s="145"/>
      <c r="J130" s="146">
        <f t="shared" si="0"/>
        <v>0</v>
      </c>
      <c r="K130" s="147"/>
      <c r="L130" s="28"/>
      <c r="M130" s="148" t="s">
        <v>1</v>
      </c>
      <c r="N130" s="149" t="s">
        <v>41</v>
      </c>
      <c r="P130" s="150">
        <f t="shared" si="1"/>
        <v>0</v>
      </c>
      <c r="Q130" s="150">
        <v>0</v>
      </c>
      <c r="R130" s="150">
        <f t="shared" si="2"/>
        <v>0</v>
      </c>
      <c r="S130" s="150">
        <v>0</v>
      </c>
      <c r="T130" s="151">
        <f t="shared" si="3"/>
        <v>0</v>
      </c>
      <c r="AR130" s="152" t="s">
        <v>259</v>
      </c>
      <c r="AT130" s="152" t="s">
        <v>319</v>
      </c>
      <c r="AU130" s="152" t="s">
        <v>87</v>
      </c>
      <c r="AY130" s="13" t="s">
        <v>317</v>
      </c>
      <c r="BE130" s="153">
        <f t="shared" si="4"/>
        <v>0</v>
      </c>
      <c r="BF130" s="153">
        <f t="shared" si="5"/>
        <v>0</v>
      </c>
      <c r="BG130" s="153">
        <f t="shared" si="6"/>
        <v>0</v>
      </c>
      <c r="BH130" s="153">
        <f t="shared" si="7"/>
        <v>0</v>
      </c>
      <c r="BI130" s="153">
        <f t="shared" si="8"/>
        <v>0</v>
      </c>
      <c r="BJ130" s="13" t="s">
        <v>87</v>
      </c>
      <c r="BK130" s="153">
        <f t="shared" si="9"/>
        <v>0</v>
      </c>
      <c r="BL130" s="13" t="s">
        <v>259</v>
      </c>
      <c r="BM130" s="152" t="s">
        <v>277</v>
      </c>
    </row>
    <row r="131" spans="2:65" s="1" customFormat="1" ht="21.75" customHeight="1">
      <c r="B131" s="139"/>
      <c r="C131" s="140" t="s">
        <v>265</v>
      </c>
      <c r="D131" s="140" t="s">
        <v>319</v>
      </c>
      <c r="E131" s="141" t="s">
        <v>7524</v>
      </c>
      <c r="F131" s="142" t="s">
        <v>7525</v>
      </c>
      <c r="G131" s="143" t="s">
        <v>322</v>
      </c>
      <c r="H131" s="144">
        <v>0.09</v>
      </c>
      <c r="I131" s="145"/>
      <c r="J131" s="146">
        <f t="shared" si="0"/>
        <v>0</v>
      </c>
      <c r="K131" s="147"/>
      <c r="L131" s="28"/>
      <c r="M131" s="148" t="s">
        <v>1</v>
      </c>
      <c r="N131" s="149" t="s">
        <v>41</v>
      </c>
      <c r="P131" s="150">
        <f t="shared" si="1"/>
        <v>0</v>
      </c>
      <c r="Q131" s="150">
        <v>0</v>
      </c>
      <c r="R131" s="150">
        <f t="shared" si="2"/>
        <v>0</v>
      </c>
      <c r="S131" s="150">
        <v>0</v>
      </c>
      <c r="T131" s="151">
        <f t="shared" si="3"/>
        <v>0</v>
      </c>
      <c r="AR131" s="152" t="s">
        <v>259</v>
      </c>
      <c r="AT131" s="152" t="s">
        <v>319</v>
      </c>
      <c r="AU131" s="152" t="s">
        <v>87</v>
      </c>
      <c r="AY131" s="13" t="s">
        <v>317</v>
      </c>
      <c r="BE131" s="153">
        <f t="shared" si="4"/>
        <v>0</v>
      </c>
      <c r="BF131" s="153">
        <f t="shared" si="5"/>
        <v>0</v>
      </c>
      <c r="BG131" s="153">
        <f t="shared" si="6"/>
        <v>0</v>
      </c>
      <c r="BH131" s="153">
        <f t="shared" si="7"/>
        <v>0</v>
      </c>
      <c r="BI131" s="153">
        <f t="shared" si="8"/>
        <v>0</v>
      </c>
      <c r="BJ131" s="13" t="s">
        <v>87</v>
      </c>
      <c r="BK131" s="153">
        <f t="shared" si="9"/>
        <v>0</v>
      </c>
      <c r="BL131" s="13" t="s">
        <v>259</v>
      </c>
      <c r="BM131" s="152" t="s">
        <v>358</v>
      </c>
    </row>
    <row r="132" spans="2:65" s="1" customFormat="1" ht="24.15" customHeight="1">
      <c r="B132" s="139"/>
      <c r="C132" s="140" t="s">
        <v>268</v>
      </c>
      <c r="D132" s="140" t="s">
        <v>319</v>
      </c>
      <c r="E132" s="141" t="s">
        <v>7373</v>
      </c>
      <c r="F132" s="142" t="s">
        <v>7374</v>
      </c>
      <c r="G132" s="143" t="s">
        <v>322</v>
      </c>
      <c r="H132" s="144">
        <v>0.09</v>
      </c>
      <c r="I132" s="145"/>
      <c r="J132" s="146">
        <f t="shared" si="0"/>
        <v>0</v>
      </c>
      <c r="K132" s="147"/>
      <c r="L132" s="28"/>
      <c r="M132" s="148" t="s">
        <v>1</v>
      </c>
      <c r="N132" s="149" t="s">
        <v>41</v>
      </c>
      <c r="P132" s="150">
        <f t="shared" si="1"/>
        <v>0</v>
      </c>
      <c r="Q132" s="150">
        <v>0</v>
      </c>
      <c r="R132" s="150">
        <f t="shared" si="2"/>
        <v>0</v>
      </c>
      <c r="S132" s="150">
        <v>0</v>
      </c>
      <c r="T132" s="151">
        <f t="shared" si="3"/>
        <v>0</v>
      </c>
      <c r="AR132" s="152" t="s">
        <v>259</v>
      </c>
      <c r="AT132" s="152" t="s">
        <v>319</v>
      </c>
      <c r="AU132" s="152" t="s">
        <v>87</v>
      </c>
      <c r="AY132" s="13" t="s">
        <v>317</v>
      </c>
      <c r="BE132" s="153">
        <f t="shared" si="4"/>
        <v>0</v>
      </c>
      <c r="BF132" s="153">
        <f t="shared" si="5"/>
        <v>0</v>
      </c>
      <c r="BG132" s="153">
        <f t="shared" si="6"/>
        <v>0</v>
      </c>
      <c r="BH132" s="153">
        <f t="shared" si="7"/>
        <v>0</v>
      </c>
      <c r="BI132" s="153">
        <f t="shared" si="8"/>
        <v>0</v>
      </c>
      <c r="BJ132" s="13" t="s">
        <v>87</v>
      </c>
      <c r="BK132" s="153">
        <f t="shared" si="9"/>
        <v>0</v>
      </c>
      <c r="BL132" s="13" t="s">
        <v>259</v>
      </c>
      <c r="BM132" s="152" t="s">
        <v>364</v>
      </c>
    </row>
    <row r="133" spans="2:65" s="1" customFormat="1" ht="16.5" customHeight="1">
      <c r="B133" s="139"/>
      <c r="C133" s="154" t="s">
        <v>271</v>
      </c>
      <c r="D133" s="154" t="s">
        <v>353</v>
      </c>
      <c r="E133" s="155" t="s">
        <v>7375</v>
      </c>
      <c r="F133" s="156" t="s">
        <v>7376</v>
      </c>
      <c r="G133" s="157" t="s">
        <v>322</v>
      </c>
      <c r="H133" s="158">
        <v>0.09</v>
      </c>
      <c r="I133" s="159"/>
      <c r="J133" s="160">
        <f t="shared" si="0"/>
        <v>0</v>
      </c>
      <c r="K133" s="161"/>
      <c r="L133" s="162"/>
      <c r="M133" s="163" t="s">
        <v>1</v>
      </c>
      <c r="N133" s="164" t="s">
        <v>41</v>
      </c>
      <c r="P133" s="150">
        <f t="shared" si="1"/>
        <v>0</v>
      </c>
      <c r="Q133" s="150">
        <v>0</v>
      </c>
      <c r="R133" s="150">
        <f t="shared" si="2"/>
        <v>0</v>
      </c>
      <c r="S133" s="150">
        <v>0</v>
      </c>
      <c r="T133" s="151">
        <f t="shared" si="3"/>
        <v>0</v>
      </c>
      <c r="AR133" s="152" t="s">
        <v>271</v>
      </c>
      <c r="AT133" s="152" t="s">
        <v>353</v>
      </c>
      <c r="AU133" s="152" t="s">
        <v>87</v>
      </c>
      <c r="AY133" s="13" t="s">
        <v>317</v>
      </c>
      <c r="BE133" s="153">
        <f t="shared" si="4"/>
        <v>0</v>
      </c>
      <c r="BF133" s="153">
        <f t="shared" si="5"/>
        <v>0</v>
      </c>
      <c r="BG133" s="153">
        <f t="shared" si="6"/>
        <v>0</v>
      </c>
      <c r="BH133" s="153">
        <f t="shared" si="7"/>
        <v>0</v>
      </c>
      <c r="BI133" s="153">
        <f t="shared" si="8"/>
        <v>0</v>
      </c>
      <c r="BJ133" s="13" t="s">
        <v>87</v>
      </c>
      <c r="BK133" s="153">
        <f t="shared" si="9"/>
        <v>0</v>
      </c>
      <c r="BL133" s="13" t="s">
        <v>259</v>
      </c>
      <c r="BM133" s="152" t="s">
        <v>372</v>
      </c>
    </row>
    <row r="134" spans="2:65" s="11" customFormat="1" ht="22.8" customHeight="1">
      <c r="B134" s="127"/>
      <c r="D134" s="128" t="s">
        <v>74</v>
      </c>
      <c r="E134" s="137" t="s">
        <v>589</v>
      </c>
      <c r="F134" s="137" t="s">
        <v>2741</v>
      </c>
      <c r="I134" s="130"/>
      <c r="J134" s="138">
        <f>BK134</f>
        <v>0</v>
      </c>
      <c r="L134" s="127"/>
      <c r="M134" s="132"/>
      <c r="P134" s="133">
        <f>P135</f>
        <v>0</v>
      </c>
      <c r="R134" s="133">
        <f>R135</f>
        <v>0</v>
      </c>
      <c r="T134" s="134">
        <f>T135</f>
        <v>0</v>
      </c>
      <c r="AR134" s="128" t="s">
        <v>82</v>
      </c>
      <c r="AT134" s="135" t="s">
        <v>74</v>
      </c>
      <c r="AU134" s="135" t="s">
        <v>82</v>
      </c>
      <c r="AY134" s="128" t="s">
        <v>317</v>
      </c>
      <c r="BK134" s="136">
        <f>BK135</f>
        <v>0</v>
      </c>
    </row>
    <row r="135" spans="2:65" s="1" customFormat="1" ht="33" customHeight="1">
      <c r="B135" s="139"/>
      <c r="C135" s="140" t="s">
        <v>274</v>
      </c>
      <c r="D135" s="140" t="s">
        <v>319</v>
      </c>
      <c r="E135" s="141" t="s">
        <v>7377</v>
      </c>
      <c r="F135" s="142" t="s">
        <v>7378</v>
      </c>
      <c r="G135" s="143" t="s">
        <v>356</v>
      </c>
      <c r="H135" s="144">
        <v>2.7E-2</v>
      </c>
      <c r="I135" s="145"/>
      <c r="J135" s="146">
        <f>ROUND(I135*H135,2)</f>
        <v>0</v>
      </c>
      <c r="K135" s="147"/>
      <c r="L135" s="28"/>
      <c r="M135" s="165" t="s">
        <v>1</v>
      </c>
      <c r="N135" s="166" t="s">
        <v>41</v>
      </c>
      <c r="O135" s="167"/>
      <c r="P135" s="168">
        <f>O135*H135</f>
        <v>0</v>
      </c>
      <c r="Q135" s="168">
        <v>0</v>
      </c>
      <c r="R135" s="168">
        <f>Q135*H135</f>
        <v>0</v>
      </c>
      <c r="S135" s="168">
        <v>0</v>
      </c>
      <c r="T135" s="169">
        <f>S135*H135</f>
        <v>0</v>
      </c>
      <c r="AR135" s="152" t="s">
        <v>259</v>
      </c>
      <c r="AT135" s="152" t="s">
        <v>319</v>
      </c>
      <c r="AU135" s="152" t="s">
        <v>87</v>
      </c>
      <c r="AY135" s="13" t="s">
        <v>317</v>
      </c>
      <c r="BE135" s="153">
        <f>IF(N135="základná",J135,0)</f>
        <v>0</v>
      </c>
      <c r="BF135" s="153">
        <f>IF(N135="znížená",J135,0)</f>
        <v>0</v>
      </c>
      <c r="BG135" s="153">
        <f>IF(N135="zákl. prenesená",J135,0)</f>
        <v>0</v>
      </c>
      <c r="BH135" s="153">
        <f>IF(N135="zníž. prenesená",J135,0)</f>
        <v>0</v>
      </c>
      <c r="BI135" s="153">
        <f>IF(N135="nulová",J135,0)</f>
        <v>0</v>
      </c>
      <c r="BJ135" s="13" t="s">
        <v>87</v>
      </c>
      <c r="BK135" s="153">
        <f>ROUND(I135*H135,2)</f>
        <v>0</v>
      </c>
      <c r="BL135" s="13" t="s">
        <v>259</v>
      </c>
      <c r="BM135" s="152" t="s">
        <v>383</v>
      </c>
    </row>
    <row r="136" spans="2:65" s="1" customFormat="1" ht="6.9" customHeight="1">
      <c r="B136" s="43"/>
      <c r="C136" s="44"/>
      <c r="D136" s="44"/>
      <c r="E136" s="44"/>
      <c r="F136" s="44"/>
      <c r="G136" s="44"/>
      <c r="H136" s="44"/>
      <c r="I136" s="44"/>
      <c r="J136" s="44"/>
      <c r="K136" s="44"/>
      <c r="L136" s="28"/>
    </row>
  </sheetData>
  <autoFilter ref="C122:K135" xr:uid="{00000000-0009-0000-0000-00003C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B2:BM121"/>
  <sheetViews>
    <sheetView showGridLines="0" topLeftCell="A98" workbookViewId="0">
      <selection activeCell="W113" sqref="W113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01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3" t="s">
        <v>285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" customHeight="1">
      <c r="B4" s="16"/>
      <c r="D4" s="17" t="s">
        <v>286</v>
      </c>
      <c r="L4" s="16"/>
      <c r="M4" s="92" t="s">
        <v>9</v>
      </c>
      <c r="AT4" s="13" t="s">
        <v>3</v>
      </c>
    </row>
    <row r="5" spans="2:46" ht="6.9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226" t="str">
        <f>'Rekapitulácia stavby'!K6</f>
        <v>Archeoskanzen Bojná</v>
      </c>
      <c r="F7" s="227"/>
      <c r="G7" s="227"/>
      <c r="H7" s="227"/>
      <c r="L7" s="16"/>
    </row>
    <row r="8" spans="2:46" s="1" customFormat="1" ht="12" customHeight="1">
      <c r="B8" s="28"/>
      <c r="D8" s="23" t="s">
        <v>287</v>
      </c>
      <c r="L8" s="28"/>
    </row>
    <row r="9" spans="2:46" s="1" customFormat="1" ht="16.5" customHeight="1">
      <c r="B9" s="28"/>
      <c r="E9" s="208" t="s">
        <v>3746</v>
      </c>
      <c r="F9" s="228"/>
      <c r="G9" s="228"/>
      <c r="H9" s="228"/>
      <c r="L9" s="28"/>
    </row>
    <row r="10" spans="2:46" s="1" customFormat="1" ht="10.199999999999999">
      <c r="B10" s="28"/>
      <c r="L10" s="28"/>
    </row>
    <row r="11" spans="2:46" s="1" customFormat="1" ht="12" customHeight="1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customHeight="1">
      <c r="B12" s="28"/>
      <c r="D12" s="23" t="s">
        <v>19</v>
      </c>
      <c r="F12" s="21" t="s">
        <v>20</v>
      </c>
      <c r="I12" s="23" t="s">
        <v>21</v>
      </c>
      <c r="J12" s="51" t="str">
        <f>'Rekapitulácia stavby'!AN8</f>
        <v>19. 6. 2024</v>
      </c>
      <c r="L12" s="28"/>
    </row>
    <row r="13" spans="2:46" s="1" customFormat="1" ht="10.8" customHeight="1">
      <c r="B13" s="28"/>
      <c r="L13" s="28"/>
    </row>
    <row r="14" spans="2:46" s="1" customFormat="1" ht="12" customHeight="1">
      <c r="B14" s="28"/>
      <c r="D14" s="23" t="s">
        <v>23</v>
      </c>
      <c r="I14" s="23" t="s">
        <v>24</v>
      </c>
      <c r="J14" s="21" t="s">
        <v>1</v>
      </c>
      <c r="L14" s="28"/>
    </row>
    <row r="15" spans="2:46" s="1" customFormat="1" ht="18" customHeight="1">
      <c r="B15" s="28"/>
      <c r="E15" s="21" t="s">
        <v>25</v>
      </c>
      <c r="I15" s="23" t="s">
        <v>26</v>
      </c>
      <c r="J15" s="21" t="s">
        <v>1</v>
      </c>
      <c r="L15" s="28"/>
    </row>
    <row r="16" spans="2:46" s="1" customFormat="1" ht="6.9" customHeight="1">
      <c r="B16" s="28"/>
      <c r="L16" s="28"/>
    </row>
    <row r="17" spans="2:12" s="1" customFormat="1" ht="12" customHeight="1">
      <c r="B17" s="28"/>
      <c r="D17" s="23" t="s">
        <v>27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customHeight="1">
      <c r="B18" s="28"/>
      <c r="E18" s="229" t="str">
        <f>'Rekapitulácia stavby'!E14</f>
        <v>Vyplň údaj</v>
      </c>
      <c r="F18" s="182"/>
      <c r="G18" s="182"/>
      <c r="H18" s="182"/>
      <c r="I18" s="23" t="s">
        <v>26</v>
      </c>
      <c r="J18" s="24" t="str">
        <f>'Rekapitulácia stavby'!AN14</f>
        <v>Vyplň údaj</v>
      </c>
      <c r="L18" s="28"/>
    </row>
    <row r="19" spans="2:12" s="1" customFormat="1" ht="6.9" customHeight="1">
      <c r="B19" s="28"/>
      <c r="L19" s="28"/>
    </row>
    <row r="20" spans="2:12" s="1" customFormat="1" ht="12" customHeight="1">
      <c r="B20" s="28"/>
      <c r="D20" s="23" t="s">
        <v>29</v>
      </c>
      <c r="I20" s="23" t="s">
        <v>24</v>
      </c>
      <c r="J20" s="21" t="s">
        <v>1</v>
      </c>
      <c r="L20" s="28"/>
    </row>
    <row r="21" spans="2:12" s="1" customFormat="1" ht="18" customHeight="1">
      <c r="B21" s="28"/>
      <c r="E21" s="21" t="s">
        <v>30</v>
      </c>
      <c r="I21" s="23" t="s">
        <v>26</v>
      </c>
      <c r="J21" s="21" t="s">
        <v>1</v>
      </c>
      <c r="L21" s="28"/>
    </row>
    <row r="22" spans="2:12" s="1" customFormat="1" ht="6.9" customHeight="1">
      <c r="B22" s="28"/>
      <c r="L22" s="28"/>
    </row>
    <row r="23" spans="2:12" s="1" customFormat="1" ht="12" customHeight="1">
      <c r="B23" s="28"/>
      <c r="D23" s="23" t="s">
        <v>32</v>
      </c>
      <c r="I23" s="23" t="s">
        <v>24</v>
      </c>
      <c r="J23" s="21" t="s">
        <v>1</v>
      </c>
      <c r="L23" s="28"/>
    </row>
    <row r="24" spans="2:12" s="1" customFormat="1" ht="18" customHeight="1">
      <c r="B24" s="28"/>
      <c r="E24" s="21" t="s">
        <v>30</v>
      </c>
      <c r="I24" s="23" t="s">
        <v>26</v>
      </c>
      <c r="J24" s="21" t="s">
        <v>1</v>
      </c>
      <c r="L24" s="28"/>
    </row>
    <row r="25" spans="2:12" s="1" customFormat="1" ht="6.9" customHeight="1">
      <c r="B25" s="28"/>
      <c r="L25" s="28"/>
    </row>
    <row r="26" spans="2:12" s="1" customFormat="1" ht="12" customHeight="1">
      <c r="B26" s="28"/>
      <c r="D26" s="23" t="s">
        <v>33</v>
      </c>
      <c r="L26" s="28"/>
    </row>
    <row r="27" spans="2:12" s="7" customFormat="1" ht="16.5" customHeight="1">
      <c r="B27" s="93"/>
      <c r="E27" s="187" t="s">
        <v>1</v>
      </c>
      <c r="F27" s="187"/>
      <c r="G27" s="187"/>
      <c r="H27" s="187"/>
      <c r="L27" s="93"/>
    </row>
    <row r="28" spans="2:12" s="1" customFormat="1" ht="6.9" customHeight="1">
      <c r="B28" s="28"/>
      <c r="L28" s="28"/>
    </row>
    <row r="29" spans="2:12" s="1" customFormat="1" ht="6.9" customHeight="1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35" customHeight="1">
      <c r="B30" s="28"/>
      <c r="D30" s="94" t="s">
        <v>35</v>
      </c>
      <c r="J30" s="65">
        <f>ROUND(J117, 2)</f>
        <v>0</v>
      </c>
      <c r="L30" s="28"/>
    </row>
    <row r="31" spans="2:12" s="1" customFormat="1" ht="6.9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4" customHeight="1">
      <c r="B32" s="28"/>
      <c r="F32" s="31" t="s">
        <v>37</v>
      </c>
      <c r="I32" s="31" t="s">
        <v>36</v>
      </c>
      <c r="J32" s="31" t="s">
        <v>38</v>
      </c>
      <c r="L32" s="28"/>
    </row>
    <row r="33" spans="2:12" s="1" customFormat="1" ht="14.4" customHeight="1">
      <c r="B33" s="28"/>
      <c r="D33" s="54" t="s">
        <v>39</v>
      </c>
      <c r="E33" s="33" t="s">
        <v>40</v>
      </c>
      <c r="F33" s="95">
        <f>ROUND((SUM(BE117:BE120)),  2)</f>
        <v>0</v>
      </c>
      <c r="G33" s="96"/>
      <c r="H33" s="96"/>
      <c r="I33" s="97">
        <v>0.2</v>
      </c>
      <c r="J33" s="95">
        <f>ROUND(((SUM(BE117:BE120))*I33),  2)</f>
        <v>0</v>
      </c>
      <c r="L33" s="28"/>
    </row>
    <row r="34" spans="2:12" s="1" customFormat="1" ht="14.4" customHeight="1">
      <c r="B34" s="28"/>
      <c r="E34" s="33" t="s">
        <v>41</v>
      </c>
      <c r="F34" s="95">
        <f>ROUND((SUM(BF117:BF120)),  2)</f>
        <v>0</v>
      </c>
      <c r="G34" s="96"/>
      <c r="H34" s="96"/>
      <c r="I34" s="97">
        <v>0.2</v>
      </c>
      <c r="J34" s="95">
        <f>ROUND(((SUM(BF117:BF120))*I34),  2)</f>
        <v>0</v>
      </c>
      <c r="L34" s="28"/>
    </row>
    <row r="35" spans="2:12" s="1" customFormat="1" ht="14.4" hidden="1" customHeight="1">
      <c r="B35" s="28"/>
      <c r="E35" s="23" t="s">
        <v>42</v>
      </c>
      <c r="F35" s="84">
        <f>ROUND((SUM(BG117:BG120)),  2)</f>
        <v>0</v>
      </c>
      <c r="I35" s="98">
        <v>0.2</v>
      </c>
      <c r="J35" s="84">
        <f>0</f>
        <v>0</v>
      </c>
      <c r="L35" s="28"/>
    </row>
    <row r="36" spans="2:12" s="1" customFormat="1" ht="14.4" hidden="1" customHeight="1">
      <c r="B36" s="28"/>
      <c r="E36" s="23" t="s">
        <v>43</v>
      </c>
      <c r="F36" s="84">
        <f>ROUND((SUM(BH117:BH120)),  2)</f>
        <v>0</v>
      </c>
      <c r="I36" s="98">
        <v>0.2</v>
      </c>
      <c r="J36" s="84">
        <f>0</f>
        <v>0</v>
      </c>
      <c r="L36" s="28"/>
    </row>
    <row r="37" spans="2:12" s="1" customFormat="1" ht="14.4" hidden="1" customHeight="1">
      <c r="B37" s="28"/>
      <c r="E37" s="33" t="s">
        <v>44</v>
      </c>
      <c r="F37" s="95">
        <f>ROUND((SUM(BI117:BI120)),  2)</f>
        <v>0</v>
      </c>
      <c r="G37" s="96"/>
      <c r="H37" s="96"/>
      <c r="I37" s="97">
        <v>0</v>
      </c>
      <c r="J37" s="95">
        <f>0</f>
        <v>0</v>
      </c>
      <c r="L37" s="28"/>
    </row>
    <row r="38" spans="2:12" s="1" customFormat="1" ht="6.9" customHeight="1">
      <c r="B38" s="28"/>
      <c r="L38" s="28"/>
    </row>
    <row r="39" spans="2:12" s="1" customFormat="1" ht="25.35" customHeight="1">
      <c r="B39" s="28"/>
      <c r="C39" s="99"/>
      <c r="D39" s="100" t="s">
        <v>45</v>
      </c>
      <c r="E39" s="56"/>
      <c r="F39" s="56"/>
      <c r="G39" s="101" t="s">
        <v>46</v>
      </c>
      <c r="H39" s="102" t="s">
        <v>47</v>
      </c>
      <c r="I39" s="56"/>
      <c r="J39" s="103">
        <f>SUM(J30:J37)</f>
        <v>0</v>
      </c>
      <c r="K39" s="104"/>
      <c r="L39" s="28"/>
    </row>
    <row r="40" spans="2:12" s="1" customFormat="1" ht="14.4" customHeight="1">
      <c r="B40" s="28"/>
      <c r="L40" s="28"/>
    </row>
    <row r="41" spans="2:12" ht="14.4" customHeight="1">
      <c r="B41" s="16"/>
      <c r="L41" s="16"/>
    </row>
    <row r="42" spans="2:12" ht="14.4" customHeight="1">
      <c r="B42" s="16"/>
      <c r="L42" s="16"/>
    </row>
    <row r="43" spans="2:12" ht="14.4" customHeight="1">
      <c r="B43" s="16"/>
      <c r="L43" s="16"/>
    </row>
    <row r="44" spans="2:12" ht="14.4" customHeight="1">
      <c r="B44" s="16"/>
      <c r="L44" s="16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ht="10.199999999999999">
      <c r="B51" s="16"/>
      <c r="L51" s="16"/>
    </row>
    <row r="52" spans="2:12" ht="10.199999999999999">
      <c r="B52" s="16"/>
      <c r="L52" s="16"/>
    </row>
    <row r="53" spans="2:12" ht="10.199999999999999">
      <c r="B53" s="16"/>
      <c r="L53" s="16"/>
    </row>
    <row r="54" spans="2:12" ht="10.199999999999999">
      <c r="B54" s="16"/>
      <c r="L54" s="16"/>
    </row>
    <row r="55" spans="2:12" ht="10.199999999999999">
      <c r="B55" s="16"/>
      <c r="L55" s="16"/>
    </row>
    <row r="56" spans="2:12" ht="10.199999999999999">
      <c r="B56" s="16"/>
      <c r="L56" s="16"/>
    </row>
    <row r="57" spans="2:12" ht="10.199999999999999">
      <c r="B57" s="16"/>
      <c r="L57" s="16"/>
    </row>
    <row r="58" spans="2:12" ht="10.199999999999999">
      <c r="B58" s="16"/>
      <c r="L58" s="16"/>
    </row>
    <row r="59" spans="2:12" ht="10.199999999999999">
      <c r="B59" s="16"/>
      <c r="L59" s="16"/>
    </row>
    <row r="60" spans="2:12" ht="10.199999999999999">
      <c r="B60" s="16"/>
      <c r="L60" s="16"/>
    </row>
    <row r="61" spans="2:12" s="1" customFormat="1" ht="13.2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ht="10.199999999999999">
      <c r="B62" s="16"/>
      <c r="L62" s="16"/>
    </row>
    <row r="63" spans="2:12" ht="10.199999999999999">
      <c r="B63" s="16"/>
      <c r="L63" s="16"/>
    </row>
    <row r="64" spans="2:12" ht="10.199999999999999">
      <c r="B64" s="16"/>
      <c r="L64" s="16"/>
    </row>
    <row r="65" spans="2:12" s="1" customFormat="1" ht="13.2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ht="10.199999999999999">
      <c r="B66" s="16"/>
      <c r="L66" s="16"/>
    </row>
    <row r="67" spans="2:12" ht="10.199999999999999">
      <c r="B67" s="16"/>
      <c r="L67" s="16"/>
    </row>
    <row r="68" spans="2:12" ht="10.199999999999999">
      <c r="B68" s="16"/>
      <c r="L68" s="16"/>
    </row>
    <row r="69" spans="2:12" ht="10.199999999999999">
      <c r="B69" s="16"/>
      <c r="L69" s="16"/>
    </row>
    <row r="70" spans="2:12" ht="10.199999999999999">
      <c r="B70" s="16"/>
      <c r="L70" s="16"/>
    </row>
    <row r="71" spans="2:12" ht="10.199999999999999">
      <c r="B71" s="16"/>
      <c r="L71" s="16"/>
    </row>
    <row r="72" spans="2:12" ht="10.199999999999999">
      <c r="B72" s="16"/>
      <c r="L72" s="16"/>
    </row>
    <row r="73" spans="2:12" ht="10.199999999999999">
      <c r="B73" s="16"/>
      <c r="L73" s="16"/>
    </row>
    <row r="74" spans="2:12" ht="10.199999999999999">
      <c r="B74" s="16"/>
      <c r="L74" s="16"/>
    </row>
    <row r="75" spans="2:12" ht="10.199999999999999">
      <c r="B75" s="16"/>
      <c r="L75" s="16"/>
    </row>
    <row r="76" spans="2:12" s="1" customFormat="1" ht="13.2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4.9" customHeight="1">
      <c r="B82" s="28"/>
      <c r="C82" s="17" t="s">
        <v>293</v>
      </c>
      <c r="L82" s="28"/>
    </row>
    <row r="83" spans="2:47" s="1" customFormat="1" ht="6.9" customHeight="1">
      <c r="B83" s="28"/>
      <c r="L83" s="28"/>
    </row>
    <row r="84" spans="2:47" s="1" customFormat="1" ht="12" customHeight="1">
      <c r="B84" s="28"/>
      <c r="C84" s="23" t="s">
        <v>15</v>
      </c>
      <c r="L84" s="28"/>
    </row>
    <row r="85" spans="2:47" s="1" customFormat="1" ht="16.5" customHeight="1">
      <c r="B85" s="28"/>
      <c r="E85" s="226" t="str">
        <f>E7</f>
        <v>Archeoskanzen Bojná</v>
      </c>
      <c r="F85" s="227"/>
      <c r="G85" s="227"/>
      <c r="H85" s="227"/>
      <c r="L85" s="28"/>
    </row>
    <row r="86" spans="2:47" s="1" customFormat="1" ht="12" customHeight="1">
      <c r="B86" s="28"/>
      <c r="C86" s="23" t="s">
        <v>287</v>
      </c>
      <c r="L86" s="28"/>
    </row>
    <row r="87" spans="2:47" s="1" customFormat="1" ht="16.5" customHeight="1">
      <c r="B87" s="28"/>
      <c r="E87" s="208" t="str">
        <f>E9</f>
        <v>VRN - Vedľajšie rozpočtové náklady</v>
      </c>
      <c r="F87" s="228"/>
      <c r="G87" s="228"/>
      <c r="H87" s="228"/>
      <c r="L87" s="28"/>
    </row>
    <row r="88" spans="2:47" s="1" customFormat="1" ht="6.9" customHeight="1">
      <c r="B88" s="28"/>
      <c r="L88" s="28"/>
    </row>
    <row r="89" spans="2:47" s="1" customFormat="1" ht="12" customHeight="1">
      <c r="B89" s="28"/>
      <c r="C89" s="23" t="s">
        <v>19</v>
      </c>
      <c r="F89" s="21" t="str">
        <f>F12</f>
        <v>okrajová časť obce Bojná</v>
      </c>
      <c r="I89" s="23" t="s">
        <v>21</v>
      </c>
      <c r="J89" s="51" t="str">
        <f>IF(J12="","",J12)</f>
        <v>19. 6. 2024</v>
      </c>
      <c r="L89" s="28"/>
    </row>
    <row r="90" spans="2:47" s="1" customFormat="1" ht="6.9" customHeight="1">
      <c r="B90" s="28"/>
      <c r="L90" s="28"/>
    </row>
    <row r="91" spans="2:47" s="1" customFormat="1" ht="40.049999999999997" customHeight="1">
      <c r="B91" s="28"/>
      <c r="C91" s="23" t="s">
        <v>23</v>
      </c>
      <c r="F91" s="21" t="str">
        <f>E15</f>
        <v>Obec Bojná, 201 Bojná, 956 01 Bojná</v>
      </c>
      <c r="I91" s="23" t="s">
        <v>29</v>
      </c>
      <c r="J91" s="26" t="str">
        <f>E21</f>
        <v>Projekt design s.r.o., Brezová 89/1B, Tovarníky</v>
      </c>
      <c r="L91" s="28"/>
    </row>
    <row r="92" spans="2:47" s="1" customFormat="1" ht="40.049999999999997" customHeight="1">
      <c r="B92" s="28"/>
      <c r="C92" s="23" t="s">
        <v>27</v>
      </c>
      <c r="F92" s="21" t="str">
        <f>IF(E18="","",E18)</f>
        <v>Vyplň údaj</v>
      </c>
      <c r="I92" s="23" t="s">
        <v>32</v>
      </c>
      <c r="J92" s="26" t="str">
        <f>E24</f>
        <v>Projekt design s.r.o., Brezová 89/1B, Tovarníky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107" t="s">
        <v>294</v>
      </c>
      <c r="D94" s="99"/>
      <c r="E94" s="99"/>
      <c r="F94" s="99"/>
      <c r="G94" s="99"/>
      <c r="H94" s="99"/>
      <c r="I94" s="99"/>
      <c r="J94" s="108" t="s">
        <v>295</v>
      </c>
      <c r="K94" s="99"/>
      <c r="L94" s="28"/>
    </row>
    <row r="95" spans="2:47" s="1" customFormat="1" ht="10.35" customHeight="1">
      <c r="B95" s="28"/>
      <c r="L95" s="28"/>
    </row>
    <row r="96" spans="2:47" s="1" customFormat="1" ht="22.8" customHeight="1">
      <c r="B96" s="28"/>
      <c r="C96" s="109" t="s">
        <v>296</v>
      </c>
      <c r="J96" s="65">
        <f>J117</f>
        <v>0</v>
      </c>
      <c r="L96" s="28"/>
      <c r="AU96" s="13" t="s">
        <v>297</v>
      </c>
    </row>
    <row r="97" spans="2:12" s="8" customFormat="1" ht="24.9" customHeight="1">
      <c r="B97" s="110"/>
      <c r="D97" s="111" t="s">
        <v>3746</v>
      </c>
      <c r="E97" s="112"/>
      <c r="F97" s="112"/>
      <c r="G97" s="112"/>
      <c r="H97" s="112"/>
      <c r="I97" s="112"/>
      <c r="J97" s="113">
        <f>J118</f>
        <v>0</v>
      </c>
      <c r="L97" s="110"/>
    </row>
    <row r="98" spans="2:12" s="1" customFormat="1" ht="21.75" customHeight="1">
      <c r="B98" s="28"/>
      <c r="L98" s="28"/>
    </row>
    <row r="99" spans="2:12" s="1" customFormat="1" ht="6.9" customHeight="1">
      <c r="B99" s="43"/>
      <c r="C99" s="44"/>
      <c r="D99" s="44"/>
      <c r="E99" s="44"/>
      <c r="F99" s="44"/>
      <c r="G99" s="44"/>
      <c r="H99" s="44"/>
      <c r="I99" s="44"/>
      <c r="J99" s="44"/>
      <c r="K99" s="44"/>
      <c r="L99" s="28"/>
    </row>
    <row r="103" spans="2:12" s="1" customFormat="1" ht="6.9" customHeight="1">
      <c r="B103" s="45"/>
      <c r="C103" s="46"/>
      <c r="D103" s="46"/>
      <c r="E103" s="46"/>
      <c r="F103" s="46"/>
      <c r="G103" s="46"/>
      <c r="H103" s="46"/>
      <c r="I103" s="46"/>
      <c r="J103" s="46"/>
      <c r="K103" s="46"/>
      <c r="L103" s="28"/>
    </row>
    <row r="104" spans="2:12" s="1" customFormat="1" ht="24.9" customHeight="1">
      <c r="B104" s="28"/>
      <c r="C104" s="17" t="s">
        <v>303</v>
      </c>
      <c r="L104" s="28"/>
    </row>
    <row r="105" spans="2:12" s="1" customFormat="1" ht="6.9" customHeight="1">
      <c r="B105" s="28"/>
      <c r="L105" s="28"/>
    </row>
    <row r="106" spans="2:12" s="1" customFormat="1" ht="12" customHeight="1">
      <c r="B106" s="28"/>
      <c r="C106" s="23" t="s">
        <v>15</v>
      </c>
      <c r="L106" s="28"/>
    </row>
    <row r="107" spans="2:12" s="1" customFormat="1" ht="16.5" customHeight="1">
      <c r="B107" s="28"/>
      <c r="E107" s="226" t="str">
        <f>E7</f>
        <v>Archeoskanzen Bojná</v>
      </c>
      <c r="F107" s="227"/>
      <c r="G107" s="227"/>
      <c r="H107" s="227"/>
      <c r="L107" s="28"/>
    </row>
    <row r="108" spans="2:12" s="1" customFormat="1" ht="12" customHeight="1">
      <c r="B108" s="28"/>
      <c r="C108" s="23" t="s">
        <v>287</v>
      </c>
      <c r="L108" s="28"/>
    </row>
    <row r="109" spans="2:12" s="1" customFormat="1" ht="16.5" customHeight="1">
      <c r="B109" s="28"/>
      <c r="E109" s="208" t="str">
        <f>E9</f>
        <v>VRN - Vedľajšie rozpočtové náklady</v>
      </c>
      <c r="F109" s="228"/>
      <c r="G109" s="228"/>
      <c r="H109" s="228"/>
      <c r="L109" s="28"/>
    </row>
    <row r="110" spans="2:12" s="1" customFormat="1" ht="6.9" customHeight="1">
      <c r="B110" s="28"/>
      <c r="L110" s="28"/>
    </row>
    <row r="111" spans="2:12" s="1" customFormat="1" ht="12" customHeight="1">
      <c r="B111" s="28"/>
      <c r="C111" s="23" t="s">
        <v>19</v>
      </c>
      <c r="F111" s="21" t="str">
        <f>F12</f>
        <v>okrajová časť obce Bojná</v>
      </c>
      <c r="I111" s="23" t="s">
        <v>21</v>
      </c>
      <c r="J111" s="51" t="str">
        <f>IF(J12="","",J12)</f>
        <v>19. 6. 2024</v>
      </c>
      <c r="L111" s="28"/>
    </row>
    <row r="112" spans="2:12" s="1" customFormat="1" ht="6.9" customHeight="1">
      <c r="B112" s="28"/>
      <c r="L112" s="28"/>
    </row>
    <row r="113" spans="2:65" s="1" customFormat="1" ht="40.049999999999997" customHeight="1">
      <c r="B113" s="28"/>
      <c r="C113" s="23" t="s">
        <v>23</v>
      </c>
      <c r="F113" s="21" t="str">
        <f>E15</f>
        <v>Obec Bojná, 201 Bojná, 956 01 Bojná</v>
      </c>
      <c r="I113" s="23" t="s">
        <v>29</v>
      </c>
      <c r="J113" s="26" t="str">
        <f>E21</f>
        <v>Projekt design s.r.o., Brezová 89/1B, Tovarníky</v>
      </c>
      <c r="L113" s="28"/>
    </row>
    <row r="114" spans="2:65" s="1" customFormat="1" ht="40.049999999999997" customHeight="1">
      <c r="B114" s="28"/>
      <c r="C114" s="23" t="s">
        <v>27</v>
      </c>
      <c r="F114" s="21" t="str">
        <f>IF(E18="","",E18)</f>
        <v>Vyplň údaj</v>
      </c>
      <c r="I114" s="23" t="s">
        <v>32</v>
      </c>
      <c r="J114" s="26" t="str">
        <f>E24</f>
        <v>Projekt design s.r.o., Brezová 89/1B, Tovarníky</v>
      </c>
      <c r="L114" s="28"/>
    </row>
    <row r="115" spans="2:65" s="1" customFormat="1" ht="10.35" customHeight="1">
      <c r="B115" s="28"/>
      <c r="L115" s="28"/>
    </row>
    <row r="116" spans="2:65" s="10" customFormat="1" ht="29.25" customHeight="1">
      <c r="B116" s="118"/>
      <c r="C116" s="119" t="s">
        <v>304</v>
      </c>
      <c r="D116" s="120" t="s">
        <v>60</v>
      </c>
      <c r="E116" s="120" t="s">
        <v>56</v>
      </c>
      <c r="F116" s="120" t="s">
        <v>7531</v>
      </c>
      <c r="G116" s="120" t="s">
        <v>305</v>
      </c>
      <c r="H116" s="120" t="s">
        <v>306</v>
      </c>
      <c r="I116" s="120" t="s">
        <v>307</v>
      </c>
      <c r="J116" s="121" t="s">
        <v>295</v>
      </c>
      <c r="K116" s="122" t="s">
        <v>308</v>
      </c>
      <c r="L116" s="118"/>
      <c r="M116" s="58" t="s">
        <v>1</v>
      </c>
      <c r="N116" s="59" t="s">
        <v>39</v>
      </c>
      <c r="O116" s="59" t="s">
        <v>309</v>
      </c>
      <c r="P116" s="59" t="s">
        <v>310</v>
      </c>
      <c r="Q116" s="59" t="s">
        <v>311</v>
      </c>
      <c r="R116" s="59" t="s">
        <v>312</v>
      </c>
      <c r="S116" s="59" t="s">
        <v>313</v>
      </c>
      <c r="T116" s="60" t="s">
        <v>314</v>
      </c>
    </row>
    <row r="117" spans="2:65" s="1" customFormat="1" ht="22.8" customHeight="1">
      <c r="B117" s="28"/>
      <c r="C117" s="63" t="s">
        <v>296</v>
      </c>
      <c r="J117" s="123">
        <f>BK117</f>
        <v>0</v>
      </c>
      <c r="L117" s="28"/>
      <c r="M117" s="61"/>
      <c r="N117" s="52"/>
      <c r="O117" s="52"/>
      <c r="P117" s="124">
        <f>P118</f>
        <v>0</v>
      </c>
      <c r="Q117" s="52"/>
      <c r="R117" s="124">
        <f>R118</f>
        <v>0</v>
      </c>
      <c r="S117" s="52"/>
      <c r="T117" s="125">
        <f>T118</f>
        <v>0</v>
      </c>
      <c r="AT117" s="13" t="s">
        <v>74</v>
      </c>
      <c r="AU117" s="13" t="s">
        <v>297</v>
      </c>
      <c r="BK117" s="126">
        <f>BK118</f>
        <v>0</v>
      </c>
    </row>
    <row r="118" spans="2:65" s="11" customFormat="1" ht="25.95" customHeight="1">
      <c r="B118" s="127"/>
      <c r="D118" s="128" t="s">
        <v>74</v>
      </c>
      <c r="E118" s="129" t="s">
        <v>283</v>
      </c>
      <c r="F118" s="129" t="s">
        <v>284</v>
      </c>
      <c r="I118" s="130"/>
      <c r="J118" s="131">
        <f>BK118</f>
        <v>0</v>
      </c>
      <c r="L118" s="127"/>
      <c r="M118" s="132"/>
      <c r="P118" s="133">
        <f>SUM(P119:P120)</f>
        <v>0</v>
      </c>
      <c r="R118" s="133">
        <f>SUM(R119:R120)</f>
        <v>0</v>
      </c>
      <c r="T118" s="134">
        <f>SUM(T119:T120)</f>
        <v>0</v>
      </c>
      <c r="AR118" s="128" t="s">
        <v>262</v>
      </c>
      <c r="AT118" s="135" t="s">
        <v>74</v>
      </c>
      <c r="AU118" s="135" t="s">
        <v>75</v>
      </c>
      <c r="AY118" s="128" t="s">
        <v>317</v>
      </c>
      <c r="BK118" s="136">
        <f>SUM(BK119:BK120)</f>
        <v>0</v>
      </c>
    </row>
    <row r="119" spans="2:65" s="1" customFormat="1" ht="16.5" customHeight="1">
      <c r="B119" s="139"/>
      <c r="C119" s="140" t="s">
        <v>82</v>
      </c>
      <c r="D119" s="140" t="s">
        <v>319</v>
      </c>
      <c r="E119" s="141" t="s">
        <v>3819</v>
      </c>
      <c r="F119" s="142" t="s">
        <v>7526</v>
      </c>
      <c r="G119" s="143" t="s">
        <v>652</v>
      </c>
      <c r="H119" s="176"/>
      <c r="I119" s="145"/>
      <c r="J119" s="146">
        <f>ROUND(I119*H119,2)</f>
        <v>0</v>
      </c>
      <c r="K119" s="147"/>
      <c r="L119" s="28"/>
      <c r="M119" s="148" t="s">
        <v>1</v>
      </c>
      <c r="N119" s="149" t="s">
        <v>41</v>
      </c>
      <c r="P119" s="150">
        <f>O119*H119</f>
        <v>0</v>
      </c>
      <c r="Q119" s="150">
        <v>0</v>
      </c>
      <c r="R119" s="150">
        <f>Q119*H119</f>
        <v>0</v>
      </c>
      <c r="S119" s="150">
        <v>0</v>
      </c>
      <c r="T119" s="151">
        <f>S119*H119</f>
        <v>0</v>
      </c>
      <c r="AR119" s="152" t="s">
        <v>3821</v>
      </c>
      <c r="AT119" s="152" t="s">
        <v>319</v>
      </c>
      <c r="AU119" s="152" t="s">
        <v>82</v>
      </c>
      <c r="AY119" s="13" t="s">
        <v>317</v>
      </c>
      <c r="BE119" s="153">
        <f>IF(N119="základná",J119,0)</f>
        <v>0</v>
      </c>
      <c r="BF119" s="153">
        <f>IF(N119="znížená",J119,0)</f>
        <v>0</v>
      </c>
      <c r="BG119" s="153">
        <f>IF(N119="zákl. prenesená",J119,0)</f>
        <v>0</v>
      </c>
      <c r="BH119" s="153">
        <f>IF(N119="zníž. prenesená",J119,0)</f>
        <v>0</v>
      </c>
      <c r="BI119" s="153">
        <f>IF(N119="nulová",J119,0)</f>
        <v>0</v>
      </c>
      <c r="BJ119" s="13" t="s">
        <v>87</v>
      </c>
      <c r="BK119" s="153">
        <f>ROUND(I119*H119,2)</f>
        <v>0</v>
      </c>
      <c r="BL119" s="13" t="s">
        <v>3821</v>
      </c>
      <c r="BM119" s="152" t="s">
        <v>7527</v>
      </c>
    </row>
    <row r="120" spans="2:65" s="1" customFormat="1" ht="24.15" customHeight="1">
      <c r="B120" s="139"/>
      <c r="C120" s="140" t="s">
        <v>87</v>
      </c>
      <c r="D120" s="140" t="s">
        <v>319</v>
      </c>
      <c r="E120" s="141" t="s">
        <v>7528</v>
      </c>
      <c r="F120" s="142" t="s">
        <v>7529</v>
      </c>
      <c r="G120" s="143" t="s">
        <v>652</v>
      </c>
      <c r="H120" s="176"/>
      <c r="I120" s="145"/>
      <c r="J120" s="146">
        <f>ROUND(I120*H120,2)</f>
        <v>0</v>
      </c>
      <c r="K120" s="147"/>
      <c r="L120" s="28"/>
      <c r="M120" s="165" t="s">
        <v>1</v>
      </c>
      <c r="N120" s="166" t="s">
        <v>41</v>
      </c>
      <c r="O120" s="167"/>
      <c r="P120" s="168">
        <f>O120*H120</f>
        <v>0</v>
      </c>
      <c r="Q120" s="168">
        <v>0</v>
      </c>
      <c r="R120" s="168">
        <f>Q120*H120</f>
        <v>0</v>
      </c>
      <c r="S120" s="168">
        <v>0</v>
      </c>
      <c r="T120" s="169">
        <f>S120*H120</f>
        <v>0</v>
      </c>
      <c r="AR120" s="152" t="s">
        <v>3821</v>
      </c>
      <c r="AT120" s="152" t="s">
        <v>319</v>
      </c>
      <c r="AU120" s="152" t="s">
        <v>82</v>
      </c>
      <c r="AY120" s="13" t="s">
        <v>317</v>
      </c>
      <c r="BE120" s="153">
        <f>IF(N120="základná",J120,0)</f>
        <v>0</v>
      </c>
      <c r="BF120" s="153">
        <f>IF(N120="znížená",J120,0)</f>
        <v>0</v>
      </c>
      <c r="BG120" s="153">
        <f>IF(N120="zákl. prenesená",J120,0)</f>
        <v>0</v>
      </c>
      <c r="BH120" s="153">
        <f>IF(N120="zníž. prenesená",J120,0)</f>
        <v>0</v>
      </c>
      <c r="BI120" s="153">
        <f>IF(N120="nulová",J120,0)</f>
        <v>0</v>
      </c>
      <c r="BJ120" s="13" t="s">
        <v>87</v>
      </c>
      <c r="BK120" s="153">
        <f>ROUND(I120*H120,2)</f>
        <v>0</v>
      </c>
      <c r="BL120" s="13" t="s">
        <v>3821</v>
      </c>
      <c r="BM120" s="152" t="s">
        <v>7530</v>
      </c>
    </row>
    <row r="121" spans="2:65" s="1" customFormat="1" ht="6.9" customHeight="1">
      <c r="B121" s="43"/>
      <c r="C121" s="44"/>
      <c r="D121" s="44"/>
      <c r="E121" s="44"/>
      <c r="F121" s="44"/>
      <c r="G121" s="44"/>
      <c r="H121" s="44"/>
      <c r="I121" s="44"/>
      <c r="J121" s="44"/>
      <c r="K121" s="44"/>
      <c r="L121" s="28"/>
    </row>
  </sheetData>
  <autoFilter ref="C116:K120" xr:uid="{00000000-0009-0000-0000-00003D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62</vt:i4>
      </vt:variant>
      <vt:variant>
        <vt:lpstr>Pomenované rozsahy</vt:lpstr>
      </vt:variant>
      <vt:variant>
        <vt:i4>124</vt:i4>
      </vt:variant>
    </vt:vector>
  </HeadingPairs>
  <TitlesOfParts>
    <vt:vector size="186" baseType="lpstr">
      <vt:lpstr>Rekapitulácia stavby</vt:lpstr>
      <vt:lpstr>SO-1.1_AA - Architektonic...</vt:lpstr>
      <vt:lpstr>SO-1.1_ELE - Elektroinšta...</vt:lpstr>
      <vt:lpstr>SO-1.2 - Palisáda dvojitá</vt:lpstr>
      <vt:lpstr>SO-1.3 - Palisáda jednoduchá</vt:lpstr>
      <vt:lpstr>SO-1.4 - Veža</vt:lpstr>
      <vt:lpstr>SO-1.5 - Ohrady</vt:lpstr>
      <vt:lpstr>SO-2.1_B - Brána</vt:lpstr>
      <vt:lpstr>SO-2.1_L - Lávka</vt:lpstr>
      <vt:lpstr>SO-2.2_AA - Architektonic...</vt:lpstr>
      <vt:lpstr>SO-2.2_ELE - Elektroinšta...</vt:lpstr>
      <vt:lpstr>SO-2.3_AA - Architektonic...</vt:lpstr>
      <vt:lpstr>SO-2.3_ELE - Elektroinšta...</vt:lpstr>
      <vt:lpstr>SO-2.3_ZTI - Zdravotechni...</vt:lpstr>
      <vt:lpstr>SO-3.1 - Amfiteáter</vt:lpstr>
      <vt:lpstr>SO-3.2 - Pódium</vt:lpstr>
      <vt:lpstr>SO-3.3_AA - Architektonic...</vt:lpstr>
      <vt:lpstr>SO-3.3_ELE - Elektroinšta...</vt:lpstr>
      <vt:lpstr>SO-3.3_ZTI - Zdravotechni...</vt:lpstr>
      <vt:lpstr>SO-3.3_UK - Vykurovanie</vt:lpstr>
      <vt:lpstr>SO-4.1_AA - Architektonic...</vt:lpstr>
      <vt:lpstr>SO-4.1_ELE - Elektroinšta...</vt:lpstr>
      <vt:lpstr>SO-4.4_AA - Architektonic...</vt:lpstr>
      <vt:lpstr>SO-4.4_ELE - Elektroinšta...</vt:lpstr>
      <vt:lpstr>SO-4.4_ZTI - Zdravotechni...</vt:lpstr>
      <vt:lpstr>SO-5.1.1_AA - Architekton...</vt:lpstr>
      <vt:lpstr>SO-5.1.1_ELE - Elektroinš...</vt:lpstr>
      <vt:lpstr>SO-5.1.1_UK - Vykurovanie</vt:lpstr>
      <vt:lpstr>SO-5.1.1_VZT - Vzduchotec...</vt:lpstr>
      <vt:lpstr>SO-5.1.1_ZTI - Zdravotech...</vt:lpstr>
      <vt:lpstr>SO-5.1.2_AA - Architekton...</vt:lpstr>
      <vt:lpstr>SO-5.1.2_ELE - Elektroinš...</vt:lpstr>
      <vt:lpstr>SO-5.1.2_UK - Vykurovanie</vt:lpstr>
      <vt:lpstr>SO-5.1.2_VZT - Vzduchotec...</vt:lpstr>
      <vt:lpstr>SO-5.1.2_ZTI - Zdravotech...</vt:lpstr>
      <vt:lpstr>SO-5.2.1_AA - Architekton...</vt:lpstr>
      <vt:lpstr>SO-5.2.1_UK - Vykurovanie</vt:lpstr>
      <vt:lpstr>SO-5.2.1_VZT - Vzduchotec...</vt:lpstr>
      <vt:lpstr>SO-5.2.1_ELE - Elektroinš...</vt:lpstr>
      <vt:lpstr>SO-5.2.1_EP - Elektroinšt...</vt:lpstr>
      <vt:lpstr>SO-5.2.1_ZTI - Zdravotech...</vt:lpstr>
      <vt:lpstr>SO-5.2.2_AA - Architekton...</vt:lpstr>
      <vt:lpstr>SO-5.2.2_ELE - Elektroinš...</vt:lpstr>
      <vt:lpstr>SO-5.2.2_UK - Vykurovanie</vt:lpstr>
      <vt:lpstr>SO-5.2.2_VZT - Vzduchotec...</vt:lpstr>
      <vt:lpstr>SO-5.2.2_ZTI - Zdravotech...</vt:lpstr>
      <vt:lpstr>SO-6 - Prípojka NN</vt:lpstr>
      <vt:lpstr>SO-7.1 - Zásobovanie obje...</vt:lpstr>
      <vt:lpstr>SO-8.1 - Odvedenie splašk...</vt:lpstr>
      <vt:lpstr>SO-9.1 - Dažďová kanalizácia</vt:lpstr>
      <vt:lpstr>1 - STROMY - výsadba</vt:lpstr>
      <vt:lpstr>2 - TRÁVNIK - pochôdzny -...</vt:lpstr>
      <vt:lpstr>3 - TRÁVNIK - svahy obran...</vt:lpstr>
      <vt:lpstr>4 - TRÁVNIK - lúčny - byl...</vt:lpstr>
      <vt:lpstr>5 - TRÁVNIK - trávna zmes...</vt:lpstr>
      <vt:lpstr>6 - KRY - krovité výsadby...</vt:lpstr>
      <vt:lpstr>7 - OKRASNÉ ZÁHONY (pohľa...</vt:lpstr>
      <vt:lpstr>8 - OKRASNÉ ZÁHONY - spri...</vt:lpstr>
      <vt:lpstr>9 - KRY - krovité výsadby...</vt:lpstr>
      <vt:lpstr>10 - RETENČNÉ VSAKOVACIE ...</vt:lpstr>
      <vt:lpstr>11 - POPINAVÉ KRY</vt:lpstr>
      <vt:lpstr>VRN - Vedľajšie rozpočtov...</vt:lpstr>
      <vt:lpstr>'1 - STROMY - výsadba'!Názvy_tlače</vt:lpstr>
      <vt:lpstr>'10 - RETENČNÉ VSAKOVACIE ...'!Názvy_tlače</vt:lpstr>
      <vt:lpstr>'11 - POPINAVÉ KRY'!Názvy_tlače</vt:lpstr>
      <vt:lpstr>'2 - TRÁVNIK - pochôdzny -...'!Názvy_tlače</vt:lpstr>
      <vt:lpstr>'3 - TRÁVNIK - svahy obran...'!Názvy_tlače</vt:lpstr>
      <vt:lpstr>'4 - TRÁVNIK - lúčny - byl...'!Názvy_tlače</vt:lpstr>
      <vt:lpstr>'5 - TRÁVNIK - trávna zmes...'!Názvy_tlače</vt:lpstr>
      <vt:lpstr>'6 - KRY - krovité výsadby...'!Názvy_tlače</vt:lpstr>
      <vt:lpstr>'7 - OKRASNÉ ZÁHONY (pohľa...'!Názvy_tlače</vt:lpstr>
      <vt:lpstr>'8 - OKRASNÉ ZÁHONY - spri...'!Názvy_tlače</vt:lpstr>
      <vt:lpstr>'9 - KRY - krovité výsadby...'!Názvy_tlače</vt:lpstr>
      <vt:lpstr>'Rekapitulácia stavby'!Názvy_tlače</vt:lpstr>
      <vt:lpstr>'SO-1.1_AA - Architektonic...'!Názvy_tlače</vt:lpstr>
      <vt:lpstr>'SO-1.1_ELE - Elektroinšta...'!Názvy_tlače</vt:lpstr>
      <vt:lpstr>'SO-1.2 - Palisáda dvojitá'!Názvy_tlače</vt:lpstr>
      <vt:lpstr>'SO-1.3 - Palisáda jednoduchá'!Názvy_tlače</vt:lpstr>
      <vt:lpstr>'SO-1.4 - Veža'!Názvy_tlače</vt:lpstr>
      <vt:lpstr>'SO-1.5 - Ohrady'!Názvy_tlače</vt:lpstr>
      <vt:lpstr>'SO-2.1_B - Brána'!Názvy_tlače</vt:lpstr>
      <vt:lpstr>'SO-2.1_L - Lávka'!Názvy_tlače</vt:lpstr>
      <vt:lpstr>'SO-2.2_AA - Architektonic...'!Názvy_tlače</vt:lpstr>
      <vt:lpstr>'SO-2.2_ELE - Elektroinšta...'!Názvy_tlače</vt:lpstr>
      <vt:lpstr>'SO-2.3_AA - Architektonic...'!Názvy_tlače</vt:lpstr>
      <vt:lpstr>'SO-2.3_ELE - Elektroinšta...'!Názvy_tlače</vt:lpstr>
      <vt:lpstr>'SO-2.3_ZTI - Zdravotechni...'!Názvy_tlače</vt:lpstr>
      <vt:lpstr>'SO-3.1 - Amfiteáter'!Názvy_tlače</vt:lpstr>
      <vt:lpstr>'SO-3.2 - Pódium'!Názvy_tlače</vt:lpstr>
      <vt:lpstr>'SO-3.3_AA - Architektonic...'!Názvy_tlače</vt:lpstr>
      <vt:lpstr>'SO-3.3_ELE - Elektroinšta...'!Názvy_tlače</vt:lpstr>
      <vt:lpstr>'SO-3.3_UK - Vykurovanie'!Názvy_tlače</vt:lpstr>
      <vt:lpstr>'SO-3.3_ZTI - Zdravotechni...'!Názvy_tlače</vt:lpstr>
      <vt:lpstr>'SO-4.1_AA - Architektonic...'!Názvy_tlače</vt:lpstr>
      <vt:lpstr>'SO-4.1_ELE - Elektroinšta...'!Názvy_tlače</vt:lpstr>
      <vt:lpstr>'SO-4.4_AA - Architektonic...'!Názvy_tlače</vt:lpstr>
      <vt:lpstr>'SO-4.4_ELE - Elektroinšta...'!Názvy_tlače</vt:lpstr>
      <vt:lpstr>'SO-4.4_ZTI - Zdravotechni...'!Názvy_tlače</vt:lpstr>
      <vt:lpstr>'SO-5.1.1_AA - Architekton...'!Názvy_tlače</vt:lpstr>
      <vt:lpstr>'SO-5.1.1_ELE - Elektroinš...'!Názvy_tlače</vt:lpstr>
      <vt:lpstr>'SO-5.1.1_UK - Vykurovanie'!Názvy_tlače</vt:lpstr>
      <vt:lpstr>'SO-5.1.1_VZT - Vzduchotec...'!Názvy_tlače</vt:lpstr>
      <vt:lpstr>'SO-5.1.1_ZTI - Zdravotech...'!Názvy_tlače</vt:lpstr>
      <vt:lpstr>'SO-5.1.2_AA - Architekton...'!Názvy_tlače</vt:lpstr>
      <vt:lpstr>'SO-5.1.2_ELE - Elektroinš...'!Názvy_tlače</vt:lpstr>
      <vt:lpstr>'SO-5.1.2_UK - Vykurovanie'!Názvy_tlače</vt:lpstr>
      <vt:lpstr>'SO-5.1.2_VZT - Vzduchotec...'!Názvy_tlače</vt:lpstr>
      <vt:lpstr>'SO-5.1.2_ZTI - Zdravotech...'!Názvy_tlače</vt:lpstr>
      <vt:lpstr>'SO-5.2.1_AA - Architekton...'!Názvy_tlače</vt:lpstr>
      <vt:lpstr>'SO-5.2.1_ELE - Elektroinš...'!Názvy_tlače</vt:lpstr>
      <vt:lpstr>'SO-5.2.1_EP - Elektroinšt...'!Názvy_tlače</vt:lpstr>
      <vt:lpstr>'SO-5.2.1_UK - Vykurovanie'!Názvy_tlače</vt:lpstr>
      <vt:lpstr>'SO-5.2.1_VZT - Vzduchotec...'!Názvy_tlače</vt:lpstr>
      <vt:lpstr>'SO-5.2.1_ZTI - Zdravotech...'!Názvy_tlače</vt:lpstr>
      <vt:lpstr>'SO-5.2.2_AA - Architekton...'!Názvy_tlače</vt:lpstr>
      <vt:lpstr>'SO-5.2.2_ELE - Elektroinš...'!Názvy_tlače</vt:lpstr>
      <vt:lpstr>'SO-5.2.2_UK - Vykurovanie'!Názvy_tlače</vt:lpstr>
      <vt:lpstr>'SO-5.2.2_VZT - Vzduchotec...'!Názvy_tlače</vt:lpstr>
      <vt:lpstr>'SO-5.2.2_ZTI - Zdravotech...'!Názvy_tlače</vt:lpstr>
      <vt:lpstr>'SO-6 - Prípojka NN'!Názvy_tlače</vt:lpstr>
      <vt:lpstr>'SO-7.1 - Zásobovanie obje...'!Názvy_tlače</vt:lpstr>
      <vt:lpstr>'SO-8.1 - Odvedenie splašk...'!Názvy_tlače</vt:lpstr>
      <vt:lpstr>'SO-9.1 - Dažďová kanalizácia'!Názvy_tlače</vt:lpstr>
      <vt:lpstr>'VRN - Vedľajšie rozpočtov...'!Názvy_tlače</vt:lpstr>
      <vt:lpstr>'1 - STROMY - výsadba'!Oblasť_tlače</vt:lpstr>
      <vt:lpstr>'10 - RETENČNÉ VSAKOVACIE ...'!Oblasť_tlače</vt:lpstr>
      <vt:lpstr>'11 - POPINAVÉ KRY'!Oblasť_tlače</vt:lpstr>
      <vt:lpstr>'2 - TRÁVNIK - pochôdzny -...'!Oblasť_tlače</vt:lpstr>
      <vt:lpstr>'3 - TRÁVNIK - svahy obran...'!Oblasť_tlače</vt:lpstr>
      <vt:lpstr>'4 - TRÁVNIK - lúčny - byl...'!Oblasť_tlače</vt:lpstr>
      <vt:lpstr>'5 - TRÁVNIK - trávna zmes...'!Oblasť_tlače</vt:lpstr>
      <vt:lpstr>'6 - KRY - krovité výsadby...'!Oblasť_tlače</vt:lpstr>
      <vt:lpstr>'7 - OKRASNÉ ZÁHONY (pohľa...'!Oblasť_tlače</vt:lpstr>
      <vt:lpstr>'8 - OKRASNÉ ZÁHONY - spri...'!Oblasť_tlače</vt:lpstr>
      <vt:lpstr>'9 - KRY - krovité výsadby...'!Oblasť_tlače</vt:lpstr>
      <vt:lpstr>'Rekapitulácia stavby'!Oblasť_tlače</vt:lpstr>
      <vt:lpstr>'SO-1.1_AA - Architektonic...'!Oblasť_tlače</vt:lpstr>
      <vt:lpstr>'SO-1.1_ELE - Elektroinšta...'!Oblasť_tlače</vt:lpstr>
      <vt:lpstr>'SO-1.2 - Palisáda dvojitá'!Oblasť_tlače</vt:lpstr>
      <vt:lpstr>'SO-1.3 - Palisáda jednoduchá'!Oblasť_tlače</vt:lpstr>
      <vt:lpstr>'SO-1.4 - Veža'!Oblasť_tlače</vt:lpstr>
      <vt:lpstr>'SO-1.5 - Ohrady'!Oblasť_tlače</vt:lpstr>
      <vt:lpstr>'SO-2.1_B - Brána'!Oblasť_tlače</vt:lpstr>
      <vt:lpstr>'SO-2.1_L - Lávka'!Oblasť_tlače</vt:lpstr>
      <vt:lpstr>'SO-2.2_AA - Architektonic...'!Oblasť_tlače</vt:lpstr>
      <vt:lpstr>'SO-2.2_ELE - Elektroinšta...'!Oblasť_tlače</vt:lpstr>
      <vt:lpstr>'SO-2.3_AA - Architektonic...'!Oblasť_tlače</vt:lpstr>
      <vt:lpstr>'SO-2.3_ELE - Elektroinšta...'!Oblasť_tlače</vt:lpstr>
      <vt:lpstr>'SO-2.3_ZTI - Zdravotechni...'!Oblasť_tlače</vt:lpstr>
      <vt:lpstr>'SO-3.1 - Amfiteáter'!Oblasť_tlače</vt:lpstr>
      <vt:lpstr>'SO-3.2 - Pódium'!Oblasť_tlače</vt:lpstr>
      <vt:lpstr>'SO-3.3_AA - Architektonic...'!Oblasť_tlače</vt:lpstr>
      <vt:lpstr>'SO-3.3_ELE - Elektroinšta...'!Oblasť_tlače</vt:lpstr>
      <vt:lpstr>'SO-3.3_UK - Vykurovanie'!Oblasť_tlače</vt:lpstr>
      <vt:lpstr>'SO-3.3_ZTI - Zdravotechni...'!Oblasť_tlače</vt:lpstr>
      <vt:lpstr>'SO-4.1_AA - Architektonic...'!Oblasť_tlače</vt:lpstr>
      <vt:lpstr>'SO-4.1_ELE - Elektroinšta...'!Oblasť_tlače</vt:lpstr>
      <vt:lpstr>'SO-4.4_AA - Architektonic...'!Oblasť_tlače</vt:lpstr>
      <vt:lpstr>'SO-4.4_ELE - Elektroinšta...'!Oblasť_tlače</vt:lpstr>
      <vt:lpstr>'SO-4.4_ZTI - Zdravotechni...'!Oblasť_tlače</vt:lpstr>
      <vt:lpstr>'SO-5.1.1_AA - Architekton...'!Oblasť_tlače</vt:lpstr>
      <vt:lpstr>'SO-5.1.1_ELE - Elektroinš...'!Oblasť_tlače</vt:lpstr>
      <vt:lpstr>'SO-5.1.1_UK - Vykurovanie'!Oblasť_tlače</vt:lpstr>
      <vt:lpstr>'SO-5.1.1_VZT - Vzduchotec...'!Oblasť_tlače</vt:lpstr>
      <vt:lpstr>'SO-5.1.1_ZTI - Zdravotech...'!Oblasť_tlače</vt:lpstr>
      <vt:lpstr>'SO-5.1.2_AA - Architekton...'!Oblasť_tlače</vt:lpstr>
      <vt:lpstr>'SO-5.1.2_ELE - Elektroinš...'!Oblasť_tlače</vt:lpstr>
      <vt:lpstr>'SO-5.1.2_UK - Vykurovanie'!Oblasť_tlače</vt:lpstr>
      <vt:lpstr>'SO-5.1.2_VZT - Vzduchotec...'!Oblasť_tlače</vt:lpstr>
      <vt:lpstr>'SO-5.1.2_ZTI - Zdravotech...'!Oblasť_tlače</vt:lpstr>
      <vt:lpstr>'SO-5.2.1_AA - Architekton...'!Oblasť_tlače</vt:lpstr>
      <vt:lpstr>'SO-5.2.1_ELE - Elektroinš...'!Oblasť_tlače</vt:lpstr>
      <vt:lpstr>'SO-5.2.1_EP - Elektroinšt...'!Oblasť_tlače</vt:lpstr>
      <vt:lpstr>'SO-5.2.1_UK - Vykurovanie'!Oblasť_tlače</vt:lpstr>
      <vt:lpstr>'SO-5.2.1_VZT - Vzduchotec...'!Oblasť_tlače</vt:lpstr>
      <vt:lpstr>'SO-5.2.1_ZTI - Zdravotech...'!Oblasť_tlače</vt:lpstr>
      <vt:lpstr>'SO-5.2.2_AA - Architekton...'!Oblasť_tlače</vt:lpstr>
      <vt:lpstr>'SO-5.2.2_ELE - Elektroinš...'!Oblasť_tlače</vt:lpstr>
      <vt:lpstr>'SO-5.2.2_UK - Vykurovanie'!Oblasť_tlače</vt:lpstr>
      <vt:lpstr>'SO-5.2.2_VZT - Vzduchotec...'!Oblasť_tlače</vt:lpstr>
      <vt:lpstr>'SO-5.2.2_ZTI - Zdravotech...'!Oblasť_tlače</vt:lpstr>
      <vt:lpstr>'SO-6 - Prípojka NN'!Oblasť_tlače</vt:lpstr>
      <vt:lpstr>'SO-7.1 - Zásobovanie obje...'!Oblasť_tlače</vt:lpstr>
      <vt:lpstr>'SO-8.1 - Odvedenie splašk...'!Oblasť_tlače</vt:lpstr>
      <vt:lpstr>'SO-9.1 - Dažďová kanalizácia'!Oblasť_tlače</vt:lpstr>
      <vt:lpstr>'VRN - Vedľajšie rozpočtov...'!Oblasť_tlače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Polin</dc:creator>
  <cp:lastModifiedBy>Lucia Švecová</cp:lastModifiedBy>
  <dcterms:created xsi:type="dcterms:W3CDTF">2025-02-19T09:04:25Z</dcterms:created>
  <dcterms:modified xsi:type="dcterms:W3CDTF">2025-02-20T20:08:31Z</dcterms:modified>
</cp:coreProperties>
</file>